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27.xml" ContentType="application/vnd.openxmlformats-officedocument.spreadsheetml.externalLink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Default Extension="vml" ContentType="application/vnd.openxmlformats-officedocument.vmlDrawing"/>
  <Override PartName="/xl/calcChain.xml" ContentType="application/vnd.openxmlformats-officedocument.spreadsheetml.calcChain+xml"/>
  <Override PartName="/xl/externalLinks/externalLink10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15570" windowHeight="7635" activeTab="2"/>
  </bookViews>
  <sheets>
    <sheet name="Nilai Tanah" sheetId="13" r:id="rId1"/>
    <sheet name="penilaian" sheetId="16" r:id="rId2"/>
    <sheet name="RESUME" sheetId="12" r:id="rId3"/>
    <sheet name="REKAP" sheetId="14" r:id="rId4"/>
    <sheet name="(1)" sheetId="15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____cc1" localSheetId="4" hidden="1">{"Valuation",#N/A,TRUE,"Valuation Summary";"Financial Statements",#N/A,TRUE,"Results";"Results",#N/A,TRUE,"Results";"Ratios",#N/A,TRUE,"Results";"P2 Summary",#N/A,TRUE,"Results"}</definedName>
    <definedName name="_____cc1" hidden="1">{"Valuation",#N/A,TRUE,"Valuation Summary";"Financial Statements",#N/A,TRUE,"Results";"Results",#N/A,TRUE,"Results";"Ratios",#N/A,TRUE,"Results";"P2 Summary",#N/A,TRUE,"Results"}</definedName>
    <definedName name="____cc1" localSheetId="4" hidden="1">{"Valuation",#N/A,TRUE,"Valuation Summary";"Financial Statements",#N/A,TRUE,"Results";"Results",#N/A,TRUE,"Results";"Ratios",#N/A,TRUE,"Results";"P2 Summary",#N/A,TRUE,"Results"}</definedName>
    <definedName name="____cc1" hidden="1">{"Valuation",#N/A,TRUE,"Valuation Summary";"Financial Statements",#N/A,TRUE,"Results";"Results",#N/A,TRUE,"Results";"Ratios",#N/A,TRUE,"Results";"P2 Summary",#N/A,TRUE,"Results"}</definedName>
    <definedName name="___cc1" localSheetId="4" hidden="1">{"Valuation",#N/A,TRUE,"Valuation Summary";"Financial Statements",#N/A,TRUE,"Results";"Results",#N/A,TRUE,"Results";"Ratios",#N/A,TRUE,"Results";"P2 Summary",#N/A,TRUE,"Results"}</definedName>
    <definedName name="___cc1" hidden="1">{"Valuation",#N/A,TRUE,"Valuation Summary";"Financial Statements",#N/A,TRUE,"Results";"Results",#N/A,TRUE,"Results";"Ratios",#N/A,TRUE,"Results";"P2 Summary",#N/A,TRUE,"Results"}</definedName>
    <definedName name="__123Graph_A" localSheetId="1" hidden="1">[1]urugan!#REF!</definedName>
    <definedName name="__123Graph_A" localSheetId="3" hidden="1">[1]urugan!#REF!</definedName>
    <definedName name="__123Graph_A" hidden="1">[1]urugan!#REF!</definedName>
    <definedName name="__123Graph_B" localSheetId="1" hidden="1">[1]urugan!#REF!</definedName>
    <definedName name="__123Graph_B" localSheetId="3" hidden="1">[1]urugan!#REF!</definedName>
    <definedName name="__123Graph_B" hidden="1">[1]urugan!#REF!</definedName>
    <definedName name="__123Graph_X" localSheetId="1" hidden="1">[1]urugan!#REF!</definedName>
    <definedName name="__123Graph_X" localSheetId="3" hidden="1">[1]urugan!#REF!</definedName>
    <definedName name="__123Graph_X" hidden="1">[1]urugan!#REF!</definedName>
    <definedName name="__cc1" localSheetId="4" hidden="1">{"Valuation",#N/A,TRUE,"Valuation Summary";"Financial Statements",#N/A,TRUE,"Results";"Results",#N/A,TRUE,"Results";"Ratios",#N/A,TRUE,"Results";"P2 Summary",#N/A,TRUE,"Results"}</definedName>
    <definedName name="__cc1" hidden="1">{"Valuation",#N/A,TRUE,"Valuation Summary";"Financial Statements",#N/A,TRUE,"Results";"Results",#N/A,TRUE,"Results";"Ratios",#N/A,TRUE,"Results";"P2 Summary",#N/A,TRUE,"Results"}</definedName>
    <definedName name="_1__123Graph_ACHART_1" localSheetId="4" hidden="1">[2]Data!$B$2:$B$73</definedName>
    <definedName name="_1__123Graph_ACHART_1" hidden="1">[3]Data!$B$2:$B$73</definedName>
    <definedName name="_10__123Graph_ACHART_115" localSheetId="4" hidden="1">'[4]TON  per Jam'!$C$41:$Z$41</definedName>
    <definedName name="_10__123Graph_ACHART_115" hidden="1">'[5]TON  per Jam'!$C$41:$Z$41</definedName>
    <definedName name="_100__123Graph_ACHART_39" localSheetId="4" hidden="1">'[6]DATA LTW'!$R$43:$AC$43</definedName>
    <definedName name="_100__123Graph_ACHART_39" hidden="1">'[7]DATA LTW'!$R$43:$AC$43</definedName>
    <definedName name="_101__123Graph_ACHART_4" localSheetId="4" hidden="1">[2]Data!$H$38:$H$73</definedName>
    <definedName name="_101__123Graph_ACHART_4" hidden="1">[3]Data!$H$38:$H$73</definedName>
    <definedName name="_102__123Graph_ACHART_40" localSheetId="4" hidden="1">'[6]DATA LTW'!$R$71:$AC$71</definedName>
    <definedName name="_102__123Graph_ACHART_40" hidden="1">'[7]DATA LTW'!$R$71:$AC$71</definedName>
    <definedName name="_103__123Graph_ACHART_41" localSheetId="4" hidden="1">'[6]DATA LTW'!$E$44:$P$44</definedName>
    <definedName name="_103__123Graph_ACHART_41" hidden="1">'[7]DATA LTW'!$E$44:$P$44</definedName>
    <definedName name="_104__123Graph_ACHART_42" localSheetId="4" hidden="1">'[6]DATA LTW'!$E$72:$P$72</definedName>
    <definedName name="_104__123Graph_ACHART_42" hidden="1">'[7]DATA LTW'!$E$72:$P$72</definedName>
    <definedName name="_105__123Graph_ACHART_43" localSheetId="4" hidden="1">'[6]DATA LTW'!$R$44:$AC$44</definedName>
    <definedName name="_105__123Graph_ACHART_43" hidden="1">'[7]DATA LTW'!$R$44:$AC$44</definedName>
    <definedName name="_106__123Graph_ACHART_44" localSheetId="4" hidden="1">'[6]DATA LTW'!$R$72:$AC$72</definedName>
    <definedName name="_106__123Graph_ACHART_44" hidden="1">'[7]DATA LTW'!$R$72:$AC$72</definedName>
    <definedName name="_107__123Graph_ACHART_45" localSheetId="4" hidden="1">'[6]DATA LTW'!$E$46:$P$46</definedName>
    <definedName name="_107__123Graph_ACHART_45" hidden="1">'[7]DATA LTW'!$E$46:$P$46</definedName>
    <definedName name="_108__123Graph_ACHART_46" localSheetId="4" hidden="1">'[6]DATA LTW'!$E$74:$P$74</definedName>
    <definedName name="_108__123Graph_ACHART_46" hidden="1">'[7]DATA LTW'!$E$74:$P$74</definedName>
    <definedName name="_109__123Graph_ACHART_47" localSheetId="4" hidden="1">'[6]DATA LTW'!$R$46:$AC$46</definedName>
    <definedName name="_109__123Graph_ACHART_47" hidden="1">'[7]DATA LTW'!$R$46:$AC$46</definedName>
    <definedName name="_11__123Graph_ACHART_116" localSheetId="4" hidden="1">'[4]TON  per Jam'!$C$42:$Z$42</definedName>
    <definedName name="_11__123Graph_ACHART_116" hidden="1">'[5]TON  per Jam'!$C$42:$Z$42</definedName>
    <definedName name="_110__123Graph_ACHART_48" localSheetId="4" hidden="1">'[6]DATA LTW'!$R$74:$AC$74</definedName>
    <definedName name="_110__123Graph_ACHART_48" hidden="1">'[7]DATA LTW'!$R$74:$AC$74</definedName>
    <definedName name="_111__123Graph_ACHART_49" localSheetId="4" hidden="1">'[6]DATA LTW'!$E$47:$P$47</definedName>
    <definedName name="_111__123Graph_ACHART_49" hidden="1">'[7]DATA LTW'!$E$47:$P$47</definedName>
    <definedName name="_112__123Graph_ACHART_5" localSheetId="4" hidden="1">[2]Data!$C$2:$C$73</definedName>
    <definedName name="_112__123Graph_ACHART_5" hidden="1">[3]Data!$C$2:$C$73</definedName>
    <definedName name="_113__123Graph_ACHART_50" localSheetId="4" hidden="1">'[6]DATA LTW'!$E$75:$P$75</definedName>
    <definedName name="_113__123Graph_ACHART_50" hidden="1">'[7]DATA LTW'!$E$75:$P$75</definedName>
    <definedName name="_114__123Graph_ACHART_51" localSheetId="4" hidden="1">'[6]DATA LTW'!$R$47:$AC$47</definedName>
    <definedName name="_114__123Graph_ACHART_51" hidden="1">'[7]DATA LTW'!$R$47:$AC$47</definedName>
    <definedName name="_115__123Graph_ACHART_52" localSheetId="4" hidden="1">'[6]DATA LTW'!$R$75:$AC$75</definedName>
    <definedName name="_115__123Graph_ACHART_52" hidden="1">'[7]DATA LTW'!$R$75:$AC$75</definedName>
    <definedName name="_116__123Graph_ACHART_53" localSheetId="4" hidden="1">'[6]DATA LTW'!$E$25:$P$25</definedName>
    <definedName name="_116__123Graph_ACHART_53" hidden="1">'[7]DATA LTW'!$E$25:$P$25</definedName>
    <definedName name="_117__123Graph_ACHART_54" localSheetId="4" hidden="1">'[6]DATA LTW'!$E$53:$P$53</definedName>
    <definedName name="_117__123Graph_ACHART_54" hidden="1">'[7]DATA LTW'!$E$53:$P$53</definedName>
    <definedName name="_118__123Graph_ACHART_55" localSheetId="4" hidden="1">'[6]DATA LTW'!$R$25:$AC$25</definedName>
    <definedName name="_118__123Graph_ACHART_55" hidden="1">'[7]DATA LTW'!$R$25:$AC$25</definedName>
    <definedName name="_119__123Graph_ACHART_56" localSheetId="4" hidden="1">'[6]DATA LTW'!$R$53:$AC$53</definedName>
    <definedName name="_119__123Graph_ACHART_56" hidden="1">'[7]DATA LTW'!$R$53:$AC$53</definedName>
    <definedName name="_12__123Graph_ACHART_117" localSheetId="4" hidden="1">'[4]TON  per Jam'!$C$43:$Z$43</definedName>
    <definedName name="_12__123Graph_ACHART_117" hidden="1">'[5]TON  per Jam'!$C$43:$Z$43</definedName>
    <definedName name="_120__123Graph_ACHART_57" localSheetId="4" hidden="1">'[6]DATA LTW'!$E$26:$P$26</definedName>
    <definedName name="_120__123Graph_ACHART_57" hidden="1">'[7]DATA LTW'!$E$26:$P$26</definedName>
    <definedName name="_121__123Graph_ACHART_58" localSheetId="4" hidden="1">'[6]DATA LTW'!$E$54:$P$54</definedName>
    <definedName name="_121__123Graph_ACHART_58" hidden="1">'[7]DATA LTW'!$E$54:$P$54</definedName>
    <definedName name="_122__123Graph_ACHART_59" localSheetId="4" hidden="1">'[6]DATA LTW'!$R$26:$AC$26</definedName>
    <definedName name="_122__123Graph_ACHART_59" hidden="1">'[7]DATA LTW'!$R$26:$AC$26</definedName>
    <definedName name="_123__123Graph_ACHART_6" localSheetId="4" hidden="1">[2]Data!$D$2:$D$73</definedName>
    <definedName name="_123__123Graph_ACHART_6" hidden="1">[3]Data!$D$2:$D$73</definedName>
    <definedName name="_124__123Graph_ACHART_60" localSheetId="4" hidden="1">'[6]DATA LTW'!$R$54:$AC$54</definedName>
    <definedName name="_124__123Graph_ACHART_60" hidden="1">'[7]DATA LTW'!$R$54:$AC$54</definedName>
    <definedName name="_125__123Graph_ACHART_61" localSheetId="4" hidden="1">'[6]DATA LTW'!$E$37:$P$37</definedName>
    <definedName name="_125__123Graph_ACHART_61" hidden="1">'[7]DATA LTW'!$E$37:$P$37</definedName>
    <definedName name="_126__123Graph_ACHART_62" localSheetId="4" hidden="1">'[8]Data SRL'!$C$8:$C$131</definedName>
    <definedName name="_126__123Graph_ACHART_62" hidden="1">'[9]Data SRL'!$C$8:$C$131</definedName>
    <definedName name="_127__123Graph_ACHART_63" localSheetId="4" hidden="1">'[6]DATA LTW'!$R$37:$AC$37</definedName>
    <definedName name="_127__123Graph_ACHART_63" hidden="1">'[7]DATA LTW'!$R$37:$AC$37</definedName>
    <definedName name="_128__123Graph_ACHART_64" localSheetId="4" hidden="1">'[8]Data SRL'!$F$8:$F$379</definedName>
    <definedName name="_128__123Graph_ACHART_64" hidden="1">'[9]Data SRL'!$F$8:$F$379</definedName>
    <definedName name="_129__123Graph_ACHART_65" localSheetId="4" hidden="1">'[8]Data SRL'!$I$8:$I$379</definedName>
    <definedName name="_129__123Graph_ACHART_65" hidden="1">'[9]Data SRL'!$I$8:$I$379</definedName>
    <definedName name="_13__123Graph_ACHART_118" localSheetId="4" hidden="1">'[4]TON  per Jam'!$C$44:$Z$44</definedName>
    <definedName name="_13__123Graph_ACHART_118" hidden="1">'[5]TON  per Jam'!$C$44:$Z$44</definedName>
    <definedName name="_130__123Graph_ACHART_68" localSheetId="4" hidden="1">'[8]Data SRL'!$N$8:$N$100</definedName>
    <definedName name="_130__123Graph_ACHART_68" hidden="1">'[9]Data SRL'!$N$8:$N$100</definedName>
    <definedName name="_131__123Graph_ACHART_69" localSheetId="4" hidden="1">'[8]Data SRL'!$M$8:$M$379</definedName>
    <definedName name="_131__123Graph_ACHART_69" hidden="1">'[9]Data SRL'!$M$8:$M$379</definedName>
    <definedName name="_132__123Graph_ACHART_7" localSheetId="4" hidden="1">[2]Data!$I$38:$I$73</definedName>
    <definedName name="_132__123Graph_ACHART_7" hidden="1">[3]Data!$I$38:$I$73</definedName>
    <definedName name="_133__123Graph_ACHART_70" localSheetId="4" hidden="1">'[8]Data SRL'!$S$8:$S$379</definedName>
    <definedName name="_133__123Graph_ACHART_70" hidden="1">'[9]Data SRL'!$S$8:$S$379</definedName>
    <definedName name="_134__123Graph_ACHART_71" localSheetId="4" hidden="1">'[8]Data SRL'!$Q$39:$Q$379</definedName>
    <definedName name="_134__123Graph_ACHART_71" hidden="1">'[9]Data SRL'!$Q$39:$Q$379</definedName>
    <definedName name="_135__123Graph_ACHART_72" localSheetId="4" hidden="1">'[8]Data SRL'!$T$8:$T$379</definedName>
    <definedName name="_135__123Graph_ACHART_72" hidden="1">'[9]Data SRL'!$T$8:$T$379</definedName>
    <definedName name="_136__123Graph_ACHART_73" localSheetId="4" hidden="1">'[8]Data SRL'!$AC$8:$AC$131</definedName>
    <definedName name="_136__123Graph_ACHART_73" hidden="1">'[9]Data SRL'!$AC$8:$AC$131</definedName>
    <definedName name="_137__123Graph_ACHART_74" localSheetId="4" hidden="1">'[8]Data SRL'!$AH$8:$AH$100</definedName>
    <definedName name="_137__123Graph_ACHART_74" hidden="1">'[9]Data SRL'!$AH$8:$AH$100</definedName>
    <definedName name="_138__123Graph_ACHART_75" localSheetId="4" hidden="1">'[8]Data SRL'!$AK$8:$AK$100</definedName>
    <definedName name="_138__123Graph_ACHART_75" hidden="1">'[9]Data SRL'!$AK$8:$AK$100</definedName>
    <definedName name="_139__123Graph_ACHART_77" localSheetId="4" hidden="1">'[8]Data SRL'!$AN$8:$AN$193</definedName>
    <definedName name="_139__123Graph_ACHART_77" hidden="1">'[9]Data SRL'!$AN$8:$AN$193</definedName>
    <definedName name="_14__123Graph_ACHART_119" localSheetId="4" hidden="1">'[4]TON  per Jam'!$C$46:$Z$46</definedName>
    <definedName name="_14__123Graph_ACHART_119" hidden="1">'[5]TON  per Jam'!$C$46:$Z$46</definedName>
    <definedName name="_140__123Graph_ACHART_78" localSheetId="4" hidden="1">'[8]Data SRL'!$AS$8:$AS$100</definedName>
    <definedName name="_140__123Graph_ACHART_78" hidden="1">'[9]Data SRL'!$AS$8:$AS$100</definedName>
    <definedName name="_141__123Graph_ACHART_79" localSheetId="4" hidden="1">'[8]Data SRL'!$AZ$8:$AZ$100</definedName>
    <definedName name="_141__123Graph_ACHART_79" hidden="1">'[9]Data SRL'!$AZ$8:$AZ$100</definedName>
    <definedName name="_142__123Graph_ACHART_8" localSheetId="4" hidden="1">[2]Data!$E$2:$E$73</definedName>
    <definedName name="_142__123Graph_ACHART_8" hidden="1">[3]Data!$E$2:$E$73</definedName>
    <definedName name="_143__123Graph_ACHART_81" localSheetId="4" hidden="1">'[8]Data SRL'!$BD$8:$BD$100</definedName>
    <definedName name="_143__123Graph_ACHART_81" hidden="1">'[9]Data SRL'!$BD$8:$BD$100</definedName>
    <definedName name="_144__123Graph_ACHART_85" localSheetId="4" hidden="1">'[8]Data Prod_Graf'!$B$3:$M$3</definedName>
    <definedName name="_144__123Graph_ACHART_85" hidden="1">'[9]Data Prod_Graf'!$B$3:$M$3</definedName>
    <definedName name="_145__123Graph_ACHART_9" localSheetId="4" hidden="1">[2]Data!$J$38:$J$73</definedName>
    <definedName name="_145__123Graph_ACHART_9" hidden="1">[3]Data!$J$38:$J$73</definedName>
    <definedName name="_146__123Graph_BCHART_1" localSheetId="4" hidden="1">'[8]Data SRL'!$BL$9:$BL$100</definedName>
    <definedName name="_146__123Graph_BCHART_1" hidden="1">'[9]Data SRL'!$BL$9:$BL$100</definedName>
    <definedName name="_149__123Graph_BCHART_10" localSheetId="4" hidden="1">'[10]PABRIK (2)'!#REF!</definedName>
    <definedName name="_149__123Graph_BCHART_10" localSheetId="1" hidden="1">'[11]PABRIK (2)'!#REF!</definedName>
    <definedName name="_149__123Graph_BCHART_10" localSheetId="3" hidden="1">'[11]PABRIK (2)'!#REF!</definedName>
    <definedName name="_149__123Graph_BCHART_10" hidden="1">'[11]PABRIK (2)'!#REF!</definedName>
    <definedName name="_15__123Graph_ACHART_12" localSheetId="4" hidden="1">[2]Data!$K$38:$K$73</definedName>
    <definedName name="_15__123Graph_ACHART_12" hidden="1">[3]Data!$K$38:$K$73</definedName>
    <definedName name="_152__123Graph_BCHART_11" localSheetId="4" hidden="1">'[10]PABRIK (2)'!#REF!</definedName>
    <definedName name="_152__123Graph_BCHART_11" localSheetId="1" hidden="1">'[11]PABRIK (2)'!#REF!</definedName>
    <definedName name="_152__123Graph_BCHART_11" localSheetId="3" hidden="1">'[11]PABRIK (2)'!#REF!</definedName>
    <definedName name="_152__123Graph_BCHART_11" hidden="1">'[11]PABRIK (2)'!#REF!</definedName>
    <definedName name="_155__123Graph_BCHART_12" localSheetId="4" hidden="1">'[10]PABRIK (2)'!#REF!</definedName>
    <definedName name="_155__123Graph_BCHART_12" localSheetId="1" hidden="1">'[11]PABRIK (2)'!#REF!</definedName>
    <definedName name="_155__123Graph_BCHART_12" localSheetId="3" hidden="1">'[11]PABRIK (2)'!#REF!</definedName>
    <definedName name="_155__123Graph_BCHART_12" hidden="1">'[11]PABRIK (2)'!#REF!</definedName>
    <definedName name="_156__123Graph_BCHART_13" localSheetId="4" hidden="1">[2]Data!$N$50:$N$61</definedName>
    <definedName name="_156__123Graph_BCHART_13" hidden="1">[3]Data!$N$50:$N$61</definedName>
    <definedName name="_157__123Graph_BCHART_14" localSheetId="4" hidden="1">[2]Data!$D$62:$D$73</definedName>
    <definedName name="_157__123Graph_BCHART_14" hidden="1">[3]Data!$D$62:$D$73</definedName>
    <definedName name="_158__123Graph_BCHART_15" localSheetId="4" hidden="1">[2]Data!$B$62:$B$73</definedName>
    <definedName name="_158__123Graph_BCHART_15" hidden="1">[3]Data!$B$62:$B$73</definedName>
    <definedName name="_16__123Graph_ACHART_120" localSheetId="4" hidden="1">'[4]TON  per Jam'!$C$47:$Z$47</definedName>
    <definedName name="_16__123Graph_ACHART_120" hidden="1">'[5]TON  per Jam'!$C$47:$Z$47</definedName>
    <definedName name="_161__123Graph_BCHART_16" localSheetId="4" hidden="1">'[10]PABRIK (2)'!#REF!</definedName>
    <definedName name="_161__123Graph_BCHART_16" localSheetId="1" hidden="1">'[11]PABRIK (2)'!#REF!</definedName>
    <definedName name="_161__123Graph_BCHART_16" localSheetId="3" hidden="1">'[11]PABRIK (2)'!#REF!</definedName>
    <definedName name="_161__123Graph_BCHART_16" hidden="1">'[11]PABRIK (2)'!#REF!</definedName>
    <definedName name="_162__123Graph_BCHART_17" localSheetId="4" hidden="1">[2]Data!$M$62:$M$73</definedName>
    <definedName name="_162__123Graph_BCHART_17" hidden="1">[3]Data!$M$62:$M$73</definedName>
    <definedName name="_165__123Graph_BCHART_18" localSheetId="4" hidden="1">'[10]PABRIK (2)'!#REF!</definedName>
    <definedName name="_165__123Graph_BCHART_18" localSheetId="1" hidden="1">'[11]PABRIK (2)'!#REF!</definedName>
    <definedName name="_165__123Graph_BCHART_18" localSheetId="3" hidden="1">'[11]PABRIK (2)'!#REF!</definedName>
    <definedName name="_165__123Graph_BCHART_18" hidden="1">'[11]PABRIK (2)'!#REF!</definedName>
    <definedName name="_168__123Graph_BCHART_19" localSheetId="4" hidden="1">'[10]PABRIK (2)'!#REF!</definedName>
    <definedName name="_168__123Graph_BCHART_19" localSheetId="1" hidden="1">'[11]PABRIK (2)'!#REF!</definedName>
    <definedName name="_168__123Graph_BCHART_19" localSheetId="3" hidden="1">'[11]PABRIK (2)'!#REF!</definedName>
    <definedName name="_168__123Graph_BCHART_19" hidden="1">'[11]PABRIK (2)'!#REF!</definedName>
    <definedName name="_169__123Graph_BCHART_2" localSheetId="4" hidden="1">'[8]Data SRL'!$D$8:$D$379</definedName>
    <definedName name="_169__123Graph_BCHART_2" hidden="1">'[9]Data SRL'!$D$8:$D$379</definedName>
    <definedName name="_17__123Graph_ACHART_13" localSheetId="4" hidden="1">[2]Data!$M$50:$M$61</definedName>
    <definedName name="_17__123Graph_ACHART_13" hidden="1">[3]Data!$M$50:$M$61</definedName>
    <definedName name="_172__123Graph_BCHART_20" localSheetId="4" hidden="1">'[10]PABRIK (2)'!#REF!</definedName>
    <definedName name="_172__123Graph_BCHART_20" localSheetId="1" hidden="1">'[11]PABRIK (2)'!#REF!</definedName>
    <definedName name="_172__123Graph_BCHART_20" localSheetId="3" hidden="1">'[11]PABRIK (2)'!#REF!</definedName>
    <definedName name="_172__123Graph_BCHART_20" hidden="1">'[11]PABRIK (2)'!#REF!</definedName>
    <definedName name="_173__123Graph_BCHART_21" localSheetId="4" hidden="1">'[10]PABRIK (2)'!$C$9:$C$287</definedName>
    <definedName name="_173__123Graph_BCHART_21" hidden="1">'[11]PABRIK (2)'!$C$9:$C$287</definedName>
    <definedName name="_174__123Graph_BCHART_22" localSheetId="4" hidden="1">'[10]PABRIK (2)'!$F$9:$F$287</definedName>
    <definedName name="_174__123Graph_BCHART_22" hidden="1">'[11]PABRIK (2)'!$F$9:$F$287</definedName>
    <definedName name="_175__123Graph_BCHART_23" localSheetId="4" hidden="1">'[10]PABRIK (2)'!$L$9:$L$287</definedName>
    <definedName name="_175__123Graph_BCHART_23" hidden="1">'[11]PABRIK (2)'!$L$9:$L$287</definedName>
    <definedName name="_176__123Graph_BCHART_24" localSheetId="4" hidden="1">'[10]PABRIK (2)'!$O$9:$O$287</definedName>
    <definedName name="_176__123Graph_BCHART_24" hidden="1">'[11]PABRIK (2)'!$O$9:$O$287</definedName>
    <definedName name="_177__123Graph_BCHART_25" localSheetId="4" hidden="1">'[10]PABRIK (2)'!$I$9:$I$287</definedName>
    <definedName name="_177__123Graph_BCHART_25" hidden="1">'[11]PABRIK (2)'!$I$9:$I$287</definedName>
    <definedName name="_178__123Graph_BCHART_26" localSheetId="4" hidden="1">'[10]PABRIK (2)'!$R$9:$R$287</definedName>
    <definedName name="_178__123Graph_BCHART_26" hidden="1">'[11]PABRIK (2)'!$R$9:$R$287</definedName>
    <definedName name="_179__123Graph_BCHART_27" localSheetId="4" hidden="1">'[10]PABRIK (2)'!$U$9:$U$287</definedName>
    <definedName name="_179__123Graph_BCHART_27" hidden="1">'[11]PABRIK (2)'!$U$9:$U$287</definedName>
    <definedName name="_18__123Graph_ACHART_135" localSheetId="4" hidden="1">'[4]TON  per Jam'!$C$8:$Z$8</definedName>
    <definedName name="_18__123Graph_ACHART_135" hidden="1">'[5]TON  per Jam'!$C$8:$Z$8</definedName>
    <definedName name="_180__123Graph_BCHART_28" localSheetId="4" hidden="1">'[10]PABRIK (2)'!$X$9:$X$287</definedName>
    <definedName name="_180__123Graph_BCHART_28" hidden="1">'[11]PABRIK (2)'!$X$9:$X$287</definedName>
    <definedName name="_181__123Graph_BCHART_29" localSheetId="4" hidden="1">'[10]PABRIK (2)'!$AD$9:$AD$287</definedName>
    <definedName name="_181__123Graph_BCHART_29" hidden="1">'[11]PABRIK (2)'!$AD$9:$AD$287</definedName>
    <definedName name="_184__123Graph_BCHART_3" localSheetId="4" hidden="1">'[10]PABRIK (2)'!#REF!</definedName>
    <definedName name="_184__123Graph_BCHART_3" localSheetId="1" hidden="1">'[11]PABRIK (2)'!#REF!</definedName>
    <definedName name="_184__123Graph_BCHART_3" localSheetId="3" hidden="1">'[11]PABRIK (2)'!#REF!</definedName>
    <definedName name="_184__123Graph_BCHART_3" hidden="1">'[11]PABRIK (2)'!#REF!</definedName>
    <definedName name="_185__123Graph_BCHART_30" localSheetId="4" hidden="1">'[6]DATA LTW'!$AE$68:$AP$68</definedName>
    <definedName name="_185__123Graph_BCHART_30" hidden="1">'[7]DATA LTW'!$AE$68:$AP$68</definedName>
    <definedName name="_186__123Graph_BCHART_31" localSheetId="4" hidden="1">'[6]DATA LTW'!$AR$40:$BC$40</definedName>
    <definedName name="_186__123Graph_BCHART_31" hidden="1">'[7]DATA LTW'!$AR$40:$BC$40</definedName>
    <definedName name="_187__123Graph_BCHART_32" localSheetId="4" hidden="1">'[6]DATA LTW'!$AR$68:$BC$68</definedName>
    <definedName name="_187__123Graph_BCHART_32" hidden="1">'[7]DATA LTW'!$AR$68:$BC$68</definedName>
    <definedName name="_188__123Graph_BCHART_33" localSheetId="4" hidden="1">'[6]DATA LTW'!$AE$41:$AP$41</definedName>
    <definedName name="_188__123Graph_BCHART_33" hidden="1">'[7]DATA LTW'!$AE$41:$AP$41</definedName>
    <definedName name="_189__123Graph_BCHART_34" localSheetId="4" hidden="1">'[6]DATA LTW'!$AE$69:$AP$69</definedName>
    <definedName name="_189__123Graph_BCHART_34" hidden="1">'[7]DATA LTW'!$AE$69:$AP$69</definedName>
    <definedName name="_19__123Graph_ACHART_136" localSheetId="4" hidden="1">'[4]TON  per Jam'!$C$10:$Z$10</definedName>
    <definedName name="_19__123Graph_ACHART_136" hidden="1">'[5]TON  per Jam'!$C$10:$Z$10</definedName>
    <definedName name="_190__123Graph_BCHART_35" localSheetId="4" hidden="1">'[6]DATA LTW'!$AR$41:$BC$41</definedName>
    <definedName name="_190__123Graph_BCHART_35" hidden="1">'[7]DATA LTW'!$AR$41:$BC$41</definedName>
    <definedName name="_191__123Graph_BCHART_36" localSheetId="4" hidden="1">'[6]DATA LTW'!$AR$69:$BC$69</definedName>
    <definedName name="_191__123Graph_BCHART_36" hidden="1">'[7]DATA LTW'!$AR$69:$BC$69</definedName>
    <definedName name="_192__123Graph_BCHART_37" localSheetId="4" hidden="1">'[6]DATA LTW'!$AE$43:$AP$43</definedName>
    <definedName name="_192__123Graph_BCHART_37" hidden="1">'[7]DATA LTW'!$AE$43:$AP$43</definedName>
    <definedName name="_193__123Graph_BCHART_38" localSheetId="4" hidden="1">'[6]DATA LTW'!$AE$71:$AP$71</definedName>
    <definedName name="_193__123Graph_BCHART_38" hidden="1">'[7]DATA LTW'!$AE$71:$AP$71</definedName>
    <definedName name="_194__123Graph_BCHART_39" localSheetId="4" hidden="1">'[6]DATA LTW'!$AR$43:$BC$43</definedName>
    <definedName name="_194__123Graph_BCHART_39" hidden="1">'[7]DATA LTW'!$AR$43:$BC$43</definedName>
    <definedName name="_197__123Graph_BCHART_4" localSheetId="4" hidden="1">'[10]PABRIK (2)'!#REF!</definedName>
    <definedName name="_197__123Graph_BCHART_4" localSheetId="1" hidden="1">'[11]PABRIK (2)'!#REF!</definedName>
    <definedName name="_197__123Graph_BCHART_4" localSheetId="3" hidden="1">'[11]PABRIK (2)'!#REF!</definedName>
    <definedName name="_197__123Graph_BCHART_4" hidden="1">'[11]PABRIK (2)'!#REF!</definedName>
    <definedName name="_198__123Graph_BCHART_40" localSheetId="4" hidden="1">'[6]DATA LTW'!$AR$71:$BC$71</definedName>
    <definedName name="_198__123Graph_BCHART_40" hidden="1">'[7]DATA LTW'!$AR$71:$BC$71</definedName>
    <definedName name="_199__123Graph_BCHART_41" localSheetId="4" hidden="1">'[6]DATA LTW'!$AE$44:$AP$44</definedName>
    <definedName name="_199__123Graph_BCHART_41" hidden="1">'[7]DATA LTW'!$AE$44:$AP$44</definedName>
    <definedName name="_20__123Graph_ACHART_137" localSheetId="4" hidden="1">'[4]TON  per Jam'!$C$11:$Z$11</definedName>
    <definedName name="_20__123Graph_ACHART_137" hidden="1">'[5]TON  per Jam'!$C$11:$Z$11</definedName>
    <definedName name="_200__123Graph_BCHART_42" localSheetId="4" hidden="1">'[6]DATA LTW'!$AE$72:$AP$72</definedName>
    <definedName name="_200__123Graph_BCHART_42" hidden="1">'[7]DATA LTW'!$AE$72:$AP$72</definedName>
    <definedName name="_201__123Graph_BCHART_43" localSheetId="4" hidden="1">'[6]DATA LTW'!$AR$44:$BC$44</definedName>
    <definedName name="_201__123Graph_BCHART_43" hidden="1">'[7]DATA LTW'!$AR$44:$BC$44</definedName>
    <definedName name="_202__123Graph_BCHART_44" localSheetId="4" hidden="1">'[6]DATA LTW'!$AR$72:$BC$72</definedName>
    <definedName name="_202__123Graph_BCHART_44" hidden="1">'[7]DATA LTW'!$AR$72:$BC$72</definedName>
    <definedName name="_203__123Graph_BCHART_45" localSheetId="4" hidden="1">'[6]DATA LTW'!$AE$46:$AP$46</definedName>
    <definedName name="_203__123Graph_BCHART_45" hidden="1">'[7]DATA LTW'!$AE$46:$AP$46</definedName>
    <definedName name="_204__123Graph_BCHART_46" localSheetId="4" hidden="1">'[6]DATA LTW'!$AE$74:$AP$74</definedName>
    <definedName name="_204__123Graph_BCHART_46" hidden="1">'[7]DATA LTW'!$AE$74:$AP$74</definedName>
    <definedName name="_205__123Graph_BCHART_47" localSheetId="4" hidden="1">'[6]DATA LTW'!$AR$46:$BC$46</definedName>
    <definedName name="_205__123Graph_BCHART_47" hidden="1">'[7]DATA LTW'!$AR$46:$BC$46</definedName>
    <definedName name="_206__123Graph_BCHART_48" localSheetId="4" hidden="1">'[6]DATA LTW'!$AR$74:$BC$74</definedName>
    <definedName name="_206__123Graph_BCHART_48" hidden="1">'[7]DATA LTW'!$AR$74:$BC$74</definedName>
    <definedName name="_207__123Graph_BCHART_49" localSheetId="4" hidden="1">'[6]DATA LTW'!$AE$47:$AP$47</definedName>
    <definedName name="_207__123Graph_BCHART_49" hidden="1">'[7]DATA LTW'!$AE$47:$AP$47</definedName>
    <definedName name="_208__123Graph_BCHART_5" localSheetId="4" hidden="1">'[8]Data SRL'!$BL$9:$BL$100</definedName>
    <definedName name="_208__123Graph_BCHART_5" hidden="1">'[9]Data SRL'!$BL$9:$BL$100</definedName>
    <definedName name="_209__123Graph_BCHART_50" localSheetId="4" hidden="1">'[6]DATA LTW'!$AE$75:$AP$75</definedName>
    <definedName name="_209__123Graph_BCHART_50" hidden="1">'[7]DATA LTW'!$AE$75:$AP$75</definedName>
    <definedName name="_21__123Graph_ACHART_138" localSheetId="4" hidden="1">'[4]TON  per Jam'!$C$12:$Z$12</definedName>
    <definedName name="_21__123Graph_ACHART_138" hidden="1">'[5]TON  per Jam'!$C$12:$Z$12</definedName>
    <definedName name="_210__123Graph_BCHART_51" localSheetId="4" hidden="1">'[6]DATA LTW'!$AR$47:$BC$47</definedName>
    <definedName name="_210__123Graph_BCHART_51" hidden="1">'[7]DATA LTW'!$AR$47:$BC$47</definedName>
    <definedName name="_211__123Graph_BCHART_52" localSheetId="4" hidden="1">'[6]DATA LTW'!$AR$75:$BC$75</definedName>
    <definedName name="_211__123Graph_BCHART_52" hidden="1">'[7]DATA LTW'!$AR$75:$BC$75</definedName>
    <definedName name="_212__123Graph_BCHART_53" localSheetId="4" hidden="1">'[6]DATA LTW'!$AE$25:$AP$25</definedName>
    <definedName name="_212__123Graph_BCHART_53" hidden="1">'[7]DATA LTW'!$AE$25:$AP$25</definedName>
    <definedName name="_213__123Graph_BCHART_54" localSheetId="4" hidden="1">'[6]DATA LTW'!$AE$53:$AP$53</definedName>
    <definedName name="_213__123Graph_BCHART_54" hidden="1">'[7]DATA LTW'!$AE$53:$AP$53</definedName>
    <definedName name="_214__123Graph_BCHART_55" localSheetId="4" hidden="1">'[6]DATA LTW'!$AR$25:$BC$25</definedName>
    <definedName name="_214__123Graph_BCHART_55" hidden="1">'[7]DATA LTW'!$AR$25:$BC$25</definedName>
    <definedName name="_215__123Graph_BCHART_56" localSheetId="4" hidden="1">'[6]DATA LTW'!$AR$53:$BC$53</definedName>
    <definedName name="_215__123Graph_BCHART_56" hidden="1">'[7]DATA LTW'!$AR$53:$BC$53</definedName>
    <definedName name="_216__123Graph_BCHART_57" localSheetId="4" hidden="1">'[6]DATA LTW'!$AE$26:$AP$26</definedName>
    <definedName name="_216__123Graph_BCHART_57" hidden="1">'[7]DATA LTW'!$AE$26:$AP$26</definedName>
    <definedName name="_217__123Graph_BCHART_58" localSheetId="4" hidden="1">'[6]DATA LTW'!$AE$54:$AP$54</definedName>
    <definedName name="_217__123Graph_BCHART_58" hidden="1">'[7]DATA LTW'!$AE$54:$AP$54</definedName>
    <definedName name="_218__123Graph_BCHART_59" localSheetId="4" hidden="1">'[6]DATA LTW'!$AR$26:$BC$26</definedName>
    <definedName name="_218__123Graph_BCHART_59" hidden="1">'[7]DATA LTW'!$AR$26:$BC$26</definedName>
    <definedName name="_219__123Graph_BCHART_6" hidden="1">[12]PK!$B$29:$M$29</definedName>
    <definedName name="_22__123Graph_ACHART_139" localSheetId="4" hidden="1">'[4]TON  per Jam'!$C$13:$Z$13</definedName>
    <definedName name="_22__123Graph_ACHART_139" hidden="1">'[5]TON  per Jam'!$C$13:$Z$13</definedName>
    <definedName name="_220__123Graph_BCHART_60" localSheetId="4" hidden="1">'[6]DATA LTW'!$AR$54:$BC$54</definedName>
    <definedName name="_220__123Graph_BCHART_60" hidden="1">'[7]DATA LTW'!$AR$54:$BC$54</definedName>
    <definedName name="_221__123Graph_BCHART_61" localSheetId="4" hidden="1">'[6]DATA LTW'!$AE$37:$AP$37</definedName>
    <definedName name="_221__123Graph_BCHART_61" hidden="1">'[7]DATA LTW'!$AE$37:$AP$37</definedName>
    <definedName name="_222__123Graph_BCHART_62" localSheetId="4" hidden="1">'[8]Data SRL'!$D$8:$D$131</definedName>
    <definedName name="_222__123Graph_BCHART_62" hidden="1">'[9]Data SRL'!$D$8:$D$131</definedName>
    <definedName name="_223__123Graph_BCHART_63" localSheetId="4" hidden="1">'[6]DATA LTW'!$AR$37:$BC$37</definedName>
    <definedName name="_223__123Graph_BCHART_63" hidden="1">'[7]DATA LTW'!$AR$37:$BC$37</definedName>
    <definedName name="_224__123Graph_BCHART_64" localSheetId="4" hidden="1">'[8]Data SRL'!$G$8:$G$379</definedName>
    <definedName name="_224__123Graph_BCHART_64" hidden="1">'[9]Data SRL'!$G$8:$G$379</definedName>
    <definedName name="_225__123Graph_BCHART_68" localSheetId="4" hidden="1">'[8]Data SRL'!$W$8:$W$100</definedName>
    <definedName name="_225__123Graph_BCHART_68" hidden="1">'[9]Data SRL'!$W$8:$W$100</definedName>
    <definedName name="_226__123Graph_BCHART_69" localSheetId="4" hidden="1">'[8]Data SRL'!$V$8:$V$379</definedName>
    <definedName name="_226__123Graph_BCHART_69" hidden="1">'[9]Data SRL'!$V$8:$V$379</definedName>
    <definedName name="_227__123Graph_BCHART_7" localSheetId="4" hidden="1">'[8]Data SRL'!$CT$8:$CT$379</definedName>
    <definedName name="_227__123Graph_BCHART_7" hidden="1">'[9]Data SRL'!$CT$8:$CT$379</definedName>
    <definedName name="_228__123Graph_BCHART_70" localSheetId="4" hidden="1">'[8]Data SRL'!$AB$8:$AB$379</definedName>
    <definedName name="_228__123Graph_BCHART_70" hidden="1">'[9]Data SRL'!$AB$8:$AB$379</definedName>
    <definedName name="_229__123Graph_BCHART_71" localSheetId="4" hidden="1">'[8]Data SRL'!$Y$8:$Y$379</definedName>
    <definedName name="_229__123Graph_BCHART_71" hidden="1">'[9]Data SRL'!$Y$8:$Y$379</definedName>
    <definedName name="_23__123Graph_ACHART_14" localSheetId="4" hidden="1">[2]Data!$O$50:$O$61</definedName>
    <definedName name="_23__123Graph_ACHART_14" hidden="1">[3]Data!$O$50:$O$61</definedName>
    <definedName name="_230__123Graph_BCHART_72" localSheetId="4" hidden="1">'[8]Data SRL'!$U$8:$U$379</definedName>
    <definedName name="_230__123Graph_BCHART_72" hidden="1">'[9]Data SRL'!$U$8:$U$379</definedName>
    <definedName name="_231__123Graph_BCHART_73" localSheetId="4" hidden="1">'[8]Data SRL'!$AD$8:$AD$131</definedName>
    <definedName name="_231__123Graph_BCHART_73" hidden="1">'[9]Data SRL'!$AD$8:$AD$131</definedName>
    <definedName name="_232__123Graph_BCHART_74" localSheetId="4" hidden="1">'[8]Data SRL'!$AI$8:$AI$100</definedName>
    <definedName name="_232__123Graph_BCHART_74" hidden="1">'[9]Data SRL'!$AI$8:$AI$100</definedName>
    <definedName name="_233__123Graph_BCHART_75" localSheetId="4" hidden="1">'[8]Data SRL'!$AL$8:$AL$100</definedName>
    <definedName name="_233__123Graph_BCHART_75" hidden="1">'[9]Data SRL'!$AL$8:$AL$100</definedName>
    <definedName name="_234__123Graph_BCHART_77" localSheetId="4" hidden="1">'[8]Data SRL'!$AO$8:$AO$193</definedName>
    <definedName name="_234__123Graph_BCHART_77" hidden="1">'[9]Data SRL'!$AO$8:$AO$193</definedName>
    <definedName name="_235__123Graph_BCHART_78" localSheetId="4" hidden="1">'[8]Data SRL'!$AT$9:$AT$100</definedName>
    <definedName name="_235__123Graph_BCHART_78" hidden="1">'[9]Data SRL'!$AT$9:$AT$100</definedName>
    <definedName name="_236__123Graph_BCHART_79" localSheetId="4" hidden="1">'[8]Data SRL'!$BA$8:$BA$100</definedName>
    <definedName name="_236__123Graph_BCHART_79" hidden="1">'[9]Data SRL'!$BA$8:$BA$100</definedName>
    <definedName name="_239__123Graph_BCHART_8" localSheetId="4" hidden="1">'[10]PABRIK (2)'!#REF!</definedName>
    <definedName name="_239__123Graph_BCHART_8" localSheetId="1" hidden="1">'[11]PABRIK (2)'!#REF!</definedName>
    <definedName name="_239__123Graph_BCHART_8" localSheetId="3" hidden="1">'[11]PABRIK (2)'!#REF!</definedName>
    <definedName name="_239__123Graph_BCHART_8" hidden="1">'[11]PABRIK (2)'!#REF!</definedName>
    <definedName name="_24__123Graph_ACHART_140" localSheetId="4" hidden="1">'[4]TON  per Jam'!$C$14:$Z$14</definedName>
    <definedName name="_24__123Graph_ACHART_140" hidden="1">'[5]TON  per Jam'!$C$14:$Z$14</definedName>
    <definedName name="_240__123Graph_BCHART_81" localSheetId="4" hidden="1">'[8]Data SRL'!$BE$8:$BE$100</definedName>
    <definedName name="_240__123Graph_BCHART_81" hidden="1">'[9]Data SRL'!$BE$8:$BE$100</definedName>
    <definedName name="_241__123Graph_BCHART_85" localSheetId="4" hidden="1">'[8]Data Prod_Graf'!$B$4:$M$4</definedName>
    <definedName name="_241__123Graph_BCHART_85" hidden="1">'[9]Data Prod_Graf'!$B$4:$M$4</definedName>
    <definedName name="_242__123Graph_BCHART_86" localSheetId="4" hidden="1">'[8]Data Prod_Graf'!$B$12:$M$12</definedName>
    <definedName name="_242__123Graph_BCHART_86" hidden="1">'[9]Data Prod_Graf'!$B$12:$M$12</definedName>
    <definedName name="_243__123Graph_BCHART_87" localSheetId="4" hidden="1">'[8]Data Prod_Graf'!$B$21:$M$21</definedName>
    <definedName name="_243__123Graph_BCHART_87" hidden="1">'[9]Data Prod_Graf'!$B$21:$M$21</definedName>
    <definedName name="_244__123Graph_BCHART_88" localSheetId="4" hidden="1">'[8]Data Prod_Graf'!$B$29:$M$29</definedName>
    <definedName name="_244__123Graph_BCHART_88" hidden="1">'[9]Data Prod_Graf'!$B$29:$M$29</definedName>
    <definedName name="_247__123Graph_BCHART_9" localSheetId="4" hidden="1">'[10]PABRIK (2)'!#REF!</definedName>
    <definedName name="_247__123Graph_BCHART_9" localSheetId="1" hidden="1">'[11]PABRIK (2)'!#REF!</definedName>
    <definedName name="_247__123Graph_BCHART_9" localSheetId="3" hidden="1">'[11]PABRIK (2)'!#REF!</definedName>
    <definedName name="_247__123Graph_BCHART_9" hidden="1">'[11]PABRIK (2)'!#REF!</definedName>
    <definedName name="_248__123Graph_CCHART_1" localSheetId="4" hidden="1">'[8]Data SRL'!$BM$9:$BM$100</definedName>
    <definedName name="_248__123Graph_CCHART_1" hidden="1">'[9]Data SRL'!$BM$9:$BM$100</definedName>
    <definedName name="_249__123Graph_CCHART_10" localSheetId="4" hidden="1">'[10]PABRIK (2)'!$AF$9:$AF$287</definedName>
    <definedName name="_249__123Graph_CCHART_10" hidden="1">'[11]PABRIK (2)'!$AF$9:$AF$287</definedName>
    <definedName name="_25__123Graph_ACHART_141" localSheetId="4" hidden="1">'[4]TON  per Jam'!$C$15:$Z$15</definedName>
    <definedName name="_25__123Graph_ACHART_141" hidden="1">'[5]TON  per Jam'!$C$15:$Z$15</definedName>
    <definedName name="_250__123Graph_CCHART_11" localSheetId="4" hidden="1">'[10]PABRIK (2)'!$AF$9:$AF$287</definedName>
    <definedName name="_250__123Graph_CCHART_11" hidden="1">'[11]PABRIK (2)'!$AF$9:$AF$287</definedName>
    <definedName name="_251__123Graph_CCHART_12" localSheetId="4" hidden="1">'[10]PABRIK (2)'!$AF$9:$AF$287</definedName>
    <definedName name="_251__123Graph_CCHART_12" hidden="1">'[11]PABRIK (2)'!$AF$9:$AF$287</definedName>
    <definedName name="_252__123Graph_CCHART_13" localSheetId="4" hidden="1">'[10]PABRIK (2)'!$AF$9:$AF$287</definedName>
    <definedName name="_252__123Graph_CCHART_13" hidden="1">'[11]PABRIK (2)'!$AF$9:$AF$287</definedName>
    <definedName name="_253__123Graph_CCHART_14" localSheetId="4" hidden="1">'[10]PABRIK (2)'!$AF$9:$AF$287</definedName>
    <definedName name="_253__123Graph_CCHART_14" hidden="1">'[11]PABRIK (2)'!$AF$9:$AF$287</definedName>
    <definedName name="_254__123Graph_CCHART_15" localSheetId="4" hidden="1">[2]Data!$P$50:$P$61</definedName>
    <definedName name="_254__123Graph_CCHART_15" hidden="1">[3]Data!$P$50:$P$61</definedName>
    <definedName name="_255__123Graph_CCHART_16" localSheetId="4" hidden="1">'[10]PABRIK (2)'!$AF$9:$AF$287</definedName>
    <definedName name="_255__123Graph_CCHART_16" hidden="1">'[11]PABRIK (2)'!$AF$9:$AF$287</definedName>
    <definedName name="_256__123Graph_CCHART_17" localSheetId="4" hidden="1">'[10]PABRIK (2)'!$AF$9:$AF$287</definedName>
    <definedName name="_256__123Graph_CCHART_17" hidden="1">'[11]PABRIK (2)'!$AF$9:$AF$287</definedName>
    <definedName name="_257__123Graph_CCHART_18" localSheetId="4" hidden="1">'[10]PABRIK (2)'!$AF$9:$AF$287</definedName>
    <definedName name="_257__123Graph_CCHART_18" hidden="1">'[11]PABRIK (2)'!$AF$9:$AF$287</definedName>
    <definedName name="_258__123Graph_CCHART_19" localSheetId="4" hidden="1">'[10]PABRIK (2)'!$AF$9:$AF$287</definedName>
    <definedName name="_258__123Graph_CCHART_19" hidden="1">'[11]PABRIK (2)'!$AF$9:$AF$287</definedName>
    <definedName name="_259__123Graph_CCHART_2" localSheetId="4" hidden="1">'[8]Data SRL'!$AR$8:$AR$379</definedName>
    <definedName name="_259__123Graph_CCHART_2" hidden="1">'[9]Data SRL'!$AR$8:$AR$379</definedName>
    <definedName name="_26__123Graph_ACHART_142" localSheetId="4" hidden="1">'[4]TON  per Jam'!$C$17:$Z$17</definedName>
    <definedName name="_26__123Graph_ACHART_142" hidden="1">'[5]TON  per Jam'!$C$17:$Z$17</definedName>
    <definedName name="_260__123Graph_CCHART_20" localSheetId="4" hidden="1">'[10]PABRIK (2)'!$AF$9:$AF$287</definedName>
    <definedName name="_260__123Graph_CCHART_20" hidden="1">'[11]PABRIK (2)'!$AF$9:$AF$287</definedName>
    <definedName name="_261__123Graph_CCHART_21" localSheetId="4" hidden="1">'[10]PABRIK (2)'!$AF$9:$AF$287</definedName>
    <definedName name="_261__123Graph_CCHART_21" hidden="1">'[11]PABRIK (2)'!$AF$9:$AF$287</definedName>
    <definedName name="_262__123Graph_CCHART_22" localSheetId="4" hidden="1">'[10]PABRIK (2)'!$AF$9:$AF$287</definedName>
    <definedName name="_262__123Graph_CCHART_22" hidden="1">'[11]PABRIK (2)'!$AF$9:$AF$287</definedName>
    <definedName name="_263__123Graph_CCHART_23" localSheetId="4" hidden="1">'[10]PABRIK (2)'!$AF$9:$AF$287</definedName>
    <definedName name="_263__123Graph_CCHART_23" hidden="1">'[11]PABRIK (2)'!$AF$9:$AF$287</definedName>
    <definedName name="_264__123Graph_CCHART_24" localSheetId="4" hidden="1">'[10]PABRIK (2)'!$AF$9:$AF$287</definedName>
    <definedName name="_264__123Graph_CCHART_24" hidden="1">'[11]PABRIK (2)'!$AF$9:$AF$287</definedName>
    <definedName name="_265__123Graph_CCHART_25" localSheetId="4" hidden="1">'[10]PABRIK (2)'!$AF$9:$AF$287</definedName>
    <definedName name="_265__123Graph_CCHART_25" hidden="1">'[11]PABRIK (2)'!$AF$9:$AF$287</definedName>
    <definedName name="_266__123Graph_CCHART_26" localSheetId="4" hidden="1">'[10]PABRIK (2)'!$AF$9:$AF$287</definedName>
    <definedName name="_266__123Graph_CCHART_26" hidden="1">'[11]PABRIK (2)'!$AF$9:$AF$287</definedName>
    <definedName name="_267__123Graph_CCHART_27" localSheetId="4" hidden="1">'[10]PABRIK (2)'!$AF$9:$AF$287</definedName>
    <definedName name="_267__123Graph_CCHART_27" hidden="1">'[11]PABRIK (2)'!$AF$9:$AF$287</definedName>
    <definedName name="_268__123Graph_CCHART_28" localSheetId="4" hidden="1">'[10]PABRIK (2)'!$AF$9:$AF$287</definedName>
    <definedName name="_268__123Graph_CCHART_28" hidden="1">'[11]PABRIK (2)'!$AF$9:$AF$287</definedName>
    <definedName name="_269__123Graph_CCHART_29" localSheetId="4" hidden="1">'[10]PABRIK (2)'!$AF$9:$AF$287</definedName>
    <definedName name="_269__123Graph_CCHART_29" hidden="1">'[11]PABRIK (2)'!$AF$9:$AF$287</definedName>
    <definedName name="_27__123Graph_ACHART_143" localSheetId="4" hidden="1">'[4]TON  per Jam'!$C$18:$Z$18</definedName>
    <definedName name="_27__123Graph_ACHART_143" hidden="1">'[5]TON  per Jam'!$C$18:$Z$18</definedName>
    <definedName name="_270__123Graph_CCHART_3" localSheetId="4" hidden="1">'[8]Data SRL'!$L$8:$L$100</definedName>
    <definedName name="_270__123Graph_CCHART_3" hidden="1">'[9]Data SRL'!$L$8:$L$100</definedName>
    <definedName name="_271__123Graph_CCHART_30" localSheetId="4" hidden="1">'[6]DATA LTW'!$BE$68:$BP$68</definedName>
    <definedName name="_271__123Graph_CCHART_30" hidden="1">'[7]DATA LTW'!$BE$68:$BP$68</definedName>
    <definedName name="_272__123Graph_CCHART_31" localSheetId="4" hidden="1">'[6]DATA LTW'!$BR$40:$CC$40</definedName>
    <definedName name="_272__123Graph_CCHART_31" hidden="1">'[7]DATA LTW'!$BR$40:$CC$40</definedName>
    <definedName name="_273__123Graph_CCHART_32" localSheetId="4" hidden="1">'[6]DATA LTW'!$BR$68:$CC$68</definedName>
    <definedName name="_273__123Graph_CCHART_32" hidden="1">'[7]DATA LTW'!$BR$68:$CC$68</definedName>
    <definedName name="_274__123Graph_CCHART_33" localSheetId="4" hidden="1">'[6]DATA LTW'!$BE$41:$BP$41</definedName>
    <definedName name="_274__123Graph_CCHART_33" hidden="1">'[7]DATA LTW'!$BE$41:$BP$41</definedName>
    <definedName name="_275__123Graph_CCHART_34" localSheetId="4" hidden="1">'[6]DATA LTW'!$BE$69:$BP$69</definedName>
    <definedName name="_275__123Graph_CCHART_34" hidden="1">'[7]DATA LTW'!$BE$69:$BP$69</definedName>
    <definedName name="_276__123Graph_CCHART_35" localSheetId="4" hidden="1">'[6]DATA LTW'!$BR$41:$CC$41</definedName>
    <definedName name="_276__123Graph_CCHART_35" hidden="1">'[7]DATA LTW'!$BR$41:$CC$41</definedName>
    <definedName name="_277__123Graph_CCHART_36" localSheetId="4" hidden="1">'[6]DATA LTW'!$BR$69:$CC$69</definedName>
    <definedName name="_277__123Graph_CCHART_36" hidden="1">'[7]DATA LTW'!$BR$69:$CC$69</definedName>
    <definedName name="_278__123Graph_CCHART_37" localSheetId="4" hidden="1">'[6]DATA LTW'!$BE$43:$BP$43</definedName>
    <definedName name="_278__123Graph_CCHART_37" hidden="1">'[7]DATA LTW'!$BE$43:$BP$43</definedName>
    <definedName name="_279__123Graph_CCHART_38" localSheetId="4" hidden="1">'[6]DATA LTW'!$BE$71:$BP$71</definedName>
    <definedName name="_279__123Graph_CCHART_38" hidden="1">'[7]DATA LTW'!$BE$71:$BP$71</definedName>
    <definedName name="_28__123Graph_ACHART_144" localSheetId="4" hidden="1">'[4]TON  per Jam'!$C$19:$Z$19</definedName>
    <definedName name="_28__123Graph_ACHART_144" hidden="1">'[5]TON  per Jam'!$C$19:$Z$19</definedName>
    <definedName name="_280__123Graph_CCHART_39" localSheetId="4" hidden="1">'[6]DATA LTW'!$BR$43:$CC$43</definedName>
    <definedName name="_280__123Graph_CCHART_39" hidden="1">'[7]DATA LTW'!$BR$43:$CC$43</definedName>
    <definedName name="_281__123Graph_CCHART_4" localSheetId="4" hidden="1">'[8]Data SRL'!$BM$8:$BM$100</definedName>
    <definedName name="_281__123Graph_CCHART_4" hidden="1">'[9]Data SRL'!$BM$8:$BM$100</definedName>
    <definedName name="_282__123Graph_CCHART_40" localSheetId="4" hidden="1">'[6]DATA LTW'!$BR$71:$CC$71</definedName>
    <definedName name="_282__123Graph_CCHART_40" hidden="1">'[7]DATA LTW'!$BR$71:$CC$71</definedName>
    <definedName name="_283__123Graph_CCHART_41" localSheetId="4" hidden="1">'[6]DATA LTW'!$BE$44:$BP$44</definedName>
    <definedName name="_283__123Graph_CCHART_41" hidden="1">'[7]DATA LTW'!$BE$44:$BP$44</definedName>
    <definedName name="_284__123Graph_CCHART_42" localSheetId="4" hidden="1">'[6]DATA LTW'!$BE$72:$BP$72</definedName>
    <definedName name="_284__123Graph_CCHART_42" hidden="1">'[7]DATA LTW'!$BE$72:$BP$72</definedName>
    <definedName name="_285__123Graph_CCHART_43" localSheetId="4" hidden="1">'[6]DATA LTW'!$BR$44:$CC$44</definedName>
    <definedName name="_285__123Graph_CCHART_43" hidden="1">'[7]DATA LTW'!$BR$44:$CC$44</definedName>
    <definedName name="_286__123Graph_CCHART_44" localSheetId="4" hidden="1">'[6]DATA LTW'!$BR$72:$CC$72</definedName>
    <definedName name="_286__123Graph_CCHART_44" hidden="1">'[7]DATA LTW'!$BR$72:$CC$72</definedName>
    <definedName name="_287__123Graph_CCHART_45" localSheetId="4" hidden="1">'[6]DATA LTW'!$BE$46:$BP$46</definedName>
    <definedName name="_287__123Graph_CCHART_45" hidden="1">'[7]DATA LTW'!$BE$46:$BP$46</definedName>
    <definedName name="_288__123Graph_CCHART_46" localSheetId="4" hidden="1">'[6]DATA LTW'!$BE$74:$BP$74</definedName>
    <definedName name="_288__123Graph_CCHART_46" hidden="1">'[7]DATA LTW'!$BE$74:$BP$74</definedName>
    <definedName name="_289__123Graph_CCHART_47" localSheetId="4" hidden="1">'[6]DATA LTW'!$BR$46:$CC$46</definedName>
    <definedName name="_289__123Graph_CCHART_47" hidden="1">'[7]DATA LTW'!$BR$46:$CC$46</definedName>
    <definedName name="_29__123Graph_ACHART_145" localSheetId="4" hidden="1">'[4]TON  per Jam'!$C$20:$Z$20</definedName>
    <definedName name="_29__123Graph_ACHART_145" hidden="1">'[5]TON  per Jam'!$C$20:$Z$20</definedName>
    <definedName name="_290__123Graph_CCHART_48" localSheetId="4" hidden="1">'[6]DATA LTW'!$BR$74:$CC$74</definedName>
    <definedName name="_290__123Graph_CCHART_48" hidden="1">'[7]DATA LTW'!$BR$74:$CC$74</definedName>
    <definedName name="_291__123Graph_CCHART_49" localSheetId="4" hidden="1">'[6]DATA LTW'!$BE$47:$BP$47</definedName>
    <definedName name="_291__123Graph_CCHART_49" hidden="1">'[7]DATA LTW'!$BE$47:$BP$47</definedName>
    <definedName name="_292__123Graph_CCHART_5" localSheetId="4" hidden="1">[10]PO!$B$59:$M$59</definedName>
    <definedName name="_292__123Graph_CCHART_5" hidden="1">[11]PO!$B$59:$M$59</definedName>
    <definedName name="_293__123Graph_CCHART_50" localSheetId="4" hidden="1">'[6]DATA LTW'!$BE$75:$BP$75</definedName>
    <definedName name="_293__123Graph_CCHART_50" hidden="1">'[7]DATA LTW'!$BE$75:$BP$75</definedName>
    <definedName name="_294__123Graph_CCHART_51" localSheetId="4" hidden="1">'[6]DATA LTW'!$BR$47:$CC$47</definedName>
    <definedName name="_294__123Graph_CCHART_51" hidden="1">'[7]DATA LTW'!$BR$47:$CC$47</definedName>
    <definedName name="_295__123Graph_CCHART_52" localSheetId="4" hidden="1">'[6]DATA LTW'!$BR$75:$CC$75</definedName>
    <definedName name="_295__123Graph_CCHART_52" hidden="1">'[7]DATA LTW'!$BR$75:$CC$75</definedName>
    <definedName name="_296__123Graph_CCHART_53" localSheetId="4" hidden="1">'[6]DATA LTW'!$BE$25:$BP$25</definedName>
    <definedName name="_296__123Graph_CCHART_53" hidden="1">'[7]DATA LTW'!$BE$25:$BP$25</definedName>
    <definedName name="_297__123Graph_CCHART_54" localSheetId="4" hidden="1">'[6]DATA LTW'!$BE$53:$BP$53</definedName>
    <definedName name="_297__123Graph_CCHART_54" hidden="1">'[7]DATA LTW'!$BE$53:$BP$53</definedName>
    <definedName name="_298__123Graph_CCHART_55" localSheetId="4" hidden="1">'[6]DATA LTW'!$BR$25:$CC$25</definedName>
    <definedName name="_298__123Graph_CCHART_55" hidden="1">'[7]DATA LTW'!$BR$25:$CC$25</definedName>
    <definedName name="_299__123Graph_CCHART_56" localSheetId="4" hidden="1">'[6]DATA LTW'!$BR$53:$CC$53</definedName>
    <definedName name="_299__123Graph_CCHART_56" hidden="1">'[7]DATA LTW'!$BR$53:$CC$53</definedName>
    <definedName name="_30__123Graph_ACHART_146" localSheetId="4" hidden="1">'[4]TON  per Jam'!$C$21:$Z$21</definedName>
    <definedName name="_30__123Graph_ACHART_146" hidden="1">'[5]TON  per Jam'!$C$21:$Z$21</definedName>
    <definedName name="_300__123Graph_CCHART_57" localSheetId="4" hidden="1">'[6]DATA LTW'!$BE$26:$BP$26</definedName>
    <definedName name="_300__123Graph_CCHART_57" hidden="1">'[7]DATA LTW'!$BE$26:$BP$26</definedName>
    <definedName name="_301__123Graph_CCHART_58" localSheetId="4" hidden="1">'[6]DATA LTW'!$BE$54:$BP$54</definedName>
    <definedName name="_301__123Graph_CCHART_58" hidden="1">'[7]DATA LTW'!$BE$54:$BP$54</definedName>
    <definedName name="_302__123Graph_CCHART_59" localSheetId="4" hidden="1">'[6]DATA LTW'!$BR$26:$CC$26</definedName>
    <definedName name="_302__123Graph_CCHART_59" hidden="1">'[7]DATA LTW'!$BR$26:$CC$26</definedName>
    <definedName name="_303__123Graph_CCHART_6" localSheetId="4" hidden="1">'[8]Data SRL'!$L$8:$L$100</definedName>
    <definedName name="_303__123Graph_CCHART_6" hidden="1">'[9]Data SRL'!$L$8:$L$100</definedName>
    <definedName name="_304__123Graph_CCHART_60" localSheetId="4" hidden="1">'[6]DATA LTW'!$BR$54:$CC$54</definedName>
    <definedName name="_304__123Graph_CCHART_60" hidden="1">'[7]DATA LTW'!$BR$54:$CC$54</definedName>
    <definedName name="_305__123Graph_CCHART_61" localSheetId="4" hidden="1">'[6]DATA LTW'!$BE$37:$BP$37</definedName>
    <definedName name="_305__123Graph_CCHART_61" hidden="1">'[7]DATA LTW'!$BE$37:$BP$37</definedName>
    <definedName name="_306__123Graph_CCHART_62" localSheetId="4" hidden="1">'[6]DATA LTW'!$BE$65:$BP$65</definedName>
    <definedName name="_306__123Graph_CCHART_62" hidden="1">'[7]DATA LTW'!$BE$65:$BP$65</definedName>
    <definedName name="_307__123Graph_CCHART_63" localSheetId="4" hidden="1">'[6]DATA LTW'!$BR$37:$CC$37</definedName>
    <definedName name="_307__123Graph_CCHART_63" hidden="1">'[7]DATA LTW'!$BR$37:$CC$37</definedName>
    <definedName name="_308__123Graph_CCHART_64" localSheetId="4" hidden="1">'[8]Data SRL'!$H$8:$H$379</definedName>
    <definedName name="_308__123Graph_CCHART_64" hidden="1">'[9]Data SRL'!$H$8:$H$379</definedName>
    <definedName name="_309__123Graph_CCHART_68" localSheetId="4" hidden="1">'[8]Data SRL'!$AC$8:$AC$100</definedName>
    <definedName name="_309__123Graph_CCHART_68" hidden="1">'[9]Data SRL'!$AC$8:$AC$100</definedName>
    <definedName name="_31__123Graph_ACHART_147" localSheetId="4" hidden="1">'[4]TON  per Jam'!$C$48:$Z$48</definedName>
    <definedName name="_31__123Graph_ACHART_147" hidden="1">'[5]TON  per Jam'!$C$48:$Z$48</definedName>
    <definedName name="_31_12_1993">#REF!</definedName>
    <definedName name="_310__123Graph_CCHART_7" hidden="1">[12]PK!$B$63:$M$63</definedName>
    <definedName name="_311__123Graph_CCHART_73" localSheetId="4" hidden="1">'[8]Data SRL'!$AE$8:$AE$131</definedName>
    <definedName name="_311__123Graph_CCHART_73" hidden="1">'[9]Data SRL'!$AE$8:$AE$131</definedName>
    <definedName name="_312__123Graph_CCHART_75" localSheetId="4" hidden="1">'[8]Data SRL'!$AM$8:$AM$100</definedName>
    <definedName name="_312__123Graph_CCHART_75" hidden="1">'[9]Data SRL'!$AM$8:$AM$100</definedName>
    <definedName name="_313__123Graph_CCHART_77" localSheetId="4" hidden="1">'[8]Data SRL'!$AP$8:$AP$193</definedName>
    <definedName name="_313__123Graph_CCHART_77" hidden="1">'[9]Data SRL'!$AP$8:$AP$193</definedName>
    <definedName name="_314__123Graph_CCHART_78" localSheetId="4" hidden="1">'[8]Data SRL'!$AU$9:$AU$100</definedName>
    <definedName name="_314__123Graph_CCHART_78" hidden="1">'[9]Data SRL'!$AU$9:$AU$100</definedName>
    <definedName name="_315__123Graph_CCHART_79" localSheetId="4" hidden="1">'[8]Data SRL'!$BB$8:$BB$100</definedName>
    <definedName name="_315__123Graph_CCHART_79" hidden="1">'[9]Data SRL'!$BB$8:$BB$100</definedName>
    <definedName name="_316__123Graph_CCHART_8" localSheetId="4" hidden="1">'[10]PABRIK (2)'!$AF$9:$AF$287</definedName>
    <definedName name="_316__123Graph_CCHART_8" hidden="1">'[11]PABRIK (2)'!$AF$9:$AF$287</definedName>
    <definedName name="_317__123Graph_CCHART_81" localSheetId="4" hidden="1">'[8]Data SRL'!$AY$8:$AY$100</definedName>
    <definedName name="_317__123Graph_CCHART_81" hidden="1">'[9]Data SRL'!$AY$8:$AY$100</definedName>
    <definedName name="_318__123Graph_CCHART_85" localSheetId="4" hidden="1">'[8]Data Prod_Graf'!$B$5:$M$5</definedName>
    <definedName name="_318__123Graph_CCHART_85" hidden="1">'[9]Data Prod_Graf'!$B$5:$M$5</definedName>
    <definedName name="_319__123Graph_CCHART_86" localSheetId="4" hidden="1">'[8]Data Prod_Graf'!$B$13:$M$13</definedName>
    <definedName name="_319__123Graph_CCHART_86" hidden="1">'[9]Data Prod_Graf'!$B$13:$M$13</definedName>
    <definedName name="_32__123Graph_ACHART_148" localSheetId="4" hidden="1">'[4]TON  per Jam'!$C$22:$Z$22</definedName>
    <definedName name="_32__123Graph_ACHART_148" hidden="1">'[5]TON  per Jam'!$C$22:$Z$22</definedName>
    <definedName name="_320__123Graph_CCHART_87" localSheetId="4" hidden="1">'[8]Data Prod_Graf'!$B$22:$M$22</definedName>
    <definedName name="_320__123Graph_CCHART_87" hidden="1">'[9]Data Prod_Graf'!$B$22:$M$22</definedName>
    <definedName name="_321__123Graph_CCHART_88" localSheetId="4" hidden="1">'[8]Data Prod_Graf'!$B$30:$M$30</definedName>
    <definedName name="_321__123Graph_CCHART_88" hidden="1">'[9]Data Prod_Graf'!$B$30:$M$30</definedName>
    <definedName name="_322__123Graph_CCHART_9" localSheetId="4" hidden="1">'[10]PABRIK (2)'!$AF$9:$AF$287</definedName>
    <definedName name="_322__123Graph_CCHART_9" hidden="1">'[11]PABRIK (2)'!$AF$9:$AF$287</definedName>
    <definedName name="_323__123Graph_DCHART_1" localSheetId="4" hidden="1">'[8]Data SRL'!$BN$9:$BN$100</definedName>
    <definedName name="_323__123Graph_DCHART_1" hidden="1">'[9]Data SRL'!$BN$9:$BN$100</definedName>
    <definedName name="_324__123Graph_DCHART_15" localSheetId="4" hidden="1">[2]Data!$Q$50:$Q$61</definedName>
    <definedName name="_324__123Graph_DCHART_15" hidden="1">[3]Data!$Q$50:$Q$61</definedName>
    <definedName name="_325__123Graph_DCHART_2" localSheetId="4" hidden="1">'[8]Data SRL'!$J$8:$J$379</definedName>
    <definedName name="_325__123Graph_DCHART_2" hidden="1">'[9]Data SRL'!$J$8:$J$379</definedName>
    <definedName name="_328__123Graph_DCHART_4" localSheetId="4" hidden="1">[13]Karung!#REF!</definedName>
    <definedName name="_328__123Graph_DCHART_4" localSheetId="1" hidden="1">[14]Karung!#REF!</definedName>
    <definedName name="_328__123Graph_DCHART_4" localSheetId="3" hidden="1">[14]Karung!#REF!</definedName>
    <definedName name="_328__123Graph_DCHART_4" hidden="1">[14]Karung!#REF!</definedName>
    <definedName name="_329__123Graph_DCHART_5" localSheetId="4" hidden="1">'[8]Data SRL'!$BN$9:$BN$100</definedName>
    <definedName name="_329__123Graph_DCHART_5" hidden="1">'[9]Data SRL'!$BN$9:$BN$100</definedName>
    <definedName name="_33__123Graph_ACHART_149" localSheetId="4" hidden="1">'[4]TON  per Jam'!$C$24:$Z$24</definedName>
    <definedName name="_33__123Graph_ACHART_149" hidden="1">'[5]TON  per Jam'!$C$24:$Z$24</definedName>
    <definedName name="_330__123Graph_DCHART_6" localSheetId="4" hidden="1">'[8]Data SRL'!$CV$8:$CV$100</definedName>
    <definedName name="_330__123Graph_DCHART_6" hidden="1">'[9]Data SRL'!$CV$8:$CV$100</definedName>
    <definedName name="_331__123Graph_DCHART_7" hidden="1">[12]PK!$B$64:$M$64</definedName>
    <definedName name="_332__123Graph_DCHART_77" localSheetId="4" hidden="1">'[8]Data SRL'!$AQ$8:$AQ$193</definedName>
    <definedName name="_332__123Graph_DCHART_77" hidden="1">'[9]Data SRL'!$AQ$8:$AQ$193</definedName>
    <definedName name="_333__123Graph_DCHART_78" localSheetId="4" hidden="1">'[8]Data SRL'!$BJ$8:$BJ$100</definedName>
    <definedName name="_333__123Graph_DCHART_78" hidden="1">'[9]Data SRL'!$BJ$8:$BJ$100</definedName>
    <definedName name="_334__123Graph_DCHART_79" localSheetId="4" hidden="1">'[8]Data SRL'!$BC$8:$BC$100</definedName>
    <definedName name="_334__123Graph_DCHART_79" hidden="1">'[9]Data SRL'!$BC$8:$BC$100</definedName>
    <definedName name="_337__123Graph_DCHART_8" localSheetId="4" hidden="1">[13]Karung!#REF!</definedName>
    <definedName name="_337__123Graph_DCHART_8" localSheetId="1" hidden="1">[14]Karung!#REF!</definedName>
    <definedName name="_337__123Graph_DCHART_8" localSheetId="3" hidden="1">[14]Karung!#REF!</definedName>
    <definedName name="_337__123Graph_DCHART_8" hidden="1">[14]Karung!#REF!</definedName>
    <definedName name="_338__123Graph_DCHART_81" localSheetId="4" hidden="1">'[8]Data SRL'!$BH$8:$BH$100</definedName>
    <definedName name="_338__123Graph_DCHART_81" hidden="1">'[9]Data SRL'!$BH$8:$BH$100</definedName>
    <definedName name="_339__123Graph_DCHART_85" localSheetId="4" hidden="1">'[8]Data Prod_Graf'!$B$6:$M$6</definedName>
    <definedName name="_339__123Graph_DCHART_85" hidden="1">'[9]Data Prod_Graf'!$B$6:$M$6</definedName>
    <definedName name="_34__123Graph_ACHART_15" localSheetId="4" hidden="1">[2]Data!$B$50:$B$61</definedName>
    <definedName name="_34__123Graph_ACHART_15" hidden="1">[3]Data!$B$50:$B$61</definedName>
    <definedName name="_340__123Graph_DCHART_86" localSheetId="4" hidden="1">'[8]Data Prod_Graf'!$B$14:$M$14</definedName>
    <definedName name="_340__123Graph_DCHART_86" hidden="1">'[9]Data Prod_Graf'!$B$14:$M$14</definedName>
    <definedName name="_341__123Graph_DCHART_87" localSheetId="4" hidden="1">'[8]Data Prod_Graf'!$B$23:$M$23</definedName>
    <definedName name="_341__123Graph_DCHART_87" hidden="1">'[9]Data Prod_Graf'!$B$23:$M$23</definedName>
    <definedName name="_342__123Graph_DCHART_88" localSheetId="4" hidden="1">'[8]Data Prod_Graf'!$B$31:$M$31</definedName>
    <definedName name="_342__123Graph_DCHART_88" hidden="1">'[9]Data Prod_Graf'!$B$31:$M$31</definedName>
    <definedName name="_343__123Graph_ECHART_1" localSheetId="4" hidden="1">'[8]Data SRL'!$BO$9:$BO$100</definedName>
    <definedName name="_343__123Graph_ECHART_1" hidden="1">'[9]Data SRL'!$BO$9:$BO$100</definedName>
    <definedName name="_344__123Graph_ECHART_2" localSheetId="4" hidden="1">'[8]Data SRL'!$CS$8:$CS$379</definedName>
    <definedName name="_344__123Graph_ECHART_2" hidden="1">'[9]Data SRL'!$CS$8:$CS$379</definedName>
    <definedName name="_345__123Graph_ECHART_3" localSheetId="4" hidden="1">'[8]Data SRL'!$N$8:$N$100</definedName>
    <definedName name="_345__123Graph_ECHART_3" hidden="1">'[9]Data SRL'!$N$8:$N$100</definedName>
    <definedName name="_346__123Graph_ECHART_4" localSheetId="4" hidden="1">'[8]Data SRL'!$BO$9:$BO$100</definedName>
    <definedName name="_346__123Graph_ECHART_4" hidden="1">'[9]Data SRL'!$BO$9:$BO$100</definedName>
    <definedName name="_347__123Graph_ECHART_6" localSheetId="4" hidden="1">'[8]Data SRL'!$CW$8:$CW$100</definedName>
    <definedName name="_347__123Graph_ECHART_6" hidden="1">'[9]Data SRL'!$CW$8:$CW$100</definedName>
    <definedName name="_348__123Graph_ECHART_7" hidden="1">[12]PK!$B$65:$M$65</definedName>
    <definedName name="_349__123Graph_ECHART_85" localSheetId="4" hidden="1">'[8]Data Prod_Graf'!$B$7:$M$7</definedName>
    <definedName name="_349__123Graph_ECHART_85" hidden="1">'[9]Data Prod_Graf'!$B$7:$M$7</definedName>
    <definedName name="_35__123Graph_ACHART_150" localSheetId="4" hidden="1">'[4]TON  per Jam'!$C$25:$Z$25</definedName>
    <definedName name="_35__123Graph_ACHART_150" hidden="1">'[5]TON  per Jam'!$C$25:$Z$25</definedName>
    <definedName name="_350__123Graph_ECHART_86" localSheetId="4" hidden="1">'[8]Data Prod_Graf'!$B$15:$M$15</definedName>
    <definedName name="_350__123Graph_ECHART_86" hidden="1">'[9]Data Prod_Graf'!$B$15:$M$15</definedName>
    <definedName name="_351__123Graph_ECHART_87" localSheetId="4" hidden="1">'[8]Data Prod_Graf'!$B$24:$M$24</definedName>
    <definedName name="_351__123Graph_ECHART_87" hidden="1">'[9]Data Prod_Graf'!$B$24:$M$24</definedName>
    <definedName name="_352__123Graph_ECHART_88" localSheetId="4" hidden="1">'[8]Data Prod_Graf'!$B$32:$M$32</definedName>
    <definedName name="_352__123Graph_ECHART_88" hidden="1">'[9]Data Prod_Graf'!$B$32:$M$32</definedName>
    <definedName name="_353__123Graph_FCHART_1" localSheetId="4" hidden="1">'[8]Data SRL'!$BP$9:$BP$100</definedName>
    <definedName name="_353__123Graph_FCHART_1" hidden="1">'[9]Data SRL'!$BP$9:$BP$100</definedName>
    <definedName name="_354__123Graph_FCHART_5" localSheetId="4" hidden="1">'[8]Data SRL'!$BP$9:$BP$100</definedName>
    <definedName name="_354__123Graph_FCHART_5" hidden="1">'[9]Data SRL'!$BP$9:$BP$100</definedName>
    <definedName name="_355__123Graph_FCHART_6" hidden="1">[12]PK!$B$33:$M$33</definedName>
    <definedName name="_356__123Graph_FCHART_7" hidden="1">[12]PK!$B$66:$M$66</definedName>
    <definedName name="_357__123Graph_FCHART_78" localSheetId="4" hidden="1">'[8]Data SRL'!$AX$8:$AX$100</definedName>
    <definedName name="_357__123Graph_FCHART_78" hidden="1">'[9]Data SRL'!$AX$8:$AX$100</definedName>
    <definedName name="_358__123Graph_FCHART_86" localSheetId="4" hidden="1">'[8]Data Prod_Graf'!$B$16:$M$16</definedName>
    <definedName name="_358__123Graph_FCHART_86" hidden="1">'[9]Data Prod_Graf'!$B$16:$M$16</definedName>
    <definedName name="_359__123Graph_FCHART_87" localSheetId="4" hidden="1">'[8]Data Prod_Graf'!$B$25:$M$25</definedName>
    <definedName name="_359__123Graph_FCHART_87" hidden="1">'[9]Data Prod_Graf'!$B$25:$M$25</definedName>
    <definedName name="_36__123Graph_ACHART_151" localSheetId="4" hidden="1">'[4]TON  per Jam'!$C$26:$Z$26</definedName>
    <definedName name="_36__123Graph_ACHART_151" hidden="1">'[5]TON  per Jam'!$C$26:$Z$26</definedName>
    <definedName name="_360__123Graph_XCHART_1" localSheetId="4" hidden="1">[2]Data!$A$2:$A$73</definedName>
    <definedName name="_360__123Graph_XCHART_1" hidden="1">[3]Data!$A$2:$A$73</definedName>
    <definedName name="_361__123Graph_XCHART_10" localSheetId="4" hidden="1">'[10]PABRIK (2)'!$A$9:$A$380</definedName>
    <definedName name="_361__123Graph_XCHART_10" hidden="1">'[11]PABRIK (2)'!$A$9:$A$380</definedName>
    <definedName name="_362__123Graph_XCHART_11" localSheetId="4" hidden="1">'[10]PABRIK (2)'!$A$9:$A$380</definedName>
    <definedName name="_362__123Graph_XCHART_11" hidden="1">'[11]PABRIK (2)'!$A$9:$A$380</definedName>
    <definedName name="_365__123Graph_XCHART_113" localSheetId="4" hidden="1">'[4]TON  per Jam'!#REF!</definedName>
    <definedName name="_365__123Graph_XCHART_113" localSheetId="1" hidden="1">'[5]TON  per Jam'!#REF!</definedName>
    <definedName name="_365__123Graph_XCHART_113" localSheetId="3" hidden="1">'[5]TON  per Jam'!#REF!</definedName>
    <definedName name="_365__123Graph_XCHART_113" hidden="1">'[5]TON  per Jam'!#REF!</definedName>
    <definedName name="_368__123Graph_XCHART_114" localSheetId="4" hidden="1">'[4]TON  per Jam'!#REF!</definedName>
    <definedName name="_368__123Graph_XCHART_114" localSheetId="1" hidden="1">'[5]TON  per Jam'!#REF!</definedName>
    <definedName name="_368__123Graph_XCHART_114" localSheetId="3" hidden="1">'[5]TON  per Jam'!#REF!</definedName>
    <definedName name="_368__123Graph_XCHART_114" hidden="1">'[5]TON  per Jam'!#REF!</definedName>
    <definedName name="_37__123Graph_ACHART_152" localSheetId="4" hidden="1">'[4]TON  per Jam'!$C$27:$Z$27</definedName>
    <definedName name="_37__123Graph_ACHART_152" hidden="1">'[5]TON  per Jam'!$C$27:$Z$27</definedName>
    <definedName name="_371__123Graph_XCHART_115" localSheetId="4" hidden="1">'[4]TON  per Jam'!#REF!</definedName>
    <definedName name="_371__123Graph_XCHART_115" localSheetId="1" hidden="1">'[5]TON  per Jam'!#REF!</definedName>
    <definedName name="_371__123Graph_XCHART_115" localSheetId="3" hidden="1">'[5]TON  per Jam'!#REF!</definedName>
    <definedName name="_371__123Graph_XCHART_115" hidden="1">'[5]TON  per Jam'!#REF!</definedName>
    <definedName name="_374__123Graph_XCHART_116" localSheetId="4" hidden="1">'[4]TON  per Jam'!#REF!</definedName>
    <definedName name="_374__123Graph_XCHART_116" localSheetId="1" hidden="1">'[5]TON  per Jam'!#REF!</definedName>
    <definedName name="_374__123Graph_XCHART_116" localSheetId="3" hidden="1">'[5]TON  per Jam'!#REF!</definedName>
    <definedName name="_374__123Graph_XCHART_116" hidden="1">'[5]TON  per Jam'!#REF!</definedName>
    <definedName name="_377__123Graph_XCHART_117" localSheetId="4" hidden="1">'[4]TON  per Jam'!#REF!</definedName>
    <definedName name="_377__123Graph_XCHART_117" localSheetId="1" hidden="1">'[5]TON  per Jam'!#REF!</definedName>
    <definedName name="_377__123Graph_XCHART_117" localSheetId="3" hidden="1">'[5]TON  per Jam'!#REF!</definedName>
    <definedName name="_377__123Graph_XCHART_117" hidden="1">'[5]TON  per Jam'!#REF!</definedName>
    <definedName name="_38__123Graph_ACHART_153" localSheetId="4" hidden="1">'[4]TON  per Jam'!$C$28:$Z$28</definedName>
    <definedName name="_38__123Graph_ACHART_153" hidden="1">'[5]TON  per Jam'!$C$28:$Z$28</definedName>
    <definedName name="_380__123Graph_XCHART_118" localSheetId="4" hidden="1">'[4]TON  per Jam'!#REF!</definedName>
    <definedName name="_380__123Graph_XCHART_118" localSheetId="1" hidden="1">'[5]TON  per Jam'!#REF!</definedName>
    <definedName name="_380__123Graph_XCHART_118" localSheetId="3" hidden="1">'[5]TON  per Jam'!#REF!</definedName>
    <definedName name="_380__123Graph_XCHART_118" hidden="1">'[5]TON  per Jam'!#REF!</definedName>
    <definedName name="_383__123Graph_XCHART_119" localSheetId="4" hidden="1">'[4]TON  per Jam'!#REF!</definedName>
    <definedName name="_383__123Graph_XCHART_119" localSheetId="1" hidden="1">'[5]TON  per Jam'!#REF!</definedName>
    <definedName name="_383__123Graph_XCHART_119" localSheetId="3" hidden="1">'[5]TON  per Jam'!#REF!</definedName>
    <definedName name="_383__123Graph_XCHART_119" hidden="1">'[5]TON  per Jam'!#REF!</definedName>
    <definedName name="_384__123Graph_XCHART_12" localSheetId="4" hidden="1">'[10]PABRIK (2)'!$A$9:$A$380</definedName>
    <definedName name="_384__123Graph_XCHART_12" hidden="1">'[11]PABRIK (2)'!$A$9:$A$380</definedName>
    <definedName name="_387__123Graph_XCHART_120" localSheetId="4" hidden="1">'[4]TON  per Jam'!#REF!</definedName>
    <definedName name="_387__123Graph_XCHART_120" localSheetId="1" hidden="1">'[5]TON  per Jam'!#REF!</definedName>
    <definedName name="_387__123Graph_XCHART_120" localSheetId="3" hidden="1">'[5]TON  per Jam'!#REF!</definedName>
    <definedName name="_387__123Graph_XCHART_120" hidden="1">'[5]TON  per Jam'!#REF!</definedName>
    <definedName name="_388__123Graph_XCHART_13" localSheetId="4" hidden="1">[2]Data!$L$50:$L$61</definedName>
    <definedName name="_388__123Graph_XCHART_13" hidden="1">[3]Data!$L$50:$L$61</definedName>
    <definedName name="_389__123Graph_XCHART_135" localSheetId="4" hidden="1">'[4]TON  per Jam'!$C$7:$Z$7</definedName>
    <definedName name="_389__123Graph_XCHART_135" hidden="1">'[5]TON  per Jam'!$C$7:$Z$7</definedName>
    <definedName name="_39__123Graph_ACHART_154" localSheetId="4" hidden="1">'[4]TON  per Jam'!$C$29:$Z$29</definedName>
    <definedName name="_39__123Graph_ACHART_154" hidden="1">'[5]TON  per Jam'!$C$29:$Z$29</definedName>
    <definedName name="_390__123Graph_XCHART_136" localSheetId="4" hidden="1">'[4]TON  per Jam'!$C$7:$Z$7</definedName>
    <definedName name="_390__123Graph_XCHART_136" hidden="1">'[5]TON  per Jam'!$C$7:$Z$7</definedName>
    <definedName name="_391__123Graph_XCHART_137" localSheetId="4" hidden="1">'[4]TON  per Jam'!$C$7:$Z$7</definedName>
    <definedName name="_391__123Graph_XCHART_137" hidden="1">'[5]TON  per Jam'!$C$7:$Z$7</definedName>
    <definedName name="_392__123Graph_XCHART_138" localSheetId="4" hidden="1">'[4]TON  per Jam'!$C$7:$Z$7</definedName>
    <definedName name="_392__123Graph_XCHART_138" hidden="1">'[5]TON  per Jam'!$C$7:$Z$7</definedName>
    <definedName name="_393__123Graph_XCHART_139" localSheetId="4" hidden="1">'[4]TON  per Jam'!$C$7:$Z$7</definedName>
    <definedName name="_393__123Graph_XCHART_139" hidden="1">'[5]TON  per Jam'!$C$7:$Z$7</definedName>
    <definedName name="_394__123Graph_XCHART_14" localSheetId="4" hidden="1">[2]Data!$L$50:$L$61</definedName>
    <definedName name="_394__123Graph_XCHART_14" hidden="1">[3]Data!$L$50:$L$61</definedName>
    <definedName name="_395__123Graph_XCHART_140" localSheetId="4" hidden="1">'[4]TON  per Jam'!$C$7:$Z$7</definedName>
    <definedName name="_395__123Graph_XCHART_140" hidden="1">'[5]TON  per Jam'!$C$7:$Z$7</definedName>
    <definedName name="_396__123Graph_XCHART_141" localSheetId="4" hidden="1">'[4]TON  per Jam'!$C$7:$Z$7</definedName>
    <definedName name="_396__123Graph_XCHART_141" hidden="1">'[5]TON  per Jam'!$C$7:$Z$7</definedName>
    <definedName name="_397__123Graph_XCHART_142" localSheetId="4" hidden="1">'[4]TON  per Jam'!$C$7:$Z$7</definedName>
    <definedName name="_397__123Graph_XCHART_142" hidden="1">'[5]TON  per Jam'!$C$7:$Z$7</definedName>
    <definedName name="_398__123Graph_XCHART_143" localSheetId="4" hidden="1">'[4]TON  per Jam'!$C$7:$Z$7</definedName>
    <definedName name="_398__123Graph_XCHART_143" hidden="1">'[5]TON  per Jam'!$C$7:$Z$7</definedName>
    <definedName name="_399__123Graph_XCHART_144" localSheetId="4" hidden="1">'[4]TON  per Jam'!$C$7:$Z$7</definedName>
    <definedName name="_399__123Graph_XCHART_144" hidden="1">'[5]TON  per Jam'!$C$7:$Z$7</definedName>
    <definedName name="_4__123Graph_ACHART_10" localSheetId="4" hidden="1">'[10]PABRIK (2)'!#REF!</definedName>
    <definedName name="_4__123Graph_ACHART_10" localSheetId="1" hidden="1">'[11]PABRIK (2)'!#REF!</definedName>
    <definedName name="_4__123Graph_ACHART_10" localSheetId="3" hidden="1">'[11]PABRIK (2)'!#REF!</definedName>
    <definedName name="_4__123Graph_ACHART_10" hidden="1">'[11]PABRIK (2)'!#REF!</definedName>
    <definedName name="_40__123Graph_ACHART_155" localSheetId="4" hidden="1">'[4]TON  per Jam'!$C$31:$Z$31</definedName>
    <definedName name="_40__123Graph_ACHART_155" hidden="1">'[5]TON  per Jam'!$C$31:$Z$31</definedName>
    <definedName name="_400__123Graph_XCHART_145" localSheetId="4" hidden="1">'[4]TON  per Jam'!$C$7:$Z$7</definedName>
    <definedName name="_400__123Graph_XCHART_145" hidden="1">'[5]TON  per Jam'!$C$7:$Z$7</definedName>
    <definedName name="_401__123Graph_XCHART_146" localSheetId="4" hidden="1">'[4]TON  per Jam'!$C$7:$Z$7</definedName>
    <definedName name="_401__123Graph_XCHART_146" hidden="1">'[5]TON  per Jam'!$C$7:$Z$7</definedName>
    <definedName name="_404__123Graph_XCHART_147" localSheetId="4" hidden="1">'[4]TON  per Jam'!#REF!</definedName>
    <definedName name="_404__123Graph_XCHART_147" localSheetId="1" hidden="1">'[5]TON  per Jam'!#REF!</definedName>
    <definedName name="_404__123Graph_XCHART_147" localSheetId="3" hidden="1">'[5]TON  per Jam'!#REF!</definedName>
    <definedName name="_404__123Graph_XCHART_147" hidden="1">'[5]TON  per Jam'!#REF!</definedName>
    <definedName name="_405__123Graph_XCHART_148" localSheetId="4" hidden="1">'[4]TON  per Jam'!$C$7:$Z$7</definedName>
    <definedName name="_405__123Graph_XCHART_148" hidden="1">'[5]TON  per Jam'!$C$7:$Z$7</definedName>
    <definedName name="_406__123Graph_XCHART_149" localSheetId="4" hidden="1">'[4]TON  per Jam'!$C$7:$Z$7</definedName>
    <definedName name="_406__123Graph_XCHART_149" hidden="1">'[5]TON  per Jam'!$C$7:$Z$7</definedName>
    <definedName name="_407__123Graph_XCHART_15" localSheetId="4" hidden="1">[2]Data!$L$50:$L$61</definedName>
    <definedName name="_407__123Graph_XCHART_15" hidden="1">[3]Data!$L$50:$L$61</definedName>
    <definedName name="_408__123Graph_XCHART_150" localSheetId="4" hidden="1">'[4]TON  per Jam'!$C$7:$Z$7</definedName>
    <definedName name="_408__123Graph_XCHART_150" hidden="1">'[5]TON  per Jam'!$C$7:$Z$7</definedName>
    <definedName name="_409__123Graph_XCHART_151" localSheetId="4" hidden="1">'[4]TON  per Jam'!$C$7:$Z$7</definedName>
    <definedName name="_409__123Graph_XCHART_151" hidden="1">'[5]TON  per Jam'!$C$7:$Z$7</definedName>
    <definedName name="_41__123Graph_ACHART_156" localSheetId="4" hidden="1">'[4]TON  per Jam'!$C$32:$Z$32</definedName>
    <definedName name="_41__123Graph_ACHART_156" hidden="1">'[5]TON  per Jam'!$C$32:$Z$32</definedName>
    <definedName name="_410__123Graph_XCHART_152" localSheetId="4" hidden="1">'[4]TON  per Jam'!$C$7:$Z$7</definedName>
    <definedName name="_410__123Graph_XCHART_152" hidden="1">'[5]TON  per Jam'!$C$7:$Z$7</definedName>
    <definedName name="_411__123Graph_XCHART_153" localSheetId="4" hidden="1">'[4]TON  per Jam'!$C$7:$Z$7</definedName>
    <definedName name="_411__123Graph_XCHART_153" hidden="1">'[5]TON  per Jam'!$C$7:$Z$7</definedName>
    <definedName name="_412__123Graph_XCHART_154" localSheetId="4" hidden="1">'[4]TON  per Jam'!$C$7:$Z$7</definedName>
    <definedName name="_412__123Graph_XCHART_154" hidden="1">'[5]TON  per Jam'!$C$7:$Z$7</definedName>
    <definedName name="_413__123Graph_XCHART_155" localSheetId="4" hidden="1">'[4]TON  per Jam'!$C$7:$Z$7</definedName>
    <definedName name="_413__123Graph_XCHART_155" hidden="1">'[5]TON  per Jam'!$C$7:$Z$7</definedName>
    <definedName name="_414__123Graph_XCHART_156" localSheetId="4" hidden="1">'[4]TON  per Jam'!$C$7:$Z$7</definedName>
    <definedName name="_414__123Graph_XCHART_156" hidden="1">'[5]TON  per Jam'!$C$7:$Z$7</definedName>
    <definedName name="_415__123Graph_XCHART_157" localSheetId="4" hidden="1">'[4]TON  per Jam'!$C$7:$Z$7</definedName>
    <definedName name="_415__123Graph_XCHART_157" hidden="1">'[5]TON  per Jam'!$C$7:$Z$7</definedName>
    <definedName name="_416__123Graph_XCHART_158" localSheetId="4" hidden="1">'[4]TON  per Jam'!$C$7:$Z$7</definedName>
    <definedName name="_416__123Graph_XCHART_158" hidden="1">'[5]TON  per Jam'!$C$7:$Z$7</definedName>
    <definedName name="_417__123Graph_XCHART_159" localSheetId="4" hidden="1">'[4]TON  per Jam'!$C$7:$Z$7</definedName>
    <definedName name="_417__123Graph_XCHART_159" hidden="1">'[5]TON  per Jam'!$C$7:$Z$7</definedName>
    <definedName name="_418__123Graph_XCHART_16" localSheetId="4" hidden="1">[2]Data!$L$62:$L$73</definedName>
    <definedName name="_418__123Graph_XCHART_16" hidden="1">[3]Data!$L$62:$L$73</definedName>
    <definedName name="_419__123Graph_XCHART_160" localSheetId="4" hidden="1">'[4]TON  per Jam'!$C$7:$Z$7</definedName>
    <definedName name="_419__123Graph_XCHART_160" hidden="1">'[5]TON  per Jam'!$C$7:$Z$7</definedName>
    <definedName name="_42__123Graph_ACHART_157" localSheetId="4" hidden="1">'[4]TON  per Jam'!$C$33:$Z$33</definedName>
    <definedName name="_42__123Graph_ACHART_157" hidden="1">'[5]TON  per Jam'!$C$33:$Z$33</definedName>
    <definedName name="_420__123Graph_XCHART_17" localSheetId="4" hidden="1">[2]Data!$L$62:$L$73</definedName>
    <definedName name="_420__123Graph_XCHART_17" hidden="1">[3]Data!$L$62:$L$73</definedName>
    <definedName name="_421__123Graph_XCHART_18" localSheetId="4" hidden="1">'[10]PABRIK (2)'!$A$9:$A$380</definedName>
    <definedName name="_421__123Graph_XCHART_18" hidden="1">'[11]PABRIK (2)'!$A$9:$A$380</definedName>
    <definedName name="_424__123Graph_XCHART_183" localSheetId="4" hidden="1">'[4]TON  per Jam'!#REF!</definedName>
    <definedName name="_424__123Graph_XCHART_183" localSheetId="1" hidden="1">'[5]TON  per Jam'!#REF!</definedName>
    <definedName name="_424__123Graph_XCHART_183" localSheetId="3" hidden="1">'[5]TON  per Jam'!#REF!</definedName>
    <definedName name="_424__123Graph_XCHART_183" hidden="1">'[5]TON  per Jam'!#REF!</definedName>
    <definedName name="_425__123Graph_XCHART_19" localSheetId="4" hidden="1">'[10]PABRIK (2)'!$A$9:$A$380</definedName>
    <definedName name="_425__123Graph_XCHART_19" hidden="1">'[11]PABRIK (2)'!$A$9:$A$380</definedName>
    <definedName name="_426__123Graph_XCHART_2" localSheetId="4" hidden="1">[2]Data!$A$38:$A$73</definedName>
    <definedName name="_426__123Graph_XCHART_2" hidden="1">[3]Data!$A$38:$A$73</definedName>
    <definedName name="_427__123Graph_XCHART_20" localSheetId="4" hidden="1">'[10]PABRIK (2)'!$A$9:$A$380</definedName>
    <definedName name="_427__123Graph_XCHART_20" hidden="1">'[11]PABRIK (2)'!$A$9:$A$380</definedName>
    <definedName name="_428__123Graph_XCHART_21" localSheetId="4" hidden="1">'[10]PABRIK (2)'!$A$9:$A$380</definedName>
    <definedName name="_428__123Graph_XCHART_21" hidden="1">'[11]PABRIK (2)'!$A$9:$A$380</definedName>
    <definedName name="_43__123Graph_ACHART_158" localSheetId="4" hidden="1">'[4]TON  per Jam'!$C$34:$Z$34</definedName>
    <definedName name="_43__123Graph_ACHART_158" hidden="1">'[5]TON  per Jam'!$C$34:$Z$34</definedName>
    <definedName name="_431__123Graph_XCHART_214" localSheetId="4" hidden="1">'[4]TON  per Jam'!#REF!</definedName>
    <definedName name="_431__123Graph_XCHART_214" localSheetId="1" hidden="1">'[5]TON  per Jam'!#REF!</definedName>
    <definedName name="_431__123Graph_XCHART_214" localSheetId="3" hidden="1">'[5]TON  per Jam'!#REF!</definedName>
    <definedName name="_431__123Graph_XCHART_214" hidden="1">'[5]TON  per Jam'!#REF!</definedName>
    <definedName name="_434__123Graph_XCHART_215" localSheetId="4" hidden="1">'[4]TON  per Jam'!#REF!</definedName>
    <definedName name="_434__123Graph_XCHART_215" localSheetId="1" hidden="1">'[5]TON  per Jam'!#REF!</definedName>
    <definedName name="_434__123Graph_XCHART_215" localSheetId="3" hidden="1">'[5]TON  per Jam'!#REF!</definedName>
    <definedName name="_434__123Graph_XCHART_215" hidden="1">'[5]TON  per Jam'!#REF!</definedName>
    <definedName name="_437__123Graph_XCHART_216" localSheetId="4" hidden="1">'[4]TON  per Jam'!#REF!</definedName>
    <definedName name="_437__123Graph_XCHART_216" localSheetId="1" hidden="1">'[5]TON  per Jam'!#REF!</definedName>
    <definedName name="_437__123Graph_XCHART_216" localSheetId="3" hidden="1">'[5]TON  per Jam'!#REF!</definedName>
    <definedName name="_437__123Graph_XCHART_216" hidden="1">'[5]TON  per Jam'!#REF!</definedName>
    <definedName name="_44__123Graph_ACHART_159" localSheetId="4" hidden="1">'[4]TON  per Jam'!$C$35:$Z$35</definedName>
    <definedName name="_44__123Graph_ACHART_159" hidden="1">'[5]TON  per Jam'!$C$35:$Z$35</definedName>
    <definedName name="_440__123Graph_XCHART_217" localSheetId="4" hidden="1">'[4]TON  per Jam'!#REF!</definedName>
    <definedName name="_440__123Graph_XCHART_217" localSheetId="1" hidden="1">'[5]TON  per Jam'!#REF!</definedName>
    <definedName name="_440__123Graph_XCHART_217" localSheetId="3" hidden="1">'[5]TON  per Jam'!#REF!</definedName>
    <definedName name="_440__123Graph_XCHART_217" hidden="1">'[5]TON  per Jam'!#REF!</definedName>
    <definedName name="_443__123Graph_XCHART_218" localSheetId="4" hidden="1">'[4]TON  per Jam'!#REF!</definedName>
    <definedName name="_443__123Graph_XCHART_218" localSheetId="1" hidden="1">'[5]TON  per Jam'!#REF!</definedName>
    <definedName name="_443__123Graph_XCHART_218" localSheetId="3" hidden="1">'[5]TON  per Jam'!#REF!</definedName>
    <definedName name="_443__123Graph_XCHART_218" hidden="1">'[5]TON  per Jam'!#REF!</definedName>
    <definedName name="_446__123Graph_XCHART_219" localSheetId="4" hidden="1">'[4]TON  per Jam'!#REF!</definedName>
    <definedName name="_446__123Graph_XCHART_219" localSheetId="1" hidden="1">'[5]TON  per Jam'!#REF!</definedName>
    <definedName name="_446__123Graph_XCHART_219" localSheetId="3" hidden="1">'[5]TON  per Jam'!#REF!</definedName>
    <definedName name="_446__123Graph_XCHART_219" hidden="1">'[5]TON  per Jam'!#REF!</definedName>
    <definedName name="_447__123Graph_XCHART_22" localSheetId="4" hidden="1">'[10]PABRIK (2)'!$A$9:$A$380</definedName>
    <definedName name="_447__123Graph_XCHART_22" hidden="1">'[11]PABRIK (2)'!$A$9:$A$380</definedName>
    <definedName name="_45__123Graph_ACHART_16" localSheetId="4" hidden="1">[2]Data!$K$62:$K$73</definedName>
    <definedName name="_45__123Graph_ACHART_16" hidden="1">[3]Data!$K$62:$K$73</definedName>
    <definedName name="_450__123Graph_XCHART_220" localSheetId="4" hidden="1">'[4]TON  per Jam'!#REF!</definedName>
    <definedName name="_450__123Graph_XCHART_220" localSheetId="1" hidden="1">'[5]TON  per Jam'!#REF!</definedName>
    <definedName name="_450__123Graph_XCHART_220" localSheetId="3" hidden="1">'[5]TON  per Jam'!#REF!</definedName>
    <definedName name="_450__123Graph_XCHART_220" hidden="1">'[5]TON  per Jam'!#REF!</definedName>
    <definedName name="_453__123Graph_XCHART_221" localSheetId="4" hidden="1">'[4]TON  per Jam'!#REF!</definedName>
    <definedName name="_453__123Graph_XCHART_221" localSheetId="1" hidden="1">'[5]TON  per Jam'!#REF!</definedName>
    <definedName name="_453__123Graph_XCHART_221" localSheetId="3" hidden="1">'[5]TON  per Jam'!#REF!</definedName>
    <definedName name="_453__123Graph_XCHART_221" hidden="1">'[5]TON  per Jam'!#REF!</definedName>
    <definedName name="_456__123Graph_XCHART_222" localSheetId="4" hidden="1">'[4]TON  per Jam'!#REF!</definedName>
    <definedName name="_456__123Graph_XCHART_222" localSheetId="1" hidden="1">'[5]TON  per Jam'!#REF!</definedName>
    <definedName name="_456__123Graph_XCHART_222" localSheetId="3" hidden="1">'[5]TON  per Jam'!#REF!</definedName>
    <definedName name="_456__123Graph_XCHART_222" hidden="1">'[5]TON  per Jam'!#REF!</definedName>
    <definedName name="_459__123Graph_XCHART_223" localSheetId="4" hidden="1">'[4]TON  per Jam'!#REF!</definedName>
    <definedName name="_459__123Graph_XCHART_223" localSheetId="1" hidden="1">'[5]TON  per Jam'!#REF!</definedName>
    <definedName name="_459__123Graph_XCHART_223" localSheetId="3" hidden="1">'[5]TON  per Jam'!#REF!</definedName>
    <definedName name="_459__123Graph_XCHART_223" hidden="1">'[5]TON  per Jam'!#REF!</definedName>
    <definedName name="_46__123Graph_ACHART_160" localSheetId="4" hidden="1">'[4]TON  per Jam'!$C$36:$Z$36</definedName>
    <definedName name="_46__123Graph_ACHART_160" hidden="1">'[5]TON  per Jam'!$C$36:$Z$36</definedName>
    <definedName name="_462__123Graph_XCHART_224" localSheetId="4" hidden="1">'[4]TON  per Jam'!#REF!</definedName>
    <definedName name="_462__123Graph_XCHART_224" localSheetId="1" hidden="1">'[5]TON  per Jam'!#REF!</definedName>
    <definedName name="_462__123Graph_XCHART_224" localSheetId="3" hidden="1">'[5]TON  per Jam'!#REF!</definedName>
    <definedName name="_462__123Graph_XCHART_224" hidden="1">'[5]TON  per Jam'!#REF!</definedName>
    <definedName name="_465__123Graph_XCHART_225" localSheetId="4" hidden="1">'[4]TON  per Jam'!#REF!</definedName>
    <definedName name="_465__123Graph_XCHART_225" localSheetId="1" hidden="1">'[5]TON  per Jam'!#REF!</definedName>
    <definedName name="_465__123Graph_XCHART_225" localSheetId="3" hidden="1">'[5]TON  per Jam'!#REF!</definedName>
    <definedName name="_465__123Graph_XCHART_225" hidden="1">'[5]TON  per Jam'!#REF!</definedName>
    <definedName name="_468__123Graph_XCHART_226" localSheetId="4" hidden="1">'[4]TON  per Jam'!#REF!</definedName>
    <definedName name="_468__123Graph_XCHART_226" localSheetId="1" hidden="1">'[5]TON  per Jam'!#REF!</definedName>
    <definedName name="_468__123Graph_XCHART_226" localSheetId="3" hidden="1">'[5]TON  per Jam'!#REF!</definedName>
    <definedName name="_468__123Graph_XCHART_226" hidden="1">'[5]TON  per Jam'!#REF!</definedName>
    <definedName name="_47__123Graph_ACHART_17" localSheetId="4" hidden="1">[2]Data!$F$62:$F$73</definedName>
    <definedName name="_47__123Graph_ACHART_17" hidden="1">[3]Data!$F$62:$F$73</definedName>
    <definedName name="_471__123Graph_XCHART_227" localSheetId="4" hidden="1">'[4]TON  per Jam'!#REF!</definedName>
    <definedName name="_471__123Graph_XCHART_227" localSheetId="1" hidden="1">'[5]TON  per Jam'!#REF!</definedName>
    <definedName name="_471__123Graph_XCHART_227" localSheetId="3" hidden="1">'[5]TON  per Jam'!#REF!</definedName>
    <definedName name="_471__123Graph_XCHART_227" hidden="1">'[5]TON  per Jam'!#REF!</definedName>
    <definedName name="_474__123Graph_XCHART_228" localSheetId="4" hidden="1">'[4]TON  per Jam'!#REF!</definedName>
    <definedName name="_474__123Graph_XCHART_228" localSheetId="1" hidden="1">'[5]TON  per Jam'!#REF!</definedName>
    <definedName name="_474__123Graph_XCHART_228" localSheetId="3" hidden="1">'[5]TON  per Jam'!#REF!</definedName>
    <definedName name="_474__123Graph_XCHART_228" hidden="1">'[5]TON  per Jam'!#REF!</definedName>
    <definedName name="_475__123Graph_XCHART_23" localSheetId="4" hidden="1">'[10]PABRIK (2)'!$A$9:$A$380</definedName>
    <definedName name="_475__123Graph_XCHART_23" hidden="1">'[11]PABRIK (2)'!$A$9:$A$380</definedName>
    <definedName name="_476__123Graph_XCHART_24" localSheetId="4" hidden="1">'[10]PABRIK (2)'!$A$9:$A$380</definedName>
    <definedName name="_476__123Graph_XCHART_24" hidden="1">'[11]PABRIK (2)'!$A$9:$A$380</definedName>
    <definedName name="_479__123Graph_XCHART_241" localSheetId="4" hidden="1">'[4]TON  per Jam'!#REF!</definedName>
    <definedName name="_479__123Graph_XCHART_241" localSheetId="1" hidden="1">'[5]TON  per Jam'!#REF!</definedName>
    <definedName name="_479__123Graph_XCHART_241" localSheetId="3" hidden="1">'[5]TON  per Jam'!#REF!</definedName>
    <definedName name="_479__123Graph_XCHART_241" hidden="1">'[5]TON  per Jam'!#REF!</definedName>
    <definedName name="_48__123Graph_ACHART_171" localSheetId="4" hidden="1">'[4]TON  per Jam'!$C$49:$Z$49</definedName>
    <definedName name="_48__123Graph_ACHART_171" hidden="1">'[5]TON  per Jam'!$C$49:$Z$49</definedName>
    <definedName name="_482__123Graph_XCHART_242" localSheetId="4" hidden="1">'[4]TON  per Jam'!#REF!</definedName>
    <definedName name="_482__123Graph_XCHART_242" localSheetId="1" hidden="1">'[5]TON  per Jam'!#REF!</definedName>
    <definedName name="_482__123Graph_XCHART_242" localSheetId="3" hidden="1">'[5]TON  per Jam'!#REF!</definedName>
    <definedName name="_482__123Graph_XCHART_242" hidden="1">'[5]TON  per Jam'!#REF!</definedName>
    <definedName name="_485__123Graph_XCHART_243" localSheetId="4" hidden="1">'[4]TON  per Jam'!#REF!</definedName>
    <definedName name="_485__123Graph_XCHART_243" localSheetId="1" hidden="1">'[5]TON  per Jam'!#REF!</definedName>
    <definedName name="_485__123Graph_XCHART_243" localSheetId="3" hidden="1">'[5]TON  per Jam'!#REF!</definedName>
    <definedName name="_485__123Graph_XCHART_243" hidden="1">'[5]TON  per Jam'!#REF!</definedName>
    <definedName name="_488__123Graph_XCHART_244" localSheetId="4" hidden="1">'[4]TON  per Jam'!#REF!</definedName>
    <definedName name="_488__123Graph_XCHART_244" localSheetId="1" hidden="1">'[5]TON  per Jam'!#REF!</definedName>
    <definedName name="_488__123Graph_XCHART_244" localSheetId="3" hidden="1">'[5]TON  per Jam'!#REF!</definedName>
    <definedName name="_488__123Graph_XCHART_244" hidden="1">'[5]TON  per Jam'!#REF!</definedName>
    <definedName name="_489__123Graph_XCHART_25" localSheetId="4" hidden="1">'[10]PABRIK (2)'!$A$9:$A$380</definedName>
    <definedName name="_489__123Graph_XCHART_25" hidden="1">'[11]PABRIK (2)'!$A$9:$A$380</definedName>
    <definedName name="_492__123Graph_XCHART_254" localSheetId="4" hidden="1">'[4]TON  per Jam'!#REF!</definedName>
    <definedName name="_492__123Graph_XCHART_254" localSheetId="1" hidden="1">'[5]TON  per Jam'!#REF!</definedName>
    <definedName name="_492__123Graph_XCHART_254" localSheetId="3" hidden="1">'[5]TON  per Jam'!#REF!</definedName>
    <definedName name="_492__123Graph_XCHART_254" hidden="1">'[5]TON  per Jam'!#REF!</definedName>
    <definedName name="_493__123Graph_XCHART_26" localSheetId="4" hidden="1">'[10]PABRIK (2)'!$A$9:$A$380</definedName>
    <definedName name="_493__123Graph_XCHART_26" hidden="1">'[11]PABRIK (2)'!$A$9:$A$380</definedName>
    <definedName name="_494__123Graph_XCHART_27" localSheetId="4" hidden="1">'[10]PABRIK (2)'!$A$9:$A$380</definedName>
    <definedName name="_494__123Graph_XCHART_27" hidden="1">'[11]PABRIK (2)'!$A$9:$A$380</definedName>
    <definedName name="_495__123Graph_XCHART_28" localSheetId="4" hidden="1">'[10]PABRIK (2)'!$A$9:$A$380</definedName>
    <definedName name="_495__123Graph_XCHART_28" hidden="1">'[11]PABRIK (2)'!$A$9:$A$380</definedName>
    <definedName name="_496__123Graph_XCHART_29" localSheetId="4" hidden="1">'[10]PABRIK (2)'!$A$9:$A$380</definedName>
    <definedName name="_496__123Graph_XCHART_29" hidden="1">'[11]PABRIK (2)'!$A$9:$A$380</definedName>
    <definedName name="_497__123Graph_XCHART_3" localSheetId="4" hidden="1">[2]Data!$A$38:$A$73</definedName>
    <definedName name="_497__123Graph_XCHART_3" hidden="1">[3]Data!$A$38:$A$73</definedName>
    <definedName name="_498__123Graph_XCHART_30" localSheetId="4" hidden="1">'[6]DATA LTW'!$E$4:$AC$4</definedName>
    <definedName name="_498__123Graph_XCHART_30" hidden="1">'[7]DATA LTW'!$E$4:$AC$4</definedName>
    <definedName name="_499__123Graph_XCHART_31" localSheetId="4" hidden="1">'[6]DATA LTW'!$E$4:$AC$4</definedName>
    <definedName name="_499__123Graph_XCHART_31" hidden="1">'[7]DATA LTW'!$E$4:$AC$4</definedName>
    <definedName name="_500__123Graph_XCHART_32" localSheetId="4" hidden="1">'[6]DATA LTW'!$E$4:$AC$4</definedName>
    <definedName name="_500__123Graph_XCHART_32" hidden="1">'[7]DATA LTW'!$E$4:$AC$4</definedName>
    <definedName name="_501__123Graph_XCHART_33" localSheetId="4" hidden="1">'[6]DATA LTW'!$E$4:$AC$4</definedName>
    <definedName name="_501__123Graph_XCHART_33" hidden="1">'[7]DATA LTW'!$E$4:$AC$4</definedName>
    <definedName name="_502__123Graph_XCHART_34" localSheetId="4" hidden="1">'[6]DATA LTW'!$E$4:$AC$4</definedName>
    <definedName name="_502__123Graph_XCHART_34" hidden="1">'[7]DATA LTW'!$E$4:$AC$4</definedName>
    <definedName name="_503__123Graph_XCHART_35" localSheetId="4" hidden="1">'[6]DATA LTW'!$E$4:$AC$4</definedName>
    <definedName name="_503__123Graph_XCHART_35" hidden="1">'[7]DATA LTW'!$E$4:$AC$4</definedName>
    <definedName name="_504__123Graph_XCHART_36" localSheetId="4" hidden="1">'[6]DATA LTW'!$E$4:$AC$4</definedName>
    <definedName name="_504__123Graph_XCHART_36" hidden="1">'[7]DATA LTW'!$E$4:$AC$4</definedName>
    <definedName name="_505__123Graph_XCHART_37" localSheetId="4" hidden="1">'[6]DATA LTW'!$E$4:$AC$4</definedName>
    <definedName name="_505__123Graph_XCHART_37" hidden="1">'[7]DATA LTW'!$E$4:$AC$4</definedName>
    <definedName name="_506__123Graph_XCHART_38" localSheetId="4" hidden="1">'[6]DATA LTW'!$E$4:$AC$4</definedName>
    <definedName name="_506__123Graph_XCHART_38" hidden="1">'[7]DATA LTW'!$E$4:$AC$4</definedName>
    <definedName name="_507__123Graph_XCHART_39" localSheetId="4" hidden="1">'[6]DATA LTW'!$E$4:$AC$4</definedName>
    <definedName name="_507__123Graph_XCHART_39" hidden="1">'[7]DATA LTW'!$E$4:$AC$4</definedName>
    <definedName name="_508__123Graph_XCHART_4" localSheetId="4" hidden="1">[2]Data!$A$38:$A$73</definedName>
    <definedName name="_508__123Graph_XCHART_4" hidden="1">[3]Data!$A$38:$A$73</definedName>
    <definedName name="_509__123Graph_XCHART_40" localSheetId="4" hidden="1">'[6]DATA LTW'!$E$4:$AC$4</definedName>
    <definedName name="_509__123Graph_XCHART_40" hidden="1">'[7]DATA LTW'!$E$4:$AC$4</definedName>
    <definedName name="_51__123Graph_ACHART_18" localSheetId="4" hidden="1">'[10]PABRIK (2)'!#REF!</definedName>
    <definedName name="_51__123Graph_ACHART_18" localSheetId="1" hidden="1">'[11]PABRIK (2)'!#REF!</definedName>
    <definedName name="_51__123Graph_ACHART_18" localSheetId="3" hidden="1">'[11]PABRIK (2)'!#REF!</definedName>
    <definedName name="_51__123Graph_ACHART_18" hidden="1">'[11]PABRIK (2)'!#REF!</definedName>
    <definedName name="_510__123Graph_XCHART_41" localSheetId="4" hidden="1">'[6]DATA LTW'!$E$4:$AC$4</definedName>
    <definedName name="_510__123Graph_XCHART_41" hidden="1">'[7]DATA LTW'!$E$4:$AC$4</definedName>
    <definedName name="_511__123Graph_XCHART_42" localSheetId="4" hidden="1">'[6]DATA LTW'!$E$4:$AC$4</definedName>
    <definedName name="_511__123Graph_XCHART_42" hidden="1">'[7]DATA LTW'!$E$4:$AC$4</definedName>
    <definedName name="_512__123Graph_XCHART_43" localSheetId="4" hidden="1">'[6]DATA LTW'!$E$4:$AC$4</definedName>
    <definedName name="_512__123Graph_XCHART_43" hidden="1">'[7]DATA LTW'!$E$4:$AC$4</definedName>
    <definedName name="_513__123Graph_XCHART_44" localSheetId="4" hidden="1">'[6]DATA LTW'!$E$4:$AC$4</definedName>
    <definedName name="_513__123Graph_XCHART_44" hidden="1">'[7]DATA LTW'!$E$4:$AC$4</definedName>
    <definedName name="_514__123Graph_XCHART_45" localSheetId="4" hidden="1">'[6]DATA LTW'!$E$4:$AC$4</definedName>
    <definedName name="_514__123Graph_XCHART_45" hidden="1">'[7]DATA LTW'!$E$4:$AC$4</definedName>
    <definedName name="_515__123Graph_XCHART_46" localSheetId="4" hidden="1">'[6]DATA LTW'!$E$4:$AC$4</definedName>
    <definedName name="_515__123Graph_XCHART_46" hidden="1">'[7]DATA LTW'!$E$4:$AC$4</definedName>
    <definedName name="_516__123Graph_XCHART_47" localSheetId="4" hidden="1">'[6]DATA LTW'!$E$4:$AC$4</definedName>
    <definedName name="_516__123Graph_XCHART_47" hidden="1">'[7]DATA LTW'!$E$4:$AC$4</definedName>
    <definedName name="_517__123Graph_XCHART_48" localSheetId="4" hidden="1">'[6]DATA LTW'!$E$4:$AC$4</definedName>
    <definedName name="_517__123Graph_XCHART_48" hidden="1">'[7]DATA LTW'!$E$4:$AC$4</definedName>
    <definedName name="_518__123Graph_XCHART_49" localSheetId="4" hidden="1">'[6]DATA LTW'!$E$4:$AC$4</definedName>
    <definedName name="_518__123Graph_XCHART_49" hidden="1">'[7]DATA LTW'!$E$4:$AC$4</definedName>
    <definedName name="_519__123Graph_XCHART_5" localSheetId="4" hidden="1">[2]Data!$A$2:$A$73</definedName>
    <definedName name="_519__123Graph_XCHART_5" hidden="1">[3]Data!$A$2:$A$73</definedName>
    <definedName name="_52__123Graph_ACHART_183" localSheetId="4" hidden="1">'[4]TON  per Jam'!$C$50:$Z$50</definedName>
    <definedName name="_52__123Graph_ACHART_183" hidden="1">'[5]TON  per Jam'!$C$50:$Z$50</definedName>
    <definedName name="_520__123Graph_XCHART_50" localSheetId="4" hidden="1">'[6]DATA LTW'!$E$4:$AC$4</definedName>
    <definedName name="_520__123Graph_XCHART_50" hidden="1">'[7]DATA LTW'!$E$4:$AC$4</definedName>
    <definedName name="_521__123Graph_XCHART_51" localSheetId="4" hidden="1">'[6]DATA LTW'!$E$4:$AC$4</definedName>
    <definedName name="_521__123Graph_XCHART_51" hidden="1">'[7]DATA LTW'!$E$4:$AC$4</definedName>
    <definedName name="_522__123Graph_XCHART_52" localSheetId="4" hidden="1">'[6]DATA LTW'!$E$4:$AC$4</definedName>
    <definedName name="_522__123Graph_XCHART_52" hidden="1">'[7]DATA LTW'!$E$4:$AC$4</definedName>
    <definedName name="_523__123Graph_XCHART_53" localSheetId="4" hidden="1">'[6]DATA LTW'!$E$4:$AC$4</definedName>
    <definedName name="_523__123Graph_XCHART_53" hidden="1">'[7]DATA LTW'!$E$4:$AC$4</definedName>
    <definedName name="_524__123Graph_XCHART_54" localSheetId="4" hidden="1">'[6]DATA LTW'!$E$4:$AC$4</definedName>
    <definedName name="_524__123Graph_XCHART_54" hidden="1">'[7]DATA LTW'!$E$4:$AC$4</definedName>
    <definedName name="_525__123Graph_XCHART_55" localSheetId="4" hidden="1">'[6]DATA LTW'!$E$4:$AC$4</definedName>
    <definedName name="_525__123Graph_XCHART_55" hidden="1">'[7]DATA LTW'!$E$4:$AC$4</definedName>
    <definedName name="_526__123Graph_XCHART_56" localSheetId="4" hidden="1">'[6]DATA LTW'!$E$4:$AC$4</definedName>
    <definedName name="_526__123Graph_XCHART_56" hidden="1">'[7]DATA LTW'!$E$4:$AC$4</definedName>
    <definedName name="_527__123Graph_XCHART_57" localSheetId="4" hidden="1">'[6]DATA LTW'!$E$4:$AC$4</definedName>
    <definedName name="_527__123Graph_XCHART_57" hidden="1">'[7]DATA LTW'!$E$4:$AC$4</definedName>
    <definedName name="_528__123Graph_XCHART_58" localSheetId="4" hidden="1">'[6]DATA LTW'!$E$4:$AC$4</definedName>
    <definedName name="_528__123Graph_XCHART_58" hidden="1">'[7]DATA LTW'!$E$4:$AC$4</definedName>
    <definedName name="_529__123Graph_XCHART_59" localSheetId="4" hidden="1">'[6]DATA LTW'!$E$4:$AC$4</definedName>
    <definedName name="_529__123Graph_XCHART_59" hidden="1">'[7]DATA LTW'!$E$4:$AC$4</definedName>
    <definedName name="_530__123Graph_XCHART_6" localSheetId="4" hidden="1">[2]Data!$A$2:$A$73</definedName>
    <definedName name="_530__123Graph_XCHART_6" hidden="1">[3]Data!$A$2:$A$73</definedName>
    <definedName name="_531__123Graph_XCHART_60" localSheetId="4" hidden="1">'[6]DATA LTW'!$E$4:$AC$4</definedName>
    <definedName name="_531__123Graph_XCHART_60" hidden="1">'[7]DATA LTW'!$E$4:$AC$4</definedName>
    <definedName name="_532__123Graph_XCHART_61" localSheetId="4" hidden="1">'[6]DATA LTW'!$E$4:$AC$4</definedName>
    <definedName name="_532__123Graph_XCHART_61" hidden="1">'[7]DATA LTW'!$E$4:$AC$4</definedName>
    <definedName name="_533__123Graph_XCHART_62" localSheetId="4" hidden="1">'[8]Data SRL'!$B$8:$B$131</definedName>
    <definedName name="_533__123Graph_XCHART_62" hidden="1">'[9]Data SRL'!$B$8:$B$131</definedName>
    <definedName name="_534__123Graph_XCHART_63" localSheetId="4" hidden="1">'[6]DATA LTW'!$E$4:$AC$4</definedName>
    <definedName name="_534__123Graph_XCHART_63" hidden="1">'[7]DATA LTW'!$E$4:$AC$4</definedName>
    <definedName name="_535__123Graph_XCHART_64" localSheetId="4" hidden="1">'[8]Data SRL'!$B$8:$B$379</definedName>
    <definedName name="_535__123Graph_XCHART_64" hidden="1">'[9]Data SRL'!$B$8:$B$379</definedName>
    <definedName name="_536__123Graph_XCHART_65" localSheetId="4" hidden="1">'[8]Data SRL'!$B$8:$B$379</definedName>
    <definedName name="_536__123Graph_XCHART_65" hidden="1">'[9]Data SRL'!$B$8:$B$379</definedName>
    <definedName name="_537__123Graph_XCHART_68" localSheetId="4" hidden="1">'[8]Data SRL'!$B$8:$B$100</definedName>
    <definedName name="_537__123Graph_XCHART_68" hidden="1">'[9]Data SRL'!$B$8:$B$100</definedName>
    <definedName name="_538__123Graph_XCHART_69" localSheetId="4" hidden="1">'[8]Data SRL'!$B$8:$B$379</definedName>
    <definedName name="_538__123Graph_XCHART_69" hidden="1">'[9]Data SRL'!$B$8:$B$379</definedName>
    <definedName name="_539__123Graph_XCHART_7" localSheetId="4" hidden="1">[2]Data!$A$38:$A$73</definedName>
    <definedName name="_539__123Graph_XCHART_7" hidden="1">[3]Data!$A$38:$A$73</definedName>
    <definedName name="_540__123Graph_XCHART_70" localSheetId="4" hidden="1">'[8]Data SRL'!$B$8:$B$379</definedName>
    <definedName name="_540__123Graph_XCHART_70" hidden="1">'[9]Data SRL'!$B$8:$B$379</definedName>
    <definedName name="_541__123Graph_XCHART_71" localSheetId="4" hidden="1">'[8]Data SRL'!$B$8:$B$379</definedName>
    <definedName name="_541__123Graph_XCHART_71" hidden="1">'[9]Data SRL'!$B$8:$B$379</definedName>
    <definedName name="_542__123Graph_XCHART_72" localSheetId="4" hidden="1">'[8]Data SRL'!$B$8:$B$379</definedName>
    <definedName name="_542__123Graph_XCHART_72" hidden="1">'[9]Data SRL'!$B$8:$B$379</definedName>
    <definedName name="_543__123Graph_XCHART_73" localSheetId="4" hidden="1">'[8]Data SRL'!$B$8:$B$131</definedName>
    <definedName name="_543__123Graph_XCHART_73" hidden="1">'[9]Data SRL'!$B$8:$B$131</definedName>
    <definedName name="_544__123Graph_XCHART_74" localSheetId="4" hidden="1">'[8]Data SRL'!$B$8:$B$100</definedName>
    <definedName name="_544__123Graph_XCHART_74" hidden="1">'[9]Data SRL'!$B$8:$B$100</definedName>
    <definedName name="_545__123Graph_XCHART_75" localSheetId="4" hidden="1">'[8]Data SRL'!$B$8:$B$100</definedName>
    <definedName name="_545__123Graph_XCHART_75" hidden="1">'[9]Data SRL'!$B$8:$B$100</definedName>
    <definedName name="_546__123Graph_XCHART_77" localSheetId="4" hidden="1">'[8]Data SRL'!$B$8:$B$193</definedName>
    <definedName name="_546__123Graph_XCHART_77" hidden="1">'[9]Data SRL'!$B$8:$B$193</definedName>
    <definedName name="_547__123Graph_XCHART_78" localSheetId="4" hidden="1">'[8]Data SRL'!$B$8:$B$100</definedName>
    <definedName name="_547__123Graph_XCHART_78" hidden="1">'[9]Data SRL'!$B$8:$B$100</definedName>
    <definedName name="_548__123Graph_XCHART_79" localSheetId="4" hidden="1">'[8]Data SRL'!$B$8:$B$100</definedName>
    <definedName name="_548__123Graph_XCHART_79" hidden="1">'[9]Data SRL'!$B$8:$B$100</definedName>
    <definedName name="_549__123Graph_XCHART_8" localSheetId="4" hidden="1">[2]Data!$A$2:$A$73</definedName>
    <definedName name="_549__123Graph_XCHART_8" hidden="1">[3]Data!$A$2:$A$73</definedName>
    <definedName name="_55__123Graph_ACHART_19" localSheetId="4" hidden="1">'[10]PABRIK (2)'!#REF!</definedName>
    <definedName name="_55__123Graph_ACHART_19" localSheetId="1" hidden="1">'[11]PABRIK (2)'!#REF!</definedName>
    <definedName name="_55__123Graph_ACHART_19" localSheetId="3" hidden="1">'[11]PABRIK (2)'!#REF!</definedName>
    <definedName name="_55__123Graph_ACHART_19" hidden="1">'[11]PABRIK (2)'!#REF!</definedName>
    <definedName name="_550__123Graph_XCHART_81" localSheetId="4" hidden="1">'[8]Data SRL'!$B$8:$B$100</definedName>
    <definedName name="_550__123Graph_XCHART_81" hidden="1">'[9]Data SRL'!$B$8:$B$100</definedName>
    <definedName name="_551__123Graph_XCHART_86" localSheetId="4" hidden="1">'[8]Data Prod_Graf'!$B$11:$M$11</definedName>
    <definedName name="_551__123Graph_XCHART_86" hidden="1">'[9]Data Prod_Graf'!$B$11:$M$11</definedName>
    <definedName name="_552__123Graph_XCHART_87" localSheetId="4" hidden="1">'[8]Data Prod_Graf'!$B$20:$M$20</definedName>
    <definedName name="_552__123Graph_XCHART_87" hidden="1">'[9]Data Prod_Graf'!$B$20:$M$20</definedName>
    <definedName name="_553__123Graph_XCHART_88" localSheetId="4" hidden="1">'[8]Data Prod_Graf'!$B$28:$M$28</definedName>
    <definedName name="_553__123Graph_XCHART_88" hidden="1">'[9]Data Prod_Graf'!$B$28:$M$28</definedName>
    <definedName name="_554__123Graph_XCHART_9" localSheetId="4" hidden="1">[2]Data!$A$38:$A$73</definedName>
    <definedName name="_554__123Graph_XCHART_9" hidden="1">[3]Data!$A$38:$A$73</definedName>
    <definedName name="_56__123Graph_ACHART_2" localSheetId="4" hidden="1">[2]Data!$F$38:$F$73</definedName>
    <definedName name="_56__123Graph_ACHART_2" hidden="1">[3]Data!$F$38:$F$73</definedName>
    <definedName name="_59__123Graph_ACHART_20" localSheetId="4" hidden="1">'[10]PABRIK (2)'!#REF!</definedName>
    <definedName name="_59__123Graph_ACHART_20" localSheetId="1" hidden="1">'[11]PABRIK (2)'!#REF!</definedName>
    <definedName name="_59__123Graph_ACHART_20" localSheetId="3" hidden="1">'[11]PABRIK (2)'!#REF!</definedName>
    <definedName name="_59__123Graph_ACHART_20" hidden="1">'[11]PABRIK (2)'!#REF!</definedName>
    <definedName name="_60__123Graph_ACHART_21" localSheetId="4" hidden="1">'[10]PABRIK (2)'!$B$9:$B$287</definedName>
    <definedName name="_60__123Graph_ACHART_21" hidden="1">'[11]PABRIK (2)'!$B$9:$B$287</definedName>
    <definedName name="_61__123Graph_ACHART_213" localSheetId="4" hidden="1">'[4]TON  per Jam'!$C$51:$Z$51</definedName>
    <definedName name="_61__123Graph_ACHART_213" hidden="1">'[5]TON  per Jam'!$C$51:$Z$51</definedName>
    <definedName name="_62__123Graph_ACHART_214" localSheetId="4" hidden="1">'[4]TON  per Jam'!$C$53:$Z$53</definedName>
    <definedName name="_62__123Graph_ACHART_214" hidden="1">'[5]TON  per Jam'!$C$53:$Z$53</definedName>
    <definedName name="_63__123Graph_ACHART_215" localSheetId="4" hidden="1">'[4]TON  per Jam'!$C$54:$Z$54</definedName>
    <definedName name="_63__123Graph_ACHART_215" hidden="1">'[5]TON  per Jam'!$C$54:$Z$54</definedName>
    <definedName name="_64__123Graph_ACHART_216" localSheetId="4" hidden="1">'[4]TON  per Jam'!$C$55:$Z$55</definedName>
    <definedName name="_64__123Graph_ACHART_216" hidden="1">'[5]TON  per Jam'!$C$55:$Z$55</definedName>
    <definedName name="_65__123Graph_ACHART_217" localSheetId="4" hidden="1">'[4]TON  per Jam'!$C$56:$Z$56</definedName>
    <definedName name="_65__123Graph_ACHART_217" hidden="1">'[5]TON  per Jam'!$C$56:$Z$56</definedName>
    <definedName name="_66__123Graph_ACHART_218" localSheetId="4" hidden="1">'[4]TON  per Jam'!$C$57:$Z$57</definedName>
    <definedName name="_66__123Graph_ACHART_218" hidden="1">'[5]TON  per Jam'!$C$57:$Z$57</definedName>
    <definedName name="_67__123Graph_ACHART_219" localSheetId="4" hidden="1">'[4]TON  per Jam'!$C$58:$Z$58</definedName>
    <definedName name="_67__123Graph_ACHART_219" hidden="1">'[5]TON  per Jam'!$C$58:$Z$58</definedName>
    <definedName name="_68__123Graph_ACHART_22" localSheetId="4" hidden="1">'[10]PABRIK (2)'!$E$9:$E$287</definedName>
    <definedName name="_68__123Graph_ACHART_22" hidden="1">'[11]PABRIK (2)'!$E$9:$E$287</definedName>
    <definedName name="_69__123Graph_ACHART_220" localSheetId="4" hidden="1">'[4]TON  per Jam'!$C$60:$Z$60</definedName>
    <definedName name="_69__123Graph_ACHART_220" hidden="1">'[5]TON  per Jam'!$C$60:$Z$60</definedName>
    <definedName name="_7__123Graph_ACHART_11" localSheetId="4" hidden="1">'[10]PABRIK (2)'!#REF!</definedName>
    <definedName name="_7__123Graph_ACHART_11" localSheetId="1" hidden="1">'[11]PABRIK (2)'!#REF!</definedName>
    <definedName name="_7__123Graph_ACHART_11" localSheetId="3" hidden="1">'[11]PABRIK (2)'!#REF!</definedName>
    <definedName name="_7__123Graph_ACHART_11" hidden="1">'[11]PABRIK (2)'!#REF!</definedName>
    <definedName name="_70__123Graph_ACHART_221" localSheetId="4" hidden="1">'[4]TON  per Jam'!$C$61:$Z$61</definedName>
    <definedName name="_70__123Graph_ACHART_221" hidden="1">'[5]TON  per Jam'!$C$61:$Z$61</definedName>
    <definedName name="_71__123Graph_ACHART_222" localSheetId="4" hidden="1">'[4]TON  per Jam'!$C$62:$Z$62</definedName>
    <definedName name="_71__123Graph_ACHART_222" hidden="1">'[5]TON  per Jam'!$C$62:$Z$62</definedName>
    <definedName name="_72__123Graph_ACHART_223" localSheetId="4" hidden="1">'[4]TON  per Jam'!$C$63:$Z$63</definedName>
    <definedName name="_72__123Graph_ACHART_223" hidden="1">'[5]TON  per Jam'!$C$63:$Z$63</definedName>
    <definedName name="_73__123Graph_ACHART_224" localSheetId="4" hidden="1">'[4]TON  per Jam'!$C$64:$Z$64</definedName>
    <definedName name="_73__123Graph_ACHART_224" hidden="1">'[5]TON  per Jam'!$C$64:$Z$64</definedName>
    <definedName name="_74__123Graph_ACHART_225" localSheetId="4" hidden="1">'[4]TON  per Jam'!$C$65:$Z$65</definedName>
    <definedName name="_74__123Graph_ACHART_225" hidden="1">'[5]TON  per Jam'!$C$65:$Z$65</definedName>
    <definedName name="_75__123Graph_ACHART_226" localSheetId="4" hidden="1">'[4]TON  per Jam'!$C$67:$Z$67</definedName>
    <definedName name="_75__123Graph_ACHART_226" hidden="1">'[5]TON  per Jam'!$C$67:$Z$67</definedName>
    <definedName name="_76__123Graph_ACHART_227" localSheetId="4" hidden="1">'[4]TON  per Jam'!$C$68:$Z$68</definedName>
    <definedName name="_76__123Graph_ACHART_227" hidden="1">'[5]TON  per Jam'!$C$68:$Z$68</definedName>
    <definedName name="_77__123Graph_ACHART_228" localSheetId="4" hidden="1">'[4]TON  per Jam'!$C$69:$Z$69</definedName>
    <definedName name="_77__123Graph_ACHART_228" hidden="1">'[5]TON  per Jam'!$C$69:$Z$69</definedName>
    <definedName name="_78__123Graph_ACHART_23" localSheetId="4" hidden="1">'[10]PABRIK (2)'!$K$9:$K$287</definedName>
    <definedName name="_78__123Graph_ACHART_23" hidden="1">'[11]PABRIK (2)'!$K$9:$K$287</definedName>
    <definedName name="_79__123Graph_ACHART_24" localSheetId="4" hidden="1">'[10]PABRIK (2)'!$N$9:$N$287</definedName>
    <definedName name="_79__123Graph_ACHART_24" hidden="1">'[11]PABRIK (2)'!$N$9:$N$287</definedName>
    <definedName name="_8__123Graph_ACHART_113" localSheetId="4" hidden="1">'[4]TON  per Jam'!$C$39:$Z$39</definedName>
    <definedName name="_8__123Graph_ACHART_113" hidden="1">'[5]TON  per Jam'!$C$39:$Z$39</definedName>
    <definedName name="_80__123Graph_ACHART_241" localSheetId="4" hidden="1">'[4]TON  per Jam'!$C$164:$R$164</definedName>
    <definedName name="_80__123Graph_ACHART_241" hidden="1">'[5]TON  per Jam'!$C$164:$R$164</definedName>
    <definedName name="_81__123Graph_ACHART_242" localSheetId="4" hidden="1">'[4]TON  per Jam'!$C$166:$S$166</definedName>
    <definedName name="_81__123Graph_ACHART_242" hidden="1">'[5]TON  per Jam'!$C$166:$S$166</definedName>
    <definedName name="_82__123Graph_ACHART_243" localSheetId="4" hidden="1">'[4]TON  per Jam'!$C$167:$T$167</definedName>
    <definedName name="_82__123Graph_ACHART_243" hidden="1">'[5]TON  per Jam'!$C$167:$T$167</definedName>
    <definedName name="_83__123Graph_ACHART_244" localSheetId="4" hidden="1">'[4]TON  per Jam'!$C$168:$S$168</definedName>
    <definedName name="_83__123Graph_ACHART_244" hidden="1">'[5]TON  per Jam'!$C$168:$S$168</definedName>
    <definedName name="_84__123Graph_ACHART_25" localSheetId="4" hidden="1">'[10]PABRIK (2)'!$H$9:$H$287</definedName>
    <definedName name="_84__123Graph_ACHART_25" hidden="1">'[11]PABRIK (2)'!$H$9:$H$287</definedName>
    <definedName name="_85__123Graph_ACHART_254" localSheetId="4" hidden="1">'[4]TON  per Jam'!$C$70:$Z$70</definedName>
    <definedName name="_85__123Graph_ACHART_254" hidden="1">'[5]TON  per Jam'!$C$70:$Z$70</definedName>
    <definedName name="_86__123Graph_ACHART_26" localSheetId="4" hidden="1">'[10]PABRIK (2)'!$Q$9:$Q$287</definedName>
    <definedName name="_86__123Graph_ACHART_26" hidden="1">'[11]PABRIK (2)'!$Q$9:$Q$287</definedName>
    <definedName name="_87__123Graph_ACHART_27" localSheetId="4" hidden="1">'[10]PABRIK (2)'!$T$9:$T$287</definedName>
    <definedName name="_87__123Graph_ACHART_27" hidden="1">'[11]PABRIK (2)'!$T$9:$T$287</definedName>
    <definedName name="_88__123Graph_ACHART_28" localSheetId="4" hidden="1">'[10]PABRIK (2)'!$W$9:$W$287</definedName>
    <definedName name="_88__123Graph_ACHART_28" hidden="1">'[11]PABRIK (2)'!$W$9:$W$287</definedName>
    <definedName name="_89__123Graph_ACHART_29" localSheetId="4" hidden="1">'[10]PABRIK (2)'!$AC$9:$AC$287</definedName>
    <definedName name="_89__123Graph_ACHART_29" hidden="1">'[11]PABRIK (2)'!$AC$9:$AC$287</definedName>
    <definedName name="_9__123Graph_ACHART_114" localSheetId="4" hidden="1">'[4]TON  per Jam'!$C$40:$Z$40</definedName>
    <definedName name="_9__123Graph_ACHART_114" hidden="1">'[5]TON  per Jam'!$C$40:$Z$40</definedName>
    <definedName name="_90__123Graph_ACHART_3" localSheetId="4" hidden="1">[2]Data!$G$38:$G$73</definedName>
    <definedName name="_90__123Graph_ACHART_3" hidden="1">[3]Data!$G$38:$G$73</definedName>
    <definedName name="_91__123Graph_ACHART_30" localSheetId="4" hidden="1">'[6]DATA LTW'!$E$68:$P$68</definedName>
    <definedName name="_91__123Graph_ACHART_30" hidden="1">'[7]DATA LTW'!$E$68:$P$68</definedName>
    <definedName name="_92__123Graph_ACHART_31" localSheetId="4" hidden="1">'[6]DATA LTW'!$R$40:$AC$40</definedName>
    <definedName name="_92__123Graph_ACHART_31" hidden="1">'[7]DATA LTW'!$R$40:$AC$40</definedName>
    <definedName name="_93__123Graph_ACHART_32" localSheetId="4" hidden="1">'[6]DATA LTW'!$R$68:$AC$68</definedName>
    <definedName name="_93__123Graph_ACHART_32" hidden="1">'[7]DATA LTW'!$R$68:$AC$68</definedName>
    <definedName name="_94__123Graph_ACHART_33" localSheetId="4" hidden="1">'[6]DATA LTW'!$E$41:$P$41</definedName>
    <definedName name="_94__123Graph_ACHART_33" hidden="1">'[7]DATA LTW'!$E$41:$P$41</definedName>
    <definedName name="_95__123Graph_ACHART_34" localSheetId="4" hidden="1">'[6]DATA LTW'!$E$69:$P$69</definedName>
    <definedName name="_95__123Graph_ACHART_34" hidden="1">'[7]DATA LTW'!$E$69:$P$69</definedName>
    <definedName name="_96__123Graph_ACHART_35" localSheetId="4" hidden="1">'[6]DATA LTW'!$R$41:$AC$41</definedName>
    <definedName name="_96__123Graph_ACHART_35" hidden="1">'[7]DATA LTW'!$R$41:$AC$41</definedName>
    <definedName name="_97__123Graph_ACHART_36" localSheetId="4" hidden="1">'[6]DATA LTW'!$R$69:$AC$69</definedName>
    <definedName name="_97__123Graph_ACHART_36" hidden="1">'[7]DATA LTW'!$R$69:$AC$69</definedName>
    <definedName name="_98__123Graph_ACHART_37" localSheetId="4" hidden="1">'[6]DATA LTW'!$E$43:$P$43</definedName>
    <definedName name="_98__123Graph_ACHART_37" hidden="1">'[7]DATA LTW'!$E$43:$P$43</definedName>
    <definedName name="_99__123Graph_ACHART_38" localSheetId="4" hidden="1">'[6]DATA LTW'!$E$71:$P$71</definedName>
    <definedName name="_99__123Graph_ACHART_38" hidden="1">'[7]DATA LTW'!$E$71:$P$71</definedName>
    <definedName name="_cc1" localSheetId="4" hidden="1">{"Valuation",#N/A,TRUE,"Valuation Summary";"Financial Statements",#N/A,TRUE,"Results";"Results",#N/A,TRUE,"Results";"Ratios",#N/A,TRUE,"Results";"P2 Summary",#N/A,TRUE,"Results"}</definedName>
    <definedName name="_cc1" hidden="1">{"Valuation",#N/A,TRUE,"Valuation Summary";"Financial Statements",#N/A,TRUE,"Results";"Results",#N/A,TRUE,"Results";"Ratios",#N/A,TRUE,"Results";"P2 Summary",#N/A,TRUE,"Results"}</definedName>
    <definedName name="_DENGAN_PERBAND">[15]NERACA!#REF!</definedName>
    <definedName name="_Fill" localSheetId="4" hidden="1">#REF!</definedName>
    <definedName name="_Fill" localSheetId="1" hidden="1">#REF!</definedName>
    <definedName name="_Fill" localSheetId="3" hidden="1">#REF!</definedName>
    <definedName name="_Fill" hidden="1">#REF!</definedName>
    <definedName name="_xlnm._FilterDatabase" localSheetId="1" hidden="1">penilaian!$AM$138:$AM$147</definedName>
    <definedName name="_xlnm._FilterDatabase" localSheetId="3" hidden="1">REKAP!$B$7:$R$107</definedName>
    <definedName name="_xlnm._FilterDatabase" localSheetId="2" hidden="1">RESUME!$AN$143:$AN$152</definedName>
    <definedName name="_Key1" localSheetId="4" hidden="1">#REF!</definedName>
    <definedName name="_Key1" localSheetId="1" hidden="1">#REF!</definedName>
    <definedName name="_Key1" localSheetId="3" hidden="1">#REF!</definedName>
    <definedName name="_Key1" hidden="1">#REF!</definedName>
    <definedName name="_Key2" localSheetId="4" hidden="1">#REF!</definedName>
    <definedName name="_Key2" localSheetId="1" hidden="1">#REF!</definedName>
    <definedName name="_Key2" localSheetId="3" hidden="1">#REF!</definedName>
    <definedName name="_Key2" hidden="1">#REF!</definedName>
    <definedName name="_Order1" localSheetId="4" hidden="1">0</definedName>
    <definedName name="_Order1" hidden="1">255</definedName>
    <definedName name="_Order2" hidden="1">255</definedName>
    <definedName name="_Regression_Out" localSheetId="4" hidden="1">'[16]Market Positioning'!#REF!</definedName>
    <definedName name="_Regression_Out" localSheetId="1" hidden="1">'[16]Market Positioning'!#REF!</definedName>
    <definedName name="_Regression_Out" localSheetId="3" hidden="1">'[16]Market Positioning'!#REF!</definedName>
    <definedName name="_Regression_Out" hidden="1">'[16]Market Positioning'!#REF!</definedName>
    <definedName name="_Regression_X" localSheetId="4" hidden="1">[17]Gmd3!#REF!</definedName>
    <definedName name="_Regression_X" localSheetId="1" hidden="1">[17]Gmd3!#REF!</definedName>
    <definedName name="_Regression_X" localSheetId="3" hidden="1">[17]Gmd3!#REF!</definedName>
    <definedName name="_Regression_X" hidden="1">[17]Gmd3!#REF!</definedName>
    <definedName name="_Regression_Y" localSheetId="4" hidden="1">#REF!</definedName>
    <definedName name="_Regression_Y" localSheetId="1" hidden="1">#REF!</definedName>
    <definedName name="_Regression_Y" localSheetId="3" hidden="1">#REF!</definedName>
    <definedName name="_Regression_Y" hidden="1">#REF!</definedName>
    <definedName name="_RP_">#REF!</definedName>
    <definedName name="_Sort" localSheetId="4" hidden="1">#REF!</definedName>
    <definedName name="_Sort" localSheetId="1" hidden="1">#REF!</definedName>
    <definedName name="_Sort" localSheetId="3" hidden="1">#REF!</definedName>
    <definedName name="_Sort" hidden="1">#REF!</definedName>
    <definedName name="a" localSheetId="4" hidden="1">#REF!</definedName>
    <definedName name="a">#N/A</definedName>
    <definedName name="a_10" localSheetId="1">IF(Loan_Amount_10*Interest_Rate_10*Loan_Years_10*Loan_Start_10&gt;0,1,0)</definedName>
    <definedName name="a_10" localSheetId="3">IF(Loan_Amount_10*Interest_Rate_10*Loan_Years_10*Loan_Start_10&gt;0,1,0)</definedName>
    <definedName name="a_10">IF(Loan_Amount_10*Interest_Rate_10*Loan_Years_10*Loan_Start_10&gt;0,1,0)</definedName>
    <definedName name="a_11" localSheetId="1">IF(Loan_Amount_11*Interest_Rate_11*Loan_Years_11*Loan_Start_11&gt;0,1,0)</definedName>
    <definedName name="a_11" localSheetId="3">IF(Loan_Amount_11*Interest_Rate_11*Loan_Years_11*Loan_Start_11&gt;0,1,0)</definedName>
    <definedName name="a_11">IF(Loan_Amount_11*Interest_Rate_11*Loan_Years_11*Loan_Start_11&gt;0,1,0)</definedName>
    <definedName name="a_12" localSheetId="1">IF(Loan_Amount_12*Interest_Rate_12*Loan_Years_12*Loan_Start_12&gt;0,1,0)</definedName>
    <definedName name="a_12" localSheetId="3">IF(Loan_Amount_12*Interest_Rate_12*Loan_Years_12*Loan_Start_12&gt;0,1,0)</definedName>
    <definedName name="a_12">IF(Loan_Amount_12*Interest_Rate_12*Loan_Years_12*Loan_Start_12&gt;0,1,0)</definedName>
    <definedName name="AKTIVA">[15]NERACA!#REF!</definedName>
    <definedName name="AKTIVA_LAIN_LAI">[15]NERACA!#REF!</definedName>
    <definedName name="AKTIVA_LANCAR">[15]NERACA!#REF!</definedName>
    <definedName name="AKTIVA_TETAP">[15]NERACA!#REF!</definedName>
    <definedName name="AKUMULASI_PENYU">[15]NERACA!#REF!</definedName>
    <definedName name="Alamat">#REF!</definedName>
    <definedName name="AMORTISASI">[15]NERACA!#REF!</definedName>
    <definedName name="ARUS_KAS">#REF!</definedName>
    <definedName name="AS">#N/A</definedName>
    <definedName name="AS_10" localSheetId="1">IF(Loan_Amount_10*Interest_Rate_10*Loan_Years_10*Loan_Start_10&gt;0,1,0)</definedName>
    <definedName name="AS_10" localSheetId="3">IF(Loan_Amount_10*Interest_Rate_10*Loan_Years_10*Loan_Start_10&gt;0,1,0)</definedName>
    <definedName name="AS_10">IF(Loan_Amount_10*Interest_Rate_10*Loan_Years_10*Loan_Start_10&gt;0,1,0)</definedName>
    <definedName name="AS_11" localSheetId="1">IF(Loan_Amount_11*Interest_Rate_11*Loan_Years_11*Loan_Start_11&gt;0,1,0)</definedName>
    <definedName name="AS_11" localSheetId="3">IF(Loan_Amount_11*Interest_Rate_11*Loan_Years_11*Loan_Start_11&gt;0,1,0)</definedName>
    <definedName name="AS_11">IF(Loan_Amount_11*Interest_Rate_11*Loan_Years_11*Loan_Start_11&gt;0,1,0)</definedName>
    <definedName name="AS_12" localSheetId="1">IF(Loan_Amount_12*Interest_Rate_12*Loan_Years_12*Loan_Start_12&gt;0,1,0)</definedName>
    <definedName name="AS_12" localSheetId="3">IF(Loan_Amount_12*Interest_Rate_12*Loan_Years_12*Loan_Start_12&gt;0,1,0)</definedName>
    <definedName name="AS_12">IF(Loan_Amount_12*Interest_Rate_12*Loan_Years_12*Loan_Start_12&gt;0,1,0)</definedName>
    <definedName name="as_6" localSheetId="1">IF(Loan_Amount_6*Interest_Rate_6*Loan_Years_6*Loan_Start_6&gt;0,1,0)</definedName>
    <definedName name="as_6" localSheetId="3">IF(Loan_Amount_6*Interest_Rate_6*Loan_Years_6*Loan_Start_6&gt;0,1,0)</definedName>
    <definedName name="as_6">IF(Loan_Amount_6*Interest_Rate_6*Loan_Years_6*Loan_Start_6&gt;0,1,0)</definedName>
    <definedName name="AS2DocOpenMode" hidden="1">"AS2DocumentEdit"</definedName>
    <definedName name="BAHAN">#REF!</definedName>
    <definedName name="bangunan">'[18]FORM X COST'!#REF!</definedName>
    <definedName name="bangunan_1">#REF!</definedName>
    <definedName name="Bangunan_2">#REF!</definedName>
    <definedName name="Bangunan_3">#REF!</definedName>
    <definedName name="Bangunan_4">#REF!</definedName>
    <definedName name="bangunan_5">#REF!</definedName>
    <definedName name="Bangunan_6">#REF!</definedName>
    <definedName name="bangunan_7">#REF!</definedName>
    <definedName name="bangunan1">[19]List!$B$22:$B$27</definedName>
    <definedName name="BCT">#REF!</definedName>
    <definedName name="Beg_Bal">#REF!</definedName>
    <definedName name="bentuk">[20]List!$B$11:$B$15</definedName>
    <definedName name="bentuk1">[19]List!$B$12:$B$15</definedName>
    <definedName name="BEP">#REF!</definedName>
    <definedName name="Biaya">#REF!</definedName>
    <definedName name="BIAYA_ASURANSI_">[15]NERACA!#REF!</definedName>
    <definedName name="BIAYA_DIBAYAR_D">[15]NERACA!#REF!</definedName>
    <definedName name="cc" localSheetId="4" hidden="1">{"Valuation",#N/A,TRUE,"Valuation Summary";"Financial Statements",#N/A,TRUE,"Results";"Results",#N/A,TRUE,"Results";"Ratios",#N/A,TRUE,"Results";"P2 Summary",#N/A,TRUE,"Results"}</definedName>
    <definedName name="cc" hidden="1">{"Valuation",#N/A,TRUE,"Valuation Summary";"Financial Statements",#N/A,TRUE,"Results";"Results",#N/A,TRUE,"Results";"Ratios",#N/A,TRUE,"Results";"P2 Summary",#N/A,TRUE,"Results"}</definedName>
    <definedName name="Chart" localSheetId="4" hidden="1">#REF!</definedName>
    <definedName name="Chart" localSheetId="1" hidden="1">#REF!</definedName>
    <definedName name="Chart" localSheetId="3" hidden="1">#REF!</definedName>
    <definedName name="Chart" hidden="1">#REF!</definedName>
    <definedName name="chart10" localSheetId="4" hidden="1">#REF!</definedName>
    <definedName name="chart10" localSheetId="1" hidden="1">#REF!</definedName>
    <definedName name="chart10" localSheetId="3" hidden="1">#REF!</definedName>
    <definedName name="chart10" hidden="1">#REF!</definedName>
    <definedName name="chart11" localSheetId="4" hidden="1">#REF!</definedName>
    <definedName name="chart11" localSheetId="1" hidden="1">#REF!</definedName>
    <definedName name="chart11" localSheetId="3" hidden="1">#REF!</definedName>
    <definedName name="chart11" hidden="1">#REF!</definedName>
    <definedName name="chart12" localSheetId="4" hidden="1">#REF!</definedName>
    <definedName name="chart12" localSheetId="1" hidden="1">#REF!</definedName>
    <definedName name="chart12" localSheetId="3" hidden="1">#REF!</definedName>
    <definedName name="chart12" hidden="1">#REF!</definedName>
    <definedName name="chart13" localSheetId="4" hidden="1">#REF!</definedName>
    <definedName name="chart13" localSheetId="1" hidden="1">#REF!</definedName>
    <definedName name="chart13" localSheetId="3" hidden="1">#REF!</definedName>
    <definedName name="chart13" hidden="1">#REF!</definedName>
    <definedName name="chart14" localSheetId="4" hidden="1">#REF!</definedName>
    <definedName name="chart14" localSheetId="1" hidden="1">#REF!</definedName>
    <definedName name="chart14" localSheetId="3" hidden="1">#REF!</definedName>
    <definedName name="chart14" hidden="1">#REF!</definedName>
    <definedName name="chart19" localSheetId="4" hidden="1">#REF!</definedName>
    <definedName name="chart19" localSheetId="1" hidden="1">#REF!</definedName>
    <definedName name="chart19" localSheetId="3" hidden="1">#REF!</definedName>
    <definedName name="chart19" hidden="1">#REF!</definedName>
    <definedName name="chart2" localSheetId="4" hidden="1">#REF!</definedName>
    <definedName name="chart2" localSheetId="1" hidden="1">#REF!</definedName>
    <definedName name="chart2" localSheetId="3" hidden="1">#REF!</definedName>
    <definedName name="chart2" hidden="1">#REF!</definedName>
    <definedName name="chart3" localSheetId="4" hidden="1">#REF!</definedName>
    <definedName name="chart3" localSheetId="1" hidden="1">#REF!</definedName>
    <definedName name="chart3" localSheetId="3" hidden="1">#REF!</definedName>
    <definedName name="chart3" hidden="1">#REF!</definedName>
    <definedName name="chart4" localSheetId="4" hidden="1">#REF!</definedName>
    <definedName name="chart4" localSheetId="1" hidden="1">#REF!</definedName>
    <definedName name="chart4" localSheetId="3" hidden="1">#REF!</definedName>
    <definedName name="chart4" hidden="1">#REF!</definedName>
    <definedName name="chart5" localSheetId="4" hidden="1">#REF!</definedName>
    <definedName name="chart5" localSheetId="1" hidden="1">#REF!</definedName>
    <definedName name="chart5" localSheetId="3" hidden="1">#REF!</definedName>
    <definedName name="chart5" hidden="1">#REF!</definedName>
    <definedName name="chart6" localSheetId="4" hidden="1">#REF!</definedName>
    <definedName name="chart6" localSheetId="1" hidden="1">#REF!</definedName>
    <definedName name="chart6" localSheetId="3" hidden="1">#REF!</definedName>
    <definedName name="chart6" hidden="1">#REF!</definedName>
    <definedName name="chart7" localSheetId="4" hidden="1">#REF!</definedName>
    <definedName name="chart7" localSheetId="1" hidden="1">#REF!</definedName>
    <definedName name="chart7" localSheetId="3" hidden="1">#REF!</definedName>
    <definedName name="chart7" hidden="1">#REF!</definedName>
    <definedName name="chart8" localSheetId="4" hidden="1">#REF!</definedName>
    <definedName name="chart8" localSheetId="1" hidden="1">#REF!</definedName>
    <definedName name="chart8" localSheetId="3" hidden="1">#REF!</definedName>
    <definedName name="chart8" hidden="1">#REF!</definedName>
    <definedName name="chart9" localSheetId="4" hidden="1">#REF!</definedName>
    <definedName name="chart9" localSheetId="1" hidden="1">#REF!</definedName>
    <definedName name="chart9" localSheetId="3" hidden="1">#REF!</definedName>
    <definedName name="chart9" hidden="1">#REF!</definedName>
    <definedName name="chat19" localSheetId="4" hidden="1">#REF!</definedName>
    <definedName name="chat19" localSheetId="1" hidden="1">#REF!</definedName>
    <definedName name="chat19" localSheetId="3" hidden="1">#REF!</definedName>
    <definedName name="chat19" hidden="1">#REF!</definedName>
    <definedName name="COL1STYR">7</definedName>
    <definedName name="COST123" localSheetId="4" hidden="1">'[8]PK RM'!$B$30:$M$30</definedName>
    <definedName name="COST123" hidden="1">'[9]PK RM'!$B$30:$M$30</definedName>
    <definedName name="CS" localSheetId="4" hidden="1">'[2]% Lbr vs GP'!$B$32:$M$32</definedName>
    <definedName name="CS" hidden="1">'[3]% Lbr vs GP'!$B$32:$M$32</definedName>
    <definedName name="Data">#REF!</definedName>
    <definedName name="_xlnm.DATABASE" localSheetId="1">penilaian!$A$11:$AW$283</definedName>
    <definedName name="_xlnm.DATABASE">RESUME!$B$16:$AX$887</definedName>
    <definedName name="DATABASE_NILAI">REKAP!$B$8:$R$107</definedName>
    <definedName name="Divisi">#REF!</definedName>
    <definedName name="DR" localSheetId="4" hidden="1">{"Valuation",#N/A,TRUE,"Valuation Summary";"Financial Statements",#N/A,TRUE,"Results";"Results",#N/A,TRUE,"Results";"Ratios",#N/A,TRUE,"Results";"P2 Summary",#N/A,TRUE,"Results"}</definedName>
    <definedName name="DR" hidden="1">{"Valuation",#N/A,TRUE,"Valuation Summary";"Financial Statements",#N/A,TRUE,"Results";"Results",#N/A,TRUE,"Results";"Ratios",#N/A,TRUE,"Results";"P2 Summary",#N/A,TRUE,"Results"}</definedName>
    <definedName name="DSC">#REF!</definedName>
    <definedName name="End_Bal">#REF!</definedName>
    <definedName name="Extra_Pay">#REF!</definedName>
    <definedName name="FORM_NONPERUMAHAN">#REF!</definedName>
    <definedName name="FORM_PERUMAHAN">#REF!</definedName>
    <definedName name="Foto" localSheetId="4" hidden="1">[17]Gmd3!#REF!</definedName>
    <definedName name="Foto" localSheetId="1" hidden="1">[17]Gmd3!#REF!</definedName>
    <definedName name="Foto" localSheetId="3" hidden="1">[17]Gmd3!#REF!</definedName>
    <definedName name="Foto" hidden="1">[17]Gmd3!#REF!</definedName>
    <definedName name="foto2">#N/A</definedName>
    <definedName name="foto2_11">NA()</definedName>
    <definedName name="foto2_12">NA()</definedName>
    <definedName name="Full_Print">#REF!</definedName>
    <definedName name="Gebangsari">#N/A</definedName>
    <definedName name="Gebangsari_11" localSheetId="1">IF(Loan_Amount_11*Interest_Rate_11*Loan_Years_11*Loan_Start_11&gt;0,1,0)</definedName>
    <definedName name="Gebangsari_11" localSheetId="3">IF(Loan_Amount_11*Interest_Rate_11*Loan_Years_11*Loan_Start_11&gt;0,1,0)</definedName>
    <definedName name="Gebangsari_11">IF(Loan_Amount_11*Interest_Rate_11*Loan_Years_11*Loan_Start_11&gt;0,1,0)</definedName>
    <definedName name="Gebangsari_12" localSheetId="1">IF(Loan_Amount_12*Interest_Rate_12*Loan_Years_12*Loan_Start_12&gt;0,1,0)</definedName>
    <definedName name="Gebangsari_12" localSheetId="3">IF(Loan_Amount_12*Interest_Rate_12*Loan_Years_12*Loan_Start_12&gt;0,1,0)</definedName>
    <definedName name="Gebangsari_12">IF(Loan_Amount_12*Interest_Rate_12*Loan_Years_12*Loan_Start_12&gt;0,1,0)</definedName>
    <definedName name="HARGA_BAHAN">#N/A</definedName>
    <definedName name="HARGA_BAHAN_2">NA()</definedName>
    <definedName name="HARGA_BAHAN_6">NA()</definedName>
    <definedName name="HARGA_PEROLEHAN">[15]NERACA!#REF!</definedName>
    <definedName name="Hari1">#REF!</definedName>
    <definedName name="Hari2">#REF!</definedName>
    <definedName name="Harta">[15]NERACA!#REF!</definedName>
    <definedName name="Header_Row" localSheetId="1">ROW(#REF!)</definedName>
    <definedName name="Header_Row" localSheetId="3">ROW(#REF!)</definedName>
    <definedName name="Header_Row">ROW(#REF!)</definedName>
    <definedName name="Header_Row_1" localSheetId="1">ROW(#REF!)</definedName>
    <definedName name="Header_Row_1" localSheetId="3">ROW(#REF!)</definedName>
    <definedName name="Header_Row_1">ROW(#REF!)</definedName>
    <definedName name="Header_Row_10" localSheetId="1">ROW(#REF!)</definedName>
    <definedName name="Header_Row_10" localSheetId="3">ROW(#REF!)</definedName>
    <definedName name="Header_Row_10">ROW(#REF!)</definedName>
    <definedName name="Header_Row_11" localSheetId="1">ROW(#REF!)</definedName>
    <definedName name="Header_Row_11" localSheetId="3">ROW(#REF!)</definedName>
    <definedName name="Header_Row_11">ROW(#REF!)</definedName>
    <definedName name="Header_Row_12" localSheetId="1">ROW(#REF!)</definedName>
    <definedName name="Header_Row_12" localSheetId="3">ROW(#REF!)</definedName>
    <definedName name="Header_Row_12">ROW(#REF!)</definedName>
    <definedName name="Header_Row_2" localSheetId="1">ROW(#REF!)</definedName>
    <definedName name="Header_Row_2" localSheetId="3">ROW(#REF!)</definedName>
    <definedName name="Header_Row_2">ROW(#REF!)</definedName>
    <definedName name="Header_Row_6" localSheetId="1">ROW(#REF!)</definedName>
    <definedName name="Header_Row_6" localSheetId="3">ROW(#REF!)</definedName>
    <definedName name="Header_Row_6">ROW(#REF!)</definedName>
    <definedName name="HTML1_1" hidden="1">"[FCFF3]Sheet1!$A$1:$L$34"</definedName>
    <definedName name="HTML1_10" hidden="1">""</definedName>
    <definedName name="HTML1_11" hidden="1">1</definedName>
    <definedName name="HTML1_12" hidden="1">"Aswath:Adobe SiteMill™ 1.0.2:MyHomePage:FCFF3.html"</definedName>
    <definedName name="HTML1_2" hidden="1">1</definedName>
    <definedName name="HTML1_3" hidden="1">"FCFF3"</definedName>
    <definedName name="HTML1_4" hidden="1">"Three-Stage FCFF Model"</definedName>
    <definedName name="HTML1_5" hidden="1">""</definedName>
    <definedName name="HTML1_6" hidden="1">-4146</definedName>
    <definedName name="HTML1_7" hidden="1">-4146</definedName>
    <definedName name="HTML1_8" hidden="1">"10/22/96"</definedName>
    <definedName name="HTML1_9" hidden="1">"Aswath Damodaran"</definedName>
    <definedName name="HTMLCount" hidden="1">1</definedName>
    <definedName name="Hutang">[15]NERACA!#REF!</definedName>
    <definedName name="HUTANG_KPD_PEM.">#REF!</definedName>
    <definedName name="HUTANG_L_C">#REF!</definedName>
    <definedName name="Iktisar">#N/A</definedName>
    <definedName name="Int">#REF!</definedName>
    <definedName name="Interest_Rate">#REF!</definedName>
    <definedName name="IS" localSheetId="4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IS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jenis">[20]List!$B$1:$B$9</definedName>
    <definedName name="jenis1">[19]List!$B$1:$B$10</definedName>
    <definedName name="JUMLAH">#REF!</definedName>
    <definedName name="JUMLAH__AKTIVA_">[15]NERACA!#REF!</definedName>
    <definedName name="JUMLAH_AKTIVA_L">[15]NERACA!#REF!</definedName>
    <definedName name="KAS_DAN_SETARA_">[15]NERACA!#REF!</definedName>
    <definedName name="kayu">[21]Fktr_bangunan!$C$15:$D$18</definedName>
    <definedName name="KEUANGAN">#REF!</definedName>
    <definedName name="Kode">#REF!</definedName>
    <definedName name="Kode_k">#REF!</definedName>
    <definedName name="kondisi">[21]Fktr_bangunan!$C$28:$D$30</definedName>
    <definedName name="konstruksi">[21]Fktr_bangunan!$C$10:$D$13</definedName>
    <definedName name="Kontraktor">#REF!</definedName>
    <definedName name="KREDIT_BANK">#REF!</definedName>
    <definedName name="Kriteria1">#REF!</definedName>
    <definedName name="Kriteria2">#REF!</definedName>
    <definedName name="kualitas">[21]Faktor_tan!$D$23:$E$26</definedName>
    <definedName name="LABA_RUGI">#REF!</definedName>
    <definedName name="lantai">[21]Fktr_bangunan!$C$20:$D$22</definedName>
    <definedName name="Last_Row">#N/A</definedName>
    <definedName name="Last_Row_1">#N/A</definedName>
    <definedName name="Last_Row_10">#N/A</definedName>
    <definedName name="Last_Row_11">#N/A</definedName>
    <definedName name="Last_Row_12">#N/A</definedName>
    <definedName name="Last_Row_2">#N/A</definedName>
    <definedName name="Last_Row_6">#N/A</definedName>
    <definedName name="LEMBANG" localSheetId="1" hidden="1">[17]Gmd3!#REF!</definedName>
    <definedName name="LEMBANG" localSheetId="3" hidden="1">[17]Gmd3!#REF!</definedName>
    <definedName name="LEMBANG" hidden="1">[17]Gmd3!#REF!</definedName>
    <definedName name="LIHAT_CATATAN_A">[15]NERACA!#REF!</definedName>
    <definedName name="List_Kelas" localSheetId="4">OFFSET('[22] list'!$A$1,1,0,COUNTA('[22] list'!$A:$A)-1,1)</definedName>
    <definedName name="List_Kelas">OFFSET('[23] list'!$A$1,1,0,COUNTA('[23] list'!$A:$A)-1,1)</definedName>
    <definedName name="list_ruang">OFFSET('[24] ruang'!$D$1,1,0,COUNTA('[24] ruang'!$D:$D)-1,1)</definedName>
    <definedName name="Loan_Amount">#REF!</definedName>
    <definedName name="Loan_Start">#REF!</definedName>
    <definedName name="Loan_Years">#REF!</definedName>
    <definedName name="lokasi">[21]Faktor_tan!$D$18:$E$21</definedName>
    <definedName name="marketability">#REF!</definedName>
    <definedName name="MODAL_KERJA">#REF!</definedName>
    <definedName name="ms" localSheetId="4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ms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NAMES">#REF!</definedName>
    <definedName name="NERACA">#N/A</definedName>
    <definedName name="NERACA_2">NA()</definedName>
    <definedName name="NERACA_6">NA()</definedName>
    <definedName name="ni" localSheetId="4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ni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Nilai">#REF!</definedName>
    <definedName name="NILAI_BUKU_AKTI">[15]NERACA!#REF!</definedName>
    <definedName name="Num_Pmt_Per_Year">#REF!</definedName>
    <definedName name="Number_of_Payments" localSheetId="4">MATCH(0.01,[0]!End_Bal,-1)+1</definedName>
    <definedName name="Number_of_Payments" localSheetId="1">MATCH(0.01,End_Bal,-1)+1</definedName>
    <definedName name="Number_of_Payments" localSheetId="3">MATCH(0.01,[0]!End_Bal,-1)+1</definedName>
    <definedName name="Number_of_Payments">MATCH(0.01,End_Bal,-1)+1</definedName>
    <definedName name="Number_of_Payments_1" localSheetId="1">MATCH(0.01,End_Bal_1,-1)+1</definedName>
    <definedName name="Number_of_Payments_1" localSheetId="3">MATCH(0.01,End_Bal_1,-1)+1</definedName>
    <definedName name="Number_of_Payments_1">MATCH(0.01,End_Bal_1,-1)+1</definedName>
    <definedName name="Number_of_Payments_10" localSheetId="1">MATCH(0.01,End_Bal_10,-1)+1</definedName>
    <definedName name="Number_of_Payments_10" localSheetId="3">MATCH(0.01,End_Bal_10,-1)+1</definedName>
    <definedName name="Number_of_Payments_10">MATCH(0.01,End_Bal_10,-1)+1</definedName>
    <definedName name="Number_of_Payments_11" localSheetId="1">MATCH(0.01,End_Bal_11,-1)+1</definedName>
    <definedName name="Number_of_Payments_11" localSheetId="3">MATCH(0.01,End_Bal_11,-1)+1</definedName>
    <definedName name="Number_of_Payments_11">MATCH(0.01,End_Bal_11,-1)+1</definedName>
    <definedName name="Number_of_Payments_12" localSheetId="1">MATCH(0.01,End_Bal_12,-1)+1</definedName>
    <definedName name="Number_of_Payments_12" localSheetId="3">MATCH(0.01,End_Bal_12,-1)+1</definedName>
    <definedName name="Number_of_Payments_12">MATCH(0.01,End_Bal_12,-1)+1</definedName>
    <definedName name="Number_of_Payments_2" localSheetId="1">MATCH(0.01,End_Bal_2,-1)+1</definedName>
    <definedName name="Number_of_Payments_2" localSheetId="3">MATCH(0.01,End_Bal_2,-1)+1</definedName>
    <definedName name="Number_of_Payments_2">MATCH(0.01,End_Bal_2,-1)+1</definedName>
    <definedName name="Number_of_Payments_6" localSheetId="1">MATCH(0.01,End_Bal_6,-1)+1</definedName>
    <definedName name="Number_of_Payments_6" localSheetId="3">MATCH(0.01,End_Bal_6,-1)+1</definedName>
    <definedName name="Number_of_Payments_6">MATCH(0.01,End_Bal_6,-1)+1</definedName>
    <definedName name="Open_Year">YEAR([25]Inputs!$F$86)</definedName>
    <definedName name="Pajak">#REF!</definedName>
    <definedName name="Pajak1">#REF!</definedName>
    <definedName name="PAY_BACK">#REF!</definedName>
    <definedName name="Pay_Date">#REF!</definedName>
    <definedName name="Pay_Num">#REF!</definedName>
    <definedName name="Payment_Date" localSheetId="1">#N/A</definedName>
    <definedName name="Payment_Date" localSheetId="3">DATE(YEAR([0]!Loan_Start),MONTH([0]!Loan_Start)+Payment_Number,DAY([0]!Loan_Start))</definedName>
    <definedName name="Payment_Date">DATE(YEAR([0]!Loan_Start),MONTH([0]!Loan_Start)+Payment_Number,DAY([0]!Loan_Start))</definedName>
    <definedName name="Payment_Date_1" localSheetId="1">DATE(YEAR(Loan_Start_1),MONTH(Loan_Start_1)+#NAME?,DAY(Loan_Start_1))</definedName>
    <definedName name="Payment_Date_1" localSheetId="3">DATE(YEAR(Loan_Start_1),MONTH(Loan_Start_1)+#NAME?,DAY(Loan_Start_1))</definedName>
    <definedName name="Payment_Date_1">DATE(YEAR(Loan_Start_1),MONTH(Loan_Start_1)+#NAME?,DAY(Loan_Start_1))</definedName>
    <definedName name="Payment_Date_10" localSheetId="1">DATE(YEAR(Loan_Start_10),MONTH(Loan_Start_10)+#NAME?,DAY(Loan_Start_10))</definedName>
    <definedName name="Payment_Date_10" localSheetId="3">DATE(YEAR(Loan_Start_10),MONTH(Loan_Start_10)+#NAME?,DAY(Loan_Start_10))</definedName>
    <definedName name="Payment_Date_10">DATE(YEAR(Loan_Start_10),MONTH(Loan_Start_10)+#NAME?,DAY(Loan_Start_10))</definedName>
    <definedName name="Payment_Date_11" localSheetId="1">DATE(YEAR(Loan_Start_11),MONTH(Loan_Start_11)+#NAME?,DAY(Loan_Start_11))</definedName>
    <definedName name="Payment_Date_11" localSheetId="3">DATE(YEAR(Loan_Start_11),MONTH(Loan_Start_11)+#NAME?,DAY(Loan_Start_11))</definedName>
    <definedName name="Payment_Date_11">DATE(YEAR(Loan_Start_11),MONTH(Loan_Start_11)+#NAME?,DAY(Loan_Start_11))</definedName>
    <definedName name="Payment_Date_12" localSheetId="1">DATE(YEAR(Loan_Start_12),MONTH(Loan_Start_12)+#NAME?,DAY(Loan_Start_12))</definedName>
    <definedName name="Payment_Date_12" localSheetId="3">DATE(YEAR(Loan_Start_12),MONTH(Loan_Start_12)+#NAME?,DAY(Loan_Start_12))</definedName>
    <definedName name="Payment_Date_12">DATE(YEAR(Loan_Start_12),MONTH(Loan_Start_12)+#NAME?,DAY(Loan_Start_12))</definedName>
    <definedName name="Payment_Date_2" localSheetId="1">DATE(YEAR(Loan_Start_2),MONTH(Loan_Start_2)+#NAME?,DAY(Loan_Start_2))</definedName>
    <definedName name="Payment_Date_2" localSheetId="3">DATE(YEAR(Loan_Start_2),MONTH(Loan_Start_2)+#NAME?,DAY(Loan_Start_2))</definedName>
    <definedName name="Payment_Date_2">DATE(YEAR(Loan_Start_2),MONTH(Loan_Start_2)+#NAME?,DAY(Loan_Start_2))</definedName>
    <definedName name="Payment_Date_6" localSheetId="1">DATE(YEAR(Loan_Start_6),MONTH(Loan_Start_6)+#NAME?,DAY(Loan_Start_6))</definedName>
    <definedName name="Payment_Date_6" localSheetId="3">DATE(YEAR(Loan_Start_6),MONTH(Loan_Start_6)+#NAME?,DAY(Loan_Start_6))</definedName>
    <definedName name="Payment_Date_6">DATE(YEAR(Loan_Start_6),MONTH(Loan_Start_6)+#NAME?,DAY(Loan_Start_6))</definedName>
    <definedName name="PEMBIAYAAN">#REF!</definedName>
    <definedName name="penawaran">[20]List!$B$51:$B$53</definedName>
    <definedName name="penawaran1">[19]List!$B$51:$B$53</definedName>
    <definedName name="Pendidikan">#REF!</definedName>
    <definedName name="PENJUALAN">#N/A</definedName>
    <definedName name="PENJUALAN_2">NA()</definedName>
    <definedName name="PENJUALAN_6">NA()</definedName>
    <definedName name="PENYUSUTAN">#N/A</definedName>
    <definedName name="PENYUSUTAN_2">NA()</definedName>
    <definedName name="PENYUSUTAN_6">NA()</definedName>
    <definedName name="PER_31_DESEMBER">[15]NERACA!#REF!</definedName>
    <definedName name="PERSEDIAAN">[15]NERACA!#REF!</definedName>
    <definedName name="Piutang">[15]NERACA!#REF!</definedName>
    <definedName name="PIUTANG_LAIN_LA">[15]NERACA!#REF!</definedName>
    <definedName name="PIUTANG_USAHA">[15]NERACA!#REF!</definedName>
    <definedName name="Pos_Jaga">#REF!</definedName>
    <definedName name="pot_11">NA()</definedName>
    <definedName name="pot_12">NA()</definedName>
    <definedName name="Princ">#REF!</definedName>
    <definedName name="_xlnm.Print_Area" localSheetId="4">'(1)'!$D$512:$T$539</definedName>
    <definedName name="_xlnm.Print_Area" localSheetId="1">penilaian!$A$1:$AW$758</definedName>
    <definedName name="_xlnm.Print_Area" localSheetId="3">REKAP!$B$3:$R$110</definedName>
    <definedName name="_xlnm.Print_Area" localSheetId="2">RESUME!$B$1:$AX$890</definedName>
    <definedName name="_xlnm.Print_Area">#REF!</definedName>
    <definedName name="Print_Area_Reset" localSheetId="4">OFFSET([0]!Full_Print,0,0,[0]!Last_Row)</definedName>
    <definedName name="Print_Area_Reset" localSheetId="1">OFFSET(Full_Print,0,0,Last_Row)</definedName>
    <definedName name="Print_Area_Reset" localSheetId="3">OFFSET([0]!Full_Print,0,0,[0]!Last_Row)</definedName>
    <definedName name="Print_Area_Reset">OFFSET(Full_Print,0,0,Last_Row)</definedName>
    <definedName name="Print_Area_Reset_1" localSheetId="1">OFFSET(Full_Print_1,0,0,Last_Row_1)</definedName>
    <definedName name="Print_Area_Reset_1" localSheetId="3">OFFSET(Full_Print_1,0,0,[0]!Last_Row_1)</definedName>
    <definedName name="Print_Area_Reset_1">OFFSET(Full_Print_1,0,0,Last_Row_1)</definedName>
    <definedName name="Print_Area_Reset_10" localSheetId="1">OFFSET(Full_Print_10,0,0,Last_Row_10)</definedName>
    <definedName name="Print_Area_Reset_10" localSheetId="3">OFFSET(Full_Print_10,0,0,[0]!Last_Row_10)</definedName>
    <definedName name="Print_Area_Reset_10">OFFSET(Full_Print_10,0,0,Last_Row_10)</definedName>
    <definedName name="Print_Area_Reset_11" localSheetId="1">OFFSET(Full_Print_11,0,0,Last_Row_11)</definedName>
    <definedName name="Print_Area_Reset_11" localSheetId="3">OFFSET(Full_Print_11,0,0,[0]!Last_Row_11)</definedName>
    <definedName name="Print_Area_Reset_11">OFFSET(Full_Print_11,0,0,Last_Row_11)</definedName>
    <definedName name="Print_Area_Reset_12" localSheetId="1">OFFSET(Full_Print_12,0,0,Last_Row_12)</definedName>
    <definedName name="Print_Area_Reset_12" localSheetId="3">OFFSET(Full_Print_12,0,0,[0]!Last_Row_12)</definedName>
    <definedName name="Print_Area_Reset_12">OFFSET(Full_Print_12,0,0,Last_Row_12)</definedName>
    <definedName name="Print_Area_Reset_2" localSheetId="1">OFFSET(Full_Print_2,0,0,Last_Row_2)</definedName>
    <definedName name="Print_Area_Reset_2" localSheetId="3">OFFSET(Full_Print_2,0,0,[0]!Last_Row_2)</definedName>
    <definedName name="Print_Area_Reset_2">OFFSET(Full_Print_2,0,0,Last_Row_2)</definedName>
    <definedName name="Print_Area_Reset_6" localSheetId="1">OFFSET(Full_Print_6,0,0,Last_Row_6)</definedName>
    <definedName name="Print_Area_Reset_6" localSheetId="3">OFFSET(Full_Print_6,0,0,[0]!Last_Row_6)</definedName>
    <definedName name="Print_Area_Reset_6">OFFSET(Full_Print_6,0,0,Last_Row_6)</definedName>
    <definedName name="_xlnm.Print_Titles" localSheetId="1">penilaian!$6:$9</definedName>
    <definedName name="_xlnm.Print_Titles" localSheetId="3">REKAP!$4:$6</definedName>
    <definedName name="_xlnm.Print_Titles" localSheetId="2">RESUME!$6:$15</definedName>
    <definedName name="Produk">#REF!</definedName>
    <definedName name="propinsi">[26]List!$A$61:$A$87</definedName>
    <definedName name="PT_LIMAS_LESTAR">[15]NERACA!#REF!</definedName>
    <definedName name="q" localSheetId="4" hidden="1">#REF!</definedName>
    <definedName name="q" localSheetId="1" hidden="1">#REF!</definedName>
    <definedName name="q" localSheetId="3" hidden="1">#REF!</definedName>
    <definedName name="q" hidden="1">#REF!</definedName>
    <definedName name="rangking">[20]List!$B$39:$B$49</definedName>
    <definedName name="rangking1">[19]List!$B$39:$B$49</definedName>
    <definedName name="RATE_OF_RETURN">#REF!</definedName>
    <definedName name="Resume_NP">#REF!</definedName>
    <definedName name="Row_Akhir">#N/A</definedName>
    <definedName name="Rsm_PERUMAHAN">#REF!</definedName>
    <definedName name="Saldo">#REF!</definedName>
    <definedName name="Sched_Pay">#REF!</definedName>
    <definedName name="Scheduled_Extra_Payments">#REF!</definedName>
    <definedName name="Scheduled_Interest_Rate">#REF!</definedName>
    <definedName name="Scheduled_Monthly_Payment">#REF!</definedName>
    <definedName name="sdfsffs" localSheetId="4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sdfsffs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Sertipikat">[20]List!$B$29:$B$37</definedName>
    <definedName name="sertipikat1">[19]List!$B$29:$B$37</definedName>
    <definedName name="Sub">#REF!</definedName>
    <definedName name="syhare" localSheetId="4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syhare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Tanah">#REF!</definedName>
    <definedName name="Tanah_">#REF!</definedName>
    <definedName name="tanah1">[20]List!$B$17:$B$19</definedName>
    <definedName name="tanah2">[20]List!$C$17:$C$20</definedName>
    <definedName name="tanaha">[19]List!$B$17:$B$19</definedName>
    <definedName name="tanahb">[19]List!$C$17:$C$20</definedName>
    <definedName name="TaxTV">10%</definedName>
    <definedName name="TaxXL">5%</definedName>
    <definedName name="Tempo">#REF!</definedName>
    <definedName name="Total_Interest">#REF!</definedName>
    <definedName name="Total_Pay">#REF!</definedName>
    <definedName name="Total_Payment">Scheduled_Payment+Extra_Payment</definedName>
    <definedName name="TV">#REF!</definedName>
    <definedName name="UANG_MUKA_PEMBE">[15]NERACA!#REF!</definedName>
    <definedName name="Umur">[21]Fktr_bangunan!$C$24:$D$26</definedName>
    <definedName name="uu" localSheetId="4" hidden="1">{"Valuation",#N/A,TRUE,"Valuation Summary";"Financial Statements",#N/A,TRUE,"Results";"Results",#N/A,TRUE,"Results";"Ratios",#N/A,TRUE,"Results";"P2 Summary",#N/A,TRUE,"Results"}</definedName>
    <definedName name="uu" hidden="1">{"Valuation",#N/A,TRUE,"Valuation Summary";"Financial Statements",#N/A,TRUE,"Results";"Results",#N/A,TRUE,"Results";"Ratios",#N/A,TRUE,"Results";"P2 Summary",#N/A,TRUE,"Results"}</definedName>
    <definedName name="validasi_no" localSheetId="4">'(1)'!$P$2:$P$501</definedName>
    <definedName name="Values_Entered" localSheetId="4">IF([0]!Loan_Amount*[0]!Interest_Rate*[0]!Loan_Years*[0]!Loan_Start&gt;0,1,0)</definedName>
    <definedName name="Values_Entered" localSheetId="1">#N/A</definedName>
    <definedName name="Values_Entered" localSheetId="3">IF([0]!Loan_Amount*[0]!Interest_Rate*[0]!Loan_Years*[0]!Loan_Start&gt;0,1,0)</definedName>
    <definedName name="Values_Entered">IF(Loan_Amount*Interest_Rate*Loan_Years*[0]!Loan_Start&gt;0,1,0)</definedName>
    <definedName name="Values_Entered_1" localSheetId="1">IF(Loan_Amount_1*Interest_Rate_1*Loan_Years_1*Loan_Start_1&gt;0,1,0)</definedName>
    <definedName name="Values_Entered_1" localSheetId="3">IF(Loan_Amount_1*Interest_Rate_1*Loan_Years_1*Loan_Start_1&gt;0,1,0)</definedName>
    <definedName name="Values_Entered_1">IF(Loan_Amount_1*Interest_Rate_1*Loan_Years_1*Loan_Start_1&gt;0,1,0)</definedName>
    <definedName name="Values_Entered_10" localSheetId="1">IF(Loan_Amount_10*Interest_Rate_10*Loan_Years_10*Loan_Start_10&gt;0,1,0)</definedName>
    <definedName name="Values_Entered_10" localSheetId="3">IF(Loan_Amount_10*Interest_Rate_10*Loan_Years_10*Loan_Start_10&gt;0,1,0)</definedName>
    <definedName name="Values_Entered_10">IF(Loan_Amount_10*Interest_Rate_10*Loan_Years_10*Loan_Start_10&gt;0,1,0)</definedName>
    <definedName name="Values_Entered_11" localSheetId="1">IF(Loan_Amount_11*Interest_Rate_11*Loan_Years_11*Loan_Start_11&gt;0,1,0)</definedName>
    <definedName name="Values_Entered_11" localSheetId="3">IF(Loan_Amount_11*Interest_Rate_11*Loan_Years_11*Loan_Start_11&gt;0,1,0)</definedName>
    <definedName name="Values_Entered_11">IF(Loan_Amount_11*Interest_Rate_11*Loan_Years_11*Loan_Start_11&gt;0,1,0)</definedName>
    <definedName name="Values_Entered_12" localSheetId="1">IF(Loan_Amount_12*Interest_Rate_12*Loan_Years_12*Loan_Start_12&gt;0,1,0)</definedName>
    <definedName name="Values_Entered_12" localSheetId="3">IF(Loan_Amount_12*Interest_Rate_12*Loan_Years_12*Loan_Start_12&gt;0,1,0)</definedName>
    <definedName name="Values_Entered_12">IF(Loan_Amount_12*Interest_Rate_12*Loan_Years_12*Loan_Start_12&gt;0,1,0)</definedName>
    <definedName name="Values_Entered_2" localSheetId="1">IF(Loan_Amount_2*Interest_Rate_2*Loan_Years_2*Loan_Start_2&gt;0,1,0)</definedName>
    <definedName name="Values_Entered_2" localSheetId="3">IF(Loan_Amount_2*Interest_Rate_2*Loan_Years_2*Loan_Start_2&gt;0,1,0)</definedName>
    <definedName name="Values_Entered_2">IF(Loan_Amount_2*Interest_Rate_2*Loan_Years_2*Loan_Start_2&gt;0,1,0)</definedName>
    <definedName name="Values_Entered_6" localSheetId="1">IF(Loan_Amount_6*Interest_Rate_6*Loan_Years_6*Loan_Start_6&gt;0,1,0)</definedName>
    <definedName name="Values_Entered_6" localSheetId="3">IF(Loan_Amount_6*Interest_Rate_6*Loan_Years_6*Loan_Start_6&gt;0,1,0)</definedName>
    <definedName name="Values_Entered_6">IF(Loan_Amount_6*Interest_Rate_6*Loan_Years_6*Loan_Start_6&gt;0,1,0)</definedName>
    <definedName name="Volume">#REF!</definedName>
    <definedName name="wer" localSheetId="4" hidden="1">{"Valuation",#N/A,TRUE,"Valuation Summary";"Financial Statements",#N/A,TRUE,"Results";"Results",#N/A,TRUE,"Results";"Ratios",#N/A,TRUE,"Results";"P2 Summary",#N/A,TRUE,"Results"}</definedName>
    <definedName name="wer" hidden="1">{"Valuation",#N/A,TRUE,"Valuation Summary";"Financial Statements",#N/A,TRUE,"Results";"Results",#N/A,TRUE,"Results";"Ratios",#N/A,TRUE,"Results";"P2 Summary",#N/A,TRUE,"Results"}</definedName>
    <definedName name="wilayah">[21]Faktor_tan!$D$13:$E$16</definedName>
    <definedName name="wrn.Print._.All._.A4." localSheetId="4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A4.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Letter." localSheetId="4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All._.Letter.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Results._.A4." localSheetId="4" hidden="1">{"Valuation",#N/A,TRUE,"Valuation Summary";"Financial Statements",#N/A,TRUE,"Results";"Results",#N/A,TRUE,"Results";"Ratios",#N/A,TRUE,"Results";"P2 Summary",#N/A,TRUE,"Results"}</definedName>
    <definedName name="wrn.Print._.Results._.A4." hidden="1">{"Valuation",#N/A,TRUE,"Valuation Summary";"Financial Statements",#N/A,TRUE,"Results";"Results",#N/A,TRUE,"Results";"Ratios",#N/A,TRUE,"Results";"P2 Summary",#N/A,TRUE,"Results"}</definedName>
    <definedName name="wrn.Print._.Results._.Letter." localSheetId="4" hidden="1">{"Valuation - Letter",#N/A,TRUE,"Valuation Summary";"Financial Statements - Letter",#N/A,TRUE,"Results";"Results - Letter",#N/A,TRUE,"Results";"Ratios - Letter",#N/A,TRUE,"Results";"P2 Summary - Letter",#N/A,TRUE,"Results"}</definedName>
    <definedName name="wrn.Print._.Results._.Letter." hidden="1">{"Valuation - Letter",#N/A,TRUE,"Valuation Summary";"Financial Statements - Letter",#N/A,TRUE,"Results";"Results - Letter",#N/A,TRUE,"Results";"Ratios - Letter",#N/A,TRUE,"Results";"P2 Summary - Letter",#N/A,TRUE,"Results"}</definedName>
    <definedName name="wrn.Valuation._.LB." localSheetId="4" hidden="1">{"Assumptions",#N/A,FALSE,"ASSUMPTION";"Cash Minimum",#N/A,FALSE,"ASSUMPTION"}</definedName>
    <definedName name="wrn.Valuation._.LB." hidden="1">{"Assumptions",#N/A,FALSE,"ASSUMPTION";"Cash Minimum",#N/A,FALSE,"ASSUMPTION"}</definedName>
    <definedName name="XXX" localSheetId="4" hidden="1">{"Valuation",#N/A,TRUE,"Valuation Summary";"Financial Statements",#N/A,TRUE,"Results";"Results",#N/A,TRUE,"Results";"Ratios",#N/A,TRUE,"Results";"P2 Summary",#N/A,TRUE,"Results"}</definedName>
    <definedName name="XXX" hidden="1">{"Valuation",#N/A,TRUE,"Valuation Summary";"Financial Statements",#N/A,TRUE,"Results";"Results",#N/A,TRUE,"Results";"Ratios",#N/A,TRUE,"Results";"P2 Summary",#N/A,TRUE,"Results"}</definedName>
    <definedName name="zoning">[20]List!$B$55:$B$59</definedName>
    <definedName name="zoning1">[19]List!$B$55:$B$59</definedName>
  </definedNames>
  <calcPr calcId="124519"/>
</workbook>
</file>

<file path=xl/calcChain.xml><?xml version="1.0" encoding="utf-8"?>
<calcChain xmlns="http://schemas.openxmlformats.org/spreadsheetml/2006/main">
  <c r="AW752" i="16"/>
  <c r="AW747"/>
  <c r="AW742"/>
  <c r="AW737"/>
  <c r="AW726"/>
  <c r="AW721"/>
  <c r="AW716"/>
  <c r="AW708"/>
  <c r="AW703"/>
  <c r="AW696"/>
  <c r="AW691"/>
  <c r="AW666"/>
  <c r="AW661"/>
  <c r="AW645"/>
  <c r="AW628"/>
  <c r="AW623"/>
  <c r="AW618"/>
  <c r="AW613"/>
  <c r="AW608"/>
  <c r="AW603"/>
  <c r="AW598"/>
  <c r="AW593"/>
  <c r="AW588"/>
  <c r="AW583"/>
  <c r="AW578"/>
  <c r="AW573"/>
  <c r="AW568"/>
  <c r="AW563"/>
  <c r="AW558"/>
  <c r="AW549"/>
  <c r="AW536"/>
  <c r="AW531"/>
  <c r="AW526"/>
  <c r="AW521"/>
  <c r="AW516"/>
  <c r="AW511"/>
  <c r="AW506"/>
  <c r="AW501"/>
  <c r="AW496"/>
  <c r="AW491"/>
  <c r="AW486"/>
  <c r="AW481"/>
  <c r="AW476"/>
  <c r="AW471"/>
  <c r="AW462"/>
  <c r="AW457"/>
  <c r="AW452"/>
  <c r="AW447"/>
  <c r="AW442"/>
  <c r="AW437"/>
  <c r="AW424"/>
  <c r="AW407"/>
  <c r="AW401"/>
  <c r="AW387"/>
  <c r="AW362"/>
  <c r="AW337"/>
  <c r="AW332"/>
  <c r="AW313"/>
  <c r="AW271"/>
  <c r="AW256"/>
  <c r="AW250"/>
  <c r="AW213"/>
  <c r="AW156"/>
  <c r="AW147"/>
  <c r="AW129"/>
  <c r="AW124"/>
  <c r="AW115"/>
  <c r="AW87"/>
  <c r="AW76"/>
  <c r="AW58"/>
  <c r="AW11"/>
  <c r="AX762" i="12"/>
  <c r="AW762"/>
  <c r="AV762"/>
  <c r="AU762"/>
  <c r="AT762"/>
  <c r="AS762"/>
  <c r="AR762"/>
  <c r="AQ762"/>
  <c r="AP762"/>
  <c r="AO762"/>
  <c r="AN762"/>
  <c r="AM762"/>
  <c r="AL762"/>
  <c r="AK762"/>
  <c r="AJ762"/>
  <c r="AI762"/>
  <c r="AH762"/>
  <c r="AG762"/>
  <c r="AF762"/>
  <c r="AE762"/>
  <c r="AD762"/>
  <c r="AC762"/>
  <c r="AB762"/>
  <c r="AA762"/>
  <c r="Z762"/>
  <c r="Y762"/>
  <c r="X762"/>
  <c r="W762"/>
  <c r="V762"/>
  <c r="U762"/>
  <c r="T762"/>
  <c r="S762"/>
  <c r="R762"/>
  <c r="Q762"/>
  <c r="P762"/>
  <c r="O762"/>
  <c r="N762"/>
  <c r="M762"/>
  <c r="L762"/>
  <c r="K762"/>
  <c r="J762"/>
  <c r="I762"/>
  <c r="H762"/>
  <c r="G762"/>
  <c r="F762"/>
  <c r="E762"/>
  <c r="D762"/>
  <c r="C762"/>
  <c r="B762"/>
  <c r="AX761"/>
  <c r="AW761"/>
  <c r="AV761"/>
  <c r="AU761"/>
  <c r="AT761"/>
  <c r="AS761"/>
  <c r="AR761"/>
  <c r="AQ761"/>
  <c r="AP761"/>
  <c r="AO761"/>
  <c r="AN761"/>
  <c r="AM761"/>
  <c r="AL761"/>
  <c r="AK761"/>
  <c r="AJ761"/>
  <c r="AI761"/>
  <c r="AH761"/>
  <c r="AG761"/>
  <c r="AF761"/>
  <c r="AE761"/>
  <c r="AD761"/>
  <c r="AC761"/>
  <c r="AB761"/>
  <c r="AA761"/>
  <c r="Z761"/>
  <c r="Y761"/>
  <c r="X761"/>
  <c r="W761"/>
  <c r="V761"/>
  <c r="U761"/>
  <c r="T761"/>
  <c r="S761"/>
  <c r="R761"/>
  <c r="Q761"/>
  <c r="P761"/>
  <c r="O761"/>
  <c r="N761"/>
  <c r="M761"/>
  <c r="L761"/>
  <c r="K761"/>
  <c r="J761"/>
  <c r="I761"/>
  <c r="H761"/>
  <c r="G761"/>
  <c r="F761"/>
  <c r="E761"/>
  <c r="D761"/>
  <c r="C761"/>
  <c r="B761"/>
  <c r="AX760"/>
  <c r="AW760"/>
  <c r="AV760"/>
  <c r="AU760"/>
  <c r="AT760"/>
  <c r="AS760"/>
  <c r="AR760"/>
  <c r="AQ760"/>
  <c r="AP760"/>
  <c r="AO760"/>
  <c r="AN760"/>
  <c r="AM760"/>
  <c r="AL760"/>
  <c r="AK760"/>
  <c r="AJ760"/>
  <c r="AI760"/>
  <c r="AH760"/>
  <c r="AG760"/>
  <c r="AF760"/>
  <c r="AE760"/>
  <c r="AD760"/>
  <c r="AC760"/>
  <c r="AB760"/>
  <c r="AA760"/>
  <c r="Z760"/>
  <c r="Y760"/>
  <c r="X760"/>
  <c r="W760"/>
  <c r="V760"/>
  <c r="U760"/>
  <c r="T760"/>
  <c r="S760"/>
  <c r="R760"/>
  <c r="Q760"/>
  <c r="P760"/>
  <c r="O760"/>
  <c r="N760"/>
  <c r="M760"/>
  <c r="L760"/>
  <c r="K760"/>
  <c r="J760"/>
  <c r="I760"/>
  <c r="H760"/>
  <c r="G760"/>
  <c r="F760"/>
  <c r="E760"/>
  <c r="D760"/>
  <c r="C760"/>
  <c r="B760"/>
  <c r="AX759"/>
  <c r="AW759"/>
  <c r="AV759"/>
  <c r="AU759"/>
  <c r="AT759"/>
  <c r="AS759"/>
  <c r="AR759"/>
  <c r="AQ759"/>
  <c r="AP759"/>
  <c r="AO759"/>
  <c r="AN759"/>
  <c r="AM759"/>
  <c r="AL759"/>
  <c r="AK759"/>
  <c r="AJ759"/>
  <c r="AI759"/>
  <c r="AH759"/>
  <c r="AG759"/>
  <c r="AF759"/>
  <c r="AE759"/>
  <c r="AD759"/>
  <c r="AC759"/>
  <c r="AB759"/>
  <c r="AA759"/>
  <c r="Z759"/>
  <c r="Y759"/>
  <c r="X759"/>
  <c r="W759"/>
  <c r="V759"/>
  <c r="U759"/>
  <c r="T759"/>
  <c r="S759"/>
  <c r="R759"/>
  <c r="Q759"/>
  <c r="P759"/>
  <c r="O759"/>
  <c r="N759"/>
  <c r="M759"/>
  <c r="L759"/>
  <c r="K759"/>
  <c r="J759"/>
  <c r="I759"/>
  <c r="H759"/>
  <c r="G759"/>
  <c r="F759"/>
  <c r="E759"/>
  <c r="D759"/>
  <c r="C759"/>
  <c r="B759"/>
  <c r="AX758"/>
  <c r="AW758"/>
  <c r="AV758"/>
  <c r="AU758"/>
  <c r="AT758"/>
  <c r="AS758"/>
  <c r="AR758"/>
  <c r="AQ758"/>
  <c r="AP758"/>
  <c r="AO758"/>
  <c r="AN758"/>
  <c r="AM758"/>
  <c r="AL758"/>
  <c r="AK758"/>
  <c r="AJ758"/>
  <c r="AI758"/>
  <c r="AH758"/>
  <c r="AG758"/>
  <c r="AF758"/>
  <c r="AE758"/>
  <c r="AD758"/>
  <c r="AC758"/>
  <c r="AB758"/>
  <c r="AA758"/>
  <c r="Z758"/>
  <c r="Y758"/>
  <c r="X758"/>
  <c r="W758"/>
  <c r="V758"/>
  <c r="U758"/>
  <c r="T758"/>
  <c r="S758"/>
  <c r="R758"/>
  <c r="Q758"/>
  <c r="P758"/>
  <c r="O758"/>
  <c r="N758"/>
  <c r="M758"/>
  <c r="L758"/>
  <c r="K758"/>
  <c r="J758"/>
  <c r="I758"/>
  <c r="H758"/>
  <c r="G758"/>
  <c r="F758"/>
  <c r="E758"/>
  <c r="D758"/>
  <c r="C758"/>
  <c r="B758"/>
  <c r="AX757"/>
  <c r="AW757"/>
  <c r="AV757"/>
  <c r="AU757"/>
  <c r="AT757"/>
  <c r="AS757"/>
  <c r="AR757"/>
  <c r="AQ757"/>
  <c r="AP757"/>
  <c r="AO757"/>
  <c r="AN757"/>
  <c r="AM757"/>
  <c r="AL757"/>
  <c r="AK757"/>
  <c r="AJ757"/>
  <c r="AI757"/>
  <c r="AH757"/>
  <c r="AG757"/>
  <c r="AF757"/>
  <c r="AE757"/>
  <c r="AD757"/>
  <c r="AC757"/>
  <c r="AB757"/>
  <c r="AA757"/>
  <c r="Z757"/>
  <c r="Y757"/>
  <c r="X757"/>
  <c r="W757"/>
  <c r="V757"/>
  <c r="U757"/>
  <c r="T757"/>
  <c r="S757"/>
  <c r="R757"/>
  <c r="Q757"/>
  <c r="P757"/>
  <c r="O757"/>
  <c r="N757"/>
  <c r="M757"/>
  <c r="L757"/>
  <c r="K757"/>
  <c r="J757"/>
  <c r="I757"/>
  <c r="H757"/>
  <c r="G757"/>
  <c r="F757"/>
  <c r="E757"/>
  <c r="D757"/>
  <c r="C757"/>
  <c r="B757"/>
  <c r="AX756"/>
  <c r="AW756"/>
  <c r="AV756"/>
  <c r="AU756"/>
  <c r="AT756"/>
  <c r="AS756"/>
  <c r="AR756"/>
  <c r="AQ756"/>
  <c r="AP756"/>
  <c r="AO756"/>
  <c r="AN756"/>
  <c r="AM756"/>
  <c r="AL756"/>
  <c r="AK756"/>
  <c r="AJ756"/>
  <c r="AI756"/>
  <c r="AH756"/>
  <c r="AG756"/>
  <c r="AF756"/>
  <c r="AE756"/>
  <c r="AD756"/>
  <c r="AC756"/>
  <c r="AB756"/>
  <c r="AA756"/>
  <c r="Z756"/>
  <c r="Y756"/>
  <c r="X756"/>
  <c r="W756"/>
  <c r="V756"/>
  <c r="U756"/>
  <c r="T756"/>
  <c r="S756"/>
  <c r="R756"/>
  <c r="Q756"/>
  <c r="P756"/>
  <c r="O756"/>
  <c r="N756"/>
  <c r="M756"/>
  <c r="L756"/>
  <c r="K756"/>
  <c r="J756"/>
  <c r="I756"/>
  <c r="H756"/>
  <c r="G756"/>
  <c r="F756"/>
  <c r="E756"/>
  <c r="D756"/>
  <c r="C756"/>
  <c r="B756"/>
  <c r="AX755"/>
  <c r="AW755"/>
  <c r="AV755"/>
  <c r="AU755"/>
  <c r="AT755"/>
  <c r="AS755"/>
  <c r="AR755"/>
  <c r="AQ755"/>
  <c r="AP755"/>
  <c r="AO755"/>
  <c r="AN755"/>
  <c r="AM755"/>
  <c r="AL755"/>
  <c r="AK755"/>
  <c r="AJ755"/>
  <c r="AI755"/>
  <c r="AH755"/>
  <c r="AG755"/>
  <c r="AF755"/>
  <c r="AE755"/>
  <c r="AD755"/>
  <c r="AC755"/>
  <c r="AB755"/>
  <c r="AA755"/>
  <c r="Z755"/>
  <c r="Y755"/>
  <c r="X755"/>
  <c r="W755"/>
  <c r="V755"/>
  <c r="U755"/>
  <c r="T755"/>
  <c r="S755"/>
  <c r="R755"/>
  <c r="Q755"/>
  <c r="P755"/>
  <c r="O755"/>
  <c r="N755"/>
  <c r="M755"/>
  <c r="L755"/>
  <c r="K755"/>
  <c r="J755"/>
  <c r="I755"/>
  <c r="H755"/>
  <c r="G755"/>
  <c r="F755"/>
  <c r="E755"/>
  <c r="D755"/>
  <c r="C755"/>
  <c r="B755"/>
  <c r="AX754"/>
  <c r="AW754"/>
  <c r="AV754"/>
  <c r="AU754"/>
  <c r="AT754"/>
  <c r="AS754"/>
  <c r="AR754"/>
  <c r="AQ754"/>
  <c r="AP754"/>
  <c r="AO754"/>
  <c r="AN754"/>
  <c r="AM754"/>
  <c r="AL754"/>
  <c r="AK754"/>
  <c r="AJ754"/>
  <c r="AI754"/>
  <c r="AH754"/>
  <c r="AG754"/>
  <c r="AF754"/>
  <c r="AE754"/>
  <c r="AD754"/>
  <c r="AC754"/>
  <c r="AB754"/>
  <c r="AA754"/>
  <c r="Z754"/>
  <c r="Y754"/>
  <c r="X754"/>
  <c r="W754"/>
  <c r="V754"/>
  <c r="U754"/>
  <c r="T754"/>
  <c r="S754"/>
  <c r="R754"/>
  <c r="Q754"/>
  <c r="P754"/>
  <c r="O754"/>
  <c r="N754"/>
  <c r="M754"/>
  <c r="L754"/>
  <c r="K754"/>
  <c r="J754"/>
  <c r="I754"/>
  <c r="H754"/>
  <c r="G754"/>
  <c r="F754"/>
  <c r="E754"/>
  <c r="D754"/>
  <c r="C754"/>
  <c r="B754"/>
  <c r="AX753"/>
  <c r="AW753"/>
  <c r="AV753"/>
  <c r="AU753"/>
  <c r="AT753"/>
  <c r="AS753"/>
  <c r="AR753"/>
  <c r="AQ753"/>
  <c r="AP753"/>
  <c r="AO753"/>
  <c r="AN753"/>
  <c r="AM753"/>
  <c r="AL753"/>
  <c r="AK753"/>
  <c r="AJ753"/>
  <c r="AI753"/>
  <c r="AH753"/>
  <c r="AG753"/>
  <c r="AF753"/>
  <c r="AE753"/>
  <c r="AD753"/>
  <c r="AC753"/>
  <c r="AB753"/>
  <c r="AA753"/>
  <c r="Z753"/>
  <c r="Y753"/>
  <c r="X753"/>
  <c r="W753"/>
  <c r="V753"/>
  <c r="U753"/>
  <c r="T753"/>
  <c r="S753"/>
  <c r="R753"/>
  <c r="Q753"/>
  <c r="P753"/>
  <c r="O753"/>
  <c r="N753"/>
  <c r="M753"/>
  <c r="L753"/>
  <c r="K753"/>
  <c r="J753"/>
  <c r="I753"/>
  <c r="H753"/>
  <c r="G753"/>
  <c r="F753"/>
  <c r="E753"/>
  <c r="D753"/>
  <c r="C753"/>
  <c r="B753"/>
  <c r="AX752"/>
  <c r="AW752"/>
  <c r="AV752"/>
  <c r="AU752"/>
  <c r="AT752"/>
  <c r="AS752"/>
  <c r="AR752"/>
  <c r="AQ752"/>
  <c r="AP752"/>
  <c r="AO752"/>
  <c r="AN752"/>
  <c r="AM752"/>
  <c r="AL752"/>
  <c r="AK752"/>
  <c r="AJ752"/>
  <c r="AI752"/>
  <c r="AH752"/>
  <c r="AG752"/>
  <c r="AF752"/>
  <c r="AE752"/>
  <c r="AD752"/>
  <c r="AC752"/>
  <c r="AB752"/>
  <c r="AA752"/>
  <c r="Z752"/>
  <c r="Y752"/>
  <c r="X752"/>
  <c r="W752"/>
  <c r="V752"/>
  <c r="U752"/>
  <c r="T752"/>
  <c r="S752"/>
  <c r="R752"/>
  <c r="Q752"/>
  <c r="P752"/>
  <c r="O752"/>
  <c r="N752"/>
  <c r="M752"/>
  <c r="L752"/>
  <c r="K752"/>
  <c r="J752"/>
  <c r="I752"/>
  <c r="H752"/>
  <c r="G752"/>
  <c r="F752"/>
  <c r="E752"/>
  <c r="D752"/>
  <c r="C752"/>
  <c r="B752"/>
  <c r="AX751"/>
  <c r="AW751"/>
  <c r="AV751"/>
  <c r="AU751"/>
  <c r="AT751"/>
  <c r="AS751"/>
  <c r="AR751"/>
  <c r="AQ751"/>
  <c r="AP751"/>
  <c r="AO751"/>
  <c r="AN751"/>
  <c r="AM751"/>
  <c r="AL751"/>
  <c r="AK751"/>
  <c r="AJ751"/>
  <c r="AI751"/>
  <c r="AH751"/>
  <c r="AG751"/>
  <c r="AF751"/>
  <c r="AE751"/>
  <c r="AD751"/>
  <c r="AC751"/>
  <c r="AB751"/>
  <c r="AA751"/>
  <c r="Z751"/>
  <c r="Y751"/>
  <c r="X751"/>
  <c r="W751"/>
  <c r="V751"/>
  <c r="U751"/>
  <c r="T751"/>
  <c r="S751"/>
  <c r="R751"/>
  <c r="Q751"/>
  <c r="P751"/>
  <c r="O751"/>
  <c r="N751"/>
  <c r="M751"/>
  <c r="L751"/>
  <c r="K751"/>
  <c r="J751"/>
  <c r="I751"/>
  <c r="H751"/>
  <c r="G751"/>
  <c r="F751"/>
  <c r="E751"/>
  <c r="D751"/>
  <c r="C751"/>
  <c r="B751"/>
  <c r="AX750"/>
  <c r="AW750"/>
  <c r="AV750"/>
  <c r="AU750"/>
  <c r="AT750"/>
  <c r="AS750"/>
  <c r="AR750"/>
  <c r="AQ750"/>
  <c r="AP750"/>
  <c r="AO750"/>
  <c r="AN750"/>
  <c r="AM750"/>
  <c r="AL750"/>
  <c r="AK750"/>
  <c r="AJ750"/>
  <c r="AI750"/>
  <c r="AH750"/>
  <c r="AG750"/>
  <c r="AF750"/>
  <c r="AE750"/>
  <c r="AD750"/>
  <c r="AC750"/>
  <c r="AB750"/>
  <c r="AA750"/>
  <c r="Z750"/>
  <c r="Y750"/>
  <c r="X750"/>
  <c r="W750"/>
  <c r="V750"/>
  <c r="U750"/>
  <c r="T750"/>
  <c r="S750"/>
  <c r="R750"/>
  <c r="Q750"/>
  <c r="P750"/>
  <c r="O750"/>
  <c r="N750"/>
  <c r="M750"/>
  <c r="L750"/>
  <c r="K750"/>
  <c r="J750"/>
  <c r="I750"/>
  <c r="H750"/>
  <c r="G750"/>
  <c r="F750"/>
  <c r="E750"/>
  <c r="D750"/>
  <c r="C750"/>
  <c r="B750"/>
  <c r="AX749"/>
  <c r="AW749"/>
  <c r="AV749"/>
  <c r="AU749"/>
  <c r="AT749"/>
  <c r="AS749"/>
  <c r="AR749"/>
  <c r="AQ749"/>
  <c r="AP749"/>
  <c r="AO749"/>
  <c r="AN749"/>
  <c r="AM749"/>
  <c r="AL749"/>
  <c r="AK749"/>
  <c r="AJ749"/>
  <c r="AI749"/>
  <c r="AH749"/>
  <c r="AG749"/>
  <c r="AF749"/>
  <c r="AE749"/>
  <c r="AD749"/>
  <c r="AC749"/>
  <c r="AB749"/>
  <c r="AA749"/>
  <c r="Z749"/>
  <c r="Y749"/>
  <c r="X749"/>
  <c r="W749"/>
  <c r="V749"/>
  <c r="U749"/>
  <c r="T749"/>
  <c r="S749"/>
  <c r="R749"/>
  <c r="Q749"/>
  <c r="P749"/>
  <c r="O749"/>
  <c r="N749"/>
  <c r="M749"/>
  <c r="L749"/>
  <c r="K749"/>
  <c r="J749"/>
  <c r="I749"/>
  <c r="H749"/>
  <c r="G749"/>
  <c r="F749"/>
  <c r="E749"/>
  <c r="D749"/>
  <c r="C749"/>
  <c r="B749"/>
  <c r="AX748"/>
  <c r="AW748"/>
  <c r="AV748"/>
  <c r="AU748"/>
  <c r="AT748"/>
  <c r="AS748"/>
  <c r="AR748"/>
  <c r="AQ748"/>
  <c r="AP748"/>
  <c r="AO748"/>
  <c r="AN748"/>
  <c r="AM748"/>
  <c r="AL748"/>
  <c r="AK748"/>
  <c r="AJ748"/>
  <c r="AI748"/>
  <c r="AH748"/>
  <c r="AG748"/>
  <c r="AF748"/>
  <c r="AE748"/>
  <c r="AD748"/>
  <c r="AC748"/>
  <c r="AB748"/>
  <c r="AA748"/>
  <c r="Z748"/>
  <c r="Y748"/>
  <c r="X748"/>
  <c r="W748"/>
  <c r="V748"/>
  <c r="U748"/>
  <c r="T748"/>
  <c r="S748"/>
  <c r="R748"/>
  <c r="Q748"/>
  <c r="P748"/>
  <c r="O748"/>
  <c r="N748"/>
  <c r="M748"/>
  <c r="L748"/>
  <c r="K748"/>
  <c r="J748"/>
  <c r="I748"/>
  <c r="H748"/>
  <c r="G748"/>
  <c r="F748"/>
  <c r="E748"/>
  <c r="D748"/>
  <c r="C748"/>
  <c r="B748"/>
  <c r="AX747"/>
  <c r="AW747"/>
  <c r="AV747"/>
  <c r="AU747"/>
  <c r="AT747"/>
  <c r="AS747"/>
  <c r="AR747"/>
  <c r="AQ747"/>
  <c r="AP747"/>
  <c r="AO747"/>
  <c r="AN747"/>
  <c r="AM747"/>
  <c r="AL747"/>
  <c r="AK747"/>
  <c r="AJ747"/>
  <c r="AI747"/>
  <c r="AH747"/>
  <c r="AG747"/>
  <c r="AF747"/>
  <c r="AE747"/>
  <c r="AD747"/>
  <c r="AC747"/>
  <c r="AB747"/>
  <c r="AA747"/>
  <c r="Z747"/>
  <c r="Y747"/>
  <c r="X747"/>
  <c r="W747"/>
  <c r="V747"/>
  <c r="U747"/>
  <c r="T747"/>
  <c r="S747"/>
  <c r="R747"/>
  <c r="Q747"/>
  <c r="P747"/>
  <c r="O747"/>
  <c r="N747"/>
  <c r="M747"/>
  <c r="L747"/>
  <c r="K747"/>
  <c r="J747"/>
  <c r="I747"/>
  <c r="H747"/>
  <c r="G747"/>
  <c r="F747"/>
  <c r="E747"/>
  <c r="D747"/>
  <c r="C747"/>
  <c r="B747"/>
  <c r="AX746"/>
  <c r="AW746"/>
  <c r="AV746"/>
  <c r="AU746"/>
  <c r="AT746"/>
  <c r="AS746"/>
  <c r="AR746"/>
  <c r="AQ746"/>
  <c r="AP746"/>
  <c r="AO746"/>
  <c r="AN746"/>
  <c r="AM746"/>
  <c r="AL746"/>
  <c r="AK746"/>
  <c r="AJ746"/>
  <c r="AI746"/>
  <c r="AH746"/>
  <c r="AG746"/>
  <c r="AF746"/>
  <c r="AE746"/>
  <c r="AD746"/>
  <c r="AC746"/>
  <c r="AB746"/>
  <c r="AA746"/>
  <c r="Z746"/>
  <c r="Y746"/>
  <c r="X746"/>
  <c r="W746"/>
  <c r="V746"/>
  <c r="U746"/>
  <c r="T746"/>
  <c r="S746"/>
  <c r="R746"/>
  <c r="Q746"/>
  <c r="P746"/>
  <c r="O746"/>
  <c r="N746"/>
  <c r="M746"/>
  <c r="L746"/>
  <c r="K746"/>
  <c r="J746"/>
  <c r="I746"/>
  <c r="H746"/>
  <c r="G746"/>
  <c r="F746"/>
  <c r="E746"/>
  <c r="D746"/>
  <c r="C746"/>
  <c r="B746"/>
  <c r="AX745"/>
  <c r="AW745"/>
  <c r="AV745"/>
  <c r="AU745"/>
  <c r="AT745"/>
  <c r="AS745"/>
  <c r="AR745"/>
  <c r="AQ745"/>
  <c r="AP745"/>
  <c r="AO745"/>
  <c r="AN745"/>
  <c r="AM745"/>
  <c r="AL745"/>
  <c r="AK745"/>
  <c r="AJ745"/>
  <c r="AI745"/>
  <c r="AH745"/>
  <c r="AG745"/>
  <c r="AF745"/>
  <c r="AE745"/>
  <c r="AD745"/>
  <c r="AC745"/>
  <c r="AB745"/>
  <c r="AA745"/>
  <c r="Z745"/>
  <c r="Y745"/>
  <c r="X745"/>
  <c r="W745"/>
  <c r="V745"/>
  <c r="U745"/>
  <c r="T745"/>
  <c r="S745"/>
  <c r="R745"/>
  <c r="Q745"/>
  <c r="P745"/>
  <c r="O745"/>
  <c r="N745"/>
  <c r="M745"/>
  <c r="L745"/>
  <c r="K745"/>
  <c r="J745"/>
  <c r="I745"/>
  <c r="H745"/>
  <c r="G745"/>
  <c r="F745"/>
  <c r="E745"/>
  <c r="D745"/>
  <c r="C745"/>
  <c r="B745"/>
  <c r="AX744"/>
  <c r="AW744"/>
  <c r="AV744"/>
  <c r="AU744"/>
  <c r="AT744"/>
  <c r="AS744"/>
  <c r="AR744"/>
  <c r="AQ744"/>
  <c r="AP744"/>
  <c r="AO744"/>
  <c r="AN744"/>
  <c r="AM744"/>
  <c r="AL744"/>
  <c r="AK744"/>
  <c r="AJ744"/>
  <c r="AI744"/>
  <c r="AH744"/>
  <c r="AG744"/>
  <c r="AF744"/>
  <c r="AE744"/>
  <c r="AD744"/>
  <c r="AC744"/>
  <c r="AB744"/>
  <c r="AA744"/>
  <c r="Z744"/>
  <c r="Y744"/>
  <c r="X744"/>
  <c r="W744"/>
  <c r="V744"/>
  <c r="U744"/>
  <c r="T744"/>
  <c r="S744"/>
  <c r="R744"/>
  <c r="Q744"/>
  <c r="P744"/>
  <c r="O744"/>
  <c r="N744"/>
  <c r="M744"/>
  <c r="L744"/>
  <c r="K744"/>
  <c r="J744"/>
  <c r="I744"/>
  <c r="H744"/>
  <c r="G744"/>
  <c r="F744"/>
  <c r="E744"/>
  <c r="D744"/>
  <c r="C744"/>
  <c r="B744"/>
  <c r="AX743"/>
  <c r="AW743"/>
  <c r="AV743"/>
  <c r="AU743"/>
  <c r="AT743"/>
  <c r="AS743"/>
  <c r="AR743"/>
  <c r="AQ743"/>
  <c r="AP743"/>
  <c r="AO743"/>
  <c r="AN743"/>
  <c r="AM743"/>
  <c r="AL743"/>
  <c r="AK743"/>
  <c r="AJ743"/>
  <c r="AI743"/>
  <c r="AH743"/>
  <c r="AG743"/>
  <c r="AF743"/>
  <c r="AE743"/>
  <c r="AD743"/>
  <c r="AC743"/>
  <c r="AB743"/>
  <c r="AA743"/>
  <c r="Z743"/>
  <c r="Y743"/>
  <c r="X743"/>
  <c r="W743"/>
  <c r="V743"/>
  <c r="U743"/>
  <c r="T743"/>
  <c r="S743"/>
  <c r="R743"/>
  <c r="Q743"/>
  <c r="P743"/>
  <c r="O743"/>
  <c r="N743"/>
  <c r="M743"/>
  <c r="L743"/>
  <c r="K743"/>
  <c r="J743"/>
  <c r="I743"/>
  <c r="H743"/>
  <c r="G743"/>
  <c r="F743"/>
  <c r="E743"/>
  <c r="D743"/>
  <c r="C743"/>
  <c r="B743"/>
  <c r="AX742"/>
  <c r="AW742"/>
  <c r="AV742"/>
  <c r="AU742"/>
  <c r="AT742"/>
  <c r="AS742"/>
  <c r="AR742"/>
  <c r="AQ742"/>
  <c r="AP742"/>
  <c r="AO742"/>
  <c r="AN742"/>
  <c r="AM742"/>
  <c r="AL742"/>
  <c r="AK742"/>
  <c r="AJ742"/>
  <c r="AI742"/>
  <c r="AH742"/>
  <c r="AG742"/>
  <c r="AF742"/>
  <c r="AE742"/>
  <c r="AD742"/>
  <c r="AC742"/>
  <c r="AB742"/>
  <c r="AA742"/>
  <c r="Z742"/>
  <c r="Y742"/>
  <c r="X742"/>
  <c r="W742"/>
  <c r="V742"/>
  <c r="U742"/>
  <c r="T742"/>
  <c r="S742"/>
  <c r="R742"/>
  <c r="Q742"/>
  <c r="P742"/>
  <c r="O742"/>
  <c r="N742"/>
  <c r="M742"/>
  <c r="L742"/>
  <c r="K742"/>
  <c r="J742"/>
  <c r="I742"/>
  <c r="H742"/>
  <c r="G742"/>
  <c r="F742"/>
  <c r="E742"/>
  <c r="D742"/>
  <c r="C742"/>
  <c r="B742"/>
  <c r="AX741"/>
  <c r="AW741"/>
  <c r="AV741"/>
  <c r="AU741"/>
  <c r="AT741"/>
  <c r="AS741"/>
  <c r="AR741"/>
  <c r="AQ741"/>
  <c r="AP741"/>
  <c r="AO741"/>
  <c r="AN741"/>
  <c r="AM741"/>
  <c r="AL741"/>
  <c r="AK741"/>
  <c r="AJ741"/>
  <c r="AI741"/>
  <c r="AH741"/>
  <c r="AG741"/>
  <c r="AF741"/>
  <c r="AE741"/>
  <c r="AD741"/>
  <c r="AC741"/>
  <c r="AB741"/>
  <c r="AA741"/>
  <c r="Z741"/>
  <c r="Y741"/>
  <c r="X741"/>
  <c r="W741"/>
  <c r="V741"/>
  <c r="U741"/>
  <c r="T741"/>
  <c r="S741"/>
  <c r="R741"/>
  <c r="Q741"/>
  <c r="P741"/>
  <c r="O741"/>
  <c r="N741"/>
  <c r="M741"/>
  <c r="L741"/>
  <c r="K741"/>
  <c r="J741"/>
  <c r="I741"/>
  <c r="H741"/>
  <c r="G741"/>
  <c r="F741"/>
  <c r="E741"/>
  <c r="D741"/>
  <c r="C741"/>
  <c r="B741"/>
  <c r="AX740"/>
  <c r="AW740"/>
  <c r="AV740"/>
  <c r="AU740"/>
  <c r="AT740"/>
  <c r="AS740"/>
  <c r="AR740"/>
  <c r="AQ740"/>
  <c r="AP740"/>
  <c r="AO740"/>
  <c r="AN740"/>
  <c r="AM740"/>
  <c r="AL740"/>
  <c r="AK740"/>
  <c r="AJ740"/>
  <c r="AI740"/>
  <c r="AH740"/>
  <c r="AG740"/>
  <c r="AF740"/>
  <c r="AE740"/>
  <c r="AD740"/>
  <c r="AC740"/>
  <c r="AB740"/>
  <c r="AA740"/>
  <c r="Z740"/>
  <c r="Y740"/>
  <c r="X740"/>
  <c r="W740"/>
  <c r="V740"/>
  <c r="U740"/>
  <c r="T740"/>
  <c r="S740"/>
  <c r="R740"/>
  <c r="Q740"/>
  <c r="P740"/>
  <c r="O740"/>
  <c r="N740"/>
  <c r="M740"/>
  <c r="L740"/>
  <c r="K740"/>
  <c r="J740"/>
  <c r="I740"/>
  <c r="H740"/>
  <c r="G740"/>
  <c r="F740"/>
  <c r="E740"/>
  <c r="D740"/>
  <c r="C740"/>
  <c r="B740"/>
  <c r="AX739"/>
  <c r="AW739"/>
  <c r="AV739"/>
  <c r="AU739"/>
  <c r="AT739"/>
  <c r="AS739"/>
  <c r="AR739"/>
  <c r="AQ739"/>
  <c r="AP739"/>
  <c r="AO739"/>
  <c r="AN739"/>
  <c r="AM739"/>
  <c r="AL739"/>
  <c r="AK739"/>
  <c r="AJ739"/>
  <c r="AI739"/>
  <c r="AH739"/>
  <c r="AG739"/>
  <c r="AF739"/>
  <c r="AE739"/>
  <c r="AD739"/>
  <c r="AC739"/>
  <c r="AB739"/>
  <c r="AA739"/>
  <c r="Z739"/>
  <c r="Y739"/>
  <c r="X739"/>
  <c r="W739"/>
  <c r="V739"/>
  <c r="U739"/>
  <c r="T739"/>
  <c r="S739"/>
  <c r="R739"/>
  <c r="Q739"/>
  <c r="P739"/>
  <c r="O739"/>
  <c r="N739"/>
  <c r="M739"/>
  <c r="L739"/>
  <c r="K739"/>
  <c r="J739"/>
  <c r="I739"/>
  <c r="H739"/>
  <c r="G739"/>
  <c r="F739"/>
  <c r="E739"/>
  <c r="D739"/>
  <c r="C739"/>
  <c r="B739"/>
  <c r="AX738"/>
  <c r="AW738"/>
  <c r="AV738"/>
  <c r="AU738"/>
  <c r="AT738"/>
  <c r="AS738"/>
  <c r="AR738"/>
  <c r="AQ738"/>
  <c r="AP738"/>
  <c r="AO738"/>
  <c r="AN738"/>
  <c r="AM738"/>
  <c r="AL738"/>
  <c r="AK738"/>
  <c r="AJ738"/>
  <c r="AI738"/>
  <c r="AH738"/>
  <c r="AG738"/>
  <c r="AF738"/>
  <c r="AE738"/>
  <c r="AD738"/>
  <c r="AC738"/>
  <c r="AB738"/>
  <c r="AA738"/>
  <c r="Z738"/>
  <c r="Y738"/>
  <c r="X738"/>
  <c r="W738"/>
  <c r="V738"/>
  <c r="U738"/>
  <c r="T738"/>
  <c r="S738"/>
  <c r="R738"/>
  <c r="Q738"/>
  <c r="P738"/>
  <c r="O738"/>
  <c r="N738"/>
  <c r="M738"/>
  <c r="L738"/>
  <c r="K738"/>
  <c r="J738"/>
  <c r="I738"/>
  <c r="H738"/>
  <c r="G738"/>
  <c r="F738"/>
  <c r="E738"/>
  <c r="D738"/>
  <c r="C738"/>
  <c r="B738"/>
  <c r="AX737"/>
  <c r="AW737"/>
  <c r="AV737"/>
  <c r="AU737"/>
  <c r="AT737"/>
  <c r="AS737"/>
  <c r="AR737"/>
  <c r="AQ737"/>
  <c r="AP737"/>
  <c r="AO737"/>
  <c r="AN737"/>
  <c r="AM737"/>
  <c r="AL737"/>
  <c r="AK737"/>
  <c r="AJ737"/>
  <c r="AI737"/>
  <c r="AH737"/>
  <c r="AG737"/>
  <c r="AF737"/>
  <c r="AE737"/>
  <c r="AD737"/>
  <c r="AC737"/>
  <c r="AB737"/>
  <c r="AA737"/>
  <c r="Z737"/>
  <c r="Y737"/>
  <c r="X737"/>
  <c r="W737"/>
  <c r="V737"/>
  <c r="U737"/>
  <c r="T737"/>
  <c r="S737"/>
  <c r="R737"/>
  <c r="Q737"/>
  <c r="P737"/>
  <c r="O737"/>
  <c r="N737"/>
  <c r="M737"/>
  <c r="L737"/>
  <c r="K737"/>
  <c r="J737"/>
  <c r="I737"/>
  <c r="H737"/>
  <c r="G737"/>
  <c r="F737"/>
  <c r="E737"/>
  <c r="D737"/>
  <c r="C737"/>
  <c r="B737"/>
  <c r="AX736"/>
  <c r="AW736"/>
  <c r="AV736"/>
  <c r="AU736"/>
  <c r="AT736"/>
  <c r="AS736"/>
  <c r="AR736"/>
  <c r="AQ736"/>
  <c r="AP736"/>
  <c r="AO736"/>
  <c r="AN736"/>
  <c r="AM736"/>
  <c r="AL736"/>
  <c r="AK736"/>
  <c r="AJ736"/>
  <c r="AI736"/>
  <c r="AH736"/>
  <c r="AG736"/>
  <c r="AF736"/>
  <c r="AE736"/>
  <c r="AD736"/>
  <c r="AC736"/>
  <c r="AB736"/>
  <c r="AA736"/>
  <c r="Z736"/>
  <c r="Y736"/>
  <c r="X736"/>
  <c r="W736"/>
  <c r="V736"/>
  <c r="U736"/>
  <c r="T736"/>
  <c r="S736"/>
  <c r="R736"/>
  <c r="Q736"/>
  <c r="P736"/>
  <c r="O736"/>
  <c r="N736"/>
  <c r="M736"/>
  <c r="L736"/>
  <c r="K736"/>
  <c r="J736"/>
  <c r="I736"/>
  <c r="H736"/>
  <c r="G736"/>
  <c r="F736"/>
  <c r="E736"/>
  <c r="D736"/>
  <c r="C736"/>
  <c r="B736"/>
  <c r="AX735"/>
  <c r="AW735"/>
  <c r="AV735"/>
  <c r="AU735"/>
  <c r="AT735"/>
  <c r="AS735"/>
  <c r="AR735"/>
  <c r="AQ735"/>
  <c r="AP735"/>
  <c r="AO735"/>
  <c r="AN735"/>
  <c r="AM735"/>
  <c r="AL735"/>
  <c r="AK735"/>
  <c r="AJ735"/>
  <c r="AI735"/>
  <c r="AH735"/>
  <c r="AG735"/>
  <c r="AF735"/>
  <c r="AE735"/>
  <c r="AD735"/>
  <c r="AC735"/>
  <c r="AB735"/>
  <c r="AA735"/>
  <c r="Z735"/>
  <c r="Y735"/>
  <c r="X735"/>
  <c r="W735"/>
  <c r="V735"/>
  <c r="U735"/>
  <c r="T735"/>
  <c r="S735"/>
  <c r="R735"/>
  <c r="Q735"/>
  <c r="P735"/>
  <c r="O735"/>
  <c r="N735"/>
  <c r="M735"/>
  <c r="L735"/>
  <c r="K735"/>
  <c r="J735"/>
  <c r="I735"/>
  <c r="H735"/>
  <c r="G735"/>
  <c r="F735"/>
  <c r="E735"/>
  <c r="D735"/>
  <c r="C735"/>
  <c r="B735"/>
  <c r="AX734"/>
  <c r="AW734"/>
  <c r="AV734"/>
  <c r="AU734"/>
  <c r="AT734"/>
  <c r="AS734"/>
  <c r="AR734"/>
  <c r="AQ734"/>
  <c r="AP734"/>
  <c r="AO734"/>
  <c r="AN734"/>
  <c r="AM734"/>
  <c r="AL734"/>
  <c r="AK734"/>
  <c r="AJ734"/>
  <c r="AI734"/>
  <c r="AH734"/>
  <c r="AG734"/>
  <c r="AF734"/>
  <c r="AE734"/>
  <c r="AD734"/>
  <c r="AC734"/>
  <c r="AB734"/>
  <c r="AA734"/>
  <c r="Z734"/>
  <c r="Y734"/>
  <c r="X734"/>
  <c r="W734"/>
  <c r="V734"/>
  <c r="U734"/>
  <c r="T734"/>
  <c r="S734"/>
  <c r="R734"/>
  <c r="Q734"/>
  <c r="P734"/>
  <c r="O734"/>
  <c r="N734"/>
  <c r="M734"/>
  <c r="L734"/>
  <c r="K734"/>
  <c r="J734"/>
  <c r="I734"/>
  <c r="H734"/>
  <c r="G734"/>
  <c r="F734"/>
  <c r="E734"/>
  <c r="D734"/>
  <c r="C734"/>
  <c r="B734"/>
  <c r="AX733"/>
  <c r="AW733"/>
  <c r="AV733"/>
  <c r="AU733"/>
  <c r="AT733"/>
  <c r="AS733"/>
  <c r="AR733"/>
  <c r="AQ733"/>
  <c r="AP733"/>
  <c r="AO733"/>
  <c r="AN733"/>
  <c r="AM733"/>
  <c r="AL733"/>
  <c r="AK733"/>
  <c r="AJ733"/>
  <c r="AI733"/>
  <c r="AH733"/>
  <c r="AG733"/>
  <c r="AF733"/>
  <c r="AE733"/>
  <c r="AD733"/>
  <c r="AC733"/>
  <c r="AB733"/>
  <c r="AA733"/>
  <c r="Z733"/>
  <c r="Y733"/>
  <c r="X733"/>
  <c r="W733"/>
  <c r="V733"/>
  <c r="U733"/>
  <c r="T733"/>
  <c r="S733"/>
  <c r="R733"/>
  <c r="Q733"/>
  <c r="P733"/>
  <c r="O733"/>
  <c r="N733"/>
  <c r="M733"/>
  <c r="L733"/>
  <c r="K733"/>
  <c r="J733"/>
  <c r="I733"/>
  <c r="H733"/>
  <c r="G733"/>
  <c r="F733"/>
  <c r="E733"/>
  <c r="D733"/>
  <c r="C733"/>
  <c r="B733"/>
  <c r="AX732"/>
  <c r="AW732"/>
  <c r="AV732"/>
  <c r="AU732"/>
  <c r="AT732"/>
  <c r="AS732"/>
  <c r="AR732"/>
  <c r="AQ732"/>
  <c r="AP732"/>
  <c r="AO732"/>
  <c r="AN732"/>
  <c r="AM732"/>
  <c r="AL732"/>
  <c r="AK732"/>
  <c r="AJ732"/>
  <c r="AI732"/>
  <c r="AH732"/>
  <c r="AG732"/>
  <c r="AF732"/>
  <c r="AE732"/>
  <c r="AD732"/>
  <c r="AC732"/>
  <c r="AB732"/>
  <c r="AA732"/>
  <c r="Z732"/>
  <c r="Y732"/>
  <c r="X732"/>
  <c r="W732"/>
  <c r="V732"/>
  <c r="U732"/>
  <c r="T732"/>
  <c r="S732"/>
  <c r="R732"/>
  <c r="Q732"/>
  <c r="P732"/>
  <c r="O732"/>
  <c r="N732"/>
  <c r="M732"/>
  <c r="L732"/>
  <c r="K732"/>
  <c r="J732"/>
  <c r="I732"/>
  <c r="H732"/>
  <c r="G732"/>
  <c r="F732"/>
  <c r="E732"/>
  <c r="D732"/>
  <c r="C732"/>
  <c r="B732"/>
  <c r="AX731"/>
  <c r="AW731"/>
  <c r="AV731"/>
  <c r="AU731"/>
  <c r="AT731"/>
  <c r="AS731"/>
  <c r="AR731"/>
  <c r="AQ731"/>
  <c r="AP731"/>
  <c r="AO731"/>
  <c r="AN731"/>
  <c r="AM731"/>
  <c r="AL731"/>
  <c r="AK731"/>
  <c r="AJ731"/>
  <c r="AI731"/>
  <c r="AH731"/>
  <c r="AG731"/>
  <c r="AF731"/>
  <c r="AE731"/>
  <c r="AD731"/>
  <c r="AC731"/>
  <c r="AB731"/>
  <c r="AA731"/>
  <c r="Z731"/>
  <c r="Y731"/>
  <c r="X731"/>
  <c r="W731"/>
  <c r="V731"/>
  <c r="U731"/>
  <c r="T731"/>
  <c r="S731"/>
  <c r="R731"/>
  <c r="Q731"/>
  <c r="P731"/>
  <c r="O731"/>
  <c r="N731"/>
  <c r="M731"/>
  <c r="L731"/>
  <c r="K731"/>
  <c r="J731"/>
  <c r="I731"/>
  <c r="H731"/>
  <c r="G731"/>
  <c r="F731"/>
  <c r="E731"/>
  <c r="D731"/>
  <c r="C731"/>
  <c r="B731"/>
  <c r="AX730"/>
  <c r="AW730"/>
  <c r="AV730"/>
  <c r="AU730"/>
  <c r="AT730"/>
  <c r="AS730"/>
  <c r="AR730"/>
  <c r="AQ730"/>
  <c r="AP730"/>
  <c r="AO730"/>
  <c r="AN730"/>
  <c r="AM730"/>
  <c r="AL730"/>
  <c r="AK730"/>
  <c r="AJ730"/>
  <c r="AI730"/>
  <c r="AH730"/>
  <c r="AG730"/>
  <c r="AF730"/>
  <c r="AE730"/>
  <c r="AD730"/>
  <c r="AC730"/>
  <c r="AB730"/>
  <c r="AA730"/>
  <c r="Z730"/>
  <c r="Y730"/>
  <c r="X730"/>
  <c r="W730"/>
  <c r="V730"/>
  <c r="U730"/>
  <c r="T730"/>
  <c r="S730"/>
  <c r="R730"/>
  <c r="Q730"/>
  <c r="P730"/>
  <c r="O730"/>
  <c r="N730"/>
  <c r="M730"/>
  <c r="L730"/>
  <c r="K730"/>
  <c r="J730"/>
  <c r="I730"/>
  <c r="H730"/>
  <c r="G730"/>
  <c r="F730"/>
  <c r="E730"/>
  <c r="D730"/>
  <c r="C730"/>
  <c r="B730"/>
  <c r="AX729"/>
  <c r="AW729"/>
  <c r="AV729"/>
  <c r="AU729"/>
  <c r="AT729"/>
  <c r="AS729"/>
  <c r="AR729"/>
  <c r="AQ729"/>
  <c r="AP729"/>
  <c r="AO729"/>
  <c r="AN729"/>
  <c r="AM729"/>
  <c r="AL729"/>
  <c r="AK729"/>
  <c r="AJ729"/>
  <c r="AI729"/>
  <c r="AH729"/>
  <c r="AG729"/>
  <c r="AF729"/>
  <c r="AE729"/>
  <c r="AD729"/>
  <c r="AC729"/>
  <c r="AB729"/>
  <c r="AA729"/>
  <c r="Z729"/>
  <c r="Y729"/>
  <c r="X729"/>
  <c r="W729"/>
  <c r="V729"/>
  <c r="U729"/>
  <c r="T729"/>
  <c r="S729"/>
  <c r="R729"/>
  <c r="Q729"/>
  <c r="P729"/>
  <c r="O729"/>
  <c r="N729"/>
  <c r="M729"/>
  <c r="L729"/>
  <c r="K729"/>
  <c r="J729"/>
  <c r="I729"/>
  <c r="H729"/>
  <c r="G729"/>
  <c r="F729"/>
  <c r="E729"/>
  <c r="D729"/>
  <c r="C729"/>
  <c r="B729"/>
  <c r="AX728"/>
  <c r="AW728"/>
  <c r="AV728"/>
  <c r="AU728"/>
  <c r="AT728"/>
  <c r="AS728"/>
  <c r="AR728"/>
  <c r="AQ728"/>
  <c r="AP728"/>
  <c r="AO728"/>
  <c r="AN728"/>
  <c r="AM728"/>
  <c r="AL728"/>
  <c r="AK728"/>
  <c r="AJ728"/>
  <c r="AI728"/>
  <c r="AH728"/>
  <c r="AG728"/>
  <c r="AF728"/>
  <c r="AE728"/>
  <c r="AD728"/>
  <c r="AC728"/>
  <c r="AB728"/>
  <c r="AA728"/>
  <c r="Z728"/>
  <c r="Y728"/>
  <c r="X728"/>
  <c r="W728"/>
  <c r="V728"/>
  <c r="U728"/>
  <c r="T728"/>
  <c r="S728"/>
  <c r="R728"/>
  <c r="Q728"/>
  <c r="P728"/>
  <c r="O728"/>
  <c r="N728"/>
  <c r="M728"/>
  <c r="L728"/>
  <c r="K728"/>
  <c r="J728"/>
  <c r="I728"/>
  <c r="H728"/>
  <c r="G728"/>
  <c r="F728"/>
  <c r="E728"/>
  <c r="D728"/>
  <c r="C728"/>
  <c r="B728"/>
  <c r="AX727"/>
  <c r="AW727"/>
  <c r="AV727"/>
  <c r="AU727"/>
  <c r="AT727"/>
  <c r="AS727"/>
  <c r="AR727"/>
  <c r="AQ727"/>
  <c r="AP727"/>
  <c r="AO727"/>
  <c r="AN727"/>
  <c r="AM727"/>
  <c r="AL727"/>
  <c r="AK727"/>
  <c r="AJ727"/>
  <c r="AI727"/>
  <c r="AH727"/>
  <c r="AG727"/>
  <c r="AF727"/>
  <c r="AE727"/>
  <c r="AD727"/>
  <c r="AC727"/>
  <c r="AB727"/>
  <c r="AA727"/>
  <c r="Z727"/>
  <c r="Y727"/>
  <c r="X727"/>
  <c r="W727"/>
  <c r="V727"/>
  <c r="U727"/>
  <c r="T727"/>
  <c r="S727"/>
  <c r="R727"/>
  <c r="Q727"/>
  <c r="P727"/>
  <c r="O727"/>
  <c r="N727"/>
  <c r="M727"/>
  <c r="L727"/>
  <c r="K727"/>
  <c r="J727"/>
  <c r="I727"/>
  <c r="H727"/>
  <c r="G727"/>
  <c r="F727"/>
  <c r="E727"/>
  <c r="D727"/>
  <c r="C727"/>
  <c r="B727"/>
  <c r="AX726"/>
  <c r="AW726"/>
  <c r="AV726"/>
  <c r="AU726"/>
  <c r="AT726"/>
  <c r="AS726"/>
  <c r="AR726"/>
  <c r="AQ726"/>
  <c r="AP726"/>
  <c r="AO726"/>
  <c r="AN726"/>
  <c r="AM726"/>
  <c r="AL726"/>
  <c r="AK726"/>
  <c r="AJ726"/>
  <c r="AI726"/>
  <c r="AH726"/>
  <c r="AG726"/>
  <c r="AF726"/>
  <c r="AE726"/>
  <c r="AD726"/>
  <c r="AC726"/>
  <c r="AB726"/>
  <c r="AA726"/>
  <c r="Z726"/>
  <c r="Y726"/>
  <c r="X726"/>
  <c r="W726"/>
  <c r="V726"/>
  <c r="U726"/>
  <c r="T726"/>
  <c r="S726"/>
  <c r="R726"/>
  <c r="Q726"/>
  <c r="P726"/>
  <c r="O726"/>
  <c r="N726"/>
  <c r="M726"/>
  <c r="L726"/>
  <c r="K726"/>
  <c r="J726"/>
  <c r="I726"/>
  <c r="H726"/>
  <c r="G726"/>
  <c r="F726"/>
  <c r="E726"/>
  <c r="D726"/>
  <c r="C726"/>
  <c r="B726"/>
  <c r="AX725"/>
  <c r="AW725"/>
  <c r="AV725"/>
  <c r="AU725"/>
  <c r="AT725"/>
  <c r="AS725"/>
  <c r="AR725"/>
  <c r="AQ725"/>
  <c r="AP725"/>
  <c r="AO725"/>
  <c r="AN725"/>
  <c r="AM725"/>
  <c r="AL725"/>
  <c r="AK725"/>
  <c r="AJ725"/>
  <c r="AI725"/>
  <c r="AH725"/>
  <c r="AG725"/>
  <c r="AF725"/>
  <c r="AE725"/>
  <c r="AD725"/>
  <c r="AC725"/>
  <c r="AB725"/>
  <c r="AA725"/>
  <c r="Z725"/>
  <c r="Y725"/>
  <c r="X725"/>
  <c r="W725"/>
  <c r="V725"/>
  <c r="U725"/>
  <c r="T725"/>
  <c r="S725"/>
  <c r="R725"/>
  <c r="Q725"/>
  <c r="P725"/>
  <c r="O725"/>
  <c r="N725"/>
  <c r="M725"/>
  <c r="L725"/>
  <c r="K725"/>
  <c r="J725"/>
  <c r="I725"/>
  <c r="H725"/>
  <c r="G725"/>
  <c r="F725"/>
  <c r="E725"/>
  <c r="D725"/>
  <c r="C725"/>
  <c r="B725"/>
  <c r="AX724"/>
  <c r="AW724"/>
  <c r="AV724"/>
  <c r="AU724"/>
  <c r="AT724"/>
  <c r="AS724"/>
  <c r="AR724"/>
  <c r="AQ724"/>
  <c r="AP724"/>
  <c r="AO724"/>
  <c r="AN724"/>
  <c r="AM724"/>
  <c r="AL724"/>
  <c r="AK724"/>
  <c r="AJ724"/>
  <c r="AI724"/>
  <c r="AH724"/>
  <c r="AG724"/>
  <c r="AF724"/>
  <c r="AE724"/>
  <c r="AD724"/>
  <c r="AC724"/>
  <c r="AB724"/>
  <c r="AA724"/>
  <c r="Z724"/>
  <c r="Y724"/>
  <c r="X724"/>
  <c r="W724"/>
  <c r="V724"/>
  <c r="U724"/>
  <c r="T724"/>
  <c r="S724"/>
  <c r="R724"/>
  <c r="Q724"/>
  <c r="P724"/>
  <c r="O724"/>
  <c r="N724"/>
  <c r="M724"/>
  <c r="L724"/>
  <c r="K724"/>
  <c r="J724"/>
  <c r="I724"/>
  <c r="H724"/>
  <c r="G724"/>
  <c r="F724"/>
  <c r="E724"/>
  <c r="D724"/>
  <c r="C724"/>
  <c r="B724"/>
  <c r="AX723"/>
  <c r="AW723"/>
  <c r="AV723"/>
  <c r="AU723"/>
  <c r="AT723"/>
  <c r="AS723"/>
  <c r="AR723"/>
  <c r="AQ723"/>
  <c r="AP723"/>
  <c r="AO723"/>
  <c r="AN723"/>
  <c r="AM723"/>
  <c r="AL723"/>
  <c r="AK723"/>
  <c r="AJ723"/>
  <c r="AI723"/>
  <c r="AH723"/>
  <c r="AG723"/>
  <c r="AF723"/>
  <c r="AE723"/>
  <c r="AD723"/>
  <c r="AC723"/>
  <c r="AB723"/>
  <c r="AA723"/>
  <c r="Z723"/>
  <c r="Y723"/>
  <c r="X723"/>
  <c r="W723"/>
  <c r="V723"/>
  <c r="U723"/>
  <c r="T723"/>
  <c r="S723"/>
  <c r="R723"/>
  <c r="Q723"/>
  <c r="P723"/>
  <c r="O723"/>
  <c r="N723"/>
  <c r="M723"/>
  <c r="L723"/>
  <c r="K723"/>
  <c r="J723"/>
  <c r="I723"/>
  <c r="H723"/>
  <c r="G723"/>
  <c r="F723"/>
  <c r="E723"/>
  <c r="D723"/>
  <c r="C723"/>
  <c r="B723"/>
  <c r="AX722"/>
  <c r="AW722"/>
  <c r="AV722"/>
  <c r="AU722"/>
  <c r="AT722"/>
  <c r="AS722"/>
  <c r="AR722"/>
  <c r="AQ722"/>
  <c r="AP722"/>
  <c r="AO722"/>
  <c r="AN722"/>
  <c r="AM722"/>
  <c r="AL722"/>
  <c r="AK722"/>
  <c r="AJ722"/>
  <c r="AI722"/>
  <c r="AH722"/>
  <c r="AG722"/>
  <c r="AF722"/>
  <c r="AE722"/>
  <c r="AD722"/>
  <c r="AC722"/>
  <c r="AB722"/>
  <c r="AA722"/>
  <c r="Z722"/>
  <c r="Y722"/>
  <c r="X722"/>
  <c r="W722"/>
  <c r="V722"/>
  <c r="U722"/>
  <c r="T722"/>
  <c r="S722"/>
  <c r="R722"/>
  <c r="Q722"/>
  <c r="P722"/>
  <c r="O722"/>
  <c r="N722"/>
  <c r="M722"/>
  <c r="L722"/>
  <c r="K722"/>
  <c r="J722"/>
  <c r="I722"/>
  <c r="H722"/>
  <c r="G722"/>
  <c r="F722"/>
  <c r="E722"/>
  <c r="D722"/>
  <c r="C722"/>
  <c r="B722"/>
  <c r="AX721"/>
  <c r="AW721"/>
  <c r="AV721"/>
  <c r="AU721"/>
  <c r="AT721"/>
  <c r="AS721"/>
  <c r="AR721"/>
  <c r="AQ721"/>
  <c r="AP721"/>
  <c r="AO721"/>
  <c r="AN721"/>
  <c r="AM721"/>
  <c r="AL721"/>
  <c r="AK721"/>
  <c r="AJ721"/>
  <c r="AI721"/>
  <c r="AH721"/>
  <c r="AG721"/>
  <c r="AF721"/>
  <c r="AE721"/>
  <c r="AD721"/>
  <c r="AC721"/>
  <c r="AB721"/>
  <c r="AA721"/>
  <c r="Z721"/>
  <c r="Y721"/>
  <c r="X721"/>
  <c r="W721"/>
  <c r="V721"/>
  <c r="U721"/>
  <c r="T721"/>
  <c r="S721"/>
  <c r="R721"/>
  <c r="Q721"/>
  <c r="P721"/>
  <c r="O721"/>
  <c r="N721"/>
  <c r="M721"/>
  <c r="L721"/>
  <c r="K721"/>
  <c r="J721"/>
  <c r="I721"/>
  <c r="H721"/>
  <c r="G721"/>
  <c r="F721"/>
  <c r="E721"/>
  <c r="D721"/>
  <c r="C721"/>
  <c r="B721"/>
  <c r="AX720"/>
  <c r="AW720"/>
  <c r="AV720"/>
  <c r="AU720"/>
  <c r="AT720"/>
  <c r="AS720"/>
  <c r="AR720"/>
  <c r="AQ720"/>
  <c r="AP720"/>
  <c r="AO720"/>
  <c r="AN720"/>
  <c r="AM720"/>
  <c r="AL720"/>
  <c r="AK720"/>
  <c r="AJ720"/>
  <c r="AI720"/>
  <c r="AH720"/>
  <c r="AG720"/>
  <c r="AF720"/>
  <c r="AE720"/>
  <c r="AD720"/>
  <c r="AC720"/>
  <c r="AB720"/>
  <c r="AA720"/>
  <c r="Z720"/>
  <c r="Y720"/>
  <c r="X720"/>
  <c r="W720"/>
  <c r="V720"/>
  <c r="U720"/>
  <c r="T720"/>
  <c r="S720"/>
  <c r="R720"/>
  <c r="Q720"/>
  <c r="P720"/>
  <c r="O720"/>
  <c r="N720"/>
  <c r="M720"/>
  <c r="L720"/>
  <c r="K720"/>
  <c r="J720"/>
  <c r="I720"/>
  <c r="H720"/>
  <c r="G720"/>
  <c r="F720"/>
  <c r="E720"/>
  <c r="D720"/>
  <c r="C720"/>
  <c r="B720"/>
  <c r="AX719"/>
  <c r="AW719"/>
  <c r="AV719"/>
  <c r="AU719"/>
  <c r="AT719"/>
  <c r="AS719"/>
  <c r="AR719"/>
  <c r="AQ719"/>
  <c r="AP719"/>
  <c r="AO719"/>
  <c r="AN719"/>
  <c r="AM719"/>
  <c r="AL719"/>
  <c r="AK719"/>
  <c r="AJ719"/>
  <c r="AI719"/>
  <c r="AH719"/>
  <c r="AG719"/>
  <c r="AF719"/>
  <c r="AE719"/>
  <c r="AD719"/>
  <c r="AC719"/>
  <c r="AB719"/>
  <c r="AA719"/>
  <c r="Z719"/>
  <c r="Y719"/>
  <c r="X719"/>
  <c r="W719"/>
  <c r="V719"/>
  <c r="U719"/>
  <c r="T719"/>
  <c r="S719"/>
  <c r="R719"/>
  <c r="Q719"/>
  <c r="P719"/>
  <c r="O719"/>
  <c r="N719"/>
  <c r="M719"/>
  <c r="L719"/>
  <c r="K719"/>
  <c r="J719"/>
  <c r="I719"/>
  <c r="H719"/>
  <c r="G719"/>
  <c r="F719"/>
  <c r="E719"/>
  <c r="D719"/>
  <c r="C719"/>
  <c r="B719"/>
  <c r="AX718"/>
  <c r="AW718"/>
  <c r="AV718"/>
  <c r="AU718"/>
  <c r="AT718"/>
  <c r="AS718"/>
  <c r="AR718"/>
  <c r="AQ718"/>
  <c r="AP718"/>
  <c r="AO718"/>
  <c r="AN718"/>
  <c r="AM718"/>
  <c r="AL718"/>
  <c r="AK718"/>
  <c r="AJ718"/>
  <c r="AI718"/>
  <c r="AH718"/>
  <c r="AG718"/>
  <c r="AF718"/>
  <c r="AE718"/>
  <c r="AD718"/>
  <c r="AC718"/>
  <c r="AB718"/>
  <c r="AA718"/>
  <c r="Z718"/>
  <c r="Y718"/>
  <c r="X718"/>
  <c r="W718"/>
  <c r="V718"/>
  <c r="U718"/>
  <c r="T718"/>
  <c r="S718"/>
  <c r="R718"/>
  <c r="Q718"/>
  <c r="P718"/>
  <c r="O718"/>
  <c r="N718"/>
  <c r="M718"/>
  <c r="L718"/>
  <c r="K718"/>
  <c r="J718"/>
  <c r="I718"/>
  <c r="H718"/>
  <c r="G718"/>
  <c r="F718"/>
  <c r="E718"/>
  <c r="D718"/>
  <c r="C718"/>
  <c r="B718"/>
  <c r="AX717"/>
  <c r="AW717"/>
  <c r="AV717"/>
  <c r="AU717"/>
  <c r="AT717"/>
  <c r="AS717"/>
  <c r="AR717"/>
  <c r="AQ717"/>
  <c r="AP717"/>
  <c r="AO717"/>
  <c r="AN717"/>
  <c r="AM717"/>
  <c r="AL717"/>
  <c r="AK717"/>
  <c r="AJ717"/>
  <c r="AI717"/>
  <c r="AH717"/>
  <c r="AG717"/>
  <c r="AF717"/>
  <c r="AE717"/>
  <c r="AD717"/>
  <c r="AC717"/>
  <c r="AB717"/>
  <c r="AA717"/>
  <c r="Z717"/>
  <c r="Y717"/>
  <c r="X717"/>
  <c r="W717"/>
  <c r="V717"/>
  <c r="U717"/>
  <c r="T717"/>
  <c r="S717"/>
  <c r="R717"/>
  <c r="Q717"/>
  <c r="P717"/>
  <c r="O717"/>
  <c r="N717"/>
  <c r="M717"/>
  <c r="L717"/>
  <c r="K717"/>
  <c r="J717"/>
  <c r="I717"/>
  <c r="H717"/>
  <c r="G717"/>
  <c r="F717"/>
  <c r="E717"/>
  <c r="D717"/>
  <c r="C717"/>
  <c r="B717"/>
  <c r="AX716"/>
  <c r="AW716"/>
  <c r="AV716"/>
  <c r="AU716"/>
  <c r="AT716"/>
  <c r="AS716"/>
  <c r="AR716"/>
  <c r="AQ716"/>
  <c r="AP716"/>
  <c r="AO716"/>
  <c r="AN716"/>
  <c r="AM716"/>
  <c r="AL716"/>
  <c r="AK716"/>
  <c r="AJ716"/>
  <c r="AI716"/>
  <c r="AH716"/>
  <c r="AG716"/>
  <c r="AF716"/>
  <c r="AE716"/>
  <c r="AD716"/>
  <c r="AC716"/>
  <c r="AB716"/>
  <c r="AA716"/>
  <c r="Z716"/>
  <c r="Y716"/>
  <c r="X716"/>
  <c r="W716"/>
  <c r="V716"/>
  <c r="U716"/>
  <c r="T716"/>
  <c r="S716"/>
  <c r="R716"/>
  <c r="Q716"/>
  <c r="P716"/>
  <c r="O716"/>
  <c r="N716"/>
  <c r="M716"/>
  <c r="L716"/>
  <c r="K716"/>
  <c r="J716"/>
  <c r="I716"/>
  <c r="H716"/>
  <c r="G716"/>
  <c r="F716"/>
  <c r="E716"/>
  <c r="D716"/>
  <c r="C716"/>
  <c r="B716"/>
  <c r="AX715"/>
  <c r="AW715"/>
  <c r="AV715"/>
  <c r="AU715"/>
  <c r="AT715"/>
  <c r="AS715"/>
  <c r="AR715"/>
  <c r="AQ715"/>
  <c r="AP715"/>
  <c r="AO715"/>
  <c r="AN715"/>
  <c r="AM715"/>
  <c r="AL715"/>
  <c r="AK715"/>
  <c r="AJ715"/>
  <c r="AI715"/>
  <c r="AH715"/>
  <c r="AG715"/>
  <c r="AF715"/>
  <c r="AE715"/>
  <c r="AD715"/>
  <c r="AC715"/>
  <c r="AB715"/>
  <c r="AA715"/>
  <c r="Z715"/>
  <c r="Y715"/>
  <c r="X715"/>
  <c r="W715"/>
  <c r="V715"/>
  <c r="U715"/>
  <c r="T715"/>
  <c r="S715"/>
  <c r="R715"/>
  <c r="Q715"/>
  <c r="P715"/>
  <c r="O715"/>
  <c r="N715"/>
  <c r="M715"/>
  <c r="L715"/>
  <c r="K715"/>
  <c r="J715"/>
  <c r="I715"/>
  <c r="H715"/>
  <c r="G715"/>
  <c r="F715"/>
  <c r="E715"/>
  <c r="D715"/>
  <c r="C715"/>
  <c r="B715"/>
  <c r="AX714"/>
  <c r="AW714"/>
  <c r="AV714"/>
  <c r="AU714"/>
  <c r="AT714"/>
  <c r="AS714"/>
  <c r="AR714"/>
  <c r="AQ714"/>
  <c r="AP714"/>
  <c r="AO714"/>
  <c r="AN714"/>
  <c r="AM714"/>
  <c r="AL714"/>
  <c r="AK714"/>
  <c r="AJ714"/>
  <c r="AI714"/>
  <c r="AH714"/>
  <c r="AG714"/>
  <c r="AF714"/>
  <c r="AE714"/>
  <c r="AD714"/>
  <c r="AC714"/>
  <c r="AB714"/>
  <c r="AA714"/>
  <c r="Z714"/>
  <c r="Y714"/>
  <c r="X714"/>
  <c r="W714"/>
  <c r="V714"/>
  <c r="U714"/>
  <c r="T714"/>
  <c r="S714"/>
  <c r="R714"/>
  <c r="Q714"/>
  <c r="P714"/>
  <c r="O714"/>
  <c r="N714"/>
  <c r="M714"/>
  <c r="L714"/>
  <c r="K714"/>
  <c r="J714"/>
  <c r="I714"/>
  <c r="H714"/>
  <c r="G714"/>
  <c r="F714"/>
  <c r="E714"/>
  <c r="D714"/>
  <c r="C714"/>
  <c r="B714"/>
  <c r="AX713"/>
  <c r="AW713"/>
  <c r="AV713"/>
  <c r="AU713"/>
  <c r="AT713"/>
  <c r="AS713"/>
  <c r="AR713"/>
  <c r="AQ713"/>
  <c r="AP713"/>
  <c r="AO713"/>
  <c r="AN713"/>
  <c r="AM713"/>
  <c r="AL713"/>
  <c r="AK713"/>
  <c r="AJ713"/>
  <c r="AI713"/>
  <c r="AH713"/>
  <c r="AG713"/>
  <c r="AF713"/>
  <c r="AE713"/>
  <c r="AD713"/>
  <c r="AC713"/>
  <c r="AB713"/>
  <c r="AA713"/>
  <c r="Z713"/>
  <c r="Y713"/>
  <c r="X713"/>
  <c r="W713"/>
  <c r="V713"/>
  <c r="U713"/>
  <c r="T713"/>
  <c r="S713"/>
  <c r="R713"/>
  <c r="Q713"/>
  <c r="P713"/>
  <c r="O713"/>
  <c r="N713"/>
  <c r="M713"/>
  <c r="L713"/>
  <c r="K713"/>
  <c r="J713"/>
  <c r="I713"/>
  <c r="H713"/>
  <c r="G713"/>
  <c r="F713"/>
  <c r="E713"/>
  <c r="D713"/>
  <c r="C713"/>
  <c r="B713"/>
  <c r="AX712"/>
  <c r="AW712"/>
  <c r="AV712"/>
  <c r="AU712"/>
  <c r="AT712"/>
  <c r="AS712"/>
  <c r="AR712"/>
  <c r="AQ712"/>
  <c r="AP712"/>
  <c r="AO712"/>
  <c r="AN712"/>
  <c r="AM712"/>
  <c r="AL712"/>
  <c r="AK712"/>
  <c r="AJ712"/>
  <c r="AI712"/>
  <c r="AH712"/>
  <c r="AG712"/>
  <c r="AF712"/>
  <c r="AE712"/>
  <c r="AD712"/>
  <c r="AC712"/>
  <c r="AB712"/>
  <c r="AA712"/>
  <c r="Z712"/>
  <c r="Y712"/>
  <c r="X712"/>
  <c r="W712"/>
  <c r="V712"/>
  <c r="U712"/>
  <c r="T712"/>
  <c r="S712"/>
  <c r="R712"/>
  <c r="Q712"/>
  <c r="P712"/>
  <c r="O712"/>
  <c r="N712"/>
  <c r="M712"/>
  <c r="L712"/>
  <c r="K712"/>
  <c r="J712"/>
  <c r="I712"/>
  <c r="H712"/>
  <c r="G712"/>
  <c r="F712"/>
  <c r="E712"/>
  <c r="D712"/>
  <c r="C712"/>
  <c r="B712"/>
  <c r="AX711"/>
  <c r="AW711"/>
  <c r="AV711"/>
  <c r="AU711"/>
  <c r="AT711"/>
  <c r="AS711"/>
  <c r="AR711"/>
  <c r="AQ711"/>
  <c r="AP711"/>
  <c r="AO711"/>
  <c r="AN711"/>
  <c r="AM711"/>
  <c r="AL711"/>
  <c r="AK711"/>
  <c r="AJ711"/>
  <c r="AI711"/>
  <c r="AH711"/>
  <c r="AG711"/>
  <c r="AF711"/>
  <c r="AE711"/>
  <c r="AD711"/>
  <c r="AC711"/>
  <c r="AB711"/>
  <c r="AA711"/>
  <c r="Z711"/>
  <c r="Y711"/>
  <c r="X711"/>
  <c r="W711"/>
  <c r="V711"/>
  <c r="U711"/>
  <c r="T711"/>
  <c r="S711"/>
  <c r="R711"/>
  <c r="Q711"/>
  <c r="P711"/>
  <c r="O711"/>
  <c r="N711"/>
  <c r="M711"/>
  <c r="L711"/>
  <c r="K711"/>
  <c r="J711"/>
  <c r="I711"/>
  <c r="H711"/>
  <c r="G711"/>
  <c r="F711"/>
  <c r="E711"/>
  <c r="D711"/>
  <c r="C711"/>
  <c r="B711"/>
  <c r="AX710"/>
  <c r="AW710"/>
  <c r="AV710"/>
  <c r="AU710"/>
  <c r="AT710"/>
  <c r="AS710"/>
  <c r="AR710"/>
  <c r="AQ710"/>
  <c r="AP710"/>
  <c r="AO710"/>
  <c r="AN710"/>
  <c r="AM710"/>
  <c r="AL710"/>
  <c r="AK710"/>
  <c r="AJ710"/>
  <c r="AI710"/>
  <c r="AH710"/>
  <c r="AG710"/>
  <c r="AF710"/>
  <c r="AE710"/>
  <c r="AD710"/>
  <c r="AC710"/>
  <c r="AB710"/>
  <c r="AA710"/>
  <c r="Z710"/>
  <c r="Y710"/>
  <c r="X710"/>
  <c r="W710"/>
  <c r="V710"/>
  <c r="U710"/>
  <c r="T710"/>
  <c r="S710"/>
  <c r="R710"/>
  <c r="Q710"/>
  <c r="P710"/>
  <c r="O710"/>
  <c r="N710"/>
  <c r="M710"/>
  <c r="L710"/>
  <c r="K710"/>
  <c r="J710"/>
  <c r="I710"/>
  <c r="H710"/>
  <c r="G710"/>
  <c r="F710"/>
  <c r="E710"/>
  <c r="D710"/>
  <c r="C710"/>
  <c r="B710"/>
  <c r="AX709"/>
  <c r="AW709"/>
  <c r="AV709"/>
  <c r="AU709"/>
  <c r="AT709"/>
  <c r="AS709"/>
  <c r="AR709"/>
  <c r="AQ709"/>
  <c r="AP709"/>
  <c r="AO709"/>
  <c r="AN709"/>
  <c r="AM709"/>
  <c r="AL709"/>
  <c r="AK709"/>
  <c r="AJ709"/>
  <c r="AI709"/>
  <c r="AH709"/>
  <c r="AG709"/>
  <c r="AF709"/>
  <c r="AE709"/>
  <c r="AD709"/>
  <c r="AC709"/>
  <c r="AB709"/>
  <c r="AA709"/>
  <c r="Z709"/>
  <c r="Y709"/>
  <c r="X709"/>
  <c r="W709"/>
  <c r="V709"/>
  <c r="U709"/>
  <c r="T709"/>
  <c r="S709"/>
  <c r="R709"/>
  <c r="Q709"/>
  <c r="P709"/>
  <c r="O709"/>
  <c r="N709"/>
  <c r="M709"/>
  <c r="L709"/>
  <c r="K709"/>
  <c r="J709"/>
  <c r="I709"/>
  <c r="H709"/>
  <c r="G709"/>
  <c r="F709"/>
  <c r="E709"/>
  <c r="D709"/>
  <c r="C709"/>
  <c r="B709"/>
  <c r="AX708"/>
  <c r="AW708"/>
  <c r="AV708"/>
  <c r="AU708"/>
  <c r="AT708"/>
  <c r="AS708"/>
  <c r="AR708"/>
  <c r="AQ708"/>
  <c r="AP708"/>
  <c r="AO708"/>
  <c r="AN708"/>
  <c r="AM708"/>
  <c r="AL708"/>
  <c r="AK708"/>
  <c r="AJ708"/>
  <c r="AI708"/>
  <c r="AH708"/>
  <c r="AG708"/>
  <c r="AF708"/>
  <c r="AE708"/>
  <c r="AD708"/>
  <c r="AC708"/>
  <c r="AB708"/>
  <c r="AA708"/>
  <c r="Z708"/>
  <c r="Y708"/>
  <c r="X708"/>
  <c r="W708"/>
  <c r="V708"/>
  <c r="U708"/>
  <c r="T708"/>
  <c r="S708"/>
  <c r="R708"/>
  <c r="Q708"/>
  <c r="P708"/>
  <c r="O708"/>
  <c r="N708"/>
  <c r="M708"/>
  <c r="L708"/>
  <c r="K708"/>
  <c r="J708"/>
  <c r="I708"/>
  <c r="H708"/>
  <c r="G708"/>
  <c r="F708"/>
  <c r="E708"/>
  <c r="D708"/>
  <c r="C708"/>
  <c r="B708"/>
  <c r="AX707"/>
  <c r="AW707"/>
  <c r="AV707"/>
  <c r="AU707"/>
  <c r="AT707"/>
  <c r="AS707"/>
  <c r="AR707"/>
  <c r="AQ707"/>
  <c r="AP707"/>
  <c r="AO707"/>
  <c r="AN707"/>
  <c r="AM707"/>
  <c r="AL707"/>
  <c r="AK707"/>
  <c r="AJ707"/>
  <c r="AI707"/>
  <c r="AH707"/>
  <c r="AG707"/>
  <c r="AF707"/>
  <c r="AE707"/>
  <c r="AD707"/>
  <c r="AC707"/>
  <c r="AB707"/>
  <c r="AA707"/>
  <c r="Z707"/>
  <c r="Y707"/>
  <c r="X707"/>
  <c r="W707"/>
  <c r="V707"/>
  <c r="U707"/>
  <c r="T707"/>
  <c r="S707"/>
  <c r="R707"/>
  <c r="Q707"/>
  <c r="P707"/>
  <c r="O707"/>
  <c r="N707"/>
  <c r="M707"/>
  <c r="L707"/>
  <c r="K707"/>
  <c r="J707"/>
  <c r="I707"/>
  <c r="H707"/>
  <c r="G707"/>
  <c r="F707"/>
  <c r="E707"/>
  <c r="D707"/>
  <c r="C707"/>
  <c r="B707"/>
  <c r="AX706"/>
  <c r="AW706"/>
  <c r="AV706"/>
  <c r="AU706"/>
  <c r="AT706"/>
  <c r="AS706"/>
  <c r="AR706"/>
  <c r="AQ706"/>
  <c r="AP706"/>
  <c r="AO706"/>
  <c r="AN706"/>
  <c r="AM706"/>
  <c r="AL706"/>
  <c r="AK706"/>
  <c r="AJ706"/>
  <c r="AI706"/>
  <c r="AH706"/>
  <c r="AG706"/>
  <c r="AF706"/>
  <c r="AE706"/>
  <c r="AD706"/>
  <c r="AC706"/>
  <c r="AB706"/>
  <c r="AA706"/>
  <c r="Z706"/>
  <c r="Y706"/>
  <c r="X706"/>
  <c r="W706"/>
  <c r="V706"/>
  <c r="U706"/>
  <c r="T706"/>
  <c r="S706"/>
  <c r="R706"/>
  <c r="Q706"/>
  <c r="P706"/>
  <c r="O706"/>
  <c r="N706"/>
  <c r="M706"/>
  <c r="L706"/>
  <c r="K706"/>
  <c r="J706"/>
  <c r="I706"/>
  <c r="H706"/>
  <c r="G706"/>
  <c r="F706"/>
  <c r="E706"/>
  <c r="D706"/>
  <c r="C706"/>
  <c r="B706"/>
  <c r="AX705"/>
  <c r="AW705"/>
  <c r="AV705"/>
  <c r="AU705"/>
  <c r="AT705"/>
  <c r="AS705"/>
  <c r="AR705"/>
  <c r="AQ705"/>
  <c r="AP705"/>
  <c r="AO705"/>
  <c r="AN705"/>
  <c r="AM705"/>
  <c r="AL705"/>
  <c r="AK705"/>
  <c r="AJ705"/>
  <c r="AI705"/>
  <c r="AH705"/>
  <c r="AG705"/>
  <c r="AF705"/>
  <c r="AE705"/>
  <c r="AD705"/>
  <c r="AC705"/>
  <c r="AB705"/>
  <c r="AA705"/>
  <c r="Z705"/>
  <c r="Y705"/>
  <c r="X705"/>
  <c r="W705"/>
  <c r="V705"/>
  <c r="U705"/>
  <c r="T705"/>
  <c r="S705"/>
  <c r="R705"/>
  <c r="Q705"/>
  <c r="P705"/>
  <c r="O705"/>
  <c r="N705"/>
  <c r="M705"/>
  <c r="L705"/>
  <c r="K705"/>
  <c r="J705"/>
  <c r="I705"/>
  <c r="H705"/>
  <c r="G705"/>
  <c r="F705"/>
  <c r="E705"/>
  <c r="D705"/>
  <c r="C705"/>
  <c r="B705"/>
  <c r="AX704"/>
  <c r="AW704"/>
  <c r="AV704"/>
  <c r="AU704"/>
  <c r="AT704"/>
  <c r="AS704"/>
  <c r="AR704"/>
  <c r="AQ704"/>
  <c r="AP704"/>
  <c r="AO704"/>
  <c r="AN704"/>
  <c r="AM704"/>
  <c r="AL704"/>
  <c r="AK704"/>
  <c r="AJ704"/>
  <c r="AI704"/>
  <c r="AH704"/>
  <c r="AG704"/>
  <c r="AF704"/>
  <c r="AE704"/>
  <c r="AD704"/>
  <c r="AC704"/>
  <c r="AB704"/>
  <c r="AA704"/>
  <c r="Z704"/>
  <c r="Y704"/>
  <c r="X704"/>
  <c r="W704"/>
  <c r="V704"/>
  <c r="U704"/>
  <c r="T704"/>
  <c r="S704"/>
  <c r="R704"/>
  <c r="Q704"/>
  <c r="P704"/>
  <c r="O704"/>
  <c r="N704"/>
  <c r="M704"/>
  <c r="L704"/>
  <c r="K704"/>
  <c r="J704"/>
  <c r="I704"/>
  <c r="H704"/>
  <c r="G704"/>
  <c r="F704"/>
  <c r="E704"/>
  <c r="D704"/>
  <c r="C704"/>
  <c r="B704"/>
  <c r="AX703"/>
  <c r="AW703"/>
  <c r="AV703"/>
  <c r="AU703"/>
  <c r="AT703"/>
  <c r="AS703"/>
  <c r="AR703"/>
  <c r="AQ703"/>
  <c r="AP703"/>
  <c r="AO703"/>
  <c r="AN703"/>
  <c r="AM703"/>
  <c r="AL703"/>
  <c r="AK703"/>
  <c r="AJ703"/>
  <c r="AI703"/>
  <c r="AH703"/>
  <c r="AG703"/>
  <c r="AF703"/>
  <c r="AE703"/>
  <c r="AD703"/>
  <c r="AC703"/>
  <c r="AB703"/>
  <c r="AA703"/>
  <c r="Z703"/>
  <c r="Y703"/>
  <c r="X703"/>
  <c r="W703"/>
  <c r="V703"/>
  <c r="U703"/>
  <c r="T703"/>
  <c r="S703"/>
  <c r="R703"/>
  <c r="Q703"/>
  <c r="P703"/>
  <c r="O703"/>
  <c r="N703"/>
  <c r="M703"/>
  <c r="L703"/>
  <c r="K703"/>
  <c r="J703"/>
  <c r="I703"/>
  <c r="H703"/>
  <c r="G703"/>
  <c r="F703"/>
  <c r="E703"/>
  <c r="D703"/>
  <c r="C703"/>
  <c r="B703"/>
  <c r="AX702"/>
  <c r="AW702"/>
  <c r="AV702"/>
  <c r="AU702"/>
  <c r="AT702"/>
  <c r="AS702"/>
  <c r="AR702"/>
  <c r="AQ702"/>
  <c r="AP702"/>
  <c r="AO702"/>
  <c r="AN702"/>
  <c r="AM702"/>
  <c r="AL702"/>
  <c r="AK702"/>
  <c r="AJ702"/>
  <c r="AI702"/>
  <c r="AH702"/>
  <c r="AG702"/>
  <c r="AF702"/>
  <c r="AE702"/>
  <c r="AD702"/>
  <c r="AC702"/>
  <c r="AB702"/>
  <c r="AA702"/>
  <c r="Z702"/>
  <c r="Y702"/>
  <c r="X702"/>
  <c r="W702"/>
  <c r="V702"/>
  <c r="U702"/>
  <c r="T702"/>
  <c r="S702"/>
  <c r="R702"/>
  <c r="Q702"/>
  <c r="P702"/>
  <c r="O702"/>
  <c r="N702"/>
  <c r="M702"/>
  <c r="L702"/>
  <c r="K702"/>
  <c r="J702"/>
  <c r="I702"/>
  <c r="H702"/>
  <c r="G702"/>
  <c r="F702"/>
  <c r="E702"/>
  <c r="D702"/>
  <c r="C702"/>
  <c r="B702"/>
  <c r="AX701"/>
  <c r="AW701"/>
  <c r="AV701"/>
  <c r="AU701"/>
  <c r="AT701"/>
  <c r="AS701"/>
  <c r="AR701"/>
  <c r="AQ701"/>
  <c r="AP701"/>
  <c r="AO701"/>
  <c r="AN701"/>
  <c r="AM701"/>
  <c r="AL701"/>
  <c r="AK701"/>
  <c r="AJ701"/>
  <c r="AI701"/>
  <c r="AH701"/>
  <c r="AG701"/>
  <c r="AF701"/>
  <c r="AE701"/>
  <c r="AD701"/>
  <c r="AC701"/>
  <c r="AB701"/>
  <c r="AA701"/>
  <c r="Z701"/>
  <c r="Y701"/>
  <c r="X701"/>
  <c r="W701"/>
  <c r="V701"/>
  <c r="U701"/>
  <c r="T701"/>
  <c r="S701"/>
  <c r="R701"/>
  <c r="Q701"/>
  <c r="P701"/>
  <c r="O701"/>
  <c r="N701"/>
  <c r="M701"/>
  <c r="L701"/>
  <c r="K701"/>
  <c r="J701"/>
  <c r="I701"/>
  <c r="H701"/>
  <c r="G701"/>
  <c r="F701"/>
  <c r="E701"/>
  <c r="D701"/>
  <c r="C701"/>
  <c r="B701"/>
  <c r="AX700"/>
  <c r="AW700"/>
  <c r="AV700"/>
  <c r="AU700"/>
  <c r="AT700"/>
  <c r="AS700"/>
  <c r="AR700"/>
  <c r="AQ700"/>
  <c r="AP700"/>
  <c r="AO700"/>
  <c r="AN700"/>
  <c r="AM700"/>
  <c r="AL700"/>
  <c r="AK700"/>
  <c r="AJ700"/>
  <c r="AI700"/>
  <c r="AH700"/>
  <c r="AG700"/>
  <c r="AF700"/>
  <c r="AE700"/>
  <c r="AD700"/>
  <c r="AC700"/>
  <c r="AB700"/>
  <c r="AA700"/>
  <c r="Z700"/>
  <c r="Y700"/>
  <c r="X700"/>
  <c r="W700"/>
  <c r="V700"/>
  <c r="U700"/>
  <c r="T700"/>
  <c r="S700"/>
  <c r="R700"/>
  <c r="Q700"/>
  <c r="P700"/>
  <c r="O700"/>
  <c r="N700"/>
  <c r="M700"/>
  <c r="L700"/>
  <c r="K700"/>
  <c r="J700"/>
  <c r="I700"/>
  <c r="H700"/>
  <c r="G700"/>
  <c r="F700"/>
  <c r="E700"/>
  <c r="D700"/>
  <c r="C700"/>
  <c r="B700"/>
  <c r="AX699"/>
  <c r="AW699"/>
  <c r="AV699"/>
  <c r="AU699"/>
  <c r="AT699"/>
  <c r="AS699"/>
  <c r="AR699"/>
  <c r="AQ699"/>
  <c r="AP699"/>
  <c r="AO699"/>
  <c r="AN699"/>
  <c r="AM699"/>
  <c r="AL699"/>
  <c r="AK699"/>
  <c r="AJ699"/>
  <c r="AI699"/>
  <c r="AH699"/>
  <c r="AG699"/>
  <c r="AF699"/>
  <c r="AE699"/>
  <c r="AD699"/>
  <c r="AC699"/>
  <c r="AB699"/>
  <c r="AA699"/>
  <c r="Z699"/>
  <c r="Y699"/>
  <c r="X699"/>
  <c r="W699"/>
  <c r="V699"/>
  <c r="U699"/>
  <c r="T699"/>
  <c r="S699"/>
  <c r="R699"/>
  <c r="Q699"/>
  <c r="P699"/>
  <c r="O699"/>
  <c r="N699"/>
  <c r="M699"/>
  <c r="L699"/>
  <c r="K699"/>
  <c r="J699"/>
  <c r="I699"/>
  <c r="H699"/>
  <c r="G699"/>
  <c r="F699"/>
  <c r="E699"/>
  <c r="D699"/>
  <c r="C699"/>
  <c r="B699"/>
  <c r="AX698"/>
  <c r="AW698"/>
  <c r="AV698"/>
  <c r="AU698"/>
  <c r="AT698"/>
  <c r="AS698"/>
  <c r="AR698"/>
  <c r="AQ698"/>
  <c r="AP698"/>
  <c r="AO698"/>
  <c r="AN698"/>
  <c r="AM698"/>
  <c r="AL698"/>
  <c r="AK698"/>
  <c r="AJ698"/>
  <c r="AI698"/>
  <c r="AH698"/>
  <c r="AG698"/>
  <c r="AF698"/>
  <c r="AE698"/>
  <c r="AD698"/>
  <c r="AC698"/>
  <c r="AB698"/>
  <c r="AA698"/>
  <c r="Z698"/>
  <c r="Y698"/>
  <c r="X698"/>
  <c r="W698"/>
  <c r="V698"/>
  <c r="U698"/>
  <c r="T698"/>
  <c r="S698"/>
  <c r="R698"/>
  <c r="Q698"/>
  <c r="P698"/>
  <c r="O698"/>
  <c r="N698"/>
  <c r="M698"/>
  <c r="L698"/>
  <c r="K698"/>
  <c r="J698"/>
  <c r="I698"/>
  <c r="H698"/>
  <c r="G698"/>
  <c r="F698"/>
  <c r="E698"/>
  <c r="D698"/>
  <c r="C698"/>
  <c r="B698"/>
  <c r="AX697"/>
  <c r="AW697"/>
  <c r="AV697"/>
  <c r="AU697"/>
  <c r="AT697"/>
  <c r="AS697"/>
  <c r="AR697"/>
  <c r="AQ697"/>
  <c r="AP697"/>
  <c r="AO697"/>
  <c r="AN697"/>
  <c r="AM697"/>
  <c r="AL697"/>
  <c r="AK697"/>
  <c r="AJ697"/>
  <c r="AI697"/>
  <c r="AH697"/>
  <c r="AG697"/>
  <c r="AF697"/>
  <c r="AE697"/>
  <c r="AD697"/>
  <c r="AC697"/>
  <c r="AB697"/>
  <c r="AA697"/>
  <c r="Z697"/>
  <c r="Y697"/>
  <c r="X697"/>
  <c r="W697"/>
  <c r="V697"/>
  <c r="U697"/>
  <c r="T697"/>
  <c r="S697"/>
  <c r="R697"/>
  <c r="Q697"/>
  <c r="P697"/>
  <c r="O697"/>
  <c r="N697"/>
  <c r="M697"/>
  <c r="L697"/>
  <c r="K697"/>
  <c r="J697"/>
  <c r="I697"/>
  <c r="H697"/>
  <c r="G697"/>
  <c r="F697"/>
  <c r="E697"/>
  <c r="D697"/>
  <c r="C697"/>
  <c r="B697"/>
  <c r="AX696"/>
  <c r="AW696"/>
  <c r="AV696"/>
  <c r="AU696"/>
  <c r="AT696"/>
  <c r="AS696"/>
  <c r="AR696"/>
  <c r="AQ696"/>
  <c r="AP696"/>
  <c r="AO696"/>
  <c r="AN696"/>
  <c r="AM696"/>
  <c r="AL696"/>
  <c r="AK696"/>
  <c r="AJ696"/>
  <c r="AI696"/>
  <c r="AH696"/>
  <c r="AG696"/>
  <c r="AF696"/>
  <c r="AE696"/>
  <c r="AD696"/>
  <c r="AC696"/>
  <c r="AB696"/>
  <c r="AA696"/>
  <c r="Z696"/>
  <c r="Y696"/>
  <c r="X696"/>
  <c r="W696"/>
  <c r="V696"/>
  <c r="U696"/>
  <c r="T696"/>
  <c r="S696"/>
  <c r="R696"/>
  <c r="Q696"/>
  <c r="P696"/>
  <c r="O696"/>
  <c r="N696"/>
  <c r="M696"/>
  <c r="L696"/>
  <c r="K696"/>
  <c r="J696"/>
  <c r="I696"/>
  <c r="H696"/>
  <c r="G696"/>
  <c r="F696"/>
  <c r="E696"/>
  <c r="D696"/>
  <c r="C696"/>
  <c r="B696"/>
  <c r="AX695"/>
  <c r="AW695"/>
  <c r="AV695"/>
  <c r="AU695"/>
  <c r="AT695"/>
  <c r="AS695"/>
  <c r="AR695"/>
  <c r="AQ695"/>
  <c r="AP695"/>
  <c r="AO695"/>
  <c r="AN695"/>
  <c r="AM695"/>
  <c r="AL695"/>
  <c r="AK695"/>
  <c r="AJ695"/>
  <c r="AI695"/>
  <c r="AH695"/>
  <c r="AG695"/>
  <c r="AF695"/>
  <c r="AE695"/>
  <c r="AD695"/>
  <c r="AC695"/>
  <c r="AB695"/>
  <c r="AA695"/>
  <c r="Z695"/>
  <c r="Y695"/>
  <c r="X695"/>
  <c r="W695"/>
  <c r="V695"/>
  <c r="U695"/>
  <c r="T695"/>
  <c r="S695"/>
  <c r="R695"/>
  <c r="Q695"/>
  <c r="P695"/>
  <c r="O695"/>
  <c r="N695"/>
  <c r="M695"/>
  <c r="L695"/>
  <c r="K695"/>
  <c r="J695"/>
  <c r="I695"/>
  <c r="H695"/>
  <c r="G695"/>
  <c r="F695"/>
  <c r="E695"/>
  <c r="D695"/>
  <c r="C695"/>
  <c r="B695"/>
  <c r="AX694"/>
  <c r="AW694"/>
  <c r="AV694"/>
  <c r="AU694"/>
  <c r="AT694"/>
  <c r="AS694"/>
  <c r="AR694"/>
  <c r="AQ694"/>
  <c r="AP694"/>
  <c r="AO694"/>
  <c r="AN694"/>
  <c r="AM694"/>
  <c r="AL694"/>
  <c r="AK694"/>
  <c r="AJ694"/>
  <c r="AI694"/>
  <c r="AH694"/>
  <c r="AG694"/>
  <c r="AF694"/>
  <c r="AE694"/>
  <c r="AD694"/>
  <c r="AC694"/>
  <c r="AB694"/>
  <c r="AA694"/>
  <c r="Z694"/>
  <c r="Y694"/>
  <c r="X694"/>
  <c r="W694"/>
  <c r="V694"/>
  <c r="U694"/>
  <c r="T694"/>
  <c r="S694"/>
  <c r="R694"/>
  <c r="Q694"/>
  <c r="P694"/>
  <c r="O694"/>
  <c r="N694"/>
  <c r="M694"/>
  <c r="L694"/>
  <c r="K694"/>
  <c r="J694"/>
  <c r="I694"/>
  <c r="H694"/>
  <c r="G694"/>
  <c r="F694"/>
  <c r="E694"/>
  <c r="D694"/>
  <c r="C694"/>
  <c r="B694"/>
  <c r="AX693"/>
  <c r="AW693"/>
  <c r="AV693"/>
  <c r="AU693"/>
  <c r="AT693"/>
  <c r="AS693"/>
  <c r="AR693"/>
  <c r="AQ693"/>
  <c r="AP693"/>
  <c r="AO693"/>
  <c r="AN693"/>
  <c r="AM693"/>
  <c r="AL693"/>
  <c r="AK693"/>
  <c r="AJ693"/>
  <c r="AI693"/>
  <c r="AH693"/>
  <c r="AG693"/>
  <c r="AF693"/>
  <c r="AE693"/>
  <c r="AD693"/>
  <c r="AC693"/>
  <c r="AB693"/>
  <c r="AA693"/>
  <c r="Z693"/>
  <c r="Y693"/>
  <c r="X693"/>
  <c r="W693"/>
  <c r="V693"/>
  <c r="U693"/>
  <c r="T693"/>
  <c r="S693"/>
  <c r="R693"/>
  <c r="Q693"/>
  <c r="P693"/>
  <c r="O693"/>
  <c r="N693"/>
  <c r="M693"/>
  <c r="L693"/>
  <c r="K693"/>
  <c r="J693"/>
  <c r="I693"/>
  <c r="H693"/>
  <c r="G693"/>
  <c r="F693"/>
  <c r="E693"/>
  <c r="D693"/>
  <c r="C693"/>
  <c r="B693"/>
  <c r="AX692"/>
  <c r="AW692"/>
  <c r="AV692"/>
  <c r="AU692"/>
  <c r="AT692"/>
  <c r="AS692"/>
  <c r="AR692"/>
  <c r="AQ692"/>
  <c r="AP692"/>
  <c r="AO692"/>
  <c r="AN692"/>
  <c r="AM692"/>
  <c r="AL692"/>
  <c r="AK692"/>
  <c r="AJ692"/>
  <c r="AI692"/>
  <c r="AH692"/>
  <c r="AG692"/>
  <c r="AF692"/>
  <c r="AE692"/>
  <c r="AD692"/>
  <c r="AC692"/>
  <c r="AB692"/>
  <c r="AA692"/>
  <c r="Z692"/>
  <c r="Y692"/>
  <c r="X692"/>
  <c r="W692"/>
  <c r="V692"/>
  <c r="U692"/>
  <c r="T692"/>
  <c r="S692"/>
  <c r="R692"/>
  <c r="Q692"/>
  <c r="P692"/>
  <c r="O692"/>
  <c r="N692"/>
  <c r="M692"/>
  <c r="L692"/>
  <c r="K692"/>
  <c r="J692"/>
  <c r="I692"/>
  <c r="H692"/>
  <c r="G692"/>
  <c r="F692"/>
  <c r="E692"/>
  <c r="D692"/>
  <c r="C692"/>
  <c r="B692"/>
  <c r="AX691"/>
  <c r="AW691"/>
  <c r="AV691"/>
  <c r="AU691"/>
  <c r="AT691"/>
  <c r="AS691"/>
  <c r="AR691"/>
  <c r="AQ691"/>
  <c r="AP691"/>
  <c r="AO691"/>
  <c r="AN691"/>
  <c r="AM691"/>
  <c r="AL691"/>
  <c r="AK691"/>
  <c r="AJ691"/>
  <c r="AI691"/>
  <c r="AH691"/>
  <c r="AG691"/>
  <c r="AF691"/>
  <c r="AE691"/>
  <c r="AD691"/>
  <c r="AC691"/>
  <c r="AB691"/>
  <c r="AA691"/>
  <c r="Z691"/>
  <c r="Y691"/>
  <c r="X691"/>
  <c r="W691"/>
  <c r="V691"/>
  <c r="U691"/>
  <c r="T691"/>
  <c r="S691"/>
  <c r="R691"/>
  <c r="Q691"/>
  <c r="P691"/>
  <c r="O691"/>
  <c r="N691"/>
  <c r="M691"/>
  <c r="L691"/>
  <c r="K691"/>
  <c r="J691"/>
  <c r="I691"/>
  <c r="H691"/>
  <c r="G691"/>
  <c r="F691"/>
  <c r="E691"/>
  <c r="D691"/>
  <c r="C691"/>
  <c r="B691"/>
  <c r="AX690"/>
  <c r="AW690"/>
  <c r="AV690"/>
  <c r="AU690"/>
  <c r="AT690"/>
  <c r="AS690"/>
  <c r="AR690"/>
  <c r="AQ690"/>
  <c r="AP690"/>
  <c r="AO690"/>
  <c r="AN690"/>
  <c r="AM690"/>
  <c r="AL690"/>
  <c r="AK690"/>
  <c r="AJ690"/>
  <c r="AI690"/>
  <c r="AH690"/>
  <c r="AG690"/>
  <c r="AF690"/>
  <c r="AE690"/>
  <c r="AD690"/>
  <c r="AC690"/>
  <c r="AB690"/>
  <c r="AA690"/>
  <c r="Z690"/>
  <c r="Y690"/>
  <c r="X690"/>
  <c r="W690"/>
  <c r="V690"/>
  <c r="U690"/>
  <c r="T690"/>
  <c r="S690"/>
  <c r="R690"/>
  <c r="Q690"/>
  <c r="P690"/>
  <c r="O690"/>
  <c r="N690"/>
  <c r="M690"/>
  <c r="L690"/>
  <c r="K690"/>
  <c r="J690"/>
  <c r="I690"/>
  <c r="H690"/>
  <c r="G690"/>
  <c r="F690"/>
  <c r="E690"/>
  <c r="D690"/>
  <c r="C690"/>
  <c r="B690"/>
  <c r="AX689"/>
  <c r="AW689"/>
  <c r="AV689"/>
  <c r="AU689"/>
  <c r="AT689"/>
  <c r="AS689"/>
  <c r="AR689"/>
  <c r="AQ689"/>
  <c r="AP689"/>
  <c r="AO689"/>
  <c r="AN689"/>
  <c r="AM689"/>
  <c r="AL689"/>
  <c r="AK689"/>
  <c r="AJ689"/>
  <c r="AI689"/>
  <c r="AH689"/>
  <c r="AG689"/>
  <c r="AF689"/>
  <c r="AE689"/>
  <c r="AD689"/>
  <c r="AC689"/>
  <c r="AB689"/>
  <c r="AA689"/>
  <c r="Z689"/>
  <c r="Y689"/>
  <c r="X689"/>
  <c r="W689"/>
  <c r="V689"/>
  <c r="U689"/>
  <c r="T689"/>
  <c r="S689"/>
  <c r="R689"/>
  <c r="Q689"/>
  <c r="P689"/>
  <c r="O689"/>
  <c r="N689"/>
  <c r="M689"/>
  <c r="L689"/>
  <c r="K689"/>
  <c r="J689"/>
  <c r="I689"/>
  <c r="H689"/>
  <c r="G689"/>
  <c r="F689"/>
  <c r="E689"/>
  <c r="D689"/>
  <c r="C689"/>
  <c r="B689"/>
  <c r="AX688"/>
  <c r="AW688"/>
  <c r="AV688"/>
  <c r="AU688"/>
  <c r="AT688"/>
  <c r="AS688"/>
  <c r="AR688"/>
  <c r="AQ688"/>
  <c r="AP688"/>
  <c r="AO688"/>
  <c r="AN688"/>
  <c r="AM688"/>
  <c r="AL688"/>
  <c r="AK688"/>
  <c r="AJ688"/>
  <c r="AI688"/>
  <c r="AH688"/>
  <c r="AG688"/>
  <c r="AF688"/>
  <c r="AE688"/>
  <c r="AD688"/>
  <c r="AC688"/>
  <c r="AB688"/>
  <c r="AA688"/>
  <c r="Z688"/>
  <c r="Y688"/>
  <c r="X688"/>
  <c r="W688"/>
  <c r="V688"/>
  <c r="U688"/>
  <c r="T688"/>
  <c r="S688"/>
  <c r="R688"/>
  <c r="Q688"/>
  <c r="P688"/>
  <c r="O688"/>
  <c r="N688"/>
  <c r="M688"/>
  <c r="L688"/>
  <c r="K688"/>
  <c r="J688"/>
  <c r="I688"/>
  <c r="H688"/>
  <c r="G688"/>
  <c r="F688"/>
  <c r="E688"/>
  <c r="D688"/>
  <c r="C688"/>
  <c r="B688"/>
  <c r="AX687"/>
  <c r="AW687"/>
  <c r="AV687"/>
  <c r="AU687"/>
  <c r="AT687"/>
  <c r="AS687"/>
  <c r="AR687"/>
  <c r="AQ687"/>
  <c r="AP687"/>
  <c r="AO687"/>
  <c r="AN687"/>
  <c r="AM687"/>
  <c r="AL687"/>
  <c r="AK687"/>
  <c r="AJ687"/>
  <c r="AI687"/>
  <c r="AH687"/>
  <c r="AG687"/>
  <c r="AF687"/>
  <c r="AE687"/>
  <c r="AD687"/>
  <c r="AC687"/>
  <c r="AB687"/>
  <c r="AA687"/>
  <c r="Z687"/>
  <c r="Y687"/>
  <c r="X687"/>
  <c r="W687"/>
  <c r="V687"/>
  <c r="U687"/>
  <c r="T687"/>
  <c r="S687"/>
  <c r="R687"/>
  <c r="Q687"/>
  <c r="P687"/>
  <c r="O687"/>
  <c r="N687"/>
  <c r="M687"/>
  <c r="L687"/>
  <c r="K687"/>
  <c r="J687"/>
  <c r="I687"/>
  <c r="H687"/>
  <c r="G687"/>
  <c r="F687"/>
  <c r="E687"/>
  <c r="D687"/>
  <c r="C687"/>
  <c r="B687"/>
  <c r="AX686"/>
  <c r="AW686"/>
  <c r="AV686"/>
  <c r="AU686"/>
  <c r="AT686"/>
  <c r="AS686"/>
  <c r="AR686"/>
  <c r="AQ686"/>
  <c r="AP686"/>
  <c r="AO686"/>
  <c r="AN686"/>
  <c r="AM686"/>
  <c r="AL686"/>
  <c r="AK686"/>
  <c r="AJ686"/>
  <c r="AI686"/>
  <c r="AH686"/>
  <c r="AG686"/>
  <c r="AF686"/>
  <c r="AE686"/>
  <c r="AD686"/>
  <c r="AC686"/>
  <c r="AB686"/>
  <c r="AA686"/>
  <c r="Z686"/>
  <c r="Y686"/>
  <c r="X686"/>
  <c r="W686"/>
  <c r="V686"/>
  <c r="U686"/>
  <c r="T686"/>
  <c r="S686"/>
  <c r="R686"/>
  <c r="Q686"/>
  <c r="P686"/>
  <c r="O686"/>
  <c r="N686"/>
  <c r="M686"/>
  <c r="L686"/>
  <c r="K686"/>
  <c r="J686"/>
  <c r="I686"/>
  <c r="H686"/>
  <c r="G686"/>
  <c r="F686"/>
  <c r="E686"/>
  <c r="D686"/>
  <c r="C686"/>
  <c r="B686"/>
  <c r="AX685"/>
  <c r="AW685"/>
  <c r="AV685"/>
  <c r="AU685"/>
  <c r="AT685"/>
  <c r="AS685"/>
  <c r="AR685"/>
  <c r="AQ685"/>
  <c r="AP685"/>
  <c r="AO685"/>
  <c r="AN685"/>
  <c r="AM685"/>
  <c r="AL685"/>
  <c r="AK685"/>
  <c r="AJ685"/>
  <c r="AI685"/>
  <c r="AH685"/>
  <c r="AG685"/>
  <c r="AF685"/>
  <c r="AE685"/>
  <c r="AD685"/>
  <c r="AC685"/>
  <c r="AB685"/>
  <c r="AA685"/>
  <c r="Z685"/>
  <c r="Y685"/>
  <c r="X685"/>
  <c r="W685"/>
  <c r="V685"/>
  <c r="U685"/>
  <c r="T685"/>
  <c r="S685"/>
  <c r="R685"/>
  <c r="Q685"/>
  <c r="P685"/>
  <c r="O685"/>
  <c r="N685"/>
  <c r="M685"/>
  <c r="L685"/>
  <c r="K685"/>
  <c r="J685"/>
  <c r="I685"/>
  <c r="H685"/>
  <c r="G685"/>
  <c r="F685"/>
  <c r="E685"/>
  <c r="D685"/>
  <c r="C685"/>
  <c r="B685"/>
  <c r="AX684"/>
  <c r="AW684"/>
  <c r="AV684"/>
  <c r="AU684"/>
  <c r="AT684"/>
  <c r="AS684"/>
  <c r="AR684"/>
  <c r="AQ684"/>
  <c r="AP684"/>
  <c r="AO684"/>
  <c r="AN684"/>
  <c r="AM684"/>
  <c r="AL684"/>
  <c r="AK684"/>
  <c r="AJ684"/>
  <c r="AI684"/>
  <c r="AH684"/>
  <c r="AG684"/>
  <c r="AF684"/>
  <c r="AE684"/>
  <c r="AD684"/>
  <c r="AC684"/>
  <c r="AB684"/>
  <c r="AA684"/>
  <c r="Z684"/>
  <c r="Y684"/>
  <c r="X684"/>
  <c r="W684"/>
  <c r="V684"/>
  <c r="U684"/>
  <c r="T684"/>
  <c r="S684"/>
  <c r="R684"/>
  <c r="Q684"/>
  <c r="P684"/>
  <c r="O684"/>
  <c r="N684"/>
  <c r="M684"/>
  <c r="L684"/>
  <c r="K684"/>
  <c r="J684"/>
  <c r="I684"/>
  <c r="H684"/>
  <c r="G684"/>
  <c r="F684"/>
  <c r="E684"/>
  <c r="D684"/>
  <c r="C684"/>
  <c r="B684"/>
  <c r="AX683"/>
  <c r="AW683"/>
  <c r="AV683"/>
  <c r="AU683"/>
  <c r="AT683"/>
  <c r="AS683"/>
  <c r="AR683"/>
  <c r="AQ683"/>
  <c r="AP683"/>
  <c r="AO683"/>
  <c r="AN683"/>
  <c r="AM683"/>
  <c r="AL683"/>
  <c r="AK683"/>
  <c r="AJ683"/>
  <c r="AI683"/>
  <c r="AH683"/>
  <c r="AG683"/>
  <c r="AF683"/>
  <c r="AE683"/>
  <c r="AD683"/>
  <c r="AC683"/>
  <c r="AB683"/>
  <c r="AA683"/>
  <c r="Z683"/>
  <c r="Y683"/>
  <c r="X683"/>
  <c r="W683"/>
  <c r="V683"/>
  <c r="U683"/>
  <c r="T683"/>
  <c r="S683"/>
  <c r="R683"/>
  <c r="Q683"/>
  <c r="P683"/>
  <c r="O683"/>
  <c r="N683"/>
  <c r="M683"/>
  <c r="L683"/>
  <c r="K683"/>
  <c r="J683"/>
  <c r="I683"/>
  <c r="H683"/>
  <c r="G683"/>
  <c r="F683"/>
  <c r="E683"/>
  <c r="D683"/>
  <c r="C683"/>
  <c r="B683"/>
  <c r="AX682"/>
  <c r="AW682"/>
  <c r="AV682"/>
  <c r="AU682"/>
  <c r="AT682"/>
  <c r="AS682"/>
  <c r="AR682"/>
  <c r="AQ682"/>
  <c r="AP682"/>
  <c r="AO682"/>
  <c r="AN682"/>
  <c r="AM682"/>
  <c r="AL682"/>
  <c r="AK682"/>
  <c r="AJ682"/>
  <c r="AI682"/>
  <c r="AH682"/>
  <c r="AG682"/>
  <c r="AF682"/>
  <c r="AE682"/>
  <c r="AD682"/>
  <c r="AC682"/>
  <c r="AB682"/>
  <c r="AA682"/>
  <c r="Z682"/>
  <c r="Y682"/>
  <c r="X682"/>
  <c r="W682"/>
  <c r="V682"/>
  <c r="U682"/>
  <c r="T682"/>
  <c r="S682"/>
  <c r="R682"/>
  <c r="Q682"/>
  <c r="P682"/>
  <c r="O682"/>
  <c r="N682"/>
  <c r="M682"/>
  <c r="L682"/>
  <c r="K682"/>
  <c r="J682"/>
  <c r="I682"/>
  <c r="H682"/>
  <c r="G682"/>
  <c r="F682"/>
  <c r="E682"/>
  <c r="D682"/>
  <c r="C682"/>
  <c r="B682"/>
  <c r="AX681"/>
  <c r="AW681"/>
  <c r="AV681"/>
  <c r="AU681"/>
  <c r="AT681"/>
  <c r="AS681"/>
  <c r="AR681"/>
  <c r="AQ681"/>
  <c r="AP681"/>
  <c r="AO681"/>
  <c r="AN681"/>
  <c r="AM681"/>
  <c r="AL681"/>
  <c r="AK681"/>
  <c r="AJ681"/>
  <c r="AI681"/>
  <c r="AH681"/>
  <c r="AG681"/>
  <c r="AF681"/>
  <c r="AE681"/>
  <c r="AD681"/>
  <c r="AC681"/>
  <c r="AB681"/>
  <c r="AA681"/>
  <c r="Z681"/>
  <c r="Y681"/>
  <c r="X681"/>
  <c r="W681"/>
  <c r="V681"/>
  <c r="U681"/>
  <c r="T681"/>
  <c r="S681"/>
  <c r="R681"/>
  <c r="Q681"/>
  <c r="P681"/>
  <c r="O681"/>
  <c r="N681"/>
  <c r="M681"/>
  <c r="L681"/>
  <c r="K681"/>
  <c r="J681"/>
  <c r="I681"/>
  <c r="H681"/>
  <c r="G681"/>
  <c r="F681"/>
  <c r="E681"/>
  <c r="D681"/>
  <c r="C681"/>
  <c r="B681"/>
  <c r="AX680"/>
  <c r="AW680"/>
  <c r="AV680"/>
  <c r="AU680"/>
  <c r="AT680"/>
  <c r="AS680"/>
  <c r="AR680"/>
  <c r="AQ680"/>
  <c r="AP680"/>
  <c r="AO680"/>
  <c r="AN680"/>
  <c r="AM680"/>
  <c r="AL680"/>
  <c r="AK680"/>
  <c r="AJ680"/>
  <c r="AI680"/>
  <c r="AH680"/>
  <c r="AG680"/>
  <c r="AF680"/>
  <c r="AE680"/>
  <c r="AD680"/>
  <c r="AC680"/>
  <c r="AB680"/>
  <c r="AA680"/>
  <c r="Z680"/>
  <c r="Y680"/>
  <c r="X680"/>
  <c r="W680"/>
  <c r="V680"/>
  <c r="U680"/>
  <c r="T680"/>
  <c r="S680"/>
  <c r="R680"/>
  <c r="Q680"/>
  <c r="P680"/>
  <c r="O680"/>
  <c r="N680"/>
  <c r="M680"/>
  <c r="L680"/>
  <c r="K680"/>
  <c r="J680"/>
  <c r="I680"/>
  <c r="H680"/>
  <c r="G680"/>
  <c r="F680"/>
  <c r="E680"/>
  <c r="D680"/>
  <c r="C680"/>
  <c r="B680"/>
  <c r="AX679"/>
  <c r="AW679"/>
  <c r="AV679"/>
  <c r="AU679"/>
  <c r="AT679"/>
  <c r="AS679"/>
  <c r="AR679"/>
  <c r="AQ679"/>
  <c r="AP679"/>
  <c r="AO679"/>
  <c r="AN679"/>
  <c r="AM679"/>
  <c r="AL679"/>
  <c r="AK679"/>
  <c r="AJ679"/>
  <c r="AI679"/>
  <c r="AH679"/>
  <c r="AG679"/>
  <c r="AF679"/>
  <c r="AE679"/>
  <c r="AD679"/>
  <c r="AC679"/>
  <c r="AB679"/>
  <c r="AA679"/>
  <c r="Z679"/>
  <c r="Y679"/>
  <c r="X679"/>
  <c r="W679"/>
  <c r="V679"/>
  <c r="U679"/>
  <c r="T679"/>
  <c r="S679"/>
  <c r="R679"/>
  <c r="Q679"/>
  <c r="P679"/>
  <c r="O679"/>
  <c r="N679"/>
  <c r="M679"/>
  <c r="L679"/>
  <c r="K679"/>
  <c r="J679"/>
  <c r="I679"/>
  <c r="H679"/>
  <c r="G679"/>
  <c r="F679"/>
  <c r="E679"/>
  <c r="D679"/>
  <c r="C679"/>
  <c r="B679"/>
  <c r="AX678"/>
  <c r="AW678"/>
  <c r="AV678"/>
  <c r="AU678"/>
  <c r="AT678"/>
  <c r="AS678"/>
  <c r="AR678"/>
  <c r="AQ678"/>
  <c r="AP678"/>
  <c r="AO678"/>
  <c r="AN678"/>
  <c r="AM678"/>
  <c r="AL678"/>
  <c r="AK678"/>
  <c r="AJ678"/>
  <c r="AI678"/>
  <c r="AH678"/>
  <c r="AG678"/>
  <c r="AF678"/>
  <c r="AE678"/>
  <c r="AD678"/>
  <c r="AC678"/>
  <c r="AB678"/>
  <c r="AA678"/>
  <c r="Z678"/>
  <c r="Y678"/>
  <c r="X678"/>
  <c r="W678"/>
  <c r="V678"/>
  <c r="U678"/>
  <c r="T678"/>
  <c r="S678"/>
  <c r="R678"/>
  <c r="Q678"/>
  <c r="P678"/>
  <c r="O678"/>
  <c r="N678"/>
  <c r="M678"/>
  <c r="L678"/>
  <c r="K678"/>
  <c r="J678"/>
  <c r="I678"/>
  <c r="H678"/>
  <c r="G678"/>
  <c r="F678"/>
  <c r="E678"/>
  <c r="D678"/>
  <c r="C678"/>
  <c r="B678"/>
  <c r="AX677"/>
  <c r="AW677"/>
  <c r="AV677"/>
  <c r="AU677"/>
  <c r="AT677"/>
  <c r="AS677"/>
  <c r="AR677"/>
  <c r="AQ677"/>
  <c r="AP677"/>
  <c r="AO677"/>
  <c r="AN677"/>
  <c r="AM677"/>
  <c r="AL677"/>
  <c r="AK677"/>
  <c r="AJ677"/>
  <c r="AI677"/>
  <c r="AH677"/>
  <c r="AG677"/>
  <c r="AF677"/>
  <c r="AE677"/>
  <c r="AD677"/>
  <c r="AC677"/>
  <c r="AB677"/>
  <c r="AA677"/>
  <c r="Z677"/>
  <c r="Y677"/>
  <c r="X677"/>
  <c r="W677"/>
  <c r="V677"/>
  <c r="U677"/>
  <c r="T677"/>
  <c r="S677"/>
  <c r="R677"/>
  <c r="Q677"/>
  <c r="P677"/>
  <c r="O677"/>
  <c r="N677"/>
  <c r="M677"/>
  <c r="L677"/>
  <c r="K677"/>
  <c r="J677"/>
  <c r="I677"/>
  <c r="H677"/>
  <c r="G677"/>
  <c r="F677"/>
  <c r="E677"/>
  <c r="D677"/>
  <c r="C677"/>
  <c r="B677"/>
  <c r="AX676"/>
  <c r="AW676"/>
  <c r="AV676"/>
  <c r="AU676"/>
  <c r="AT676"/>
  <c r="AS676"/>
  <c r="AR676"/>
  <c r="AQ676"/>
  <c r="AP676"/>
  <c r="AO676"/>
  <c r="AN676"/>
  <c r="AM676"/>
  <c r="AL676"/>
  <c r="AK676"/>
  <c r="AJ676"/>
  <c r="AI676"/>
  <c r="AH676"/>
  <c r="AG676"/>
  <c r="AF676"/>
  <c r="AE676"/>
  <c r="AD676"/>
  <c r="AC676"/>
  <c r="AB676"/>
  <c r="AA676"/>
  <c r="Z676"/>
  <c r="Y676"/>
  <c r="X676"/>
  <c r="W676"/>
  <c r="V676"/>
  <c r="U676"/>
  <c r="T676"/>
  <c r="S676"/>
  <c r="R676"/>
  <c r="Q676"/>
  <c r="P676"/>
  <c r="O676"/>
  <c r="N676"/>
  <c r="M676"/>
  <c r="L676"/>
  <c r="K676"/>
  <c r="J676"/>
  <c r="I676"/>
  <c r="H676"/>
  <c r="G676"/>
  <c r="F676"/>
  <c r="E676"/>
  <c r="D676"/>
  <c r="C676"/>
  <c r="B676"/>
  <c r="AX675"/>
  <c r="AW675"/>
  <c r="AV675"/>
  <c r="AU675"/>
  <c r="AT675"/>
  <c r="AS675"/>
  <c r="AR675"/>
  <c r="AQ675"/>
  <c r="AP675"/>
  <c r="AO675"/>
  <c r="AN675"/>
  <c r="AM675"/>
  <c r="AL675"/>
  <c r="AK675"/>
  <c r="AJ675"/>
  <c r="AI675"/>
  <c r="AH675"/>
  <c r="AG675"/>
  <c r="AF675"/>
  <c r="AE675"/>
  <c r="AD675"/>
  <c r="AC675"/>
  <c r="AB675"/>
  <c r="AA675"/>
  <c r="Z675"/>
  <c r="Y675"/>
  <c r="X675"/>
  <c r="W675"/>
  <c r="V675"/>
  <c r="U675"/>
  <c r="T675"/>
  <c r="S675"/>
  <c r="R675"/>
  <c r="Q675"/>
  <c r="P675"/>
  <c r="O675"/>
  <c r="N675"/>
  <c r="M675"/>
  <c r="L675"/>
  <c r="K675"/>
  <c r="J675"/>
  <c r="I675"/>
  <c r="H675"/>
  <c r="G675"/>
  <c r="F675"/>
  <c r="E675"/>
  <c r="D675"/>
  <c r="C675"/>
  <c r="B675"/>
  <c r="AX674"/>
  <c r="AW674"/>
  <c r="AV674"/>
  <c r="AU674"/>
  <c r="AT674"/>
  <c r="AS674"/>
  <c r="AR674"/>
  <c r="AQ674"/>
  <c r="AP674"/>
  <c r="AO674"/>
  <c r="AN674"/>
  <c r="AM674"/>
  <c r="AL674"/>
  <c r="AK674"/>
  <c r="AJ674"/>
  <c r="AI674"/>
  <c r="AH674"/>
  <c r="AG674"/>
  <c r="AF674"/>
  <c r="AE674"/>
  <c r="AD674"/>
  <c r="AC674"/>
  <c r="AB674"/>
  <c r="AA674"/>
  <c r="Z674"/>
  <c r="Y674"/>
  <c r="X674"/>
  <c r="W674"/>
  <c r="V674"/>
  <c r="U674"/>
  <c r="T674"/>
  <c r="S674"/>
  <c r="R674"/>
  <c r="Q674"/>
  <c r="P674"/>
  <c r="O674"/>
  <c r="N674"/>
  <c r="M674"/>
  <c r="L674"/>
  <c r="K674"/>
  <c r="J674"/>
  <c r="I674"/>
  <c r="H674"/>
  <c r="G674"/>
  <c r="F674"/>
  <c r="E674"/>
  <c r="D674"/>
  <c r="C674"/>
  <c r="B674"/>
  <c r="AX673"/>
  <c r="AW673"/>
  <c r="AV673"/>
  <c r="AU673"/>
  <c r="AT673"/>
  <c r="AS673"/>
  <c r="AR673"/>
  <c r="AQ673"/>
  <c r="AP673"/>
  <c r="AO673"/>
  <c r="AN673"/>
  <c r="AM673"/>
  <c r="AL673"/>
  <c r="AK673"/>
  <c r="AJ673"/>
  <c r="AI673"/>
  <c r="AH673"/>
  <c r="AG673"/>
  <c r="AF673"/>
  <c r="AE673"/>
  <c r="AD673"/>
  <c r="AC673"/>
  <c r="AB673"/>
  <c r="AA673"/>
  <c r="Z673"/>
  <c r="Y673"/>
  <c r="X673"/>
  <c r="W673"/>
  <c r="V673"/>
  <c r="U673"/>
  <c r="T673"/>
  <c r="S673"/>
  <c r="R673"/>
  <c r="Q673"/>
  <c r="P673"/>
  <c r="O673"/>
  <c r="N673"/>
  <c r="M673"/>
  <c r="L673"/>
  <c r="K673"/>
  <c r="J673"/>
  <c r="I673"/>
  <c r="H673"/>
  <c r="G673"/>
  <c r="F673"/>
  <c r="E673"/>
  <c r="D673"/>
  <c r="C673"/>
  <c r="B673"/>
  <c r="AX672"/>
  <c r="AW672"/>
  <c r="AV672"/>
  <c r="AU672"/>
  <c r="AT672"/>
  <c r="AS672"/>
  <c r="AR672"/>
  <c r="AQ672"/>
  <c r="AP672"/>
  <c r="AO672"/>
  <c r="AN672"/>
  <c r="AM672"/>
  <c r="AL672"/>
  <c r="AK672"/>
  <c r="AJ672"/>
  <c r="AI672"/>
  <c r="AH672"/>
  <c r="AG672"/>
  <c r="AF672"/>
  <c r="AE672"/>
  <c r="AD672"/>
  <c r="AC672"/>
  <c r="AB672"/>
  <c r="AA672"/>
  <c r="Z672"/>
  <c r="Y672"/>
  <c r="X672"/>
  <c r="W672"/>
  <c r="V672"/>
  <c r="U672"/>
  <c r="T672"/>
  <c r="S672"/>
  <c r="R672"/>
  <c r="Q672"/>
  <c r="P672"/>
  <c r="O672"/>
  <c r="N672"/>
  <c r="M672"/>
  <c r="L672"/>
  <c r="K672"/>
  <c r="J672"/>
  <c r="I672"/>
  <c r="H672"/>
  <c r="G672"/>
  <c r="F672"/>
  <c r="E672"/>
  <c r="D672"/>
  <c r="C672"/>
  <c r="B672"/>
  <c r="AX671"/>
  <c r="AW671"/>
  <c r="AV671"/>
  <c r="AU671"/>
  <c r="AT671"/>
  <c r="AS671"/>
  <c r="AR671"/>
  <c r="AQ671"/>
  <c r="AP671"/>
  <c r="AO671"/>
  <c r="AN671"/>
  <c r="AM671"/>
  <c r="AL671"/>
  <c r="AK671"/>
  <c r="AJ671"/>
  <c r="AI671"/>
  <c r="AH671"/>
  <c r="AG671"/>
  <c r="AF671"/>
  <c r="AE671"/>
  <c r="AD671"/>
  <c r="AC671"/>
  <c r="AB671"/>
  <c r="AA671"/>
  <c r="Z671"/>
  <c r="Y671"/>
  <c r="X671"/>
  <c r="W671"/>
  <c r="V671"/>
  <c r="U671"/>
  <c r="T671"/>
  <c r="S671"/>
  <c r="R671"/>
  <c r="Q671"/>
  <c r="P671"/>
  <c r="O671"/>
  <c r="N671"/>
  <c r="M671"/>
  <c r="L671"/>
  <c r="K671"/>
  <c r="J671"/>
  <c r="I671"/>
  <c r="H671"/>
  <c r="G671"/>
  <c r="F671"/>
  <c r="E671"/>
  <c r="D671"/>
  <c r="C671"/>
  <c r="B671"/>
  <c r="AX670"/>
  <c r="AW670"/>
  <c r="AV670"/>
  <c r="AU670"/>
  <c r="AT670"/>
  <c r="AS670"/>
  <c r="AR670"/>
  <c r="AQ670"/>
  <c r="AP670"/>
  <c r="AO670"/>
  <c r="AN670"/>
  <c r="AM670"/>
  <c r="AL670"/>
  <c r="AK670"/>
  <c r="AJ670"/>
  <c r="AI670"/>
  <c r="AH670"/>
  <c r="AG670"/>
  <c r="AF670"/>
  <c r="AE670"/>
  <c r="AD670"/>
  <c r="AC670"/>
  <c r="AB670"/>
  <c r="AA670"/>
  <c r="Z670"/>
  <c r="Y670"/>
  <c r="X670"/>
  <c r="W670"/>
  <c r="V670"/>
  <c r="U670"/>
  <c r="T670"/>
  <c r="S670"/>
  <c r="R670"/>
  <c r="Q670"/>
  <c r="P670"/>
  <c r="O670"/>
  <c r="N670"/>
  <c r="M670"/>
  <c r="L670"/>
  <c r="K670"/>
  <c r="J670"/>
  <c r="I670"/>
  <c r="H670"/>
  <c r="G670"/>
  <c r="F670"/>
  <c r="E670"/>
  <c r="D670"/>
  <c r="C670"/>
  <c r="B670"/>
  <c r="AX669"/>
  <c r="AW669"/>
  <c r="AV669"/>
  <c r="AU669"/>
  <c r="AT669"/>
  <c r="AS669"/>
  <c r="AR669"/>
  <c r="AQ669"/>
  <c r="AP669"/>
  <c r="AO669"/>
  <c r="AN669"/>
  <c r="AM669"/>
  <c r="AL669"/>
  <c r="AK669"/>
  <c r="AJ669"/>
  <c r="AI669"/>
  <c r="AH669"/>
  <c r="AG669"/>
  <c r="AF669"/>
  <c r="AE669"/>
  <c r="AD669"/>
  <c r="AC669"/>
  <c r="AB669"/>
  <c r="AA669"/>
  <c r="Z669"/>
  <c r="Y669"/>
  <c r="X669"/>
  <c r="W669"/>
  <c r="V669"/>
  <c r="U669"/>
  <c r="T669"/>
  <c r="S669"/>
  <c r="R669"/>
  <c r="Q669"/>
  <c r="P669"/>
  <c r="O669"/>
  <c r="N669"/>
  <c r="M669"/>
  <c r="L669"/>
  <c r="K669"/>
  <c r="J669"/>
  <c r="I669"/>
  <c r="H669"/>
  <c r="G669"/>
  <c r="F669"/>
  <c r="E669"/>
  <c r="D669"/>
  <c r="C669"/>
  <c r="B669"/>
  <c r="AX668"/>
  <c r="AW668"/>
  <c r="AV668"/>
  <c r="AU668"/>
  <c r="AT668"/>
  <c r="AS668"/>
  <c r="AR668"/>
  <c r="AQ668"/>
  <c r="AP668"/>
  <c r="AO668"/>
  <c r="AN668"/>
  <c r="AM668"/>
  <c r="AL668"/>
  <c r="AK668"/>
  <c r="AJ668"/>
  <c r="AI668"/>
  <c r="AH668"/>
  <c r="AG668"/>
  <c r="AF668"/>
  <c r="AE668"/>
  <c r="AD668"/>
  <c r="AC668"/>
  <c r="AB668"/>
  <c r="AA668"/>
  <c r="Z668"/>
  <c r="Y668"/>
  <c r="X668"/>
  <c r="W668"/>
  <c r="V668"/>
  <c r="U668"/>
  <c r="T668"/>
  <c r="S668"/>
  <c r="R668"/>
  <c r="Q668"/>
  <c r="P668"/>
  <c r="O668"/>
  <c r="N668"/>
  <c r="M668"/>
  <c r="L668"/>
  <c r="K668"/>
  <c r="J668"/>
  <c r="I668"/>
  <c r="H668"/>
  <c r="G668"/>
  <c r="F668"/>
  <c r="E668"/>
  <c r="D668"/>
  <c r="C668"/>
  <c r="B668"/>
  <c r="AX667"/>
  <c r="AW667"/>
  <c r="AV667"/>
  <c r="AU667"/>
  <c r="AT667"/>
  <c r="AS667"/>
  <c r="AR667"/>
  <c r="AQ667"/>
  <c r="AP667"/>
  <c r="AO667"/>
  <c r="AN667"/>
  <c r="AM667"/>
  <c r="AL667"/>
  <c r="AK667"/>
  <c r="AJ667"/>
  <c r="AI667"/>
  <c r="AH667"/>
  <c r="AG667"/>
  <c r="AF667"/>
  <c r="AE667"/>
  <c r="AD667"/>
  <c r="AC667"/>
  <c r="AB667"/>
  <c r="AA667"/>
  <c r="Z667"/>
  <c r="Y667"/>
  <c r="X667"/>
  <c r="W667"/>
  <c r="V667"/>
  <c r="U667"/>
  <c r="T667"/>
  <c r="S667"/>
  <c r="R667"/>
  <c r="Q667"/>
  <c r="P667"/>
  <c r="O667"/>
  <c r="N667"/>
  <c r="M667"/>
  <c r="L667"/>
  <c r="K667"/>
  <c r="J667"/>
  <c r="I667"/>
  <c r="H667"/>
  <c r="G667"/>
  <c r="F667"/>
  <c r="E667"/>
  <c r="D667"/>
  <c r="C667"/>
  <c r="B667"/>
  <c r="AX666"/>
  <c r="AW666"/>
  <c r="AV666"/>
  <c r="AU666"/>
  <c r="AT666"/>
  <c r="AS666"/>
  <c r="AR666"/>
  <c r="AQ666"/>
  <c r="AP666"/>
  <c r="AO666"/>
  <c r="AN666"/>
  <c r="AM666"/>
  <c r="AL666"/>
  <c r="AK666"/>
  <c r="AJ666"/>
  <c r="AI666"/>
  <c r="AH666"/>
  <c r="AG666"/>
  <c r="AF666"/>
  <c r="AE666"/>
  <c r="AD666"/>
  <c r="AC666"/>
  <c r="AB666"/>
  <c r="AA666"/>
  <c r="Z666"/>
  <c r="Y666"/>
  <c r="X666"/>
  <c r="W666"/>
  <c r="V666"/>
  <c r="U666"/>
  <c r="T666"/>
  <c r="S666"/>
  <c r="R666"/>
  <c r="Q666"/>
  <c r="P666"/>
  <c r="O666"/>
  <c r="N666"/>
  <c r="M666"/>
  <c r="L666"/>
  <c r="K666"/>
  <c r="J666"/>
  <c r="I666"/>
  <c r="H666"/>
  <c r="G666"/>
  <c r="F666"/>
  <c r="E666"/>
  <c r="D666"/>
  <c r="C666"/>
  <c r="B666"/>
  <c r="AX665"/>
  <c r="AW665"/>
  <c r="AV665"/>
  <c r="AU665"/>
  <c r="AT665"/>
  <c r="AS665"/>
  <c r="AR665"/>
  <c r="AQ665"/>
  <c r="AP665"/>
  <c r="AO665"/>
  <c r="AN665"/>
  <c r="AM665"/>
  <c r="AL665"/>
  <c r="AK665"/>
  <c r="AJ665"/>
  <c r="AI665"/>
  <c r="AH665"/>
  <c r="AG665"/>
  <c r="AF665"/>
  <c r="AE665"/>
  <c r="AD665"/>
  <c r="AC665"/>
  <c r="AB665"/>
  <c r="AA665"/>
  <c r="Z665"/>
  <c r="Y665"/>
  <c r="X665"/>
  <c r="W665"/>
  <c r="V665"/>
  <c r="U665"/>
  <c r="T665"/>
  <c r="S665"/>
  <c r="R665"/>
  <c r="Q665"/>
  <c r="P665"/>
  <c r="O665"/>
  <c r="N665"/>
  <c r="M665"/>
  <c r="L665"/>
  <c r="K665"/>
  <c r="J665"/>
  <c r="I665"/>
  <c r="H665"/>
  <c r="G665"/>
  <c r="F665"/>
  <c r="E665"/>
  <c r="D665"/>
  <c r="C665"/>
  <c r="B665"/>
  <c r="AX664"/>
  <c r="AW664"/>
  <c r="AV664"/>
  <c r="AU664"/>
  <c r="AT664"/>
  <c r="AS664"/>
  <c r="AR664"/>
  <c r="AQ664"/>
  <c r="AP664"/>
  <c r="AO664"/>
  <c r="AN664"/>
  <c r="AM664"/>
  <c r="AL664"/>
  <c r="AK664"/>
  <c r="AJ664"/>
  <c r="AI664"/>
  <c r="AH664"/>
  <c r="AG664"/>
  <c r="AF664"/>
  <c r="AE664"/>
  <c r="AD664"/>
  <c r="AC664"/>
  <c r="AB664"/>
  <c r="AA664"/>
  <c r="Z664"/>
  <c r="Y664"/>
  <c r="X664"/>
  <c r="W664"/>
  <c r="V664"/>
  <c r="U664"/>
  <c r="T664"/>
  <c r="S664"/>
  <c r="R664"/>
  <c r="Q664"/>
  <c r="P664"/>
  <c r="O664"/>
  <c r="N664"/>
  <c r="M664"/>
  <c r="L664"/>
  <c r="K664"/>
  <c r="J664"/>
  <c r="I664"/>
  <c r="H664"/>
  <c r="G664"/>
  <c r="F664"/>
  <c r="E664"/>
  <c r="D664"/>
  <c r="C664"/>
  <c r="B664"/>
  <c r="AX663"/>
  <c r="AW663"/>
  <c r="AV663"/>
  <c r="AU663"/>
  <c r="AT663"/>
  <c r="AS663"/>
  <c r="AR663"/>
  <c r="AQ663"/>
  <c r="AP663"/>
  <c r="AO663"/>
  <c r="AN663"/>
  <c r="AM663"/>
  <c r="AL663"/>
  <c r="AK663"/>
  <c r="AJ663"/>
  <c r="AI663"/>
  <c r="AH663"/>
  <c r="AG663"/>
  <c r="AF663"/>
  <c r="AE663"/>
  <c r="AD663"/>
  <c r="AC663"/>
  <c r="AB663"/>
  <c r="AA663"/>
  <c r="Z663"/>
  <c r="Y663"/>
  <c r="X663"/>
  <c r="W663"/>
  <c r="V663"/>
  <c r="U663"/>
  <c r="T663"/>
  <c r="S663"/>
  <c r="R663"/>
  <c r="Q663"/>
  <c r="P663"/>
  <c r="O663"/>
  <c r="N663"/>
  <c r="M663"/>
  <c r="L663"/>
  <c r="K663"/>
  <c r="J663"/>
  <c r="I663"/>
  <c r="H663"/>
  <c r="G663"/>
  <c r="F663"/>
  <c r="E663"/>
  <c r="D663"/>
  <c r="C663"/>
  <c r="B663"/>
  <c r="AX662"/>
  <c r="AW662"/>
  <c r="AV662"/>
  <c r="AU662"/>
  <c r="AT662"/>
  <c r="AS662"/>
  <c r="AR662"/>
  <c r="AQ662"/>
  <c r="AP662"/>
  <c r="AO662"/>
  <c r="AN662"/>
  <c r="AM662"/>
  <c r="AL662"/>
  <c r="AK662"/>
  <c r="AJ662"/>
  <c r="AI662"/>
  <c r="AH662"/>
  <c r="AG662"/>
  <c r="AF662"/>
  <c r="AE662"/>
  <c r="AD662"/>
  <c r="AC662"/>
  <c r="AB662"/>
  <c r="AA662"/>
  <c r="Z662"/>
  <c r="Y662"/>
  <c r="X662"/>
  <c r="W662"/>
  <c r="V662"/>
  <c r="U662"/>
  <c r="T662"/>
  <c r="S662"/>
  <c r="R662"/>
  <c r="Q662"/>
  <c r="P662"/>
  <c r="O662"/>
  <c r="N662"/>
  <c r="M662"/>
  <c r="L662"/>
  <c r="K662"/>
  <c r="J662"/>
  <c r="I662"/>
  <c r="H662"/>
  <c r="G662"/>
  <c r="F662"/>
  <c r="E662"/>
  <c r="D662"/>
  <c r="C662"/>
  <c r="B662"/>
  <c r="AX661"/>
  <c r="AW661"/>
  <c r="AV661"/>
  <c r="AU661"/>
  <c r="AT661"/>
  <c r="AS661"/>
  <c r="AR661"/>
  <c r="AQ661"/>
  <c r="AP661"/>
  <c r="AO661"/>
  <c r="AN661"/>
  <c r="AM661"/>
  <c r="AL661"/>
  <c r="AK661"/>
  <c r="AJ661"/>
  <c r="AI661"/>
  <c r="AH661"/>
  <c r="AG661"/>
  <c r="AF661"/>
  <c r="AE661"/>
  <c r="AD661"/>
  <c r="AC661"/>
  <c r="AB661"/>
  <c r="AA661"/>
  <c r="Z661"/>
  <c r="Y661"/>
  <c r="X661"/>
  <c r="W661"/>
  <c r="V661"/>
  <c r="U661"/>
  <c r="T661"/>
  <c r="S661"/>
  <c r="R661"/>
  <c r="Q661"/>
  <c r="P661"/>
  <c r="O661"/>
  <c r="N661"/>
  <c r="M661"/>
  <c r="L661"/>
  <c r="K661"/>
  <c r="J661"/>
  <c r="I661"/>
  <c r="H661"/>
  <c r="G661"/>
  <c r="F661"/>
  <c r="E661"/>
  <c r="D661"/>
  <c r="C661"/>
  <c r="B661"/>
  <c r="AX660"/>
  <c r="AW660"/>
  <c r="AV660"/>
  <c r="AU660"/>
  <c r="AT660"/>
  <c r="AS660"/>
  <c r="AR660"/>
  <c r="AQ660"/>
  <c r="AP660"/>
  <c r="AO660"/>
  <c r="AN660"/>
  <c r="AM660"/>
  <c r="AL660"/>
  <c r="AK660"/>
  <c r="AJ660"/>
  <c r="AI660"/>
  <c r="AH660"/>
  <c r="AG660"/>
  <c r="AF660"/>
  <c r="AE660"/>
  <c r="AD660"/>
  <c r="AC660"/>
  <c r="AB660"/>
  <c r="AA660"/>
  <c r="Z660"/>
  <c r="Y660"/>
  <c r="X660"/>
  <c r="W660"/>
  <c r="V660"/>
  <c r="U660"/>
  <c r="T660"/>
  <c r="S660"/>
  <c r="R660"/>
  <c r="Q660"/>
  <c r="P660"/>
  <c r="O660"/>
  <c r="N660"/>
  <c r="M660"/>
  <c r="L660"/>
  <c r="K660"/>
  <c r="J660"/>
  <c r="I660"/>
  <c r="H660"/>
  <c r="G660"/>
  <c r="F660"/>
  <c r="E660"/>
  <c r="D660"/>
  <c r="C660"/>
  <c r="B660"/>
  <c r="AX659"/>
  <c r="AW659"/>
  <c r="AV659"/>
  <c r="AU659"/>
  <c r="AT659"/>
  <c r="AS659"/>
  <c r="AR659"/>
  <c r="AQ659"/>
  <c r="AP659"/>
  <c r="AO659"/>
  <c r="AN659"/>
  <c r="AM659"/>
  <c r="AL659"/>
  <c r="AK659"/>
  <c r="AJ659"/>
  <c r="AI659"/>
  <c r="AH659"/>
  <c r="AG659"/>
  <c r="AF659"/>
  <c r="AE659"/>
  <c r="AD659"/>
  <c r="AC659"/>
  <c r="AB659"/>
  <c r="AA659"/>
  <c r="Z659"/>
  <c r="Y659"/>
  <c r="X659"/>
  <c r="W659"/>
  <c r="V659"/>
  <c r="U659"/>
  <c r="T659"/>
  <c r="S659"/>
  <c r="R659"/>
  <c r="Q659"/>
  <c r="P659"/>
  <c r="O659"/>
  <c r="N659"/>
  <c r="M659"/>
  <c r="L659"/>
  <c r="K659"/>
  <c r="J659"/>
  <c r="I659"/>
  <c r="H659"/>
  <c r="G659"/>
  <c r="F659"/>
  <c r="E659"/>
  <c r="D659"/>
  <c r="C659"/>
  <c r="B659"/>
  <c r="AX658"/>
  <c r="AW658"/>
  <c r="AV658"/>
  <c r="AU658"/>
  <c r="AT658"/>
  <c r="AS658"/>
  <c r="AR658"/>
  <c r="AQ658"/>
  <c r="AP658"/>
  <c r="AO658"/>
  <c r="AN658"/>
  <c r="AM658"/>
  <c r="AL658"/>
  <c r="AK658"/>
  <c r="AJ658"/>
  <c r="AI658"/>
  <c r="AH658"/>
  <c r="AG658"/>
  <c r="AF658"/>
  <c r="AE658"/>
  <c r="AD658"/>
  <c r="AC658"/>
  <c r="AB658"/>
  <c r="AA658"/>
  <c r="Z658"/>
  <c r="Y658"/>
  <c r="X658"/>
  <c r="W658"/>
  <c r="V658"/>
  <c r="U658"/>
  <c r="T658"/>
  <c r="S658"/>
  <c r="R658"/>
  <c r="Q658"/>
  <c r="P658"/>
  <c r="O658"/>
  <c r="N658"/>
  <c r="M658"/>
  <c r="L658"/>
  <c r="K658"/>
  <c r="J658"/>
  <c r="I658"/>
  <c r="H658"/>
  <c r="G658"/>
  <c r="F658"/>
  <c r="E658"/>
  <c r="D658"/>
  <c r="C658"/>
  <c r="B658"/>
  <c r="AX657"/>
  <c r="AW657"/>
  <c r="AV657"/>
  <c r="AU657"/>
  <c r="AT657"/>
  <c r="AS657"/>
  <c r="AR657"/>
  <c r="AQ657"/>
  <c r="AP657"/>
  <c r="AO657"/>
  <c r="AN657"/>
  <c r="AM657"/>
  <c r="AL657"/>
  <c r="AK657"/>
  <c r="AJ657"/>
  <c r="AI657"/>
  <c r="AH657"/>
  <c r="AG657"/>
  <c r="AF657"/>
  <c r="AE657"/>
  <c r="AD657"/>
  <c r="AC657"/>
  <c r="AB657"/>
  <c r="AA657"/>
  <c r="Z657"/>
  <c r="Y657"/>
  <c r="X657"/>
  <c r="W657"/>
  <c r="V657"/>
  <c r="U657"/>
  <c r="T657"/>
  <c r="S657"/>
  <c r="R657"/>
  <c r="Q657"/>
  <c r="P657"/>
  <c r="O657"/>
  <c r="N657"/>
  <c r="M657"/>
  <c r="L657"/>
  <c r="K657"/>
  <c r="J657"/>
  <c r="I657"/>
  <c r="H657"/>
  <c r="G657"/>
  <c r="F657"/>
  <c r="E657"/>
  <c r="D657"/>
  <c r="C657"/>
  <c r="B657"/>
  <c r="AX656"/>
  <c r="AW656"/>
  <c r="AV656"/>
  <c r="AU656"/>
  <c r="AT656"/>
  <c r="AS656"/>
  <c r="AR656"/>
  <c r="AQ656"/>
  <c r="AP656"/>
  <c r="AO656"/>
  <c r="AN656"/>
  <c r="AM656"/>
  <c r="AL656"/>
  <c r="AK656"/>
  <c r="AJ656"/>
  <c r="AI656"/>
  <c r="AH656"/>
  <c r="AG656"/>
  <c r="AF656"/>
  <c r="AE656"/>
  <c r="AD656"/>
  <c r="AC656"/>
  <c r="AB656"/>
  <c r="AA656"/>
  <c r="Z656"/>
  <c r="Y656"/>
  <c r="X656"/>
  <c r="W656"/>
  <c r="V656"/>
  <c r="U656"/>
  <c r="T656"/>
  <c r="S656"/>
  <c r="R656"/>
  <c r="Q656"/>
  <c r="P656"/>
  <c r="O656"/>
  <c r="N656"/>
  <c r="M656"/>
  <c r="L656"/>
  <c r="K656"/>
  <c r="J656"/>
  <c r="I656"/>
  <c r="H656"/>
  <c r="G656"/>
  <c r="F656"/>
  <c r="E656"/>
  <c r="D656"/>
  <c r="C656"/>
  <c r="B656"/>
  <c r="AX655"/>
  <c r="AW655"/>
  <c r="AV655"/>
  <c r="AU655"/>
  <c r="AT655"/>
  <c r="AS655"/>
  <c r="AR655"/>
  <c r="AQ655"/>
  <c r="AP655"/>
  <c r="AO655"/>
  <c r="AN655"/>
  <c r="AM655"/>
  <c r="AL655"/>
  <c r="AK655"/>
  <c r="AJ655"/>
  <c r="AI655"/>
  <c r="AH655"/>
  <c r="AG655"/>
  <c r="AF655"/>
  <c r="AE655"/>
  <c r="AD655"/>
  <c r="AC655"/>
  <c r="AB655"/>
  <c r="AA655"/>
  <c r="Z655"/>
  <c r="Y655"/>
  <c r="X655"/>
  <c r="W655"/>
  <c r="V655"/>
  <c r="U655"/>
  <c r="T655"/>
  <c r="S655"/>
  <c r="R655"/>
  <c r="Q655"/>
  <c r="P655"/>
  <c r="O655"/>
  <c r="N655"/>
  <c r="M655"/>
  <c r="L655"/>
  <c r="K655"/>
  <c r="J655"/>
  <c r="I655"/>
  <c r="H655"/>
  <c r="G655"/>
  <c r="F655"/>
  <c r="E655"/>
  <c r="D655"/>
  <c r="C655"/>
  <c r="B655"/>
  <c r="AX654"/>
  <c r="AW654"/>
  <c r="AV654"/>
  <c r="AU654"/>
  <c r="AT654"/>
  <c r="AS654"/>
  <c r="AR654"/>
  <c r="AQ654"/>
  <c r="AP654"/>
  <c r="AO654"/>
  <c r="AN654"/>
  <c r="AM654"/>
  <c r="AL654"/>
  <c r="AK654"/>
  <c r="AJ654"/>
  <c r="AI654"/>
  <c r="AH654"/>
  <c r="AG654"/>
  <c r="AF654"/>
  <c r="AE654"/>
  <c r="AD654"/>
  <c r="AC654"/>
  <c r="AB654"/>
  <c r="AA654"/>
  <c r="Z654"/>
  <c r="Y654"/>
  <c r="X654"/>
  <c r="W654"/>
  <c r="V654"/>
  <c r="U654"/>
  <c r="T654"/>
  <c r="S654"/>
  <c r="R654"/>
  <c r="Q654"/>
  <c r="P654"/>
  <c r="O654"/>
  <c r="N654"/>
  <c r="M654"/>
  <c r="L654"/>
  <c r="K654"/>
  <c r="J654"/>
  <c r="I654"/>
  <c r="H654"/>
  <c r="G654"/>
  <c r="F654"/>
  <c r="E654"/>
  <c r="D654"/>
  <c r="C654"/>
  <c r="B654"/>
  <c r="AX653"/>
  <c r="AW653"/>
  <c r="AV653"/>
  <c r="AU653"/>
  <c r="AT653"/>
  <c r="AS653"/>
  <c r="AR653"/>
  <c r="AQ653"/>
  <c r="AP653"/>
  <c r="AO653"/>
  <c r="AN653"/>
  <c r="AM653"/>
  <c r="AL653"/>
  <c r="AK653"/>
  <c r="AJ653"/>
  <c r="AI653"/>
  <c r="AH653"/>
  <c r="AG653"/>
  <c r="AF653"/>
  <c r="AE653"/>
  <c r="AD653"/>
  <c r="AC653"/>
  <c r="AB653"/>
  <c r="AA653"/>
  <c r="Z653"/>
  <c r="Y653"/>
  <c r="X653"/>
  <c r="W653"/>
  <c r="V653"/>
  <c r="U653"/>
  <c r="T653"/>
  <c r="S653"/>
  <c r="R653"/>
  <c r="Q653"/>
  <c r="P653"/>
  <c r="O653"/>
  <c r="N653"/>
  <c r="M653"/>
  <c r="L653"/>
  <c r="K653"/>
  <c r="J653"/>
  <c r="I653"/>
  <c r="H653"/>
  <c r="G653"/>
  <c r="F653"/>
  <c r="E653"/>
  <c r="D653"/>
  <c r="C653"/>
  <c r="B653"/>
  <c r="AX652"/>
  <c r="AW652"/>
  <c r="AV652"/>
  <c r="AU652"/>
  <c r="AT652"/>
  <c r="AS652"/>
  <c r="AR652"/>
  <c r="AQ652"/>
  <c r="AP652"/>
  <c r="AO652"/>
  <c r="AN652"/>
  <c r="AM652"/>
  <c r="AL652"/>
  <c r="AK652"/>
  <c r="AJ652"/>
  <c r="AI652"/>
  <c r="AH652"/>
  <c r="AG652"/>
  <c r="AF652"/>
  <c r="AE652"/>
  <c r="AD652"/>
  <c r="AC652"/>
  <c r="AB652"/>
  <c r="AA652"/>
  <c r="Z652"/>
  <c r="Y652"/>
  <c r="X652"/>
  <c r="W652"/>
  <c r="V652"/>
  <c r="U652"/>
  <c r="T652"/>
  <c r="S652"/>
  <c r="R652"/>
  <c r="Q652"/>
  <c r="P652"/>
  <c r="O652"/>
  <c r="N652"/>
  <c r="M652"/>
  <c r="L652"/>
  <c r="K652"/>
  <c r="J652"/>
  <c r="I652"/>
  <c r="H652"/>
  <c r="G652"/>
  <c r="F652"/>
  <c r="E652"/>
  <c r="D652"/>
  <c r="C652"/>
  <c r="B652"/>
  <c r="AX651"/>
  <c r="AW651"/>
  <c r="AV651"/>
  <c r="AU651"/>
  <c r="AT651"/>
  <c r="AS651"/>
  <c r="AR651"/>
  <c r="AQ651"/>
  <c r="AP651"/>
  <c r="AO651"/>
  <c r="AN651"/>
  <c r="AM651"/>
  <c r="AL651"/>
  <c r="AK651"/>
  <c r="AJ651"/>
  <c r="AI651"/>
  <c r="AH651"/>
  <c r="AG651"/>
  <c r="AF651"/>
  <c r="AE651"/>
  <c r="AD651"/>
  <c r="AC651"/>
  <c r="AB651"/>
  <c r="AA651"/>
  <c r="Z651"/>
  <c r="Y651"/>
  <c r="X651"/>
  <c r="W651"/>
  <c r="V651"/>
  <c r="U651"/>
  <c r="T651"/>
  <c r="S651"/>
  <c r="R651"/>
  <c r="Q651"/>
  <c r="P651"/>
  <c r="O651"/>
  <c r="N651"/>
  <c r="M651"/>
  <c r="L651"/>
  <c r="K651"/>
  <c r="J651"/>
  <c r="I651"/>
  <c r="H651"/>
  <c r="G651"/>
  <c r="F651"/>
  <c r="E651"/>
  <c r="D651"/>
  <c r="C651"/>
  <c r="B651"/>
  <c r="AX650"/>
  <c r="AW650"/>
  <c r="AV650"/>
  <c r="AU650"/>
  <c r="AT650"/>
  <c r="AS650"/>
  <c r="AR650"/>
  <c r="AQ650"/>
  <c r="AP650"/>
  <c r="AO650"/>
  <c r="AN650"/>
  <c r="AM650"/>
  <c r="AL650"/>
  <c r="AK650"/>
  <c r="AJ650"/>
  <c r="AI650"/>
  <c r="AH650"/>
  <c r="AG650"/>
  <c r="AF650"/>
  <c r="AE650"/>
  <c r="AD650"/>
  <c r="AC650"/>
  <c r="AB650"/>
  <c r="AA650"/>
  <c r="Z650"/>
  <c r="Y650"/>
  <c r="X650"/>
  <c r="W650"/>
  <c r="V650"/>
  <c r="U650"/>
  <c r="T650"/>
  <c r="S650"/>
  <c r="R650"/>
  <c r="Q650"/>
  <c r="P650"/>
  <c r="O650"/>
  <c r="N650"/>
  <c r="M650"/>
  <c r="L650"/>
  <c r="K650"/>
  <c r="J650"/>
  <c r="I650"/>
  <c r="H650"/>
  <c r="G650"/>
  <c r="F650"/>
  <c r="E650"/>
  <c r="D650"/>
  <c r="C650"/>
  <c r="B650"/>
  <c r="AX649"/>
  <c r="AW649"/>
  <c r="AV649"/>
  <c r="AU649"/>
  <c r="AT649"/>
  <c r="AS649"/>
  <c r="AR649"/>
  <c r="AQ649"/>
  <c r="AP649"/>
  <c r="AO649"/>
  <c r="AN649"/>
  <c r="AM649"/>
  <c r="AL649"/>
  <c r="AK649"/>
  <c r="AJ649"/>
  <c r="AI649"/>
  <c r="AH649"/>
  <c r="AG649"/>
  <c r="AF649"/>
  <c r="AE649"/>
  <c r="AD649"/>
  <c r="AC649"/>
  <c r="AB649"/>
  <c r="AA649"/>
  <c r="Z649"/>
  <c r="Y649"/>
  <c r="X649"/>
  <c r="W649"/>
  <c r="V649"/>
  <c r="U649"/>
  <c r="T649"/>
  <c r="S649"/>
  <c r="R649"/>
  <c r="Q649"/>
  <c r="P649"/>
  <c r="O649"/>
  <c r="N649"/>
  <c r="M649"/>
  <c r="L649"/>
  <c r="K649"/>
  <c r="J649"/>
  <c r="I649"/>
  <c r="H649"/>
  <c r="G649"/>
  <c r="F649"/>
  <c r="E649"/>
  <c r="D649"/>
  <c r="C649"/>
  <c r="B649"/>
  <c r="AX648"/>
  <c r="AW648"/>
  <c r="AV648"/>
  <c r="AU648"/>
  <c r="AT648"/>
  <c r="AS648"/>
  <c r="AR648"/>
  <c r="AQ648"/>
  <c r="AP648"/>
  <c r="AO648"/>
  <c r="AN648"/>
  <c r="AM648"/>
  <c r="AL648"/>
  <c r="AK648"/>
  <c r="AJ648"/>
  <c r="AI648"/>
  <c r="AH648"/>
  <c r="AG648"/>
  <c r="AF648"/>
  <c r="AE648"/>
  <c r="AD648"/>
  <c r="AC648"/>
  <c r="AB648"/>
  <c r="AA648"/>
  <c r="Z648"/>
  <c r="Y648"/>
  <c r="X648"/>
  <c r="W648"/>
  <c r="V648"/>
  <c r="U648"/>
  <c r="T648"/>
  <c r="S648"/>
  <c r="R648"/>
  <c r="Q648"/>
  <c r="P648"/>
  <c r="O648"/>
  <c r="N648"/>
  <c r="M648"/>
  <c r="L648"/>
  <c r="K648"/>
  <c r="J648"/>
  <c r="I648"/>
  <c r="H648"/>
  <c r="G648"/>
  <c r="F648"/>
  <c r="E648"/>
  <c r="D648"/>
  <c r="C648"/>
  <c r="B648"/>
  <c r="AX647"/>
  <c r="AW647"/>
  <c r="AV647"/>
  <c r="AU647"/>
  <c r="AT647"/>
  <c r="AS647"/>
  <c r="AR647"/>
  <c r="AQ647"/>
  <c r="AP647"/>
  <c r="AO647"/>
  <c r="AN647"/>
  <c r="AM647"/>
  <c r="AL647"/>
  <c r="AK647"/>
  <c r="AJ647"/>
  <c r="AI647"/>
  <c r="AH647"/>
  <c r="AG647"/>
  <c r="AF647"/>
  <c r="AE647"/>
  <c r="AD647"/>
  <c r="AC647"/>
  <c r="AB647"/>
  <c r="AA647"/>
  <c r="Z647"/>
  <c r="Y647"/>
  <c r="X647"/>
  <c r="W647"/>
  <c r="V647"/>
  <c r="U647"/>
  <c r="T647"/>
  <c r="S647"/>
  <c r="R647"/>
  <c r="Q647"/>
  <c r="P647"/>
  <c r="O647"/>
  <c r="N647"/>
  <c r="M647"/>
  <c r="L647"/>
  <c r="K647"/>
  <c r="J647"/>
  <c r="I647"/>
  <c r="H647"/>
  <c r="G647"/>
  <c r="F647"/>
  <c r="E647"/>
  <c r="D647"/>
  <c r="C647"/>
  <c r="B647"/>
  <c r="AX646"/>
  <c r="AW646"/>
  <c r="AV646"/>
  <c r="AU646"/>
  <c r="AT646"/>
  <c r="AS646"/>
  <c r="AR646"/>
  <c r="AQ646"/>
  <c r="AP646"/>
  <c r="AO646"/>
  <c r="AN646"/>
  <c r="AM646"/>
  <c r="AL646"/>
  <c r="AK646"/>
  <c r="AJ646"/>
  <c r="AI646"/>
  <c r="AH646"/>
  <c r="AG646"/>
  <c r="AF646"/>
  <c r="AE646"/>
  <c r="AD646"/>
  <c r="AC646"/>
  <c r="AB646"/>
  <c r="AA646"/>
  <c r="Z646"/>
  <c r="Y646"/>
  <c r="X646"/>
  <c r="W646"/>
  <c r="V646"/>
  <c r="U646"/>
  <c r="T646"/>
  <c r="S646"/>
  <c r="R646"/>
  <c r="Q646"/>
  <c r="P646"/>
  <c r="O646"/>
  <c r="N646"/>
  <c r="M646"/>
  <c r="L646"/>
  <c r="K646"/>
  <c r="J646"/>
  <c r="I646"/>
  <c r="H646"/>
  <c r="G646"/>
  <c r="F646"/>
  <c r="E646"/>
  <c r="D646"/>
  <c r="C646"/>
  <c r="B646"/>
  <c r="AX645"/>
  <c r="AW645"/>
  <c r="AV645"/>
  <c r="AU645"/>
  <c r="AT645"/>
  <c r="AS645"/>
  <c r="AR645"/>
  <c r="AQ645"/>
  <c r="AP645"/>
  <c r="AO645"/>
  <c r="AN645"/>
  <c r="AM645"/>
  <c r="AL645"/>
  <c r="AK645"/>
  <c r="AJ645"/>
  <c r="AI645"/>
  <c r="AH645"/>
  <c r="AG645"/>
  <c r="AF645"/>
  <c r="AE645"/>
  <c r="AD645"/>
  <c r="AC645"/>
  <c r="AB645"/>
  <c r="AA645"/>
  <c r="Z645"/>
  <c r="Y645"/>
  <c r="X645"/>
  <c r="W645"/>
  <c r="V645"/>
  <c r="U645"/>
  <c r="T645"/>
  <c r="S645"/>
  <c r="R645"/>
  <c r="Q645"/>
  <c r="P645"/>
  <c r="O645"/>
  <c r="N645"/>
  <c r="M645"/>
  <c r="L645"/>
  <c r="K645"/>
  <c r="J645"/>
  <c r="I645"/>
  <c r="H645"/>
  <c r="G645"/>
  <c r="F645"/>
  <c r="E645"/>
  <c r="D645"/>
  <c r="C645"/>
  <c r="B645"/>
  <c r="AX644"/>
  <c r="AW644"/>
  <c r="AV644"/>
  <c r="AU644"/>
  <c r="AT644"/>
  <c r="AS644"/>
  <c r="AR644"/>
  <c r="AQ644"/>
  <c r="AP644"/>
  <c r="AO644"/>
  <c r="AN644"/>
  <c r="AM644"/>
  <c r="AL644"/>
  <c r="AK644"/>
  <c r="AJ644"/>
  <c r="AI644"/>
  <c r="AH644"/>
  <c r="AG644"/>
  <c r="AF644"/>
  <c r="AE644"/>
  <c r="AD644"/>
  <c r="AC644"/>
  <c r="AB644"/>
  <c r="AA644"/>
  <c r="Z644"/>
  <c r="Y644"/>
  <c r="X644"/>
  <c r="W644"/>
  <c r="V644"/>
  <c r="U644"/>
  <c r="T644"/>
  <c r="S644"/>
  <c r="R644"/>
  <c r="Q644"/>
  <c r="P644"/>
  <c r="O644"/>
  <c r="N644"/>
  <c r="M644"/>
  <c r="L644"/>
  <c r="K644"/>
  <c r="J644"/>
  <c r="I644"/>
  <c r="H644"/>
  <c r="G644"/>
  <c r="F644"/>
  <c r="E644"/>
  <c r="D644"/>
  <c r="C644"/>
  <c r="B644"/>
  <c r="AX643"/>
  <c r="AW643"/>
  <c r="AV643"/>
  <c r="AU643"/>
  <c r="AT643"/>
  <c r="AS643"/>
  <c r="AR643"/>
  <c r="AQ643"/>
  <c r="AP643"/>
  <c r="AO643"/>
  <c r="AN643"/>
  <c r="AM643"/>
  <c r="AL643"/>
  <c r="AK643"/>
  <c r="AJ643"/>
  <c r="AI643"/>
  <c r="AH643"/>
  <c r="AG643"/>
  <c r="AF643"/>
  <c r="AE643"/>
  <c r="AD643"/>
  <c r="AC643"/>
  <c r="AB643"/>
  <c r="AA643"/>
  <c r="Z643"/>
  <c r="Y643"/>
  <c r="X643"/>
  <c r="W643"/>
  <c r="V643"/>
  <c r="U643"/>
  <c r="T643"/>
  <c r="S643"/>
  <c r="R643"/>
  <c r="Q643"/>
  <c r="P643"/>
  <c r="O643"/>
  <c r="N643"/>
  <c r="M643"/>
  <c r="L643"/>
  <c r="K643"/>
  <c r="J643"/>
  <c r="I643"/>
  <c r="H643"/>
  <c r="G643"/>
  <c r="F643"/>
  <c r="E643"/>
  <c r="D643"/>
  <c r="C643"/>
  <c r="B643"/>
  <c r="AX642"/>
  <c r="AW642"/>
  <c r="AV642"/>
  <c r="AU642"/>
  <c r="AT642"/>
  <c r="AS642"/>
  <c r="AR642"/>
  <c r="AQ642"/>
  <c r="AP642"/>
  <c r="AO642"/>
  <c r="AN642"/>
  <c r="AM642"/>
  <c r="AL642"/>
  <c r="AK642"/>
  <c r="AJ642"/>
  <c r="AI642"/>
  <c r="AH642"/>
  <c r="AG642"/>
  <c r="AF642"/>
  <c r="AE642"/>
  <c r="AD642"/>
  <c r="AC642"/>
  <c r="AB642"/>
  <c r="AA642"/>
  <c r="Z642"/>
  <c r="Y642"/>
  <c r="X642"/>
  <c r="W642"/>
  <c r="V642"/>
  <c r="U642"/>
  <c r="T642"/>
  <c r="S642"/>
  <c r="R642"/>
  <c r="Q642"/>
  <c r="P642"/>
  <c r="O642"/>
  <c r="N642"/>
  <c r="M642"/>
  <c r="L642"/>
  <c r="K642"/>
  <c r="J642"/>
  <c r="I642"/>
  <c r="H642"/>
  <c r="G642"/>
  <c r="F642"/>
  <c r="E642"/>
  <c r="D642"/>
  <c r="C642"/>
  <c r="B642"/>
  <c r="AX641"/>
  <c r="AW641"/>
  <c r="AV641"/>
  <c r="AU641"/>
  <c r="AT641"/>
  <c r="AS641"/>
  <c r="AR641"/>
  <c r="AQ641"/>
  <c r="AP641"/>
  <c r="AO641"/>
  <c r="AN641"/>
  <c r="AM641"/>
  <c r="AL641"/>
  <c r="AK641"/>
  <c r="AJ641"/>
  <c r="AI641"/>
  <c r="AH641"/>
  <c r="AG641"/>
  <c r="AF641"/>
  <c r="AE641"/>
  <c r="AD641"/>
  <c r="AC641"/>
  <c r="AB641"/>
  <c r="AA641"/>
  <c r="Z641"/>
  <c r="Y641"/>
  <c r="X641"/>
  <c r="W641"/>
  <c r="V641"/>
  <c r="U641"/>
  <c r="T641"/>
  <c r="S641"/>
  <c r="R641"/>
  <c r="Q641"/>
  <c r="P641"/>
  <c r="O641"/>
  <c r="N641"/>
  <c r="M641"/>
  <c r="L641"/>
  <c r="K641"/>
  <c r="J641"/>
  <c r="I641"/>
  <c r="H641"/>
  <c r="G641"/>
  <c r="F641"/>
  <c r="E641"/>
  <c r="D641"/>
  <c r="C641"/>
  <c r="B641"/>
  <c r="AX640"/>
  <c r="AW640"/>
  <c r="AV640"/>
  <c r="AU640"/>
  <c r="AT640"/>
  <c r="AS640"/>
  <c r="AR640"/>
  <c r="AQ640"/>
  <c r="AP640"/>
  <c r="AO640"/>
  <c r="AN640"/>
  <c r="AM640"/>
  <c r="AL640"/>
  <c r="AK640"/>
  <c r="AJ640"/>
  <c r="AI640"/>
  <c r="AH640"/>
  <c r="AG640"/>
  <c r="AF640"/>
  <c r="AE640"/>
  <c r="AD640"/>
  <c r="AC640"/>
  <c r="AB640"/>
  <c r="AA640"/>
  <c r="Z640"/>
  <c r="Y640"/>
  <c r="X640"/>
  <c r="W640"/>
  <c r="V640"/>
  <c r="U640"/>
  <c r="T640"/>
  <c r="S640"/>
  <c r="R640"/>
  <c r="Q640"/>
  <c r="P640"/>
  <c r="O640"/>
  <c r="N640"/>
  <c r="M640"/>
  <c r="L640"/>
  <c r="K640"/>
  <c r="J640"/>
  <c r="I640"/>
  <c r="H640"/>
  <c r="G640"/>
  <c r="F640"/>
  <c r="E640"/>
  <c r="D640"/>
  <c r="C640"/>
  <c r="B640"/>
  <c r="AX639"/>
  <c r="AW639"/>
  <c r="AV639"/>
  <c r="AU639"/>
  <c r="AT639"/>
  <c r="AS639"/>
  <c r="AR639"/>
  <c r="AQ639"/>
  <c r="AP639"/>
  <c r="AO639"/>
  <c r="AN639"/>
  <c r="AM639"/>
  <c r="AL639"/>
  <c r="AK639"/>
  <c r="AJ639"/>
  <c r="AI639"/>
  <c r="AH639"/>
  <c r="AG639"/>
  <c r="AF639"/>
  <c r="AE639"/>
  <c r="AD639"/>
  <c r="AC639"/>
  <c r="AB639"/>
  <c r="AA639"/>
  <c r="Z639"/>
  <c r="Y639"/>
  <c r="X639"/>
  <c r="W639"/>
  <c r="V639"/>
  <c r="U639"/>
  <c r="T639"/>
  <c r="S639"/>
  <c r="R639"/>
  <c r="Q639"/>
  <c r="P639"/>
  <c r="O639"/>
  <c r="N639"/>
  <c r="M639"/>
  <c r="L639"/>
  <c r="K639"/>
  <c r="J639"/>
  <c r="I639"/>
  <c r="H639"/>
  <c r="G639"/>
  <c r="F639"/>
  <c r="E639"/>
  <c r="D639"/>
  <c r="C639"/>
  <c r="B639"/>
  <c r="AX638"/>
  <c r="AW638"/>
  <c r="AV638"/>
  <c r="AU638"/>
  <c r="AT638"/>
  <c r="AS638"/>
  <c r="AR638"/>
  <c r="AQ638"/>
  <c r="AP638"/>
  <c r="AO638"/>
  <c r="AN638"/>
  <c r="AM638"/>
  <c r="AL638"/>
  <c r="AK638"/>
  <c r="AJ638"/>
  <c r="AI638"/>
  <c r="AH638"/>
  <c r="AG638"/>
  <c r="AF638"/>
  <c r="AE638"/>
  <c r="AD638"/>
  <c r="AC638"/>
  <c r="AB638"/>
  <c r="AA638"/>
  <c r="Z638"/>
  <c r="Y638"/>
  <c r="X638"/>
  <c r="W638"/>
  <c r="V638"/>
  <c r="U638"/>
  <c r="T638"/>
  <c r="S638"/>
  <c r="R638"/>
  <c r="Q638"/>
  <c r="P638"/>
  <c r="O638"/>
  <c r="N638"/>
  <c r="M638"/>
  <c r="L638"/>
  <c r="K638"/>
  <c r="J638"/>
  <c r="I638"/>
  <c r="H638"/>
  <c r="G638"/>
  <c r="F638"/>
  <c r="E638"/>
  <c r="D638"/>
  <c r="C638"/>
  <c r="B638"/>
  <c r="AX637"/>
  <c r="AW637"/>
  <c r="AV637"/>
  <c r="AU637"/>
  <c r="AT637"/>
  <c r="AS637"/>
  <c r="AR637"/>
  <c r="AQ637"/>
  <c r="AP637"/>
  <c r="AO637"/>
  <c r="AN637"/>
  <c r="AM637"/>
  <c r="AL637"/>
  <c r="AK637"/>
  <c r="AJ637"/>
  <c r="AI637"/>
  <c r="AH637"/>
  <c r="AG637"/>
  <c r="AF637"/>
  <c r="AE637"/>
  <c r="AD637"/>
  <c r="AC637"/>
  <c r="AB637"/>
  <c r="AA637"/>
  <c r="Z637"/>
  <c r="Y637"/>
  <c r="X637"/>
  <c r="W637"/>
  <c r="V637"/>
  <c r="U637"/>
  <c r="T637"/>
  <c r="S637"/>
  <c r="R637"/>
  <c r="Q637"/>
  <c r="P637"/>
  <c r="O637"/>
  <c r="N637"/>
  <c r="M637"/>
  <c r="L637"/>
  <c r="K637"/>
  <c r="J637"/>
  <c r="I637"/>
  <c r="H637"/>
  <c r="G637"/>
  <c r="F637"/>
  <c r="E637"/>
  <c r="D637"/>
  <c r="C637"/>
  <c r="B637"/>
  <c r="AX636"/>
  <c r="AW636"/>
  <c r="AV636"/>
  <c r="AU636"/>
  <c r="AT636"/>
  <c r="AS636"/>
  <c r="AR636"/>
  <c r="AQ636"/>
  <c r="AP636"/>
  <c r="AO636"/>
  <c r="AN636"/>
  <c r="AM636"/>
  <c r="AL636"/>
  <c r="AK636"/>
  <c r="AJ636"/>
  <c r="AI636"/>
  <c r="AH636"/>
  <c r="AG636"/>
  <c r="AF636"/>
  <c r="AE636"/>
  <c r="AD636"/>
  <c r="AC636"/>
  <c r="AB636"/>
  <c r="AA636"/>
  <c r="Z636"/>
  <c r="Y636"/>
  <c r="X636"/>
  <c r="W636"/>
  <c r="V636"/>
  <c r="U636"/>
  <c r="T636"/>
  <c r="S636"/>
  <c r="R636"/>
  <c r="Q636"/>
  <c r="P636"/>
  <c r="O636"/>
  <c r="N636"/>
  <c r="M636"/>
  <c r="L636"/>
  <c r="K636"/>
  <c r="J636"/>
  <c r="I636"/>
  <c r="H636"/>
  <c r="G636"/>
  <c r="F636"/>
  <c r="E636"/>
  <c r="D636"/>
  <c r="C636"/>
  <c r="B636"/>
  <c r="AX635"/>
  <c r="AW635"/>
  <c r="AV635"/>
  <c r="AU635"/>
  <c r="AT635"/>
  <c r="AS635"/>
  <c r="AR635"/>
  <c r="AQ635"/>
  <c r="AP635"/>
  <c r="AO635"/>
  <c r="AN635"/>
  <c r="AM635"/>
  <c r="AL635"/>
  <c r="AK635"/>
  <c r="AJ635"/>
  <c r="AI635"/>
  <c r="AH635"/>
  <c r="AG635"/>
  <c r="AF635"/>
  <c r="AE635"/>
  <c r="AD635"/>
  <c r="AC635"/>
  <c r="AB635"/>
  <c r="AA635"/>
  <c r="Z635"/>
  <c r="Y635"/>
  <c r="X635"/>
  <c r="W635"/>
  <c r="V635"/>
  <c r="U635"/>
  <c r="T635"/>
  <c r="S635"/>
  <c r="R635"/>
  <c r="Q635"/>
  <c r="P635"/>
  <c r="O635"/>
  <c r="N635"/>
  <c r="M635"/>
  <c r="L635"/>
  <c r="K635"/>
  <c r="J635"/>
  <c r="I635"/>
  <c r="H635"/>
  <c r="G635"/>
  <c r="F635"/>
  <c r="E635"/>
  <c r="D635"/>
  <c r="C635"/>
  <c r="B635"/>
  <c r="AX634"/>
  <c r="AW634"/>
  <c r="AV634"/>
  <c r="AU634"/>
  <c r="AT634"/>
  <c r="AS634"/>
  <c r="AR634"/>
  <c r="AQ634"/>
  <c r="AP634"/>
  <c r="AO634"/>
  <c r="AN634"/>
  <c r="AM634"/>
  <c r="AL634"/>
  <c r="AK634"/>
  <c r="AJ634"/>
  <c r="AI634"/>
  <c r="AH634"/>
  <c r="AG634"/>
  <c r="AF634"/>
  <c r="AE634"/>
  <c r="AD634"/>
  <c r="AC634"/>
  <c r="AB634"/>
  <c r="AA634"/>
  <c r="Z634"/>
  <c r="Y634"/>
  <c r="X634"/>
  <c r="W634"/>
  <c r="V634"/>
  <c r="U634"/>
  <c r="T634"/>
  <c r="S634"/>
  <c r="R634"/>
  <c r="Q634"/>
  <c r="P634"/>
  <c r="O634"/>
  <c r="N634"/>
  <c r="M634"/>
  <c r="L634"/>
  <c r="K634"/>
  <c r="J634"/>
  <c r="I634"/>
  <c r="H634"/>
  <c r="G634"/>
  <c r="F634"/>
  <c r="E634"/>
  <c r="D634"/>
  <c r="C634"/>
  <c r="B634"/>
  <c r="AX633"/>
  <c r="AW633"/>
  <c r="AV633"/>
  <c r="AU633"/>
  <c r="AT633"/>
  <c r="AS633"/>
  <c r="AR633"/>
  <c r="AQ633"/>
  <c r="AP633"/>
  <c r="AO633"/>
  <c r="AN633"/>
  <c r="AM633"/>
  <c r="AL633"/>
  <c r="AK633"/>
  <c r="AJ633"/>
  <c r="AI633"/>
  <c r="AH633"/>
  <c r="AG633"/>
  <c r="AF633"/>
  <c r="AE633"/>
  <c r="AD633"/>
  <c r="AC633"/>
  <c r="AB633"/>
  <c r="AA633"/>
  <c r="Z633"/>
  <c r="Y633"/>
  <c r="X633"/>
  <c r="W633"/>
  <c r="V633"/>
  <c r="U633"/>
  <c r="T633"/>
  <c r="S633"/>
  <c r="R633"/>
  <c r="Q633"/>
  <c r="P633"/>
  <c r="O633"/>
  <c r="N633"/>
  <c r="M633"/>
  <c r="L633"/>
  <c r="K633"/>
  <c r="J633"/>
  <c r="I633"/>
  <c r="H633"/>
  <c r="G633"/>
  <c r="F633"/>
  <c r="E633"/>
  <c r="D633"/>
  <c r="C633"/>
  <c r="B633"/>
  <c r="AX632"/>
  <c r="AW632"/>
  <c r="AV632"/>
  <c r="AU632"/>
  <c r="AT632"/>
  <c r="AS632"/>
  <c r="AR632"/>
  <c r="AQ632"/>
  <c r="AP632"/>
  <c r="AO632"/>
  <c r="AN632"/>
  <c r="AM632"/>
  <c r="AL632"/>
  <c r="AK632"/>
  <c r="AJ632"/>
  <c r="AI632"/>
  <c r="AH632"/>
  <c r="AG632"/>
  <c r="AF632"/>
  <c r="AE632"/>
  <c r="AD632"/>
  <c r="AC632"/>
  <c r="AB632"/>
  <c r="AA632"/>
  <c r="Z632"/>
  <c r="Y632"/>
  <c r="X632"/>
  <c r="W632"/>
  <c r="V632"/>
  <c r="U632"/>
  <c r="T632"/>
  <c r="S632"/>
  <c r="R632"/>
  <c r="Q632"/>
  <c r="P632"/>
  <c r="O632"/>
  <c r="N632"/>
  <c r="M632"/>
  <c r="L632"/>
  <c r="K632"/>
  <c r="J632"/>
  <c r="I632"/>
  <c r="H632"/>
  <c r="G632"/>
  <c r="F632"/>
  <c r="E632"/>
  <c r="D632"/>
  <c r="C632"/>
  <c r="B632"/>
  <c r="AX631"/>
  <c r="AW631"/>
  <c r="AV631"/>
  <c r="AU631"/>
  <c r="AT631"/>
  <c r="AS631"/>
  <c r="AR631"/>
  <c r="AQ631"/>
  <c r="AP631"/>
  <c r="AO631"/>
  <c r="AN631"/>
  <c r="AM631"/>
  <c r="AL631"/>
  <c r="AK631"/>
  <c r="AJ631"/>
  <c r="AI631"/>
  <c r="AH631"/>
  <c r="AG631"/>
  <c r="AF631"/>
  <c r="AE631"/>
  <c r="AD631"/>
  <c r="AC631"/>
  <c r="AB631"/>
  <c r="AA631"/>
  <c r="Z631"/>
  <c r="Y631"/>
  <c r="X631"/>
  <c r="W631"/>
  <c r="V631"/>
  <c r="U631"/>
  <c r="T631"/>
  <c r="S631"/>
  <c r="R631"/>
  <c r="Q631"/>
  <c r="P631"/>
  <c r="O631"/>
  <c r="N631"/>
  <c r="M631"/>
  <c r="L631"/>
  <c r="K631"/>
  <c r="J631"/>
  <c r="I631"/>
  <c r="H631"/>
  <c r="G631"/>
  <c r="F631"/>
  <c r="E631"/>
  <c r="D631"/>
  <c r="C631"/>
  <c r="B631"/>
  <c r="AX630"/>
  <c r="AW630"/>
  <c r="AV630"/>
  <c r="AU630"/>
  <c r="AT630"/>
  <c r="AS630"/>
  <c r="AR630"/>
  <c r="AQ630"/>
  <c r="AP630"/>
  <c r="AO630"/>
  <c r="AN630"/>
  <c r="AM630"/>
  <c r="AL630"/>
  <c r="AK630"/>
  <c r="AJ630"/>
  <c r="AI630"/>
  <c r="AH630"/>
  <c r="AG630"/>
  <c r="AF630"/>
  <c r="AE630"/>
  <c r="AD630"/>
  <c r="AC630"/>
  <c r="AB630"/>
  <c r="AA630"/>
  <c r="Z630"/>
  <c r="Y630"/>
  <c r="X630"/>
  <c r="W630"/>
  <c r="V630"/>
  <c r="U630"/>
  <c r="T630"/>
  <c r="S630"/>
  <c r="R630"/>
  <c r="Q630"/>
  <c r="P630"/>
  <c r="O630"/>
  <c r="N630"/>
  <c r="M630"/>
  <c r="L630"/>
  <c r="K630"/>
  <c r="J630"/>
  <c r="I630"/>
  <c r="H630"/>
  <c r="G630"/>
  <c r="F630"/>
  <c r="E630"/>
  <c r="D630"/>
  <c r="C630"/>
  <c r="B630"/>
  <c r="AX629"/>
  <c r="AW629"/>
  <c r="AV629"/>
  <c r="AU629"/>
  <c r="AT629"/>
  <c r="AS629"/>
  <c r="AR629"/>
  <c r="AQ629"/>
  <c r="AP629"/>
  <c r="AO629"/>
  <c r="AN629"/>
  <c r="AM629"/>
  <c r="AL629"/>
  <c r="AK629"/>
  <c r="AJ629"/>
  <c r="AI629"/>
  <c r="AH629"/>
  <c r="AG629"/>
  <c r="AF629"/>
  <c r="AE629"/>
  <c r="AD629"/>
  <c r="AC629"/>
  <c r="AB629"/>
  <c r="AA629"/>
  <c r="Z629"/>
  <c r="Y629"/>
  <c r="X629"/>
  <c r="W629"/>
  <c r="V629"/>
  <c r="U629"/>
  <c r="T629"/>
  <c r="S629"/>
  <c r="R629"/>
  <c r="Q629"/>
  <c r="P629"/>
  <c r="O629"/>
  <c r="N629"/>
  <c r="M629"/>
  <c r="L629"/>
  <c r="K629"/>
  <c r="J629"/>
  <c r="I629"/>
  <c r="H629"/>
  <c r="G629"/>
  <c r="F629"/>
  <c r="E629"/>
  <c r="D629"/>
  <c r="C629"/>
  <c r="B629"/>
  <c r="AX628"/>
  <c r="AW628"/>
  <c r="AV628"/>
  <c r="AU628"/>
  <c r="AT628"/>
  <c r="AS628"/>
  <c r="AR628"/>
  <c r="AQ628"/>
  <c r="AP628"/>
  <c r="AO628"/>
  <c r="AN628"/>
  <c r="AM628"/>
  <c r="AL628"/>
  <c r="AK628"/>
  <c r="AJ628"/>
  <c r="AI628"/>
  <c r="AH628"/>
  <c r="AG628"/>
  <c r="AF628"/>
  <c r="AE628"/>
  <c r="AD628"/>
  <c r="AC628"/>
  <c r="AB628"/>
  <c r="AA628"/>
  <c r="Z628"/>
  <c r="Y628"/>
  <c r="X628"/>
  <c r="W628"/>
  <c r="V628"/>
  <c r="U628"/>
  <c r="T628"/>
  <c r="S628"/>
  <c r="R628"/>
  <c r="Q628"/>
  <c r="P628"/>
  <c r="O628"/>
  <c r="N628"/>
  <c r="M628"/>
  <c r="L628"/>
  <c r="K628"/>
  <c r="J628"/>
  <c r="I628"/>
  <c r="H628"/>
  <c r="G628"/>
  <c r="F628"/>
  <c r="E628"/>
  <c r="D628"/>
  <c r="C628"/>
  <c r="B628"/>
  <c r="AX627"/>
  <c r="AW627"/>
  <c r="AV627"/>
  <c r="AU627"/>
  <c r="AT627"/>
  <c r="AS627"/>
  <c r="AR627"/>
  <c r="AQ627"/>
  <c r="AP627"/>
  <c r="AO627"/>
  <c r="AN627"/>
  <c r="AM627"/>
  <c r="AL627"/>
  <c r="AK627"/>
  <c r="AJ627"/>
  <c r="AI627"/>
  <c r="AH627"/>
  <c r="AG627"/>
  <c r="AF627"/>
  <c r="AE627"/>
  <c r="AD627"/>
  <c r="AC627"/>
  <c r="AB627"/>
  <c r="AA627"/>
  <c r="Z627"/>
  <c r="Y627"/>
  <c r="X627"/>
  <c r="W627"/>
  <c r="V627"/>
  <c r="U627"/>
  <c r="T627"/>
  <c r="S627"/>
  <c r="R627"/>
  <c r="Q627"/>
  <c r="P627"/>
  <c r="O627"/>
  <c r="N627"/>
  <c r="M627"/>
  <c r="L627"/>
  <c r="K627"/>
  <c r="J627"/>
  <c r="I627"/>
  <c r="H627"/>
  <c r="G627"/>
  <c r="F627"/>
  <c r="E627"/>
  <c r="D627"/>
  <c r="C627"/>
  <c r="B627"/>
  <c r="AX626"/>
  <c r="AW626"/>
  <c r="AV626"/>
  <c r="AU626"/>
  <c r="AT626"/>
  <c r="AS626"/>
  <c r="AR626"/>
  <c r="AQ626"/>
  <c r="AP626"/>
  <c r="AO626"/>
  <c r="AN626"/>
  <c r="AM626"/>
  <c r="AL626"/>
  <c r="AK626"/>
  <c r="AJ626"/>
  <c r="AI626"/>
  <c r="AH626"/>
  <c r="AG626"/>
  <c r="AF626"/>
  <c r="AE626"/>
  <c r="AD626"/>
  <c r="AC626"/>
  <c r="AB626"/>
  <c r="AA626"/>
  <c r="Z626"/>
  <c r="Y626"/>
  <c r="X626"/>
  <c r="W626"/>
  <c r="V626"/>
  <c r="U626"/>
  <c r="T626"/>
  <c r="S626"/>
  <c r="R626"/>
  <c r="Q626"/>
  <c r="P626"/>
  <c r="O626"/>
  <c r="N626"/>
  <c r="M626"/>
  <c r="L626"/>
  <c r="K626"/>
  <c r="J626"/>
  <c r="I626"/>
  <c r="H626"/>
  <c r="G626"/>
  <c r="F626"/>
  <c r="E626"/>
  <c r="D626"/>
  <c r="C626"/>
  <c r="B626"/>
  <c r="AX625"/>
  <c r="AW625"/>
  <c r="AV625"/>
  <c r="AU625"/>
  <c r="AT625"/>
  <c r="AS625"/>
  <c r="AR625"/>
  <c r="AQ625"/>
  <c r="AP625"/>
  <c r="AO625"/>
  <c r="AN625"/>
  <c r="AM625"/>
  <c r="AL625"/>
  <c r="AK625"/>
  <c r="AJ625"/>
  <c r="AI625"/>
  <c r="AH625"/>
  <c r="AG625"/>
  <c r="AF625"/>
  <c r="AE625"/>
  <c r="AD625"/>
  <c r="AC625"/>
  <c r="AB625"/>
  <c r="AA625"/>
  <c r="Z625"/>
  <c r="Y625"/>
  <c r="X625"/>
  <c r="W625"/>
  <c r="V625"/>
  <c r="U625"/>
  <c r="T625"/>
  <c r="S625"/>
  <c r="R625"/>
  <c r="Q625"/>
  <c r="P625"/>
  <c r="O625"/>
  <c r="N625"/>
  <c r="M625"/>
  <c r="L625"/>
  <c r="K625"/>
  <c r="J625"/>
  <c r="I625"/>
  <c r="H625"/>
  <c r="G625"/>
  <c r="F625"/>
  <c r="E625"/>
  <c r="D625"/>
  <c r="C625"/>
  <c r="B625"/>
  <c r="AX624"/>
  <c r="AW624"/>
  <c r="AV624"/>
  <c r="AU624"/>
  <c r="AT624"/>
  <c r="AS624"/>
  <c r="AR624"/>
  <c r="AQ624"/>
  <c r="AP624"/>
  <c r="AO624"/>
  <c r="AN624"/>
  <c r="AM624"/>
  <c r="AL624"/>
  <c r="AK624"/>
  <c r="AJ624"/>
  <c r="AI624"/>
  <c r="AH624"/>
  <c r="AG624"/>
  <c r="AF624"/>
  <c r="AE624"/>
  <c r="AD624"/>
  <c r="AC624"/>
  <c r="AB624"/>
  <c r="AA624"/>
  <c r="Z624"/>
  <c r="Y624"/>
  <c r="X624"/>
  <c r="W624"/>
  <c r="V624"/>
  <c r="U624"/>
  <c r="T624"/>
  <c r="S624"/>
  <c r="R624"/>
  <c r="Q624"/>
  <c r="P624"/>
  <c r="O624"/>
  <c r="N624"/>
  <c r="M624"/>
  <c r="L624"/>
  <c r="K624"/>
  <c r="J624"/>
  <c r="I624"/>
  <c r="H624"/>
  <c r="G624"/>
  <c r="F624"/>
  <c r="E624"/>
  <c r="D624"/>
  <c r="C624"/>
  <c r="B624"/>
  <c r="AX623"/>
  <c r="AW623"/>
  <c r="AV623"/>
  <c r="AU623"/>
  <c r="AT623"/>
  <c r="AS623"/>
  <c r="AR623"/>
  <c r="AQ623"/>
  <c r="AP623"/>
  <c r="AO623"/>
  <c r="AN623"/>
  <c r="AM623"/>
  <c r="AL623"/>
  <c r="AK623"/>
  <c r="AJ623"/>
  <c r="AI623"/>
  <c r="AH623"/>
  <c r="AG623"/>
  <c r="AF623"/>
  <c r="AE623"/>
  <c r="AD623"/>
  <c r="AC623"/>
  <c r="AB623"/>
  <c r="AA623"/>
  <c r="Z623"/>
  <c r="Y623"/>
  <c r="X623"/>
  <c r="W623"/>
  <c r="V623"/>
  <c r="U623"/>
  <c r="T623"/>
  <c r="S623"/>
  <c r="R623"/>
  <c r="Q623"/>
  <c r="P623"/>
  <c r="O623"/>
  <c r="N623"/>
  <c r="M623"/>
  <c r="L623"/>
  <c r="K623"/>
  <c r="J623"/>
  <c r="I623"/>
  <c r="H623"/>
  <c r="G623"/>
  <c r="F623"/>
  <c r="E623"/>
  <c r="D623"/>
  <c r="C623"/>
  <c r="B623"/>
  <c r="AX622"/>
  <c r="AW622"/>
  <c r="AV622"/>
  <c r="AU622"/>
  <c r="AT622"/>
  <c r="AS622"/>
  <c r="AR622"/>
  <c r="AQ622"/>
  <c r="AP622"/>
  <c r="AO622"/>
  <c r="AN622"/>
  <c r="AM622"/>
  <c r="AL622"/>
  <c r="AK622"/>
  <c r="AJ622"/>
  <c r="AI622"/>
  <c r="AH622"/>
  <c r="AG622"/>
  <c r="AF622"/>
  <c r="AE622"/>
  <c r="AD622"/>
  <c r="AC622"/>
  <c r="AB622"/>
  <c r="AA622"/>
  <c r="Z622"/>
  <c r="Y622"/>
  <c r="X622"/>
  <c r="W622"/>
  <c r="V622"/>
  <c r="U622"/>
  <c r="T622"/>
  <c r="S622"/>
  <c r="R622"/>
  <c r="Q622"/>
  <c r="P622"/>
  <c r="O622"/>
  <c r="N622"/>
  <c r="M622"/>
  <c r="L622"/>
  <c r="K622"/>
  <c r="J622"/>
  <c r="I622"/>
  <c r="H622"/>
  <c r="G622"/>
  <c r="F622"/>
  <c r="E622"/>
  <c r="D622"/>
  <c r="C622"/>
  <c r="B622"/>
  <c r="AX621"/>
  <c r="AW621"/>
  <c r="AV621"/>
  <c r="AU621"/>
  <c r="AT621"/>
  <c r="AS621"/>
  <c r="AR621"/>
  <c r="AQ621"/>
  <c r="AP621"/>
  <c r="AO621"/>
  <c r="AN621"/>
  <c r="AM621"/>
  <c r="AL621"/>
  <c r="AK621"/>
  <c r="AJ621"/>
  <c r="AI621"/>
  <c r="AH621"/>
  <c r="AG621"/>
  <c r="AF621"/>
  <c r="AE621"/>
  <c r="AD621"/>
  <c r="AC621"/>
  <c r="AB621"/>
  <c r="AA621"/>
  <c r="Z621"/>
  <c r="Y621"/>
  <c r="X621"/>
  <c r="W621"/>
  <c r="V621"/>
  <c r="U621"/>
  <c r="T621"/>
  <c r="S621"/>
  <c r="R621"/>
  <c r="Q621"/>
  <c r="P621"/>
  <c r="O621"/>
  <c r="N621"/>
  <c r="M621"/>
  <c r="L621"/>
  <c r="K621"/>
  <c r="J621"/>
  <c r="I621"/>
  <c r="H621"/>
  <c r="G621"/>
  <c r="F621"/>
  <c r="E621"/>
  <c r="D621"/>
  <c r="C621"/>
  <c r="B621"/>
  <c r="AX620"/>
  <c r="AW620"/>
  <c r="AV620"/>
  <c r="AU620"/>
  <c r="AT620"/>
  <c r="AS620"/>
  <c r="AR620"/>
  <c r="AQ620"/>
  <c r="AP620"/>
  <c r="AO620"/>
  <c r="AN620"/>
  <c r="AM620"/>
  <c r="AL620"/>
  <c r="AK620"/>
  <c r="AJ620"/>
  <c r="AI620"/>
  <c r="AH620"/>
  <c r="AG620"/>
  <c r="AF620"/>
  <c r="AE620"/>
  <c r="AD620"/>
  <c r="AC620"/>
  <c r="AB620"/>
  <c r="AA620"/>
  <c r="Z620"/>
  <c r="Y620"/>
  <c r="X620"/>
  <c r="W620"/>
  <c r="V620"/>
  <c r="U620"/>
  <c r="T620"/>
  <c r="S620"/>
  <c r="R620"/>
  <c r="Q620"/>
  <c r="P620"/>
  <c r="O620"/>
  <c r="N620"/>
  <c r="M620"/>
  <c r="L620"/>
  <c r="K620"/>
  <c r="J620"/>
  <c r="I620"/>
  <c r="H620"/>
  <c r="G620"/>
  <c r="F620"/>
  <c r="E620"/>
  <c r="D620"/>
  <c r="C620"/>
  <c r="B620"/>
  <c r="AX619"/>
  <c r="AW619"/>
  <c r="AV619"/>
  <c r="AU619"/>
  <c r="AT619"/>
  <c r="AS619"/>
  <c r="AR619"/>
  <c r="AQ619"/>
  <c r="AP619"/>
  <c r="AO619"/>
  <c r="AN619"/>
  <c r="AM619"/>
  <c r="AL619"/>
  <c r="AK619"/>
  <c r="AJ619"/>
  <c r="AI619"/>
  <c r="AH619"/>
  <c r="AG619"/>
  <c r="AF619"/>
  <c r="AE619"/>
  <c r="AD619"/>
  <c r="AC619"/>
  <c r="AB619"/>
  <c r="AA619"/>
  <c r="Z619"/>
  <c r="Y619"/>
  <c r="X619"/>
  <c r="W619"/>
  <c r="V619"/>
  <c r="U619"/>
  <c r="T619"/>
  <c r="S619"/>
  <c r="R619"/>
  <c r="Q619"/>
  <c r="P619"/>
  <c r="O619"/>
  <c r="N619"/>
  <c r="M619"/>
  <c r="L619"/>
  <c r="K619"/>
  <c r="J619"/>
  <c r="I619"/>
  <c r="H619"/>
  <c r="G619"/>
  <c r="F619"/>
  <c r="E619"/>
  <c r="D619"/>
  <c r="C619"/>
  <c r="B619"/>
  <c r="AX618"/>
  <c r="AW618"/>
  <c r="AV618"/>
  <c r="AU618"/>
  <c r="AT618"/>
  <c r="AS618"/>
  <c r="AR618"/>
  <c r="AQ618"/>
  <c r="AP618"/>
  <c r="AO618"/>
  <c r="AN618"/>
  <c r="AM618"/>
  <c r="AL618"/>
  <c r="AK618"/>
  <c r="AJ618"/>
  <c r="AI618"/>
  <c r="AH618"/>
  <c r="AG618"/>
  <c r="AF618"/>
  <c r="AE618"/>
  <c r="AD618"/>
  <c r="AC618"/>
  <c r="AB618"/>
  <c r="AA618"/>
  <c r="Z618"/>
  <c r="Y618"/>
  <c r="X618"/>
  <c r="W618"/>
  <c r="V618"/>
  <c r="U618"/>
  <c r="T618"/>
  <c r="S618"/>
  <c r="R618"/>
  <c r="Q618"/>
  <c r="P618"/>
  <c r="O618"/>
  <c r="N618"/>
  <c r="M618"/>
  <c r="L618"/>
  <c r="K618"/>
  <c r="J618"/>
  <c r="I618"/>
  <c r="H618"/>
  <c r="G618"/>
  <c r="F618"/>
  <c r="E618"/>
  <c r="D618"/>
  <c r="C618"/>
  <c r="B618"/>
  <c r="AX617"/>
  <c r="AW617"/>
  <c r="AV617"/>
  <c r="AU617"/>
  <c r="AT617"/>
  <c r="AS617"/>
  <c r="AR617"/>
  <c r="AQ617"/>
  <c r="AP617"/>
  <c r="AO617"/>
  <c r="AN617"/>
  <c r="AM617"/>
  <c r="AL617"/>
  <c r="AK617"/>
  <c r="AJ617"/>
  <c r="AI617"/>
  <c r="AH617"/>
  <c r="AG617"/>
  <c r="AF617"/>
  <c r="AE617"/>
  <c r="AD617"/>
  <c r="AC617"/>
  <c r="AB617"/>
  <c r="AA617"/>
  <c r="Z617"/>
  <c r="Y617"/>
  <c r="X617"/>
  <c r="W617"/>
  <c r="V617"/>
  <c r="U617"/>
  <c r="T617"/>
  <c r="S617"/>
  <c r="R617"/>
  <c r="Q617"/>
  <c r="P617"/>
  <c r="O617"/>
  <c r="N617"/>
  <c r="M617"/>
  <c r="L617"/>
  <c r="K617"/>
  <c r="J617"/>
  <c r="I617"/>
  <c r="H617"/>
  <c r="G617"/>
  <c r="F617"/>
  <c r="E617"/>
  <c r="D617"/>
  <c r="C617"/>
  <c r="B617"/>
  <c r="AX616"/>
  <c r="AW616"/>
  <c r="AV616"/>
  <c r="AU616"/>
  <c r="AT616"/>
  <c r="AS616"/>
  <c r="AR616"/>
  <c r="AQ616"/>
  <c r="AP616"/>
  <c r="AO616"/>
  <c r="AN616"/>
  <c r="AM616"/>
  <c r="AL616"/>
  <c r="AK616"/>
  <c r="AJ616"/>
  <c r="AI616"/>
  <c r="AH616"/>
  <c r="AG616"/>
  <c r="AF616"/>
  <c r="AE616"/>
  <c r="AD616"/>
  <c r="AC616"/>
  <c r="AB616"/>
  <c r="AA616"/>
  <c r="Z616"/>
  <c r="Y616"/>
  <c r="X616"/>
  <c r="W616"/>
  <c r="V616"/>
  <c r="U616"/>
  <c r="T616"/>
  <c r="S616"/>
  <c r="R616"/>
  <c r="Q616"/>
  <c r="P616"/>
  <c r="O616"/>
  <c r="N616"/>
  <c r="M616"/>
  <c r="L616"/>
  <c r="K616"/>
  <c r="J616"/>
  <c r="I616"/>
  <c r="H616"/>
  <c r="G616"/>
  <c r="F616"/>
  <c r="E616"/>
  <c r="D616"/>
  <c r="C616"/>
  <c r="B616"/>
  <c r="AX615"/>
  <c r="AW615"/>
  <c r="AV615"/>
  <c r="AU615"/>
  <c r="AT615"/>
  <c r="AS615"/>
  <c r="AR615"/>
  <c r="AQ615"/>
  <c r="AP615"/>
  <c r="AO615"/>
  <c r="AN615"/>
  <c r="AM615"/>
  <c r="AL615"/>
  <c r="AK615"/>
  <c r="AJ615"/>
  <c r="AI615"/>
  <c r="AH615"/>
  <c r="AG615"/>
  <c r="AF615"/>
  <c r="AE615"/>
  <c r="AD615"/>
  <c r="AC615"/>
  <c r="AB615"/>
  <c r="AA615"/>
  <c r="Z615"/>
  <c r="Y615"/>
  <c r="X615"/>
  <c r="W615"/>
  <c r="V615"/>
  <c r="U615"/>
  <c r="T615"/>
  <c r="S615"/>
  <c r="R615"/>
  <c r="Q615"/>
  <c r="P615"/>
  <c r="O615"/>
  <c r="N615"/>
  <c r="M615"/>
  <c r="L615"/>
  <c r="K615"/>
  <c r="J615"/>
  <c r="I615"/>
  <c r="H615"/>
  <c r="G615"/>
  <c r="F615"/>
  <c r="E615"/>
  <c r="D615"/>
  <c r="C615"/>
  <c r="B615"/>
  <c r="AX614"/>
  <c r="AW614"/>
  <c r="AV614"/>
  <c r="AU614"/>
  <c r="AT614"/>
  <c r="AS614"/>
  <c r="AR614"/>
  <c r="AQ614"/>
  <c r="AP614"/>
  <c r="AO614"/>
  <c r="AN614"/>
  <c r="AM614"/>
  <c r="AL614"/>
  <c r="AK614"/>
  <c r="AJ614"/>
  <c r="AI614"/>
  <c r="AH614"/>
  <c r="AG614"/>
  <c r="AF614"/>
  <c r="AE614"/>
  <c r="AD614"/>
  <c r="AC614"/>
  <c r="AB614"/>
  <c r="AA614"/>
  <c r="Z614"/>
  <c r="Y614"/>
  <c r="X614"/>
  <c r="W614"/>
  <c r="V614"/>
  <c r="U614"/>
  <c r="T614"/>
  <c r="S614"/>
  <c r="R614"/>
  <c r="Q614"/>
  <c r="P614"/>
  <c r="O614"/>
  <c r="N614"/>
  <c r="M614"/>
  <c r="L614"/>
  <c r="K614"/>
  <c r="J614"/>
  <c r="I614"/>
  <c r="H614"/>
  <c r="G614"/>
  <c r="F614"/>
  <c r="E614"/>
  <c r="D614"/>
  <c r="C614"/>
  <c r="B614"/>
  <c r="AX613"/>
  <c r="AW613"/>
  <c r="AV613"/>
  <c r="AU613"/>
  <c r="AT613"/>
  <c r="AS613"/>
  <c r="AR613"/>
  <c r="AQ613"/>
  <c r="AP613"/>
  <c r="AO613"/>
  <c r="AN613"/>
  <c r="AM613"/>
  <c r="AL613"/>
  <c r="AK613"/>
  <c r="AJ613"/>
  <c r="AI613"/>
  <c r="AH613"/>
  <c r="AG613"/>
  <c r="AF613"/>
  <c r="AE613"/>
  <c r="AD613"/>
  <c r="AC613"/>
  <c r="AB613"/>
  <c r="AA613"/>
  <c r="Z613"/>
  <c r="Y613"/>
  <c r="X613"/>
  <c r="W613"/>
  <c r="V613"/>
  <c r="U613"/>
  <c r="T613"/>
  <c r="S613"/>
  <c r="R613"/>
  <c r="Q613"/>
  <c r="P613"/>
  <c r="O613"/>
  <c r="N613"/>
  <c r="M613"/>
  <c r="L613"/>
  <c r="K613"/>
  <c r="J613"/>
  <c r="I613"/>
  <c r="H613"/>
  <c r="G613"/>
  <c r="F613"/>
  <c r="E613"/>
  <c r="D613"/>
  <c r="C613"/>
  <c r="B613"/>
  <c r="AX612"/>
  <c r="AW612"/>
  <c r="AV612"/>
  <c r="AU612"/>
  <c r="AT612"/>
  <c r="AS612"/>
  <c r="AR612"/>
  <c r="AQ612"/>
  <c r="AP612"/>
  <c r="AO612"/>
  <c r="AN612"/>
  <c r="AM612"/>
  <c r="AL612"/>
  <c r="AK612"/>
  <c r="AJ612"/>
  <c r="AI612"/>
  <c r="AH612"/>
  <c r="AG612"/>
  <c r="AF612"/>
  <c r="AE612"/>
  <c r="AD612"/>
  <c r="AC612"/>
  <c r="AB612"/>
  <c r="AA612"/>
  <c r="Z612"/>
  <c r="Y612"/>
  <c r="X612"/>
  <c r="W612"/>
  <c r="V612"/>
  <c r="U612"/>
  <c r="T612"/>
  <c r="S612"/>
  <c r="R612"/>
  <c r="Q612"/>
  <c r="P612"/>
  <c r="O612"/>
  <c r="N612"/>
  <c r="M612"/>
  <c r="L612"/>
  <c r="K612"/>
  <c r="J612"/>
  <c r="I612"/>
  <c r="H612"/>
  <c r="G612"/>
  <c r="F612"/>
  <c r="E612"/>
  <c r="D612"/>
  <c r="C612"/>
  <c r="B612"/>
  <c r="AX611"/>
  <c r="AW611"/>
  <c r="AV611"/>
  <c r="AU611"/>
  <c r="AT611"/>
  <c r="AS611"/>
  <c r="AR611"/>
  <c r="AQ611"/>
  <c r="AP611"/>
  <c r="AO611"/>
  <c r="AN611"/>
  <c r="AM611"/>
  <c r="AL611"/>
  <c r="AK611"/>
  <c r="AJ611"/>
  <c r="AI611"/>
  <c r="AH611"/>
  <c r="AG611"/>
  <c r="AF611"/>
  <c r="AE611"/>
  <c r="AD611"/>
  <c r="AC611"/>
  <c r="AB611"/>
  <c r="AA611"/>
  <c r="Z611"/>
  <c r="Y611"/>
  <c r="X611"/>
  <c r="W611"/>
  <c r="V611"/>
  <c r="U611"/>
  <c r="T611"/>
  <c r="S611"/>
  <c r="R611"/>
  <c r="Q611"/>
  <c r="P611"/>
  <c r="O611"/>
  <c r="N611"/>
  <c r="M611"/>
  <c r="L611"/>
  <c r="K611"/>
  <c r="J611"/>
  <c r="I611"/>
  <c r="H611"/>
  <c r="G611"/>
  <c r="F611"/>
  <c r="E611"/>
  <c r="D611"/>
  <c r="C611"/>
  <c r="B611"/>
  <c r="AX610"/>
  <c r="AW610"/>
  <c r="AV610"/>
  <c r="AU610"/>
  <c r="AT610"/>
  <c r="AS610"/>
  <c r="AR610"/>
  <c r="AQ610"/>
  <c r="AP610"/>
  <c r="AO610"/>
  <c r="AN610"/>
  <c r="AM610"/>
  <c r="AL610"/>
  <c r="AK610"/>
  <c r="AJ610"/>
  <c r="AI610"/>
  <c r="AH610"/>
  <c r="AG610"/>
  <c r="AF610"/>
  <c r="AE610"/>
  <c r="AD610"/>
  <c r="AC610"/>
  <c r="AB610"/>
  <c r="AA610"/>
  <c r="Z610"/>
  <c r="Y610"/>
  <c r="X610"/>
  <c r="W610"/>
  <c r="V610"/>
  <c r="U610"/>
  <c r="T610"/>
  <c r="S610"/>
  <c r="R610"/>
  <c r="Q610"/>
  <c r="P610"/>
  <c r="O610"/>
  <c r="N610"/>
  <c r="M610"/>
  <c r="L610"/>
  <c r="K610"/>
  <c r="J610"/>
  <c r="I610"/>
  <c r="H610"/>
  <c r="G610"/>
  <c r="F610"/>
  <c r="E610"/>
  <c r="D610"/>
  <c r="C610"/>
  <c r="B610"/>
  <c r="AX609"/>
  <c r="AW609"/>
  <c r="AV609"/>
  <c r="AU609"/>
  <c r="AT609"/>
  <c r="AS609"/>
  <c r="AR609"/>
  <c r="AQ609"/>
  <c r="AP609"/>
  <c r="AO609"/>
  <c r="AN609"/>
  <c r="AM609"/>
  <c r="AL609"/>
  <c r="AK609"/>
  <c r="AJ609"/>
  <c r="AI609"/>
  <c r="AH609"/>
  <c r="AG609"/>
  <c r="AF609"/>
  <c r="AE609"/>
  <c r="AD609"/>
  <c r="AC609"/>
  <c r="AB609"/>
  <c r="AA609"/>
  <c r="Z609"/>
  <c r="Y609"/>
  <c r="X609"/>
  <c r="W609"/>
  <c r="V609"/>
  <c r="U609"/>
  <c r="T609"/>
  <c r="S609"/>
  <c r="R609"/>
  <c r="Q609"/>
  <c r="P609"/>
  <c r="O609"/>
  <c r="N609"/>
  <c r="M609"/>
  <c r="L609"/>
  <c r="K609"/>
  <c r="J609"/>
  <c r="I609"/>
  <c r="H609"/>
  <c r="G609"/>
  <c r="F609"/>
  <c r="E609"/>
  <c r="D609"/>
  <c r="C609"/>
  <c r="B609"/>
  <c r="AX608"/>
  <c r="AW608"/>
  <c r="AV608"/>
  <c r="AU608"/>
  <c r="AT608"/>
  <c r="AS608"/>
  <c r="AR608"/>
  <c r="AQ608"/>
  <c r="AP608"/>
  <c r="AO608"/>
  <c r="AN608"/>
  <c r="AM608"/>
  <c r="AL608"/>
  <c r="AK608"/>
  <c r="AJ608"/>
  <c r="AI608"/>
  <c r="AH608"/>
  <c r="AG608"/>
  <c r="AF608"/>
  <c r="AE608"/>
  <c r="AD608"/>
  <c r="AC608"/>
  <c r="AB608"/>
  <c r="AA608"/>
  <c r="Z608"/>
  <c r="Y608"/>
  <c r="X608"/>
  <c r="W608"/>
  <c r="V608"/>
  <c r="U608"/>
  <c r="T608"/>
  <c r="S608"/>
  <c r="R608"/>
  <c r="Q608"/>
  <c r="P608"/>
  <c r="O608"/>
  <c r="N608"/>
  <c r="M608"/>
  <c r="L608"/>
  <c r="K608"/>
  <c r="J608"/>
  <c r="I608"/>
  <c r="H608"/>
  <c r="G608"/>
  <c r="F608"/>
  <c r="E608"/>
  <c r="D608"/>
  <c r="C608"/>
  <c r="B608"/>
  <c r="AX607"/>
  <c r="AW607"/>
  <c r="AV607"/>
  <c r="AU607"/>
  <c r="AT607"/>
  <c r="AS607"/>
  <c r="AR607"/>
  <c r="AQ607"/>
  <c r="AP607"/>
  <c r="AO607"/>
  <c r="AN607"/>
  <c r="AM607"/>
  <c r="AL607"/>
  <c r="AK607"/>
  <c r="AJ607"/>
  <c r="AI607"/>
  <c r="AH607"/>
  <c r="AG607"/>
  <c r="AF607"/>
  <c r="AE607"/>
  <c r="AD607"/>
  <c r="AC607"/>
  <c r="AB607"/>
  <c r="AA607"/>
  <c r="Z607"/>
  <c r="Y607"/>
  <c r="X607"/>
  <c r="W607"/>
  <c r="V607"/>
  <c r="U607"/>
  <c r="T607"/>
  <c r="S607"/>
  <c r="R607"/>
  <c r="Q607"/>
  <c r="P607"/>
  <c r="O607"/>
  <c r="N607"/>
  <c r="M607"/>
  <c r="L607"/>
  <c r="K607"/>
  <c r="J607"/>
  <c r="I607"/>
  <c r="H607"/>
  <c r="G607"/>
  <c r="F607"/>
  <c r="E607"/>
  <c r="D607"/>
  <c r="C607"/>
  <c r="B607"/>
  <c r="AX606"/>
  <c r="AW606"/>
  <c r="AV606"/>
  <c r="AU606"/>
  <c r="AT606"/>
  <c r="AS606"/>
  <c r="AR606"/>
  <c r="AQ606"/>
  <c r="AP606"/>
  <c r="AO606"/>
  <c r="AN606"/>
  <c r="AM606"/>
  <c r="AL606"/>
  <c r="AK606"/>
  <c r="AJ606"/>
  <c r="AI606"/>
  <c r="AH606"/>
  <c r="AG606"/>
  <c r="AF606"/>
  <c r="AE606"/>
  <c r="AD606"/>
  <c r="AC606"/>
  <c r="AB606"/>
  <c r="AA606"/>
  <c r="Z606"/>
  <c r="Y606"/>
  <c r="X606"/>
  <c r="W606"/>
  <c r="V606"/>
  <c r="U606"/>
  <c r="T606"/>
  <c r="S606"/>
  <c r="R606"/>
  <c r="Q606"/>
  <c r="P606"/>
  <c r="O606"/>
  <c r="N606"/>
  <c r="M606"/>
  <c r="L606"/>
  <c r="K606"/>
  <c r="J606"/>
  <c r="I606"/>
  <c r="H606"/>
  <c r="G606"/>
  <c r="F606"/>
  <c r="E606"/>
  <c r="D606"/>
  <c r="C606"/>
  <c r="B606"/>
  <c r="AX605"/>
  <c r="AW605"/>
  <c r="AV605"/>
  <c r="AU605"/>
  <c r="AT605"/>
  <c r="AS605"/>
  <c r="AR605"/>
  <c r="AQ605"/>
  <c r="AP605"/>
  <c r="AO605"/>
  <c r="AN605"/>
  <c r="AM605"/>
  <c r="AL605"/>
  <c r="AK605"/>
  <c r="AJ605"/>
  <c r="AI605"/>
  <c r="AH605"/>
  <c r="AG605"/>
  <c r="AF605"/>
  <c r="AE605"/>
  <c r="AD605"/>
  <c r="AC605"/>
  <c r="AB605"/>
  <c r="AA605"/>
  <c r="Z605"/>
  <c r="Y605"/>
  <c r="X605"/>
  <c r="W605"/>
  <c r="V605"/>
  <c r="U605"/>
  <c r="T605"/>
  <c r="S605"/>
  <c r="R605"/>
  <c r="Q605"/>
  <c r="P605"/>
  <c r="O605"/>
  <c r="N605"/>
  <c r="M605"/>
  <c r="L605"/>
  <c r="K605"/>
  <c r="J605"/>
  <c r="I605"/>
  <c r="H605"/>
  <c r="G605"/>
  <c r="F605"/>
  <c r="E605"/>
  <c r="D605"/>
  <c r="C605"/>
  <c r="B605"/>
  <c r="AX604"/>
  <c r="AW604"/>
  <c r="AV604"/>
  <c r="AU604"/>
  <c r="AT604"/>
  <c r="AS604"/>
  <c r="AR604"/>
  <c r="AQ604"/>
  <c r="AP604"/>
  <c r="AO604"/>
  <c r="AN604"/>
  <c r="AM604"/>
  <c r="AL604"/>
  <c r="AK604"/>
  <c r="AJ604"/>
  <c r="AI604"/>
  <c r="AH604"/>
  <c r="AG604"/>
  <c r="AF604"/>
  <c r="AE604"/>
  <c r="AD604"/>
  <c r="AC604"/>
  <c r="AB604"/>
  <c r="AA604"/>
  <c r="Z604"/>
  <c r="Y604"/>
  <c r="X604"/>
  <c r="W604"/>
  <c r="V604"/>
  <c r="U604"/>
  <c r="T604"/>
  <c r="S604"/>
  <c r="R604"/>
  <c r="Q604"/>
  <c r="P604"/>
  <c r="O604"/>
  <c r="N604"/>
  <c r="M604"/>
  <c r="L604"/>
  <c r="K604"/>
  <c r="J604"/>
  <c r="I604"/>
  <c r="H604"/>
  <c r="G604"/>
  <c r="F604"/>
  <c r="E604"/>
  <c r="D604"/>
  <c r="C604"/>
  <c r="B604"/>
  <c r="AX603"/>
  <c r="AW603"/>
  <c r="AV603"/>
  <c r="AU603"/>
  <c r="AT603"/>
  <c r="AS603"/>
  <c r="AR603"/>
  <c r="AQ603"/>
  <c r="AP603"/>
  <c r="AO603"/>
  <c r="AN603"/>
  <c r="AM603"/>
  <c r="AL603"/>
  <c r="AK603"/>
  <c r="AJ603"/>
  <c r="AI603"/>
  <c r="AH603"/>
  <c r="AG603"/>
  <c r="AF603"/>
  <c r="AE603"/>
  <c r="AD603"/>
  <c r="AC603"/>
  <c r="AB603"/>
  <c r="AA603"/>
  <c r="Z603"/>
  <c r="Y603"/>
  <c r="X603"/>
  <c r="W603"/>
  <c r="V603"/>
  <c r="U603"/>
  <c r="T603"/>
  <c r="S603"/>
  <c r="R603"/>
  <c r="Q603"/>
  <c r="P603"/>
  <c r="O603"/>
  <c r="N603"/>
  <c r="M603"/>
  <c r="L603"/>
  <c r="K603"/>
  <c r="J603"/>
  <c r="I603"/>
  <c r="H603"/>
  <c r="G603"/>
  <c r="F603"/>
  <c r="E603"/>
  <c r="D603"/>
  <c r="C603"/>
  <c r="B603"/>
  <c r="AX602"/>
  <c r="AW602"/>
  <c r="AV602"/>
  <c r="AU602"/>
  <c r="AT602"/>
  <c r="AS602"/>
  <c r="AR602"/>
  <c r="AQ602"/>
  <c r="AP602"/>
  <c r="AO602"/>
  <c r="AN602"/>
  <c r="AM602"/>
  <c r="AL602"/>
  <c r="AK602"/>
  <c r="AJ602"/>
  <c r="AI602"/>
  <c r="AH602"/>
  <c r="AG602"/>
  <c r="AF602"/>
  <c r="AE602"/>
  <c r="AD602"/>
  <c r="AC602"/>
  <c r="AB602"/>
  <c r="AA602"/>
  <c r="Z602"/>
  <c r="Y602"/>
  <c r="X602"/>
  <c r="W602"/>
  <c r="V602"/>
  <c r="U602"/>
  <c r="T602"/>
  <c r="S602"/>
  <c r="R602"/>
  <c r="Q602"/>
  <c r="P602"/>
  <c r="O602"/>
  <c r="N602"/>
  <c r="M602"/>
  <c r="L602"/>
  <c r="K602"/>
  <c r="J602"/>
  <c r="I602"/>
  <c r="H602"/>
  <c r="G602"/>
  <c r="F602"/>
  <c r="E602"/>
  <c r="D602"/>
  <c r="C602"/>
  <c r="B602"/>
  <c r="AX601"/>
  <c r="AW601"/>
  <c r="AV601"/>
  <c r="AU601"/>
  <c r="AT601"/>
  <c r="AS601"/>
  <c r="AR601"/>
  <c r="AQ601"/>
  <c r="AP601"/>
  <c r="AO601"/>
  <c r="AN601"/>
  <c r="AM601"/>
  <c r="AL601"/>
  <c r="AK601"/>
  <c r="AJ601"/>
  <c r="AI601"/>
  <c r="AH601"/>
  <c r="AG601"/>
  <c r="AF601"/>
  <c r="AE601"/>
  <c r="AD601"/>
  <c r="AC601"/>
  <c r="AB601"/>
  <c r="AA601"/>
  <c r="Z601"/>
  <c r="Y601"/>
  <c r="X601"/>
  <c r="W601"/>
  <c r="V601"/>
  <c r="U601"/>
  <c r="T601"/>
  <c r="S601"/>
  <c r="R601"/>
  <c r="Q601"/>
  <c r="P601"/>
  <c r="O601"/>
  <c r="N601"/>
  <c r="M601"/>
  <c r="L601"/>
  <c r="K601"/>
  <c r="J601"/>
  <c r="I601"/>
  <c r="H601"/>
  <c r="G601"/>
  <c r="F601"/>
  <c r="E601"/>
  <c r="D601"/>
  <c r="C601"/>
  <c r="B601"/>
  <c r="AX600"/>
  <c r="AW600"/>
  <c r="AV600"/>
  <c r="AU600"/>
  <c r="AT600"/>
  <c r="AS600"/>
  <c r="AR600"/>
  <c r="AQ600"/>
  <c r="AP600"/>
  <c r="AO600"/>
  <c r="AN600"/>
  <c r="AM600"/>
  <c r="AL600"/>
  <c r="AK600"/>
  <c r="AJ600"/>
  <c r="AI600"/>
  <c r="AH600"/>
  <c r="AG600"/>
  <c r="AF600"/>
  <c r="AE600"/>
  <c r="AD600"/>
  <c r="AC600"/>
  <c r="AB600"/>
  <c r="AA600"/>
  <c r="Z600"/>
  <c r="Y600"/>
  <c r="X600"/>
  <c r="W600"/>
  <c r="V600"/>
  <c r="U600"/>
  <c r="T600"/>
  <c r="S600"/>
  <c r="R600"/>
  <c r="Q600"/>
  <c r="P600"/>
  <c r="O600"/>
  <c r="N600"/>
  <c r="M600"/>
  <c r="L600"/>
  <c r="K600"/>
  <c r="J600"/>
  <c r="I600"/>
  <c r="H600"/>
  <c r="G600"/>
  <c r="F600"/>
  <c r="E600"/>
  <c r="D600"/>
  <c r="C600"/>
  <c r="B600"/>
  <c r="AX599"/>
  <c r="AW599"/>
  <c r="AV599"/>
  <c r="AU599"/>
  <c r="AT599"/>
  <c r="AS599"/>
  <c r="AR599"/>
  <c r="AQ599"/>
  <c r="AP599"/>
  <c r="AO599"/>
  <c r="AN599"/>
  <c r="AM599"/>
  <c r="AL599"/>
  <c r="AK599"/>
  <c r="AJ599"/>
  <c r="AI599"/>
  <c r="AH599"/>
  <c r="AG599"/>
  <c r="AF599"/>
  <c r="AE599"/>
  <c r="AD599"/>
  <c r="AC599"/>
  <c r="AB599"/>
  <c r="AA599"/>
  <c r="Z599"/>
  <c r="Y599"/>
  <c r="X599"/>
  <c r="W599"/>
  <c r="V599"/>
  <c r="U599"/>
  <c r="T599"/>
  <c r="S599"/>
  <c r="R599"/>
  <c r="Q599"/>
  <c r="P599"/>
  <c r="O599"/>
  <c r="N599"/>
  <c r="M599"/>
  <c r="L599"/>
  <c r="K599"/>
  <c r="J599"/>
  <c r="I599"/>
  <c r="H599"/>
  <c r="G599"/>
  <c r="F599"/>
  <c r="E599"/>
  <c r="D599"/>
  <c r="C599"/>
  <c r="B599"/>
  <c r="AX598"/>
  <c r="AW598"/>
  <c r="AV598"/>
  <c r="AU598"/>
  <c r="AT598"/>
  <c r="AS598"/>
  <c r="AR598"/>
  <c r="AQ598"/>
  <c r="AP598"/>
  <c r="AO598"/>
  <c r="AN598"/>
  <c r="AM598"/>
  <c r="AL598"/>
  <c r="AK598"/>
  <c r="AJ598"/>
  <c r="AI598"/>
  <c r="AH598"/>
  <c r="AG598"/>
  <c r="AF598"/>
  <c r="AE598"/>
  <c r="AD598"/>
  <c r="AC598"/>
  <c r="AB598"/>
  <c r="AA598"/>
  <c r="Z598"/>
  <c r="Y598"/>
  <c r="X598"/>
  <c r="W598"/>
  <c r="V598"/>
  <c r="U598"/>
  <c r="T598"/>
  <c r="S598"/>
  <c r="R598"/>
  <c r="Q598"/>
  <c r="P598"/>
  <c r="O598"/>
  <c r="N598"/>
  <c r="M598"/>
  <c r="L598"/>
  <c r="K598"/>
  <c r="J598"/>
  <c r="I598"/>
  <c r="H598"/>
  <c r="G598"/>
  <c r="F598"/>
  <c r="E598"/>
  <c r="D598"/>
  <c r="C598"/>
  <c r="B598"/>
  <c r="AX597"/>
  <c r="AW597"/>
  <c r="AV597"/>
  <c r="AU597"/>
  <c r="AT597"/>
  <c r="AS597"/>
  <c r="AR597"/>
  <c r="AQ597"/>
  <c r="AP597"/>
  <c r="AO597"/>
  <c r="AN597"/>
  <c r="AM597"/>
  <c r="AL597"/>
  <c r="AK597"/>
  <c r="AJ597"/>
  <c r="AI597"/>
  <c r="AH597"/>
  <c r="AG597"/>
  <c r="AF597"/>
  <c r="AE597"/>
  <c r="AD597"/>
  <c r="AC597"/>
  <c r="AB597"/>
  <c r="AA597"/>
  <c r="Z597"/>
  <c r="Y597"/>
  <c r="X597"/>
  <c r="W597"/>
  <c r="V597"/>
  <c r="U597"/>
  <c r="T597"/>
  <c r="S597"/>
  <c r="R597"/>
  <c r="Q597"/>
  <c r="P597"/>
  <c r="O597"/>
  <c r="N597"/>
  <c r="M597"/>
  <c r="L597"/>
  <c r="K597"/>
  <c r="J597"/>
  <c r="I597"/>
  <c r="H597"/>
  <c r="G597"/>
  <c r="F597"/>
  <c r="E597"/>
  <c r="D597"/>
  <c r="C597"/>
  <c r="B597"/>
  <c r="AX596"/>
  <c r="AW596"/>
  <c r="AV596"/>
  <c r="AU596"/>
  <c r="AT596"/>
  <c r="AS596"/>
  <c r="AR596"/>
  <c r="AQ596"/>
  <c r="AP596"/>
  <c r="AO596"/>
  <c r="AN596"/>
  <c r="AM596"/>
  <c r="AL596"/>
  <c r="AK596"/>
  <c r="AJ596"/>
  <c r="AI596"/>
  <c r="AH596"/>
  <c r="AG596"/>
  <c r="AF596"/>
  <c r="AE596"/>
  <c r="AD596"/>
  <c r="AC596"/>
  <c r="AB596"/>
  <c r="AA596"/>
  <c r="Z596"/>
  <c r="Y596"/>
  <c r="X596"/>
  <c r="W596"/>
  <c r="V596"/>
  <c r="U596"/>
  <c r="T596"/>
  <c r="S596"/>
  <c r="R596"/>
  <c r="Q596"/>
  <c r="P596"/>
  <c r="O596"/>
  <c r="N596"/>
  <c r="M596"/>
  <c r="L596"/>
  <c r="K596"/>
  <c r="J596"/>
  <c r="I596"/>
  <c r="H596"/>
  <c r="G596"/>
  <c r="F596"/>
  <c r="E596"/>
  <c r="D596"/>
  <c r="C596"/>
  <c r="B596"/>
  <c r="AX595"/>
  <c r="AW595"/>
  <c r="AV595"/>
  <c r="AU595"/>
  <c r="AT595"/>
  <c r="AS595"/>
  <c r="AR595"/>
  <c r="AQ595"/>
  <c r="AP595"/>
  <c r="AO595"/>
  <c r="AN595"/>
  <c r="AM595"/>
  <c r="AL595"/>
  <c r="AK595"/>
  <c r="AJ595"/>
  <c r="AI595"/>
  <c r="AH595"/>
  <c r="AG595"/>
  <c r="AF595"/>
  <c r="AE595"/>
  <c r="AD595"/>
  <c r="AC595"/>
  <c r="AB595"/>
  <c r="AA595"/>
  <c r="Z595"/>
  <c r="Y595"/>
  <c r="X595"/>
  <c r="W595"/>
  <c r="V595"/>
  <c r="U595"/>
  <c r="T595"/>
  <c r="S595"/>
  <c r="R595"/>
  <c r="Q595"/>
  <c r="P595"/>
  <c r="O595"/>
  <c r="N595"/>
  <c r="M595"/>
  <c r="L595"/>
  <c r="K595"/>
  <c r="J595"/>
  <c r="I595"/>
  <c r="H595"/>
  <c r="G595"/>
  <c r="F595"/>
  <c r="E595"/>
  <c r="D595"/>
  <c r="C595"/>
  <c r="B595"/>
  <c r="AX594"/>
  <c r="AW594"/>
  <c r="AV594"/>
  <c r="AU594"/>
  <c r="AT594"/>
  <c r="AS594"/>
  <c r="AR594"/>
  <c r="AQ594"/>
  <c r="AP594"/>
  <c r="AO594"/>
  <c r="AN594"/>
  <c r="AM594"/>
  <c r="AL594"/>
  <c r="AK594"/>
  <c r="AJ594"/>
  <c r="AI594"/>
  <c r="AH594"/>
  <c r="AG594"/>
  <c r="AF594"/>
  <c r="AE594"/>
  <c r="AD594"/>
  <c r="AC594"/>
  <c r="AB594"/>
  <c r="AA594"/>
  <c r="Z594"/>
  <c r="Y594"/>
  <c r="X594"/>
  <c r="W594"/>
  <c r="V594"/>
  <c r="U594"/>
  <c r="T594"/>
  <c r="S594"/>
  <c r="R594"/>
  <c r="Q594"/>
  <c r="P594"/>
  <c r="O594"/>
  <c r="N594"/>
  <c r="M594"/>
  <c r="L594"/>
  <c r="K594"/>
  <c r="J594"/>
  <c r="I594"/>
  <c r="H594"/>
  <c r="G594"/>
  <c r="F594"/>
  <c r="E594"/>
  <c r="D594"/>
  <c r="C594"/>
  <c r="B594"/>
  <c r="AX593"/>
  <c r="AW593"/>
  <c r="AV593"/>
  <c r="AU593"/>
  <c r="AT593"/>
  <c r="AS593"/>
  <c r="AR593"/>
  <c r="AQ593"/>
  <c r="AP593"/>
  <c r="AO593"/>
  <c r="AN593"/>
  <c r="AM593"/>
  <c r="AL593"/>
  <c r="AK593"/>
  <c r="AJ593"/>
  <c r="AI593"/>
  <c r="AH593"/>
  <c r="AG593"/>
  <c r="AF593"/>
  <c r="AE593"/>
  <c r="AD593"/>
  <c r="AC593"/>
  <c r="AB593"/>
  <c r="AA593"/>
  <c r="Z593"/>
  <c r="Y593"/>
  <c r="X593"/>
  <c r="W593"/>
  <c r="V593"/>
  <c r="U593"/>
  <c r="T593"/>
  <c r="S593"/>
  <c r="R593"/>
  <c r="Q593"/>
  <c r="P593"/>
  <c r="O593"/>
  <c r="N593"/>
  <c r="M593"/>
  <c r="L593"/>
  <c r="K593"/>
  <c r="J593"/>
  <c r="I593"/>
  <c r="H593"/>
  <c r="G593"/>
  <c r="F593"/>
  <c r="E593"/>
  <c r="D593"/>
  <c r="C593"/>
  <c r="B593"/>
  <c r="AX592"/>
  <c r="AW592"/>
  <c r="AV592"/>
  <c r="AU592"/>
  <c r="AT592"/>
  <c r="AS592"/>
  <c r="AR592"/>
  <c r="AQ592"/>
  <c r="AP592"/>
  <c r="AO592"/>
  <c r="AN592"/>
  <c r="AM592"/>
  <c r="AL592"/>
  <c r="AK592"/>
  <c r="AJ592"/>
  <c r="AI592"/>
  <c r="AH592"/>
  <c r="AG592"/>
  <c r="AF592"/>
  <c r="AE592"/>
  <c r="AD592"/>
  <c r="AC592"/>
  <c r="AB592"/>
  <c r="AA592"/>
  <c r="Z592"/>
  <c r="Y592"/>
  <c r="X592"/>
  <c r="W592"/>
  <c r="V592"/>
  <c r="U592"/>
  <c r="T592"/>
  <c r="S592"/>
  <c r="R592"/>
  <c r="Q592"/>
  <c r="P592"/>
  <c r="O592"/>
  <c r="N592"/>
  <c r="M592"/>
  <c r="L592"/>
  <c r="K592"/>
  <c r="J592"/>
  <c r="I592"/>
  <c r="H592"/>
  <c r="G592"/>
  <c r="F592"/>
  <c r="E592"/>
  <c r="D592"/>
  <c r="C592"/>
  <c r="B592"/>
  <c r="AX591"/>
  <c r="AW591"/>
  <c r="AV591"/>
  <c r="AU591"/>
  <c r="AT591"/>
  <c r="AS591"/>
  <c r="AR591"/>
  <c r="AQ591"/>
  <c r="AP591"/>
  <c r="AO591"/>
  <c r="AN591"/>
  <c r="AM591"/>
  <c r="AL591"/>
  <c r="AK591"/>
  <c r="AJ591"/>
  <c r="AI591"/>
  <c r="AH591"/>
  <c r="AG591"/>
  <c r="AF591"/>
  <c r="AE591"/>
  <c r="AD591"/>
  <c r="AC591"/>
  <c r="AB591"/>
  <c r="AA591"/>
  <c r="Z591"/>
  <c r="Y591"/>
  <c r="X591"/>
  <c r="W591"/>
  <c r="V591"/>
  <c r="U591"/>
  <c r="T591"/>
  <c r="S591"/>
  <c r="R591"/>
  <c r="Q591"/>
  <c r="P591"/>
  <c r="O591"/>
  <c r="N591"/>
  <c r="M591"/>
  <c r="L591"/>
  <c r="K591"/>
  <c r="J591"/>
  <c r="I591"/>
  <c r="H591"/>
  <c r="G591"/>
  <c r="F591"/>
  <c r="E591"/>
  <c r="D591"/>
  <c r="C591"/>
  <c r="B591"/>
  <c r="AX590"/>
  <c r="AW590"/>
  <c r="AV590"/>
  <c r="AU590"/>
  <c r="AT590"/>
  <c r="AS590"/>
  <c r="AR590"/>
  <c r="AQ590"/>
  <c r="AP590"/>
  <c r="AO590"/>
  <c r="AN590"/>
  <c r="AM590"/>
  <c r="AL590"/>
  <c r="AK590"/>
  <c r="AJ590"/>
  <c r="AI590"/>
  <c r="AH590"/>
  <c r="AG590"/>
  <c r="AF590"/>
  <c r="AE590"/>
  <c r="AD590"/>
  <c r="AC590"/>
  <c r="AB590"/>
  <c r="AA590"/>
  <c r="Z590"/>
  <c r="Y590"/>
  <c r="X590"/>
  <c r="W590"/>
  <c r="V590"/>
  <c r="U590"/>
  <c r="T590"/>
  <c r="S590"/>
  <c r="R590"/>
  <c r="Q590"/>
  <c r="P590"/>
  <c r="O590"/>
  <c r="N590"/>
  <c r="M590"/>
  <c r="L590"/>
  <c r="K590"/>
  <c r="J590"/>
  <c r="I590"/>
  <c r="H590"/>
  <c r="G590"/>
  <c r="F590"/>
  <c r="E590"/>
  <c r="D590"/>
  <c r="C590"/>
  <c r="B590"/>
  <c r="AX589"/>
  <c r="AW589"/>
  <c r="AV589"/>
  <c r="AU589"/>
  <c r="AT589"/>
  <c r="AS589"/>
  <c r="AR589"/>
  <c r="AQ589"/>
  <c r="AP589"/>
  <c r="AO589"/>
  <c r="AN589"/>
  <c r="AM589"/>
  <c r="AL589"/>
  <c r="AK589"/>
  <c r="AJ589"/>
  <c r="AI589"/>
  <c r="AH589"/>
  <c r="AG589"/>
  <c r="AF589"/>
  <c r="AE589"/>
  <c r="AD589"/>
  <c r="AC589"/>
  <c r="AB589"/>
  <c r="AA589"/>
  <c r="Z589"/>
  <c r="Y589"/>
  <c r="X589"/>
  <c r="W589"/>
  <c r="V589"/>
  <c r="U589"/>
  <c r="T589"/>
  <c r="S589"/>
  <c r="R589"/>
  <c r="Q589"/>
  <c r="P589"/>
  <c r="O589"/>
  <c r="N589"/>
  <c r="M589"/>
  <c r="L589"/>
  <c r="K589"/>
  <c r="J589"/>
  <c r="I589"/>
  <c r="H589"/>
  <c r="G589"/>
  <c r="F589"/>
  <c r="E589"/>
  <c r="D589"/>
  <c r="C589"/>
  <c r="B589"/>
  <c r="AX588"/>
  <c r="AW588"/>
  <c r="AV588"/>
  <c r="AU588"/>
  <c r="AT588"/>
  <c r="AS588"/>
  <c r="AR588"/>
  <c r="AQ588"/>
  <c r="AP588"/>
  <c r="AO588"/>
  <c r="AN588"/>
  <c r="AM588"/>
  <c r="AL588"/>
  <c r="AK588"/>
  <c r="AJ588"/>
  <c r="AI588"/>
  <c r="AH588"/>
  <c r="AG588"/>
  <c r="AF588"/>
  <c r="AE588"/>
  <c r="AD588"/>
  <c r="AC588"/>
  <c r="AB588"/>
  <c r="AA588"/>
  <c r="Z588"/>
  <c r="Y588"/>
  <c r="X588"/>
  <c r="W588"/>
  <c r="V588"/>
  <c r="U588"/>
  <c r="T588"/>
  <c r="S588"/>
  <c r="R588"/>
  <c r="Q588"/>
  <c r="P588"/>
  <c r="O588"/>
  <c r="N588"/>
  <c r="M588"/>
  <c r="L588"/>
  <c r="K588"/>
  <c r="J588"/>
  <c r="I588"/>
  <c r="H588"/>
  <c r="G588"/>
  <c r="F588"/>
  <c r="E588"/>
  <c r="D588"/>
  <c r="C588"/>
  <c r="B588"/>
  <c r="AX587"/>
  <c r="AW587"/>
  <c r="AV587"/>
  <c r="AU587"/>
  <c r="AT587"/>
  <c r="AS587"/>
  <c r="AR587"/>
  <c r="AQ587"/>
  <c r="AP587"/>
  <c r="AO587"/>
  <c r="AN587"/>
  <c r="AM587"/>
  <c r="AL587"/>
  <c r="AK587"/>
  <c r="AJ587"/>
  <c r="AI587"/>
  <c r="AH587"/>
  <c r="AG587"/>
  <c r="AF587"/>
  <c r="AE587"/>
  <c r="AD587"/>
  <c r="AC587"/>
  <c r="AB587"/>
  <c r="AA587"/>
  <c r="Z587"/>
  <c r="Y587"/>
  <c r="X587"/>
  <c r="W587"/>
  <c r="V587"/>
  <c r="U587"/>
  <c r="T587"/>
  <c r="S587"/>
  <c r="R587"/>
  <c r="Q587"/>
  <c r="P587"/>
  <c r="O587"/>
  <c r="N587"/>
  <c r="M587"/>
  <c r="L587"/>
  <c r="K587"/>
  <c r="J587"/>
  <c r="I587"/>
  <c r="H587"/>
  <c r="G587"/>
  <c r="F587"/>
  <c r="E587"/>
  <c r="D587"/>
  <c r="C587"/>
  <c r="B587"/>
  <c r="AX586"/>
  <c r="AW586"/>
  <c r="AV586"/>
  <c r="AU586"/>
  <c r="AT586"/>
  <c r="AS586"/>
  <c r="AR586"/>
  <c r="AQ586"/>
  <c r="AP586"/>
  <c r="AO586"/>
  <c r="AN586"/>
  <c r="AM586"/>
  <c r="AL586"/>
  <c r="AK586"/>
  <c r="AJ586"/>
  <c r="AI586"/>
  <c r="AH586"/>
  <c r="AG586"/>
  <c r="AF586"/>
  <c r="AE586"/>
  <c r="AD586"/>
  <c r="AC586"/>
  <c r="AB586"/>
  <c r="AA586"/>
  <c r="Z586"/>
  <c r="Y586"/>
  <c r="X586"/>
  <c r="W586"/>
  <c r="V586"/>
  <c r="U586"/>
  <c r="T586"/>
  <c r="S586"/>
  <c r="R586"/>
  <c r="Q586"/>
  <c r="P586"/>
  <c r="O586"/>
  <c r="N586"/>
  <c r="M586"/>
  <c r="L586"/>
  <c r="K586"/>
  <c r="J586"/>
  <c r="I586"/>
  <c r="H586"/>
  <c r="G586"/>
  <c r="F586"/>
  <c r="E586"/>
  <c r="D586"/>
  <c r="C586"/>
  <c r="B586"/>
  <c r="AX585"/>
  <c r="AW585"/>
  <c r="AV585"/>
  <c r="AU585"/>
  <c r="AT585"/>
  <c r="AS585"/>
  <c r="AR585"/>
  <c r="AQ585"/>
  <c r="AP585"/>
  <c r="AO585"/>
  <c r="AN585"/>
  <c r="AM585"/>
  <c r="AL585"/>
  <c r="AK585"/>
  <c r="AJ585"/>
  <c r="AI585"/>
  <c r="AH585"/>
  <c r="AG585"/>
  <c r="AF585"/>
  <c r="AE585"/>
  <c r="AD585"/>
  <c r="AC585"/>
  <c r="AB585"/>
  <c r="AA585"/>
  <c r="Z585"/>
  <c r="Y585"/>
  <c r="X585"/>
  <c r="W585"/>
  <c r="V585"/>
  <c r="U585"/>
  <c r="T585"/>
  <c r="S585"/>
  <c r="R585"/>
  <c r="Q585"/>
  <c r="P585"/>
  <c r="O585"/>
  <c r="N585"/>
  <c r="M585"/>
  <c r="L585"/>
  <c r="K585"/>
  <c r="J585"/>
  <c r="I585"/>
  <c r="H585"/>
  <c r="G585"/>
  <c r="F585"/>
  <c r="E585"/>
  <c r="D585"/>
  <c r="C585"/>
  <c r="B585"/>
  <c r="AX584"/>
  <c r="AW584"/>
  <c r="AV584"/>
  <c r="AU584"/>
  <c r="AT584"/>
  <c r="AS584"/>
  <c r="AR584"/>
  <c r="AQ584"/>
  <c r="AP584"/>
  <c r="AO584"/>
  <c r="AN584"/>
  <c r="AM584"/>
  <c r="AL584"/>
  <c r="AK584"/>
  <c r="AJ584"/>
  <c r="AI584"/>
  <c r="AH584"/>
  <c r="AG584"/>
  <c r="AF584"/>
  <c r="AE584"/>
  <c r="AD584"/>
  <c r="AC584"/>
  <c r="AB584"/>
  <c r="AA584"/>
  <c r="Z584"/>
  <c r="Y584"/>
  <c r="X584"/>
  <c r="W584"/>
  <c r="V584"/>
  <c r="U584"/>
  <c r="T584"/>
  <c r="S584"/>
  <c r="R584"/>
  <c r="Q584"/>
  <c r="P584"/>
  <c r="O584"/>
  <c r="N584"/>
  <c r="M584"/>
  <c r="L584"/>
  <c r="K584"/>
  <c r="J584"/>
  <c r="I584"/>
  <c r="H584"/>
  <c r="G584"/>
  <c r="F584"/>
  <c r="E584"/>
  <c r="D584"/>
  <c r="C584"/>
  <c r="B584"/>
  <c r="AX583"/>
  <c r="AW583"/>
  <c r="AV583"/>
  <c r="AU583"/>
  <c r="AT583"/>
  <c r="AS583"/>
  <c r="AR583"/>
  <c r="AQ583"/>
  <c r="AP583"/>
  <c r="AO583"/>
  <c r="AN583"/>
  <c r="AM583"/>
  <c r="AL583"/>
  <c r="AK583"/>
  <c r="AJ583"/>
  <c r="AI583"/>
  <c r="AH583"/>
  <c r="AG583"/>
  <c r="AF583"/>
  <c r="AE583"/>
  <c r="AD583"/>
  <c r="AC583"/>
  <c r="AB583"/>
  <c r="AA583"/>
  <c r="Z583"/>
  <c r="Y583"/>
  <c r="X583"/>
  <c r="W583"/>
  <c r="V583"/>
  <c r="U583"/>
  <c r="T583"/>
  <c r="S583"/>
  <c r="R583"/>
  <c r="Q583"/>
  <c r="P583"/>
  <c r="O583"/>
  <c r="N583"/>
  <c r="M583"/>
  <c r="L583"/>
  <c r="K583"/>
  <c r="J583"/>
  <c r="I583"/>
  <c r="H583"/>
  <c r="G583"/>
  <c r="F583"/>
  <c r="E583"/>
  <c r="D583"/>
  <c r="C583"/>
  <c r="B583"/>
  <c r="AX582"/>
  <c r="AW582"/>
  <c r="AV582"/>
  <c r="AU582"/>
  <c r="AT582"/>
  <c r="AS582"/>
  <c r="AR582"/>
  <c r="AQ582"/>
  <c r="AP582"/>
  <c r="AO582"/>
  <c r="AN582"/>
  <c r="AM582"/>
  <c r="AL582"/>
  <c r="AK582"/>
  <c r="AJ582"/>
  <c r="AI582"/>
  <c r="AH582"/>
  <c r="AG582"/>
  <c r="AF582"/>
  <c r="AE582"/>
  <c r="AD582"/>
  <c r="AC582"/>
  <c r="AB582"/>
  <c r="AA582"/>
  <c r="Z582"/>
  <c r="Y582"/>
  <c r="X582"/>
  <c r="W582"/>
  <c r="V582"/>
  <c r="U582"/>
  <c r="T582"/>
  <c r="S582"/>
  <c r="R582"/>
  <c r="Q582"/>
  <c r="P582"/>
  <c r="O582"/>
  <c r="N582"/>
  <c r="M582"/>
  <c r="L582"/>
  <c r="K582"/>
  <c r="J582"/>
  <c r="I582"/>
  <c r="H582"/>
  <c r="G582"/>
  <c r="F582"/>
  <c r="E582"/>
  <c r="D582"/>
  <c r="C582"/>
  <c r="B582"/>
  <c r="AX581"/>
  <c r="AW581"/>
  <c r="AV581"/>
  <c r="AU581"/>
  <c r="AT581"/>
  <c r="AS581"/>
  <c r="AR581"/>
  <c r="AQ581"/>
  <c r="AP581"/>
  <c r="AO581"/>
  <c r="AN581"/>
  <c r="AM581"/>
  <c r="AL581"/>
  <c r="AK581"/>
  <c r="AJ581"/>
  <c r="AI581"/>
  <c r="AH581"/>
  <c r="AG581"/>
  <c r="AF581"/>
  <c r="AE581"/>
  <c r="AD581"/>
  <c r="AC581"/>
  <c r="AB581"/>
  <c r="AA581"/>
  <c r="Z581"/>
  <c r="Y581"/>
  <c r="X581"/>
  <c r="W581"/>
  <c r="V581"/>
  <c r="U581"/>
  <c r="T581"/>
  <c r="S581"/>
  <c r="R581"/>
  <c r="Q581"/>
  <c r="P581"/>
  <c r="O581"/>
  <c r="N581"/>
  <c r="M581"/>
  <c r="L581"/>
  <c r="K581"/>
  <c r="J581"/>
  <c r="I581"/>
  <c r="H581"/>
  <c r="G581"/>
  <c r="F581"/>
  <c r="E581"/>
  <c r="D581"/>
  <c r="C581"/>
  <c r="B581"/>
  <c r="AX580"/>
  <c r="AW580"/>
  <c r="AV580"/>
  <c r="AU580"/>
  <c r="AT580"/>
  <c r="AS580"/>
  <c r="AR580"/>
  <c r="AQ580"/>
  <c r="AP580"/>
  <c r="AO580"/>
  <c r="AN580"/>
  <c r="AM580"/>
  <c r="AL580"/>
  <c r="AK580"/>
  <c r="AJ580"/>
  <c r="AI580"/>
  <c r="AH580"/>
  <c r="AG580"/>
  <c r="AF580"/>
  <c r="AE580"/>
  <c r="AD580"/>
  <c r="AC580"/>
  <c r="AB580"/>
  <c r="AA580"/>
  <c r="Z580"/>
  <c r="Y580"/>
  <c r="X580"/>
  <c r="W580"/>
  <c r="V580"/>
  <c r="U580"/>
  <c r="T580"/>
  <c r="S580"/>
  <c r="R580"/>
  <c r="Q580"/>
  <c r="P580"/>
  <c r="O580"/>
  <c r="N580"/>
  <c r="M580"/>
  <c r="L580"/>
  <c r="K580"/>
  <c r="J580"/>
  <c r="I580"/>
  <c r="H580"/>
  <c r="G580"/>
  <c r="F580"/>
  <c r="E580"/>
  <c r="D580"/>
  <c r="C580"/>
  <c r="B580"/>
  <c r="AX579"/>
  <c r="AW579"/>
  <c r="AV579"/>
  <c r="AU579"/>
  <c r="AT579"/>
  <c r="AS579"/>
  <c r="AR579"/>
  <c r="AQ579"/>
  <c r="AP579"/>
  <c r="AO579"/>
  <c r="AN579"/>
  <c r="AM579"/>
  <c r="AL579"/>
  <c r="AK579"/>
  <c r="AJ579"/>
  <c r="AI579"/>
  <c r="AH579"/>
  <c r="AG579"/>
  <c r="AF579"/>
  <c r="AE579"/>
  <c r="AD579"/>
  <c r="AC579"/>
  <c r="AB579"/>
  <c r="AA579"/>
  <c r="Z579"/>
  <c r="Y579"/>
  <c r="X579"/>
  <c r="W579"/>
  <c r="V579"/>
  <c r="U579"/>
  <c r="T579"/>
  <c r="S579"/>
  <c r="R579"/>
  <c r="Q579"/>
  <c r="P579"/>
  <c r="O579"/>
  <c r="N579"/>
  <c r="M579"/>
  <c r="L579"/>
  <c r="K579"/>
  <c r="J579"/>
  <c r="I579"/>
  <c r="H579"/>
  <c r="G579"/>
  <c r="F579"/>
  <c r="E579"/>
  <c r="D579"/>
  <c r="C579"/>
  <c r="B579"/>
  <c r="AX578"/>
  <c r="AW578"/>
  <c r="AV578"/>
  <c r="AU578"/>
  <c r="AT578"/>
  <c r="AS578"/>
  <c r="AR578"/>
  <c r="AQ578"/>
  <c r="AP578"/>
  <c r="AO578"/>
  <c r="AN578"/>
  <c r="AM578"/>
  <c r="AL578"/>
  <c r="AK578"/>
  <c r="AJ578"/>
  <c r="AI578"/>
  <c r="AH578"/>
  <c r="AG578"/>
  <c r="AF578"/>
  <c r="AE578"/>
  <c r="AD578"/>
  <c r="AC578"/>
  <c r="AB578"/>
  <c r="AA578"/>
  <c r="Z578"/>
  <c r="Y578"/>
  <c r="X578"/>
  <c r="W578"/>
  <c r="V578"/>
  <c r="U578"/>
  <c r="T578"/>
  <c r="S578"/>
  <c r="R578"/>
  <c r="Q578"/>
  <c r="P578"/>
  <c r="O578"/>
  <c r="N578"/>
  <c r="M578"/>
  <c r="L578"/>
  <c r="K578"/>
  <c r="J578"/>
  <c r="I578"/>
  <c r="H578"/>
  <c r="G578"/>
  <c r="F578"/>
  <c r="E578"/>
  <c r="D578"/>
  <c r="C578"/>
  <c r="B578"/>
  <c r="AX577"/>
  <c r="AW577"/>
  <c r="AV577"/>
  <c r="AU577"/>
  <c r="AT577"/>
  <c r="AS577"/>
  <c r="AR577"/>
  <c r="AQ577"/>
  <c r="AP577"/>
  <c r="AO577"/>
  <c r="AN577"/>
  <c r="AM577"/>
  <c r="AL577"/>
  <c r="AK577"/>
  <c r="AJ577"/>
  <c r="AI577"/>
  <c r="AH577"/>
  <c r="AG577"/>
  <c r="AF577"/>
  <c r="AE577"/>
  <c r="AD577"/>
  <c r="AC577"/>
  <c r="AB577"/>
  <c r="AA577"/>
  <c r="Z577"/>
  <c r="Y577"/>
  <c r="X577"/>
  <c r="W577"/>
  <c r="V577"/>
  <c r="U577"/>
  <c r="T577"/>
  <c r="S577"/>
  <c r="R577"/>
  <c r="Q577"/>
  <c r="P577"/>
  <c r="O577"/>
  <c r="N577"/>
  <c r="M577"/>
  <c r="L577"/>
  <c r="K577"/>
  <c r="J577"/>
  <c r="I577"/>
  <c r="H577"/>
  <c r="G577"/>
  <c r="F577"/>
  <c r="E577"/>
  <c r="D577"/>
  <c r="C577"/>
  <c r="B577"/>
  <c r="AX576"/>
  <c r="AW576"/>
  <c r="AV576"/>
  <c r="AU576"/>
  <c r="AT576"/>
  <c r="AS576"/>
  <c r="AR576"/>
  <c r="AQ576"/>
  <c r="AP576"/>
  <c r="AO576"/>
  <c r="AN576"/>
  <c r="AM576"/>
  <c r="AL576"/>
  <c r="AK576"/>
  <c r="AJ576"/>
  <c r="AI576"/>
  <c r="AH576"/>
  <c r="AG576"/>
  <c r="AF576"/>
  <c r="AE576"/>
  <c r="AD576"/>
  <c r="AC576"/>
  <c r="AB576"/>
  <c r="AA576"/>
  <c r="Z576"/>
  <c r="Y576"/>
  <c r="X576"/>
  <c r="W576"/>
  <c r="V576"/>
  <c r="U576"/>
  <c r="T576"/>
  <c r="S576"/>
  <c r="R576"/>
  <c r="Q576"/>
  <c r="P576"/>
  <c r="O576"/>
  <c r="N576"/>
  <c r="M576"/>
  <c r="L576"/>
  <c r="K576"/>
  <c r="J576"/>
  <c r="I576"/>
  <c r="H576"/>
  <c r="G576"/>
  <c r="F576"/>
  <c r="E576"/>
  <c r="D576"/>
  <c r="C576"/>
  <c r="B576"/>
  <c r="AX575"/>
  <c r="AW575"/>
  <c r="AV575"/>
  <c r="AU575"/>
  <c r="AT575"/>
  <c r="AS575"/>
  <c r="AR575"/>
  <c r="AQ575"/>
  <c r="AP575"/>
  <c r="AO575"/>
  <c r="AN575"/>
  <c r="AM575"/>
  <c r="AL575"/>
  <c r="AK575"/>
  <c r="AJ575"/>
  <c r="AI575"/>
  <c r="AH575"/>
  <c r="AG575"/>
  <c r="AF575"/>
  <c r="AE575"/>
  <c r="AD575"/>
  <c r="AC575"/>
  <c r="AB575"/>
  <c r="AA575"/>
  <c r="Z575"/>
  <c r="Y575"/>
  <c r="X575"/>
  <c r="W575"/>
  <c r="V575"/>
  <c r="U575"/>
  <c r="T575"/>
  <c r="S575"/>
  <c r="R575"/>
  <c r="Q575"/>
  <c r="P575"/>
  <c r="O575"/>
  <c r="N575"/>
  <c r="M575"/>
  <c r="L575"/>
  <c r="K575"/>
  <c r="J575"/>
  <c r="I575"/>
  <c r="H575"/>
  <c r="G575"/>
  <c r="F575"/>
  <c r="E575"/>
  <c r="D575"/>
  <c r="C575"/>
  <c r="B575"/>
  <c r="AX574"/>
  <c r="AW574"/>
  <c r="AV574"/>
  <c r="AU574"/>
  <c r="AT574"/>
  <c r="AS574"/>
  <c r="AR574"/>
  <c r="AQ574"/>
  <c r="AP574"/>
  <c r="AO574"/>
  <c r="AN574"/>
  <c r="AM574"/>
  <c r="AL574"/>
  <c r="AK574"/>
  <c r="AJ574"/>
  <c r="AI574"/>
  <c r="AH574"/>
  <c r="AG574"/>
  <c r="AF574"/>
  <c r="AE574"/>
  <c r="AD574"/>
  <c r="AC574"/>
  <c r="AB574"/>
  <c r="AA574"/>
  <c r="Z574"/>
  <c r="Y574"/>
  <c r="X574"/>
  <c r="W574"/>
  <c r="V574"/>
  <c r="U574"/>
  <c r="T574"/>
  <c r="S574"/>
  <c r="R574"/>
  <c r="Q574"/>
  <c r="P574"/>
  <c r="O574"/>
  <c r="N574"/>
  <c r="M574"/>
  <c r="L574"/>
  <c r="K574"/>
  <c r="J574"/>
  <c r="I574"/>
  <c r="H574"/>
  <c r="G574"/>
  <c r="F574"/>
  <c r="E574"/>
  <c r="D574"/>
  <c r="C574"/>
  <c r="B574"/>
  <c r="AX573"/>
  <c r="AW573"/>
  <c r="AV573"/>
  <c r="AU573"/>
  <c r="AT573"/>
  <c r="AS573"/>
  <c r="AR573"/>
  <c r="AQ573"/>
  <c r="AP573"/>
  <c r="AO573"/>
  <c r="AN573"/>
  <c r="AM573"/>
  <c r="AL573"/>
  <c r="AK573"/>
  <c r="AJ573"/>
  <c r="AI573"/>
  <c r="AH573"/>
  <c r="AG573"/>
  <c r="AF573"/>
  <c r="AE573"/>
  <c r="AD573"/>
  <c r="AC573"/>
  <c r="AB573"/>
  <c r="AA573"/>
  <c r="Z573"/>
  <c r="Y573"/>
  <c r="X573"/>
  <c r="W573"/>
  <c r="V573"/>
  <c r="U573"/>
  <c r="T573"/>
  <c r="S573"/>
  <c r="R573"/>
  <c r="Q573"/>
  <c r="P573"/>
  <c r="O573"/>
  <c r="N573"/>
  <c r="M573"/>
  <c r="L573"/>
  <c r="K573"/>
  <c r="J573"/>
  <c r="I573"/>
  <c r="H573"/>
  <c r="G573"/>
  <c r="F573"/>
  <c r="E573"/>
  <c r="D573"/>
  <c r="C573"/>
  <c r="B573"/>
  <c r="AX572"/>
  <c r="AW572"/>
  <c r="AV572"/>
  <c r="AU572"/>
  <c r="AT572"/>
  <c r="AS572"/>
  <c r="AR572"/>
  <c r="AQ572"/>
  <c r="AP572"/>
  <c r="AO572"/>
  <c r="AN572"/>
  <c r="AM572"/>
  <c r="AL572"/>
  <c r="AK572"/>
  <c r="AJ572"/>
  <c r="AI572"/>
  <c r="AH572"/>
  <c r="AG572"/>
  <c r="AF572"/>
  <c r="AE572"/>
  <c r="AD572"/>
  <c r="AC572"/>
  <c r="AB572"/>
  <c r="AA572"/>
  <c r="Z572"/>
  <c r="Y572"/>
  <c r="X572"/>
  <c r="W572"/>
  <c r="V572"/>
  <c r="U572"/>
  <c r="T572"/>
  <c r="S572"/>
  <c r="R572"/>
  <c r="Q572"/>
  <c r="P572"/>
  <c r="O572"/>
  <c r="N572"/>
  <c r="M572"/>
  <c r="L572"/>
  <c r="K572"/>
  <c r="J572"/>
  <c r="I572"/>
  <c r="H572"/>
  <c r="G572"/>
  <c r="F572"/>
  <c r="E572"/>
  <c r="D572"/>
  <c r="C572"/>
  <c r="B572"/>
  <c r="AX571"/>
  <c r="AW571"/>
  <c r="AV571"/>
  <c r="AU571"/>
  <c r="AT571"/>
  <c r="AS571"/>
  <c r="AR571"/>
  <c r="AQ571"/>
  <c r="AP571"/>
  <c r="AO571"/>
  <c r="AN571"/>
  <c r="AM571"/>
  <c r="AL571"/>
  <c r="AK571"/>
  <c r="AJ571"/>
  <c r="AI571"/>
  <c r="AH571"/>
  <c r="AG571"/>
  <c r="AF571"/>
  <c r="AE571"/>
  <c r="AD571"/>
  <c r="AC571"/>
  <c r="AB571"/>
  <c r="AA571"/>
  <c r="Z571"/>
  <c r="Y571"/>
  <c r="X571"/>
  <c r="W571"/>
  <c r="V571"/>
  <c r="U571"/>
  <c r="T571"/>
  <c r="S571"/>
  <c r="R571"/>
  <c r="Q571"/>
  <c r="P571"/>
  <c r="O571"/>
  <c r="N571"/>
  <c r="M571"/>
  <c r="L571"/>
  <c r="K571"/>
  <c r="J571"/>
  <c r="I571"/>
  <c r="H571"/>
  <c r="G571"/>
  <c r="F571"/>
  <c r="E571"/>
  <c r="D571"/>
  <c r="C571"/>
  <c r="B571"/>
  <c r="AX570"/>
  <c r="AW570"/>
  <c r="AV570"/>
  <c r="AU570"/>
  <c r="AT570"/>
  <c r="AS570"/>
  <c r="AR570"/>
  <c r="AQ570"/>
  <c r="AP570"/>
  <c r="AO570"/>
  <c r="AN570"/>
  <c r="AM570"/>
  <c r="AL570"/>
  <c r="AK570"/>
  <c r="AJ570"/>
  <c r="AI570"/>
  <c r="AH570"/>
  <c r="AG570"/>
  <c r="AF570"/>
  <c r="AE570"/>
  <c r="AD570"/>
  <c r="AC570"/>
  <c r="AB570"/>
  <c r="AA570"/>
  <c r="Z570"/>
  <c r="Y570"/>
  <c r="X570"/>
  <c r="W570"/>
  <c r="V570"/>
  <c r="U570"/>
  <c r="T570"/>
  <c r="S570"/>
  <c r="R570"/>
  <c r="Q570"/>
  <c r="P570"/>
  <c r="O570"/>
  <c r="N570"/>
  <c r="M570"/>
  <c r="L570"/>
  <c r="K570"/>
  <c r="J570"/>
  <c r="I570"/>
  <c r="H570"/>
  <c r="G570"/>
  <c r="F570"/>
  <c r="E570"/>
  <c r="D570"/>
  <c r="C570"/>
  <c r="B570"/>
  <c r="AX569"/>
  <c r="AW569"/>
  <c r="AV569"/>
  <c r="AU569"/>
  <c r="AT569"/>
  <c r="AS569"/>
  <c r="AR569"/>
  <c r="AQ569"/>
  <c r="AP569"/>
  <c r="AO569"/>
  <c r="AN569"/>
  <c r="AM569"/>
  <c r="AL569"/>
  <c r="AK569"/>
  <c r="AJ569"/>
  <c r="AI569"/>
  <c r="AH569"/>
  <c r="AG569"/>
  <c r="AF569"/>
  <c r="AE569"/>
  <c r="AD569"/>
  <c r="AC569"/>
  <c r="AB569"/>
  <c r="AA569"/>
  <c r="Z569"/>
  <c r="Y569"/>
  <c r="X569"/>
  <c r="W569"/>
  <c r="V569"/>
  <c r="U569"/>
  <c r="T569"/>
  <c r="S569"/>
  <c r="R569"/>
  <c r="Q569"/>
  <c r="P569"/>
  <c r="O569"/>
  <c r="N569"/>
  <c r="M569"/>
  <c r="L569"/>
  <c r="K569"/>
  <c r="J569"/>
  <c r="I569"/>
  <c r="H569"/>
  <c r="G569"/>
  <c r="F569"/>
  <c r="E569"/>
  <c r="D569"/>
  <c r="C569"/>
  <c r="B569"/>
  <c r="AX568"/>
  <c r="AW568"/>
  <c r="AV568"/>
  <c r="AU568"/>
  <c r="AT568"/>
  <c r="AS568"/>
  <c r="AR568"/>
  <c r="AQ568"/>
  <c r="AP568"/>
  <c r="AO568"/>
  <c r="AN568"/>
  <c r="AM568"/>
  <c r="AL568"/>
  <c r="AK568"/>
  <c r="AJ568"/>
  <c r="AI568"/>
  <c r="AH568"/>
  <c r="AG568"/>
  <c r="AF568"/>
  <c r="AE568"/>
  <c r="AD568"/>
  <c r="AC568"/>
  <c r="AB568"/>
  <c r="AA568"/>
  <c r="Z568"/>
  <c r="Y568"/>
  <c r="X568"/>
  <c r="W568"/>
  <c r="V568"/>
  <c r="U568"/>
  <c r="T568"/>
  <c r="S568"/>
  <c r="R568"/>
  <c r="Q568"/>
  <c r="P568"/>
  <c r="O568"/>
  <c r="N568"/>
  <c r="M568"/>
  <c r="L568"/>
  <c r="K568"/>
  <c r="J568"/>
  <c r="I568"/>
  <c r="H568"/>
  <c r="G568"/>
  <c r="F568"/>
  <c r="E568"/>
  <c r="D568"/>
  <c r="C568"/>
  <c r="B568"/>
  <c r="AX567"/>
  <c r="AW567"/>
  <c r="AV567"/>
  <c r="AU567"/>
  <c r="AT567"/>
  <c r="AS567"/>
  <c r="AR567"/>
  <c r="AQ567"/>
  <c r="AP567"/>
  <c r="AO567"/>
  <c r="AN567"/>
  <c r="AM567"/>
  <c r="AL567"/>
  <c r="AK567"/>
  <c r="AJ567"/>
  <c r="AI567"/>
  <c r="AH567"/>
  <c r="AG567"/>
  <c r="AF567"/>
  <c r="AE567"/>
  <c r="AD567"/>
  <c r="AC567"/>
  <c r="AB567"/>
  <c r="AA567"/>
  <c r="Z567"/>
  <c r="Y567"/>
  <c r="X567"/>
  <c r="W567"/>
  <c r="V567"/>
  <c r="U567"/>
  <c r="T567"/>
  <c r="S567"/>
  <c r="R567"/>
  <c r="Q567"/>
  <c r="P567"/>
  <c r="O567"/>
  <c r="N567"/>
  <c r="M567"/>
  <c r="L567"/>
  <c r="K567"/>
  <c r="J567"/>
  <c r="I567"/>
  <c r="H567"/>
  <c r="G567"/>
  <c r="F567"/>
  <c r="E567"/>
  <c r="D567"/>
  <c r="C567"/>
  <c r="B567"/>
  <c r="AX566"/>
  <c r="AW566"/>
  <c r="AV566"/>
  <c r="AU566"/>
  <c r="AT566"/>
  <c r="AS566"/>
  <c r="AR566"/>
  <c r="AQ566"/>
  <c r="AP566"/>
  <c r="AO566"/>
  <c r="AN566"/>
  <c r="AM566"/>
  <c r="AL566"/>
  <c r="AK566"/>
  <c r="AJ566"/>
  <c r="AI566"/>
  <c r="AH566"/>
  <c r="AG566"/>
  <c r="AF566"/>
  <c r="AE566"/>
  <c r="AD566"/>
  <c r="AC566"/>
  <c r="AB566"/>
  <c r="AA566"/>
  <c r="Z566"/>
  <c r="Y566"/>
  <c r="X566"/>
  <c r="W566"/>
  <c r="V566"/>
  <c r="U566"/>
  <c r="T566"/>
  <c r="S566"/>
  <c r="R566"/>
  <c r="Q566"/>
  <c r="P566"/>
  <c r="O566"/>
  <c r="N566"/>
  <c r="M566"/>
  <c r="L566"/>
  <c r="K566"/>
  <c r="J566"/>
  <c r="I566"/>
  <c r="H566"/>
  <c r="G566"/>
  <c r="F566"/>
  <c r="E566"/>
  <c r="D566"/>
  <c r="C566"/>
  <c r="B566"/>
  <c r="AX565"/>
  <c r="AW565"/>
  <c r="AV565"/>
  <c r="AU565"/>
  <c r="AT565"/>
  <c r="AS565"/>
  <c r="AR565"/>
  <c r="AQ565"/>
  <c r="AP565"/>
  <c r="AO565"/>
  <c r="AN565"/>
  <c r="AM565"/>
  <c r="AL565"/>
  <c r="AK565"/>
  <c r="AJ565"/>
  <c r="AI565"/>
  <c r="AH565"/>
  <c r="AG565"/>
  <c r="AF565"/>
  <c r="AE565"/>
  <c r="AD565"/>
  <c r="AC565"/>
  <c r="AB565"/>
  <c r="AA565"/>
  <c r="Z565"/>
  <c r="Y565"/>
  <c r="X565"/>
  <c r="W565"/>
  <c r="V565"/>
  <c r="U565"/>
  <c r="T565"/>
  <c r="S565"/>
  <c r="R565"/>
  <c r="Q565"/>
  <c r="P565"/>
  <c r="O565"/>
  <c r="N565"/>
  <c r="M565"/>
  <c r="L565"/>
  <c r="K565"/>
  <c r="J565"/>
  <c r="I565"/>
  <c r="H565"/>
  <c r="G565"/>
  <c r="F565"/>
  <c r="E565"/>
  <c r="D565"/>
  <c r="C565"/>
  <c r="B565"/>
  <c r="AX564"/>
  <c r="AW564"/>
  <c r="AV564"/>
  <c r="AU564"/>
  <c r="AT564"/>
  <c r="AS564"/>
  <c r="AR564"/>
  <c r="AQ564"/>
  <c r="AP564"/>
  <c r="AO564"/>
  <c r="AN564"/>
  <c r="AM564"/>
  <c r="AL564"/>
  <c r="AK564"/>
  <c r="AJ564"/>
  <c r="AI564"/>
  <c r="AH564"/>
  <c r="AG564"/>
  <c r="AF564"/>
  <c r="AE564"/>
  <c r="AD564"/>
  <c r="AC564"/>
  <c r="AB564"/>
  <c r="AA564"/>
  <c r="Z564"/>
  <c r="Y564"/>
  <c r="X564"/>
  <c r="W564"/>
  <c r="V564"/>
  <c r="U564"/>
  <c r="T564"/>
  <c r="S564"/>
  <c r="R564"/>
  <c r="Q564"/>
  <c r="P564"/>
  <c r="O564"/>
  <c r="N564"/>
  <c r="M564"/>
  <c r="L564"/>
  <c r="K564"/>
  <c r="J564"/>
  <c r="I564"/>
  <c r="H564"/>
  <c r="G564"/>
  <c r="F564"/>
  <c r="E564"/>
  <c r="D564"/>
  <c r="C564"/>
  <c r="B564"/>
  <c r="AX563"/>
  <c r="AW563"/>
  <c r="AV563"/>
  <c r="AU563"/>
  <c r="AT563"/>
  <c r="AS563"/>
  <c r="AR563"/>
  <c r="AQ563"/>
  <c r="AP563"/>
  <c r="AO563"/>
  <c r="AN563"/>
  <c r="AM563"/>
  <c r="AL563"/>
  <c r="AK563"/>
  <c r="AJ563"/>
  <c r="AI563"/>
  <c r="AH563"/>
  <c r="AG563"/>
  <c r="AF563"/>
  <c r="AE563"/>
  <c r="AD563"/>
  <c r="AC563"/>
  <c r="AB563"/>
  <c r="AA563"/>
  <c r="Z563"/>
  <c r="Y563"/>
  <c r="X563"/>
  <c r="W563"/>
  <c r="V563"/>
  <c r="U563"/>
  <c r="T563"/>
  <c r="S563"/>
  <c r="R563"/>
  <c r="Q563"/>
  <c r="P563"/>
  <c r="O563"/>
  <c r="N563"/>
  <c r="M563"/>
  <c r="L563"/>
  <c r="K563"/>
  <c r="J563"/>
  <c r="I563"/>
  <c r="H563"/>
  <c r="G563"/>
  <c r="F563"/>
  <c r="E563"/>
  <c r="D563"/>
  <c r="C563"/>
  <c r="B563"/>
  <c r="AX562"/>
  <c r="AW562"/>
  <c r="AV562"/>
  <c r="AU562"/>
  <c r="AT562"/>
  <c r="AS562"/>
  <c r="AR562"/>
  <c r="AQ562"/>
  <c r="AP562"/>
  <c r="AO562"/>
  <c r="AN562"/>
  <c r="AM562"/>
  <c r="AL562"/>
  <c r="AK562"/>
  <c r="AJ562"/>
  <c r="AI562"/>
  <c r="AH562"/>
  <c r="AG562"/>
  <c r="AF562"/>
  <c r="AE562"/>
  <c r="AD562"/>
  <c r="AC562"/>
  <c r="AB562"/>
  <c r="AA562"/>
  <c r="Z562"/>
  <c r="Y562"/>
  <c r="X562"/>
  <c r="W562"/>
  <c r="V562"/>
  <c r="U562"/>
  <c r="T562"/>
  <c r="S562"/>
  <c r="R562"/>
  <c r="Q562"/>
  <c r="P562"/>
  <c r="O562"/>
  <c r="N562"/>
  <c r="M562"/>
  <c r="L562"/>
  <c r="K562"/>
  <c r="J562"/>
  <c r="I562"/>
  <c r="H562"/>
  <c r="G562"/>
  <c r="F562"/>
  <c r="E562"/>
  <c r="D562"/>
  <c r="C562"/>
  <c r="B562"/>
  <c r="AX561"/>
  <c r="AW561"/>
  <c r="AV561"/>
  <c r="AU561"/>
  <c r="AT561"/>
  <c r="AS561"/>
  <c r="AR561"/>
  <c r="AQ561"/>
  <c r="AP561"/>
  <c r="AO561"/>
  <c r="AN561"/>
  <c r="AM561"/>
  <c r="AL561"/>
  <c r="AK561"/>
  <c r="AJ561"/>
  <c r="AI561"/>
  <c r="AH561"/>
  <c r="AG561"/>
  <c r="AF561"/>
  <c r="AE561"/>
  <c r="AD561"/>
  <c r="AC561"/>
  <c r="AB561"/>
  <c r="AA561"/>
  <c r="Z561"/>
  <c r="Y561"/>
  <c r="X561"/>
  <c r="W561"/>
  <c r="V561"/>
  <c r="U561"/>
  <c r="T561"/>
  <c r="S561"/>
  <c r="R561"/>
  <c r="Q561"/>
  <c r="P561"/>
  <c r="O561"/>
  <c r="N561"/>
  <c r="M561"/>
  <c r="L561"/>
  <c r="K561"/>
  <c r="J561"/>
  <c r="I561"/>
  <c r="H561"/>
  <c r="G561"/>
  <c r="F561"/>
  <c r="E561"/>
  <c r="D561"/>
  <c r="C561"/>
  <c r="B561"/>
  <c r="AX560"/>
  <c r="AW560"/>
  <c r="AV560"/>
  <c r="AU560"/>
  <c r="AT560"/>
  <c r="AS560"/>
  <c r="AR560"/>
  <c r="AQ560"/>
  <c r="AP560"/>
  <c r="AO560"/>
  <c r="AN560"/>
  <c r="AM560"/>
  <c r="AL560"/>
  <c r="AK560"/>
  <c r="AJ560"/>
  <c r="AI560"/>
  <c r="AH560"/>
  <c r="AG560"/>
  <c r="AF560"/>
  <c r="AE560"/>
  <c r="AD560"/>
  <c r="AC560"/>
  <c r="AB560"/>
  <c r="AA560"/>
  <c r="Z560"/>
  <c r="Y560"/>
  <c r="X560"/>
  <c r="W560"/>
  <c r="V560"/>
  <c r="U560"/>
  <c r="T560"/>
  <c r="S560"/>
  <c r="R560"/>
  <c r="Q560"/>
  <c r="P560"/>
  <c r="O560"/>
  <c r="N560"/>
  <c r="M560"/>
  <c r="L560"/>
  <c r="K560"/>
  <c r="J560"/>
  <c r="I560"/>
  <c r="H560"/>
  <c r="G560"/>
  <c r="F560"/>
  <c r="E560"/>
  <c r="D560"/>
  <c r="C560"/>
  <c r="B560"/>
  <c r="AX559"/>
  <c r="AW559"/>
  <c r="AV559"/>
  <c r="AU559"/>
  <c r="AT559"/>
  <c r="AS559"/>
  <c r="AR559"/>
  <c r="AQ559"/>
  <c r="AP559"/>
  <c r="AO559"/>
  <c r="AN559"/>
  <c r="AM559"/>
  <c r="AL559"/>
  <c r="AK559"/>
  <c r="AJ559"/>
  <c r="AI559"/>
  <c r="AH559"/>
  <c r="AG559"/>
  <c r="AF559"/>
  <c r="AE559"/>
  <c r="AD559"/>
  <c r="AC559"/>
  <c r="AB559"/>
  <c r="AA559"/>
  <c r="Z559"/>
  <c r="Y559"/>
  <c r="X559"/>
  <c r="W559"/>
  <c r="V559"/>
  <c r="U559"/>
  <c r="T559"/>
  <c r="S559"/>
  <c r="R559"/>
  <c r="Q559"/>
  <c r="P559"/>
  <c r="O559"/>
  <c r="N559"/>
  <c r="M559"/>
  <c r="L559"/>
  <c r="K559"/>
  <c r="J559"/>
  <c r="I559"/>
  <c r="H559"/>
  <c r="G559"/>
  <c r="F559"/>
  <c r="E559"/>
  <c r="D559"/>
  <c r="C559"/>
  <c r="B559"/>
  <c r="AX558"/>
  <c r="AW558"/>
  <c r="AV558"/>
  <c r="AU558"/>
  <c r="AT558"/>
  <c r="AS558"/>
  <c r="AR558"/>
  <c r="AQ558"/>
  <c r="AP558"/>
  <c r="AO558"/>
  <c r="AN558"/>
  <c r="AM558"/>
  <c r="AL558"/>
  <c r="AK558"/>
  <c r="AJ558"/>
  <c r="AI558"/>
  <c r="AH558"/>
  <c r="AG558"/>
  <c r="AF558"/>
  <c r="AE558"/>
  <c r="AD558"/>
  <c r="AC558"/>
  <c r="AB558"/>
  <c r="AA558"/>
  <c r="Z558"/>
  <c r="Y558"/>
  <c r="X558"/>
  <c r="W558"/>
  <c r="V558"/>
  <c r="U558"/>
  <c r="T558"/>
  <c r="S558"/>
  <c r="R558"/>
  <c r="Q558"/>
  <c r="P558"/>
  <c r="O558"/>
  <c r="N558"/>
  <c r="M558"/>
  <c r="L558"/>
  <c r="K558"/>
  <c r="J558"/>
  <c r="I558"/>
  <c r="H558"/>
  <c r="G558"/>
  <c r="F558"/>
  <c r="E558"/>
  <c r="D558"/>
  <c r="C558"/>
  <c r="B558"/>
  <c r="AX557"/>
  <c r="AW557"/>
  <c r="AV557"/>
  <c r="AU557"/>
  <c r="AT557"/>
  <c r="AS557"/>
  <c r="AR557"/>
  <c r="AQ557"/>
  <c r="AP557"/>
  <c r="AO557"/>
  <c r="AN557"/>
  <c r="AM557"/>
  <c r="AL557"/>
  <c r="AK557"/>
  <c r="AJ557"/>
  <c r="AI557"/>
  <c r="AH557"/>
  <c r="AG557"/>
  <c r="AF557"/>
  <c r="AE557"/>
  <c r="AD557"/>
  <c r="AC557"/>
  <c r="AB557"/>
  <c r="AA557"/>
  <c r="Z557"/>
  <c r="Y557"/>
  <c r="X557"/>
  <c r="W557"/>
  <c r="V557"/>
  <c r="U557"/>
  <c r="T557"/>
  <c r="S557"/>
  <c r="R557"/>
  <c r="Q557"/>
  <c r="P557"/>
  <c r="O557"/>
  <c r="N557"/>
  <c r="M557"/>
  <c r="L557"/>
  <c r="K557"/>
  <c r="J557"/>
  <c r="I557"/>
  <c r="H557"/>
  <c r="G557"/>
  <c r="F557"/>
  <c r="E557"/>
  <c r="D557"/>
  <c r="C557"/>
  <c r="B557"/>
  <c r="AX556"/>
  <c r="AW556"/>
  <c r="AV556"/>
  <c r="AU556"/>
  <c r="AT556"/>
  <c r="AS556"/>
  <c r="AR556"/>
  <c r="AQ556"/>
  <c r="AP556"/>
  <c r="AO556"/>
  <c r="AN556"/>
  <c r="AM556"/>
  <c r="AL556"/>
  <c r="AK556"/>
  <c r="AJ556"/>
  <c r="AI556"/>
  <c r="AH556"/>
  <c r="AG556"/>
  <c r="AF556"/>
  <c r="AE556"/>
  <c r="AD556"/>
  <c r="AC556"/>
  <c r="AB556"/>
  <c r="AA556"/>
  <c r="Z556"/>
  <c r="Y556"/>
  <c r="X556"/>
  <c r="W556"/>
  <c r="V556"/>
  <c r="U556"/>
  <c r="T556"/>
  <c r="S556"/>
  <c r="R556"/>
  <c r="Q556"/>
  <c r="P556"/>
  <c r="O556"/>
  <c r="N556"/>
  <c r="M556"/>
  <c r="L556"/>
  <c r="K556"/>
  <c r="J556"/>
  <c r="I556"/>
  <c r="H556"/>
  <c r="G556"/>
  <c r="F556"/>
  <c r="E556"/>
  <c r="D556"/>
  <c r="C556"/>
  <c r="B556"/>
  <c r="AX555"/>
  <c r="AW555"/>
  <c r="AV555"/>
  <c r="AU555"/>
  <c r="AT555"/>
  <c r="AS555"/>
  <c r="AR555"/>
  <c r="AQ555"/>
  <c r="AP555"/>
  <c r="AO555"/>
  <c r="AN555"/>
  <c r="AM555"/>
  <c r="AL555"/>
  <c r="AK555"/>
  <c r="AJ555"/>
  <c r="AI555"/>
  <c r="AH555"/>
  <c r="AG555"/>
  <c r="AF555"/>
  <c r="AE555"/>
  <c r="AD555"/>
  <c r="AC555"/>
  <c r="AB555"/>
  <c r="AA555"/>
  <c r="Z555"/>
  <c r="Y555"/>
  <c r="X555"/>
  <c r="W555"/>
  <c r="V555"/>
  <c r="U555"/>
  <c r="T555"/>
  <c r="S555"/>
  <c r="R555"/>
  <c r="Q555"/>
  <c r="P555"/>
  <c r="O555"/>
  <c r="N555"/>
  <c r="M555"/>
  <c r="L555"/>
  <c r="K555"/>
  <c r="J555"/>
  <c r="I555"/>
  <c r="H555"/>
  <c r="G555"/>
  <c r="F555"/>
  <c r="E555"/>
  <c r="D555"/>
  <c r="C555"/>
  <c r="B555"/>
  <c r="AX554"/>
  <c r="AW554"/>
  <c r="AV554"/>
  <c r="AU554"/>
  <c r="AT554"/>
  <c r="AS554"/>
  <c r="AR554"/>
  <c r="AQ554"/>
  <c r="AP554"/>
  <c r="AO554"/>
  <c r="AN554"/>
  <c r="AM554"/>
  <c r="AL554"/>
  <c r="AK554"/>
  <c r="AJ554"/>
  <c r="AI554"/>
  <c r="AH554"/>
  <c r="AG554"/>
  <c r="AF554"/>
  <c r="AE554"/>
  <c r="AD554"/>
  <c r="AC554"/>
  <c r="AB554"/>
  <c r="AA554"/>
  <c r="Z554"/>
  <c r="Y554"/>
  <c r="X554"/>
  <c r="W554"/>
  <c r="V554"/>
  <c r="U554"/>
  <c r="T554"/>
  <c r="S554"/>
  <c r="R554"/>
  <c r="Q554"/>
  <c r="P554"/>
  <c r="O554"/>
  <c r="N554"/>
  <c r="M554"/>
  <c r="L554"/>
  <c r="K554"/>
  <c r="J554"/>
  <c r="I554"/>
  <c r="H554"/>
  <c r="G554"/>
  <c r="F554"/>
  <c r="E554"/>
  <c r="D554"/>
  <c r="C554"/>
  <c r="B554"/>
  <c r="AX553"/>
  <c r="AW553"/>
  <c r="AV553"/>
  <c r="AU553"/>
  <c r="AT553"/>
  <c r="AS553"/>
  <c r="AR553"/>
  <c r="AQ553"/>
  <c r="AP553"/>
  <c r="AO553"/>
  <c r="AN553"/>
  <c r="AM553"/>
  <c r="AL553"/>
  <c r="AK553"/>
  <c r="AJ553"/>
  <c r="AI553"/>
  <c r="AH553"/>
  <c r="AG553"/>
  <c r="AF553"/>
  <c r="AE553"/>
  <c r="AD553"/>
  <c r="AC553"/>
  <c r="AB553"/>
  <c r="AA553"/>
  <c r="Z553"/>
  <c r="Y553"/>
  <c r="X553"/>
  <c r="W553"/>
  <c r="V553"/>
  <c r="U553"/>
  <c r="T553"/>
  <c r="S553"/>
  <c r="R553"/>
  <c r="Q553"/>
  <c r="P553"/>
  <c r="O553"/>
  <c r="N553"/>
  <c r="M553"/>
  <c r="L553"/>
  <c r="K553"/>
  <c r="J553"/>
  <c r="I553"/>
  <c r="H553"/>
  <c r="G553"/>
  <c r="F553"/>
  <c r="E553"/>
  <c r="D553"/>
  <c r="C553"/>
  <c r="B553"/>
  <c r="AX552"/>
  <c r="AW552"/>
  <c r="AV552"/>
  <c r="AU552"/>
  <c r="AT552"/>
  <c r="AS552"/>
  <c r="AR552"/>
  <c r="AQ552"/>
  <c r="AP552"/>
  <c r="AO552"/>
  <c r="AN552"/>
  <c r="AM552"/>
  <c r="AL552"/>
  <c r="AK552"/>
  <c r="AJ552"/>
  <c r="AI552"/>
  <c r="AH552"/>
  <c r="AG552"/>
  <c r="AF552"/>
  <c r="AE552"/>
  <c r="AD552"/>
  <c r="AC552"/>
  <c r="AB552"/>
  <c r="AA552"/>
  <c r="Z552"/>
  <c r="Y552"/>
  <c r="X552"/>
  <c r="W552"/>
  <c r="V552"/>
  <c r="U552"/>
  <c r="T552"/>
  <c r="S552"/>
  <c r="R552"/>
  <c r="Q552"/>
  <c r="P552"/>
  <c r="O552"/>
  <c r="N552"/>
  <c r="M552"/>
  <c r="L552"/>
  <c r="K552"/>
  <c r="J552"/>
  <c r="I552"/>
  <c r="H552"/>
  <c r="G552"/>
  <c r="F552"/>
  <c r="E552"/>
  <c r="D552"/>
  <c r="C552"/>
  <c r="B552"/>
  <c r="AX551"/>
  <c r="AW551"/>
  <c r="AV551"/>
  <c r="AU551"/>
  <c r="AT551"/>
  <c r="AS551"/>
  <c r="AR551"/>
  <c r="AQ551"/>
  <c r="AP551"/>
  <c r="AO551"/>
  <c r="AN551"/>
  <c r="AM551"/>
  <c r="AL551"/>
  <c r="AK551"/>
  <c r="AJ551"/>
  <c r="AI551"/>
  <c r="AH551"/>
  <c r="AG551"/>
  <c r="AF551"/>
  <c r="AE551"/>
  <c r="AD551"/>
  <c r="AC551"/>
  <c r="AB551"/>
  <c r="AA551"/>
  <c r="Z551"/>
  <c r="Y551"/>
  <c r="X551"/>
  <c r="W551"/>
  <c r="V551"/>
  <c r="U551"/>
  <c r="T551"/>
  <c r="S551"/>
  <c r="R551"/>
  <c r="Q551"/>
  <c r="P551"/>
  <c r="O551"/>
  <c r="N551"/>
  <c r="M551"/>
  <c r="L551"/>
  <c r="K551"/>
  <c r="J551"/>
  <c r="I551"/>
  <c r="H551"/>
  <c r="G551"/>
  <c r="F551"/>
  <c r="E551"/>
  <c r="D551"/>
  <c r="C551"/>
  <c r="B551"/>
  <c r="AX550"/>
  <c r="AW550"/>
  <c r="AV550"/>
  <c r="AU550"/>
  <c r="AT550"/>
  <c r="AS550"/>
  <c r="AR550"/>
  <c r="AQ550"/>
  <c r="AP550"/>
  <c r="AO550"/>
  <c r="AN550"/>
  <c r="AM550"/>
  <c r="AL550"/>
  <c r="AK550"/>
  <c r="AJ550"/>
  <c r="AI550"/>
  <c r="AH550"/>
  <c r="AG550"/>
  <c r="AF550"/>
  <c r="AE550"/>
  <c r="AD550"/>
  <c r="AC550"/>
  <c r="AB550"/>
  <c r="AA550"/>
  <c r="Z550"/>
  <c r="Y550"/>
  <c r="X550"/>
  <c r="W550"/>
  <c r="V550"/>
  <c r="U550"/>
  <c r="T550"/>
  <c r="S550"/>
  <c r="R550"/>
  <c r="Q550"/>
  <c r="P550"/>
  <c r="O550"/>
  <c r="N550"/>
  <c r="M550"/>
  <c r="L550"/>
  <c r="K550"/>
  <c r="J550"/>
  <c r="I550"/>
  <c r="H550"/>
  <c r="G550"/>
  <c r="F550"/>
  <c r="E550"/>
  <c r="D550"/>
  <c r="C550"/>
  <c r="B550"/>
  <c r="AX549"/>
  <c r="AW549"/>
  <c r="AV549"/>
  <c r="AU549"/>
  <c r="AT549"/>
  <c r="AS549"/>
  <c r="AR549"/>
  <c r="AQ549"/>
  <c r="AP549"/>
  <c r="AO549"/>
  <c r="AN549"/>
  <c r="AM549"/>
  <c r="AL549"/>
  <c r="AK549"/>
  <c r="AJ549"/>
  <c r="AI549"/>
  <c r="AH549"/>
  <c r="AG549"/>
  <c r="AF549"/>
  <c r="AE549"/>
  <c r="AD549"/>
  <c r="AC549"/>
  <c r="AB549"/>
  <c r="AA549"/>
  <c r="Z549"/>
  <c r="Y549"/>
  <c r="X549"/>
  <c r="W549"/>
  <c r="V549"/>
  <c r="U549"/>
  <c r="T549"/>
  <c r="S549"/>
  <c r="R549"/>
  <c r="Q549"/>
  <c r="P549"/>
  <c r="O549"/>
  <c r="N549"/>
  <c r="M549"/>
  <c r="L549"/>
  <c r="K549"/>
  <c r="J549"/>
  <c r="I549"/>
  <c r="H549"/>
  <c r="G549"/>
  <c r="F549"/>
  <c r="E549"/>
  <c r="D549"/>
  <c r="C549"/>
  <c r="B549"/>
  <c r="AX548"/>
  <c r="AW548"/>
  <c r="AV548"/>
  <c r="AU548"/>
  <c r="AT548"/>
  <c r="AS548"/>
  <c r="AR548"/>
  <c r="AQ548"/>
  <c r="AP548"/>
  <c r="AO548"/>
  <c r="AN548"/>
  <c r="AM548"/>
  <c r="AL548"/>
  <c r="AK548"/>
  <c r="AJ548"/>
  <c r="AI548"/>
  <c r="AH548"/>
  <c r="AG548"/>
  <c r="AF548"/>
  <c r="AE548"/>
  <c r="AD548"/>
  <c r="AC548"/>
  <c r="AB548"/>
  <c r="AA548"/>
  <c r="Z548"/>
  <c r="Y548"/>
  <c r="X548"/>
  <c r="W548"/>
  <c r="V548"/>
  <c r="U548"/>
  <c r="T548"/>
  <c r="S548"/>
  <c r="R548"/>
  <c r="Q548"/>
  <c r="P548"/>
  <c r="O548"/>
  <c r="N548"/>
  <c r="M548"/>
  <c r="L548"/>
  <c r="K548"/>
  <c r="J548"/>
  <c r="I548"/>
  <c r="H548"/>
  <c r="G548"/>
  <c r="F548"/>
  <c r="E548"/>
  <c r="D548"/>
  <c r="C548"/>
  <c r="B548"/>
  <c r="AX547"/>
  <c r="AW547"/>
  <c r="AV547"/>
  <c r="AU547"/>
  <c r="AT547"/>
  <c r="AS547"/>
  <c r="AR547"/>
  <c r="AQ547"/>
  <c r="AP547"/>
  <c r="AO547"/>
  <c r="AN547"/>
  <c r="AM547"/>
  <c r="AL547"/>
  <c r="AK547"/>
  <c r="AJ547"/>
  <c r="AI547"/>
  <c r="AH547"/>
  <c r="AG547"/>
  <c r="AF547"/>
  <c r="AE547"/>
  <c r="AD547"/>
  <c r="AC547"/>
  <c r="AB547"/>
  <c r="AA547"/>
  <c r="Z547"/>
  <c r="Y547"/>
  <c r="X547"/>
  <c r="W547"/>
  <c r="V547"/>
  <c r="U547"/>
  <c r="T547"/>
  <c r="S547"/>
  <c r="R547"/>
  <c r="Q547"/>
  <c r="P547"/>
  <c r="O547"/>
  <c r="N547"/>
  <c r="M547"/>
  <c r="L547"/>
  <c r="K547"/>
  <c r="J547"/>
  <c r="I547"/>
  <c r="H547"/>
  <c r="G547"/>
  <c r="F547"/>
  <c r="E547"/>
  <c r="D547"/>
  <c r="C547"/>
  <c r="B547"/>
  <c r="AX546"/>
  <c r="AW546"/>
  <c r="AV546"/>
  <c r="AU546"/>
  <c r="AT546"/>
  <c r="AS546"/>
  <c r="AR546"/>
  <c r="AQ546"/>
  <c r="AP546"/>
  <c r="AO546"/>
  <c r="AN546"/>
  <c r="AM546"/>
  <c r="AL546"/>
  <c r="AK546"/>
  <c r="AJ546"/>
  <c r="AI546"/>
  <c r="AH546"/>
  <c r="AG546"/>
  <c r="AF546"/>
  <c r="AE546"/>
  <c r="AD546"/>
  <c r="AC546"/>
  <c r="AB546"/>
  <c r="AA546"/>
  <c r="Z546"/>
  <c r="Y546"/>
  <c r="X546"/>
  <c r="W546"/>
  <c r="V546"/>
  <c r="U546"/>
  <c r="T546"/>
  <c r="S546"/>
  <c r="R546"/>
  <c r="Q546"/>
  <c r="P546"/>
  <c r="O546"/>
  <c r="N546"/>
  <c r="M546"/>
  <c r="L546"/>
  <c r="K546"/>
  <c r="J546"/>
  <c r="I546"/>
  <c r="H546"/>
  <c r="G546"/>
  <c r="F546"/>
  <c r="E546"/>
  <c r="D546"/>
  <c r="C546"/>
  <c r="B546"/>
  <c r="AX545"/>
  <c r="AW545"/>
  <c r="AV545"/>
  <c r="AU545"/>
  <c r="AT545"/>
  <c r="AS545"/>
  <c r="AR545"/>
  <c r="AQ545"/>
  <c r="AP545"/>
  <c r="AO545"/>
  <c r="AN545"/>
  <c r="AM545"/>
  <c r="AL545"/>
  <c r="AK545"/>
  <c r="AJ545"/>
  <c r="AI545"/>
  <c r="AH545"/>
  <c r="AG545"/>
  <c r="AF545"/>
  <c r="AE545"/>
  <c r="AD545"/>
  <c r="AC545"/>
  <c r="AB545"/>
  <c r="AA545"/>
  <c r="Z545"/>
  <c r="Y545"/>
  <c r="X545"/>
  <c r="W545"/>
  <c r="V545"/>
  <c r="U545"/>
  <c r="T545"/>
  <c r="S545"/>
  <c r="R545"/>
  <c r="Q545"/>
  <c r="P545"/>
  <c r="O545"/>
  <c r="N545"/>
  <c r="M545"/>
  <c r="L545"/>
  <c r="K545"/>
  <c r="J545"/>
  <c r="I545"/>
  <c r="H545"/>
  <c r="G545"/>
  <c r="F545"/>
  <c r="E545"/>
  <c r="D545"/>
  <c r="C545"/>
  <c r="B545"/>
  <c r="AX544"/>
  <c r="AW544"/>
  <c r="AV544"/>
  <c r="AU544"/>
  <c r="AT544"/>
  <c r="AS544"/>
  <c r="AR544"/>
  <c r="AQ544"/>
  <c r="AP544"/>
  <c r="AO544"/>
  <c r="AN544"/>
  <c r="AM544"/>
  <c r="AL544"/>
  <c r="AK544"/>
  <c r="AJ544"/>
  <c r="AI544"/>
  <c r="AH544"/>
  <c r="AG544"/>
  <c r="AF544"/>
  <c r="AE544"/>
  <c r="AD544"/>
  <c r="AC544"/>
  <c r="AB544"/>
  <c r="AA544"/>
  <c r="Z544"/>
  <c r="Y544"/>
  <c r="X544"/>
  <c r="W544"/>
  <c r="V544"/>
  <c r="U544"/>
  <c r="T544"/>
  <c r="S544"/>
  <c r="R544"/>
  <c r="Q544"/>
  <c r="P544"/>
  <c r="O544"/>
  <c r="N544"/>
  <c r="M544"/>
  <c r="L544"/>
  <c r="K544"/>
  <c r="J544"/>
  <c r="I544"/>
  <c r="H544"/>
  <c r="G544"/>
  <c r="F544"/>
  <c r="E544"/>
  <c r="D544"/>
  <c r="C544"/>
  <c r="B544"/>
  <c r="AX543"/>
  <c r="AW543"/>
  <c r="AV543"/>
  <c r="AU543"/>
  <c r="AT543"/>
  <c r="AS543"/>
  <c r="AR543"/>
  <c r="AQ543"/>
  <c r="AP543"/>
  <c r="AO543"/>
  <c r="AN543"/>
  <c r="AM543"/>
  <c r="AL543"/>
  <c r="AK543"/>
  <c r="AJ543"/>
  <c r="AI543"/>
  <c r="AH543"/>
  <c r="AG543"/>
  <c r="AF543"/>
  <c r="AE543"/>
  <c r="AD543"/>
  <c r="AC543"/>
  <c r="AB543"/>
  <c r="AA543"/>
  <c r="Z543"/>
  <c r="Y543"/>
  <c r="X543"/>
  <c r="W543"/>
  <c r="V543"/>
  <c r="U543"/>
  <c r="T543"/>
  <c r="S543"/>
  <c r="R543"/>
  <c r="Q543"/>
  <c r="P543"/>
  <c r="O543"/>
  <c r="N543"/>
  <c r="M543"/>
  <c r="L543"/>
  <c r="K543"/>
  <c r="J543"/>
  <c r="I543"/>
  <c r="H543"/>
  <c r="G543"/>
  <c r="F543"/>
  <c r="E543"/>
  <c r="D543"/>
  <c r="C543"/>
  <c r="B543"/>
  <c r="AX542"/>
  <c r="AW542"/>
  <c r="AV542"/>
  <c r="AU542"/>
  <c r="AT542"/>
  <c r="AS542"/>
  <c r="AR542"/>
  <c r="AQ542"/>
  <c r="AP542"/>
  <c r="AO542"/>
  <c r="AN542"/>
  <c r="AM542"/>
  <c r="AL542"/>
  <c r="AK542"/>
  <c r="AJ542"/>
  <c r="AI542"/>
  <c r="AH542"/>
  <c r="AG542"/>
  <c r="AF542"/>
  <c r="AE542"/>
  <c r="AD542"/>
  <c r="AC542"/>
  <c r="AB542"/>
  <c r="AA542"/>
  <c r="Z542"/>
  <c r="Y542"/>
  <c r="X542"/>
  <c r="W542"/>
  <c r="V542"/>
  <c r="U542"/>
  <c r="T542"/>
  <c r="S542"/>
  <c r="R542"/>
  <c r="Q542"/>
  <c r="P542"/>
  <c r="O542"/>
  <c r="N542"/>
  <c r="M542"/>
  <c r="L542"/>
  <c r="K542"/>
  <c r="J542"/>
  <c r="I542"/>
  <c r="H542"/>
  <c r="G542"/>
  <c r="F542"/>
  <c r="E542"/>
  <c r="D542"/>
  <c r="C542"/>
  <c r="B542"/>
  <c r="AX541"/>
  <c r="AW541"/>
  <c r="AV541"/>
  <c r="AU541"/>
  <c r="AT541"/>
  <c r="AS541"/>
  <c r="AR541"/>
  <c r="AQ541"/>
  <c r="AP541"/>
  <c r="AO541"/>
  <c r="AN541"/>
  <c r="AM541"/>
  <c r="AL541"/>
  <c r="AK541"/>
  <c r="AJ541"/>
  <c r="AI541"/>
  <c r="AH541"/>
  <c r="AG541"/>
  <c r="AF541"/>
  <c r="AE541"/>
  <c r="AD541"/>
  <c r="AC541"/>
  <c r="AB541"/>
  <c r="AA541"/>
  <c r="Z541"/>
  <c r="Y541"/>
  <c r="X541"/>
  <c r="W541"/>
  <c r="V541"/>
  <c r="U541"/>
  <c r="T541"/>
  <c r="S541"/>
  <c r="R541"/>
  <c r="Q541"/>
  <c r="P541"/>
  <c r="O541"/>
  <c r="N541"/>
  <c r="M541"/>
  <c r="L541"/>
  <c r="K541"/>
  <c r="J541"/>
  <c r="I541"/>
  <c r="H541"/>
  <c r="G541"/>
  <c r="F541"/>
  <c r="E541"/>
  <c r="D541"/>
  <c r="C541"/>
  <c r="B541"/>
  <c r="AX540"/>
  <c r="AW540"/>
  <c r="AV540"/>
  <c r="AU540"/>
  <c r="AT540"/>
  <c r="AS540"/>
  <c r="AR540"/>
  <c r="AQ540"/>
  <c r="AP540"/>
  <c r="AO540"/>
  <c r="AN540"/>
  <c r="AM540"/>
  <c r="AL540"/>
  <c r="AK540"/>
  <c r="AJ540"/>
  <c r="AI540"/>
  <c r="AH540"/>
  <c r="AG540"/>
  <c r="AF540"/>
  <c r="AE540"/>
  <c r="AD540"/>
  <c r="AC540"/>
  <c r="AB540"/>
  <c r="AA540"/>
  <c r="Z540"/>
  <c r="Y540"/>
  <c r="X540"/>
  <c r="W540"/>
  <c r="V540"/>
  <c r="U540"/>
  <c r="T540"/>
  <c r="S540"/>
  <c r="R540"/>
  <c r="Q540"/>
  <c r="P540"/>
  <c r="O540"/>
  <c r="N540"/>
  <c r="M540"/>
  <c r="L540"/>
  <c r="K540"/>
  <c r="J540"/>
  <c r="I540"/>
  <c r="H540"/>
  <c r="G540"/>
  <c r="F540"/>
  <c r="E540"/>
  <c r="D540"/>
  <c r="C540"/>
  <c r="B540"/>
  <c r="AX539"/>
  <c r="AW539"/>
  <c r="AV539"/>
  <c r="AU539"/>
  <c r="AT539"/>
  <c r="AS539"/>
  <c r="AR539"/>
  <c r="AQ539"/>
  <c r="AP539"/>
  <c r="AO539"/>
  <c r="AN539"/>
  <c r="AM539"/>
  <c r="AL539"/>
  <c r="AK539"/>
  <c r="AJ539"/>
  <c r="AI539"/>
  <c r="AH539"/>
  <c r="AG539"/>
  <c r="AF539"/>
  <c r="AE539"/>
  <c r="AD539"/>
  <c r="AC539"/>
  <c r="AB539"/>
  <c r="AA539"/>
  <c r="Z539"/>
  <c r="Y539"/>
  <c r="X539"/>
  <c r="W539"/>
  <c r="V539"/>
  <c r="U539"/>
  <c r="T539"/>
  <c r="S539"/>
  <c r="R539"/>
  <c r="Q539"/>
  <c r="P539"/>
  <c r="O539"/>
  <c r="N539"/>
  <c r="M539"/>
  <c r="L539"/>
  <c r="K539"/>
  <c r="J539"/>
  <c r="I539"/>
  <c r="H539"/>
  <c r="G539"/>
  <c r="F539"/>
  <c r="E539"/>
  <c r="D539"/>
  <c r="C539"/>
  <c r="B539"/>
  <c r="AX538"/>
  <c r="AW538"/>
  <c r="AV538"/>
  <c r="AU538"/>
  <c r="AT538"/>
  <c r="AS538"/>
  <c r="AR538"/>
  <c r="AQ538"/>
  <c r="AP538"/>
  <c r="AO538"/>
  <c r="AN538"/>
  <c r="AM538"/>
  <c r="AL538"/>
  <c r="AK538"/>
  <c r="AJ538"/>
  <c r="AI538"/>
  <c r="AH538"/>
  <c r="AG538"/>
  <c r="AF538"/>
  <c r="AE538"/>
  <c r="AD538"/>
  <c r="AC538"/>
  <c r="AB538"/>
  <c r="AA538"/>
  <c r="Z538"/>
  <c r="Y538"/>
  <c r="X538"/>
  <c r="W538"/>
  <c r="V538"/>
  <c r="U538"/>
  <c r="T538"/>
  <c r="S538"/>
  <c r="R538"/>
  <c r="Q538"/>
  <c r="P538"/>
  <c r="O538"/>
  <c r="N538"/>
  <c r="M538"/>
  <c r="L538"/>
  <c r="K538"/>
  <c r="J538"/>
  <c r="I538"/>
  <c r="H538"/>
  <c r="G538"/>
  <c r="F538"/>
  <c r="E538"/>
  <c r="D538"/>
  <c r="C538"/>
  <c r="B538"/>
  <c r="AX537"/>
  <c r="AW537"/>
  <c r="AV537"/>
  <c r="AU537"/>
  <c r="AT537"/>
  <c r="AS537"/>
  <c r="AR537"/>
  <c r="AQ537"/>
  <c r="AP537"/>
  <c r="AO537"/>
  <c r="AN537"/>
  <c r="AM537"/>
  <c r="AL537"/>
  <c r="AK537"/>
  <c r="AJ537"/>
  <c r="AI537"/>
  <c r="AH537"/>
  <c r="AG537"/>
  <c r="AF537"/>
  <c r="AE537"/>
  <c r="AD537"/>
  <c r="AC537"/>
  <c r="AB537"/>
  <c r="AA537"/>
  <c r="Z537"/>
  <c r="Y537"/>
  <c r="X537"/>
  <c r="W537"/>
  <c r="V537"/>
  <c r="U537"/>
  <c r="T537"/>
  <c r="S537"/>
  <c r="R537"/>
  <c r="Q537"/>
  <c r="P537"/>
  <c r="O537"/>
  <c r="N537"/>
  <c r="M537"/>
  <c r="L537"/>
  <c r="K537"/>
  <c r="J537"/>
  <c r="I537"/>
  <c r="H537"/>
  <c r="G537"/>
  <c r="F537"/>
  <c r="E537"/>
  <c r="D537"/>
  <c r="C537"/>
  <c r="B537"/>
  <c r="AX536"/>
  <c r="AW536"/>
  <c r="AV536"/>
  <c r="AU536"/>
  <c r="AT536"/>
  <c r="AS536"/>
  <c r="AR536"/>
  <c r="AQ536"/>
  <c r="AP536"/>
  <c r="AO536"/>
  <c r="AN536"/>
  <c r="AM536"/>
  <c r="AL536"/>
  <c r="AK536"/>
  <c r="AJ536"/>
  <c r="AI536"/>
  <c r="AH536"/>
  <c r="AG536"/>
  <c r="AF536"/>
  <c r="AE536"/>
  <c r="AD536"/>
  <c r="AC536"/>
  <c r="AB536"/>
  <c r="AA536"/>
  <c r="Z536"/>
  <c r="Y536"/>
  <c r="X536"/>
  <c r="W536"/>
  <c r="V536"/>
  <c r="U536"/>
  <c r="T536"/>
  <c r="S536"/>
  <c r="R536"/>
  <c r="Q536"/>
  <c r="P536"/>
  <c r="O536"/>
  <c r="N536"/>
  <c r="M536"/>
  <c r="L536"/>
  <c r="K536"/>
  <c r="J536"/>
  <c r="I536"/>
  <c r="H536"/>
  <c r="G536"/>
  <c r="F536"/>
  <c r="E536"/>
  <c r="D536"/>
  <c r="C536"/>
  <c r="B536"/>
  <c r="AX535"/>
  <c r="AW535"/>
  <c r="AV535"/>
  <c r="AU535"/>
  <c r="AT535"/>
  <c r="AS535"/>
  <c r="AR535"/>
  <c r="AQ535"/>
  <c r="AP535"/>
  <c r="AO535"/>
  <c r="AN535"/>
  <c r="AM535"/>
  <c r="AL535"/>
  <c r="AK535"/>
  <c r="AJ535"/>
  <c r="AI535"/>
  <c r="AH535"/>
  <c r="AG535"/>
  <c r="AF535"/>
  <c r="AE535"/>
  <c r="AD535"/>
  <c r="AC535"/>
  <c r="AB535"/>
  <c r="AA535"/>
  <c r="Z535"/>
  <c r="Y535"/>
  <c r="X535"/>
  <c r="W535"/>
  <c r="V535"/>
  <c r="U535"/>
  <c r="T535"/>
  <c r="S535"/>
  <c r="R535"/>
  <c r="Q535"/>
  <c r="P535"/>
  <c r="O535"/>
  <c r="N535"/>
  <c r="M535"/>
  <c r="L535"/>
  <c r="K535"/>
  <c r="J535"/>
  <c r="I535"/>
  <c r="H535"/>
  <c r="G535"/>
  <c r="F535"/>
  <c r="E535"/>
  <c r="D535"/>
  <c r="C535"/>
  <c r="B535"/>
  <c r="AX534"/>
  <c r="AW534"/>
  <c r="AV534"/>
  <c r="AU534"/>
  <c r="AT534"/>
  <c r="AS534"/>
  <c r="AR534"/>
  <c r="AQ534"/>
  <c r="AP534"/>
  <c r="AO534"/>
  <c r="AN534"/>
  <c r="AM534"/>
  <c r="AL534"/>
  <c r="AK534"/>
  <c r="AJ534"/>
  <c r="AI534"/>
  <c r="AH534"/>
  <c r="AG534"/>
  <c r="AF534"/>
  <c r="AE534"/>
  <c r="AD534"/>
  <c r="AC534"/>
  <c r="AB534"/>
  <c r="AA534"/>
  <c r="Z534"/>
  <c r="Y534"/>
  <c r="X534"/>
  <c r="W534"/>
  <c r="V534"/>
  <c r="U534"/>
  <c r="T534"/>
  <c r="S534"/>
  <c r="R534"/>
  <c r="Q534"/>
  <c r="P534"/>
  <c r="O534"/>
  <c r="N534"/>
  <c r="M534"/>
  <c r="L534"/>
  <c r="K534"/>
  <c r="J534"/>
  <c r="I534"/>
  <c r="H534"/>
  <c r="G534"/>
  <c r="F534"/>
  <c r="E534"/>
  <c r="D534"/>
  <c r="C534"/>
  <c r="B534"/>
  <c r="AX533"/>
  <c r="AW533"/>
  <c r="AV533"/>
  <c r="AU533"/>
  <c r="AT533"/>
  <c r="AS533"/>
  <c r="AR533"/>
  <c r="AQ533"/>
  <c r="AP533"/>
  <c r="AO533"/>
  <c r="AN533"/>
  <c r="AM533"/>
  <c r="AL533"/>
  <c r="AK533"/>
  <c r="AJ533"/>
  <c r="AI533"/>
  <c r="AH533"/>
  <c r="AG533"/>
  <c r="AF533"/>
  <c r="AE533"/>
  <c r="AD533"/>
  <c r="AC533"/>
  <c r="AB533"/>
  <c r="AA533"/>
  <c r="Z533"/>
  <c r="Y533"/>
  <c r="X533"/>
  <c r="W533"/>
  <c r="V533"/>
  <c r="U533"/>
  <c r="T533"/>
  <c r="S533"/>
  <c r="R533"/>
  <c r="Q533"/>
  <c r="P533"/>
  <c r="O533"/>
  <c r="N533"/>
  <c r="M533"/>
  <c r="L533"/>
  <c r="K533"/>
  <c r="J533"/>
  <c r="I533"/>
  <c r="H533"/>
  <c r="G533"/>
  <c r="F533"/>
  <c r="E533"/>
  <c r="D533"/>
  <c r="C533"/>
  <c r="B533"/>
  <c r="AX532"/>
  <c r="AW532"/>
  <c r="AV532"/>
  <c r="AU532"/>
  <c r="AT532"/>
  <c r="AS532"/>
  <c r="AR532"/>
  <c r="AQ532"/>
  <c r="AP532"/>
  <c r="AO532"/>
  <c r="AN532"/>
  <c r="AM532"/>
  <c r="AL532"/>
  <c r="AK532"/>
  <c r="AJ532"/>
  <c r="AI532"/>
  <c r="AH532"/>
  <c r="AG532"/>
  <c r="AF532"/>
  <c r="AE532"/>
  <c r="AD532"/>
  <c r="AC532"/>
  <c r="AB532"/>
  <c r="AA532"/>
  <c r="Z532"/>
  <c r="Y532"/>
  <c r="X532"/>
  <c r="W532"/>
  <c r="V532"/>
  <c r="U532"/>
  <c r="T532"/>
  <c r="S532"/>
  <c r="R532"/>
  <c r="Q532"/>
  <c r="P532"/>
  <c r="O532"/>
  <c r="N532"/>
  <c r="M532"/>
  <c r="L532"/>
  <c r="K532"/>
  <c r="J532"/>
  <c r="I532"/>
  <c r="H532"/>
  <c r="G532"/>
  <c r="F532"/>
  <c r="E532"/>
  <c r="D532"/>
  <c r="C532"/>
  <c r="B532"/>
  <c r="AX531"/>
  <c r="AW531"/>
  <c r="AV531"/>
  <c r="AU531"/>
  <c r="AT531"/>
  <c r="AS531"/>
  <c r="AR531"/>
  <c r="AQ531"/>
  <c r="AP531"/>
  <c r="AO531"/>
  <c r="AN531"/>
  <c r="AM531"/>
  <c r="AL531"/>
  <c r="AK531"/>
  <c r="AJ531"/>
  <c r="AI531"/>
  <c r="AH531"/>
  <c r="AG531"/>
  <c r="AF531"/>
  <c r="AE531"/>
  <c r="AD531"/>
  <c r="AC531"/>
  <c r="AB531"/>
  <c r="AA531"/>
  <c r="Z531"/>
  <c r="Y531"/>
  <c r="X531"/>
  <c r="W531"/>
  <c r="V531"/>
  <c r="U531"/>
  <c r="T531"/>
  <c r="S531"/>
  <c r="R531"/>
  <c r="Q531"/>
  <c r="P531"/>
  <c r="O531"/>
  <c r="N531"/>
  <c r="M531"/>
  <c r="L531"/>
  <c r="K531"/>
  <c r="J531"/>
  <c r="I531"/>
  <c r="H531"/>
  <c r="G531"/>
  <c r="F531"/>
  <c r="E531"/>
  <c r="D531"/>
  <c r="C531"/>
  <c r="B531"/>
  <c r="AX530"/>
  <c r="AW530"/>
  <c r="AV530"/>
  <c r="AU530"/>
  <c r="AT530"/>
  <c r="AS530"/>
  <c r="AR530"/>
  <c r="AQ530"/>
  <c r="AP530"/>
  <c r="AO530"/>
  <c r="AN530"/>
  <c r="AM530"/>
  <c r="AL530"/>
  <c r="AK530"/>
  <c r="AJ530"/>
  <c r="AI530"/>
  <c r="AH530"/>
  <c r="AG530"/>
  <c r="AF530"/>
  <c r="AE530"/>
  <c r="AD530"/>
  <c r="AC530"/>
  <c r="AB530"/>
  <c r="AA530"/>
  <c r="Z530"/>
  <c r="Y530"/>
  <c r="X530"/>
  <c r="W530"/>
  <c r="V530"/>
  <c r="U530"/>
  <c r="T530"/>
  <c r="S530"/>
  <c r="R530"/>
  <c r="Q530"/>
  <c r="P530"/>
  <c r="O530"/>
  <c r="N530"/>
  <c r="M530"/>
  <c r="L530"/>
  <c r="K530"/>
  <c r="J530"/>
  <c r="I530"/>
  <c r="H530"/>
  <c r="G530"/>
  <c r="F530"/>
  <c r="E530"/>
  <c r="D530"/>
  <c r="C530"/>
  <c r="B530"/>
  <c r="AX529"/>
  <c r="AW529"/>
  <c r="AV529"/>
  <c r="AU529"/>
  <c r="AT529"/>
  <c r="AS529"/>
  <c r="AR529"/>
  <c r="AQ529"/>
  <c r="AP529"/>
  <c r="AO529"/>
  <c r="AN529"/>
  <c r="AM529"/>
  <c r="AL529"/>
  <c r="AK529"/>
  <c r="AJ529"/>
  <c r="AI529"/>
  <c r="AH529"/>
  <c r="AG529"/>
  <c r="AF529"/>
  <c r="AE529"/>
  <c r="AD529"/>
  <c r="AC529"/>
  <c r="AB529"/>
  <c r="AA529"/>
  <c r="Z529"/>
  <c r="Y529"/>
  <c r="X529"/>
  <c r="W529"/>
  <c r="V529"/>
  <c r="U529"/>
  <c r="T529"/>
  <c r="S529"/>
  <c r="R529"/>
  <c r="Q529"/>
  <c r="P529"/>
  <c r="O529"/>
  <c r="N529"/>
  <c r="M529"/>
  <c r="L529"/>
  <c r="K529"/>
  <c r="J529"/>
  <c r="I529"/>
  <c r="H529"/>
  <c r="G529"/>
  <c r="F529"/>
  <c r="E529"/>
  <c r="D529"/>
  <c r="C529"/>
  <c r="B529"/>
  <c r="AX528"/>
  <c r="AW528"/>
  <c r="AV528"/>
  <c r="AU528"/>
  <c r="AT528"/>
  <c r="AS528"/>
  <c r="AR528"/>
  <c r="AQ528"/>
  <c r="AP528"/>
  <c r="AO528"/>
  <c r="AN528"/>
  <c r="AM528"/>
  <c r="AL528"/>
  <c r="AK528"/>
  <c r="AJ528"/>
  <c r="AI528"/>
  <c r="AH528"/>
  <c r="AG528"/>
  <c r="AF528"/>
  <c r="AE528"/>
  <c r="AD528"/>
  <c r="AC528"/>
  <c r="AB528"/>
  <c r="AA528"/>
  <c r="Z528"/>
  <c r="Y528"/>
  <c r="X528"/>
  <c r="W528"/>
  <c r="V528"/>
  <c r="U528"/>
  <c r="T528"/>
  <c r="S528"/>
  <c r="R528"/>
  <c r="Q528"/>
  <c r="P528"/>
  <c r="O528"/>
  <c r="N528"/>
  <c r="M528"/>
  <c r="L528"/>
  <c r="K528"/>
  <c r="J528"/>
  <c r="I528"/>
  <c r="H528"/>
  <c r="G528"/>
  <c r="F528"/>
  <c r="E528"/>
  <c r="D528"/>
  <c r="C528"/>
  <c r="B528"/>
  <c r="AX527"/>
  <c r="AW527"/>
  <c r="AV527"/>
  <c r="AU527"/>
  <c r="AT527"/>
  <c r="AS527"/>
  <c r="AR527"/>
  <c r="AQ527"/>
  <c r="AP527"/>
  <c r="AO527"/>
  <c r="AN527"/>
  <c r="AM527"/>
  <c r="AL527"/>
  <c r="AK527"/>
  <c r="AJ527"/>
  <c r="AI527"/>
  <c r="AH527"/>
  <c r="AG527"/>
  <c r="AF527"/>
  <c r="AE527"/>
  <c r="AD527"/>
  <c r="AC527"/>
  <c r="AB527"/>
  <c r="AA527"/>
  <c r="Z527"/>
  <c r="Y527"/>
  <c r="X527"/>
  <c r="W527"/>
  <c r="V527"/>
  <c r="U527"/>
  <c r="T527"/>
  <c r="S527"/>
  <c r="R527"/>
  <c r="Q527"/>
  <c r="P527"/>
  <c r="O527"/>
  <c r="N527"/>
  <c r="M527"/>
  <c r="L527"/>
  <c r="K527"/>
  <c r="J527"/>
  <c r="I527"/>
  <c r="H527"/>
  <c r="G527"/>
  <c r="F527"/>
  <c r="E527"/>
  <c r="D527"/>
  <c r="C527"/>
  <c r="B527"/>
  <c r="AX526"/>
  <c r="AW526"/>
  <c r="AV526"/>
  <c r="AU526"/>
  <c r="AT526"/>
  <c r="AS526"/>
  <c r="AR526"/>
  <c r="AQ526"/>
  <c r="AP526"/>
  <c r="AO526"/>
  <c r="AN526"/>
  <c r="AM526"/>
  <c r="AL526"/>
  <c r="AK526"/>
  <c r="AJ526"/>
  <c r="AI526"/>
  <c r="AH526"/>
  <c r="AG526"/>
  <c r="AF526"/>
  <c r="AE526"/>
  <c r="AD526"/>
  <c r="AC526"/>
  <c r="AB526"/>
  <c r="AA526"/>
  <c r="Z526"/>
  <c r="Y526"/>
  <c r="X526"/>
  <c r="W526"/>
  <c r="V526"/>
  <c r="U526"/>
  <c r="T526"/>
  <c r="S526"/>
  <c r="R526"/>
  <c r="Q526"/>
  <c r="P526"/>
  <c r="O526"/>
  <c r="N526"/>
  <c r="M526"/>
  <c r="L526"/>
  <c r="K526"/>
  <c r="J526"/>
  <c r="I526"/>
  <c r="H526"/>
  <c r="G526"/>
  <c r="F526"/>
  <c r="E526"/>
  <c r="D526"/>
  <c r="C526"/>
  <c r="B526"/>
  <c r="AX525"/>
  <c r="AW525"/>
  <c r="AV525"/>
  <c r="AU525"/>
  <c r="AT525"/>
  <c r="AS525"/>
  <c r="AR525"/>
  <c r="AQ525"/>
  <c r="AP525"/>
  <c r="AO525"/>
  <c r="AN525"/>
  <c r="AM525"/>
  <c r="AL525"/>
  <c r="AK525"/>
  <c r="AJ525"/>
  <c r="AI525"/>
  <c r="AH525"/>
  <c r="AG525"/>
  <c r="AF525"/>
  <c r="AE525"/>
  <c r="AD525"/>
  <c r="AC525"/>
  <c r="AB525"/>
  <c r="AA525"/>
  <c r="Z525"/>
  <c r="Y525"/>
  <c r="X525"/>
  <c r="W525"/>
  <c r="V525"/>
  <c r="U525"/>
  <c r="T525"/>
  <c r="S525"/>
  <c r="R525"/>
  <c r="Q525"/>
  <c r="P525"/>
  <c r="O525"/>
  <c r="N525"/>
  <c r="M525"/>
  <c r="L525"/>
  <c r="K525"/>
  <c r="J525"/>
  <c r="I525"/>
  <c r="H525"/>
  <c r="G525"/>
  <c r="F525"/>
  <c r="E525"/>
  <c r="D525"/>
  <c r="C525"/>
  <c r="B525"/>
  <c r="AX524"/>
  <c r="AW524"/>
  <c r="AV524"/>
  <c r="AU524"/>
  <c r="AT524"/>
  <c r="AS524"/>
  <c r="AR524"/>
  <c r="AQ524"/>
  <c r="AP524"/>
  <c r="AO524"/>
  <c r="AN524"/>
  <c r="AM524"/>
  <c r="AL524"/>
  <c r="AK524"/>
  <c r="AJ524"/>
  <c r="AI524"/>
  <c r="AH524"/>
  <c r="AG524"/>
  <c r="AF524"/>
  <c r="AE524"/>
  <c r="AD524"/>
  <c r="AC524"/>
  <c r="AB524"/>
  <c r="AA524"/>
  <c r="Z524"/>
  <c r="Y524"/>
  <c r="X524"/>
  <c r="W524"/>
  <c r="V524"/>
  <c r="U524"/>
  <c r="T524"/>
  <c r="S524"/>
  <c r="R524"/>
  <c r="Q524"/>
  <c r="P524"/>
  <c r="O524"/>
  <c r="N524"/>
  <c r="M524"/>
  <c r="L524"/>
  <c r="K524"/>
  <c r="J524"/>
  <c r="I524"/>
  <c r="H524"/>
  <c r="G524"/>
  <c r="F524"/>
  <c r="E524"/>
  <c r="D524"/>
  <c r="C524"/>
  <c r="B524"/>
  <c r="AX523"/>
  <c r="AW523"/>
  <c r="AV523"/>
  <c r="AU523"/>
  <c r="AT523"/>
  <c r="AS523"/>
  <c r="AR523"/>
  <c r="AQ523"/>
  <c r="AP523"/>
  <c r="AO523"/>
  <c r="AN523"/>
  <c r="AM523"/>
  <c r="AL523"/>
  <c r="AK523"/>
  <c r="AJ523"/>
  <c r="AI523"/>
  <c r="AH523"/>
  <c r="AG523"/>
  <c r="AF523"/>
  <c r="AE523"/>
  <c r="AD523"/>
  <c r="AC523"/>
  <c r="AB523"/>
  <c r="AA523"/>
  <c r="Z523"/>
  <c r="Y523"/>
  <c r="X523"/>
  <c r="W523"/>
  <c r="V523"/>
  <c r="U523"/>
  <c r="T523"/>
  <c r="S523"/>
  <c r="R523"/>
  <c r="Q523"/>
  <c r="P523"/>
  <c r="O523"/>
  <c r="N523"/>
  <c r="M523"/>
  <c r="L523"/>
  <c r="K523"/>
  <c r="J523"/>
  <c r="I523"/>
  <c r="H523"/>
  <c r="G523"/>
  <c r="F523"/>
  <c r="E523"/>
  <c r="D523"/>
  <c r="C523"/>
  <c r="B523"/>
  <c r="AX522"/>
  <c r="AW522"/>
  <c r="AV522"/>
  <c r="AU522"/>
  <c r="AT522"/>
  <c r="AS522"/>
  <c r="AR522"/>
  <c r="AQ522"/>
  <c r="AP522"/>
  <c r="AO522"/>
  <c r="AN522"/>
  <c r="AM522"/>
  <c r="AL522"/>
  <c r="AK522"/>
  <c r="AJ522"/>
  <c r="AI522"/>
  <c r="AH522"/>
  <c r="AG522"/>
  <c r="AF522"/>
  <c r="AE522"/>
  <c r="AD522"/>
  <c r="AC522"/>
  <c r="AB522"/>
  <c r="AA522"/>
  <c r="Z522"/>
  <c r="Y522"/>
  <c r="X522"/>
  <c r="W522"/>
  <c r="V522"/>
  <c r="U522"/>
  <c r="T522"/>
  <c r="S522"/>
  <c r="R522"/>
  <c r="Q522"/>
  <c r="P522"/>
  <c r="O522"/>
  <c r="N522"/>
  <c r="M522"/>
  <c r="L522"/>
  <c r="K522"/>
  <c r="J522"/>
  <c r="I522"/>
  <c r="H522"/>
  <c r="G522"/>
  <c r="F522"/>
  <c r="E522"/>
  <c r="D522"/>
  <c r="C522"/>
  <c r="B522"/>
  <c r="AX521"/>
  <c r="AW521"/>
  <c r="AV521"/>
  <c r="AU521"/>
  <c r="AT521"/>
  <c r="AS521"/>
  <c r="AR521"/>
  <c r="AQ521"/>
  <c r="AP521"/>
  <c r="AO521"/>
  <c r="AN521"/>
  <c r="AM521"/>
  <c r="AL521"/>
  <c r="AK521"/>
  <c r="AJ521"/>
  <c r="AI521"/>
  <c r="AH521"/>
  <c r="AG521"/>
  <c r="AF521"/>
  <c r="AE521"/>
  <c r="AD521"/>
  <c r="AC521"/>
  <c r="AB521"/>
  <c r="AA521"/>
  <c r="Z521"/>
  <c r="Y521"/>
  <c r="X521"/>
  <c r="W521"/>
  <c r="V521"/>
  <c r="U521"/>
  <c r="T521"/>
  <c r="S521"/>
  <c r="R521"/>
  <c r="Q521"/>
  <c r="P521"/>
  <c r="O521"/>
  <c r="N521"/>
  <c r="M521"/>
  <c r="L521"/>
  <c r="K521"/>
  <c r="J521"/>
  <c r="I521"/>
  <c r="H521"/>
  <c r="G521"/>
  <c r="F521"/>
  <c r="E521"/>
  <c r="D521"/>
  <c r="C521"/>
  <c r="B521"/>
  <c r="AX520"/>
  <c r="AW520"/>
  <c r="AV520"/>
  <c r="AU520"/>
  <c r="AT520"/>
  <c r="AS520"/>
  <c r="AR520"/>
  <c r="AQ520"/>
  <c r="AP520"/>
  <c r="AO520"/>
  <c r="AN520"/>
  <c r="AM520"/>
  <c r="AL520"/>
  <c r="AK520"/>
  <c r="AJ520"/>
  <c r="AI520"/>
  <c r="AH520"/>
  <c r="AG520"/>
  <c r="AF520"/>
  <c r="AE520"/>
  <c r="AD520"/>
  <c r="AC520"/>
  <c r="AB520"/>
  <c r="AA520"/>
  <c r="Z520"/>
  <c r="Y520"/>
  <c r="X520"/>
  <c r="W520"/>
  <c r="V520"/>
  <c r="U520"/>
  <c r="T520"/>
  <c r="S520"/>
  <c r="R520"/>
  <c r="Q520"/>
  <c r="P520"/>
  <c r="O520"/>
  <c r="N520"/>
  <c r="M520"/>
  <c r="L520"/>
  <c r="K520"/>
  <c r="J520"/>
  <c r="I520"/>
  <c r="H520"/>
  <c r="G520"/>
  <c r="F520"/>
  <c r="E520"/>
  <c r="D520"/>
  <c r="C520"/>
  <c r="B520"/>
  <c r="AX519"/>
  <c r="AW519"/>
  <c r="AV519"/>
  <c r="AU519"/>
  <c r="AT519"/>
  <c r="AS519"/>
  <c r="AR519"/>
  <c r="AQ519"/>
  <c r="AP519"/>
  <c r="AO519"/>
  <c r="AN519"/>
  <c r="AM519"/>
  <c r="AL519"/>
  <c r="AK519"/>
  <c r="AJ519"/>
  <c r="AI519"/>
  <c r="AH519"/>
  <c r="AG519"/>
  <c r="AF519"/>
  <c r="AE519"/>
  <c r="AD519"/>
  <c r="AC519"/>
  <c r="AB519"/>
  <c r="AA519"/>
  <c r="Z519"/>
  <c r="Y519"/>
  <c r="X519"/>
  <c r="W519"/>
  <c r="V519"/>
  <c r="U519"/>
  <c r="T519"/>
  <c r="S519"/>
  <c r="R519"/>
  <c r="Q519"/>
  <c r="P519"/>
  <c r="O519"/>
  <c r="N519"/>
  <c r="M519"/>
  <c r="L519"/>
  <c r="K519"/>
  <c r="J519"/>
  <c r="I519"/>
  <c r="H519"/>
  <c r="G519"/>
  <c r="F519"/>
  <c r="E519"/>
  <c r="D519"/>
  <c r="C519"/>
  <c r="B519"/>
  <c r="AX518"/>
  <c r="AW518"/>
  <c r="AV518"/>
  <c r="AU518"/>
  <c r="AT518"/>
  <c r="AS518"/>
  <c r="AR518"/>
  <c r="AQ518"/>
  <c r="AP518"/>
  <c r="AO518"/>
  <c r="AN518"/>
  <c r="AM518"/>
  <c r="AL518"/>
  <c r="AK518"/>
  <c r="AJ518"/>
  <c r="AI518"/>
  <c r="AH518"/>
  <c r="AG518"/>
  <c r="AF518"/>
  <c r="AE518"/>
  <c r="AD518"/>
  <c r="AC518"/>
  <c r="AB518"/>
  <c r="AA518"/>
  <c r="Z518"/>
  <c r="Y518"/>
  <c r="X518"/>
  <c r="W518"/>
  <c r="V518"/>
  <c r="U518"/>
  <c r="T518"/>
  <c r="S518"/>
  <c r="R518"/>
  <c r="Q518"/>
  <c r="P518"/>
  <c r="O518"/>
  <c r="N518"/>
  <c r="M518"/>
  <c r="L518"/>
  <c r="K518"/>
  <c r="J518"/>
  <c r="I518"/>
  <c r="H518"/>
  <c r="G518"/>
  <c r="F518"/>
  <c r="E518"/>
  <c r="D518"/>
  <c r="C518"/>
  <c r="B518"/>
  <c r="AX517"/>
  <c r="AW517"/>
  <c r="AV517"/>
  <c r="AU517"/>
  <c r="AT517"/>
  <c r="AS517"/>
  <c r="AR517"/>
  <c r="AQ517"/>
  <c r="AP517"/>
  <c r="AO517"/>
  <c r="AN517"/>
  <c r="AM517"/>
  <c r="AL517"/>
  <c r="AK517"/>
  <c r="AJ517"/>
  <c r="AI517"/>
  <c r="AH517"/>
  <c r="AG517"/>
  <c r="AF517"/>
  <c r="AE517"/>
  <c r="AD517"/>
  <c r="AC517"/>
  <c r="AB517"/>
  <c r="AA517"/>
  <c r="Z517"/>
  <c r="Y517"/>
  <c r="X517"/>
  <c r="W517"/>
  <c r="V517"/>
  <c r="U517"/>
  <c r="T517"/>
  <c r="S517"/>
  <c r="R517"/>
  <c r="Q517"/>
  <c r="P517"/>
  <c r="O517"/>
  <c r="N517"/>
  <c r="M517"/>
  <c r="L517"/>
  <c r="K517"/>
  <c r="J517"/>
  <c r="I517"/>
  <c r="H517"/>
  <c r="G517"/>
  <c r="F517"/>
  <c r="E517"/>
  <c r="D517"/>
  <c r="C517"/>
  <c r="B517"/>
  <c r="AX516"/>
  <c r="AW516"/>
  <c r="AV516"/>
  <c r="AU516"/>
  <c r="AT516"/>
  <c r="AS516"/>
  <c r="AR516"/>
  <c r="AQ516"/>
  <c r="AP516"/>
  <c r="AO516"/>
  <c r="AN516"/>
  <c r="AM516"/>
  <c r="AL516"/>
  <c r="AK516"/>
  <c r="AJ516"/>
  <c r="AI516"/>
  <c r="AH516"/>
  <c r="AG516"/>
  <c r="AF516"/>
  <c r="AE516"/>
  <c r="AD516"/>
  <c r="AC516"/>
  <c r="AB516"/>
  <c r="AA516"/>
  <c r="Z516"/>
  <c r="Y516"/>
  <c r="X516"/>
  <c r="W516"/>
  <c r="V516"/>
  <c r="U516"/>
  <c r="T516"/>
  <c r="S516"/>
  <c r="R516"/>
  <c r="Q516"/>
  <c r="P516"/>
  <c r="O516"/>
  <c r="N516"/>
  <c r="M516"/>
  <c r="L516"/>
  <c r="K516"/>
  <c r="J516"/>
  <c r="I516"/>
  <c r="H516"/>
  <c r="G516"/>
  <c r="F516"/>
  <c r="E516"/>
  <c r="D516"/>
  <c r="C516"/>
  <c r="B516"/>
  <c r="AX515"/>
  <c r="AW515"/>
  <c r="AV515"/>
  <c r="AU515"/>
  <c r="AT515"/>
  <c r="AS515"/>
  <c r="AR515"/>
  <c r="AQ515"/>
  <c r="AP515"/>
  <c r="AO515"/>
  <c r="AN515"/>
  <c r="AM515"/>
  <c r="AL515"/>
  <c r="AK515"/>
  <c r="AJ515"/>
  <c r="AI515"/>
  <c r="AH515"/>
  <c r="AG515"/>
  <c r="AF515"/>
  <c r="AE515"/>
  <c r="AD515"/>
  <c r="AC515"/>
  <c r="AB515"/>
  <c r="AA515"/>
  <c r="Z515"/>
  <c r="Y515"/>
  <c r="X515"/>
  <c r="W515"/>
  <c r="V515"/>
  <c r="U515"/>
  <c r="T515"/>
  <c r="S515"/>
  <c r="R515"/>
  <c r="Q515"/>
  <c r="P515"/>
  <c r="O515"/>
  <c r="N515"/>
  <c r="M515"/>
  <c r="L515"/>
  <c r="K515"/>
  <c r="J515"/>
  <c r="I515"/>
  <c r="H515"/>
  <c r="G515"/>
  <c r="F515"/>
  <c r="E515"/>
  <c r="D515"/>
  <c r="C515"/>
  <c r="B515"/>
  <c r="AX514"/>
  <c r="AW514"/>
  <c r="AV514"/>
  <c r="AU514"/>
  <c r="AT514"/>
  <c r="AS514"/>
  <c r="AR514"/>
  <c r="AQ514"/>
  <c r="AP514"/>
  <c r="AO514"/>
  <c r="AN514"/>
  <c r="AM514"/>
  <c r="AL514"/>
  <c r="AK514"/>
  <c r="AJ514"/>
  <c r="AI514"/>
  <c r="AH514"/>
  <c r="AG514"/>
  <c r="AF514"/>
  <c r="AE514"/>
  <c r="AD514"/>
  <c r="AC514"/>
  <c r="AB514"/>
  <c r="AA514"/>
  <c r="Z514"/>
  <c r="Y514"/>
  <c r="X514"/>
  <c r="W514"/>
  <c r="V514"/>
  <c r="U514"/>
  <c r="T514"/>
  <c r="S514"/>
  <c r="R514"/>
  <c r="Q514"/>
  <c r="P514"/>
  <c r="O514"/>
  <c r="N514"/>
  <c r="M514"/>
  <c r="L514"/>
  <c r="K514"/>
  <c r="J514"/>
  <c r="I514"/>
  <c r="H514"/>
  <c r="G514"/>
  <c r="F514"/>
  <c r="E514"/>
  <c r="D514"/>
  <c r="C514"/>
  <c r="B514"/>
  <c r="AX513"/>
  <c r="AW513"/>
  <c r="AV513"/>
  <c r="AU513"/>
  <c r="AT513"/>
  <c r="AS513"/>
  <c r="AR513"/>
  <c r="AQ513"/>
  <c r="AP513"/>
  <c r="AO513"/>
  <c r="AN513"/>
  <c r="AM513"/>
  <c r="AL513"/>
  <c r="AK513"/>
  <c r="AJ513"/>
  <c r="AI513"/>
  <c r="AH513"/>
  <c r="AG513"/>
  <c r="AF513"/>
  <c r="AE513"/>
  <c r="AD513"/>
  <c r="AC513"/>
  <c r="AB513"/>
  <c r="AA513"/>
  <c r="Z513"/>
  <c r="Y513"/>
  <c r="X513"/>
  <c r="W513"/>
  <c r="V513"/>
  <c r="U513"/>
  <c r="T513"/>
  <c r="S513"/>
  <c r="R513"/>
  <c r="Q513"/>
  <c r="P513"/>
  <c r="O513"/>
  <c r="N513"/>
  <c r="M513"/>
  <c r="L513"/>
  <c r="K513"/>
  <c r="J513"/>
  <c r="I513"/>
  <c r="H513"/>
  <c r="G513"/>
  <c r="F513"/>
  <c r="E513"/>
  <c r="D513"/>
  <c r="C513"/>
  <c r="B513"/>
  <c r="AX512"/>
  <c r="AW512"/>
  <c r="AV512"/>
  <c r="AU512"/>
  <c r="AT512"/>
  <c r="AS512"/>
  <c r="AR512"/>
  <c r="AQ512"/>
  <c r="AP512"/>
  <c r="AO512"/>
  <c r="AN512"/>
  <c r="AM512"/>
  <c r="AL512"/>
  <c r="AK512"/>
  <c r="AJ512"/>
  <c r="AI512"/>
  <c r="AH512"/>
  <c r="AG512"/>
  <c r="AF512"/>
  <c r="AE512"/>
  <c r="AD512"/>
  <c r="AC512"/>
  <c r="AB512"/>
  <c r="AA512"/>
  <c r="Z512"/>
  <c r="Y512"/>
  <c r="X512"/>
  <c r="W512"/>
  <c r="V512"/>
  <c r="U512"/>
  <c r="T512"/>
  <c r="S512"/>
  <c r="R512"/>
  <c r="Q512"/>
  <c r="P512"/>
  <c r="O512"/>
  <c r="N512"/>
  <c r="M512"/>
  <c r="L512"/>
  <c r="K512"/>
  <c r="J512"/>
  <c r="I512"/>
  <c r="H512"/>
  <c r="G512"/>
  <c r="F512"/>
  <c r="E512"/>
  <c r="D512"/>
  <c r="C512"/>
  <c r="B512"/>
  <c r="AX511"/>
  <c r="AW511"/>
  <c r="AV511"/>
  <c r="AU511"/>
  <c r="AT511"/>
  <c r="AS511"/>
  <c r="AR511"/>
  <c r="AQ511"/>
  <c r="AP511"/>
  <c r="AO511"/>
  <c r="AN511"/>
  <c r="AM511"/>
  <c r="AL511"/>
  <c r="AK511"/>
  <c r="AJ511"/>
  <c r="AI511"/>
  <c r="AH511"/>
  <c r="AG511"/>
  <c r="AF511"/>
  <c r="AE511"/>
  <c r="AD511"/>
  <c r="AC511"/>
  <c r="AB511"/>
  <c r="AA511"/>
  <c r="Z511"/>
  <c r="Y511"/>
  <c r="X511"/>
  <c r="W511"/>
  <c r="V511"/>
  <c r="U511"/>
  <c r="T511"/>
  <c r="S511"/>
  <c r="R511"/>
  <c r="Q511"/>
  <c r="P511"/>
  <c r="O511"/>
  <c r="N511"/>
  <c r="M511"/>
  <c r="L511"/>
  <c r="K511"/>
  <c r="J511"/>
  <c r="I511"/>
  <c r="H511"/>
  <c r="G511"/>
  <c r="F511"/>
  <c r="E511"/>
  <c r="D511"/>
  <c r="C511"/>
  <c r="B511"/>
  <c r="AX510"/>
  <c r="AW510"/>
  <c r="AV510"/>
  <c r="AU510"/>
  <c r="AT510"/>
  <c r="AS510"/>
  <c r="AR510"/>
  <c r="AQ510"/>
  <c r="AP510"/>
  <c r="AO510"/>
  <c r="AN510"/>
  <c r="AM510"/>
  <c r="AL510"/>
  <c r="AK510"/>
  <c r="AJ510"/>
  <c r="AI510"/>
  <c r="AH510"/>
  <c r="AG510"/>
  <c r="AF510"/>
  <c r="AE510"/>
  <c r="AD510"/>
  <c r="AC510"/>
  <c r="AB510"/>
  <c r="AA510"/>
  <c r="Z510"/>
  <c r="Y510"/>
  <c r="X510"/>
  <c r="W510"/>
  <c r="V510"/>
  <c r="U510"/>
  <c r="T510"/>
  <c r="S510"/>
  <c r="R510"/>
  <c r="Q510"/>
  <c r="P510"/>
  <c r="O510"/>
  <c r="N510"/>
  <c r="M510"/>
  <c r="L510"/>
  <c r="K510"/>
  <c r="J510"/>
  <c r="I510"/>
  <c r="H510"/>
  <c r="G510"/>
  <c r="F510"/>
  <c r="E510"/>
  <c r="D510"/>
  <c r="C510"/>
  <c r="B510"/>
  <c r="AX509"/>
  <c r="AW509"/>
  <c r="AV509"/>
  <c r="AU509"/>
  <c r="AT509"/>
  <c r="AS509"/>
  <c r="AR509"/>
  <c r="AQ509"/>
  <c r="AP509"/>
  <c r="AO509"/>
  <c r="AN509"/>
  <c r="AM509"/>
  <c r="AL509"/>
  <c r="AK509"/>
  <c r="AJ509"/>
  <c r="AI509"/>
  <c r="AH509"/>
  <c r="AG509"/>
  <c r="AF509"/>
  <c r="AE509"/>
  <c r="AD509"/>
  <c r="AC509"/>
  <c r="AB509"/>
  <c r="AA509"/>
  <c r="Z509"/>
  <c r="Y509"/>
  <c r="X509"/>
  <c r="W509"/>
  <c r="V509"/>
  <c r="U509"/>
  <c r="T509"/>
  <c r="S509"/>
  <c r="R509"/>
  <c r="Q509"/>
  <c r="P509"/>
  <c r="O509"/>
  <c r="N509"/>
  <c r="M509"/>
  <c r="L509"/>
  <c r="K509"/>
  <c r="J509"/>
  <c r="I509"/>
  <c r="H509"/>
  <c r="G509"/>
  <c r="F509"/>
  <c r="E509"/>
  <c r="D509"/>
  <c r="C509"/>
  <c r="B509"/>
  <c r="AX508"/>
  <c r="AW508"/>
  <c r="AV508"/>
  <c r="AU508"/>
  <c r="AT508"/>
  <c r="AS508"/>
  <c r="AR508"/>
  <c r="AQ508"/>
  <c r="AP508"/>
  <c r="AO508"/>
  <c r="AN508"/>
  <c r="AM508"/>
  <c r="AL508"/>
  <c r="AK508"/>
  <c r="AJ508"/>
  <c r="AI508"/>
  <c r="AH508"/>
  <c r="AG508"/>
  <c r="AF508"/>
  <c r="AE508"/>
  <c r="AD508"/>
  <c r="AC508"/>
  <c r="AB508"/>
  <c r="AA508"/>
  <c r="Z508"/>
  <c r="Y508"/>
  <c r="X508"/>
  <c r="W508"/>
  <c r="V508"/>
  <c r="U508"/>
  <c r="T508"/>
  <c r="S508"/>
  <c r="R508"/>
  <c r="Q508"/>
  <c r="P508"/>
  <c r="O508"/>
  <c r="N508"/>
  <c r="M508"/>
  <c r="L508"/>
  <c r="K508"/>
  <c r="J508"/>
  <c r="I508"/>
  <c r="H508"/>
  <c r="G508"/>
  <c r="F508"/>
  <c r="E508"/>
  <c r="D508"/>
  <c r="C508"/>
  <c r="B508"/>
  <c r="AX507"/>
  <c r="AW507"/>
  <c r="AV507"/>
  <c r="AU507"/>
  <c r="AT507"/>
  <c r="AS507"/>
  <c r="AR507"/>
  <c r="AQ507"/>
  <c r="AP507"/>
  <c r="AO507"/>
  <c r="AN507"/>
  <c r="AM507"/>
  <c r="AL507"/>
  <c r="AK507"/>
  <c r="AJ507"/>
  <c r="AI507"/>
  <c r="AH507"/>
  <c r="AG507"/>
  <c r="AF507"/>
  <c r="AE507"/>
  <c r="AD507"/>
  <c r="AC507"/>
  <c r="AB507"/>
  <c r="AA507"/>
  <c r="Z507"/>
  <c r="Y507"/>
  <c r="X507"/>
  <c r="W507"/>
  <c r="V507"/>
  <c r="U507"/>
  <c r="T507"/>
  <c r="S507"/>
  <c r="R507"/>
  <c r="Q507"/>
  <c r="P507"/>
  <c r="O507"/>
  <c r="N507"/>
  <c r="M507"/>
  <c r="L507"/>
  <c r="K507"/>
  <c r="J507"/>
  <c r="I507"/>
  <c r="H507"/>
  <c r="G507"/>
  <c r="F507"/>
  <c r="E507"/>
  <c r="D507"/>
  <c r="C507"/>
  <c r="B507"/>
  <c r="AX506"/>
  <c r="AW506"/>
  <c r="AV506"/>
  <c r="AU506"/>
  <c r="AT506"/>
  <c r="AS506"/>
  <c r="AR506"/>
  <c r="AQ506"/>
  <c r="AP506"/>
  <c r="AO506"/>
  <c r="AN506"/>
  <c r="AM506"/>
  <c r="AL506"/>
  <c r="AK506"/>
  <c r="AJ506"/>
  <c r="AI506"/>
  <c r="AH506"/>
  <c r="AG506"/>
  <c r="AF506"/>
  <c r="AE506"/>
  <c r="AD506"/>
  <c r="AC506"/>
  <c r="AB506"/>
  <c r="AA506"/>
  <c r="Z506"/>
  <c r="Y506"/>
  <c r="X506"/>
  <c r="W506"/>
  <c r="V506"/>
  <c r="U506"/>
  <c r="T506"/>
  <c r="S506"/>
  <c r="R506"/>
  <c r="Q506"/>
  <c r="P506"/>
  <c r="O506"/>
  <c r="N506"/>
  <c r="M506"/>
  <c r="L506"/>
  <c r="K506"/>
  <c r="J506"/>
  <c r="I506"/>
  <c r="H506"/>
  <c r="G506"/>
  <c r="F506"/>
  <c r="E506"/>
  <c r="D506"/>
  <c r="C506"/>
  <c r="B506"/>
  <c r="AX505"/>
  <c r="AW505"/>
  <c r="AV505"/>
  <c r="AU505"/>
  <c r="AT505"/>
  <c r="AS505"/>
  <c r="AR505"/>
  <c r="AQ505"/>
  <c r="AP505"/>
  <c r="AO505"/>
  <c r="AN505"/>
  <c r="AM505"/>
  <c r="AL505"/>
  <c r="AK505"/>
  <c r="AJ505"/>
  <c r="AI505"/>
  <c r="AH505"/>
  <c r="AG505"/>
  <c r="AF505"/>
  <c r="AE505"/>
  <c r="AD505"/>
  <c r="AC505"/>
  <c r="AB505"/>
  <c r="AA505"/>
  <c r="Z505"/>
  <c r="Y505"/>
  <c r="X505"/>
  <c r="W505"/>
  <c r="V505"/>
  <c r="U505"/>
  <c r="T505"/>
  <c r="S505"/>
  <c r="R505"/>
  <c r="Q505"/>
  <c r="P505"/>
  <c r="O505"/>
  <c r="N505"/>
  <c r="M505"/>
  <c r="L505"/>
  <c r="K505"/>
  <c r="J505"/>
  <c r="I505"/>
  <c r="H505"/>
  <c r="G505"/>
  <c r="F505"/>
  <c r="E505"/>
  <c r="D505"/>
  <c r="C505"/>
  <c r="B505"/>
  <c r="AX504"/>
  <c r="AW504"/>
  <c r="AV504"/>
  <c r="AU504"/>
  <c r="AT504"/>
  <c r="AS504"/>
  <c r="AR504"/>
  <c r="AQ504"/>
  <c r="AP504"/>
  <c r="AO504"/>
  <c r="AN504"/>
  <c r="AM504"/>
  <c r="AL504"/>
  <c r="AK504"/>
  <c r="AJ504"/>
  <c r="AI504"/>
  <c r="AH504"/>
  <c r="AG504"/>
  <c r="AF504"/>
  <c r="AE504"/>
  <c r="AD504"/>
  <c r="AC504"/>
  <c r="AB504"/>
  <c r="AA504"/>
  <c r="Z504"/>
  <c r="Y504"/>
  <c r="X504"/>
  <c r="W504"/>
  <c r="V504"/>
  <c r="U504"/>
  <c r="T504"/>
  <c r="S504"/>
  <c r="R504"/>
  <c r="Q504"/>
  <c r="P504"/>
  <c r="O504"/>
  <c r="N504"/>
  <c r="M504"/>
  <c r="L504"/>
  <c r="K504"/>
  <c r="J504"/>
  <c r="I504"/>
  <c r="H504"/>
  <c r="G504"/>
  <c r="F504"/>
  <c r="E504"/>
  <c r="D504"/>
  <c r="C504"/>
  <c r="B504"/>
  <c r="AX503"/>
  <c r="AW503"/>
  <c r="AV503"/>
  <c r="AU503"/>
  <c r="AT503"/>
  <c r="AS503"/>
  <c r="AR503"/>
  <c r="AQ503"/>
  <c r="AP503"/>
  <c r="AO503"/>
  <c r="AN503"/>
  <c r="AM503"/>
  <c r="AL503"/>
  <c r="AK503"/>
  <c r="AJ503"/>
  <c r="AI503"/>
  <c r="AH503"/>
  <c r="AG503"/>
  <c r="AF503"/>
  <c r="AE503"/>
  <c r="AD503"/>
  <c r="AC503"/>
  <c r="AB503"/>
  <c r="AA503"/>
  <c r="Z503"/>
  <c r="Y503"/>
  <c r="X503"/>
  <c r="W503"/>
  <c r="V503"/>
  <c r="U503"/>
  <c r="T503"/>
  <c r="S503"/>
  <c r="R503"/>
  <c r="Q503"/>
  <c r="P503"/>
  <c r="O503"/>
  <c r="N503"/>
  <c r="M503"/>
  <c r="L503"/>
  <c r="K503"/>
  <c r="J503"/>
  <c r="I503"/>
  <c r="H503"/>
  <c r="G503"/>
  <c r="F503"/>
  <c r="E503"/>
  <c r="D503"/>
  <c r="C503"/>
  <c r="B503"/>
  <c r="AX502"/>
  <c r="AW502"/>
  <c r="AV502"/>
  <c r="AU502"/>
  <c r="AT502"/>
  <c r="AS502"/>
  <c r="AR502"/>
  <c r="AQ502"/>
  <c r="AP502"/>
  <c r="AO502"/>
  <c r="AN502"/>
  <c r="AM502"/>
  <c r="AL502"/>
  <c r="AK502"/>
  <c r="AJ502"/>
  <c r="AI502"/>
  <c r="AH502"/>
  <c r="AG502"/>
  <c r="AF502"/>
  <c r="AE502"/>
  <c r="AD502"/>
  <c r="AC502"/>
  <c r="AB502"/>
  <c r="AA502"/>
  <c r="Z502"/>
  <c r="Y502"/>
  <c r="X502"/>
  <c r="W502"/>
  <c r="V502"/>
  <c r="U502"/>
  <c r="T502"/>
  <c r="S502"/>
  <c r="R502"/>
  <c r="Q502"/>
  <c r="P502"/>
  <c r="O502"/>
  <c r="N502"/>
  <c r="M502"/>
  <c r="L502"/>
  <c r="K502"/>
  <c r="J502"/>
  <c r="I502"/>
  <c r="H502"/>
  <c r="G502"/>
  <c r="F502"/>
  <c r="E502"/>
  <c r="D502"/>
  <c r="C502"/>
  <c r="B502"/>
  <c r="AX501"/>
  <c r="AW501"/>
  <c r="AV501"/>
  <c r="AU501"/>
  <c r="AT501"/>
  <c r="AS501"/>
  <c r="AR501"/>
  <c r="AQ501"/>
  <c r="AP501"/>
  <c r="AO501"/>
  <c r="AN501"/>
  <c r="AM501"/>
  <c r="AL501"/>
  <c r="AK501"/>
  <c r="AJ501"/>
  <c r="AI501"/>
  <c r="AH501"/>
  <c r="AG501"/>
  <c r="AF501"/>
  <c r="AE501"/>
  <c r="AD501"/>
  <c r="AC501"/>
  <c r="AB501"/>
  <c r="AA501"/>
  <c r="Z501"/>
  <c r="Y501"/>
  <c r="X501"/>
  <c r="W501"/>
  <c r="V501"/>
  <c r="U501"/>
  <c r="T501"/>
  <c r="S501"/>
  <c r="R501"/>
  <c r="Q501"/>
  <c r="P501"/>
  <c r="O501"/>
  <c r="N501"/>
  <c r="M501"/>
  <c r="L501"/>
  <c r="K501"/>
  <c r="J501"/>
  <c r="I501"/>
  <c r="H501"/>
  <c r="G501"/>
  <c r="F501"/>
  <c r="E501"/>
  <c r="D501"/>
  <c r="C501"/>
  <c r="B501"/>
  <c r="AX500"/>
  <c r="AW500"/>
  <c r="AV500"/>
  <c r="AU500"/>
  <c r="AT500"/>
  <c r="AS500"/>
  <c r="AR500"/>
  <c r="AQ500"/>
  <c r="AP500"/>
  <c r="AO500"/>
  <c r="AN500"/>
  <c r="AM500"/>
  <c r="AL500"/>
  <c r="AK500"/>
  <c r="AJ500"/>
  <c r="AI500"/>
  <c r="AH500"/>
  <c r="AG500"/>
  <c r="AF500"/>
  <c r="AE500"/>
  <c r="AD500"/>
  <c r="AC500"/>
  <c r="AB500"/>
  <c r="AA500"/>
  <c r="Z500"/>
  <c r="Y500"/>
  <c r="X500"/>
  <c r="W500"/>
  <c r="V500"/>
  <c r="U500"/>
  <c r="T500"/>
  <c r="S500"/>
  <c r="R500"/>
  <c r="Q500"/>
  <c r="P500"/>
  <c r="O500"/>
  <c r="N500"/>
  <c r="M500"/>
  <c r="L500"/>
  <c r="K500"/>
  <c r="J500"/>
  <c r="I500"/>
  <c r="H500"/>
  <c r="G500"/>
  <c r="F500"/>
  <c r="E500"/>
  <c r="D500"/>
  <c r="C500"/>
  <c r="B500"/>
  <c r="AX499"/>
  <c r="AW499"/>
  <c r="AV499"/>
  <c r="AU499"/>
  <c r="AT499"/>
  <c r="AS499"/>
  <c r="AR499"/>
  <c r="AQ499"/>
  <c r="AP499"/>
  <c r="AO499"/>
  <c r="AN499"/>
  <c r="AM499"/>
  <c r="AL499"/>
  <c r="AK499"/>
  <c r="AJ499"/>
  <c r="AI499"/>
  <c r="AH499"/>
  <c r="AG499"/>
  <c r="AF499"/>
  <c r="AE499"/>
  <c r="AD499"/>
  <c r="AC499"/>
  <c r="AB499"/>
  <c r="AA499"/>
  <c r="Z499"/>
  <c r="Y499"/>
  <c r="X499"/>
  <c r="W499"/>
  <c r="V499"/>
  <c r="U499"/>
  <c r="T499"/>
  <c r="S499"/>
  <c r="R499"/>
  <c r="Q499"/>
  <c r="P499"/>
  <c r="O499"/>
  <c r="N499"/>
  <c r="M499"/>
  <c r="L499"/>
  <c r="K499"/>
  <c r="J499"/>
  <c r="I499"/>
  <c r="H499"/>
  <c r="G499"/>
  <c r="F499"/>
  <c r="E499"/>
  <c r="D499"/>
  <c r="C499"/>
  <c r="B499"/>
  <c r="AX498"/>
  <c r="AW498"/>
  <c r="AV498"/>
  <c r="AU498"/>
  <c r="AT498"/>
  <c r="AS498"/>
  <c r="AR498"/>
  <c r="AQ498"/>
  <c r="AP498"/>
  <c r="AO498"/>
  <c r="AN498"/>
  <c r="AM498"/>
  <c r="AL498"/>
  <c r="AK498"/>
  <c r="AJ498"/>
  <c r="AI498"/>
  <c r="AH498"/>
  <c r="AG498"/>
  <c r="AF498"/>
  <c r="AE498"/>
  <c r="AD498"/>
  <c r="AC498"/>
  <c r="AB498"/>
  <c r="AA498"/>
  <c r="Z498"/>
  <c r="Y498"/>
  <c r="X498"/>
  <c r="W498"/>
  <c r="V498"/>
  <c r="U498"/>
  <c r="T498"/>
  <c r="S498"/>
  <c r="R498"/>
  <c r="Q498"/>
  <c r="P498"/>
  <c r="O498"/>
  <c r="N498"/>
  <c r="M498"/>
  <c r="L498"/>
  <c r="K498"/>
  <c r="J498"/>
  <c r="I498"/>
  <c r="H498"/>
  <c r="G498"/>
  <c r="F498"/>
  <c r="E498"/>
  <c r="D498"/>
  <c r="C498"/>
  <c r="B498"/>
  <c r="AX497"/>
  <c r="AW497"/>
  <c r="AV497"/>
  <c r="AU497"/>
  <c r="AT497"/>
  <c r="AS497"/>
  <c r="AR497"/>
  <c r="AQ497"/>
  <c r="AP497"/>
  <c r="AO497"/>
  <c r="AN497"/>
  <c r="AM497"/>
  <c r="AL497"/>
  <c r="AK497"/>
  <c r="AJ497"/>
  <c r="AI497"/>
  <c r="AH497"/>
  <c r="AG497"/>
  <c r="AF497"/>
  <c r="AE497"/>
  <c r="AD497"/>
  <c r="AC497"/>
  <c r="AB497"/>
  <c r="AA497"/>
  <c r="Z497"/>
  <c r="Y497"/>
  <c r="X497"/>
  <c r="W497"/>
  <c r="V497"/>
  <c r="U497"/>
  <c r="T497"/>
  <c r="S497"/>
  <c r="R497"/>
  <c r="Q497"/>
  <c r="P497"/>
  <c r="O497"/>
  <c r="N497"/>
  <c r="M497"/>
  <c r="L497"/>
  <c r="K497"/>
  <c r="J497"/>
  <c r="I497"/>
  <c r="H497"/>
  <c r="G497"/>
  <c r="F497"/>
  <c r="E497"/>
  <c r="D497"/>
  <c r="C497"/>
  <c r="B497"/>
  <c r="AX496"/>
  <c r="AW496"/>
  <c r="AV496"/>
  <c r="AU496"/>
  <c r="AT496"/>
  <c r="AS496"/>
  <c r="AR496"/>
  <c r="AQ496"/>
  <c r="AP496"/>
  <c r="AO496"/>
  <c r="AN496"/>
  <c r="AM496"/>
  <c r="AL496"/>
  <c r="AK496"/>
  <c r="AJ496"/>
  <c r="AI496"/>
  <c r="AH496"/>
  <c r="AG496"/>
  <c r="AF496"/>
  <c r="AE496"/>
  <c r="AD496"/>
  <c r="AC496"/>
  <c r="AB496"/>
  <c r="AA496"/>
  <c r="Z496"/>
  <c r="Y496"/>
  <c r="X496"/>
  <c r="W496"/>
  <c r="V496"/>
  <c r="U496"/>
  <c r="T496"/>
  <c r="S496"/>
  <c r="R496"/>
  <c r="Q496"/>
  <c r="P496"/>
  <c r="O496"/>
  <c r="N496"/>
  <c r="M496"/>
  <c r="L496"/>
  <c r="K496"/>
  <c r="J496"/>
  <c r="I496"/>
  <c r="H496"/>
  <c r="G496"/>
  <c r="F496"/>
  <c r="E496"/>
  <c r="D496"/>
  <c r="C496"/>
  <c r="B496"/>
  <c r="AX495"/>
  <c r="AW495"/>
  <c r="AV495"/>
  <c r="AU495"/>
  <c r="AT495"/>
  <c r="AS495"/>
  <c r="AR495"/>
  <c r="AQ495"/>
  <c r="AP495"/>
  <c r="AO495"/>
  <c r="AN495"/>
  <c r="AM495"/>
  <c r="AL495"/>
  <c r="AK495"/>
  <c r="AJ495"/>
  <c r="AI495"/>
  <c r="AH495"/>
  <c r="AG495"/>
  <c r="AF495"/>
  <c r="AE495"/>
  <c r="AD495"/>
  <c r="AC495"/>
  <c r="AB495"/>
  <c r="AA495"/>
  <c r="Z495"/>
  <c r="Y495"/>
  <c r="X495"/>
  <c r="W495"/>
  <c r="V495"/>
  <c r="U495"/>
  <c r="T495"/>
  <c r="S495"/>
  <c r="R495"/>
  <c r="Q495"/>
  <c r="P495"/>
  <c r="O495"/>
  <c r="N495"/>
  <c r="M495"/>
  <c r="L495"/>
  <c r="K495"/>
  <c r="J495"/>
  <c r="I495"/>
  <c r="H495"/>
  <c r="G495"/>
  <c r="F495"/>
  <c r="E495"/>
  <c r="D495"/>
  <c r="C495"/>
  <c r="B495"/>
  <c r="AX494"/>
  <c r="AW494"/>
  <c r="AV494"/>
  <c r="AU494"/>
  <c r="AT494"/>
  <c r="AS494"/>
  <c r="AR494"/>
  <c r="AQ494"/>
  <c r="AP494"/>
  <c r="AO494"/>
  <c r="AN494"/>
  <c r="AM494"/>
  <c r="AL494"/>
  <c r="AK494"/>
  <c r="AJ494"/>
  <c r="AI494"/>
  <c r="AH494"/>
  <c r="AG494"/>
  <c r="AF494"/>
  <c r="AE494"/>
  <c r="AD494"/>
  <c r="AC494"/>
  <c r="AB494"/>
  <c r="AA494"/>
  <c r="Z494"/>
  <c r="Y494"/>
  <c r="X494"/>
  <c r="W494"/>
  <c r="V494"/>
  <c r="U494"/>
  <c r="T494"/>
  <c r="S494"/>
  <c r="R494"/>
  <c r="Q494"/>
  <c r="P494"/>
  <c r="O494"/>
  <c r="N494"/>
  <c r="M494"/>
  <c r="L494"/>
  <c r="K494"/>
  <c r="J494"/>
  <c r="I494"/>
  <c r="H494"/>
  <c r="G494"/>
  <c r="F494"/>
  <c r="E494"/>
  <c r="D494"/>
  <c r="C494"/>
  <c r="B494"/>
  <c r="AX493"/>
  <c r="AW493"/>
  <c r="AV493"/>
  <c r="AU493"/>
  <c r="AT493"/>
  <c r="AS493"/>
  <c r="AR493"/>
  <c r="AQ493"/>
  <c r="AP493"/>
  <c r="AO493"/>
  <c r="AN493"/>
  <c r="AM493"/>
  <c r="AL493"/>
  <c r="AK493"/>
  <c r="AJ493"/>
  <c r="AI493"/>
  <c r="AH493"/>
  <c r="AG493"/>
  <c r="AF493"/>
  <c r="AE493"/>
  <c r="AD493"/>
  <c r="AC493"/>
  <c r="AB493"/>
  <c r="AA493"/>
  <c r="Z493"/>
  <c r="Y493"/>
  <c r="X493"/>
  <c r="W493"/>
  <c r="V493"/>
  <c r="U493"/>
  <c r="T493"/>
  <c r="S493"/>
  <c r="R493"/>
  <c r="Q493"/>
  <c r="P493"/>
  <c r="O493"/>
  <c r="N493"/>
  <c r="M493"/>
  <c r="L493"/>
  <c r="K493"/>
  <c r="J493"/>
  <c r="I493"/>
  <c r="H493"/>
  <c r="G493"/>
  <c r="F493"/>
  <c r="E493"/>
  <c r="D493"/>
  <c r="C493"/>
  <c r="B493"/>
  <c r="AX492"/>
  <c r="AW492"/>
  <c r="AV492"/>
  <c r="AU492"/>
  <c r="AT492"/>
  <c r="AS492"/>
  <c r="AR492"/>
  <c r="AQ492"/>
  <c r="AP492"/>
  <c r="AO492"/>
  <c r="AN492"/>
  <c r="AM492"/>
  <c r="AL492"/>
  <c r="AK492"/>
  <c r="AJ492"/>
  <c r="AI492"/>
  <c r="AH492"/>
  <c r="AG492"/>
  <c r="AF492"/>
  <c r="AE492"/>
  <c r="AD492"/>
  <c r="AC492"/>
  <c r="AB492"/>
  <c r="AA492"/>
  <c r="Z492"/>
  <c r="Y492"/>
  <c r="X492"/>
  <c r="W492"/>
  <c r="V492"/>
  <c r="U492"/>
  <c r="T492"/>
  <c r="S492"/>
  <c r="R492"/>
  <c r="Q492"/>
  <c r="P492"/>
  <c r="O492"/>
  <c r="N492"/>
  <c r="M492"/>
  <c r="L492"/>
  <c r="K492"/>
  <c r="J492"/>
  <c r="I492"/>
  <c r="H492"/>
  <c r="G492"/>
  <c r="F492"/>
  <c r="E492"/>
  <c r="D492"/>
  <c r="C492"/>
  <c r="B492"/>
  <c r="AX491"/>
  <c r="AW491"/>
  <c r="AV491"/>
  <c r="AU491"/>
  <c r="AT491"/>
  <c r="AS491"/>
  <c r="AR491"/>
  <c r="AQ491"/>
  <c r="AP491"/>
  <c r="AO491"/>
  <c r="AN491"/>
  <c r="AM491"/>
  <c r="AL491"/>
  <c r="AK491"/>
  <c r="AJ491"/>
  <c r="AI491"/>
  <c r="AH491"/>
  <c r="AG491"/>
  <c r="AF491"/>
  <c r="AE491"/>
  <c r="AD491"/>
  <c r="AC491"/>
  <c r="AB491"/>
  <c r="AA491"/>
  <c r="Z491"/>
  <c r="Y491"/>
  <c r="X491"/>
  <c r="W491"/>
  <c r="V491"/>
  <c r="U491"/>
  <c r="T491"/>
  <c r="S491"/>
  <c r="R491"/>
  <c r="Q491"/>
  <c r="P491"/>
  <c r="O491"/>
  <c r="N491"/>
  <c r="M491"/>
  <c r="L491"/>
  <c r="K491"/>
  <c r="J491"/>
  <c r="I491"/>
  <c r="H491"/>
  <c r="G491"/>
  <c r="F491"/>
  <c r="E491"/>
  <c r="D491"/>
  <c r="C491"/>
  <c r="B491"/>
  <c r="AX490"/>
  <c r="AW490"/>
  <c r="AV490"/>
  <c r="AU490"/>
  <c r="AT490"/>
  <c r="AS490"/>
  <c r="AR490"/>
  <c r="AQ490"/>
  <c r="AP490"/>
  <c r="AO490"/>
  <c r="AN490"/>
  <c r="AM490"/>
  <c r="AL490"/>
  <c r="AK490"/>
  <c r="AJ490"/>
  <c r="AI490"/>
  <c r="AH490"/>
  <c r="AG490"/>
  <c r="AF490"/>
  <c r="AE490"/>
  <c r="AD490"/>
  <c r="AC490"/>
  <c r="AB490"/>
  <c r="AA490"/>
  <c r="Z490"/>
  <c r="Y490"/>
  <c r="X490"/>
  <c r="W490"/>
  <c r="V490"/>
  <c r="U490"/>
  <c r="T490"/>
  <c r="S490"/>
  <c r="R490"/>
  <c r="Q490"/>
  <c r="P490"/>
  <c r="O490"/>
  <c r="N490"/>
  <c r="M490"/>
  <c r="L490"/>
  <c r="K490"/>
  <c r="J490"/>
  <c r="I490"/>
  <c r="H490"/>
  <c r="G490"/>
  <c r="F490"/>
  <c r="E490"/>
  <c r="D490"/>
  <c r="C490"/>
  <c r="B490"/>
  <c r="AX489"/>
  <c r="AW489"/>
  <c r="AV489"/>
  <c r="AU489"/>
  <c r="AT489"/>
  <c r="AS489"/>
  <c r="AR489"/>
  <c r="AQ489"/>
  <c r="AP489"/>
  <c r="AO489"/>
  <c r="AN489"/>
  <c r="AM489"/>
  <c r="AL489"/>
  <c r="AK489"/>
  <c r="AJ489"/>
  <c r="AI489"/>
  <c r="AH489"/>
  <c r="AG489"/>
  <c r="AF489"/>
  <c r="AE489"/>
  <c r="AD489"/>
  <c r="AC489"/>
  <c r="AB489"/>
  <c r="AA489"/>
  <c r="Z489"/>
  <c r="Y489"/>
  <c r="X489"/>
  <c r="W489"/>
  <c r="V489"/>
  <c r="U489"/>
  <c r="T489"/>
  <c r="S489"/>
  <c r="R489"/>
  <c r="Q489"/>
  <c r="P489"/>
  <c r="O489"/>
  <c r="N489"/>
  <c r="M489"/>
  <c r="L489"/>
  <c r="K489"/>
  <c r="J489"/>
  <c r="I489"/>
  <c r="H489"/>
  <c r="G489"/>
  <c r="F489"/>
  <c r="E489"/>
  <c r="D489"/>
  <c r="C489"/>
  <c r="B489"/>
  <c r="AX488"/>
  <c r="AW488"/>
  <c r="AV488"/>
  <c r="AU488"/>
  <c r="AT488"/>
  <c r="AS488"/>
  <c r="AR488"/>
  <c r="AQ488"/>
  <c r="AP488"/>
  <c r="AO488"/>
  <c r="AN488"/>
  <c r="AM488"/>
  <c r="AL488"/>
  <c r="AK488"/>
  <c r="AJ488"/>
  <c r="AI488"/>
  <c r="AH488"/>
  <c r="AG488"/>
  <c r="AF488"/>
  <c r="AE488"/>
  <c r="AD488"/>
  <c r="AC488"/>
  <c r="AB488"/>
  <c r="AA488"/>
  <c r="Z488"/>
  <c r="Y488"/>
  <c r="X488"/>
  <c r="W488"/>
  <c r="V488"/>
  <c r="U488"/>
  <c r="T488"/>
  <c r="S488"/>
  <c r="R488"/>
  <c r="Q488"/>
  <c r="P488"/>
  <c r="O488"/>
  <c r="N488"/>
  <c r="M488"/>
  <c r="L488"/>
  <c r="K488"/>
  <c r="J488"/>
  <c r="I488"/>
  <c r="H488"/>
  <c r="G488"/>
  <c r="F488"/>
  <c r="E488"/>
  <c r="D488"/>
  <c r="C488"/>
  <c r="B488"/>
  <c r="AX487"/>
  <c r="AW487"/>
  <c r="AV487"/>
  <c r="AU487"/>
  <c r="AT487"/>
  <c r="AS487"/>
  <c r="AR487"/>
  <c r="AQ487"/>
  <c r="AP487"/>
  <c r="AO487"/>
  <c r="AN487"/>
  <c r="AM487"/>
  <c r="AL487"/>
  <c r="AK487"/>
  <c r="AJ487"/>
  <c r="AI487"/>
  <c r="AH487"/>
  <c r="AG487"/>
  <c r="AF487"/>
  <c r="AE487"/>
  <c r="AD487"/>
  <c r="AC487"/>
  <c r="AB487"/>
  <c r="AA487"/>
  <c r="Z487"/>
  <c r="Y487"/>
  <c r="X487"/>
  <c r="W487"/>
  <c r="V487"/>
  <c r="U487"/>
  <c r="T487"/>
  <c r="S487"/>
  <c r="R487"/>
  <c r="Q487"/>
  <c r="P487"/>
  <c r="O487"/>
  <c r="N487"/>
  <c r="M487"/>
  <c r="L487"/>
  <c r="K487"/>
  <c r="J487"/>
  <c r="I487"/>
  <c r="H487"/>
  <c r="G487"/>
  <c r="F487"/>
  <c r="E487"/>
  <c r="D487"/>
  <c r="C487"/>
  <c r="B487"/>
  <c r="AX486"/>
  <c r="AW486"/>
  <c r="AV486"/>
  <c r="AU486"/>
  <c r="AT486"/>
  <c r="AS486"/>
  <c r="AR486"/>
  <c r="AQ486"/>
  <c r="AP486"/>
  <c r="AO486"/>
  <c r="AN486"/>
  <c r="AM486"/>
  <c r="AL486"/>
  <c r="AK486"/>
  <c r="AJ486"/>
  <c r="AI486"/>
  <c r="AH486"/>
  <c r="AG486"/>
  <c r="AF486"/>
  <c r="AE486"/>
  <c r="AD486"/>
  <c r="AC486"/>
  <c r="AB486"/>
  <c r="AA486"/>
  <c r="Z486"/>
  <c r="Y486"/>
  <c r="X486"/>
  <c r="W486"/>
  <c r="V486"/>
  <c r="U486"/>
  <c r="T486"/>
  <c r="S486"/>
  <c r="R486"/>
  <c r="Q486"/>
  <c r="P486"/>
  <c r="O486"/>
  <c r="N486"/>
  <c r="M486"/>
  <c r="L486"/>
  <c r="K486"/>
  <c r="J486"/>
  <c r="I486"/>
  <c r="H486"/>
  <c r="G486"/>
  <c r="F486"/>
  <c r="E486"/>
  <c r="D486"/>
  <c r="C486"/>
  <c r="B486"/>
  <c r="AX485"/>
  <c r="AW485"/>
  <c r="AV485"/>
  <c r="AU485"/>
  <c r="AT485"/>
  <c r="AS485"/>
  <c r="AR485"/>
  <c r="AQ485"/>
  <c r="AP485"/>
  <c r="AO485"/>
  <c r="AN485"/>
  <c r="AM485"/>
  <c r="AL485"/>
  <c r="AK485"/>
  <c r="AJ485"/>
  <c r="AI485"/>
  <c r="AH485"/>
  <c r="AG485"/>
  <c r="AF485"/>
  <c r="AE485"/>
  <c r="AD485"/>
  <c r="AC485"/>
  <c r="AB485"/>
  <c r="AA485"/>
  <c r="Z485"/>
  <c r="Y485"/>
  <c r="X485"/>
  <c r="W485"/>
  <c r="V485"/>
  <c r="U485"/>
  <c r="T485"/>
  <c r="S485"/>
  <c r="R485"/>
  <c r="Q485"/>
  <c r="P485"/>
  <c r="O485"/>
  <c r="N485"/>
  <c r="M485"/>
  <c r="L485"/>
  <c r="K485"/>
  <c r="J485"/>
  <c r="I485"/>
  <c r="H485"/>
  <c r="G485"/>
  <c r="F485"/>
  <c r="E485"/>
  <c r="D485"/>
  <c r="C485"/>
  <c r="B485"/>
  <c r="AX484"/>
  <c r="AW484"/>
  <c r="AV484"/>
  <c r="AU484"/>
  <c r="AT484"/>
  <c r="AS484"/>
  <c r="AR484"/>
  <c r="AQ484"/>
  <c r="AP484"/>
  <c r="AO484"/>
  <c r="AN484"/>
  <c r="AM484"/>
  <c r="AL484"/>
  <c r="AK484"/>
  <c r="AJ484"/>
  <c r="AI484"/>
  <c r="AH484"/>
  <c r="AG484"/>
  <c r="AF484"/>
  <c r="AE484"/>
  <c r="AD484"/>
  <c r="AC484"/>
  <c r="AB484"/>
  <c r="AA484"/>
  <c r="Z484"/>
  <c r="Y484"/>
  <c r="X484"/>
  <c r="W484"/>
  <c r="V484"/>
  <c r="U484"/>
  <c r="T484"/>
  <c r="S484"/>
  <c r="R484"/>
  <c r="Q484"/>
  <c r="P484"/>
  <c r="O484"/>
  <c r="N484"/>
  <c r="M484"/>
  <c r="L484"/>
  <c r="K484"/>
  <c r="J484"/>
  <c r="I484"/>
  <c r="H484"/>
  <c r="G484"/>
  <c r="F484"/>
  <c r="E484"/>
  <c r="D484"/>
  <c r="C484"/>
  <c r="B484"/>
  <c r="AX483"/>
  <c r="AW483"/>
  <c r="AV483"/>
  <c r="AU483"/>
  <c r="AT483"/>
  <c r="AS483"/>
  <c r="AR483"/>
  <c r="AQ483"/>
  <c r="AP483"/>
  <c r="AO483"/>
  <c r="AN483"/>
  <c r="AM483"/>
  <c r="AL483"/>
  <c r="AK483"/>
  <c r="AJ483"/>
  <c r="AI483"/>
  <c r="AH483"/>
  <c r="AG483"/>
  <c r="AF483"/>
  <c r="AE483"/>
  <c r="AD483"/>
  <c r="AC483"/>
  <c r="AB483"/>
  <c r="AA483"/>
  <c r="Z483"/>
  <c r="Y483"/>
  <c r="X483"/>
  <c r="W483"/>
  <c r="V483"/>
  <c r="U483"/>
  <c r="T483"/>
  <c r="S483"/>
  <c r="R483"/>
  <c r="Q483"/>
  <c r="P483"/>
  <c r="O483"/>
  <c r="N483"/>
  <c r="M483"/>
  <c r="L483"/>
  <c r="K483"/>
  <c r="J483"/>
  <c r="I483"/>
  <c r="H483"/>
  <c r="G483"/>
  <c r="F483"/>
  <c r="E483"/>
  <c r="D483"/>
  <c r="C483"/>
  <c r="B483"/>
  <c r="AX482"/>
  <c r="AW482"/>
  <c r="AV482"/>
  <c r="AU482"/>
  <c r="AT482"/>
  <c r="AS482"/>
  <c r="AR482"/>
  <c r="AQ482"/>
  <c r="AP482"/>
  <c r="AO482"/>
  <c r="AN482"/>
  <c r="AM482"/>
  <c r="AL482"/>
  <c r="AK482"/>
  <c r="AJ482"/>
  <c r="AI482"/>
  <c r="AH482"/>
  <c r="AG482"/>
  <c r="AF482"/>
  <c r="AE482"/>
  <c r="AD482"/>
  <c r="AC482"/>
  <c r="AB482"/>
  <c r="AA482"/>
  <c r="Z482"/>
  <c r="Y482"/>
  <c r="X482"/>
  <c r="W482"/>
  <c r="V482"/>
  <c r="U482"/>
  <c r="T482"/>
  <c r="S482"/>
  <c r="R482"/>
  <c r="Q482"/>
  <c r="P482"/>
  <c r="O482"/>
  <c r="N482"/>
  <c r="M482"/>
  <c r="L482"/>
  <c r="K482"/>
  <c r="J482"/>
  <c r="I482"/>
  <c r="H482"/>
  <c r="G482"/>
  <c r="F482"/>
  <c r="E482"/>
  <c r="D482"/>
  <c r="C482"/>
  <c r="B482"/>
  <c r="AX481"/>
  <c r="AW481"/>
  <c r="AV481"/>
  <c r="AU481"/>
  <c r="AT481"/>
  <c r="AS481"/>
  <c r="AR481"/>
  <c r="AQ481"/>
  <c r="AP481"/>
  <c r="AO481"/>
  <c r="AN481"/>
  <c r="AM481"/>
  <c r="AL481"/>
  <c r="AK481"/>
  <c r="AJ481"/>
  <c r="AI481"/>
  <c r="AH481"/>
  <c r="AG481"/>
  <c r="AF481"/>
  <c r="AE481"/>
  <c r="AD481"/>
  <c r="AC481"/>
  <c r="AB481"/>
  <c r="AA481"/>
  <c r="Z481"/>
  <c r="Y481"/>
  <c r="X481"/>
  <c r="W481"/>
  <c r="V481"/>
  <c r="U481"/>
  <c r="T481"/>
  <c r="S481"/>
  <c r="R481"/>
  <c r="Q481"/>
  <c r="P481"/>
  <c r="O481"/>
  <c r="N481"/>
  <c r="M481"/>
  <c r="L481"/>
  <c r="K481"/>
  <c r="J481"/>
  <c r="I481"/>
  <c r="H481"/>
  <c r="G481"/>
  <c r="F481"/>
  <c r="E481"/>
  <c r="D481"/>
  <c r="C481"/>
  <c r="B481"/>
  <c r="AX480"/>
  <c r="AW480"/>
  <c r="AV480"/>
  <c r="AU480"/>
  <c r="AT480"/>
  <c r="AS480"/>
  <c r="AR480"/>
  <c r="AQ480"/>
  <c r="AP480"/>
  <c r="AO480"/>
  <c r="AN480"/>
  <c r="AM480"/>
  <c r="AL480"/>
  <c r="AK480"/>
  <c r="AJ480"/>
  <c r="AI480"/>
  <c r="AH480"/>
  <c r="AG480"/>
  <c r="AF480"/>
  <c r="AE480"/>
  <c r="AD480"/>
  <c r="AC480"/>
  <c r="AB480"/>
  <c r="AA480"/>
  <c r="Z480"/>
  <c r="Y480"/>
  <c r="X480"/>
  <c r="W480"/>
  <c r="V480"/>
  <c r="U480"/>
  <c r="T480"/>
  <c r="S480"/>
  <c r="R480"/>
  <c r="Q480"/>
  <c r="P480"/>
  <c r="O480"/>
  <c r="N480"/>
  <c r="M480"/>
  <c r="L480"/>
  <c r="K480"/>
  <c r="J480"/>
  <c r="I480"/>
  <c r="H480"/>
  <c r="G480"/>
  <c r="F480"/>
  <c r="E480"/>
  <c r="D480"/>
  <c r="C480"/>
  <c r="B480"/>
  <c r="AX479"/>
  <c r="AW479"/>
  <c r="AV479"/>
  <c r="AU479"/>
  <c r="AT479"/>
  <c r="AS479"/>
  <c r="AR479"/>
  <c r="AQ479"/>
  <c r="AP479"/>
  <c r="AO479"/>
  <c r="AN479"/>
  <c r="AM479"/>
  <c r="AL479"/>
  <c r="AK479"/>
  <c r="AJ479"/>
  <c r="AI479"/>
  <c r="AH479"/>
  <c r="AG479"/>
  <c r="AF479"/>
  <c r="AE479"/>
  <c r="AD479"/>
  <c r="AC479"/>
  <c r="AB479"/>
  <c r="AA479"/>
  <c r="Z479"/>
  <c r="Y479"/>
  <c r="X479"/>
  <c r="W479"/>
  <c r="V479"/>
  <c r="U479"/>
  <c r="T479"/>
  <c r="S479"/>
  <c r="R479"/>
  <c r="Q479"/>
  <c r="P479"/>
  <c r="O479"/>
  <c r="N479"/>
  <c r="M479"/>
  <c r="L479"/>
  <c r="K479"/>
  <c r="J479"/>
  <c r="I479"/>
  <c r="H479"/>
  <c r="G479"/>
  <c r="F479"/>
  <c r="E479"/>
  <c r="D479"/>
  <c r="C479"/>
  <c r="B479"/>
  <c r="AX478"/>
  <c r="AW478"/>
  <c r="AV478"/>
  <c r="AU478"/>
  <c r="AT478"/>
  <c r="AS478"/>
  <c r="AR478"/>
  <c r="AQ478"/>
  <c r="AP478"/>
  <c r="AO478"/>
  <c r="AN478"/>
  <c r="AM478"/>
  <c r="AL478"/>
  <c r="AK478"/>
  <c r="AJ478"/>
  <c r="AI478"/>
  <c r="AH478"/>
  <c r="AG478"/>
  <c r="AF478"/>
  <c r="AE478"/>
  <c r="AD478"/>
  <c r="AC478"/>
  <c r="AB478"/>
  <c r="AA478"/>
  <c r="Z478"/>
  <c r="Y478"/>
  <c r="X478"/>
  <c r="W478"/>
  <c r="V478"/>
  <c r="U478"/>
  <c r="T478"/>
  <c r="S478"/>
  <c r="R478"/>
  <c r="Q478"/>
  <c r="P478"/>
  <c r="O478"/>
  <c r="N478"/>
  <c r="M478"/>
  <c r="L478"/>
  <c r="K478"/>
  <c r="J478"/>
  <c r="I478"/>
  <c r="H478"/>
  <c r="G478"/>
  <c r="F478"/>
  <c r="E478"/>
  <c r="D478"/>
  <c r="C478"/>
  <c r="B478"/>
  <c r="AX477"/>
  <c r="AW477"/>
  <c r="AV477"/>
  <c r="AU477"/>
  <c r="AT477"/>
  <c r="AS477"/>
  <c r="AR477"/>
  <c r="AQ477"/>
  <c r="AP477"/>
  <c r="AO477"/>
  <c r="AN477"/>
  <c r="AM477"/>
  <c r="AL477"/>
  <c r="AK477"/>
  <c r="AJ477"/>
  <c r="AI477"/>
  <c r="AH477"/>
  <c r="AG477"/>
  <c r="AF477"/>
  <c r="AE477"/>
  <c r="AD477"/>
  <c r="AC477"/>
  <c r="AB477"/>
  <c r="AA477"/>
  <c r="Z477"/>
  <c r="Y477"/>
  <c r="X477"/>
  <c r="W477"/>
  <c r="V477"/>
  <c r="U477"/>
  <c r="T477"/>
  <c r="S477"/>
  <c r="R477"/>
  <c r="Q477"/>
  <c r="P477"/>
  <c r="O477"/>
  <c r="N477"/>
  <c r="M477"/>
  <c r="L477"/>
  <c r="K477"/>
  <c r="J477"/>
  <c r="I477"/>
  <c r="H477"/>
  <c r="G477"/>
  <c r="F477"/>
  <c r="E477"/>
  <c r="D477"/>
  <c r="C477"/>
  <c r="B477"/>
  <c r="AX476"/>
  <c r="AW476"/>
  <c r="AV476"/>
  <c r="AU476"/>
  <c r="AT476"/>
  <c r="AS476"/>
  <c r="AR476"/>
  <c r="AQ476"/>
  <c r="AP476"/>
  <c r="AO476"/>
  <c r="AN476"/>
  <c r="AM476"/>
  <c r="AL476"/>
  <c r="AK476"/>
  <c r="AJ476"/>
  <c r="AI476"/>
  <c r="AH476"/>
  <c r="AG476"/>
  <c r="AF476"/>
  <c r="AE476"/>
  <c r="AD476"/>
  <c r="AC476"/>
  <c r="AB476"/>
  <c r="AA476"/>
  <c r="Z476"/>
  <c r="Y476"/>
  <c r="X476"/>
  <c r="W476"/>
  <c r="V476"/>
  <c r="U476"/>
  <c r="T476"/>
  <c r="S476"/>
  <c r="R476"/>
  <c r="Q476"/>
  <c r="P476"/>
  <c r="O476"/>
  <c r="N476"/>
  <c r="M476"/>
  <c r="L476"/>
  <c r="K476"/>
  <c r="J476"/>
  <c r="I476"/>
  <c r="H476"/>
  <c r="G476"/>
  <c r="F476"/>
  <c r="E476"/>
  <c r="D476"/>
  <c r="C476"/>
  <c r="B476"/>
  <c r="AX475"/>
  <c r="AW475"/>
  <c r="AV475"/>
  <c r="AU475"/>
  <c r="AT475"/>
  <c r="AS475"/>
  <c r="AR475"/>
  <c r="AQ475"/>
  <c r="AP475"/>
  <c r="AO475"/>
  <c r="AN475"/>
  <c r="AM475"/>
  <c r="AL475"/>
  <c r="AK475"/>
  <c r="AJ475"/>
  <c r="AI475"/>
  <c r="AH475"/>
  <c r="AG475"/>
  <c r="AF475"/>
  <c r="AE475"/>
  <c r="AD475"/>
  <c r="AC475"/>
  <c r="AB475"/>
  <c r="AA475"/>
  <c r="Z475"/>
  <c r="Y475"/>
  <c r="X475"/>
  <c r="W475"/>
  <c r="V475"/>
  <c r="U475"/>
  <c r="T475"/>
  <c r="S475"/>
  <c r="R475"/>
  <c r="Q475"/>
  <c r="P475"/>
  <c r="O475"/>
  <c r="N475"/>
  <c r="M475"/>
  <c r="L475"/>
  <c r="K475"/>
  <c r="J475"/>
  <c r="I475"/>
  <c r="H475"/>
  <c r="G475"/>
  <c r="F475"/>
  <c r="E475"/>
  <c r="D475"/>
  <c r="C475"/>
  <c r="B475"/>
  <c r="AX474"/>
  <c r="AW474"/>
  <c r="AV474"/>
  <c r="AU474"/>
  <c r="AT474"/>
  <c r="AS474"/>
  <c r="AR474"/>
  <c r="AQ474"/>
  <c r="AP474"/>
  <c r="AO474"/>
  <c r="AN474"/>
  <c r="AM474"/>
  <c r="AL474"/>
  <c r="AK474"/>
  <c r="AJ474"/>
  <c r="AI474"/>
  <c r="AH474"/>
  <c r="AG474"/>
  <c r="AF474"/>
  <c r="AE474"/>
  <c r="AD474"/>
  <c r="AC474"/>
  <c r="AB474"/>
  <c r="AA474"/>
  <c r="Z474"/>
  <c r="Y474"/>
  <c r="X474"/>
  <c r="W474"/>
  <c r="V474"/>
  <c r="U474"/>
  <c r="T474"/>
  <c r="S474"/>
  <c r="R474"/>
  <c r="Q474"/>
  <c r="P474"/>
  <c r="O474"/>
  <c r="N474"/>
  <c r="M474"/>
  <c r="L474"/>
  <c r="K474"/>
  <c r="J474"/>
  <c r="I474"/>
  <c r="H474"/>
  <c r="G474"/>
  <c r="F474"/>
  <c r="E474"/>
  <c r="D474"/>
  <c r="C474"/>
  <c r="B474"/>
  <c r="AX473"/>
  <c r="AW473"/>
  <c r="AV473"/>
  <c r="AU473"/>
  <c r="AT473"/>
  <c r="AS473"/>
  <c r="AR473"/>
  <c r="AQ473"/>
  <c r="AP473"/>
  <c r="AO473"/>
  <c r="AN473"/>
  <c r="AM473"/>
  <c r="AL473"/>
  <c r="AK473"/>
  <c r="AJ473"/>
  <c r="AI473"/>
  <c r="AH473"/>
  <c r="AG473"/>
  <c r="AF473"/>
  <c r="AE473"/>
  <c r="AD473"/>
  <c r="AC473"/>
  <c r="AB473"/>
  <c r="AA473"/>
  <c r="Z473"/>
  <c r="Y473"/>
  <c r="X473"/>
  <c r="W473"/>
  <c r="V473"/>
  <c r="U473"/>
  <c r="T473"/>
  <c r="S473"/>
  <c r="R473"/>
  <c r="Q473"/>
  <c r="P473"/>
  <c r="O473"/>
  <c r="N473"/>
  <c r="M473"/>
  <c r="L473"/>
  <c r="K473"/>
  <c r="J473"/>
  <c r="I473"/>
  <c r="H473"/>
  <c r="G473"/>
  <c r="F473"/>
  <c r="E473"/>
  <c r="D473"/>
  <c r="C473"/>
  <c r="B473"/>
  <c r="AX472"/>
  <c r="AW472"/>
  <c r="AV472"/>
  <c r="AU472"/>
  <c r="AT472"/>
  <c r="AS472"/>
  <c r="AR472"/>
  <c r="AQ472"/>
  <c r="AP472"/>
  <c r="AO472"/>
  <c r="AN472"/>
  <c r="AM472"/>
  <c r="AL472"/>
  <c r="AK472"/>
  <c r="AJ472"/>
  <c r="AI472"/>
  <c r="AH472"/>
  <c r="AG472"/>
  <c r="AF472"/>
  <c r="AE472"/>
  <c r="AD472"/>
  <c r="AC472"/>
  <c r="AB472"/>
  <c r="AA472"/>
  <c r="Z472"/>
  <c r="Y472"/>
  <c r="X472"/>
  <c r="W472"/>
  <c r="V472"/>
  <c r="U472"/>
  <c r="T472"/>
  <c r="S472"/>
  <c r="R472"/>
  <c r="Q472"/>
  <c r="P472"/>
  <c r="O472"/>
  <c r="N472"/>
  <c r="M472"/>
  <c r="L472"/>
  <c r="K472"/>
  <c r="J472"/>
  <c r="I472"/>
  <c r="H472"/>
  <c r="G472"/>
  <c r="F472"/>
  <c r="E472"/>
  <c r="D472"/>
  <c r="C472"/>
  <c r="B472"/>
  <c r="AX471"/>
  <c r="AW471"/>
  <c r="AV471"/>
  <c r="AU471"/>
  <c r="AT471"/>
  <c r="AS471"/>
  <c r="AR471"/>
  <c r="AQ471"/>
  <c r="AP471"/>
  <c r="AO471"/>
  <c r="AN471"/>
  <c r="AM471"/>
  <c r="AL471"/>
  <c r="AK471"/>
  <c r="AJ471"/>
  <c r="AI471"/>
  <c r="AH471"/>
  <c r="AG471"/>
  <c r="AF471"/>
  <c r="AE471"/>
  <c r="AD471"/>
  <c r="AC471"/>
  <c r="AB471"/>
  <c r="AA471"/>
  <c r="Z471"/>
  <c r="Y471"/>
  <c r="X471"/>
  <c r="W471"/>
  <c r="V471"/>
  <c r="U471"/>
  <c r="T471"/>
  <c r="S471"/>
  <c r="R471"/>
  <c r="Q471"/>
  <c r="P471"/>
  <c r="O471"/>
  <c r="N471"/>
  <c r="M471"/>
  <c r="L471"/>
  <c r="K471"/>
  <c r="J471"/>
  <c r="I471"/>
  <c r="H471"/>
  <c r="G471"/>
  <c r="F471"/>
  <c r="E471"/>
  <c r="D471"/>
  <c r="C471"/>
  <c r="B471"/>
  <c r="AX470"/>
  <c r="AW470"/>
  <c r="AV470"/>
  <c r="AU470"/>
  <c r="AT470"/>
  <c r="AS470"/>
  <c r="AR470"/>
  <c r="AQ470"/>
  <c r="AP470"/>
  <c r="AO470"/>
  <c r="AN470"/>
  <c r="AM470"/>
  <c r="AL470"/>
  <c r="AK470"/>
  <c r="AJ470"/>
  <c r="AI470"/>
  <c r="AH470"/>
  <c r="AG470"/>
  <c r="AF470"/>
  <c r="AE470"/>
  <c r="AD470"/>
  <c r="AC470"/>
  <c r="AB470"/>
  <c r="AA470"/>
  <c r="Z470"/>
  <c r="Y470"/>
  <c r="X470"/>
  <c r="W470"/>
  <c r="V470"/>
  <c r="U470"/>
  <c r="T470"/>
  <c r="S470"/>
  <c r="R470"/>
  <c r="Q470"/>
  <c r="P470"/>
  <c r="O470"/>
  <c r="N470"/>
  <c r="M470"/>
  <c r="L470"/>
  <c r="K470"/>
  <c r="J470"/>
  <c r="I470"/>
  <c r="H470"/>
  <c r="G470"/>
  <c r="F470"/>
  <c r="E470"/>
  <c r="D470"/>
  <c r="C470"/>
  <c r="B470"/>
  <c r="AX469"/>
  <c r="AW469"/>
  <c r="AV469"/>
  <c r="AU469"/>
  <c r="AT469"/>
  <c r="AS469"/>
  <c r="AR469"/>
  <c r="AQ469"/>
  <c r="AP469"/>
  <c r="AO469"/>
  <c r="AN469"/>
  <c r="AM469"/>
  <c r="AL469"/>
  <c r="AK469"/>
  <c r="AJ469"/>
  <c r="AI469"/>
  <c r="AH469"/>
  <c r="AG469"/>
  <c r="AF469"/>
  <c r="AE469"/>
  <c r="AD469"/>
  <c r="AC469"/>
  <c r="AB469"/>
  <c r="AA469"/>
  <c r="Z469"/>
  <c r="Y469"/>
  <c r="X469"/>
  <c r="W469"/>
  <c r="V469"/>
  <c r="U469"/>
  <c r="T469"/>
  <c r="S469"/>
  <c r="R469"/>
  <c r="Q469"/>
  <c r="P469"/>
  <c r="O469"/>
  <c r="N469"/>
  <c r="M469"/>
  <c r="L469"/>
  <c r="K469"/>
  <c r="J469"/>
  <c r="I469"/>
  <c r="H469"/>
  <c r="G469"/>
  <c r="F469"/>
  <c r="E469"/>
  <c r="D469"/>
  <c r="C469"/>
  <c r="B469"/>
  <c r="AX468"/>
  <c r="AW468"/>
  <c r="AV468"/>
  <c r="AU468"/>
  <c r="AT468"/>
  <c r="AS468"/>
  <c r="AR468"/>
  <c r="AQ468"/>
  <c r="AP468"/>
  <c r="AO468"/>
  <c r="AN468"/>
  <c r="AM468"/>
  <c r="AL468"/>
  <c r="AK468"/>
  <c r="AJ468"/>
  <c r="AI468"/>
  <c r="AH468"/>
  <c r="AG468"/>
  <c r="AF468"/>
  <c r="AE468"/>
  <c r="AD468"/>
  <c r="AC468"/>
  <c r="AB468"/>
  <c r="AA468"/>
  <c r="Z468"/>
  <c r="Y468"/>
  <c r="X468"/>
  <c r="W468"/>
  <c r="V468"/>
  <c r="U468"/>
  <c r="T468"/>
  <c r="S468"/>
  <c r="R468"/>
  <c r="Q468"/>
  <c r="P468"/>
  <c r="O468"/>
  <c r="N468"/>
  <c r="M468"/>
  <c r="L468"/>
  <c r="K468"/>
  <c r="J468"/>
  <c r="I468"/>
  <c r="H468"/>
  <c r="G468"/>
  <c r="F468"/>
  <c r="E468"/>
  <c r="D468"/>
  <c r="C468"/>
  <c r="B468"/>
  <c r="AX467"/>
  <c r="AW467"/>
  <c r="AV467"/>
  <c r="AU467"/>
  <c r="AT467"/>
  <c r="AS467"/>
  <c r="AR467"/>
  <c r="AQ467"/>
  <c r="AP467"/>
  <c r="AO467"/>
  <c r="AN467"/>
  <c r="AM467"/>
  <c r="AL467"/>
  <c r="AK467"/>
  <c r="AJ467"/>
  <c r="AI467"/>
  <c r="AH467"/>
  <c r="AG467"/>
  <c r="AF467"/>
  <c r="AE467"/>
  <c r="AD467"/>
  <c r="AC467"/>
  <c r="AB467"/>
  <c r="AA467"/>
  <c r="Z467"/>
  <c r="Y467"/>
  <c r="X467"/>
  <c r="W467"/>
  <c r="V467"/>
  <c r="U467"/>
  <c r="T467"/>
  <c r="S467"/>
  <c r="R467"/>
  <c r="Q467"/>
  <c r="P467"/>
  <c r="O467"/>
  <c r="N467"/>
  <c r="M467"/>
  <c r="L467"/>
  <c r="K467"/>
  <c r="J467"/>
  <c r="I467"/>
  <c r="H467"/>
  <c r="G467"/>
  <c r="F467"/>
  <c r="E467"/>
  <c r="D467"/>
  <c r="C467"/>
  <c r="B467"/>
  <c r="AX466"/>
  <c r="AW466"/>
  <c r="AV466"/>
  <c r="AU466"/>
  <c r="AT466"/>
  <c r="AS466"/>
  <c r="AR466"/>
  <c r="AQ466"/>
  <c r="AP466"/>
  <c r="AO466"/>
  <c r="AN466"/>
  <c r="AM466"/>
  <c r="AL466"/>
  <c r="AK466"/>
  <c r="AJ466"/>
  <c r="AI466"/>
  <c r="AH466"/>
  <c r="AG466"/>
  <c r="AF466"/>
  <c r="AE466"/>
  <c r="AD466"/>
  <c r="AC466"/>
  <c r="AB466"/>
  <c r="AA466"/>
  <c r="Z466"/>
  <c r="Y466"/>
  <c r="X466"/>
  <c r="W466"/>
  <c r="V466"/>
  <c r="U466"/>
  <c r="T466"/>
  <c r="S466"/>
  <c r="R466"/>
  <c r="Q466"/>
  <c r="P466"/>
  <c r="O466"/>
  <c r="N466"/>
  <c r="M466"/>
  <c r="L466"/>
  <c r="K466"/>
  <c r="J466"/>
  <c r="I466"/>
  <c r="H466"/>
  <c r="G466"/>
  <c r="F466"/>
  <c r="E466"/>
  <c r="D466"/>
  <c r="C466"/>
  <c r="B466"/>
  <c r="AX465"/>
  <c r="AW465"/>
  <c r="AV465"/>
  <c r="AU465"/>
  <c r="AT465"/>
  <c r="AS465"/>
  <c r="AR465"/>
  <c r="AQ465"/>
  <c r="AP465"/>
  <c r="AO465"/>
  <c r="AN465"/>
  <c r="AM465"/>
  <c r="AL465"/>
  <c r="AK465"/>
  <c r="AJ465"/>
  <c r="AI465"/>
  <c r="AH465"/>
  <c r="AG465"/>
  <c r="AF465"/>
  <c r="AE465"/>
  <c r="AD465"/>
  <c r="AC465"/>
  <c r="AB465"/>
  <c r="AA465"/>
  <c r="Z465"/>
  <c r="Y465"/>
  <c r="X465"/>
  <c r="W465"/>
  <c r="V465"/>
  <c r="U465"/>
  <c r="T465"/>
  <c r="S465"/>
  <c r="R465"/>
  <c r="Q465"/>
  <c r="P465"/>
  <c r="O465"/>
  <c r="N465"/>
  <c r="M465"/>
  <c r="L465"/>
  <c r="K465"/>
  <c r="J465"/>
  <c r="I465"/>
  <c r="H465"/>
  <c r="G465"/>
  <c r="F465"/>
  <c r="E465"/>
  <c r="D465"/>
  <c r="C465"/>
  <c r="B465"/>
  <c r="AX464"/>
  <c r="AW464"/>
  <c r="AV464"/>
  <c r="AU464"/>
  <c r="AT464"/>
  <c r="AS464"/>
  <c r="AR464"/>
  <c r="AQ464"/>
  <c r="AP464"/>
  <c r="AO464"/>
  <c r="AN464"/>
  <c r="AM464"/>
  <c r="AL464"/>
  <c r="AK464"/>
  <c r="AJ464"/>
  <c r="AI464"/>
  <c r="AH464"/>
  <c r="AG464"/>
  <c r="AF464"/>
  <c r="AE464"/>
  <c r="AD464"/>
  <c r="AC464"/>
  <c r="AB464"/>
  <c r="AA464"/>
  <c r="Z464"/>
  <c r="Y464"/>
  <c r="X464"/>
  <c r="W464"/>
  <c r="V464"/>
  <c r="U464"/>
  <c r="T464"/>
  <c r="S464"/>
  <c r="R464"/>
  <c r="Q464"/>
  <c r="P464"/>
  <c r="O464"/>
  <c r="N464"/>
  <c r="M464"/>
  <c r="L464"/>
  <c r="K464"/>
  <c r="J464"/>
  <c r="I464"/>
  <c r="H464"/>
  <c r="G464"/>
  <c r="F464"/>
  <c r="E464"/>
  <c r="D464"/>
  <c r="C464"/>
  <c r="B464"/>
  <c r="AX463"/>
  <c r="AW463"/>
  <c r="AV463"/>
  <c r="AU463"/>
  <c r="AT463"/>
  <c r="AS463"/>
  <c r="AR463"/>
  <c r="AQ463"/>
  <c r="AP463"/>
  <c r="AO463"/>
  <c r="AN463"/>
  <c r="AM463"/>
  <c r="AL463"/>
  <c r="AK463"/>
  <c r="AJ463"/>
  <c r="AI463"/>
  <c r="AH463"/>
  <c r="AG463"/>
  <c r="AF463"/>
  <c r="AE463"/>
  <c r="AD463"/>
  <c r="AC463"/>
  <c r="AB463"/>
  <c r="AA463"/>
  <c r="Z463"/>
  <c r="Y463"/>
  <c r="X463"/>
  <c r="W463"/>
  <c r="V463"/>
  <c r="U463"/>
  <c r="T463"/>
  <c r="S463"/>
  <c r="R463"/>
  <c r="Q463"/>
  <c r="P463"/>
  <c r="O463"/>
  <c r="N463"/>
  <c r="M463"/>
  <c r="L463"/>
  <c r="K463"/>
  <c r="J463"/>
  <c r="I463"/>
  <c r="H463"/>
  <c r="G463"/>
  <c r="F463"/>
  <c r="E463"/>
  <c r="D463"/>
  <c r="C463"/>
  <c r="B463"/>
  <c r="AX462"/>
  <c r="AW462"/>
  <c r="AV462"/>
  <c r="AU462"/>
  <c r="AT462"/>
  <c r="AS462"/>
  <c r="AR462"/>
  <c r="AQ462"/>
  <c r="AP462"/>
  <c r="AO462"/>
  <c r="AN462"/>
  <c r="AM462"/>
  <c r="AL462"/>
  <c r="AK462"/>
  <c r="AJ462"/>
  <c r="AI462"/>
  <c r="AH462"/>
  <c r="AG462"/>
  <c r="AF462"/>
  <c r="AE462"/>
  <c r="AD462"/>
  <c r="AC462"/>
  <c r="AB462"/>
  <c r="AA462"/>
  <c r="Z462"/>
  <c r="Y462"/>
  <c r="X462"/>
  <c r="W462"/>
  <c r="V462"/>
  <c r="U462"/>
  <c r="T462"/>
  <c r="S462"/>
  <c r="R462"/>
  <c r="Q462"/>
  <c r="P462"/>
  <c r="O462"/>
  <c r="N462"/>
  <c r="M462"/>
  <c r="L462"/>
  <c r="K462"/>
  <c r="J462"/>
  <c r="I462"/>
  <c r="H462"/>
  <c r="G462"/>
  <c r="F462"/>
  <c r="E462"/>
  <c r="D462"/>
  <c r="C462"/>
  <c r="B462"/>
  <c r="AX461"/>
  <c r="AW461"/>
  <c r="AV461"/>
  <c r="AU461"/>
  <c r="AT461"/>
  <c r="AS461"/>
  <c r="AR461"/>
  <c r="AQ461"/>
  <c r="AP461"/>
  <c r="AO461"/>
  <c r="AN461"/>
  <c r="AM461"/>
  <c r="AL461"/>
  <c r="AK461"/>
  <c r="AJ461"/>
  <c r="AI461"/>
  <c r="AH461"/>
  <c r="AG461"/>
  <c r="AF461"/>
  <c r="AE461"/>
  <c r="AD461"/>
  <c r="AC461"/>
  <c r="AB461"/>
  <c r="AA461"/>
  <c r="Z461"/>
  <c r="Y461"/>
  <c r="X461"/>
  <c r="W461"/>
  <c r="V461"/>
  <c r="U461"/>
  <c r="T461"/>
  <c r="S461"/>
  <c r="R461"/>
  <c r="Q461"/>
  <c r="P461"/>
  <c r="O461"/>
  <c r="N461"/>
  <c r="M461"/>
  <c r="L461"/>
  <c r="K461"/>
  <c r="J461"/>
  <c r="I461"/>
  <c r="H461"/>
  <c r="G461"/>
  <c r="F461"/>
  <c r="E461"/>
  <c r="D461"/>
  <c r="C461"/>
  <c r="B461"/>
  <c r="AX460"/>
  <c r="AW460"/>
  <c r="AV460"/>
  <c r="AU460"/>
  <c r="AT460"/>
  <c r="AS460"/>
  <c r="AR460"/>
  <c r="AQ460"/>
  <c r="AP460"/>
  <c r="AO460"/>
  <c r="AN460"/>
  <c r="AM460"/>
  <c r="AL460"/>
  <c r="AK460"/>
  <c r="AJ460"/>
  <c r="AI460"/>
  <c r="AH460"/>
  <c r="AG460"/>
  <c r="AF460"/>
  <c r="AE460"/>
  <c r="AD460"/>
  <c r="AC460"/>
  <c r="AB460"/>
  <c r="AA460"/>
  <c r="Z460"/>
  <c r="Y460"/>
  <c r="X460"/>
  <c r="W460"/>
  <c r="V460"/>
  <c r="U460"/>
  <c r="T460"/>
  <c r="S460"/>
  <c r="R460"/>
  <c r="Q460"/>
  <c r="P460"/>
  <c r="O460"/>
  <c r="N460"/>
  <c r="M460"/>
  <c r="L460"/>
  <c r="K460"/>
  <c r="J460"/>
  <c r="I460"/>
  <c r="H460"/>
  <c r="G460"/>
  <c r="F460"/>
  <c r="E460"/>
  <c r="D460"/>
  <c r="C460"/>
  <c r="B460"/>
  <c r="AX459"/>
  <c r="AW459"/>
  <c r="AV459"/>
  <c r="AU459"/>
  <c r="AT459"/>
  <c r="AS459"/>
  <c r="AR459"/>
  <c r="AQ459"/>
  <c r="AP459"/>
  <c r="AO459"/>
  <c r="AN459"/>
  <c r="AM459"/>
  <c r="AL459"/>
  <c r="AK459"/>
  <c r="AJ459"/>
  <c r="AI459"/>
  <c r="AH459"/>
  <c r="AG459"/>
  <c r="AF459"/>
  <c r="AE459"/>
  <c r="AD459"/>
  <c r="AC459"/>
  <c r="AB459"/>
  <c r="AA459"/>
  <c r="Z459"/>
  <c r="Y459"/>
  <c r="X459"/>
  <c r="W459"/>
  <c r="V459"/>
  <c r="U459"/>
  <c r="T459"/>
  <c r="S459"/>
  <c r="R459"/>
  <c r="Q459"/>
  <c r="P459"/>
  <c r="O459"/>
  <c r="N459"/>
  <c r="M459"/>
  <c r="L459"/>
  <c r="K459"/>
  <c r="J459"/>
  <c r="I459"/>
  <c r="H459"/>
  <c r="G459"/>
  <c r="F459"/>
  <c r="E459"/>
  <c r="D459"/>
  <c r="C459"/>
  <c r="B459"/>
  <c r="AX458"/>
  <c r="AW458"/>
  <c r="AV458"/>
  <c r="AU458"/>
  <c r="AT458"/>
  <c r="AS458"/>
  <c r="AR458"/>
  <c r="AQ458"/>
  <c r="AP458"/>
  <c r="AO458"/>
  <c r="AN458"/>
  <c r="AM458"/>
  <c r="AL458"/>
  <c r="AK458"/>
  <c r="AJ458"/>
  <c r="AI458"/>
  <c r="AH458"/>
  <c r="AG458"/>
  <c r="AF458"/>
  <c r="AE458"/>
  <c r="AD458"/>
  <c r="AC458"/>
  <c r="AB458"/>
  <c r="AA458"/>
  <c r="Z458"/>
  <c r="Y458"/>
  <c r="X458"/>
  <c r="W458"/>
  <c r="V458"/>
  <c r="U458"/>
  <c r="T458"/>
  <c r="S458"/>
  <c r="R458"/>
  <c r="Q458"/>
  <c r="P458"/>
  <c r="O458"/>
  <c r="N458"/>
  <c r="M458"/>
  <c r="L458"/>
  <c r="K458"/>
  <c r="J458"/>
  <c r="I458"/>
  <c r="H458"/>
  <c r="G458"/>
  <c r="F458"/>
  <c r="E458"/>
  <c r="D458"/>
  <c r="C458"/>
  <c r="B458"/>
  <c r="AX457"/>
  <c r="AW457"/>
  <c r="AV457"/>
  <c r="AU457"/>
  <c r="AT457"/>
  <c r="AS457"/>
  <c r="AR457"/>
  <c r="AQ457"/>
  <c r="AP457"/>
  <c r="AO457"/>
  <c r="AN457"/>
  <c r="AM457"/>
  <c r="AL457"/>
  <c r="AK457"/>
  <c r="AJ457"/>
  <c r="AI457"/>
  <c r="AH457"/>
  <c r="AG457"/>
  <c r="AF457"/>
  <c r="AE457"/>
  <c r="AD457"/>
  <c r="AC457"/>
  <c r="AB457"/>
  <c r="AA457"/>
  <c r="Z457"/>
  <c r="Y457"/>
  <c r="X457"/>
  <c r="W457"/>
  <c r="V457"/>
  <c r="U457"/>
  <c r="T457"/>
  <c r="S457"/>
  <c r="R457"/>
  <c r="Q457"/>
  <c r="P457"/>
  <c r="O457"/>
  <c r="N457"/>
  <c r="M457"/>
  <c r="L457"/>
  <c r="K457"/>
  <c r="J457"/>
  <c r="I457"/>
  <c r="H457"/>
  <c r="G457"/>
  <c r="F457"/>
  <c r="E457"/>
  <c r="D457"/>
  <c r="C457"/>
  <c r="B457"/>
  <c r="AX456"/>
  <c r="AW456"/>
  <c r="AV456"/>
  <c r="AU456"/>
  <c r="AT456"/>
  <c r="AS456"/>
  <c r="AR456"/>
  <c r="AQ456"/>
  <c r="AP456"/>
  <c r="AO456"/>
  <c r="AN456"/>
  <c r="AM456"/>
  <c r="AL456"/>
  <c r="AK456"/>
  <c r="AJ456"/>
  <c r="AI456"/>
  <c r="AH456"/>
  <c r="AG456"/>
  <c r="AF456"/>
  <c r="AE456"/>
  <c r="AD456"/>
  <c r="AC456"/>
  <c r="AB456"/>
  <c r="AA456"/>
  <c r="Z456"/>
  <c r="Y456"/>
  <c r="X456"/>
  <c r="W456"/>
  <c r="V456"/>
  <c r="U456"/>
  <c r="T456"/>
  <c r="S456"/>
  <c r="R456"/>
  <c r="Q456"/>
  <c r="P456"/>
  <c r="O456"/>
  <c r="N456"/>
  <c r="M456"/>
  <c r="L456"/>
  <c r="K456"/>
  <c r="J456"/>
  <c r="I456"/>
  <c r="H456"/>
  <c r="G456"/>
  <c r="F456"/>
  <c r="E456"/>
  <c r="D456"/>
  <c r="C456"/>
  <c r="B456"/>
  <c r="AX455"/>
  <c r="AW455"/>
  <c r="AV455"/>
  <c r="AU455"/>
  <c r="AT455"/>
  <c r="AS455"/>
  <c r="AR455"/>
  <c r="AQ455"/>
  <c r="AP455"/>
  <c r="AO455"/>
  <c r="AN455"/>
  <c r="AM455"/>
  <c r="AL455"/>
  <c r="AK455"/>
  <c r="AJ455"/>
  <c r="AI455"/>
  <c r="AH455"/>
  <c r="AG455"/>
  <c r="AF455"/>
  <c r="AE455"/>
  <c r="AD455"/>
  <c r="AC455"/>
  <c r="AB455"/>
  <c r="AA455"/>
  <c r="Z455"/>
  <c r="Y455"/>
  <c r="X455"/>
  <c r="W455"/>
  <c r="V455"/>
  <c r="U455"/>
  <c r="T455"/>
  <c r="S455"/>
  <c r="R455"/>
  <c r="Q455"/>
  <c r="P455"/>
  <c r="O455"/>
  <c r="N455"/>
  <c r="M455"/>
  <c r="L455"/>
  <c r="K455"/>
  <c r="J455"/>
  <c r="I455"/>
  <c r="H455"/>
  <c r="G455"/>
  <c r="F455"/>
  <c r="E455"/>
  <c r="D455"/>
  <c r="C455"/>
  <c r="B455"/>
  <c r="AX454"/>
  <c r="AW454"/>
  <c r="AV454"/>
  <c r="AU454"/>
  <c r="AT454"/>
  <c r="AS454"/>
  <c r="AR454"/>
  <c r="AQ454"/>
  <c r="AP454"/>
  <c r="AO454"/>
  <c r="AN454"/>
  <c r="AM454"/>
  <c r="AL454"/>
  <c r="AK454"/>
  <c r="AJ454"/>
  <c r="AI454"/>
  <c r="AH454"/>
  <c r="AG454"/>
  <c r="AF454"/>
  <c r="AE454"/>
  <c r="AD454"/>
  <c r="AC454"/>
  <c r="AB454"/>
  <c r="AA454"/>
  <c r="Z454"/>
  <c r="Y454"/>
  <c r="X454"/>
  <c r="W454"/>
  <c r="V454"/>
  <c r="U454"/>
  <c r="T454"/>
  <c r="S454"/>
  <c r="R454"/>
  <c r="Q454"/>
  <c r="P454"/>
  <c r="O454"/>
  <c r="N454"/>
  <c r="M454"/>
  <c r="L454"/>
  <c r="K454"/>
  <c r="J454"/>
  <c r="I454"/>
  <c r="H454"/>
  <c r="G454"/>
  <c r="F454"/>
  <c r="E454"/>
  <c r="D454"/>
  <c r="C454"/>
  <c r="B454"/>
  <c r="AX453"/>
  <c r="AW453"/>
  <c r="AV453"/>
  <c r="AU453"/>
  <c r="AT453"/>
  <c r="AS453"/>
  <c r="AR453"/>
  <c r="AQ453"/>
  <c r="AP453"/>
  <c r="AO453"/>
  <c r="AN453"/>
  <c r="AM453"/>
  <c r="AL453"/>
  <c r="AK453"/>
  <c r="AJ453"/>
  <c r="AI453"/>
  <c r="AH453"/>
  <c r="AG453"/>
  <c r="AF453"/>
  <c r="AE453"/>
  <c r="AD453"/>
  <c r="AC453"/>
  <c r="AB453"/>
  <c r="AA453"/>
  <c r="Z453"/>
  <c r="Y453"/>
  <c r="X453"/>
  <c r="W453"/>
  <c r="V453"/>
  <c r="U453"/>
  <c r="T453"/>
  <c r="S453"/>
  <c r="R453"/>
  <c r="Q453"/>
  <c r="P453"/>
  <c r="O453"/>
  <c r="N453"/>
  <c r="M453"/>
  <c r="L453"/>
  <c r="K453"/>
  <c r="J453"/>
  <c r="I453"/>
  <c r="H453"/>
  <c r="G453"/>
  <c r="F453"/>
  <c r="E453"/>
  <c r="D453"/>
  <c r="C453"/>
  <c r="B453"/>
  <c r="AX452"/>
  <c r="AW452"/>
  <c r="AV452"/>
  <c r="AU452"/>
  <c r="AT452"/>
  <c r="AS452"/>
  <c r="AR452"/>
  <c r="AQ452"/>
  <c r="AP452"/>
  <c r="AO452"/>
  <c r="AN452"/>
  <c r="AM452"/>
  <c r="AL452"/>
  <c r="AK452"/>
  <c r="AJ452"/>
  <c r="AI452"/>
  <c r="AH452"/>
  <c r="AG452"/>
  <c r="AF452"/>
  <c r="AE452"/>
  <c r="AD452"/>
  <c r="AC452"/>
  <c r="AB452"/>
  <c r="AA452"/>
  <c r="Z452"/>
  <c r="Y452"/>
  <c r="X452"/>
  <c r="W452"/>
  <c r="V452"/>
  <c r="U452"/>
  <c r="T452"/>
  <c r="S452"/>
  <c r="R452"/>
  <c r="Q452"/>
  <c r="P452"/>
  <c r="O452"/>
  <c r="N452"/>
  <c r="M452"/>
  <c r="L452"/>
  <c r="K452"/>
  <c r="J452"/>
  <c r="I452"/>
  <c r="H452"/>
  <c r="G452"/>
  <c r="F452"/>
  <c r="E452"/>
  <c r="D452"/>
  <c r="C452"/>
  <c r="B452"/>
  <c r="AX451"/>
  <c r="AW451"/>
  <c r="AV451"/>
  <c r="AU451"/>
  <c r="AT451"/>
  <c r="AS451"/>
  <c r="AR451"/>
  <c r="AQ451"/>
  <c r="AP451"/>
  <c r="AO451"/>
  <c r="AN451"/>
  <c r="AM451"/>
  <c r="AL451"/>
  <c r="AK451"/>
  <c r="AJ451"/>
  <c r="AI451"/>
  <c r="AH451"/>
  <c r="AG451"/>
  <c r="AF451"/>
  <c r="AE451"/>
  <c r="AD451"/>
  <c r="AC451"/>
  <c r="AB451"/>
  <c r="AA451"/>
  <c r="Z451"/>
  <c r="Y451"/>
  <c r="X451"/>
  <c r="W451"/>
  <c r="V451"/>
  <c r="U451"/>
  <c r="T451"/>
  <c r="S451"/>
  <c r="R451"/>
  <c r="Q451"/>
  <c r="P451"/>
  <c r="O451"/>
  <c r="N451"/>
  <c r="M451"/>
  <c r="L451"/>
  <c r="K451"/>
  <c r="J451"/>
  <c r="I451"/>
  <c r="H451"/>
  <c r="G451"/>
  <c r="F451"/>
  <c r="E451"/>
  <c r="D451"/>
  <c r="C451"/>
  <c r="B451"/>
  <c r="AX450"/>
  <c r="AW450"/>
  <c r="AV450"/>
  <c r="AU450"/>
  <c r="AT450"/>
  <c r="AS450"/>
  <c r="AR450"/>
  <c r="AQ450"/>
  <c r="AP450"/>
  <c r="AO450"/>
  <c r="AN450"/>
  <c r="AM450"/>
  <c r="AL450"/>
  <c r="AK450"/>
  <c r="AJ450"/>
  <c r="AI450"/>
  <c r="AH450"/>
  <c r="AG450"/>
  <c r="AF450"/>
  <c r="AE450"/>
  <c r="AD450"/>
  <c r="AC450"/>
  <c r="AB450"/>
  <c r="AA450"/>
  <c r="Z450"/>
  <c r="Y450"/>
  <c r="X450"/>
  <c r="W450"/>
  <c r="V450"/>
  <c r="U450"/>
  <c r="T450"/>
  <c r="S450"/>
  <c r="R450"/>
  <c r="Q450"/>
  <c r="P450"/>
  <c r="O450"/>
  <c r="N450"/>
  <c r="M450"/>
  <c r="L450"/>
  <c r="K450"/>
  <c r="J450"/>
  <c r="I450"/>
  <c r="H450"/>
  <c r="G450"/>
  <c r="F450"/>
  <c r="E450"/>
  <c r="D450"/>
  <c r="C450"/>
  <c r="B450"/>
  <c r="AX449"/>
  <c r="AW449"/>
  <c r="AV449"/>
  <c r="AU449"/>
  <c r="AT449"/>
  <c r="AS449"/>
  <c r="AR449"/>
  <c r="AQ449"/>
  <c r="AP449"/>
  <c r="AO449"/>
  <c r="AN449"/>
  <c r="AM449"/>
  <c r="AL449"/>
  <c r="AK449"/>
  <c r="AJ449"/>
  <c r="AI449"/>
  <c r="AH449"/>
  <c r="AG449"/>
  <c r="AF449"/>
  <c r="AE449"/>
  <c r="AD449"/>
  <c r="AC449"/>
  <c r="AB449"/>
  <c r="AA449"/>
  <c r="Z449"/>
  <c r="Y449"/>
  <c r="X449"/>
  <c r="W449"/>
  <c r="V449"/>
  <c r="U449"/>
  <c r="T449"/>
  <c r="S449"/>
  <c r="R449"/>
  <c r="Q449"/>
  <c r="P449"/>
  <c r="O449"/>
  <c r="N449"/>
  <c r="M449"/>
  <c r="L449"/>
  <c r="K449"/>
  <c r="J449"/>
  <c r="I449"/>
  <c r="H449"/>
  <c r="G449"/>
  <c r="F449"/>
  <c r="E449"/>
  <c r="D449"/>
  <c r="C449"/>
  <c r="B449"/>
  <c r="AX448"/>
  <c r="AW448"/>
  <c r="AV448"/>
  <c r="AU448"/>
  <c r="AT448"/>
  <c r="AS448"/>
  <c r="AR448"/>
  <c r="AQ448"/>
  <c r="AP448"/>
  <c r="AO448"/>
  <c r="AN448"/>
  <c r="AM448"/>
  <c r="AL448"/>
  <c r="AK448"/>
  <c r="AJ448"/>
  <c r="AI448"/>
  <c r="AH448"/>
  <c r="AG448"/>
  <c r="AF448"/>
  <c r="AE448"/>
  <c r="AD448"/>
  <c r="AC448"/>
  <c r="AB448"/>
  <c r="AA448"/>
  <c r="Z448"/>
  <c r="Y448"/>
  <c r="X448"/>
  <c r="W448"/>
  <c r="V448"/>
  <c r="U448"/>
  <c r="T448"/>
  <c r="S448"/>
  <c r="R448"/>
  <c r="Q448"/>
  <c r="P448"/>
  <c r="O448"/>
  <c r="N448"/>
  <c r="M448"/>
  <c r="L448"/>
  <c r="K448"/>
  <c r="J448"/>
  <c r="I448"/>
  <c r="H448"/>
  <c r="G448"/>
  <c r="F448"/>
  <c r="E448"/>
  <c r="D448"/>
  <c r="C448"/>
  <c r="B448"/>
  <c r="AX447"/>
  <c r="AW447"/>
  <c r="AV447"/>
  <c r="AU447"/>
  <c r="AT447"/>
  <c r="AS447"/>
  <c r="AR447"/>
  <c r="AQ447"/>
  <c r="AP447"/>
  <c r="AO447"/>
  <c r="AN447"/>
  <c r="AM447"/>
  <c r="AL447"/>
  <c r="AK447"/>
  <c r="AJ447"/>
  <c r="AI447"/>
  <c r="AH447"/>
  <c r="AG447"/>
  <c r="AF447"/>
  <c r="AE447"/>
  <c r="AD447"/>
  <c r="AC447"/>
  <c r="AB447"/>
  <c r="AA447"/>
  <c r="Z447"/>
  <c r="Y447"/>
  <c r="X447"/>
  <c r="W447"/>
  <c r="V447"/>
  <c r="U447"/>
  <c r="T447"/>
  <c r="S447"/>
  <c r="R447"/>
  <c r="Q447"/>
  <c r="P447"/>
  <c r="O447"/>
  <c r="N447"/>
  <c r="M447"/>
  <c r="L447"/>
  <c r="K447"/>
  <c r="J447"/>
  <c r="I447"/>
  <c r="H447"/>
  <c r="G447"/>
  <c r="F447"/>
  <c r="E447"/>
  <c r="D447"/>
  <c r="C447"/>
  <c r="B447"/>
  <c r="AX446"/>
  <c r="AW446"/>
  <c r="AV446"/>
  <c r="AU446"/>
  <c r="AT446"/>
  <c r="AS446"/>
  <c r="AR446"/>
  <c r="AQ446"/>
  <c r="AP446"/>
  <c r="AO446"/>
  <c r="AN446"/>
  <c r="AM446"/>
  <c r="AL446"/>
  <c r="AK446"/>
  <c r="AJ446"/>
  <c r="AI446"/>
  <c r="AH446"/>
  <c r="AG446"/>
  <c r="AF446"/>
  <c r="AE446"/>
  <c r="AD446"/>
  <c r="AC446"/>
  <c r="AB446"/>
  <c r="AA446"/>
  <c r="Z446"/>
  <c r="Y446"/>
  <c r="X446"/>
  <c r="W446"/>
  <c r="V446"/>
  <c r="U446"/>
  <c r="T446"/>
  <c r="S446"/>
  <c r="R446"/>
  <c r="Q446"/>
  <c r="P446"/>
  <c r="O446"/>
  <c r="N446"/>
  <c r="M446"/>
  <c r="L446"/>
  <c r="K446"/>
  <c r="J446"/>
  <c r="I446"/>
  <c r="H446"/>
  <c r="G446"/>
  <c r="F446"/>
  <c r="E446"/>
  <c r="D446"/>
  <c r="C446"/>
  <c r="B446"/>
  <c r="AX445"/>
  <c r="AW445"/>
  <c r="AV445"/>
  <c r="AU445"/>
  <c r="AT445"/>
  <c r="AS445"/>
  <c r="AR445"/>
  <c r="AQ445"/>
  <c r="AP445"/>
  <c r="AO445"/>
  <c r="AN445"/>
  <c r="AM445"/>
  <c r="AL445"/>
  <c r="AK445"/>
  <c r="AJ445"/>
  <c r="AI445"/>
  <c r="AH445"/>
  <c r="AG445"/>
  <c r="AF445"/>
  <c r="AE445"/>
  <c r="AD445"/>
  <c r="AC445"/>
  <c r="AB445"/>
  <c r="AA445"/>
  <c r="Z445"/>
  <c r="Y445"/>
  <c r="X445"/>
  <c r="W445"/>
  <c r="V445"/>
  <c r="U445"/>
  <c r="T445"/>
  <c r="S445"/>
  <c r="R445"/>
  <c r="Q445"/>
  <c r="P445"/>
  <c r="O445"/>
  <c r="N445"/>
  <c r="M445"/>
  <c r="L445"/>
  <c r="K445"/>
  <c r="J445"/>
  <c r="I445"/>
  <c r="H445"/>
  <c r="G445"/>
  <c r="F445"/>
  <c r="E445"/>
  <c r="D445"/>
  <c r="C445"/>
  <c r="B445"/>
  <c r="AX444"/>
  <c r="AW444"/>
  <c r="AV444"/>
  <c r="AU444"/>
  <c r="AT444"/>
  <c r="AS444"/>
  <c r="AR444"/>
  <c r="AQ444"/>
  <c r="AP444"/>
  <c r="AO444"/>
  <c r="AN444"/>
  <c r="AM444"/>
  <c r="AL444"/>
  <c r="AK444"/>
  <c r="AJ444"/>
  <c r="AI444"/>
  <c r="AH444"/>
  <c r="AG444"/>
  <c r="AF444"/>
  <c r="AE444"/>
  <c r="AD444"/>
  <c r="AC444"/>
  <c r="AB444"/>
  <c r="AA444"/>
  <c r="Z444"/>
  <c r="Y444"/>
  <c r="X444"/>
  <c r="W444"/>
  <c r="V444"/>
  <c r="U444"/>
  <c r="T444"/>
  <c r="S444"/>
  <c r="R444"/>
  <c r="Q444"/>
  <c r="P444"/>
  <c r="O444"/>
  <c r="N444"/>
  <c r="M444"/>
  <c r="L444"/>
  <c r="K444"/>
  <c r="J444"/>
  <c r="I444"/>
  <c r="H444"/>
  <c r="G444"/>
  <c r="F444"/>
  <c r="E444"/>
  <c r="D444"/>
  <c r="C444"/>
  <c r="B444"/>
  <c r="AX443"/>
  <c r="AW443"/>
  <c r="AV443"/>
  <c r="AU443"/>
  <c r="AT443"/>
  <c r="AS443"/>
  <c r="AR443"/>
  <c r="AQ443"/>
  <c r="AP443"/>
  <c r="AO443"/>
  <c r="AN443"/>
  <c r="AM443"/>
  <c r="AL443"/>
  <c r="AK443"/>
  <c r="AJ443"/>
  <c r="AI443"/>
  <c r="AH443"/>
  <c r="AG443"/>
  <c r="AF443"/>
  <c r="AE443"/>
  <c r="AD443"/>
  <c r="AC443"/>
  <c r="AB443"/>
  <c r="AA443"/>
  <c r="Z443"/>
  <c r="Y443"/>
  <c r="X443"/>
  <c r="W443"/>
  <c r="V443"/>
  <c r="U443"/>
  <c r="T443"/>
  <c r="S443"/>
  <c r="R443"/>
  <c r="Q443"/>
  <c r="P443"/>
  <c r="O443"/>
  <c r="N443"/>
  <c r="M443"/>
  <c r="L443"/>
  <c r="K443"/>
  <c r="J443"/>
  <c r="I443"/>
  <c r="H443"/>
  <c r="G443"/>
  <c r="F443"/>
  <c r="E443"/>
  <c r="D443"/>
  <c r="C443"/>
  <c r="B443"/>
  <c r="AX442"/>
  <c r="AW442"/>
  <c r="AV442"/>
  <c r="AU442"/>
  <c r="AT442"/>
  <c r="AS442"/>
  <c r="AR442"/>
  <c r="AQ442"/>
  <c r="AP442"/>
  <c r="AO442"/>
  <c r="AN442"/>
  <c r="AM442"/>
  <c r="AL442"/>
  <c r="AK442"/>
  <c r="AJ442"/>
  <c r="AI442"/>
  <c r="AH442"/>
  <c r="AG442"/>
  <c r="AF442"/>
  <c r="AE442"/>
  <c r="AD442"/>
  <c r="AC442"/>
  <c r="AB442"/>
  <c r="AA442"/>
  <c r="Z442"/>
  <c r="Y442"/>
  <c r="X442"/>
  <c r="W442"/>
  <c r="V442"/>
  <c r="U442"/>
  <c r="T442"/>
  <c r="S442"/>
  <c r="R442"/>
  <c r="Q442"/>
  <c r="P442"/>
  <c r="O442"/>
  <c r="N442"/>
  <c r="M442"/>
  <c r="L442"/>
  <c r="K442"/>
  <c r="J442"/>
  <c r="I442"/>
  <c r="H442"/>
  <c r="G442"/>
  <c r="F442"/>
  <c r="E442"/>
  <c r="D442"/>
  <c r="C442"/>
  <c r="B442"/>
  <c r="AX441"/>
  <c r="AW441"/>
  <c r="AV441"/>
  <c r="AU441"/>
  <c r="AT441"/>
  <c r="AS441"/>
  <c r="AR441"/>
  <c r="AQ441"/>
  <c r="AP441"/>
  <c r="AO441"/>
  <c r="AN441"/>
  <c r="AM441"/>
  <c r="AL441"/>
  <c r="AK441"/>
  <c r="AJ441"/>
  <c r="AI441"/>
  <c r="AH441"/>
  <c r="AG441"/>
  <c r="AF441"/>
  <c r="AE441"/>
  <c r="AD441"/>
  <c r="AC441"/>
  <c r="AB441"/>
  <c r="AA441"/>
  <c r="Z441"/>
  <c r="Y441"/>
  <c r="X441"/>
  <c r="W441"/>
  <c r="V441"/>
  <c r="U441"/>
  <c r="T441"/>
  <c r="S441"/>
  <c r="R441"/>
  <c r="Q441"/>
  <c r="P441"/>
  <c r="O441"/>
  <c r="N441"/>
  <c r="M441"/>
  <c r="L441"/>
  <c r="K441"/>
  <c r="J441"/>
  <c r="I441"/>
  <c r="H441"/>
  <c r="G441"/>
  <c r="F441"/>
  <c r="E441"/>
  <c r="D441"/>
  <c r="C441"/>
  <c r="B441"/>
  <c r="AX440"/>
  <c r="AW440"/>
  <c r="AV440"/>
  <c r="AU440"/>
  <c r="AT440"/>
  <c r="AS440"/>
  <c r="AR440"/>
  <c r="AQ440"/>
  <c r="AP440"/>
  <c r="AO440"/>
  <c r="AN440"/>
  <c r="AM440"/>
  <c r="AL440"/>
  <c r="AK440"/>
  <c r="AJ440"/>
  <c r="AI440"/>
  <c r="AH440"/>
  <c r="AG440"/>
  <c r="AF440"/>
  <c r="AE440"/>
  <c r="AD440"/>
  <c r="AC440"/>
  <c r="AB440"/>
  <c r="AA440"/>
  <c r="Z440"/>
  <c r="Y440"/>
  <c r="X440"/>
  <c r="W440"/>
  <c r="V440"/>
  <c r="U440"/>
  <c r="T440"/>
  <c r="S440"/>
  <c r="R440"/>
  <c r="Q440"/>
  <c r="P440"/>
  <c r="O440"/>
  <c r="N440"/>
  <c r="M440"/>
  <c r="L440"/>
  <c r="K440"/>
  <c r="J440"/>
  <c r="I440"/>
  <c r="H440"/>
  <c r="G440"/>
  <c r="F440"/>
  <c r="E440"/>
  <c r="D440"/>
  <c r="C440"/>
  <c r="B440"/>
  <c r="AX439"/>
  <c r="AW439"/>
  <c r="AV439"/>
  <c r="AU439"/>
  <c r="AT439"/>
  <c r="AS439"/>
  <c r="AR439"/>
  <c r="AQ439"/>
  <c r="AP439"/>
  <c r="AO439"/>
  <c r="AN439"/>
  <c r="AM439"/>
  <c r="AL439"/>
  <c r="AK439"/>
  <c r="AJ439"/>
  <c r="AI439"/>
  <c r="AH439"/>
  <c r="AG439"/>
  <c r="AF439"/>
  <c r="AE439"/>
  <c r="AD439"/>
  <c r="AC439"/>
  <c r="AB439"/>
  <c r="AA439"/>
  <c r="Z439"/>
  <c r="Y439"/>
  <c r="X439"/>
  <c r="W439"/>
  <c r="V439"/>
  <c r="U439"/>
  <c r="T439"/>
  <c r="S439"/>
  <c r="R439"/>
  <c r="Q439"/>
  <c r="P439"/>
  <c r="O439"/>
  <c r="N439"/>
  <c r="M439"/>
  <c r="L439"/>
  <c r="K439"/>
  <c r="J439"/>
  <c r="I439"/>
  <c r="H439"/>
  <c r="G439"/>
  <c r="F439"/>
  <c r="E439"/>
  <c r="D439"/>
  <c r="C439"/>
  <c r="B439"/>
  <c r="AX438"/>
  <c r="AW438"/>
  <c r="AV438"/>
  <c r="AU438"/>
  <c r="AT438"/>
  <c r="AS438"/>
  <c r="AR438"/>
  <c r="AQ438"/>
  <c r="AP438"/>
  <c r="AO438"/>
  <c r="AN438"/>
  <c r="AM438"/>
  <c r="AL438"/>
  <c r="AK438"/>
  <c r="AJ438"/>
  <c r="AI438"/>
  <c r="AH438"/>
  <c r="AG438"/>
  <c r="AF438"/>
  <c r="AE438"/>
  <c r="AD438"/>
  <c r="AC438"/>
  <c r="AB438"/>
  <c r="AA438"/>
  <c r="Z438"/>
  <c r="Y438"/>
  <c r="X438"/>
  <c r="W438"/>
  <c r="V438"/>
  <c r="U438"/>
  <c r="T438"/>
  <c r="S438"/>
  <c r="R438"/>
  <c r="Q438"/>
  <c r="P438"/>
  <c r="O438"/>
  <c r="N438"/>
  <c r="M438"/>
  <c r="L438"/>
  <c r="K438"/>
  <c r="J438"/>
  <c r="I438"/>
  <c r="H438"/>
  <c r="G438"/>
  <c r="F438"/>
  <c r="E438"/>
  <c r="D438"/>
  <c r="C438"/>
  <c r="B438"/>
  <c r="AX437"/>
  <c r="AW437"/>
  <c r="AV437"/>
  <c r="AU437"/>
  <c r="AT437"/>
  <c r="AS437"/>
  <c r="AR437"/>
  <c r="AQ437"/>
  <c r="AP437"/>
  <c r="AO437"/>
  <c r="AN437"/>
  <c r="AM437"/>
  <c r="AL437"/>
  <c r="AK437"/>
  <c r="AJ437"/>
  <c r="AI437"/>
  <c r="AH437"/>
  <c r="AG437"/>
  <c r="AF437"/>
  <c r="AE437"/>
  <c r="AD437"/>
  <c r="AC437"/>
  <c r="AB437"/>
  <c r="AA437"/>
  <c r="Z437"/>
  <c r="Y437"/>
  <c r="X437"/>
  <c r="W437"/>
  <c r="V437"/>
  <c r="U437"/>
  <c r="T437"/>
  <c r="S437"/>
  <c r="R437"/>
  <c r="Q437"/>
  <c r="P437"/>
  <c r="O437"/>
  <c r="N437"/>
  <c r="M437"/>
  <c r="L437"/>
  <c r="K437"/>
  <c r="J437"/>
  <c r="I437"/>
  <c r="H437"/>
  <c r="G437"/>
  <c r="F437"/>
  <c r="E437"/>
  <c r="D437"/>
  <c r="C437"/>
  <c r="B437"/>
  <c r="AX436"/>
  <c r="AW436"/>
  <c r="AV436"/>
  <c r="AU436"/>
  <c r="AT436"/>
  <c r="AS436"/>
  <c r="AR436"/>
  <c r="AQ436"/>
  <c r="AP436"/>
  <c r="AO436"/>
  <c r="AN436"/>
  <c r="AM436"/>
  <c r="AL436"/>
  <c r="AK436"/>
  <c r="AJ436"/>
  <c r="AI436"/>
  <c r="AH436"/>
  <c r="AG436"/>
  <c r="AF436"/>
  <c r="AE436"/>
  <c r="AD436"/>
  <c r="AC436"/>
  <c r="AB436"/>
  <c r="AA436"/>
  <c r="Z436"/>
  <c r="Y436"/>
  <c r="X436"/>
  <c r="W436"/>
  <c r="V436"/>
  <c r="U436"/>
  <c r="T436"/>
  <c r="S436"/>
  <c r="R436"/>
  <c r="Q436"/>
  <c r="P436"/>
  <c r="O436"/>
  <c r="N436"/>
  <c r="M436"/>
  <c r="L436"/>
  <c r="K436"/>
  <c r="J436"/>
  <c r="I436"/>
  <c r="H436"/>
  <c r="G436"/>
  <c r="F436"/>
  <c r="E436"/>
  <c r="D436"/>
  <c r="C436"/>
  <c r="B436"/>
  <c r="AX435"/>
  <c r="AW435"/>
  <c r="AV435"/>
  <c r="AU435"/>
  <c r="AT435"/>
  <c r="AS435"/>
  <c r="AR435"/>
  <c r="AQ435"/>
  <c r="AP435"/>
  <c r="AO435"/>
  <c r="AN435"/>
  <c r="AM435"/>
  <c r="AL435"/>
  <c r="AK435"/>
  <c r="AJ435"/>
  <c r="AI435"/>
  <c r="AH435"/>
  <c r="AG435"/>
  <c r="AF435"/>
  <c r="AE435"/>
  <c r="AD435"/>
  <c r="AC435"/>
  <c r="AB435"/>
  <c r="AA435"/>
  <c r="Z435"/>
  <c r="Y435"/>
  <c r="X435"/>
  <c r="W435"/>
  <c r="V435"/>
  <c r="U435"/>
  <c r="T435"/>
  <c r="S435"/>
  <c r="R435"/>
  <c r="Q435"/>
  <c r="P435"/>
  <c r="O435"/>
  <c r="N435"/>
  <c r="M435"/>
  <c r="L435"/>
  <c r="K435"/>
  <c r="J435"/>
  <c r="I435"/>
  <c r="H435"/>
  <c r="G435"/>
  <c r="F435"/>
  <c r="E435"/>
  <c r="D435"/>
  <c r="C435"/>
  <c r="B435"/>
  <c r="AX434"/>
  <c r="AW434"/>
  <c r="AV434"/>
  <c r="AU434"/>
  <c r="AT434"/>
  <c r="AS434"/>
  <c r="AR434"/>
  <c r="AQ434"/>
  <c r="AP434"/>
  <c r="AO434"/>
  <c r="AN434"/>
  <c r="AM434"/>
  <c r="AL434"/>
  <c r="AK434"/>
  <c r="AJ434"/>
  <c r="AI434"/>
  <c r="AH434"/>
  <c r="AG434"/>
  <c r="AF434"/>
  <c r="AE434"/>
  <c r="AD434"/>
  <c r="AC434"/>
  <c r="AB434"/>
  <c r="AA434"/>
  <c r="Z434"/>
  <c r="Y434"/>
  <c r="X434"/>
  <c r="W434"/>
  <c r="V434"/>
  <c r="U434"/>
  <c r="T434"/>
  <c r="S434"/>
  <c r="R434"/>
  <c r="Q434"/>
  <c r="P434"/>
  <c r="O434"/>
  <c r="N434"/>
  <c r="M434"/>
  <c r="L434"/>
  <c r="K434"/>
  <c r="J434"/>
  <c r="I434"/>
  <c r="H434"/>
  <c r="G434"/>
  <c r="F434"/>
  <c r="E434"/>
  <c r="D434"/>
  <c r="C434"/>
  <c r="B434"/>
  <c r="AX433"/>
  <c r="AW433"/>
  <c r="AV433"/>
  <c r="AU433"/>
  <c r="AT433"/>
  <c r="AS433"/>
  <c r="AR433"/>
  <c r="AQ433"/>
  <c r="AP433"/>
  <c r="AO433"/>
  <c r="AN433"/>
  <c r="AM433"/>
  <c r="AL433"/>
  <c r="AK433"/>
  <c r="AJ433"/>
  <c r="AI433"/>
  <c r="AH433"/>
  <c r="AG433"/>
  <c r="AF433"/>
  <c r="AE433"/>
  <c r="AD433"/>
  <c r="AC433"/>
  <c r="AB433"/>
  <c r="AA433"/>
  <c r="Z433"/>
  <c r="Y433"/>
  <c r="X433"/>
  <c r="W433"/>
  <c r="V433"/>
  <c r="U433"/>
  <c r="T433"/>
  <c r="S433"/>
  <c r="R433"/>
  <c r="Q433"/>
  <c r="P433"/>
  <c r="O433"/>
  <c r="N433"/>
  <c r="M433"/>
  <c r="L433"/>
  <c r="K433"/>
  <c r="J433"/>
  <c r="I433"/>
  <c r="H433"/>
  <c r="G433"/>
  <c r="F433"/>
  <c r="E433"/>
  <c r="D433"/>
  <c r="C433"/>
  <c r="B433"/>
  <c r="AX432"/>
  <c r="AW432"/>
  <c r="AV432"/>
  <c r="AU432"/>
  <c r="AT432"/>
  <c r="AS432"/>
  <c r="AR432"/>
  <c r="AQ432"/>
  <c r="AP432"/>
  <c r="AO432"/>
  <c r="AN432"/>
  <c r="AM432"/>
  <c r="AL432"/>
  <c r="AK432"/>
  <c r="AJ432"/>
  <c r="AI432"/>
  <c r="AH432"/>
  <c r="AG432"/>
  <c r="AF432"/>
  <c r="AE432"/>
  <c r="AD432"/>
  <c r="AC432"/>
  <c r="AB432"/>
  <c r="AA432"/>
  <c r="Z432"/>
  <c r="Y432"/>
  <c r="X432"/>
  <c r="W432"/>
  <c r="V432"/>
  <c r="U432"/>
  <c r="T432"/>
  <c r="S432"/>
  <c r="R432"/>
  <c r="Q432"/>
  <c r="P432"/>
  <c r="O432"/>
  <c r="N432"/>
  <c r="M432"/>
  <c r="L432"/>
  <c r="K432"/>
  <c r="J432"/>
  <c r="I432"/>
  <c r="H432"/>
  <c r="G432"/>
  <c r="F432"/>
  <c r="E432"/>
  <c r="D432"/>
  <c r="C432"/>
  <c r="B432"/>
  <c r="AX431"/>
  <c r="AW431"/>
  <c r="AV431"/>
  <c r="AU431"/>
  <c r="AT431"/>
  <c r="AS431"/>
  <c r="AR431"/>
  <c r="AQ431"/>
  <c r="AP431"/>
  <c r="AO431"/>
  <c r="AN431"/>
  <c r="AM431"/>
  <c r="AL431"/>
  <c r="AK431"/>
  <c r="AJ431"/>
  <c r="AI431"/>
  <c r="AH431"/>
  <c r="AG431"/>
  <c r="AF431"/>
  <c r="AE431"/>
  <c r="AD431"/>
  <c r="AC431"/>
  <c r="AB431"/>
  <c r="AA431"/>
  <c r="Z431"/>
  <c r="Y431"/>
  <c r="X431"/>
  <c r="W431"/>
  <c r="V431"/>
  <c r="U431"/>
  <c r="T431"/>
  <c r="S431"/>
  <c r="R431"/>
  <c r="Q431"/>
  <c r="P431"/>
  <c r="O431"/>
  <c r="N431"/>
  <c r="M431"/>
  <c r="L431"/>
  <c r="K431"/>
  <c r="J431"/>
  <c r="I431"/>
  <c r="H431"/>
  <c r="G431"/>
  <c r="F431"/>
  <c r="E431"/>
  <c r="D431"/>
  <c r="C431"/>
  <c r="B431"/>
  <c r="AX430"/>
  <c r="AW430"/>
  <c r="AV430"/>
  <c r="AU430"/>
  <c r="AT430"/>
  <c r="AS430"/>
  <c r="AR430"/>
  <c r="AQ430"/>
  <c r="AP430"/>
  <c r="AO430"/>
  <c r="AN430"/>
  <c r="AM430"/>
  <c r="AL430"/>
  <c r="AK430"/>
  <c r="AJ430"/>
  <c r="AI430"/>
  <c r="AH430"/>
  <c r="AG430"/>
  <c r="AF430"/>
  <c r="AE430"/>
  <c r="AD430"/>
  <c r="AC430"/>
  <c r="AB430"/>
  <c r="AA430"/>
  <c r="Z430"/>
  <c r="Y430"/>
  <c r="X430"/>
  <c r="W430"/>
  <c r="V430"/>
  <c r="U430"/>
  <c r="T430"/>
  <c r="S430"/>
  <c r="R430"/>
  <c r="Q430"/>
  <c r="P430"/>
  <c r="O430"/>
  <c r="N430"/>
  <c r="M430"/>
  <c r="L430"/>
  <c r="K430"/>
  <c r="J430"/>
  <c r="I430"/>
  <c r="H430"/>
  <c r="G430"/>
  <c r="F430"/>
  <c r="E430"/>
  <c r="D430"/>
  <c r="C430"/>
  <c r="B430"/>
  <c r="AX429"/>
  <c r="AW429"/>
  <c r="AV429"/>
  <c r="AU429"/>
  <c r="AT429"/>
  <c r="AS429"/>
  <c r="AR429"/>
  <c r="AQ429"/>
  <c r="AP429"/>
  <c r="AO429"/>
  <c r="AN429"/>
  <c r="AM429"/>
  <c r="AL429"/>
  <c r="AK429"/>
  <c r="AJ429"/>
  <c r="AI429"/>
  <c r="AH429"/>
  <c r="AG429"/>
  <c r="AF429"/>
  <c r="AE429"/>
  <c r="AD429"/>
  <c r="AC429"/>
  <c r="AB429"/>
  <c r="AA429"/>
  <c r="Z429"/>
  <c r="Y429"/>
  <c r="X429"/>
  <c r="W429"/>
  <c r="V429"/>
  <c r="U429"/>
  <c r="T429"/>
  <c r="S429"/>
  <c r="R429"/>
  <c r="Q429"/>
  <c r="P429"/>
  <c r="O429"/>
  <c r="N429"/>
  <c r="M429"/>
  <c r="L429"/>
  <c r="K429"/>
  <c r="J429"/>
  <c r="I429"/>
  <c r="H429"/>
  <c r="G429"/>
  <c r="F429"/>
  <c r="E429"/>
  <c r="D429"/>
  <c r="C429"/>
  <c r="B429"/>
  <c r="AX428"/>
  <c r="AW428"/>
  <c r="AV428"/>
  <c r="AU428"/>
  <c r="AT428"/>
  <c r="AS428"/>
  <c r="AR428"/>
  <c r="AQ428"/>
  <c r="AP428"/>
  <c r="AO428"/>
  <c r="AN428"/>
  <c r="AM428"/>
  <c r="AL428"/>
  <c r="AK428"/>
  <c r="AJ428"/>
  <c r="AI428"/>
  <c r="AH428"/>
  <c r="AG428"/>
  <c r="AF428"/>
  <c r="AE428"/>
  <c r="AD428"/>
  <c r="AC428"/>
  <c r="AB428"/>
  <c r="AA428"/>
  <c r="Z428"/>
  <c r="Y428"/>
  <c r="X428"/>
  <c r="W428"/>
  <c r="V428"/>
  <c r="U428"/>
  <c r="T428"/>
  <c r="S428"/>
  <c r="R428"/>
  <c r="Q428"/>
  <c r="P428"/>
  <c r="O428"/>
  <c r="N428"/>
  <c r="M428"/>
  <c r="L428"/>
  <c r="K428"/>
  <c r="J428"/>
  <c r="I428"/>
  <c r="H428"/>
  <c r="G428"/>
  <c r="F428"/>
  <c r="E428"/>
  <c r="D428"/>
  <c r="C428"/>
  <c r="B428"/>
  <c r="AX427"/>
  <c r="AW427"/>
  <c r="AV427"/>
  <c r="AU427"/>
  <c r="AT427"/>
  <c r="AS427"/>
  <c r="AR427"/>
  <c r="AQ427"/>
  <c r="AP427"/>
  <c r="AO427"/>
  <c r="AN427"/>
  <c r="AM427"/>
  <c r="AL427"/>
  <c r="AK427"/>
  <c r="AJ427"/>
  <c r="AI427"/>
  <c r="AH427"/>
  <c r="AG427"/>
  <c r="AF427"/>
  <c r="AE427"/>
  <c r="AD427"/>
  <c r="AC427"/>
  <c r="AB427"/>
  <c r="AA427"/>
  <c r="Z427"/>
  <c r="Y427"/>
  <c r="X427"/>
  <c r="W427"/>
  <c r="V427"/>
  <c r="U427"/>
  <c r="T427"/>
  <c r="S427"/>
  <c r="R427"/>
  <c r="Q427"/>
  <c r="P427"/>
  <c r="O427"/>
  <c r="N427"/>
  <c r="M427"/>
  <c r="L427"/>
  <c r="K427"/>
  <c r="J427"/>
  <c r="I427"/>
  <c r="H427"/>
  <c r="G427"/>
  <c r="F427"/>
  <c r="E427"/>
  <c r="D427"/>
  <c r="C427"/>
  <c r="B427"/>
  <c r="AX426"/>
  <c r="AW426"/>
  <c r="AV426"/>
  <c r="AU426"/>
  <c r="AT426"/>
  <c r="AS426"/>
  <c r="AR426"/>
  <c r="AQ426"/>
  <c r="AP426"/>
  <c r="AO426"/>
  <c r="AN426"/>
  <c r="AM426"/>
  <c r="AL426"/>
  <c r="AK426"/>
  <c r="AJ426"/>
  <c r="AI426"/>
  <c r="AH426"/>
  <c r="AG426"/>
  <c r="AF426"/>
  <c r="AE426"/>
  <c r="AD426"/>
  <c r="AC426"/>
  <c r="AB426"/>
  <c r="AA426"/>
  <c r="Z426"/>
  <c r="Y426"/>
  <c r="X426"/>
  <c r="W426"/>
  <c r="V426"/>
  <c r="U426"/>
  <c r="T426"/>
  <c r="S426"/>
  <c r="R426"/>
  <c r="Q426"/>
  <c r="P426"/>
  <c r="O426"/>
  <c r="N426"/>
  <c r="M426"/>
  <c r="L426"/>
  <c r="K426"/>
  <c r="J426"/>
  <c r="I426"/>
  <c r="H426"/>
  <c r="G426"/>
  <c r="F426"/>
  <c r="E426"/>
  <c r="D426"/>
  <c r="C426"/>
  <c r="B426"/>
  <c r="AX425"/>
  <c r="AW425"/>
  <c r="AV425"/>
  <c r="AU425"/>
  <c r="AT425"/>
  <c r="AS425"/>
  <c r="AR425"/>
  <c r="AQ425"/>
  <c r="AP425"/>
  <c r="AO425"/>
  <c r="AN425"/>
  <c r="AM425"/>
  <c r="AL425"/>
  <c r="AK425"/>
  <c r="AJ425"/>
  <c r="AI425"/>
  <c r="AH425"/>
  <c r="AG425"/>
  <c r="AF425"/>
  <c r="AE425"/>
  <c r="AD425"/>
  <c r="AC425"/>
  <c r="AB425"/>
  <c r="AA425"/>
  <c r="Z425"/>
  <c r="Y425"/>
  <c r="X425"/>
  <c r="W425"/>
  <c r="V425"/>
  <c r="U425"/>
  <c r="T425"/>
  <c r="S425"/>
  <c r="R425"/>
  <c r="Q425"/>
  <c r="P425"/>
  <c r="O425"/>
  <c r="N425"/>
  <c r="M425"/>
  <c r="L425"/>
  <c r="K425"/>
  <c r="J425"/>
  <c r="I425"/>
  <c r="H425"/>
  <c r="G425"/>
  <c r="F425"/>
  <c r="E425"/>
  <c r="D425"/>
  <c r="C425"/>
  <c r="B425"/>
  <c r="AX424"/>
  <c r="AW424"/>
  <c r="AV424"/>
  <c r="AU424"/>
  <c r="AT424"/>
  <c r="AS424"/>
  <c r="AR424"/>
  <c r="AQ424"/>
  <c r="AP424"/>
  <c r="AO424"/>
  <c r="AN424"/>
  <c r="AM424"/>
  <c r="AL424"/>
  <c r="AK424"/>
  <c r="AJ424"/>
  <c r="AI424"/>
  <c r="AH424"/>
  <c r="AG424"/>
  <c r="AF424"/>
  <c r="AE424"/>
  <c r="AD424"/>
  <c r="AC424"/>
  <c r="AB424"/>
  <c r="AA424"/>
  <c r="Z424"/>
  <c r="Y424"/>
  <c r="X424"/>
  <c r="W424"/>
  <c r="V424"/>
  <c r="U424"/>
  <c r="T424"/>
  <c r="S424"/>
  <c r="R424"/>
  <c r="Q424"/>
  <c r="P424"/>
  <c r="O424"/>
  <c r="N424"/>
  <c r="M424"/>
  <c r="L424"/>
  <c r="K424"/>
  <c r="J424"/>
  <c r="I424"/>
  <c r="H424"/>
  <c r="G424"/>
  <c r="F424"/>
  <c r="E424"/>
  <c r="D424"/>
  <c r="C424"/>
  <c r="B424"/>
  <c r="AX423"/>
  <c r="AW423"/>
  <c r="AV423"/>
  <c r="AU423"/>
  <c r="AT423"/>
  <c r="AS423"/>
  <c r="AR423"/>
  <c r="AQ423"/>
  <c r="AP423"/>
  <c r="AO423"/>
  <c r="AN423"/>
  <c r="AM423"/>
  <c r="AL423"/>
  <c r="AK423"/>
  <c r="AJ423"/>
  <c r="AI423"/>
  <c r="AH423"/>
  <c r="AG423"/>
  <c r="AF423"/>
  <c r="AE423"/>
  <c r="AD423"/>
  <c r="AC423"/>
  <c r="AB423"/>
  <c r="AA423"/>
  <c r="Z423"/>
  <c r="Y423"/>
  <c r="X423"/>
  <c r="W423"/>
  <c r="V423"/>
  <c r="U423"/>
  <c r="T423"/>
  <c r="S423"/>
  <c r="R423"/>
  <c r="Q423"/>
  <c r="P423"/>
  <c r="O423"/>
  <c r="N423"/>
  <c r="M423"/>
  <c r="L423"/>
  <c r="K423"/>
  <c r="J423"/>
  <c r="I423"/>
  <c r="H423"/>
  <c r="G423"/>
  <c r="F423"/>
  <c r="E423"/>
  <c r="D423"/>
  <c r="C423"/>
  <c r="B423"/>
  <c r="AX422"/>
  <c r="AW422"/>
  <c r="AV422"/>
  <c r="AU422"/>
  <c r="AT422"/>
  <c r="AS422"/>
  <c r="AR422"/>
  <c r="AQ422"/>
  <c r="AP422"/>
  <c r="AO422"/>
  <c r="AN422"/>
  <c r="AM422"/>
  <c r="AL422"/>
  <c r="AK422"/>
  <c r="AJ422"/>
  <c r="AI422"/>
  <c r="AH422"/>
  <c r="AG422"/>
  <c r="AF422"/>
  <c r="AE422"/>
  <c r="AD422"/>
  <c r="AC422"/>
  <c r="AB422"/>
  <c r="AA422"/>
  <c r="Z422"/>
  <c r="Y422"/>
  <c r="X422"/>
  <c r="W422"/>
  <c r="V422"/>
  <c r="U422"/>
  <c r="T422"/>
  <c r="S422"/>
  <c r="R422"/>
  <c r="Q422"/>
  <c r="P422"/>
  <c r="O422"/>
  <c r="N422"/>
  <c r="M422"/>
  <c r="L422"/>
  <c r="K422"/>
  <c r="J422"/>
  <c r="I422"/>
  <c r="H422"/>
  <c r="G422"/>
  <c r="F422"/>
  <c r="E422"/>
  <c r="D422"/>
  <c r="C422"/>
  <c r="B422"/>
  <c r="AX421"/>
  <c r="AW421"/>
  <c r="AV421"/>
  <c r="AU421"/>
  <c r="AT421"/>
  <c r="AS421"/>
  <c r="AR421"/>
  <c r="AQ421"/>
  <c r="AP421"/>
  <c r="AO421"/>
  <c r="AN421"/>
  <c r="AM421"/>
  <c r="AL421"/>
  <c r="AK421"/>
  <c r="AJ421"/>
  <c r="AI421"/>
  <c r="AH421"/>
  <c r="AG421"/>
  <c r="AF421"/>
  <c r="AE421"/>
  <c r="AD421"/>
  <c r="AC421"/>
  <c r="AB421"/>
  <c r="AA421"/>
  <c r="Z421"/>
  <c r="Y421"/>
  <c r="X421"/>
  <c r="W421"/>
  <c r="V421"/>
  <c r="U421"/>
  <c r="T421"/>
  <c r="S421"/>
  <c r="R421"/>
  <c r="Q421"/>
  <c r="P421"/>
  <c r="O421"/>
  <c r="N421"/>
  <c r="M421"/>
  <c r="L421"/>
  <c r="K421"/>
  <c r="J421"/>
  <c r="I421"/>
  <c r="H421"/>
  <c r="G421"/>
  <c r="F421"/>
  <c r="E421"/>
  <c r="D421"/>
  <c r="C421"/>
  <c r="B421"/>
  <c r="AX420"/>
  <c r="AW420"/>
  <c r="AV420"/>
  <c r="AU420"/>
  <c r="AT420"/>
  <c r="AS420"/>
  <c r="AR420"/>
  <c r="AQ420"/>
  <c r="AP420"/>
  <c r="AO420"/>
  <c r="AN420"/>
  <c r="AM420"/>
  <c r="AL420"/>
  <c r="AK420"/>
  <c r="AJ420"/>
  <c r="AI420"/>
  <c r="AH420"/>
  <c r="AG420"/>
  <c r="AF420"/>
  <c r="AE420"/>
  <c r="AD420"/>
  <c r="AC420"/>
  <c r="AB420"/>
  <c r="AA420"/>
  <c r="Z420"/>
  <c r="Y420"/>
  <c r="X420"/>
  <c r="W420"/>
  <c r="V420"/>
  <c r="U420"/>
  <c r="T420"/>
  <c r="S420"/>
  <c r="R420"/>
  <c r="Q420"/>
  <c r="P420"/>
  <c r="O420"/>
  <c r="N420"/>
  <c r="M420"/>
  <c r="L420"/>
  <c r="K420"/>
  <c r="J420"/>
  <c r="I420"/>
  <c r="H420"/>
  <c r="G420"/>
  <c r="F420"/>
  <c r="E420"/>
  <c r="D420"/>
  <c r="C420"/>
  <c r="B420"/>
  <c r="AX419"/>
  <c r="AW419"/>
  <c r="AV419"/>
  <c r="AU419"/>
  <c r="AT419"/>
  <c r="AS419"/>
  <c r="AR419"/>
  <c r="AQ419"/>
  <c r="AP419"/>
  <c r="AO419"/>
  <c r="AN419"/>
  <c r="AM419"/>
  <c r="AL419"/>
  <c r="AK419"/>
  <c r="AJ419"/>
  <c r="AI419"/>
  <c r="AH419"/>
  <c r="AG419"/>
  <c r="AF419"/>
  <c r="AE419"/>
  <c r="AD419"/>
  <c r="AC419"/>
  <c r="AB419"/>
  <c r="AA419"/>
  <c r="Z419"/>
  <c r="Y419"/>
  <c r="X419"/>
  <c r="W419"/>
  <c r="V419"/>
  <c r="U419"/>
  <c r="T419"/>
  <c r="S419"/>
  <c r="R419"/>
  <c r="Q419"/>
  <c r="P419"/>
  <c r="O419"/>
  <c r="N419"/>
  <c r="M419"/>
  <c r="L419"/>
  <c r="K419"/>
  <c r="J419"/>
  <c r="I419"/>
  <c r="H419"/>
  <c r="G419"/>
  <c r="F419"/>
  <c r="E419"/>
  <c r="D419"/>
  <c r="C419"/>
  <c r="B419"/>
  <c r="AX418"/>
  <c r="AW418"/>
  <c r="AV418"/>
  <c r="AU418"/>
  <c r="AT418"/>
  <c r="AS418"/>
  <c r="AR418"/>
  <c r="AQ418"/>
  <c r="AP418"/>
  <c r="AO418"/>
  <c r="AN418"/>
  <c r="AM418"/>
  <c r="AL418"/>
  <c r="AK418"/>
  <c r="AJ418"/>
  <c r="AI418"/>
  <c r="AH418"/>
  <c r="AG418"/>
  <c r="AF418"/>
  <c r="AE418"/>
  <c r="AD418"/>
  <c r="AC418"/>
  <c r="AB418"/>
  <c r="AA418"/>
  <c r="Z418"/>
  <c r="Y418"/>
  <c r="X418"/>
  <c r="W418"/>
  <c r="V418"/>
  <c r="U418"/>
  <c r="T418"/>
  <c r="S418"/>
  <c r="R418"/>
  <c r="Q418"/>
  <c r="P418"/>
  <c r="O418"/>
  <c r="N418"/>
  <c r="M418"/>
  <c r="L418"/>
  <c r="K418"/>
  <c r="J418"/>
  <c r="I418"/>
  <c r="H418"/>
  <c r="G418"/>
  <c r="F418"/>
  <c r="E418"/>
  <c r="D418"/>
  <c r="C418"/>
  <c r="B418"/>
  <c r="AX417"/>
  <c r="AW417"/>
  <c r="AV417"/>
  <c r="AU417"/>
  <c r="AT417"/>
  <c r="AS417"/>
  <c r="AR417"/>
  <c r="AQ417"/>
  <c r="AP417"/>
  <c r="AO417"/>
  <c r="AN417"/>
  <c r="AM417"/>
  <c r="AL417"/>
  <c r="AK417"/>
  <c r="AJ417"/>
  <c r="AI417"/>
  <c r="AH417"/>
  <c r="AG417"/>
  <c r="AF417"/>
  <c r="AE417"/>
  <c r="AD417"/>
  <c r="AC417"/>
  <c r="AB417"/>
  <c r="AA417"/>
  <c r="Z417"/>
  <c r="Y417"/>
  <c r="X417"/>
  <c r="W417"/>
  <c r="V417"/>
  <c r="U417"/>
  <c r="T417"/>
  <c r="S417"/>
  <c r="R417"/>
  <c r="Q417"/>
  <c r="P417"/>
  <c r="O417"/>
  <c r="N417"/>
  <c r="M417"/>
  <c r="L417"/>
  <c r="K417"/>
  <c r="J417"/>
  <c r="I417"/>
  <c r="H417"/>
  <c r="G417"/>
  <c r="F417"/>
  <c r="E417"/>
  <c r="D417"/>
  <c r="C417"/>
  <c r="B417"/>
  <c r="AX416"/>
  <c r="AW416"/>
  <c r="AV416"/>
  <c r="AU416"/>
  <c r="AT416"/>
  <c r="AS416"/>
  <c r="AR416"/>
  <c r="AQ416"/>
  <c r="AP416"/>
  <c r="AO416"/>
  <c r="AN416"/>
  <c r="AM416"/>
  <c r="AL416"/>
  <c r="AK416"/>
  <c r="AJ416"/>
  <c r="AI416"/>
  <c r="AH416"/>
  <c r="AG416"/>
  <c r="AF416"/>
  <c r="AE416"/>
  <c r="AD416"/>
  <c r="AC416"/>
  <c r="AB416"/>
  <c r="AA416"/>
  <c r="Z416"/>
  <c r="Y416"/>
  <c r="X416"/>
  <c r="W416"/>
  <c r="V416"/>
  <c r="U416"/>
  <c r="T416"/>
  <c r="S416"/>
  <c r="R416"/>
  <c r="Q416"/>
  <c r="P416"/>
  <c r="O416"/>
  <c r="N416"/>
  <c r="M416"/>
  <c r="L416"/>
  <c r="K416"/>
  <c r="J416"/>
  <c r="I416"/>
  <c r="H416"/>
  <c r="G416"/>
  <c r="F416"/>
  <c r="E416"/>
  <c r="D416"/>
  <c r="C416"/>
  <c r="B416"/>
  <c r="AX415"/>
  <c r="AW415"/>
  <c r="AV415"/>
  <c r="AU415"/>
  <c r="AT415"/>
  <c r="AS415"/>
  <c r="AR415"/>
  <c r="AQ415"/>
  <c r="AP415"/>
  <c r="AO415"/>
  <c r="AN415"/>
  <c r="AM415"/>
  <c r="AL415"/>
  <c r="AK415"/>
  <c r="AJ415"/>
  <c r="AI415"/>
  <c r="AH415"/>
  <c r="AG415"/>
  <c r="AF415"/>
  <c r="AE415"/>
  <c r="AD415"/>
  <c r="AC415"/>
  <c r="AB415"/>
  <c r="AA415"/>
  <c r="Z415"/>
  <c r="Y415"/>
  <c r="X415"/>
  <c r="W415"/>
  <c r="V415"/>
  <c r="U415"/>
  <c r="T415"/>
  <c r="S415"/>
  <c r="R415"/>
  <c r="Q415"/>
  <c r="P415"/>
  <c r="O415"/>
  <c r="N415"/>
  <c r="M415"/>
  <c r="L415"/>
  <c r="K415"/>
  <c r="J415"/>
  <c r="I415"/>
  <c r="H415"/>
  <c r="G415"/>
  <c r="F415"/>
  <c r="E415"/>
  <c r="D415"/>
  <c r="C415"/>
  <c r="B415"/>
  <c r="AX414"/>
  <c r="AW414"/>
  <c r="AV414"/>
  <c r="AU414"/>
  <c r="AT414"/>
  <c r="AS414"/>
  <c r="AR414"/>
  <c r="AQ414"/>
  <c r="AP414"/>
  <c r="AO414"/>
  <c r="AN414"/>
  <c r="AM414"/>
  <c r="AL414"/>
  <c r="AK414"/>
  <c r="AJ414"/>
  <c r="AI414"/>
  <c r="AH414"/>
  <c r="AG414"/>
  <c r="AF414"/>
  <c r="AE414"/>
  <c r="AD414"/>
  <c r="AC414"/>
  <c r="AB414"/>
  <c r="AA414"/>
  <c r="Z414"/>
  <c r="Y414"/>
  <c r="X414"/>
  <c r="W414"/>
  <c r="V414"/>
  <c r="U414"/>
  <c r="T414"/>
  <c r="S414"/>
  <c r="R414"/>
  <c r="Q414"/>
  <c r="P414"/>
  <c r="O414"/>
  <c r="N414"/>
  <c r="M414"/>
  <c r="L414"/>
  <c r="K414"/>
  <c r="J414"/>
  <c r="I414"/>
  <c r="H414"/>
  <c r="G414"/>
  <c r="F414"/>
  <c r="E414"/>
  <c r="D414"/>
  <c r="C414"/>
  <c r="B414"/>
  <c r="AX413"/>
  <c r="AW413"/>
  <c r="AV413"/>
  <c r="AU413"/>
  <c r="AT413"/>
  <c r="AS413"/>
  <c r="AR413"/>
  <c r="AQ413"/>
  <c r="AP413"/>
  <c r="AO413"/>
  <c r="AN413"/>
  <c r="AM413"/>
  <c r="AL413"/>
  <c r="AK413"/>
  <c r="AJ413"/>
  <c r="AI413"/>
  <c r="AH413"/>
  <c r="AG413"/>
  <c r="AF413"/>
  <c r="AE413"/>
  <c r="AD413"/>
  <c r="AC413"/>
  <c r="AB413"/>
  <c r="AA413"/>
  <c r="Z413"/>
  <c r="Y413"/>
  <c r="X413"/>
  <c r="W413"/>
  <c r="V413"/>
  <c r="U413"/>
  <c r="T413"/>
  <c r="S413"/>
  <c r="R413"/>
  <c r="Q413"/>
  <c r="P413"/>
  <c r="O413"/>
  <c r="N413"/>
  <c r="M413"/>
  <c r="L413"/>
  <c r="K413"/>
  <c r="J413"/>
  <c r="I413"/>
  <c r="H413"/>
  <c r="G413"/>
  <c r="F413"/>
  <c r="E413"/>
  <c r="D413"/>
  <c r="C413"/>
  <c r="B413"/>
  <c r="AX412"/>
  <c r="AW412"/>
  <c r="AV412"/>
  <c r="AU412"/>
  <c r="AT412"/>
  <c r="AS412"/>
  <c r="AR412"/>
  <c r="AQ412"/>
  <c r="AP412"/>
  <c r="AO412"/>
  <c r="AN412"/>
  <c r="AM412"/>
  <c r="AL412"/>
  <c r="AK412"/>
  <c r="AJ412"/>
  <c r="AI412"/>
  <c r="AH412"/>
  <c r="AG412"/>
  <c r="AF412"/>
  <c r="AE412"/>
  <c r="AD412"/>
  <c r="AC412"/>
  <c r="AB412"/>
  <c r="AA412"/>
  <c r="Z412"/>
  <c r="Y412"/>
  <c r="X412"/>
  <c r="W412"/>
  <c r="V412"/>
  <c r="U412"/>
  <c r="T412"/>
  <c r="S412"/>
  <c r="R412"/>
  <c r="Q412"/>
  <c r="P412"/>
  <c r="O412"/>
  <c r="N412"/>
  <c r="M412"/>
  <c r="L412"/>
  <c r="K412"/>
  <c r="J412"/>
  <c r="I412"/>
  <c r="H412"/>
  <c r="G412"/>
  <c r="F412"/>
  <c r="E412"/>
  <c r="D412"/>
  <c r="C412"/>
  <c r="B412"/>
  <c r="AX411"/>
  <c r="AW411"/>
  <c r="AV411"/>
  <c r="AU411"/>
  <c r="AT411"/>
  <c r="AS411"/>
  <c r="AR411"/>
  <c r="AQ411"/>
  <c r="AP411"/>
  <c r="AO411"/>
  <c r="AN411"/>
  <c r="AM411"/>
  <c r="AL411"/>
  <c r="AK411"/>
  <c r="AJ411"/>
  <c r="AI411"/>
  <c r="AH411"/>
  <c r="AG411"/>
  <c r="AF411"/>
  <c r="AE411"/>
  <c r="AD411"/>
  <c r="AC411"/>
  <c r="AB411"/>
  <c r="AA411"/>
  <c r="Z411"/>
  <c r="Y411"/>
  <c r="X411"/>
  <c r="W411"/>
  <c r="V411"/>
  <c r="U411"/>
  <c r="T411"/>
  <c r="S411"/>
  <c r="R411"/>
  <c r="Q411"/>
  <c r="P411"/>
  <c r="O411"/>
  <c r="N411"/>
  <c r="M411"/>
  <c r="L411"/>
  <c r="K411"/>
  <c r="J411"/>
  <c r="I411"/>
  <c r="H411"/>
  <c r="G411"/>
  <c r="F411"/>
  <c r="E411"/>
  <c r="D411"/>
  <c r="C411"/>
  <c r="B411"/>
  <c r="AX410"/>
  <c r="AW410"/>
  <c r="AV410"/>
  <c r="AU410"/>
  <c r="AT410"/>
  <c r="AS410"/>
  <c r="AR410"/>
  <c r="AQ410"/>
  <c r="AP410"/>
  <c r="AO410"/>
  <c r="AN410"/>
  <c r="AM410"/>
  <c r="AL410"/>
  <c r="AK410"/>
  <c r="AJ410"/>
  <c r="AI410"/>
  <c r="AH410"/>
  <c r="AG410"/>
  <c r="AF410"/>
  <c r="AE410"/>
  <c r="AD410"/>
  <c r="AC410"/>
  <c r="AB410"/>
  <c r="AA410"/>
  <c r="Z410"/>
  <c r="Y410"/>
  <c r="X410"/>
  <c r="W410"/>
  <c r="V410"/>
  <c r="U410"/>
  <c r="T410"/>
  <c r="S410"/>
  <c r="R410"/>
  <c r="Q410"/>
  <c r="P410"/>
  <c r="O410"/>
  <c r="N410"/>
  <c r="M410"/>
  <c r="L410"/>
  <c r="K410"/>
  <c r="J410"/>
  <c r="I410"/>
  <c r="H410"/>
  <c r="G410"/>
  <c r="F410"/>
  <c r="E410"/>
  <c r="D410"/>
  <c r="C410"/>
  <c r="B410"/>
  <c r="AX409"/>
  <c r="AW409"/>
  <c r="AV409"/>
  <c r="AU409"/>
  <c r="AT409"/>
  <c r="AS409"/>
  <c r="AR409"/>
  <c r="AQ409"/>
  <c r="AP409"/>
  <c r="AO409"/>
  <c r="AN409"/>
  <c r="AM409"/>
  <c r="AL409"/>
  <c r="AK409"/>
  <c r="AJ409"/>
  <c r="AI409"/>
  <c r="AH409"/>
  <c r="AG409"/>
  <c r="AF409"/>
  <c r="AE409"/>
  <c r="AD409"/>
  <c r="AC409"/>
  <c r="AB409"/>
  <c r="AA409"/>
  <c r="Z409"/>
  <c r="Y409"/>
  <c r="X409"/>
  <c r="W409"/>
  <c r="V409"/>
  <c r="U409"/>
  <c r="T409"/>
  <c r="S409"/>
  <c r="R409"/>
  <c r="Q409"/>
  <c r="P409"/>
  <c r="O409"/>
  <c r="N409"/>
  <c r="M409"/>
  <c r="L409"/>
  <c r="K409"/>
  <c r="J409"/>
  <c r="I409"/>
  <c r="H409"/>
  <c r="G409"/>
  <c r="F409"/>
  <c r="E409"/>
  <c r="D409"/>
  <c r="C409"/>
  <c r="B409"/>
  <c r="AX408"/>
  <c r="AW408"/>
  <c r="AV408"/>
  <c r="AU408"/>
  <c r="AT408"/>
  <c r="AS408"/>
  <c r="AR408"/>
  <c r="AQ408"/>
  <c r="AP408"/>
  <c r="AO408"/>
  <c r="AN408"/>
  <c r="AM408"/>
  <c r="AL408"/>
  <c r="AK408"/>
  <c r="AJ408"/>
  <c r="AI408"/>
  <c r="AH408"/>
  <c r="AG408"/>
  <c r="AF408"/>
  <c r="AE408"/>
  <c r="AD408"/>
  <c r="AC408"/>
  <c r="AB408"/>
  <c r="AA408"/>
  <c r="Z408"/>
  <c r="Y408"/>
  <c r="X408"/>
  <c r="W408"/>
  <c r="V408"/>
  <c r="U408"/>
  <c r="T408"/>
  <c r="S408"/>
  <c r="R408"/>
  <c r="Q408"/>
  <c r="P408"/>
  <c r="O408"/>
  <c r="N408"/>
  <c r="M408"/>
  <c r="L408"/>
  <c r="K408"/>
  <c r="J408"/>
  <c r="I408"/>
  <c r="H408"/>
  <c r="G408"/>
  <c r="F408"/>
  <c r="E408"/>
  <c r="D408"/>
  <c r="C408"/>
  <c r="B408"/>
  <c r="AX407"/>
  <c r="AW407"/>
  <c r="AV407"/>
  <c r="AU407"/>
  <c r="AT407"/>
  <c r="AS407"/>
  <c r="AR407"/>
  <c r="AQ407"/>
  <c r="AP407"/>
  <c r="AO407"/>
  <c r="AN407"/>
  <c r="AM407"/>
  <c r="AL407"/>
  <c r="AK407"/>
  <c r="AJ407"/>
  <c r="AI407"/>
  <c r="AH407"/>
  <c r="AG407"/>
  <c r="AF407"/>
  <c r="AE407"/>
  <c r="AD407"/>
  <c r="AC407"/>
  <c r="AB407"/>
  <c r="AA407"/>
  <c r="Z407"/>
  <c r="Y407"/>
  <c r="X407"/>
  <c r="W407"/>
  <c r="V407"/>
  <c r="U407"/>
  <c r="T407"/>
  <c r="S407"/>
  <c r="R407"/>
  <c r="Q407"/>
  <c r="P407"/>
  <c r="O407"/>
  <c r="N407"/>
  <c r="M407"/>
  <c r="L407"/>
  <c r="K407"/>
  <c r="J407"/>
  <c r="I407"/>
  <c r="H407"/>
  <c r="G407"/>
  <c r="F407"/>
  <c r="E407"/>
  <c r="D407"/>
  <c r="C407"/>
  <c r="B407"/>
  <c r="AX406"/>
  <c r="AW406"/>
  <c r="AV406"/>
  <c r="AU406"/>
  <c r="AT406"/>
  <c r="AS406"/>
  <c r="AR406"/>
  <c r="AQ406"/>
  <c r="AP406"/>
  <c r="AO406"/>
  <c r="AN406"/>
  <c r="AM406"/>
  <c r="AL406"/>
  <c r="AK406"/>
  <c r="AJ406"/>
  <c r="AI406"/>
  <c r="AH406"/>
  <c r="AG406"/>
  <c r="AF406"/>
  <c r="AE406"/>
  <c r="AD406"/>
  <c r="AC406"/>
  <c r="AB406"/>
  <c r="AA406"/>
  <c r="Z406"/>
  <c r="Y406"/>
  <c r="X406"/>
  <c r="W406"/>
  <c r="V406"/>
  <c r="U406"/>
  <c r="T406"/>
  <c r="S406"/>
  <c r="R406"/>
  <c r="Q406"/>
  <c r="P406"/>
  <c r="O406"/>
  <c r="N406"/>
  <c r="M406"/>
  <c r="L406"/>
  <c r="K406"/>
  <c r="J406"/>
  <c r="I406"/>
  <c r="H406"/>
  <c r="G406"/>
  <c r="F406"/>
  <c r="E406"/>
  <c r="D406"/>
  <c r="C406"/>
  <c r="B406"/>
  <c r="AX405"/>
  <c r="AW405"/>
  <c r="AV405"/>
  <c r="AU405"/>
  <c r="AT405"/>
  <c r="AS405"/>
  <c r="AR405"/>
  <c r="AQ405"/>
  <c r="AP405"/>
  <c r="AO405"/>
  <c r="AN405"/>
  <c r="AM405"/>
  <c r="AL405"/>
  <c r="AK405"/>
  <c r="AJ405"/>
  <c r="AI405"/>
  <c r="AH405"/>
  <c r="AG405"/>
  <c r="AF405"/>
  <c r="AE405"/>
  <c r="AD405"/>
  <c r="AC405"/>
  <c r="AB405"/>
  <c r="AA405"/>
  <c r="Z405"/>
  <c r="Y405"/>
  <c r="X405"/>
  <c r="W405"/>
  <c r="V405"/>
  <c r="U405"/>
  <c r="T405"/>
  <c r="S405"/>
  <c r="R405"/>
  <c r="Q405"/>
  <c r="P405"/>
  <c r="O405"/>
  <c r="N405"/>
  <c r="M405"/>
  <c r="L405"/>
  <c r="K405"/>
  <c r="J405"/>
  <c r="I405"/>
  <c r="H405"/>
  <c r="G405"/>
  <c r="F405"/>
  <c r="E405"/>
  <c r="D405"/>
  <c r="C405"/>
  <c r="B405"/>
  <c r="AX404"/>
  <c r="AW404"/>
  <c r="AV404"/>
  <c r="AU404"/>
  <c r="AT404"/>
  <c r="AS404"/>
  <c r="AR404"/>
  <c r="AQ404"/>
  <c r="AP404"/>
  <c r="AO404"/>
  <c r="AN404"/>
  <c r="AM404"/>
  <c r="AL404"/>
  <c r="AK404"/>
  <c r="AJ404"/>
  <c r="AI404"/>
  <c r="AH404"/>
  <c r="AG404"/>
  <c r="AF404"/>
  <c r="AE404"/>
  <c r="AD404"/>
  <c r="AC404"/>
  <c r="AB404"/>
  <c r="AA404"/>
  <c r="Z404"/>
  <c r="Y404"/>
  <c r="X404"/>
  <c r="W404"/>
  <c r="V404"/>
  <c r="U404"/>
  <c r="T404"/>
  <c r="S404"/>
  <c r="R404"/>
  <c r="Q404"/>
  <c r="P404"/>
  <c r="O404"/>
  <c r="N404"/>
  <c r="M404"/>
  <c r="L404"/>
  <c r="K404"/>
  <c r="J404"/>
  <c r="I404"/>
  <c r="H404"/>
  <c r="G404"/>
  <c r="F404"/>
  <c r="E404"/>
  <c r="D404"/>
  <c r="C404"/>
  <c r="B404"/>
  <c r="AX403"/>
  <c r="AW403"/>
  <c r="AV403"/>
  <c r="AU403"/>
  <c r="AT403"/>
  <c r="AS403"/>
  <c r="AR403"/>
  <c r="AQ403"/>
  <c r="AP403"/>
  <c r="AO403"/>
  <c r="AN403"/>
  <c r="AM403"/>
  <c r="AL403"/>
  <c r="AK403"/>
  <c r="AJ403"/>
  <c r="AI403"/>
  <c r="AH403"/>
  <c r="AG403"/>
  <c r="AF403"/>
  <c r="AE403"/>
  <c r="AD403"/>
  <c r="AC403"/>
  <c r="AB403"/>
  <c r="AA403"/>
  <c r="Z403"/>
  <c r="Y403"/>
  <c r="X403"/>
  <c r="W403"/>
  <c r="V403"/>
  <c r="U403"/>
  <c r="T403"/>
  <c r="S403"/>
  <c r="R403"/>
  <c r="Q403"/>
  <c r="P403"/>
  <c r="O403"/>
  <c r="N403"/>
  <c r="M403"/>
  <c r="L403"/>
  <c r="K403"/>
  <c r="J403"/>
  <c r="I403"/>
  <c r="H403"/>
  <c r="G403"/>
  <c r="F403"/>
  <c r="E403"/>
  <c r="D403"/>
  <c r="C403"/>
  <c r="B403"/>
  <c r="AX402"/>
  <c r="AW402"/>
  <c r="AV402"/>
  <c r="AU402"/>
  <c r="AT402"/>
  <c r="AS402"/>
  <c r="AR402"/>
  <c r="AQ402"/>
  <c r="AP402"/>
  <c r="AO402"/>
  <c r="AN402"/>
  <c r="AM402"/>
  <c r="AL402"/>
  <c r="AK402"/>
  <c r="AJ402"/>
  <c r="AI402"/>
  <c r="AH402"/>
  <c r="AG402"/>
  <c r="AF402"/>
  <c r="AE402"/>
  <c r="AD402"/>
  <c r="AC402"/>
  <c r="AB402"/>
  <c r="AA402"/>
  <c r="Z402"/>
  <c r="Y402"/>
  <c r="X402"/>
  <c r="W402"/>
  <c r="V402"/>
  <c r="U402"/>
  <c r="T402"/>
  <c r="S402"/>
  <c r="R402"/>
  <c r="Q402"/>
  <c r="P402"/>
  <c r="O402"/>
  <c r="N402"/>
  <c r="M402"/>
  <c r="L402"/>
  <c r="K402"/>
  <c r="J402"/>
  <c r="I402"/>
  <c r="H402"/>
  <c r="G402"/>
  <c r="F402"/>
  <c r="E402"/>
  <c r="D402"/>
  <c r="C402"/>
  <c r="B402"/>
  <c r="AX401"/>
  <c r="AW401"/>
  <c r="AV401"/>
  <c r="AU401"/>
  <c r="AT401"/>
  <c r="AS401"/>
  <c r="AR401"/>
  <c r="AQ401"/>
  <c r="AP401"/>
  <c r="AO401"/>
  <c r="AN401"/>
  <c r="AM401"/>
  <c r="AL401"/>
  <c r="AK401"/>
  <c r="AJ401"/>
  <c r="AI401"/>
  <c r="AH401"/>
  <c r="AG401"/>
  <c r="AF401"/>
  <c r="AE401"/>
  <c r="AD401"/>
  <c r="AC401"/>
  <c r="AB401"/>
  <c r="AA401"/>
  <c r="Z401"/>
  <c r="Y401"/>
  <c r="X401"/>
  <c r="W401"/>
  <c r="V401"/>
  <c r="U401"/>
  <c r="T401"/>
  <c r="S401"/>
  <c r="R401"/>
  <c r="Q401"/>
  <c r="P401"/>
  <c r="O401"/>
  <c r="N401"/>
  <c r="M401"/>
  <c r="L401"/>
  <c r="K401"/>
  <c r="J401"/>
  <c r="I401"/>
  <c r="H401"/>
  <c r="G401"/>
  <c r="F401"/>
  <c r="E401"/>
  <c r="D401"/>
  <c r="C401"/>
  <c r="B401"/>
  <c r="AX400"/>
  <c r="AW400"/>
  <c r="AV400"/>
  <c r="AU400"/>
  <c r="AT400"/>
  <c r="AS400"/>
  <c r="AR400"/>
  <c r="AQ400"/>
  <c r="AP400"/>
  <c r="AO400"/>
  <c r="AN400"/>
  <c r="AM400"/>
  <c r="AL400"/>
  <c r="AK400"/>
  <c r="AJ400"/>
  <c r="AI400"/>
  <c r="AH400"/>
  <c r="AG400"/>
  <c r="AF400"/>
  <c r="AE400"/>
  <c r="AD400"/>
  <c r="AC400"/>
  <c r="AB400"/>
  <c r="AA400"/>
  <c r="Z400"/>
  <c r="Y400"/>
  <c r="X400"/>
  <c r="W400"/>
  <c r="V400"/>
  <c r="U400"/>
  <c r="T400"/>
  <c r="S400"/>
  <c r="R400"/>
  <c r="Q400"/>
  <c r="P400"/>
  <c r="O400"/>
  <c r="N400"/>
  <c r="M400"/>
  <c r="L400"/>
  <c r="K400"/>
  <c r="J400"/>
  <c r="I400"/>
  <c r="H400"/>
  <c r="G400"/>
  <c r="F400"/>
  <c r="E400"/>
  <c r="D400"/>
  <c r="C400"/>
  <c r="B400"/>
  <c r="AX399"/>
  <c r="AW399"/>
  <c r="AV399"/>
  <c r="AU399"/>
  <c r="AT399"/>
  <c r="AS399"/>
  <c r="AR399"/>
  <c r="AQ399"/>
  <c r="AP399"/>
  <c r="AO399"/>
  <c r="AN399"/>
  <c r="AM399"/>
  <c r="AL399"/>
  <c r="AK399"/>
  <c r="AJ399"/>
  <c r="AI399"/>
  <c r="AH399"/>
  <c r="AG399"/>
  <c r="AF399"/>
  <c r="AE399"/>
  <c r="AD399"/>
  <c r="AC399"/>
  <c r="AB399"/>
  <c r="AA399"/>
  <c r="Z399"/>
  <c r="Y399"/>
  <c r="X399"/>
  <c r="W399"/>
  <c r="V399"/>
  <c r="U399"/>
  <c r="T399"/>
  <c r="S399"/>
  <c r="R399"/>
  <c r="Q399"/>
  <c r="P399"/>
  <c r="O399"/>
  <c r="N399"/>
  <c r="M399"/>
  <c r="L399"/>
  <c r="K399"/>
  <c r="J399"/>
  <c r="I399"/>
  <c r="H399"/>
  <c r="G399"/>
  <c r="F399"/>
  <c r="E399"/>
  <c r="D399"/>
  <c r="C399"/>
  <c r="B399"/>
  <c r="AX398"/>
  <c r="AW398"/>
  <c r="AV398"/>
  <c r="AU398"/>
  <c r="AT398"/>
  <c r="AS398"/>
  <c r="AR398"/>
  <c r="AQ398"/>
  <c r="AP398"/>
  <c r="AO398"/>
  <c r="AN398"/>
  <c r="AM398"/>
  <c r="AL398"/>
  <c r="AK398"/>
  <c r="AJ398"/>
  <c r="AI398"/>
  <c r="AH398"/>
  <c r="AG398"/>
  <c r="AF398"/>
  <c r="AE398"/>
  <c r="AD398"/>
  <c r="AC398"/>
  <c r="AB398"/>
  <c r="AA398"/>
  <c r="Z398"/>
  <c r="Y398"/>
  <c r="X398"/>
  <c r="W398"/>
  <c r="V398"/>
  <c r="U398"/>
  <c r="T398"/>
  <c r="S398"/>
  <c r="R398"/>
  <c r="Q398"/>
  <c r="P398"/>
  <c r="O398"/>
  <c r="N398"/>
  <c r="M398"/>
  <c r="L398"/>
  <c r="K398"/>
  <c r="J398"/>
  <c r="I398"/>
  <c r="H398"/>
  <c r="G398"/>
  <c r="F398"/>
  <c r="E398"/>
  <c r="D398"/>
  <c r="C398"/>
  <c r="B398"/>
  <c r="AX397"/>
  <c r="AW397"/>
  <c r="AV397"/>
  <c r="AU397"/>
  <c r="AT397"/>
  <c r="AS397"/>
  <c r="AR397"/>
  <c r="AQ397"/>
  <c r="AP397"/>
  <c r="AO397"/>
  <c r="AN397"/>
  <c r="AM397"/>
  <c r="AL397"/>
  <c r="AK397"/>
  <c r="AJ397"/>
  <c r="AI397"/>
  <c r="AH397"/>
  <c r="AG397"/>
  <c r="AF397"/>
  <c r="AE397"/>
  <c r="AD397"/>
  <c r="AC397"/>
  <c r="AB397"/>
  <c r="AA397"/>
  <c r="Z397"/>
  <c r="Y397"/>
  <c r="X397"/>
  <c r="W397"/>
  <c r="V397"/>
  <c r="U397"/>
  <c r="T397"/>
  <c r="S397"/>
  <c r="R397"/>
  <c r="Q397"/>
  <c r="P397"/>
  <c r="O397"/>
  <c r="N397"/>
  <c r="M397"/>
  <c r="L397"/>
  <c r="K397"/>
  <c r="J397"/>
  <c r="I397"/>
  <c r="H397"/>
  <c r="G397"/>
  <c r="F397"/>
  <c r="E397"/>
  <c r="D397"/>
  <c r="C397"/>
  <c r="B397"/>
  <c r="AX396"/>
  <c r="AW396"/>
  <c r="AV396"/>
  <c r="AU396"/>
  <c r="AT396"/>
  <c r="AS396"/>
  <c r="AR396"/>
  <c r="AQ396"/>
  <c r="AP396"/>
  <c r="AO396"/>
  <c r="AN396"/>
  <c r="AM396"/>
  <c r="AL396"/>
  <c r="AK396"/>
  <c r="AJ396"/>
  <c r="AI396"/>
  <c r="AH396"/>
  <c r="AG396"/>
  <c r="AF396"/>
  <c r="AE396"/>
  <c r="AD396"/>
  <c r="AC396"/>
  <c r="AB396"/>
  <c r="AA396"/>
  <c r="Z396"/>
  <c r="Y396"/>
  <c r="X396"/>
  <c r="W396"/>
  <c r="V396"/>
  <c r="U396"/>
  <c r="T396"/>
  <c r="S396"/>
  <c r="R396"/>
  <c r="Q396"/>
  <c r="P396"/>
  <c r="O396"/>
  <c r="N396"/>
  <c r="M396"/>
  <c r="L396"/>
  <c r="K396"/>
  <c r="J396"/>
  <c r="I396"/>
  <c r="H396"/>
  <c r="G396"/>
  <c r="F396"/>
  <c r="E396"/>
  <c r="D396"/>
  <c r="C396"/>
  <c r="B396"/>
  <c r="AX395"/>
  <c r="AW395"/>
  <c r="AV395"/>
  <c r="AU395"/>
  <c r="AT395"/>
  <c r="AS395"/>
  <c r="AR395"/>
  <c r="AQ395"/>
  <c r="AP395"/>
  <c r="AO395"/>
  <c r="AN395"/>
  <c r="AM395"/>
  <c r="AL395"/>
  <c r="AK395"/>
  <c r="AJ395"/>
  <c r="AI395"/>
  <c r="AH395"/>
  <c r="AG395"/>
  <c r="AF395"/>
  <c r="AE395"/>
  <c r="AD395"/>
  <c r="AC395"/>
  <c r="AB395"/>
  <c r="AA395"/>
  <c r="Z395"/>
  <c r="Y395"/>
  <c r="X395"/>
  <c r="W395"/>
  <c r="V395"/>
  <c r="U395"/>
  <c r="T395"/>
  <c r="S395"/>
  <c r="R395"/>
  <c r="Q395"/>
  <c r="P395"/>
  <c r="O395"/>
  <c r="N395"/>
  <c r="M395"/>
  <c r="L395"/>
  <c r="K395"/>
  <c r="J395"/>
  <c r="I395"/>
  <c r="H395"/>
  <c r="G395"/>
  <c r="F395"/>
  <c r="E395"/>
  <c r="D395"/>
  <c r="C395"/>
  <c r="B395"/>
  <c r="AX394"/>
  <c r="AW394"/>
  <c r="AV394"/>
  <c r="AU394"/>
  <c r="AT394"/>
  <c r="AS394"/>
  <c r="AR394"/>
  <c r="AQ394"/>
  <c r="AP394"/>
  <c r="AO394"/>
  <c r="AN394"/>
  <c r="AM394"/>
  <c r="AL394"/>
  <c r="AK394"/>
  <c r="AJ394"/>
  <c r="AI394"/>
  <c r="AH394"/>
  <c r="AG394"/>
  <c r="AF394"/>
  <c r="AE394"/>
  <c r="AD394"/>
  <c r="AC394"/>
  <c r="AB394"/>
  <c r="AA394"/>
  <c r="Z394"/>
  <c r="Y394"/>
  <c r="X394"/>
  <c r="W394"/>
  <c r="V394"/>
  <c r="U394"/>
  <c r="T394"/>
  <c r="S394"/>
  <c r="R394"/>
  <c r="Q394"/>
  <c r="P394"/>
  <c r="O394"/>
  <c r="N394"/>
  <c r="M394"/>
  <c r="L394"/>
  <c r="K394"/>
  <c r="J394"/>
  <c r="I394"/>
  <c r="H394"/>
  <c r="G394"/>
  <c r="F394"/>
  <c r="E394"/>
  <c r="D394"/>
  <c r="C394"/>
  <c r="B394"/>
  <c r="AX393"/>
  <c r="AW393"/>
  <c r="AV393"/>
  <c r="AU393"/>
  <c r="AT393"/>
  <c r="AS393"/>
  <c r="AR393"/>
  <c r="AQ393"/>
  <c r="AP393"/>
  <c r="AO393"/>
  <c r="AN393"/>
  <c r="AM393"/>
  <c r="AL393"/>
  <c r="AK393"/>
  <c r="AJ393"/>
  <c r="AI393"/>
  <c r="AH393"/>
  <c r="AG393"/>
  <c r="AF393"/>
  <c r="AE393"/>
  <c r="AD393"/>
  <c r="AC393"/>
  <c r="AB393"/>
  <c r="AA393"/>
  <c r="Z393"/>
  <c r="Y393"/>
  <c r="X393"/>
  <c r="W393"/>
  <c r="V393"/>
  <c r="U393"/>
  <c r="T393"/>
  <c r="S393"/>
  <c r="R393"/>
  <c r="Q393"/>
  <c r="P393"/>
  <c r="O393"/>
  <c r="N393"/>
  <c r="M393"/>
  <c r="L393"/>
  <c r="K393"/>
  <c r="J393"/>
  <c r="I393"/>
  <c r="H393"/>
  <c r="G393"/>
  <c r="F393"/>
  <c r="E393"/>
  <c r="D393"/>
  <c r="C393"/>
  <c r="B393"/>
  <c r="AX392"/>
  <c r="AW392"/>
  <c r="AV392"/>
  <c r="AU392"/>
  <c r="AT392"/>
  <c r="AS392"/>
  <c r="AR392"/>
  <c r="AQ392"/>
  <c r="AP392"/>
  <c r="AO392"/>
  <c r="AN392"/>
  <c r="AM392"/>
  <c r="AL392"/>
  <c r="AK392"/>
  <c r="AJ392"/>
  <c r="AI392"/>
  <c r="AH392"/>
  <c r="AG392"/>
  <c r="AF392"/>
  <c r="AE392"/>
  <c r="AD392"/>
  <c r="AC392"/>
  <c r="AB392"/>
  <c r="AA392"/>
  <c r="Z392"/>
  <c r="Y392"/>
  <c r="X392"/>
  <c r="W392"/>
  <c r="V392"/>
  <c r="U392"/>
  <c r="T392"/>
  <c r="S392"/>
  <c r="R392"/>
  <c r="Q392"/>
  <c r="P392"/>
  <c r="O392"/>
  <c r="N392"/>
  <c r="M392"/>
  <c r="L392"/>
  <c r="K392"/>
  <c r="J392"/>
  <c r="I392"/>
  <c r="H392"/>
  <c r="G392"/>
  <c r="F392"/>
  <c r="E392"/>
  <c r="D392"/>
  <c r="C392"/>
  <c r="B392"/>
  <c r="AX391"/>
  <c r="AW391"/>
  <c r="AV391"/>
  <c r="AU391"/>
  <c r="AT391"/>
  <c r="AS391"/>
  <c r="AR391"/>
  <c r="AQ391"/>
  <c r="AP391"/>
  <c r="AO391"/>
  <c r="AN391"/>
  <c r="AM391"/>
  <c r="AL391"/>
  <c r="AK391"/>
  <c r="AJ391"/>
  <c r="AI391"/>
  <c r="AH391"/>
  <c r="AG391"/>
  <c r="AF391"/>
  <c r="AE391"/>
  <c r="AD391"/>
  <c r="AC391"/>
  <c r="AB391"/>
  <c r="AA391"/>
  <c r="Z391"/>
  <c r="Y391"/>
  <c r="X391"/>
  <c r="W391"/>
  <c r="V391"/>
  <c r="U391"/>
  <c r="T391"/>
  <c r="S391"/>
  <c r="R391"/>
  <c r="Q391"/>
  <c r="P391"/>
  <c r="O391"/>
  <c r="N391"/>
  <c r="M391"/>
  <c r="L391"/>
  <c r="K391"/>
  <c r="J391"/>
  <c r="I391"/>
  <c r="H391"/>
  <c r="G391"/>
  <c r="F391"/>
  <c r="E391"/>
  <c r="D391"/>
  <c r="C391"/>
  <c r="B391"/>
  <c r="AX390"/>
  <c r="AW390"/>
  <c r="AV390"/>
  <c r="AU390"/>
  <c r="AT390"/>
  <c r="AS390"/>
  <c r="AR390"/>
  <c r="AQ390"/>
  <c r="AP390"/>
  <c r="AO390"/>
  <c r="AN390"/>
  <c r="AM390"/>
  <c r="AL390"/>
  <c r="AK390"/>
  <c r="AJ390"/>
  <c r="AI390"/>
  <c r="AH390"/>
  <c r="AG390"/>
  <c r="AF390"/>
  <c r="AE390"/>
  <c r="AD390"/>
  <c r="AC390"/>
  <c r="AB390"/>
  <c r="AA390"/>
  <c r="Z390"/>
  <c r="Y390"/>
  <c r="X390"/>
  <c r="W390"/>
  <c r="V390"/>
  <c r="U390"/>
  <c r="T390"/>
  <c r="S390"/>
  <c r="R390"/>
  <c r="Q390"/>
  <c r="P390"/>
  <c r="O390"/>
  <c r="N390"/>
  <c r="M390"/>
  <c r="L390"/>
  <c r="K390"/>
  <c r="J390"/>
  <c r="I390"/>
  <c r="H390"/>
  <c r="G390"/>
  <c r="F390"/>
  <c r="E390"/>
  <c r="D390"/>
  <c r="C390"/>
  <c r="B390"/>
  <c r="AX389"/>
  <c r="AW389"/>
  <c r="AV389"/>
  <c r="AU389"/>
  <c r="AT389"/>
  <c r="AS389"/>
  <c r="AR389"/>
  <c r="AQ389"/>
  <c r="AP389"/>
  <c r="AO389"/>
  <c r="AN389"/>
  <c r="AM389"/>
  <c r="AL389"/>
  <c r="AK389"/>
  <c r="AJ389"/>
  <c r="AI389"/>
  <c r="AH389"/>
  <c r="AG389"/>
  <c r="AF389"/>
  <c r="AE389"/>
  <c r="AD389"/>
  <c r="AC389"/>
  <c r="AB389"/>
  <c r="AA389"/>
  <c r="Z389"/>
  <c r="Y389"/>
  <c r="X389"/>
  <c r="W389"/>
  <c r="V389"/>
  <c r="U389"/>
  <c r="T389"/>
  <c r="S389"/>
  <c r="R389"/>
  <c r="Q389"/>
  <c r="P389"/>
  <c r="O389"/>
  <c r="N389"/>
  <c r="M389"/>
  <c r="L389"/>
  <c r="K389"/>
  <c r="J389"/>
  <c r="I389"/>
  <c r="H389"/>
  <c r="G389"/>
  <c r="F389"/>
  <c r="E389"/>
  <c r="D389"/>
  <c r="C389"/>
  <c r="B389"/>
  <c r="AX388"/>
  <c r="AW388"/>
  <c r="AV388"/>
  <c r="AU388"/>
  <c r="AT388"/>
  <c r="AS388"/>
  <c r="AR388"/>
  <c r="AQ388"/>
  <c r="AP388"/>
  <c r="AO388"/>
  <c r="AN388"/>
  <c r="AM388"/>
  <c r="AL388"/>
  <c r="AK388"/>
  <c r="AJ388"/>
  <c r="AI388"/>
  <c r="AH388"/>
  <c r="AG388"/>
  <c r="AF388"/>
  <c r="AE388"/>
  <c r="AD388"/>
  <c r="AC388"/>
  <c r="AB388"/>
  <c r="AA388"/>
  <c r="Z388"/>
  <c r="Y388"/>
  <c r="X388"/>
  <c r="W388"/>
  <c r="V388"/>
  <c r="U388"/>
  <c r="T388"/>
  <c r="S388"/>
  <c r="R388"/>
  <c r="Q388"/>
  <c r="P388"/>
  <c r="O388"/>
  <c r="N388"/>
  <c r="M388"/>
  <c r="L388"/>
  <c r="K388"/>
  <c r="J388"/>
  <c r="I388"/>
  <c r="H388"/>
  <c r="G388"/>
  <c r="F388"/>
  <c r="E388"/>
  <c r="D388"/>
  <c r="C388"/>
  <c r="B388"/>
  <c r="AX387"/>
  <c r="AW387"/>
  <c r="AV387"/>
  <c r="AU387"/>
  <c r="AT387"/>
  <c r="AS387"/>
  <c r="AR387"/>
  <c r="AQ387"/>
  <c r="AP387"/>
  <c r="AO387"/>
  <c r="AN387"/>
  <c r="AM387"/>
  <c r="AL387"/>
  <c r="AK387"/>
  <c r="AJ387"/>
  <c r="AI387"/>
  <c r="AH387"/>
  <c r="AG387"/>
  <c r="AF387"/>
  <c r="AE387"/>
  <c r="AD387"/>
  <c r="AC387"/>
  <c r="AB387"/>
  <c r="AA387"/>
  <c r="Z387"/>
  <c r="Y387"/>
  <c r="X387"/>
  <c r="W387"/>
  <c r="V387"/>
  <c r="U387"/>
  <c r="T387"/>
  <c r="S387"/>
  <c r="R387"/>
  <c r="Q387"/>
  <c r="P387"/>
  <c r="O387"/>
  <c r="N387"/>
  <c r="M387"/>
  <c r="L387"/>
  <c r="K387"/>
  <c r="J387"/>
  <c r="I387"/>
  <c r="H387"/>
  <c r="G387"/>
  <c r="F387"/>
  <c r="E387"/>
  <c r="D387"/>
  <c r="C387"/>
  <c r="B387"/>
  <c r="AX386"/>
  <c r="AW386"/>
  <c r="AV386"/>
  <c r="AU386"/>
  <c r="AT386"/>
  <c r="AS386"/>
  <c r="AR386"/>
  <c r="AQ386"/>
  <c r="AP386"/>
  <c r="AO386"/>
  <c r="AN386"/>
  <c r="AM386"/>
  <c r="AL386"/>
  <c r="AK386"/>
  <c r="AJ386"/>
  <c r="AI386"/>
  <c r="AH386"/>
  <c r="AG386"/>
  <c r="AF386"/>
  <c r="AE386"/>
  <c r="AD386"/>
  <c r="AC386"/>
  <c r="AB386"/>
  <c r="AA386"/>
  <c r="Z386"/>
  <c r="Y386"/>
  <c r="X386"/>
  <c r="W386"/>
  <c r="V386"/>
  <c r="U386"/>
  <c r="T386"/>
  <c r="S386"/>
  <c r="R386"/>
  <c r="Q386"/>
  <c r="P386"/>
  <c r="O386"/>
  <c r="N386"/>
  <c r="M386"/>
  <c r="L386"/>
  <c r="K386"/>
  <c r="J386"/>
  <c r="I386"/>
  <c r="H386"/>
  <c r="G386"/>
  <c r="F386"/>
  <c r="E386"/>
  <c r="D386"/>
  <c r="C386"/>
  <c r="B386"/>
  <c r="AX385"/>
  <c r="AW385"/>
  <c r="AV385"/>
  <c r="AU385"/>
  <c r="AT385"/>
  <c r="AS385"/>
  <c r="AR385"/>
  <c r="AQ385"/>
  <c r="AP385"/>
  <c r="AO385"/>
  <c r="AN385"/>
  <c r="AM385"/>
  <c r="AL385"/>
  <c r="AK385"/>
  <c r="AJ385"/>
  <c r="AI385"/>
  <c r="AH385"/>
  <c r="AG385"/>
  <c r="AF385"/>
  <c r="AE385"/>
  <c r="AD385"/>
  <c r="AC385"/>
  <c r="AB385"/>
  <c r="AA385"/>
  <c r="Z385"/>
  <c r="Y385"/>
  <c r="X385"/>
  <c r="W385"/>
  <c r="V385"/>
  <c r="U385"/>
  <c r="T385"/>
  <c r="S385"/>
  <c r="R385"/>
  <c r="Q385"/>
  <c r="P385"/>
  <c r="O385"/>
  <c r="N385"/>
  <c r="M385"/>
  <c r="L385"/>
  <c r="K385"/>
  <c r="J385"/>
  <c r="I385"/>
  <c r="H385"/>
  <c r="G385"/>
  <c r="F385"/>
  <c r="E385"/>
  <c r="D385"/>
  <c r="C385"/>
  <c r="B385"/>
  <c r="AX384"/>
  <c r="AW384"/>
  <c r="AV384"/>
  <c r="AU384"/>
  <c r="AT384"/>
  <c r="AS384"/>
  <c r="AR384"/>
  <c r="AQ384"/>
  <c r="AP384"/>
  <c r="AO384"/>
  <c r="AN384"/>
  <c r="AM384"/>
  <c r="AL384"/>
  <c r="AK384"/>
  <c r="AJ384"/>
  <c r="AI384"/>
  <c r="AH384"/>
  <c r="AG384"/>
  <c r="AF384"/>
  <c r="AE384"/>
  <c r="AD384"/>
  <c r="AC384"/>
  <c r="AB384"/>
  <c r="AA384"/>
  <c r="Z384"/>
  <c r="Y384"/>
  <c r="X384"/>
  <c r="W384"/>
  <c r="V384"/>
  <c r="U384"/>
  <c r="T384"/>
  <c r="S384"/>
  <c r="R384"/>
  <c r="Q384"/>
  <c r="P384"/>
  <c r="O384"/>
  <c r="N384"/>
  <c r="M384"/>
  <c r="L384"/>
  <c r="K384"/>
  <c r="J384"/>
  <c r="I384"/>
  <c r="H384"/>
  <c r="G384"/>
  <c r="F384"/>
  <c r="E384"/>
  <c r="D384"/>
  <c r="C384"/>
  <c r="B384"/>
  <c r="AX383"/>
  <c r="AW383"/>
  <c r="AV383"/>
  <c r="AU383"/>
  <c r="AT383"/>
  <c r="AS383"/>
  <c r="AR383"/>
  <c r="AQ383"/>
  <c r="AP383"/>
  <c r="AO383"/>
  <c r="AN383"/>
  <c r="AM383"/>
  <c r="AL383"/>
  <c r="AK383"/>
  <c r="AJ383"/>
  <c r="AI383"/>
  <c r="AH383"/>
  <c r="AG383"/>
  <c r="AF383"/>
  <c r="AE383"/>
  <c r="AD383"/>
  <c r="AC383"/>
  <c r="AB383"/>
  <c r="AA383"/>
  <c r="Z383"/>
  <c r="Y383"/>
  <c r="X383"/>
  <c r="W383"/>
  <c r="V383"/>
  <c r="U383"/>
  <c r="T383"/>
  <c r="S383"/>
  <c r="R383"/>
  <c r="Q383"/>
  <c r="P383"/>
  <c r="O383"/>
  <c r="N383"/>
  <c r="M383"/>
  <c r="L383"/>
  <c r="K383"/>
  <c r="J383"/>
  <c r="I383"/>
  <c r="H383"/>
  <c r="G383"/>
  <c r="F383"/>
  <c r="E383"/>
  <c r="D383"/>
  <c r="C383"/>
  <c r="B383"/>
  <c r="AX382"/>
  <c r="AW382"/>
  <c r="AV382"/>
  <c r="AU382"/>
  <c r="AT382"/>
  <c r="AS382"/>
  <c r="AR382"/>
  <c r="AQ382"/>
  <c r="AP382"/>
  <c r="AO382"/>
  <c r="AN382"/>
  <c r="AM382"/>
  <c r="AL382"/>
  <c r="AK382"/>
  <c r="AJ382"/>
  <c r="AI382"/>
  <c r="AH382"/>
  <c r="AG382"/>
  <c r="AF382"/>
  <c r="AE382"/>
  <c r="AD382"/>
  <c r="AC382"/>
  <c r="AB382"/>
  <c r="AA382"/>
  <c r="Z382"/>
  <c r="Y382"/>
  <c r="X382"/>
  <c r="W382"/>
  <c r="V382"/>
  <c r="U382"/>
  <c r="T382"/>
  <c r="S382"/>
  <c r="R382"/>
  <c r="Q382"/>
  <c r="P382"/>
  <c r="O382"/>
  <c r="N382"/>
  <c r="M382"/>
  <c r="L382"/>
  <c r="K382"/>
  <c r="J382"/>
  <c r="I382"/>
  <c r="H382"/>
  <c r="G382"/>
  <c r="F382"/>
  <c r="E382"/>
  <c r="D382"/>
  <c r="C382"/>
  <c r="B382"/>
  <c r="AX381"/>
  <c r="AW381"/>
  <c r="AV381"/>
  <c r="AU381"/>
  <c r="AT381"/>
  <c r="AS381"/>
  <c r="AR381"/>
  <c r="AQ381"/>
  <c r="AP381"/>
  <c r="AO381"/>
  <c r="AN381"/>
  <c r="AM381"/>
  <c r="AL381"/>
  <c r="AK381"/>
  <c r="AJ381"/>
  <c r="AI381"/>
  <c r="AH381"/>
  <c r="AG381"/>
  <c r="AF381"/>
  <c r="AE381"/>
  <c r="AD381"/>
  <c r="AC381"/>
  <c r="AB381"/>
  <c r="AA381"/>
  <c r="Z381"/>
  <c r="Y381"/>
  <c r="X381"/>
  <c r="W381"/>
  <c r="V381"/>
  <c r="U381"/>
  <c r="T381"/>
  <c r="S381"/>
  <c r="R381"/>
  <c r="Q381"/>
  <c r="P381"/>
  <c r="O381"/>
  <c r="N381"/>
  <c r="M381"/>
  <c r="L381"/>
  <c r="K381"/>
  <c r="J381"/>
  <c r="I381"/>
  <c r="H381"/>
  <c r="G381"/>
  <c r="F381"/>
  <c r="E381"/>
  <c r="D381"/>
  <c r="C381"/>
  <c r="B381"/>
  <c r="AX380"/>
  <c r="AW380"/>
  <c r="AV380"/>
  <c r="AU380"/>
  <c r="AT380"/>
  <c r="AS380"/>
  <c r="AR380"/>
  <c r="AQ380"/>
  <c r="AP380"/>
  <c r="AO380"/>
  <c r="AN380"/>
  <c r="AM380"/>
  <c r="AL380"/>
  <c r="AK380"/>
  <c r="AJ380"/>
  <c r="AI380"/>
  <c r="AH380"/>
  <c r="AG380"/>
  <c r="AF380"/>
  <c r="AE380"/>
  <c r="AD380"/>
  <c r="AC380"/>
  <c r="AB380"/>
  <c r="AA380"/>
  <c r="Z380"/>
  <c r="Y380"/>
  <c r="X380"/>
  <c r="W380"/>
  <c r="V380"/>
  <c r="U380"/>
  <c r="T380"/>
  <c r="S380"/>
  <c r="R380"/>
  <c r="Q380"/>
  <c r="P380"/>
  <c r="O380"/>
  <c r="N380"/>
  <c r="M380"/>
  <c r="L380"/>
  <c r="K380"/>
  <c r="J380"/>
  <c r="I380"/>
  <c r="H380"/>
  <c r="G380"/>
  <c r="F380"/>
  <c r="E380"/>
  <c r="D380"/>
  <c r="C380"/>
  <c r="B380"/>
  <c r="AX379"/>
  <c r="AW379"/>
  <c r="AV379"/>
  <c r="AU379"/>
  <c r="AT379"/>
  <c r="AS379"/>
  <c r="AR379"/>
  <c r="AQ379"/>
  <c r="AP379"/>
  <c r="AO379"/>
  <c r="AN379"/>
  <c r="AM379"/>
  <c r="AL379"/>
  <c r="AK379"/>
  <c r="AJ379"/>
  <c r="AI379"/>
  <c r="AH379"/>
  <c r="AG379"/>
  <c r="AF379"/>
  <c r="AE379"/>
  <c r="AD379"/>
  <c r="AC379"/>
  <c r="AB379"/>
  <c r="AA379"/>
  <c r="Z379"/>
  <c r="Y379"/>
  <c r="X379"/>
  <c r="W379"/>
  <c r="V379"/>
  <c r="U379"/>
  <c r="T379"/>
  <c r="S379"/>
  <c r="R379"/>
  <c r="Q379"/>
  <c r="P379"/>
  <c r="O379"/>
  <c r="N379"/>
  <c r="M379"/>
  <c r="L379"/>
  <c r="K379"/>
  <c r="J379"/>
  <c r="I379"/>
  <c r="H379"/>
  <c r="G379"/>
  <c r="F379"/>
  <c r="E379"/>
  <c r="D379"/>
  <c r="C379"/>
  <c r="B379"/>
  <c r="AX378"/>
  <c r="AW378"/>
  <c r="AV378"/>
  <c r="AU378"/>
  <c r="AT378"/>
  <c r="AS378"/>
  <c r="AR378"/>
  <c r="AQ378"/>
  <c r="AP378"/>
  <c r="AO378"/>
  <c r="AN378"/>
  <c r="AM378"/>
  <c r="AL378"/>
  <c r="AK378"/>
  <c r="AJ378"/>
  <c r="AI378"/>
  <c r="AH378"/>
  <c r="AG378"/>
  <c r="AF378"/>
  <c r="AE378"/>
  <c r="AD378"/>
  <c r="AC378"/>
  <c r="AB378"/>
  <c r="AA378"/>
  <c r="Z378"/>
  <c r="Y378"/>
  <c r="X378"/>
  <c r="W378"/>
  <c r="V378"/>
  <c r="U378"/>
  <c r="T378"/>
  <c r="S378"/>
  <c r="R378"/>
  <c r="Q378"/>
  <c r="P378"/>
  <c r="O378"/>
  <c r="N378"/>
  <c r="M378"/>
  <c r="L378"/>
  <c r="K378"/>
  <c r="J378"/>
  <c r="I378"/>
  <c r="H378"/>
  <c r="G378"/>
  <c r="F378"/>
  <c r="E378"/>
  <c r="D378"/>
  <c r="C378"/>
  <c r="B378"/>
  <c r="AX377"/>
  <c r="AW377"/>
  <c r="AV377"/>
  <c r="AU377"/>
  <c r="AT377"/>
  <c r="AS377"/>
  <c r="AR377"/>
  <c r="AQ377"/>
  <c r="AP377"/>
  <c r="AO377"/>
  <c r="AN377"/>
  <c r="AM377"/>
  <c r="AL377"/>
  <c r="AK377"/>
  <c r="AJ377"/>
  <c r="AI377"/>
  <c r="AH377"/>
  <c r="AG377"/>
  <c r="AF377"/>
  <c r="AE377"/>
  <c r="AD377"/>
  <c r="AC377"/>
  <c r="AB377"/>
  <c r="AA377"/>
  <c r="Z377"/>
  <c r="Y377"/>
  <c r="X377"/>
  <c r="W377"/>
  <c r="V377"/>
  <c r="U377"/>
  <c r="T377"/>
  <c r="S377"/>
  <c r="R377"/>
  <c r="Q377"/>
  <c r="P377"/>
  <c r="O377"/>
  <c r="N377"/>
  <c r="M377"/>
  <c r="L377"/>
  <c r="K377"/>
  <c r="J377"/>
  <c r="I377"/>
  <c r="H377"/>
  <c r="G377"/>
  <c r="F377"/>
  <c r="E377"/>
  <c r="D377"/>
  <c r="C377"/>
  <c r="B377"/>
  <c r="AX376"/>
  <c r="AW376"/>
  <c r="AV376"/>
  <c r="AU376"/>
  <c r="AT376"/>
  <c r="AS376"/>
  <c r="AR376"/>
  <c r="AQ376"/>
  <c r="AP376"/>
  <c r="AO376"/>
  <c r="AN376"/>
  <c r="AM376"/>
  <c r="AL376"/>
  <c r="AK376"/>
  <c r="AJ376"/>
  <c r="AI376"/>
  <c r="AH376"/>
  <c r="AG376"/>
  <c r="AF376"/>
  <c r="AE376"/>
  <c r="AD376"/>
  <c r="AC376"/>
  <c r="AB376"/>
  <c r="AA376"/>
  <c r="Z376"/>
  <c r="Y376"/>
  <c r="X376"/>
  <c r="W376"/>
  <c r="V376"/>
  <c r="U376"/>
  <c r="T376"/>
  <c r="S376"/>
  <c r="R376"/>
  <c r="Q376"/>
  <c r="P376"/>
  <c r="O376"/>
  <c r="N376"/>
  <c r="M376"/>
  <c r="L376"/>
  <c r="K376"/>
  <c r="J376"/>
  <c r="I376"/>
  <c r="H376"/>
  <c r="G376"/>
  <c r="F376"/>
  <c r="E376"/>
  <c r="D376"/>
  <c r="C376"/>
  <c r="B376"/>
  <c r="AX375"/>
  <c r="AW375"/>
  <c r="AV375"/>
  <c r="AU375"/>
  <c r="AT375"/>
  <c r="AS375"/>
  <c r="AR375"/>
  <c r="AQ375"/>
  <c r="AP375"/>
  <c r="AO375"/>
  <c r="AN375"/>
  <c r="AM375"/>
  <c r="AL375"/>
  <c r="AK375"/>
  <c r="AJ375"/>
  <c r="AI375"/>
  <c r="AH375"/>
  <c r="AG375"/>
  <c r="AF375"/>
  <c r="AE375"/>
  <c r="AD375"/>
  <c r="AC375"/>
  <c r="AB375"/>
  <c r="AA375"/>
  <c r="Z375"/>
  <c r="Y375"/>
  <c r="X375"/>
  <c r="W375"/>
  <c r="V375"/>
  <c r="U375"/>
  <c r="T375"/>
  <c r="S375"/>
  <c r="R375"/>
  <c r="Q375"/>
  <c r="P375"/>
  <c r="O375"/>
  <c r="N375"/>
  <c r="M375"/>
  <c r="L375"/>
  <c r="K375"/>
  <c r="J375"/>
  <c r="I375"/>
  <c r="H375"/>
  <c r="G375"/>
  <c r="F375"/>
  <c r="E375"/>
  <c r="D375"/>
  <c r="C375"/>
  <c r="B375"/>
  <c r="AX374"/>
  <c r="AW374"/>
  <c r="AV374"/>
  <c r="AU374"/>
  <c r="AT374"/>
  <c r="AS374"/>
  <c r="AR374"/>
  <c r="AQ374"/>
  <c r="AP374"/>
  <c r="AO374"/>
  <c r="AN374"/>
  <c r="AM374"/>
  <c r="AL374"/>
  <c r="AK374"/>
  <c r="AJ374"/>
  <c r="AI374"/>
  <c r="AH374"/>
  <c r="AG374"/>
  <c r="AF374"/>
  <c r="AE374"/>
  <c r="AD374"/>
  <c r="AC374"/>
  <c r="AB374"/>
  <c r="AA374"/>
  <c r="Z374"/>
  <c r="Y374"/>
  <c r="X374"/>
  <c r="W374"/>
  <c r="V374"/>
  <c r="U374"/>
  <c r="T374"/>
  <c r="S374"/>
  <c r="R374"/>
  <c r="Q374"/>
  <c r="P374"/>
  <c r="O374"/>
  <c r="N374"/>
  <c r="M374"/>
  <c r="L374"/>
  <c r="K374"/>
  <c r="J374"/>
  <c r="I374"/>
  <c r="H374"/>
  <c r="G374"/>
  <c r="F374"/>
  <c r="E374"/>
  <c r="D374"/>
  <c r="C374"/>
  <c r="B374"/>
  <c r="AX373"/>
  <c r="AW373"/>
  <c r="AV373"/>
  <c r="AU373"/>
  <c r="AT373"/>
  <c r="AS373"/>
  <c r="AR373"/>
  <c r="AQ373"/>
  <c r="AP373"/>
  <c r="AO373"/>
  <c r="AN373"/>
  <c r="AM373"/>
  <c r="AL373"/>
  <c r="AK373"/>
  <c r="AJ373"/>
  <c r="AI373"/>
  <c r="AH373"/>
  <c r="AG373"/>
  <c r="AF373"/>
  <c r="AE373"/>
  <c r="AD373"/>
  <c r="AC373"/>
  <c r="AB373"/>
  <c r="AA373"/>
  <c r="Z373"/>
  <c r="Y373"/>
  <c r="X373"/>
  <c r="W373"/>
  <c r="V373"/>
  <c r="U373"/>
  <c r="T373"/>
  <c r="S373"/>
  <c r="R373"/>
  <c r="Q373"/>
  <c r="P373"/>
  <c r="O373"/>
  <c r="N373"/>
  <c r="M373"/>
  <c r="L373"/>
  <c r="K373"/>
  <c r="J373"/>
  <c r="I373"/>
  <c r="H373"/>
  <c r="G373"/>
  <c r="F373"/>
  <c r="E373"/>
  <c r="D373"/>
  <c r="C373"/>
  <c r="B373"/>
  <c r="AX372"/>
  <c r="AW372"/>
  <c r="AV372"/>
  <c r="AU372"/>
  <c r="AT372"/>
  <c r="AS372"/>
  <c r="AR372"/>
  <c r="AQ372"/>
  <c r="AP372"/>
  <c r="AO372"/>
  <c r="AN372"/>
  <c r="AM372"/>
  <c r="AL372"/>
  <c r="AK372"/>
  <c r="AJ372"/>
  <c r="AI372"/>
  <c r="AH372"/>
  <c r="AG372"/>
  <c r="AF372"/>
  <c r="AE372"/>
  <c r="AD372"/>
  <c r="AC372"/>
  <c r="AB372"/>
  <c r="AA372"/>
  <c r="Z372"/>
  <c r="Y372"/>
  <c r="X372"/>
  <c r="W372"/>
  <c r="V372"/>
  <c r="U372"/>
  <c r="T372"/>
  <c r="S372"/>
  <c r="R372"/>
  <c r="Q372"/>
  <c r="P372"/>
  <c r="O372"/>
  <c r="N372"/>
  <c r="M372"/>
  <c r="L372"/>
  <c r="K372"/>
  <c r="J372"/>
  <c r="I372"/>
  <c r="H372"/>
  <c r="G372"/>
  <c r="F372"/>
  <c r="E372"/>
  <c r="D372"/>
  <c r="C372"/>
  <c r="B372"/>
  <c r="AX371"/>
  <c r="AW371"/>
  <c r="AV371"/>
  <c r="AU371"/>
  <c r="AT371"/>
  <c r="AS371"/>
  <c r="AR371"/>
  <c r="AQ371"/>
  <c r="AP371"/>
  <c r="AO371"/>
  <c r="AN371"/>
  <c r="AM371"/>
  <c r="AL371"/>
  <c r="AK371"/>
  <c r="AJ371"/>
  <c r="AI371"/>
  <c r="AH371"/>
  <c r="AG371"/>
  <c r="AF371"/>
  <c r="AE371"/>
  <c r="AD371"/>
  <c r="AC371"/>
  <c r="AB371"/>
  <c r="AA371"/>
  <c r="Z371"/>
  <c r="Y371"/>
  <c r="X371"/>
  <c r="W371"/>
  <c r="V371"/>
  <c r="U371"/>
  <c r="T371"/>
  <c r="S371"/>
  <c r="R371"/>
  <c r="Q371"/>
  <c r="P371"/>
  <c r="O371"/>
  <c r="N371"/>
  <c r="M371"/>
  <c r="L371"/>
  <c r="K371"/>
  <c r="J371"/>
  <c r="I371"/>
  <c r="H371"/>
  <c r="G371"/>
  <c r="F371"/>
  <c r="E371"/>
  <c r="D371"/>
  <c r="C371"/>
  <c r="B371"/>
  <c r="AX370"/>
  <c r="AW370"/>
  <c r="AV370"/>
  <c r="AU370"/>
  <c r="AT370"/>
  <c r="AS370"/>
  <c r="AR370"/>
  <c r="AQ370"/>
  <c r="AP370"/>
  <c r="AO370"/>
  <c r="AN370"/>
  <c r="AM370"/>
  <c r="AL370"/>
  <c r="AK370"/>
  <c r="AJ370"/>
  <c r="AI370"/>
  <c r="AH370"/>
  <c r="AG370"/>
  <c r="AF370"/>
  <c r="AE370"/>
  <c r="AD370"/>
  <c r="AC370"/>
  <c r="AB370"/>
  <c r="AA370"/>
  <c r="Z370"/>
  <c r="Y370"/>
  <c r="X370"/>
  <c r="W370"/>
  <c r="V370"/>
  <c r="U370"/>
  <c r="T370"/>
  <c r="S370"/>
  <c r="R370"/>
  <c r="Q370"/>
  <c r="P370"/>
  <c r="O370"/>
  <c r="N370"/>
  <c r="M370"/>
  <c r="L370"/>
  <c r="K370"/>
  <c r="J370"/>
  <c r="I370"/>
  <c r="H370"/>
  <c r="G370"/>
  <c r="F370"/>
  <c r="E370"/>
  <c r="D370"/>
  <c r="C370"/>
  <c r="B370"/>
  <c r="AX369"/>
  <c r="AW369"/>
  <c r="AV369"/>
  <c r="AU369"/>
  <c r="AT369"/>
  <c r="AS369"/>
  <c r="AR369"/>
  <c r="AQ369"/>
  <c r="AP369"/>
  <c r="AO369"/>
  <c r="AN369"/>
  <c r="AM369"/>
  <c r="AL369"/>
  <c r="AK369"/>
  <c r="AJ369"/>
  <c r="AI369"/>
  <c r="AH369"/>
  <c r="AG369"/>
  <c r="AF369"/>
  <c r="AE369"/>
  <c r="AD369"/>
  <c r="AC369"/>
  <c r="AB369"/>
  <c r="AA369"/>
  <c r="Z369"/>
  <c r="Y369"/>
  <c r="X369"/>
  <c r="W369"/>
  <c r="V369"/>
  <c r="U369"/>
  <c r="T369"/>
  <c r="S369"/>
  <c r="R369"/>
  <c r="Q369"/>
  <c r="P369"/>
  <c r="O369"/>
  <c r="N369"/>
  <c r="M369"/>
  <c r="L369"/>
  <c r="K369"/>
  <c r="J369"/>
  <c r="I369"/>
  <c r="H369"/>
  <c r="G369"/>
  <c r="F369"/>
  <c r="E369"/>
  <c r="D369"/>
  <c r="C369"/>
  <c r="B369"/>
  <c r="AX368"/>
  <c r="AW368"/>
  <c r="AV368"/>
  <c r="AU368"/>
  <c r="AT368"/>
  <c r="AS368"/>
  <c r="AR368"/>
  <c r="AQ368"/>
  <c r="AP368"/>
  <c r="AO368"/>
  <c r="AN368"/>
  <c r="AM368"/>
  <c r="AL368"/>
  <c r="AK368"/>
  <c r="AJ368"/>
  <c r="AI368"/>
  <c r="AH368"/>
  <c r="AG368"/>
  <c r="AF368"/>
  <c r="AE368"/>
  <c r="AD368"/>
  <c r="AC368"/>
  <c r="AB368"/>
  <c r="AA368"/>
  <c r="Z368"/>
  <c r="Y368"/>
  <c r="X368"/>
  <c r="W368"/>
  <c r="V368"/>
  <c r="U368"/>
  <c r="T368"/>
  <c r="S368"/>
  <c r="R368"/>
  <c r="Q368"/>
  <c r="P368"/>
  <c r="O368"/>
  <c r="N368"/>
  <c r="M368"/>
  <c r="L368"/>
  <c r="K368"/>
  <c r="J368"/>
  <c r="I368"/>
  <c r="H368"/>
  <c r="G368"/>
  <c r="F368"/>
  <c r="E368"/>
  <c r="D368"/>
  <c r="C368"/>
  <c r="B368"/>
  <c r="AX367"/>
  <c r="AW367"/>
  <c r="AV367"/>
  <c r="AU367"/>
  <c r="AT367"/>
  <c r="AS367"/>
  <c r="AR367"/>
  <c r="AQ367"/>
  <c r="AP367"/>
  <c r="AO367"/>
  <c r="AN367"/>
  <c r="AM367"/>
  <c r="AL367"/>
  <c r="AK367"/>
  <c r="AJ367"/>
  <c r="AI367"/>
  <c r="AH367"/>
  <c r="AG367"/>
  <c r="AF367"/>
  <c r="AE367"/>
  <c r="AD367"/>
  <c r="AC367"/>
  <c r="AB367"/>
  <c r="AA367"/>
  <c r="Z367"/>
  <c r="Y367"/>
  <c r="X367"/>
  <c r="W367"/>
  <c r="V367"/>
  <c r="U367"/>
  <c r="T367"/>
  <c r="S367"/>
  <c r="R367"/>
  <c r="Q367"/>
  <c r="P367"/>
  <c r="O367"/>
  <c r="N367"/>
  <c r="M367"/>
  <c r="L367"/>
  <c r="K367"/>
  <c r="J367"/>
  <c r="I367"/>
  <c r="H367"/>
  <c r="G367"/>
  <c r="F367"/>
  <c r="E367"/>
  <c r="D367"/>
  <c r="C367"/>
  <c r="B367"/>
  <c r="AX366"/>
  <c r="AW366"/>
  <c r="AV366"/>
  <c r="AU366"/>
  <c r="AT366"/>
  <c r="AS366"/>
  <c r="AR366"/>
  <c r="AQ366"/>
  <c r="AP366"/>
  <c r="AO366"/>
  <c r="AN366"/>
  <c r="AM366"/>
  <c r="AL366"/>
  <c r="AK366"/>
  <c r="AJ366"/>
  <c r="AI366"/>
  <c r="AH366"/>
  <c r="AG366"/>
  <c r="AF366"/>
  <c r="AE366"/>
  <c r="AD366"/>
  <c r="AC366"/>
  <c r="AB366"/>
  <c r="AA366"/>
  <c r="Z366"/>
  <c r="Y366"/>
  <c r="X366"/>
  <c r="W366"/>
  <c r="V366"/>
  <c r="U366"/>
  <c r="T366"/>
  <c r="S366"/>
  <c r="R366"/>
  <c r="Q366"/>
  <c r="P366"/>
  <c r="O366"/>
  <c r="N366"/>
  <c r="M366"/>
  <c r="L366"/>
  <c r="K366"/>
  <c r="J366"/>
  <c r="I366"/>
  <c r="H366"/>
  <c r="G366"/>
  <c r="F366"/>
  <c r="E366"/>
  <c r="D366"/>
  <c r="C366"/>
  <c r="B366"/>
  <c r="AX365"/>
  <c r="AW365"/>
  <c r="AV365"/>
  <c r="AU365"/>
  <c r="AT365"/>
  <c r="AS365"/>
  <c r="AR365"/>
  <c r="AQ365"/>
  <c r="AP365"/>
  <c r="AO365"/>
  <c r="AN365"/>
  <c r="AM365"/>
  <c r="AL365"/>
  <c r="AK365"/>
  <c r="AJ365"/>
  <c r="AI365"/>
  <c r="AH365"/>
  <c r="AG365"/>
  <c r="AF365"/>
  <c r="AE365"/>
  <c r="AD365"/>
  <c r="AC365"/>
  <c r="AB365"/>
  <c r="AA365"/>
  <c r="Z365"/>
  <c r="Y365"/>
  <c r="X365"/>
  <c r="W365"/>
  <c r="V365"/>
  <c r="U365"/>
  <c r="T365"/>
  <c r="S365"/>
  <c r="R365"/>
  <c r="Q365"/>
  <c r="P365"/>
  <c r="O365"/>
  <c r="N365"/>
  <c r="M365"/>
  <c r="L365"/>
  <c r="K365"/>
  <c r="J365"/>
  <c r="I365"/>
  <c r="H365"/>
  <c r="G365"/>
  <c r="F365"/>
  <c r="E365"/>
  <c r="D365"/>
  <c r="C365"/>
  <c r="B365"/>
  <c r="AX364"/>
  <c r="AW364"/>
  <c r="AV364"/>
  <c r="AU364"/>
  <c r="AT364"/>
  <c r="AS364"/>
  <c r="AR364"/>
  <c r="AQ364"/>
  <c r="AP364"/>
  <c r="AO364"/>
  <c r="AN364"/>
  <c r="AM364"/>
  <c r="AL364"/>
  <c r="AK364"/>
  <c r="AJ364"/>
  <c r="AI364"/>
  <c r="AH364"/>
  <c r="AG364"/>
  <c r="AF364"/>
  <c r="AE364"/>
  <c r="AD364"/>
  <c r="AC364"/>
  <c r="AB364"/>
  <c r="AA364"/>
  <c r="Z364"/>
  <c r="Y364"/>
  <c r="X364"/>
  <c r="W364"/>
  <c r="V364"/>
  <c r="U364"/>
  <c r="T364"/>
  <c r="S364"/>
  <c r="R364"/>
  <c r="Q364"/>
  <c r="P364"/>
  <c r="O364"/>
  <c r="N364"/>
  <c r="M364"/>
  <c r="L364"/>
  <c r="K364"/>
  <c r="J364"/>
  <c r="I364"/>
  <c r="H364"/>
  <c r="G364"/>
  <c r="F364"/>
  <c r="E364"/>
  <c r="D364"/>
  <c r="C364"/>
  <c r="B364"/>
  <c r="AX363"/>
  <c r="AW363"/>
  <c r="AV363"/>
  <c r="AU363"/>
  <c r="AT363"/>
  <c r="AS363"/>
  <c r="AR363"/>
  <c r="AQ363"/>
  <c r="AP363"/>
  <c r="AO363"/>
  <c r="AN363"/>
  <c r="AM363"/>
  <c r="AL363"/>
  <c r="AK363"/>
  <c r="AJ363"/>
  <c r="AI363"/>
  <c r="AH363"/>
  <c r="AG363"/>
  <c r="AF363"/>
  <c r="AE363"/>
  <c r="AD363"/>
  <c r="AC363"/>
  <c r="AB363"/>
  <c r="AA363"/>
  <c r="Z363"/>
  <c r="Y363"/>
  <c r="X363"/>
  <c r="W363"/>
  <c r="V363"/>
  <c r="U363"/>
  <c r="T363"/>
  <c r="S363"/>
  <c r="R363"/>
  <c r="Q363"/>
  <c r="P363"/>
  <c r="O363"/>
  <c r="N363"/>
  <c r="M363"/>
  <c r="L363"/>
  <c r="K363"/>
  <c r="J363"/>
  <c r="I363"/>
  <c r="H363"/>
  <c r="G363"/>
  <c r="F363"/>
  <c r="E363"/>
  <c r="D363"/>
  <c r="C363"/>
  <c r="B363"/>
  <c r="AX362"/>
  <c r="AW362"/>
  <c r="AV362"/>
  <c r="AU362"/>
  <c r="AT362"/>
  <c r="AS362"/>
  <c r="AR362"/>
  <c r="AQ362"/>
  <c r="AP362"/>
  <c r="AO362"/>
  <c r="AN362"/>
  <c r="AM362"/>
  <c r="AL362"/>
  <c r="AK362"/>
  <c r="AJ362"/>
  <c r="AI362"/>
  <c r="AH362"/>
  <c r="AG362"/>
  <c r="AF362"/>
  <c r="AE362"/>
  <c r="AD362"/>
  <c r="AC362"/>
  <c r="AB362"/>
  <c r="AA362"/>
  <c r="Z362"/>
  <c r="Y362"/>
  <c r="X362"/>
  <c r="W362"/>
  <c r="V362"/>
  <c r="U362"/>
  <c r="T362"/>
  <c r="S362"/>
  <c r="R362"/>
  <c r="Q362"/>
  <c r="P362"/>
  <c r="O362"/>
  <c r="N362"/>
  <c r="M362"/>
  <c r="L362"/>
  <c r="K362"/>
  <c r="J362"/>
  <c r="I362"/>
  <c r="H362"/>
  <c r="G362"/>
  <c r="F362"/>
  <c r="E362"/>
  <c r="D362"/>
  <c r="C362"/>
  <c r="B362"/>
  <c r="AX361"/>
  <c r="AW361"/>
  <c r="AV361"/>
  <c r="AU361"/>
  <c r="AT361"/>
  <c r="AS361"/>
  <c r="AR361"/>
  <c r="AQ361"/>
  <c r="AP361"/>
  <c r="AO361"/>
  <c r="AN361"/>
  <c r="AM361"/>
  <c r="AL361"/>
  <c r="AK361"/>
  <c r="AJ361"/>
  <c r="AI361"/>
  <c r="AH361"/>
  <c r="AG361"/>
  <c r="AF361"/>
  <c r="AE361"/>
  <c r="AD361"/>
  <c r="AC361"/>
  <c r="AB361"/>
  <c r="AA361"/>
  <c r="Z361"/>
  <c r="Y361"/>
  <c r="X361"/>
  <c r="W361"/>
  <c r="V361"/>
  <c r="U361"/>
  <c r="T361"/>
  <c r="S361"/>
  <c r="R361"/>
  <c r="Q361"/>
  <c r="P361"/>
  <c r="O361"/>
  <c r="N361"/>
  <c r="M361"/>
  <c r="L361"/>
  <c r="K361"/>
  <c r="J361"/>
  <c r="I361"/>
  <c r="H361"/>
  <c r="G361"/>
  <c r="F361"/>
  <c r="E361"/>
  <c r="D361"/>
  <c r="C361"/>
  <c r="B361"/>
  <c r="AX360"/>
  <c r="AW360"/>
  <c r="AV360"/>
  <c r="AU360"/>
  <c r="AT360"/>
  <c r="AS360"/>
  <c r="AR360"/>
  <c r="AQ360"/>
  <c r="AP360"/>
  <c r="AO360"/>
  <c r="AN360"/>
  <c r="AM360"/>
  <c r="AL360"/>
  <c r="AK360"/>
  <c r="AJ360"/>
  <c r="AI360"/>
  <c r="AH360"/>
  <c r="AG360"/>
  <c r="AF360"/>
  <c r="AE360"/>
  <c r="AD360"/>
  <c r="AC360"/>
  <c r="AB360"/>
  <c r="AA360"/>
  <c r="Z360"/>
  <c r="Y360"/>
  <c r="X360"/>
  <c r="W360"/>
  <c r="V360"/>
  <c r="U360"/>
  <c r="T360"/>
  <c r="S360"/>
  <c r="R360"/>
  <c r="Q360"/>
  <c r="P360"/>
  <c r="O360"/>
  <c r="N360"/>
  <c r="M360"/>
  <c r="L360"/>
  <c r="K360"/>
  <c r="J360"/>
  <c r="I360"/>
  <c r="H360"/>
  <c r="G360"/>
  <c r="F360"/>
  <c r="E360"/>
  <c r="D360"/>
  <c r="C360"/>
  <c r="B360"/>
  <c r="AX359"/>
  <c r="AW359"/>
  <c r="AV359"/>
  <c r="AU359"/>
  <c r="AT359"/>
  <c r="AS359"/>
  <c r="AR359"/>
  <c r="AQ359"/>
  <c r="AP359"/>
  <c r="AO359"/>
  <c r="AN359"/>
  <c r="AM359"/>
  <c r="AL359"/>
  <c r="AK359"/>
  <c r="AJ359"/>
  <c r="AI359"/>
  <c r="AH359"/>
  <c r="AG359"/>
  <c r="AF359"/>
  <c r="AE359"/>
  <c r="AD359"/>
  <c r="AC359"/>
  <c r="AB359"/>
  <c r="AA359"/>
  <c r="Z359"/>
  <c r="Y359"/>
  <c r="X359"/>
  <c r="W359"/>
  <c r="V359"/>
  <c r="U359"/>
  <c r="T359"/>
  <c r="S359"/>
  <c r="R359"/>
  <c r="Q359"/>
  <c r="P359"/>
  <c r="O359"/>
  <c r="N359"/>
  <c r="M359"/>
  <c r="L359"/>
  <c r="K359"/>
  <c r="J359"/>
  <c r="I359"/>
  <c r="H359"/>
  <c r="G359"/>
  <c r="F359"/>
  <c r="E359"/>
  <c r="D359"/>
  <c r="C359"/>
  <c r="B359"/>
  <c r="AX358"/>
  <c r="AW358"/>
  <c r="AV358"/>
  <c r="AU358"/>
  <c r="AT358"/>
  <c r="AS358"/>
  <c r="AR358"/>
  <c r="AQ358"/>
  <c r="AP358"/>
  <c r="AO358"/>
  <c r="AN358"/>
  <c r="AM358"/>
  <c r="AL358"/>
  <c r="AK358"/>
  <c r="AJ358"/>
  <c r="AI358"/>
  <c r="AH358"/>
  <c r="AG358"/>
  <c r="AF358"/>
  <c r="AE358"/>
  <c r="AD358"/>
  <c r="AC358"/>
  <c r="AB358"/>
  <c r="AA358"/>
  <c r="Z358"/>
  <c r="Y358"/>
  <c r="X358"/>
  <c r="W358"/>
  <c r="V358"/>
  <c r="U358"/>
  <c r="T358"/>
  <c r="S358"/>
  <c r="R358"/>
  <c r="Q358"/>
  <c r="P358"/>
  <c r="O358"/>
  <c r="N358"/>
  <c r="M358"/>
  <c r="L358"/>
  <c r="K358"/>
  <c r="J358"/>
  <c r="I358"/>
  <c r="H358"/>
  <c r="G358"/>
  <c r="F358"/>
  <c r="E358"/>
  <c r="D358"/>
  <c r="C358"/>
  <c r="B358"/>
  <c r="AX357"/>
  <c r="AW357"/>
  <c r="AV357"/>
  <c r="AU357"/>
  <c r="AT357"/>
  <c r="AS357"/>
  <c r="AR357"/>
  <c r="AQ357"/>
  <c r="AP357"/>
  <c r="AO357"/>
  <c r="AN357"/>
  <c r="AM357"/>
  <c r="AL357"/>
  <c r="AK357"/>
  <c r="AJ357"/>
  <c r="AI357"/>
  <c r="AH357"/>
  <c r="AG357"/>
  <c r="AF357"/>
  <c r="AE357"/>
  <c r="AD357"/>
  <c r="AC357"/>
  <c r="AB357"/>
  <c r="AA357"/>
  <c r="Z357"/>
  <c r="Y357"/>
  <c r="X357"/>
  <c r="W357"/>
  <c r="V357"/>
  <c r="U357"/>
  <c r="T357"/>
  <c r="S357"/>
  <c r="R357"/>
  <c r="Q357"/>
  <c r="P357"/>
  <c r="O357"/>
  <c r="N357"/>
  <c r="M357"/>
  <c r="L357"/>
  <c r="K357"/>
  <c r="J357"/>
  <c r="I357"/>
  <c r="H357"/>
  <c r="G357"/>
  <c r="F357"/>
  <c r="E357"/>
  <c r="D357"/>
  <c r="C357"/>
  <c r="B357"/>
  <c r="AX356"/>
  <c r="AW356"/>
  <c r="AV356"/>
  <c r="AU356"/>
  <c r="AT356"/>
  <c r="AS356"/>
  <c r="AR356"/>
  <c r="AQ356"/>
  <c r="AP356"/>
  <c r="AO356"/>
  <c r="AN356"/>
  <c r="AM356"/>
  <c r="AL356"/>
  <c r="AK356"/>
  <c r="AJ356"/>
  <c r="AI356"/>
  <c r="AH356"/>
  <c r="AG356"/>
  <c r="AF356"/>
  <c r="AE356"/>
  <c r="AD356"/>
  <c r="AC356"/>
  <c r="AB356"/>
  <c r="AA356"/>
  <c r="Z356"/>
  <c r="Y356"/>
  <c r="X356"/>
  <c r="W356"/>
  <c r="V356"/>
  <c r="U356"/>
  <c r="T356"/>
  <c r="S356"/>
  <c r="R356"/>
  <c r="Q356"/>
  <c r="P356"/>
  <c r="O356"/>
  <c r="N356"/>
  <c r="M356"/>
  <c r="L356"/>
  <c r="K356"/>
  <c r="J356"/>
  <c r="I356"/>
  <c r="H356"/>
  <c r="G356"/>
  <c r="F356"/>
  <c r="E356"/>
  <c r="D356"/>
  <c r="C356"/>
  <c r="B356"/>
  <c r="AX355"/>
  <c r="AW355"/>
  <c r="AV355"/>
  <c r="AU355"/>
  <c r="AT355"/>
  <c r="AS355"/>
  <c r="AR355"/>
  <c r="AQ355"/>
  <c r="AP355"/>
  <c r="AO355"/>
  <c r="AN355"/>
  <c r="AM355"/>
  <c r="AL355"/>
  <c r="AK355"/>
  <c r="AJ355"/>
  <c r="AI355"/>
  <c r="AH355"/>
  <c r="AG355"/>
  <c r="AF355"/>
  <c r="AE355"/>
  <c r="AD355"/>
  <c r="AC355"/>
  <c r="AB355"/>
  <c r="AA355"/>
  <c r="Z355"/>
  <c r="Y355"/>
  <c r="X355"/>
  <c r="W355"/>
  <c r="V355"/>
  <c r="U355"/>
  <c r="T355"/>
  <c r="S355"/>
  <c r="R355"/>
  <c r="Q355"/>
  <c r="P355"/>
  <c r="O355"/>
  <c r="N355"/>
  <c r="M355"/>
  <c r="L355"/>
  <c r="K355"/>
  <c r="J355"/>
  <c r="I355"/>
  <c r="H355"/>
  <c r="G355"/>
  <c r="F355"/>
  <c r="E355"/>
  <c r="D355"/>
  <c r="C355"/>
  <c r="B355"/>
  <c r="AX354"/>
  <c r="AW354"/>
  <c r="AV354"/>
  <c r="AU354"/>
  <c r="AT354"/>
  <c r="AS354"/>
  <c r="AR354"/>
  <c r="AQ354"/>
  <c r="AP354"/>
  <c r="AO354"/>
  <c r="AN354"/>
  <c r="AM354"/>
  <c r="AL354"/>
  <c r="AK354"/>
  <c r="AJ354"/>
  <c r="AI354"/>
  <c r="AH354"/>
  <c r="AG354"/>
  <c r="AF354"/>
  <c r="AE354"/>
  <c r="AD354"/>
  <c r="AC354"/>
  <c r="AB354"/>
  <c r="AA354"/>
  <c r="Z354"/>
  <c r="Y354"/>
  <c r="X354"/>
  <c r="W354"/>
  <c r="V354"/>
  <c r="U354"/>
  <c r="T354"/>
  <c r="S354"/>
  <c r="R354"/>
  <c r="Q354"/>
  <c r="P354"/>
  <c r="O354"/>
  <c r="N354"/>
  <c r="M354"/>
  <c r="L354"/>
  <c r="K354"/>
  <c r="J354"/>
  <c r="I354"/>
  <c r="H354"/>
  <c r="G354"/>
  <c r="F354"/>
  <c r="E354"/>
  <c r="D354"/>
  <c r="C354"/>
  <c r="B354"/>
  <c r="AX353"/>
  <c r="AW353"/>
  <c r="AV353"/>
  <c r="AU353"/>
  <c r="AT353"/>
  <c r="AS353"/>
  <c r="AR353"/>
  <c r="AQ353"/>
  <c r="AP353"/>
  <c r="AO353"/>
  <c r="AN353"/>
  <c r="AM353"/>
  <c r="AL353"/>
  <c r="AK353"/>
  <c r="AJ353"/>
  <c r="AI353"/>
  <c r="AH353"/>
  <c r="AG353"/>
  <c r="AF353"/>
  <c r="AE353"/>
  <c r="AD353"/>
  <c r="AC353"/>
  <c r="AB353"/>
  <c r="AA353"/>
  <c r="Z353"/>
  <c r="Y353"/>
  <c r="X353"/>
  <c r="W353"/>
  <c r="V353"/>
  <c r="U353"/>
  <c r="T353"/>
  <c r="S353"/>
  <c r="R353"/>
  <c r="Q353"/>
  <c r="P353"/>
  <c r="O353"/>
  <c r="N353"/>
  <c r="M353"/>
  <c r="L353"/>
  <c r="K353"/>
  <c r="J353"/>
  <c r="I353"/>
  <c r="H353"/>
  <c r="G353"/>
  <c r="F353"/>
  <c r="E353"/>
  <c r="D353"/>
  <c r="C353"/>
  <c r="B353"/>
  <c r="AX352"/>
  <c r="AW352"/>
  <c r="AV352"/>
  <c r="AU352"/>
  <c r="AT352"/>
  <c r="AS352"/>
  <c r="AR352"/>
  <c r="AQ352"/>
  <c r="AP352"/>
  <c r="AO352"/>
  <c r="AN352"/>
  <c r="AM352"/>
  <c r="AL352"/>
  <c r="AK352"/>
  <c r="AJ352"/>
  <c r="AI352"/>
  <c r="AH352"/>
  <c r="AG352"/>
  <c r="AF352"/>
  <c r="AE352"/>
  <c r="AD352"/>
  <c r="AC352"/>
  <c r="AB352"/>
  <c r="AA352"/>
  <c r="Z352"/>
  <c r="Y352"/>
  <c r="X352"/>
  <c r="W352"/>
  <c r="V352"/>
  <c r="U352"/>
  <c r="T352"/>
  <c r="S352"/>
  <c r="R352"/>
  <c r="Q352"/>
  <c r="P352"/>
  <c r="O352"/>
  <c r="N352"/>
  <c r="M352"/>
  <c r="L352"/>
  <c r="K352"/>
  <c r="J352"/>
  <c r="I352"/>
  <c r="H352"/>
  <c r="G352"/>
  <c r="F352"/>
  <c r="E352"/>
  <c r="D352"/>
  <c r="C352"/>
  <c r="B352"/>
  <c r="AX351"/>
  <c r="AW351"/>
  <c r="AV351"/>
  <c r="AU351"/>
  <c r="AT351"/>
  <c r="AS351"/>
  <c r="AR351"/>
  <c r="AQ351"/>
  <c r="AP351"/>
  <c r="AO351"/>
  <c r="AN351"/>
  <c r="AM351"/>
  <c r="AL351"/>
  <c r="AK351"/>
  <c r="AJ351"/>
  <c r="AI351"/>
  <c r="AH351"/>
  <c r="AG351"/>
  <c r="AF351"/>
  <c r="AE351"/>
  <c r="AD351"/>
  <c r="AC351"/>
  <c r="AB351"/>
  <c r="AA351"/>
  <c r="Z351"/>
  <c r="Y351"/>
  <c r="X351"/>
  <c r="W351"/>
  <c r="V351"/>
  <c r="U351"/>
  <c r="T351"/>
  <c r="S351"/>
  <c r="R351"/>
  <c r="Q351"/>
  <c r="P351"/>
  <c r="O351"/>
  <c r="N351"/>
  <c r="M351"/>
  <c r="L351"/>
  <c r="K351"/>
  <c r="J351"/>
  <c r="I351"/>
  <c r="H351"/>
  <c r="G351"/>
  <c r="F351"/>
  <c r="E351"/>
  <c r="D351"/>
  <c r="C351"/>
  <c r="B351"/>
  <c r="AX350"/>
  <c r="AW350"/>
  <c r="AV350"/>
  <c r="AU350"/>
  <c r="AT350"/>
  <c r="AS350"/>
  <c r="AR350"/>
  <c r="AQ350"/>
  <c r="AP350"/>
  <c r="AO350"/>
  <c r="AN350"/>
  <c r="AM350"/>
  <c r="AL350"/>
  <c r="AK350"/>
  <c r="AJ350"/>
  <c r="AI350"/>
  <c r="AH350"/>
  <c r="AG350"/>
  <c r="AF350"/>
  <c r="AE350"/>
  <c r="AD350"/>
  <c r="AC350"/>
  <c r="AB350"/>
  <c r="AA350"/>
  <c r="Z350"/>
  <c r="Y350"/>
  <c r="X350"/>
  <c r="W350"/>
  <c r="V350"/>
  <c r="U350"/>
  <c r="T350"/>
  <c r="S350"/>
  <c r="R350"/>
  <c r="Q350"/>
  <c r="P350"/>
  <c r="O350"/>
  <c r="N350"/>
  <c r="M350"/>
  <c r="L350"/>
  <c r="K350"/>
  <c r="J350"/>
  <c r="I350"/>
  <c r="H350"/>
  <c r="G350"/>
  <c r="F350"/>
  <c r="E350"/>
  <c r="D350"/>
  <c r="C350"/>
  <c r="B350"/>
  <c r="AX349"/>
  <c r="AW349"/>
  <c r="AV349"/>
  <c r="AU349"/>
  <c r="AT349"/>
  <c r="AS349"/>
  <c r="AR349"/>
  <c r="AQ349"/>
  <c r="AP349"/>
  <c r="AO349"/>
  <c r="AN349"/>
  <c r="AM349"/>
  <c r="AL349"/>
  <c r="AK349"/>
  <c r="AJ349"/>
  <c r="AI349"/>
  <c r="AH349"/>
  <c r="AG349"/>
  <c r="AF349"/>
  <c r="AE349"/>
  <c r="AD349"/>
  <c r="AC349"/>
  <c r="AB349"/>
  <c r="AA349"/>
  <c r="Z349"/>
  <c r="Y349"/>
  <c r="X349"/>
  <c r="W349"/>
  <c r="V349"/>
  <c r="U349"/>
  <c r="T349"/>
  <c r="S349"/>
  <c r="R349"/>
  <c r="Q349"/>
  <c r="P349"/>
  <c r="O349"/>
  <c r="N349"/>
  <c r="M349"/>
  <c r="L349"/>
  <c r="K349"/>
  <c r="J349"/>
  <c r="I349"/>
  <c r="H349"/>
  <c r="G349"/>
  <c r="F349"/>
  <c r="E349"/>
  <c r="D349"/>
  <c r="C349"/>
  <c r="B349"/>
  <c r="AX348"/>
  <c r="AW348"/>
  <c r="AV348"/>
  <c r="AU348"/>
  <c r="AT348"/>
  <c r="AS348"/>
  <c r="AR348"/>
  <c r="AQ348"/>
  <c r="AP348"/>
  <c r="AO348"/>
  <c r="AN348"/>
  <c r="AM348"/>
  <c r="AL348"/>
  <c r="AK348"/>
  <c r="AJ348"/>
  <c r="AI348"/>
  <c r="AH348"/>
  <c r="AG348"/>
  <c r="AF348"/>
  <c r="AE348"/>
  <c r="AD348"/>
  <c r="AC348"/>
  <c r="AB348"/>
  <c r="AA348"/>
  <c r="Z348"/>
  <c r="Y348"/>
  <c r="X348"/>
  <c r="W348"/>
  <c r="V348"/>
  <c r="U348"/>
  <c r="T348"/>
  <c r="S348"/>
  <c r="R348"/>
  <c r="Q348"/>
  <c r="P348"/>
  <c r="O348"/>
  <c r="N348"/>
  <c r="M348"/>
  <c r="L348"/>
  <c r="K348"/>
  <c r="J348"/>
  <c r="I348"/>
  <c r="H348"/>
  <c r="G348"/>
  <c r="F348"/>
  <c r="E348"/>
  <c r="D348"/>
  <c r="C348"/>
  <c r="B348"/>
  <c r="AX347"/>
  <c r="AW347"/>
  <c r="AV347"/>
  <c r="AU347"/>
  <c r="AT347"/>
  <c r="AS347"/>
  <c r="AR347"/>
  <c r="AQ347"/>
  <c r="AP347"/>
  <c r="AO347"/>
  <c r="AN347"/>
  <c r="AM347"/>
  <c r="AL347"/>
  <c r="AK347"/>
  <c r="AJ347"/>
  <c r="AI347"/>
  <c r="AH347"/>
  <c r="AG347"/>
  <c r="AF347"/>
  <c r="AE347"/>
  <c r="AD347"/>
  <c r="AC347"/>
  <c r="AB347"/>
  <c r="AA347"/>
  <c r="Z347"/>
  <c r="Y347"/>
  <c r="X347"/>
  <c r="W347"/>
  <c r="V347"/>
  <c r="U347"/>
  <c r="T347"/>
  <c r="S347"/>
  <c r="R347"/>
  <c r="Q347"/>
  <c r="P347"/>
  <c r="O347"/>
  <c r="N347"/>
  <c r="M347"/>
  <c r="L347"/>
  <c r="K347"/>
  <c r="J347"/>
  <c r="I347"/>
  <c r="H347"/>
  <c r="G347"/>
  <c r="F347"/>
  <c r="E347"/>
  <c r="D347"/>
  <c r="C347"/>
  <c r="B347"/>
  <c r="AX346"/>
  <c r="AW346"/>
  <c r="AV346"/>
  <c r="AU346"/>
  <c r="AT346"/>
  <c r="AS346"/>
  <c r="AR346"/>
  <c r="AQ346"/>
  <c r="AP346"/>
  <c r="AO346"/>
  <c r="AN346"/>
  <c r="AM346"/>
  <c r="AL346"/>
  <c r="AK346"/>
  <c r="AJ346"/>
  <c r="AI346"/>
  <c r="AH346"/>
  <c r="AG346"/>
  <c r="AF346"/>
  <c r="AE346"/>
  <c r="AD346"/>
  <c r="AC346"/>
  <c r="AB346"/>
  <c r="AA346"/>
  <c r="Z346"/>
  <c r="Y346"/>
  <c r="X346"/>
  <c r="W346"/>
  <c r="V346"/>
  <c r="U346"/>
  <c r="T346"/>
  <c r="S346"/>
  <c r="R346"/>
  <c r="Q346"/>
  <c r="P346"/>
  <c r="O346"/>
  <c r="N346"/>
  <c r="M346"/>
  <c r="L346"/>
  <c r="K346"/>
  <c r="J346"/>
  <c r="I346"/>
  <c r="H346"/>
  <c r="G346"/>
  <c r="F346"/>
  <c r="E346"/>
  <c r="D346"/>
  <c r="C346"/>
  <c r="B346"/>
  <c r="AX345"/>
  <c r="AW345"/>
  <c r="AV345"/>
  <c r="AU345"/>
  <c r="AT345"/>
  <c r="AS345"/>
  <c r="AR345"/>
  <c r="AQ345"/>
  <c r="AP345"/>
  <c r="AO345"/>
  <c r="AN345"/>
  <c r="AM345"/>
  <c r="AL345"/>
  <c r="AK345"/>
  <c r="AJ345"/>
  <c r="AI345"/>
  <c r="AH345"/>
  <c r="AG345"/>
  <c r="AF345"/>
  <c r="AE345"/>
  <c r="AD345"/>
  <c r="AC345"/>
  <c r="AB345"/>
  <c r="AA345"/>
  <c r="Z345"/>
  <c r="Y345"/>
  <c r="X345"/>
  <c r="W345"/>
  <c r="V345"/>
  <c r="U345"/>
  <c r="T345"/>
  <c r="S345"/>
  <c r="R345"/>
  <c r="Q345"/>
  <c r="P345"/>
  <c r="O345"/>
  <c r="N345"/>
  <c r="M345"/>
  <c r="L345"/>
  <c r="K345"/>
  <c r="J345"/>
  <c r="I345"/>
  <c r="H345"/>
  <c r="G345"/>
  <c r="F345"/>
  <c r="E345"/>
  <c r="D345"/>
  <c r="C345"/>
  <c r="B345"/>
  <c r="AX344"/>
  <c r="AW344"/>
  <c r="AV344"/>
  <c r="AU344"/>
  <c r="AT344"/>
  <c r="AS344"/>
  <c r="AR344"/>
  <c r="AQ344"/>
  <c r="AP344"/>
  <c r="AO344"/>
  <c r="AN344"/>
  <c r="AM344"/>
  <c r="AL344"/>
  <c r="AK344"/>
  <c r="AJ344"/>
  <c r="AI344"/>
  <c r="AH344"/>
  <c r="AG344"/>
  <c r="AF344"/>
  <c r="AE344"/>
  <c r="AD344"/>
  <c r="AC344"/>
  <c r="AB344"/>
  <c r="AA344"/>
  <c r="Z344"/>
  <c r="Y344"/>
  <c r="X344"/>
  <c r="W344"/>
  <c r="V344"/>
  <c r="U344"/>
  <c r="T344"/>
  <c r="S344"/>
  <c r="R344"/>
  <c r="Q344"/>
  <c r="P344"/>
  <c r="O344"/>
  <c r="N344"/>
  <c r="M344"/>
  <c r="L344"/>
  <c r="K344"/>
  <c r="J344"/>
  <c r="I344"/>
  <c r="H344"/>
  <c r="G344"/>
  <c r="F344"/>
  <c r="E344"/>
  <c r="D344"/>
  <c r="C344"/>
  <c r="B344"/>
  <c r="AX343"/>
  <c r="AW343"/>
  <c r="AV343"/>
  <c r="AU343"/>
  <c r="AT343"/>
  <c r="AS343"/>
  <c r="AR343"/>
  <c r="AQ343"/>
  <c r="AP343"/>
  <c r="AO343"/>
  <c r="AN343"/>
  <c r="AM343"/>
  <c r="AL343"/>
  <c r="AK343"/>
  <c r="AJ343"/>
  <c r="AI343"/>
  <c r="AH343"/>
  <c r="AG343"/>
  <c r="AF343"/>
  <c r="AE343"/>
  <c r="AD343"/>
  <c r="AC343"/>
  <c r="AB343"/>
  <c r="AA343"/>
  <c r="Z343"/>
  <c r="Y343"/>
  <c r="X343"/>
  <c r="W343"/>
  <c r="V343"/>
  <c r="U343"/>
  <c r="T343"/>
  <c r="S343"/>
  <c r="R343"/>
  <c r="Q343"/>
  <c r="P343"/>
  <c r="O343"/>
  <c r="N343"/>
  <c r="M343"/>
  <c r="L343"/>
  <c r="K343"/>
  <c r="J343"/>
  <c r="I343"/>
  <c r="H343"/>
  <c r="G343"/>
  <c r="F343"/>
  <c r="E343"/>
  <c r="D343"/>
  <c r="C343"/>
  <c r="B343"/>
  <c r="AX342"/>
  <c r="AW342"/>
  <c r="AV342"/>
  <c r="AU342"/>
  <c r="AT342"/>
  <c r="AS342"/>
  <c r="AR342"/>
  <c r="AQ342"/>
  <c r="AP342"/>
  <c r="AO342"/>
  <c r="AN342"/>
  <c r="AM342"/>
  <c r="AL342"/>
  <c r="AK342"/>
  <c r="AJ342"/>
  <c r="AI342"/>
  <c r="AH342"/>
  <c r="AG342"/>
  <c r="AF342"/>
  <c r="AE342"/>
  <c r="AD342"/>
  <c r="AC342"/>
  <c r="AB342"/>
  <c r="AA342"/>
  <c r="Z342"/>
  <c r="Y342"/>
  <c r="X342"/>
  <c r="W342"/>
  <c r="V342"/>
  <c r="U342"/>
  <c r="T342"/>
  <c r="S342"/>
  <c r="R342"/>
  <c r="Q342"/>
  <c r="P342"/>
  <c r="O342"/>
  <c r="N342"/>
  <c r="M342"/>
  <c r="L342"/>
  <c r="K342"/>
  <c r="J342"/>
  <c r="I342"/>
  <c r="H342"/>
  <c r="G342"/>
  <c r="F342"/>
  <c r="E342"/>
  <c r="D342"/>
  <c r="C342"/>
  <c r="B342"/>
  <c r="AX341"/>
  <c r="AW341"/>
  <c r="AV341"/>
  <c r="AU341"/>
  <c r="AT341"/>
  <c r="AS341"/>
  <c r="AR341"/>
  <c r="AQ341"/>
  <c r="AP341"/>
  <c r="AO341"/>
  <c r="AN341"/>
  <c r="AM341"/>
  <c r="AL341"/>
  <c r="AK341"/>
  <c r="AJ341"/>
  <c r="AI341"/>
  <c r="AH341"/>
  <c r="AG341"/>
  <c r="AF341"/>
  <c r="AE341"/>
  <c r="AD341"/>
  <c r="AC341"/>
  <c r="AB341"/>
  <c r="AA341"/>
  <c r="Z341"/>
  <c r="Y341"/>
  <c r="X341"/>
  <c r="W341"/>
  <c r="V341"/>
  <c r="U341"/>
  <c r="T341"/>
  <c r="S341"/>
  <c r="R341"/>
  <c r="Q341"/>
  <c r="P341"/>
  <c r="O341"/>
  <c r="N341"/>
  <c r="M341"/>
  <c r="L341"/>
  <c r="K341"/>
  <c r="J341"/>
  <c r="I341"/>
  <c r="H341"/>
  <c r="G341"/>
  <c r="F341"/>
  <c r="E341"/>
  <c r="D341"/>
  <c r="C341"/>
  <c r="B341"/>
  <c r="AX340"/>
  <c r="AW340"/>
  <c r="AV340"/>
  <c r="AU340"/>
  <c r="AT340"/>
  <c r="AS340"/>
  <c r="AR340"/>
  <c r="AQ340"/>
  <c r="AP340"/>
  <c r="AO340"/>
  <c r="AN340"/>
  <c r="AM340"/>
  <c r="AL340"/>
  <c r="AK340"/>
  <c r="AJ340"/>
  <c r="AI340"/>
  <c r="AH340"/>
  <c r="AG340"/>
  <c r="AF340"/>
  <c r="AE340"/>
  <c r="AD340"/>
  <c r="AC340"/>
  <c r="AB340"/>
  <c r="AA340"/>
  <c r="Z340"/>
  <c r="Y340"/>
  <c r="X340"/>
  <c r="W340"/>
  <c r="V340"/>
  <c r="U340"/>
  <c r="T340"/>
  <c r="S340"/>
  <c r="R340"/>
  <c r="Q340"/>
  <c r="P340"/>
  <c r="O340"/>
  <c r="N340"/>
  <c r="M340"/>
  <c r="L340"/>
  <c r="K340"/>
  <c r="J340"/>
  <c r="I340"/>
  <c r="H340"/>
  <c r="G340"/>
  <c r="F340"/>
  <c r="E340"/>
  <c r="D340"/>
  <c r="C340"/>
  <c r="B340"/>
  <c r="AX339"/>
  <c r="AW339"/>
  <c r="AV339"/>
  <c r="AU339"/>
  <c r="AT339"/>
  <c r="AS339"/>
  <c r="AR339"/>
  <c r="AQ339"/>
  <c r="AP339"/>
  <c r="AO339"/>
  <c r="AN339"/>
  <c r="AM339"/>
  <c r="AL339"/>
  <c r="AK339"/>
  <c r="AJ339"/>
  <c r="AI339"/>
  <c r="AH339"/>
  <c r="AG339"/>
  <c r="AF339"/>
  <c r="AE339"/>
  <c r="AD339"/>
  <c r="AC339"/>
  <c r="AB339"/>
  <c r="AA339"/>
  <c r="Z339"/>
  <c r="Y339"/>
  <c r="X339"/>
  <c r="W339"/>
  <c r="V339"/>
  <c r="U339"/>
  <c r="T339"/>
  <c r="S339"/>
  <c r="R339"/>
  <c r="Q339"/>
  <c r="P339"/>
  <c r="O339"/>
  <c r="N339"/>
  <c r="M339"/>
  <c r="L339"/>
  <c r="K339"/>
  <c r="J339"/>
  <c r="I339"/>
  <c r="H339"/>
  <c r="G339"/>
  <c r="F339"/>
  <c r="E339"/>
  <c r="D339"/>
  <c r="C339"/>
  <c r="B339"/>
  <c r="AX338"/>
  <c r="AW338"/>
  <c r="AV338"/>
  <c r="AU338"/>
  <c r="AT338"/>
  <c r="AS338"/>
  <c r="AR338"/>
  <c r="AQ338"/>
  <c r="AP338"/>
  <c r="AO338"/>
  <c r="AN338"/>
  <c r="AM338"/>
  <c r="AL338"/>
  <c r="AK338"/>
  <c r="AJ338"/>
  <c r="AI338"/>
  <c r="AH338"/>
  <c r="AG338"/>
  <c r="AF338"/>
  <c r="AE338"/>
  <c r="AD338"/>
  <c r="AC338"/>
  <c r="AB338"/>
  <c r="AA338"/>
  <c r="Z338"/>
  <c r="Y338"/>
  <c r="X338"/>
  <c r="W338"/>
  <c r="V338"/>
  <c r="U338"/>
  <c r="T338"/>
  <c r="S338"/>
  <c r="R338"/>
  <c r="Q338"/>
  <c r="P338"/>
  <c r="O338"/>
  <c r="N338"/>
  <c r="M338"/>
  <c r="L338"/>
  <c r="K338"/>
  <c r="J338"/>
  <c r="I338"/>
  <c r="H338"/>
  <c r="G338"/>
  <c r="F338"/>
  <c r="E338"/>
  <c r="D338"/>
  <c r="C338"/>
  <c r="B338"/>
  <c r="AX337"/>
  <c r="AW337"/>
  <c r="AV337"/>
  <c r="AU337"/>
  <c r="AT337"/>
  <c r="AS337"/>
  <c r="AR337"/>
  <c r="AQ337"/>
  <c r="AP337"/>
  <c r="AO337"/>
  <c r="AN337"/>
  <c r="AM337"/>
  <c r="AL337"/>
  <c r="AK337"/>
  <c r="AJ337"/>
  <c r="AI337"/>
  <c r="AH337"/>
  <c r="AG337"/>
  <c r="AF337"/>
  <c r="AE337"/>
  <c r="AD337"/>
  <c r="AC337"/>
  <c r="AB337"/>
  <c r="AA337"/>
  <c r="Z337"/>
  <c r="Y337"/>
  <c r="X337"/>
  <c r="W337"/>
  <c r="V337"/>
  <c r="U337"/>
  <c r="T337"/>
  <c r="S337"/>
  <c r="R337"/>
  <c r="Q337"/>
  <c r="P337"/>
  <c r="O337"/>
  <c r="N337"/>
  <c r="M337"/>
  <c r="L337"/>
  <c r="K337"/>
  <c r="J337"/>
  <c r="I337"/>
  <c r="H337"/>
  <c r="G337"/>
  <c r="F337"/>
  <c r="E337"/>
  <c r="D337"/>
  <c r="C337"/>
  <c r="B337"/>
  <c r="AX336"/>
  <c r="AW336"/>
  <c r="AV336"/>
  <c r="AU336"/>
  <c r="AT336"/>
  <c r="AS336"/>
  <c r="AR336"/>
  <c r="AQ336"/>
  <c r="AP336"/>
  <c r="AO336"/>
  <c r="AN336"/>
  <c r="AM336"/>
  <c r="AL336"/>
  <c r="AK336"/>
  <c r="AJ336"/>
  <c r="AI336"/>
  <c r="AH336"/>
  <c r="AG336"/>
  <c r="AF336"/>
  <c r="AE336"/>
  <c r="AD336"/>
  <c r="AC336"/>
  <c r="AB336"/>
  <c r="AA336"/>
  <c r="Z336"/>
  <c r="Y336"/>
  <c r="X336"/>
  <c r="W336"/>
  <c r="V336"/>
  <c r="U336"/>
  <c r="T336"/>
  <c r="S336"/>
  <c r="R336"/>
  <c r="Q336"/>
  <c r="P336"/>
  <c r="O336"/>
  <c r="N336"/>
  <c r="M336"/>
  <c r="L336"/>
  <c r="K336"/>
  <c r="J336"/>
  <c r="I336"/>
  <c r="H336"/>
  <c r="G336"/>
  <c r="F336"/>
  <c r="E336"/>
  <c r="D336"/>
  <c r="C336"/>
  <c r="B336"/>
  <c r="AX335"/>
  <c r="AW335"/>
  <c r="AV335"/>
  <c r="AU335"/>
  <c r="AT335"/>
  <c r="AS335"/>
  <c r="AR335"/>
  <c r="AQ335"/>
  <c r="AP335"/>
  <c r="AO335"/>
  <c r="AN335"/>
  <c r="AM335"/>
  <c r="AL335"/>
  <c r="AK335"/>
  <c r="AJ335"/>
  <c r="AI335"/>
  <c r="AH335"/>
  <c r="AG335"/>
  <c r="AF335"/>
  <c r="AE335"/>
  <c r="AD335"/>
  <c r="AC335"/>
  <c r="AB335"/>
  <c r="AA335"/>
  <c r="Z335"/>
  <c r="Y335"/>
  <c r="X335"/>
  <c r="W335"/>
  <c r="V335"/>
  <c r="U335"/>
  <c r="T335"/>
  <c r="S335"/>
  <c r="R335"/>
  <c r="Q335"/>
  <c r="P335"/>
  <c r="O335"/>
  <c r="N335"/>
  <c r="M335"/>
  <c r="L335"/>
  <c r="K335"/>
  <c r="J335"/>
  <c r="I335"/>
  <c r="H335"/>
  <c r="G335"/>
  <c r="F335"/>
  <c r="E335"/>
  <c r="D335"/>
  <c r="C335"/>
  <c r="B335"/>
  <c r="AX334"/>
  <c r="AW334"/>
  <c r="AV334"/>
  <c r="AU334"/>
  <c r="AT334"/>
  <c r="AS334"/>
  <c r="AR334"/>
  <c r="AQ334"/>
  <c r="AP334"/>
  <c r="AO334"/>
  <c r="AN334"/>
  <c r="AM334"/>
  <c r="AL334"/>
  <c r="AK334"/>
  <c r="AJ334"/>
  <c r="AI334"/>
  <c r="AH334"/>
  <c r="AG334"/>
  <c r="AF334"/>
  <c r="AE334"/>
  <c r="AD334"/>
  <c r="AC334"/>
  <c r="AB334"/>
  <c r="AA334"/>
  <c r="Z334"/>
  <c r="Y334"/>
  <c r="X334"/>
  <c r="W334"/>
  <c r="V334"/>
  <c r="U334"/>
  <c r="T334"/>
  <c r="S334"/>
  <c r="R334"/>
  <c r="Q334"/>
  <c r="P334"/>
  <c r="O334"/>
  <c r="N334"/>
  <c r="M334"/>
  <c r="L334"/>
  <c r="K334"/>
  <c r="J334"/>
  <c r="I334"/>
  <c r="H334"/>
  <c r="G334"/>
  <c r="F334"/>
  <c r="E334"/>
  <c r="D334"/>
  <c r="C334"/>
  <c r="B334"/>
  <c r="AX333"/>
  <c r="AW333"/>
  <c r="AV333"/>
  <c r="AU333"/>
  <c r="AT333"/>
  <c r="AS333"/>
  <c r="AR333"/>
  <c r="AQ333"/>
  <c r="AP333"/>
  <c r="AO333"/>
  <c r="AN333"/>
  <c r="AM333"/>
  <c r="AL333"/>
  <c r="AK333"/>
  <c r="AJ333"/>
  <c r="AI333"/>
  <c r="AH333"/>
  <c r="AG333"/>
  <c r="AF333"/>
  <c r="AE333"/>
  <c r="AD333"/>
  <c r="AC333"/>
  <c r="AB333"/>
  <c r="AA333"/>
  <c r="Z333"/>
  <c r="Y333"/>
  <c r="X333"/>
  <c r="W333"/>
  <c r="V333"/>
  <c r="U333"/>
  <c r="T333"/>
  <c r="S333"/>
  <c r="R333"/>
  <c r="Q333"/>
  <c r="P333"/>
  <c r="O333"/>
  <c r="N333"/>
  <c r="M333"/>
  <c r="L333"/>
  <c r="K333"/>
  <c r="J333"/>
  <c r="I333"/>
  <c r="H333"/>
  <c r="G333"/>
  <c r="F333"/>
  <c r="E333"/>
  <c r="D333"/>
  <c r="C333"/>
  <c r="B333"/>
  <c r="AX332"/>
  <c r="AW332"/>
  <c r="AV332"/>
  <c r="AU332"/>
  <c r="AT332"/>
  <c r="AS332"/>
  <c r="AR332"/>
  <c r="AQ332"/>
  <c r="AP332"/>
  <c r="AO332"/>
  <c r="AN332"/>
  <c r="AM332"/>
  <c r="AL332"/>
  <c r="AK332"/>
  <c r="AJ332"/>
  <c r="AI332"/>
  <c r="AH332"/>
  <c r="AG332"/>
  <c r="AF332"/>
  <c r="AE332"/>
  <c r="AD332"/>
  <c r="AC332"/>
  <c r="AB332"/>
  <c r="AA332"/>
  <c r="Z332"/>
  <c r="Y332"/>
  <c r="X332"/>
  <c r="W332"/>
  <c r="V332"/>
  <c r="U332"/>
  <c r="T332"/>
  <c r="S332"/>
  <c r="R332"/>
  <c r="Q332"/>
  <c r="P332"/>
  <c r="O332"/>
  <c r="N332"/>
  <c r="M332"/>
  <c r="L332"/>
  <c r="K332"/>
  <c r="J332"/>
  <c r="I332"/>
  <c r="H332"/>
  <c r="G332"/>
  <c r="F332"/>
  <c r="E332"/>
  <c r="D332"/>
  <c r="C332"/>
  <c r="B332"/>
  <c r="AX331"/>
  <c r="AW331"/>
  <c r="AV331"/>
  <c r="AU331"/>
  <c r="AT331"/>
  <c r="AS331"/>
  <c r="AR331"/>
  <c r="AQ331"/>
  <c r="AP331"/>
  <c r="AO331"/>
  <c r="AN331"/>
  <c r="AM331"/>
  <c r="AL331"/>
  <c r="AK331"/>
  <c r="AJ331"/>
  <c r="AI331"/>
  <c r="AH331"/>
  <c r="AG331"/>
  <c r="AF331"/>
  <c r="AE331"/>
  <c r="AD331"/>
  <c r="AC331"/>
  <c r="AB331"/>
  <c r="AA331"/>
  <c r="Z331"/>
  <c r="Y331"/>
  <c r="X331"/>
  <c r="W331"/>
  <c r="V331"/>
  <c r="U331"/>
  <c r="T331"/>
  <c r="S331"/>
  <c r="R331"/>
  <c r="Q331"/>
  <c r="P331"/>
  <c r="O331"/>
  <c r="N331"/>
  <c r="M331"/>
  <c r="L331"/>
  <c r="K331"/>
  <c r="J331"/>
  <c r="I331"/>
  <c r="H331"/>
  <c r="G331"/>
  <c r="F331"/>
  <c r="E331"/>
  <c r="D331"/>
  <c r="C331"/>
  <c r="B331"/>
  <c r="AX330"/>
  <c r="AW330"/>
  <c r="AV330"/>
  <c r="AU330"/>
  <c r="AT330"/>
  <c r="AS330"/>
  <c r="AR330"/>
  <c r="AQ330"/>
  <c r="AP330"/>
  <c r="AO330"/>
  <c r="AN330"/>
  <c r="AM330"/>
  <c r="AL330"/>
  <c r="AK330"/>
  <c r="AJ330"/>
  <c r="AI330"/>
  <c r="AH330"/>
  <c r="AG330"/>
  <c r="AF330"/>
  <c r="AE330"/>
  <c r="AD330"/>
  <c r="AC330"/>
  <c r="AB330"/>
  <c r="AA330"/>
  <c r="Z330"/>
  <c r="Y330"/>
  <c r="X330"/>
  <c r="W330"/>
  <c r="V330"/>
  <c r="U330"/>
  <c r="T330"/>
  <c r="S330"/>
  <c r="R330"/>
  <c r="Q330"/>
  <c r="P330"/>
  <c r="O330"/>
  <c r="N330"/>
  <c r="M330"/>
  <c r="L330"/>
  <c r="K330"/>
  <c r="J330"/>
  <c r="I330"/>
  <c r="H330"/>
  <c r="G330"/>
  <c r="F330"/>
  <c r="E330"/>
  <c r="D330"/>
  <c r="C330"/>
  <c r="B330"/>
  <c r="AX329"/>
  <c r="AW329"/>
  <c r="AV329"/>
  <c r="AU329"/>
  <c r="AT329"/>
  <c r="AS329"/>
  <c r="AR329"/>
  <c r="AQ329"/>
  <c r="AP329"/>
  <c r="AO329"/>
  <c r="AN329"/>
  <c r="AM329"/>
  <c r="AL329"/>
  <c r="AK329"/>
  <c r="AJ329"/>
  <c r="AI329"/>
  <c r="AH329"/>
  <c r="AG329"/>
  <c r="AF329"/>
  <c r="AE329"/>
  <c r="AD329"/>
  <c r="AC329"/>
  <c r="AB329"/>
  <c r="AA329"/>
  <c r="Z329"/>
  <c r="Y329"/>
  <c r="X329"/>
  <c r="W329"/>
  <c r="V329"/>
  <c r="U329"/>
  <c r="T329"/>
  <c r="S329"/>
  <c r="R329"/>
  <c r="Q329"/>
  <c r="P329"/>
  <c r="O329"/>
  <c r="N329"/>
  <c r="M329"/>
  <c r="L329"/>
  <c r="K329"/>
  <c r="J329"/>
  <c r="I329"/>
  <c r="H329"/>
  <c r="G329"/>
  <c r="F329"/>
  <c r="E329"/>
  <c r="D329"/>
  <c r="C329"/>
  <c r="B329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X886"/>
  <c r="AW886"/>
  <c r="AV886"/>
  <c r="AU886"/>
  <c r="AT886"/>
  <c r="AS886"/>
  <c r="AR886"/>
  <c r="AQ886"/>
  <c r="AP886"/>
  <c r="AO886"/>
  <c r="AN886"/>
  <c r="AM886"/>
  <c r="AL886"/>
  <c r="AK886"/>
  <c r="AJ886"/>
  <c r="AI886"/>
  <c r="AH886"/>
  <c r="AG886"/>
  <c r="AF886"/>
  <c r="AE886"/>
  <c r="AD886"/>
  <c r="AC886"/>
  <c r="AB886"/>
  <c r="AA886"/>
  <c r="Z886"/>
  <c r="Y886"/>
  <c r="X886"/>
  <c r="W886"/>
  <c r="V886"/>
  <c r="U886"/>
  <c r="T886"/>
  <c r="S886"/>
  <c r="R886"/>
  <c r="Q886"/>
  <c r="P886"/>
  <c r="O886"/>
  <c r="N886"/>
  <c r="M886"/>
  <c r="L886"/>
  <c r="K886"/>
  <c r="J886"/>
  <c r="I886"/>
  <c r="H886"/>
  <c r="G886"/>
  <c r="F886"/>
  <c r="E886"/>
  <c r="D886"/>
  <c r="C886"/>
  <c r="B886"/>
  <c r="AX885"/>
  <c r="AW885"/>
  <c r="AV885"/>
  <c r="AU885"/>
  <c r="AT885"/>
  <c r="AS885"/>
  <c r="AR885"/>
  <c r="AQ885"/>
  <c r="AP885"/>
  <c r="AO885"/>
  <c r="AN885"/>
  <c r="AM885"/>
  <c r="AL885"/>
  <c r="AK885"/>
  <c r="AJ885"/>
  <c r="AI885"/>
  <c r="AH885"/>
  <c r="AG885"/>
  <c r="AF885"/>
  <c r="AE885"/>
  <c r="AD885"/>
  <c r="AC885"/>
  <c r="AB885"/>
  <c r="AA885"/>
  <c r="Z885"/>
  <c r="Y885"/>
  <c r="X885"/>
  <c r="W885"/>
  <c r="V885"/>
  <c r="U885"/>
  <c r="T885"/>
  <c r="S885"/>
  <c r="R885"/>
  <c r="Q885"/>
  <c r="P885"/>
  <c r="O885"/>
  <c r="N885"/>
  <c r="M885"/>
  <c r="L885"/>
  <c r="K885"/>
  <c r="J885"/>
  <c r="I885"/>
  <c r="H885"/>
  <c r="G885"/>
  <c r="F885"/>
  <c r="E885"/>
  <c r="D885"/>
  <c r="C885"/>
  <c r="B885"/>
  <c r="AX884"/>
  <c r="AW884"/>
  <c r="AV884"/>
  <c r="AU884"/>
  <c r="AT884"/>
  <c r="AS884"/>
  <c r="AR884"/>
  <c r="AQ884"/>
  <c r="AP884"/>
  <c r="AO884"/>
  <c r="AN884"/>
  <c r="AM884"/>
  <c r="AL884"/>
  <c r="AK884"/>
  <c r="AJ884"/>
  <c r="AI884"/>
  <c r="AH884"/>
  <c r="AG884"/>
  <c r="AF884"/>
  <c r="AE884"/>
  <c r="AD884"/>
  <c r="AC884"/>
  <c r="AB884"/>
  <c r="AA884"/>
  <c r="Z884"/>
  <c r="Y884"/>
  <c r="X884"/>
  <c r="W884"/>
  <c r="V884"/>
  <c r="U884"/>
  <c r="T884"/>
  <c r="S884"/>
  <c r="R884"/>
  <c r="Q884"/>
  <c r="P884"/>
  <c r="O884"/>
  <c r="N884"/>
  <c r="M884"/>
  <c r="L884"/>
  <c r="K884"/>
  <c r="J884"/>
  <c r="I884"/>
  <c r="H884"/>
  <c r="G884"/>
  <c r="F884"/>
  <c r="E884"/>
  <c r="D884"/>
  <c r="C884"/>
  <c r="B884"/>
  <c r="AX883"/>
  <c r="AW883"/>
  <c r="AV883"/>
  <c r="AU883"/>
  <c r="AT883"/>
  <c r="AS883"/>
  <c r="AR883"/>
  <c r="AQ883"/>
  <c r="AP883"/>
  <c r="AO883"/>
  <c r="AN883"/>
  <c r="AM883"/>
  <c r="AL883"/>
  <c r="AK883"/>
  <c r="AJ883"/>
  <c r="AI883"/>
  <c r="AH883"/>
  <c r="AG883"/>
  <c r="AF883"/>
  <c r="AE883"/>
  <c r="AD883"/>
  <c r="AC883"/>
  <c r="AB883"/>
  <c r="AA883"/>
  <c r="Z883"/>
  <c r="Y883"/>
  <c r="X883"/>
  <c r="W883"/>
  <c r="V883"/>
  <c r="U883"/>
  <c r="T883"/>
  <c r="S883"/>
  <c r="R883"/>
  <c r="Q883"/>
  <c r="P883"/>
  <c r="O883"/>
  <c r="N883"/>
  <c r="M883"/>
  <c r="L883"/>
  <c r="K883"/>
  <c r="J883"/>
  <c r="I883"/>
  <c r="H883"/>
  <c r="G883"/>
  <c r="F883"/>
  <c r="E883"/>
  <c r="D883"/>
  <c r="C883"/>
  <c r="B883"/>
  <c r="AX882"/>
  <c r="AW882"/>
  <c r="AV882"/>
  <c r="AU882"/>
  <c r="AT882"/>
  <c r="AS882"/>
  <c r="AR882"/>
  <c r="AQ882"/>
  <c r="AP882"/>
  <c r="AO882"/>
  <c r="AN882"/>
  <c r="AM882"/>
  <c r="AL882"/>
  <c r="AK882"/>
  <c r="AJ882"/>
  <c r="AI882"/>
  <c r="AH882"/>
  <c r="AG882"/>
  <c r="AF882"/>
  <c r="AE882"/>
  <c r="AD882"/>
  <c r="AC882"/>
  <c r="AB882"/>
  <c r="AA882"/>
  <c r="Z882"/>
  <c r="Y882"/>
  <c r="X882"/>
  <c r="W882"/>
  <c r="V882"/>
  <c r="U882"/>
  <c r="T882"/>
  <c r="S882"/>
  <c r="R882"/>
  <c r="Q882"/>
  <c r="P882"/>
  <c r="O882"/>
  <c r="N882"/>
  <c r="M882"/>
  <c r="L882"/>
  <c r="K882"/>
  <c r="J882"/>
  <c r="I882"/>
  <c r="H882"/>
  <c r="G882"/>
  <c r="F882"/>
  <c r="E882"/>
  <c r="D882"/>
  <c r="C882"/>
  <c r="B882"/>
  <c r="AX881"/>
  <c r="AW881"/>
  <c r="AV881"/>
  <c r="AU881"/>
  <c r="AT881"/>
  <c r="AS881"/>
  <c r="AR881"/>
  <c r="AQ881"/>
  <c r="AP881"/>
  <c r="AO881"/>
  <c r="AN881"/>
  <c r="AM881"/>
  <c r="AL881"/>
  <c r="AK881"/>
  <c r="AJ881"/>
  <c r="AI881"/>
  <c r="AH881"/>
  <c r="AG881"/>
  <c r="AF881"/>
  <c r="AE881"/>
  <c r="AD881"/>
  <c r="AC881"/>
  <c r="AB881"/>
  <c r="AA881"/>
  <c r="Z881"/>
  <c r="Y881"/>
  <c r="X881"/>
  <c r="W881"/>
  <c r="V881"/>
  <c r="U881"/>
  <c r="T881"/>
  <c r="S881"/>
  <c r="R881"/>
  <c r="Q881"/>
  <c r="P881"/>
  <c r="O881"/>
  <c r="N881"/>
  <c r="M881"/>
  <c r="L881"/>
  <c r="K881"/>
  <c r="J881"/>
  <c r="I881"/>
  <c r="H881"/>
  <c r="G881"/>
  <c r="F881"/>
  <c r="E881"/>
  <c r="D881"/>
  <c r="C881"/>
  <c r="B881"/>
  <c r="AX880"/>
  <c r="AW880"/>
  <c r="AV880"/>
  <c r="AU880"/>
  <c r="AT880"/>
  <c r="AS880"/>
  <c r="AR880"/>
  <c r="AQ880"/>
  <c r="AP880"/>
  <c r="AO880"/>
  <c r="AN880"/>
  <c r="AM880"/>
  <c r="AL880"/>
  <c r="AK880"/>
  <c r="AJ880"/>
  <c r="AI880"/>
  <c r="AH880"/>
  <c r="AG880"/>
  <c r="AF880"/>
  <c r="AE880"/>
  <c r="AD880"/>
  <c r="AC880"/>
  <c r="AB880"/>
  <c r="AA880"/>
  <c r="Z880"/>
  <c r="Y880"/>
  <c r="X880"/>
  <c r="W880"/>
  <c r="V880"/>
  <c r="U880"/>
  <c r="T880"/>
  <c r="S880"/>
  <c r="R880"/>
  <c r="Q880"/>
  <c r="P880"/>
  <c r="O880"/>
  <c r="N880"/>
  <c r="M880"/>
  <c r="L880"/>
  <c r="K880"/>
  <c r="J880"/>
  <c r="I880"/>
  <c r="H880"/>
  <c r="G880"/>
  <c r="F880"/>
  <c r="E880"/>
  <c r="D880"/>
  <c r="C880"/>
  <c r="B880"/>
  <c r="AX879"/>
  <c r="AW879"/>
  <c r="AV879"/>
  <c r="AU879"/>
  <c r="AT879"/>
  <c r="AS879"/>
  <c r="AR879"/>
  <c r="AQ879"/>
  <c r="AP879"/>
  <c r="AO879"/>
  <c r="AN879"/>
  <c r="AM879"/>
  <c r="AL879"/>
  <c r="AK879"/>
  <c r="AJ879"/>
  <c r="AI879"/>
  <c r="AH879"/>
  <c r="AG879"/>
  <c r="AF879"/>
  <c r="AE879"/>
  <c r="AD879"/>
  <c r="AC879"/>
  <c r="AB879"/>
  <c r="AA879"/>
  <c r="Z879"/>
  <c r="Y879"/>
  <c r="X879"/>
  <c r="W879"/>
  <c r="V879"/>
  <c r="U879"/>
  <c r="T879"/>
  <c r="S879"/>
  <c r="R879"/>
  <c r="Q879"/>
  <c r="P879"/>
  <c r="O879"/>
  <c r="N879"/>
  <c r="M879"/>
  <c r="L879"/>
  <c r="K879"/>
  <c r="J879"/>
  <c r="I879"/>
  <c r="H879"/>
  <c r="G879"/>
  <c r="F879"/>
  <c r="E879"/>
  <c r="D879"/>
  <c r="C879"/>
  <c r="B879"/>
  <c r="AX878"/>
  <c r="AW878"/>
  <c r="AV878"/>
  <c r="AU878"/>
  <c r="AT878"/>
  <c r="AS878"/>
  <c r="AR878"/>
  <c r="AQ878"/>
  <c r="AP878"/>
  <c r="AO878"/>
  <c r="AN878"/>
  <c r="AM878"/>
  <c r="AL878"/>
  <c r="AK878"/>
  <c r="AJ878"/>
  <c r="AI878"/>
  <c r="AH878"/>
  <c r="AG878"/>
  <c r="AF878"/>
  <c r="AE878"/>
  <c r="AD878"/>
  <c r="AC878"/>
  <c r="AB878"/>
  <c r="AA878"/>
  <c r="Z878"/>
  <c r="Y878"/>
  <c r="X878"/>
  <c r="W878"/>
  <c r="V878"/>
  <c r="U878"/>
  <c r="T878"/>
  <c r="S878"/>
  <c r="R878"/>
  <c r="Q878"/>
  <c r="P878"/>
  <c r="O878"/>
  <c r="N878"/>
  <c r="M878"/>
  <c r="L878"/>
  <c r="K878"/>
  <c r="J878"/>
  <c r="I878"/>
  <c r="H878"/>
  <c r="G878"/>
  <c r="F878"/>
  <c r="E878"/>
  <c r="D878"/>
  <c r="C878"/>
  <c r="B878"/>
  <c r="AX877"/>
  <c r="AW877"/>
  <c r="AV877"/>
  <c r="AU877"/>
  <c r="AT877"/>
  <c r="AS877"/>
  <c r="AR877"/>
  <c r="AQ877"/>
  <c r="AP877"/>
  <c r="AO877"/>
  <c r="AN877"/>
  <c r="AM877"/>
  <c r="AL877"/>
  <c r="AK877"/>
  <c r="AJ877"/>
  <c r="AI877"/>
  <c r="AH877"/>
  <c r="AG877"/>
  <c r="AF877"/>
  <c r="AE877"/>
  <c r="AD877"/>
  <c r="AC877"/>
  <c r="AB877"/>
  <c r="AA877"/>
  <c r="Z877"/>
  <c r="Y877"/>
  <c r="X877"/>
  <c r="W877"/>
  <c r="V877"/>
  <c r="U877"/>
  <c r="T877"/>
  <c r="S877"/>
  <c r="R877"/>
  <c r="Q877"/>
  <c r="P877"/>
  <c r="O877"/>
  <c r="N877"/>
  <c r="M877"/>
  <c r="L877"/>
  <c r="K877"/>
  <c r="J877"/>
  <c r="I877"/>
  <c r="H877"/>
  <c r="G877"/>
  <c r="F877"/>
  <c r="E877"/>
  <c r="D877"/>
  <c r="C877"/>
  <c r="B877"/>
  <c r="AX876"/>
  <c r="AW876"/>
  <c r="AV876"/>
  <c r="AU876"/>
  <c r="AT876"/>
  <c r="AS876"/>
  <c r="AR876"/>
  <c r="AQ876"/>
  <c r="AP876"/>
  <c r="AO876"/>
  <c r="AN876"/>
  <c r="AM876"/>
  <c r="AL876"/>
  <c r="AK876"/>
  <c r="AJ876"/>
  <c r="AI876"/>
  <c r="AH876"/>
  <c r="AG876"/>
  <c r="AF876"/>
  <c r="AE876"/>
  <c r="AD876"/>
  <c r="AC876"/>
  <c r="AB876"/>
  <c r="AA876"/>
  <c r="Z876"/>
  <c r="Y876"/>
  <c r="X876"/>
  <c r="W876"/>
  <c r="V876"/>
  <c r="U876"/>
  <c r="T876"/>
  <c r="S876"/>
  <c r="R876"/>
  <c r="Q876"/>
  <c r="P876"/>
  <c r="O876"/>
  <c r="N876"/>
  <c r="M876"/>
  <c r="L876"/>
  <c r="K876"/>
  <c r="J876"/>
  <c r="I876"/>
  <c r="H876"/>
  <c r="G876"/>
  <c r="F876"/>
  <c r="E876"/>
  <c r="D876"/>
  <c r="C876"/>
  <c r="B876"/>
  <c r="AX875"/>
  <c r="AW875"/>
  <c r="AV875"/>
  <c r="AU875"/>
  <c r="AT875"/>
  <c r="AS875"/>
  <c r="AR875"/>
  <c r="AQ875"/>
  <c r="AP875"/>
  <c r="AO875"/>
  <c r="AN875"/>
  <c r="AM875"/>
  <c r="AL875"/>
  <c r="AK875"/>
  <c r="AJ875"/>
  <c r="AI875"/>
  <c r="AH875"/>
  <c r="AG875"/>
  <c r="AF875"/>
  <c r="AE875"/>
  <c r="AD875"/>
  <c r="AC875"/>
  <c r="AB875"/>
  <c r="AA875"/>
  <c r="Z875"/>
  <c r="Y875"/>
  <c r="X875"/>
  <c r="W875"/>
  <c r="V875"/>
  <c r="U875"/>
  <c r="T875"/>
  <c r="S875"/>
  <c r="R875"/>
  <c r="Q875"/>
  <c r="P875"/>
  <c r="O875"/>
  <c r="N875"/>
  <c r="M875"/>
  <c r="L875"/>
  <c r="K875"/>
  <c r="J875"/>
  <c r="I875"/>
  <c r="H875"/>
  <c r="G875"/>
  <c r="F875"/>
  <c r="E875"/>
  <c r="D875"/>
  <c r="C875"/>
  <c r="B875"/>
  <c r="AX874"/>
  <c r="AW874"/>
  <c r="AV874"/>
  <c r="AU874"/>
  <c r="AT874"/>
  <c r="AS874"/>
  <c r="AR874"/>
  <c r="AQ874"/>
  <c r="AP874"/>
  <c r="AO874"/>
  <c r="AN874"/>
  <c r="AM874"/>
  <c r="AL874"/>
  <c r="AK874"/>
  <c r="AJ874"/>
  <c r="AI874"/>
  <c r="AH874"/>
  <c r="AG874"/>
  <c r="AF874"/>
  <c r="AE874"/>
  <c r="AD874"/>
  <c r="AC874"/>
  <c r="AB874"/>
  <c r="AA874"/>
  <c r="Z874"/>
  <c r="Y874"/>
  <c r="X874"/>
  <c r="W874"/>
  <c r="V874"/>
  <c r="U874"/>
  <c r="T874"/>
  <c r="S874"/>
  <c r="R874"/>
  <c r="Q874"/>
  <c r="P874"/>
  <c r="O874"/>
  <c r="N874"/>
  <c r="M874"/>
  <c r="L874"/>
  <c r="K874"/>
  <c r="J874"/>
  <c r="I874"/>
  <c r="H874"/>
  <c r="G874"/>
  <c r="F874"/>
  <c r="E874"/>
  <c r="D874"/>
  <c r="C874"/>
  <c r="B874"/>
  <c r="AX873"/>
  <c r="AW873"/>
  <c r="AV873"/>
  <c r="AU873"/>
  <c r="AT873"/>
  <c r="AS873"/>
  <c r="AR873"/>
  <c r="AQ873"/>
  <c r="AP873"/>
  <c r="AO873"/>
  <c r="AN873"/>
  <c r="AM873"/>
  <c r="AL873"/>
  <c r="AK873"/>
  <c r="AJ873"/>
  <c r="AI873"/>
  <c r="AH873"/>
  <c r="AG873"/>
  <c r="AF873"/>
  <c r="AE873"/>
  <c r="AD873"/>
  <c r="AC873"/>
  <c r="AB873"/>
  <c r="AA873"/>
  <c r="Z873"/>
  <c r="Y873"/>
  <c r="X873"/>
  <c r="W873"/>
  <c r="V873"/>
  <c r="U873"/>
  <c r="T873"/>
  <c r="S873"/>
  <c r="R873"/>
  <c r="Q873"/>
  <c r="P873"/>
  <c r="O873"/>
  <c r="N873"/>
  <c r="M873"/>
  <c r="L873"/>
  <c r="K873"/>
  <c r="J873"/>
  <c r="I873"/>
  <c r="H873"/>
  <c r="G873"/>
  <c r="F873"/>
  <c r="E873"/>
  <c r="D873"/>
  <c r="C873"/>
  <c r="B873"/>
  <c r="AX872"/>
  <c r="AW872"/>
  <c r="AV872"/>
  <c r="AU872"/>
  <c r="AT872"/>
  <c r="AS872"/>
  <c r="AR872"/>
  <c r="AQ872"/>
  <c r="AP872"/>
  <c r="AO872"/>
  <c r="AN872"/>
  <c r="AM872"/>
  <c r="AL872"/>
  <c r="AK872"/>
  <c r="AJ872"/>
  <c r="AI872"/>
  <c r="AH872"/>
  <c r="AG872"/>
  <c r="AF872"/>
  <c r="AE872"/>
  <c r="AD872"/>
  <c r="AC872"/>
  <c r="AB872"/>
  <c r="AA872"/>
  <c r="Z872"/>
  <c r="Y872"/>
  <c r="X872"/>
  <c r="W872"/>
  <c r="V872"/>
  <c r="U872"/>
  <c r="T872"/>
  <c r="S872"/>
  <c r="R872"/>
  <c r="Q872"/>
  <c r="P872"/>
  <c r="O872"/>
  <c r="N872"/>
  <c r="M872"/>
  <c r="L872"/>
  <c r="K872"/>
  <c r="J872"/>
  <c r="I872"/>
  <c r="H872"/>
  <c r="G872"/>
  <c r="F872"/>
  <c r="E872"/>
  <c r="D872"/>
  <c r="C872"/>
  <c r="B872"/>
  <c r="AX871"/>
  <c r="AW871"/>
  <c r="AV871"/>
  <c r="AU871"/>
  <c r="AT871"/>
  <c r="AS871"/>
  <c r="AR871"/>
  <c r="AQ871"/>
  <c r="AP871"/>
  <c r="AO871"/>
  <c r="AN871"/>
  <c r="AM871"/>
  <c r="AL871"/>
  <c r="AK871"/>
  <c r="AJ871"/>
  <c r="AI871"/>
  <c r="AH871"/>
  <c r="AG871"/>
  <c r="AF871"/>
  <c r="AE871"/>
  <c r="AD871"/>
  <c r="AC871"/>
  <c r="AB871"/>
  <c r="AA871"/>
  <c r="Z871"/>
  <c r="Y871"/>
  <c r="X871"/>
  <c r="W871"/>
  <c r="V871"/>
  <c r="U871"/>
  <c r="T871"/>
  <c r="S871"/>
  <c r="R871"/>
  <c r="Q871"/>
  <c r="P871"/>
  <c r="O871"/>
  <c r="N871"/>
  <c r="M871"/>
  <c r="L871"/>
  <c r="K871"/>
  <c r="J871"/>
  <c r="I871"/>
  <c r="H871"/>
  <c r="G871"/>
  <c r="F871"/>
  <c r="E871"/>
  <c r="D871"/>
  <c r="C871"/>
  <c r="B871"/>
  <c r="AX870"/>
  <c r="AW870"/>
  <c r="AV870"/>
  <c r="AU870"/>
  <c r="AT870"/>
  <c r="AS870"/>
  <c r="AR870"/>
  <c r="AQ870"/>
  <c r="AP870"/>
  <c r="AO870"/>
  <c r="AN870"/>
  <c r="AM870"/>
  <c r="AL870"/>
  <c r="AK870"/>
  <c r="AJ870"/>
  <c r="AI870"/>
  <c r="AH870"/>
  <c r="AG870"/>
  <c r="AF870"/>
  <c r="AE870"/>
  <c r="AD870"/>
  <c r="AC870"/>
  <c r="AB870"/>
  <c r="AA870"/>
  <c r="Z870"/>
  <c r="Y870"/>
  <c r="X870"/>
  <c r="W870"/>
  <c r="V870"/>
  <c r="U870"/>
  <c r="T870"/>
  <c r="S870"/>
  <c r="R870"/>
  <c r="Q870"/>
  <c r="P870"/>
  <c r="O870"/>
  <c r="N870"/>
  <c r="M870"/>
  <c r="L870"/>
  <c r="K870"/>
  <c r="J870"/>
  <c r="I870"/>
  <c r="H870"/>
  <c r="G870"/>
  <c r="F870"/>
  <c r="E870"/>
  <c r="D870"/>
  <c r="C870"/>
  <c r="B870"/>
  <c r="AX869"/>
  <c r="AW869"/>
  <c r="AV869"/>
  <c r="AU869"/>
  <c r="AT869"/>
  <c r="AS869"/>
  <c r="AR869"/>
  <c r="AQ869"/>
  <c r="AP869"/>
  <c r="AO869"/>
  <c r="AN869"/>
  <c r="AM869"/>
  <c r="AL869"/>
  <c r="AK869"/>
  <c r="AJ869"/>
  <c r="AI869"/>
  <c r="AH869"/>
  <c r="AG869"/>
  <c r="AF869"/>
  <c r="AE869"/>
  <c r="AD869"/>
  <c r="AC869"/>
  <c r="AB869"/>
  <c r="AA869"/>
  <c r="Z869"/>
  <c r="Y869"/>
  <c r="X869"/>
  <c r="W869"/>
  <c r="V869"/>
  <c r="U869"/>
  <c r="T869"/>
  <c r="S869"/>
  <c r="R869"/>
  <c r="Q869"/>
  <c r="P869"/>
  <c r="O869"/>
  <c r="N869"/>
  <c r="M869"/>
  <c r="L869"/>
  <c r="K869"/>
  <c r="J869"/>
  <c r="I869"/>
  <c r="H869"/>
  <c r="G869"/>
  <c r="F869"/>
  <c r="E869"/>
  <c r="D869"/>
  <c r="C869"/>
  <c r="B869"/>
  <c r="AX868"/>
  <c r="AW868"/>
  <c r="AV868"/>
  <c r="AU868"/>
  <c r="AT868"/>
  <c r="AS868"/>
  <c r="AR868"/>
  <c r="AQ868"/>
  <c r="AP868"/>
  <c r="AO868"/>
  <c r="AN868"/>
  <c r="AM868"/>
  <c r="AL868"/>
  <c r="AK868"/>
  <c r="AJ868"/>
  <c r="AI868"/>
  <c r="AH868"/>
  <c r="AG868"/>
  <c r="AF868"/>
  <c r="AE868"/>
  <c r="AD868"/>
  <c r="AC868"/>
  <c r="AB868"/>
  <c r="AA868"/>
  <c r="Z868"/>
  <c r="Y868"/>
  <c r="X868"/>
  <c r="W868"/>
  <c r="V868"/>
  <c r="U868"/>
  <c r="T868"/>
  <c r="S868"/>
  <c r="R868"/>
  <c r="Q868"/>
  <c r="P868"/>
  <c r="O868"/>
  <c r="N868"/>
  <c r="M868"/>
  <c r="L868"/>
  <c r="K868"/>
  <c r="J868"/>
  <c r="I868"/>
  <c r="H868"/>
  <c r="G868"/>
  <c r="F868"/>
  <c r="E868"/>
  <c r="D868"/>
  <c r="C868"/>
  <c r="B868"/>
  <c r="AX867"/>
  <c r="AW867"/>
  <c r="AV867"/>
  <c r="AU867"/>
  <c r="AT867"/>
  <c r="AS867"/>
  <c r="AR867"/>
  <c r="AQ867"/>
  <c r="AP867"/>
  <c r="AO867"/>
  <c r="AN867"/>
  <c r="AM867"/>
  <c r="AL867"/>
  <c r="AK867"/>
  <c r="AJ867"/>
  <c r="AI867"/>
  <c r="AH867"/>
  <c r="AG867"/>
  <c r="AF867"/>
  <c r="AE867"/>
  <c r="AD867"/>
  <c r="AC867"/>
  <c r="AB867"/>
  <c r="AA867"/>
  <c r="Z867"/>
  <c r="Y867"/>
  <c r="X867"/>
  <c r="W867"/>
  <c r="V867"/>
  <c r="U867"/>
  <c r="T867"/>
  <c r="S867"/>
  <c r="R867"/>
  <c r="Q867"/>
  <c r="P867"/>
  <c r="O867"/>
  <c r="N867"/>
  <c r="M867"/>
  <c r="L867"/>
  <c r="K867"/>
  <c r="J867"/>
  <c r="I867"/>
  <c r="H867"/>
  <c r="G867"/>
  <c r="F867"/>
  <c r="E867"/>
  <c r="D867"/>
  <c r="C867"/>
  <c r="B867"/>
  <c r="AX866"/>
  <c r="AW866"/>
  <c r="AV866"/>
  <c r="AU866"/>
  <c r="AT866"/>
  <c r="AS866"/>
  <c r="AR866"/>
  <c r="AQ866"/>
  <c r="AP866"/>
  <c r="AO866"/>
  <c r="AN866"/>
  <c r="AM866"/>
  <c r="AL866"/>
  <c r="AK866"/>
  <c r="AJ866"/>
  <c r="AI866"/>
  <c r="AH866"/>
  <c r="AG866"/>
  <c r="AF866"/>
  <c r="AE866"/>
  <c r="AD866"/>
  <c r="AC866"/>
  <c r="AB866"/>
  <c r="AA866"/>
  <c r="Z866"/>
  <c r="Y866"/>
  <c r="X866"/>
  <c r="W866"/>
  <c r="V866"/>
  <c r="U866"/>
  <c r="T866"/>
  <c r="S866"/>
  <c r="R866"/>
  <c r="Q866"/>
  <c r="P866"/>
  <c r="O866"/>
  <c r="N866"/>
  <c r="M866"/>
  <c r="L866"/>
  <c r="K866"/>
  <c r="J866"/>
  <c r="I866"/>
  <c r="H866"/>
  <c r="G866"/>
  <c r="F866"/>
  <c r="E866"/>
  <c r="D866"/>
  <c r="C866"/>
  <c r="B866"/>
  <c r="AX865"/>
  <c r="AW865"/>
  <c r="AV865"/>
  <c r="AU865"/>
  <c r="AT865"/>
  <c r="AS865"/>
  <c r="AR865"/>
  <c r="AQ865"/>
  <c r="AP865"/>
  <c r="AO865"/>
  <c r="AN865"/>
  <c r="AM865"/>
  <c r="AL865"/>
  <c r="AK865"/>
  <c r="AJ865"/>
  <c r="AI865"/>
  <c r="AH865"/>
  <c r="AG865"/>
  <c r="AF865"/>
  <c r="AE865"/>
  <c r="AD865"/>
  <c r="AC865"/>
  <c r="AB865"/>
  <c r="AA865"/>
  <c r="Z865"/>
  <c r="Y865"/>
  <c r="X865"/>
  <c r="W865"/>
  <c r="V865"/>
  <c r="U865"/>
  <c r="T865"/>
  <c r="S865"/>
  <c r="R865"/>
  <c r="Q865"/>
  <c r="P865"/>
  <c r="O865"/>
  <c r="N865"/>
  <c r="M865"/>
  <c r="L865"/>
  <c r="K865"/>
  <c r="J865"/>
  <c r="I865"/>
  <c r="H865"/>
  <c r="G865"/>
  <c r="F865"/>
  <c r="E865"/>
  <c r="D865"/>
  <c r="C865"/>
  <c r="B865"/>
  <c r="AX864"/>
  <c r="AW864"/>
  <c r="AV864"/>
  <c r="AU864"/>
  <c r="AT864"/>
  <c r="AS864"/>
  <c r="AR864"/>
  <c r="AQ864"/>
  <c r="AP864"/>
  <c r="AO864"/>
  <c r="AN864"/>
  <c r="AM864"/>
  <c r="AL864"/>
  <c r="AK864"/>
  <c r="AJ864"/>
  <c r="AI864"/>
  <c r="AH864"/>
  <c r="AG864"/>
  <c r="AF864"/>
  <c r="AE864"/>
  <c r="AD864"/>
  <c r="AC864"/>
  <c r="AB864"/>
  <c r="AA864"/>
  <c r="Z864"/>
  <c r="Y864"/>
  <c r="X864"/>
  <c r="W864"/>
  <c r="V864"/>
  <c r="U864"/>
  <c r="T864"/>
  <c r="S864"/>
  <c r="R864"/>
  <c r="Q864"/>
  <c r="P864"/>
  <c r="O864"/>
  <c r="N864"/>
  <c r="M864"/>
  <c r="L864"/>
  <c r="K864"/>
  <c r="J864"/>
  <c r="I864"/>
  <c r="H864"/>
  <c r="G864"/>
  <c r="F864"/>
  <c r="E864"/>
  <c r="D864"/>
  <c r="C864"/>
  <c r="B864"/>
  <c r="AX863"/>
  <c r="AW863"/>
  <c r="AV863"/>
  <c r="AU863"/>
  <c r="AT863"/>
  <c r="AS863"/>
  <c r="AR863"/>
  <c r="AQ863"/>
  <c r="AP863"/>
  <c r="AO863"/>
  <c r="AN863"/>
  <c r="AM863"/>
  <c r="AL863"/>
  <c r="AK863"/>
  <c r="AJ863"/>
  <c r="AI863"/>
  <c r="AH863"/>
  <c r="AG863"/>
  <c r="AF863"/>
  <c r="AE863"/>
  <c r="AD863"/>
  <c r="AC863"/>
  <c r="AB863"/>
  <c r="AA863"/>
  <c r="Z863"/>
  <c r="Y863"/>
  <c r="X863"/>
  <c r="W863"/>
  <c r="V863"/>
  <c r="U863"/>
  <c r="T863"/>
  <c r="S863"/>
  <c r="R863"/>
  <c r="Q863"/>
  <c r="P863"/>
  <c r="O863"/>
  <c r="N863"/>
  <c r="M863"/>
  <c r="L863"/>
  <c r="K863"/>
  <c r="J863"/>
  <c r="I863"/>
  <c r="H863"/>
  <c r="G863"/>
  <c r="F863"/>
  <c r="E863"/>
  <c r="D863"/>
  <c r="C863"/>
  <c r="B863"/>
  <c r="AX862"/>
  <c r="AW862"/>
  <c r="AV862"/>
  <c r="AU862"/>
  <c r="AT862"/>
  <c r="AS862"/>
  <c r="AR862"/>
  <c r="AQ862"/>
  <c r="AP862"/>
  <c r="AO862"/>
  <c r="AN862"/>
  <c r="AM862"/>
  <c r="AL862"/>
  <c r="AK862"/>
  <c r="AJ862"/>
  <c r="AI862"/>
  <c r="AH862"/>
  <c r="AG862"/>
  <c r="AF862"/>
  <c r="AE862"/>
  <c r="AD862"/>
  <c r="AC862"/>
  <c r="AB862"/>
  <c r="AA862"/>
  <c r="Z862"/>
  <c r="Y862"/>
  <c r="X862"/>
  <c r="W862"/>
  <c r="V862"/>
  <c r="U862"/>
  <c r="T862"/>
  <c r="S862"/>
  <c r="R862"/>
  <c r="Q862"/>
  <c r="P862"/>
  <c r="O862"/>
  <c r="N862"/>
  <c r="M862"/>
  <c r="L862"/>
  <c r="K862"/>
  <c r="J862"/>
  <c r="I862"/>
  <c r="H862"/>
  <c r="G862"/>
  <c r="F862"/>
  <c r="E862"/>
  <c r="D862"/>
  <c r="C862"/>
  <c r="B862"/>
  <c r="AX861"/>
  <c r="AW861"/>
  <c r="AV861"/>
  <c r="AU861"/>
  <c r="AT861"/>
  <c r="AS861"/>
  <c r="AR861"/>
  <c r="AQ861"/>
  <c r="AP861"/>
  <c r="AO861"/>
  <c r="AN861"/>
  <c r="AM861"/>
  <c r="AL861"/>
  <c r="AK861"/>
  <c r="AJ861"/>
  <c r="AI861"/>
  <c r="AH861"/>
  <c r="AG861"/>
  <c r="AF861"/>
  <c r="AE861"/>
  <c r="AD861"/>
  <c r="AC861"/>
  <c r="AB861"/>
  <c r="AA861"/>
  <c r="Z861"/>
  <c r="Y861"/>
  <c r="X861"/>
  <c r="W861"/>
  <c r="V861"/>
  <c r="U861"/>
  <c r="T861"/>
  <c r="S861"/>
  <c r="R861"/>
  <c r="Q861"/>
  <c r="P861"/>
  <c r="O861"/>
  <c r="N861"/>
  <c r="M861"/>
  <c r="L861"/>
  <c r="K861"/>
  <c r="J861"/>
  <c r="I861"/>
  <c r="H861"/>
  <c r="G861"/>
  <c r="F861"/>
  <c r="E861"/>
  <c r="D861"/>
  <c r="C861"/>
  <c r="B861"/>
  <c r="AX860"/>
  <c r="AW860"/>
  <c r="AV860"/>
  <c r="AU860"/>
  <c r="AT860"/>
  <c r="AS860"/>
  <c r="AR860"/>
  <c r="AQ860"/>
  <c r="AP860"/>
  <c r="AO860"/>
  <c r="AN860"/>
  <c r="AM860"/>
  <c r="AL860"/>
  <c r="AK860"/>
  <c r="AJ860"/>
  <c r="AI860"/>
  <c r="AH860"/>
  <c r="AG860"/>
  <c r="AF860"/>
  <c r="AE860"/>
  <c r="AD860"/>
  <c r="AC860"/>
  <c r="AB860"/>
  <c r="AA860"/>
  <c r="Z860"/>
  <c r="Y860"/>
  <c r="X860"/>
  <c r="W860"/>
  <c r="V860"/>
  <c r="U860"/>
  <c r="T860"/>
  <c r="S860"/>
  <c r="R860"/>
  <c r="Q860"/>
  <c r="P860"/>
  <c r="O860"/>
  <c r="N860"/>
  <c r="M860"/>
  <c r="L860"/>
  <c r="K860"/>
  <c r="J860"/>
  <c r="I860"/>
  <c r="H860"/>
  <c r="G860"/>
  <c r="F860"/>
  <c r="E860"/>
  <c r="D860"/>
  <c r="C860"/>
  <c r="B860"/>
  <c r="AX859"/>
  <c r="AW859"/>
  <c r="AV859"/>
  <c r="AU859"/>
  <c r="AT859"/>
  <c r="AS859"/>
  <c r="AR859"/>
  <c r="AQ859"/>
  <c r="AP859"/>
  <c r="AO859"/>
  <c r="AN859"/>
  <c r="AM859"/>
  <c r="AL859"/>
  <c r="AK859"/>
  <c r="AJ859"/>
  <c r="AI859"/>
  <c r="AH859"/>
  <c r="AG859"/>
  <c r="AF859"/>
  <c r="AE859"/>
  <c r="AD859"/>
  <c r="AC859"/>
  <c r="AB859"/>
  <c r="AA859"/>
  <c r="Z859"/>
  <c r="Y859"/>
  <c r="X859"/>
  <c r="W859"/>
  <c r="V859"/>
  <c r="U859"/>
  <c r="T859"/>
  <c r="S859"/>
  <c r="R859"/>
  <c r="Q859"/>
  <c r="P859"/>
  <c r="O859"/>
  <c r="N859"/>
  <c r="M859"/>
  <c r="L859"/>
  <c r="K859"/>
  <c r="J859"/>
  <c r="I859"/>
  <c r="H859"/>
  <c r="G859"/>
  <c r="F859"/>
  <c r="E859"/>
  <c r="D859"/>
  <c r="C859"/>
  <c r="B859"/>
  <c r="AX858"/>
  <c r="AW858"/>
  <c r="AV858"/>
  <c r="AU858"/>
  <c r="AT858"/>
  <c r="AS858"/>
  <c r="AR858"/>
  <c r="AQ858"/>
  <c r="AP858"/>
  <c r="AO858"/>
  <c r="AN858"/>
  <c r="AM858"/>
  <c r="AL858"/>
  <c r="AK858"/>
  <c r="AJ858"/>
  <c r="AI858"/>
  <c r="AH858"/>
  <c r="AG858"/>
  <c r="AF858"/>
  <c r="AE858"/>
  <c r="AD858"/>
  <c r="AC858"/>
  <c r="AB858"/>
  <c r="AA858"/>
  <c r="Z858"/>
  <c r="Y858"/>
  <c r="X858"/>
  <c r="W858"/>
  <c r="V858"/>
  <c r="U858"/>
  <c r="T858"/>
  <c r="S858"/>
  <c r="R858"/>
  <c r="Q858"/>
  <c r="P858"/>
  <c r="O858"/>
  <c r="N858"/>
  <c r="M858"/>
  <c r="L858"/>
  <c r="K858"/>
  <c r="J858"/>
  <c r="I858"/>
  <c r="H858"/>
  <c r="G858"/>
  <c r="F858"/>
  <c r="E858"/>
  <c r="D858"/>
  <c r="C858"/>
  <c r="B858"/>
  <c r="AX857"/>
  <c r="AW857"/>
  <c r="AV857"/>
  <c r="AU857"/>
  <c r="AT857"/>
  <c r="AS857"/>
  <c r="AR857"/>
  <c r="AQ857"/>
  <c r="AP857"/>
  <c r="AO857"/>
  <c r="AN857"/>
  <c r="AM857"/>
  <c r="AL857"/>
  <c r="AK857"/>
  <c r="AJ857"/>
  <c r="AI857"/>
  <c r="AH857"/>
  <c r="AG857"/>
  <c r="AF857"/>
  <c r="AE857"/>
  <c r="AD857"/>
  <c r="AC857"/>
  <c r="AB857"/>
  <c r="AA857"/>
  <c r="Z857"/>
  <c r="Y857"/>
  <c r="X857"/>
  <c r="W857"/>
  <c r="V857"/>
  <c r="U857"/>
  <c r="T857"/>
  <c r="S857"/>
  <c r="R857"/>
  <c r="Q857"/>
  <c r="P857"/>
  <c r="O857"/>
  <c r="N857"/>
  <c r="M857"/>
  <c r="L857"/>
  <c r="K857"/>
  <c r="J857"/>
  <c r="I857"/>
  <c r="H857"/>
  <c r="G857"/>
  <c r="F857"/>
  <c r="E857"/>
  <c r="D857"/>
  <c r="C857"/>
  <c r="B857"/>
  <c r="AX856"/>
  <c r="AW856"/>
  <c r="AV856"/>
  <c r="AU856"/>
  <c r="AT856"/>
  <c r="AS856"/>
  <c r="AR856"/>
  <c r="AQ856"/>
  <c r="AP856"/>
  <c r="AO856"/>
  <c r="AN856"/>
  <c r="AM856"/>
  <c r="AL856"/>
  <c r="AK856"/>
  <c r="AJ856"/>
  <c r="AI856"/>
  <c r="AH856"/>
  <c r="AG856"/>
  <c r="AF856"/>
  <c r="AE856"/>
  <c r="AD856"/>
  <c r="AC856"/>
  <c r="AB856"/>
  <c r="AA856"/>
  <c r="Z856"/>
  <c r="Y856"/>
  <c r="X856"/>
  <c r="W856"/>
  <c r="V856"/>
  <c r="U856"/>
  <c r="T856"/>
  <c r="S856"/>
  <c r="R856"/>
  <c r="Q856"/>
  <c r="P856"/>
  <c r="O856"/>
  <c r="N856"/>
  <c r="M856"/>
  <c r="L856"/>
  <c r="K856"/>
  <c r="J856"/>
  <c r="I856"/>
  <c r="H856"/>
  <c r="G856"/>
  <c r="F856"/>
  <c r="E856"/>
  <c r="D856"/>
  <c r="C856"/>
  <c r="B856"/>
  <c r="AX855"/>
  <c r="AW855"/>
  <c r="AV855"/>
  <c r="AU855"/>
  <c r="AT855"/>
  <c r="AS855"/>
  <c r="AR855"/>
  <c r="AQ855"/>
  <c r="AP855"/>
  <c r="AO855"/>
  <c r="AN855"/>
  <c r="AM855"/>
  <c r="AL855"/>
  <c r="AK855"/>
  <c r="AJ855"/>
  <c r="AI855"/>
  <c r="AH855"/>
  <c r="AG855"/>
  <c r="AF855"/>
  <c r="AE855"/>
  <c r="AD855"/>
  <c r="AC855"/>
  <c r="AB855"/>
  <c r="AA855"/>
  <c r="Z855"/>
  <c r="Y855"/>
  <c r="X855"/>
  <c r="W855"/>
  <c r="V855"/>
  <c r="U855"/>
  <c r="T855"/>
  <c r="S855"/>
  <c r="R855"/>
  <c r="Q855"/>
  <c r="P855"/>
  <c r="O855"/>
  <c r="N855"/>
  <c r="M855"/>
  <c r="L855"/>
  <c r="K855"/>
  <c r="J855"/>
  <c r="I855"/>
  <c r="H855"/>
  <c r="G855"/>
  <c r="F855"/>
  <c r="E855"/>
  <c r="D855"/>
  <c r="C855"/>
  <c r="B855"/>
  <c r="AX854"/>
  <c r="AW854"/>
  <c r="AV854"/>
  <c r="AU854"/>
  <c r="AT854"/>
  <c r="AS854"/>
  <c r="AR854"/>
  <c r="AQ854"/>
  <c r="AP854"/>
  <c r="AO854"/>
  <c r="AN854"/>
  <c r="AM854"/>
  <c r="AL854"/>
  <c r="AK854"/>
  <c r="AJ854"/>
  <c r="AI854"/>
  <c r="AH854"/>
  <c r="AG854"/>
  <c r="AF854"/>
  <c r="AE854"/>
  <c r="AD854"/>
  <c r="AC854"/>
  <c r="AB854"/>
  <c r="AA854"/>
  <c r="Z854"/>
  <c r="Y854"/>
  <c r="X854"/>
  <c r="W854"/>
  <c r="V854"/>
  <c r="U854"/>
  <c r="T854"/>
  <c r="S854"/>
  <c r="R854"/>
  <c r="Q854"/>
  <c r="P854"/>
  <c r="O854"/>
  <c r="N854"/>
  <c r="M854"/>
  <c r="L854"/>
  <c r="K854"/>
  <c r="J854"/>
  <c r="I854"/>
  <c r="H854"/>
  <c r="G854"/>
  <c r="F854"/>
  <c r="E854"/>
  <c r="D854"/>
  <c r="C854"/>
  <c r="B854"/>
  <c r="AX853"/>
  <c r="AW853"/>
  <c r="AV853"/>
  <c r="AU853"/>
  <c r="AT853"/>
  <c r="AS853"/>
  <c r="AR853"/>
  <c r="AQ853"/>
  <c r="AP853"/>
  <c r="AO853"/>
  <c r="AN853"/>
  <c r="AM853"/>
  <c r="AL853"/>
  <c r="AK853"/>
  <c r="AJ853"/>
  <c r="AI853"/>
  <c r="AH853"/>
  <c r="AG853"/>
  <c r="AF853"/>
  <c r="AE853"/>
  <c r="AD853"/>
  <c r="AC853"/>
  <c r="AB853"/>
  <c r="AA853"/>
  <c r="Z853"/>
  <c r="Y853"/>
  <c r="X853"/>
  <c r="W853"/>
  <c r="V853"/>
  <c r="U853"/>
  <c r="T853"/>
  <c r="S853"/>
  <c r="R853"/>
  <c r="Q853"/>
  <c r="P853"/>
  <c r="O853"/>
  <c r="N853"/>
  <c r="M853"/>
  <c r="L853"/>
  <c r="K853"/>
  <c r="J853"/>
  <c r="I853"/>
  <c r="H853"/>
  <c r="G853"/>
  <c r="F853"/>
  <c r="E853"/>
  <c r="D853"/>
  <c r="C853"/>
  <c r="B853"/>
  <c r="AX852"/>
  <c r="AW852"/>
  <c r="AV852"/>
  <c r="AU852"/>
  <c r="AT852"/>
  <c r="AS852"/>
  <c r="AR852"/>
  <c r="AQ852"/>
  <c r="AP852"/>
  <c r="AO852"/>
  <c r="AN852"/>
  <c r="AM852"/>
  <c r="AL852"/>
  <c r="AK852"/>
  <c r="AJ852"/>
  <c r="AI852"/>
  <c r="AH852"/>
  <c r="AG852"/>
  <c r="AF852"/>
  <c r="AE852"/>
  <c r="AD852"/>
  <c r="AC852"/>
  <c r="AB852"/>
  <c r="AA852"/>
  <c r="Z852"/>
  <c r="Y852"/>
  <c r="X852"/>
  <c r="W852"/>
  <c r="V852"/>
  <c r="U852"/>
  <c r="T852"/>
  <c r="S852"/>
  <c r="R852"/>
  <c r="Q852"/>
  <c r="P852"/>
  <c r="O852"/>
  <c r="N852"/>
  <c r="M852"/>
  <c r="L852"/>
  <c r="K852"/>
  <c r="J852"/>
  <c r="I852"/>
  <c r="H852"/>
  <c r="G852"/>
  <c r="F852"/>
  <c r="E852"/>
  <c r="D852"/>
  <c r="C852"/>
  <c r="B852"/>
  <c r="AX851"/>
  <c r="AW851"/>
  <c r="AV851"/>
  <c r="AU851"/>
  <c r="AT851"/>
  <c r="AS851"/>
  <c r="AR851"/>
  <c r="AQ851"/>
  <c r="AP851"/>
  <c r="AO851"/>
  <c r="AN851"/>
  <c r="AM851"/>
  <c r="AL851"/>
  <c r="AK851"/>
  <c r="AJ851"/>
  <c r="AI851"/>
  <c r="AH851"/>
  <c r="AG851"/>
  <c r="AF851"/>
  <c r="AE851"/>
  <c r="AD851"/>
  <c r="AC851"/>
  <c r="AB851"/>
  <c r="AA851"/>
  <c r="Z851"/>
  <c r="Y851"/>
  <c r="X851"/>
  <c r="W851"/>
  <c r="V851"/>
  <c r="U851"/>
  <c r="T851"/>
  <c r="S851"/>
  <c r="R851"/>
  <c r="Q851"/>
  <c r="P851"/>
  <c r="O851"/>
  <c r="N851"/>
  <c r="M851"/>
  <c r="L851"/>
  <c r="K851"/>
  <c r="J851"/>
  <c r="I851"/>
  <c r="H851"/>
  <c r="G851"/>
  <c r="F851"/>
  <c r="E851"/>
  <c r="D851"/>
  <c r="C851"/>
  <c r="B851"/>
  <c r="AX850"/>
  <c r="AW850"/>
  <c r="AV850"/>
  <c r="AU850"/>
  <c r="AT850"/>
  <c r="AS850"/>
  <c r="AR850"/>
  <c r="AQ850"/>
  <c r="AP850"/>
  <c r="AO850"/>
  <c r="AN850"/>
  <c r="AM850"/>
  <c r="AL850"/>
  <c r="AK850"/>
  <c r="AJ850"/>
  <c r="AI850"/>
  <c r="AH850"/>
  <c r="AG850"/>
  <c r="AF850"/>
  <c r="AE850"/>
  <c r="AD850"/>
  <c r="AC850"/>
  <c r="AB850"/>
  <c r="AA850"/>
  <c r="Z850"/>
  <c r="Y850"/>
  <c r="X850"/>
  <c r="W850"/>
  <c r="V850"/>
  <c r="U850"/>
  <c r="T850"/>
  <c r="S850"/>
  <c r="R850"/>
  <c r="Q850"/>
  <c r="P850"/>
  <c r="O850"/>
  <c r="N850"/>
  <c r="M850"/>
  <c r="L850"/>
  <c r="K850"/>
  <c r="J850"/>
  <c r="I850"/>
  <c r="H850"/>
  <c r="G850"/>
  <c r="F850"/>
  <c r="E850"/>
  <c r="D850"/>
  <c r="C850"/>
  <c r="B850"/>
  <c r="AX849"/>
  <c r="AW849"/>
  <c r="AV849"/>
  <c r="AU849"/>
  <c r="AT849"/>
  <c r="AS849"/>
  <c r="AR849"/>
  <c r="AQ849"/>
  <c r="AP849"/>
  <c r="AO849"/>
  <c r="AN849"/>
  <c r="AM849"/>
  <c r="AL849"/>
  <c r="AK849"/>
  <c r="AJ849"/>
  <c r="AI849"/>
  <c r="AH849"/>
  <c r="AG849"/>
  <c r="AF849"/>
  <c r="AE849"/>
  <c r="AD849"/>
  <c r="AC849"/>
  <c r="AB849"/>
  <c r="AA849"/>
  <c r="Z849"/>
  <c r="Y849"/>
  <c r="X849"/>
  <c r="W849"/>
  <c r="V849"/>
  <c r="U849"/>
  <c r="T849"/>
  <c r="S849"/>
  <c r="R849"/>
  <c r="Q849"/>
  <c r="P849"/>
  <c r="O849"/>
  <c r="N849"/>
  <c r="M849"/>
  <c r="L849"/>
  <c r="K849"/>
  <c r="J849"/>
  <c r="I849"/>
  <c r="H849"/>
  <c r="G849"/>
  <c r="F849"/>
  <c r="E849"/>
  <c r="D849"/>
  <c r="C849"/>
  <c r="B849"/>
  <c r="AX848"/>
  <c r="AW848"/>
  <c r="AV848"/>
  <c r="AU848"/>
  <c r="AT848"/>
  <c r="AS848"/>
  <c r="AR848"/>
  <c r="AQ848"/>
  <c r="AP848"/>
  <c r="AO848"/>
  <c r="AN848"/>
  <c r="AM848"/>
  <c r="AL848"/>
  <c r="AK848"/>
  <c r="AJ848"/>
  <c r="AI848"/>
  <c r="AH848"/>
  <c r="AG848"/>
  <c r="AF848"/>
  <c r="AE848"/>
  <c r="AD848"/>
  <c r="AC848"/>
  <c r="AB848"/>
  <c r="AA848"/>
  <c r="Z848"/>
  <c r="Y848"/>
  <c r="X848"/>
  <c r="W848"/>
  <c r="V848"/>
  <c r="U848"/>
  <c r="T848"/>
  <c r="S848"/>
  <c r="R848"/>
  <c r="Q848"/>
  <c r="P848"/>
  <c r="O848"/>
  <c r="N848"/>
  <c r="M848"/>
  <c r="L848"/>
  <c r="K848"/>
  <c r="J848"/>
  <c r="I848"/>
  <c r="H848"/>
  <c r="G848"/>
  <c r="F848"/>
  <c r="E848"/>
  <c r="D848"/>
  <c r="C848"/>
  <c r="B848"/>
  <c r="AX847"/>
  <c r="AW847"/>
  <c r="AV847"/>
  <c r="AU847"/>
  <c r="AT847"/>
  <c r="AS847"/>
  <c r="AR847"/>
  <c r="AQ847"/>
  <c r="AP847"/>
  <c r="AO847"/>
  <c r="AN847"/>
  <c r="AM847"/>
  <c r="AL847"/>
  <c r="AK847"/>
  <c r="AJ847"/>
  <c r="AI847"/>
  <c r="AH847"/>
  <c r="AG847"/>
  <c r="AF847"/>
  <c r="AE847"/>
  <c r="AD847"/>
  <c r="AC847"/>
  <c r="AB847"/>
  <c r="AA847"/>
  <c r="Z847"/>
  <c r="Y847"/>
  <c r="X847"/>
  <c r="W847"/>
  <c r="V847"/>
  <c r="U847"/>
  <c r="T847"/>
  <c r="S847"/>
  <c r="R847"/>
  <c r="Q847"/>
  <c r="P847"/>
  <c r="O847"/>
  <c r="N847"/>
  <c r="M847"/>
  <c r="L847"/>
  <c r="K847"/>
  <c r="J847"/>
  <c r="I847"/>
  <c r="H847"/>
  <c r="G847"/>
  <c r="F847"/>
  <c r="E847"/>
  <c r="D847"/>
  <c r="C847"/>
  <c r="B847"/>
  <c r="AX846"/>
  <c r="AW846"/>
  <c r="AV846"/>
  <c r="AU846"/>
  <c r="AT846"/>
  <c r="AS846"/>
  <c r="AR846"/>
  <c r="AQ846"/>
  <c r="AP846"/>
  <c r="AO846"/>
  <c r="AN846"/>
  <c r="AM846"/>
  <c r="AL846"/>
  <c r="AK846"/>
  <c r="AJ846"/>
  <c r="AI846"/>
  <c r="AH846"/>
  <c r="AG846"/>
  <c r="AF846"/>
  <c r="AE846"/>
  <c r="AD846"/>
  <c r="AC846"/>
  <c r="AB846"/>
  <c r="AA846"/>
  <c r="Z846"/>
  <c r="Y846"/>
  <c r="X846"/>
  <c r="W846"/>
  <c r="V846"/>
  <c r="U846"/>
  <c r="T846"/>
  <c r="S846"/>
  <c r="R846"/>
  <c r="Q846"/>
  <c r="P846"/>
  <c r="O846"/>
  <c r="N846"/>
  <c r="M846"/>
  <c r="L846"/>
  <c r="K846"/>
  <c r="J846"/>
  <c r="I846"/>
  <c r="H846"/>
  <c r="G846"/>
  <c r="F846"/>
  <c r="E846"/>
  <c r="D846"/>
  <c r="C846"/>
  <c r="B846"/>
  <c r="AX845"/>
  <c r="AW845"/>
  <c r="AV845"/>
  <c r="AU845"/>
  <c r="AT845"/>
  <c r="AS845"/>
  <c r="AR845"/>
  <c r="AQ845"/>
  <c r="AP845"/>
  <c r="AO845"/>
  <c r="AN845"/>
  <c r="AM845"/>
  <c r="AL845"/>
  <c r="AK845"/>
  <c r="AJ845"/>
  <c r="AI845"/>
  <c r="AH845"/>
  <c r="AG845"/>
  <c r="AF845"/>
  <c r="AE845"/>
  <c r="AD845"/>
  <c r="AC845"/>
  <c r="AB845"/>
  <c r="AA845"/>
  <c r="Z845"/>
  <c r="Y845"/>
  <c r="X845"/>
  <c r="W845"/>
  <c r="V845"/>
  <c r="U845"/>
  <c r="T845"/>
  <c r="S845"/>
  <c r="R845"/>
  <c r="Q845"/>
  <c r="P845"/>
  <c r="O845"/>
  <c r="N845"/>
  <c r="M845"/>
  <c r="L845"/>
  <c r="K845"/>
  <c r="J845"/>
  <c r="I845"/>
  <c r="H845"/>
  <c r="G845"/>
  <c r="F845"/>
  <c r="E845"/>
  <c r="D845"/>
  <c r="C845"/>
  <c r="B845"/>
  <c r="AX844"/>
  <c r="AW844"/>
  <c r="AV844"/>
  <c r="AU844"/>
  <c r="AT844"/>
  <c r="AS844"/>
  <c r="AR844"/>
  <c r="AQ844"/>
  <c r="AP844"/>
  <c r="AO844"/>
  <c r="AN844"/>
  <c r="AM844"/>
  <c r="AL844"/>
  <c r="AK844"/>
  <c r="AJ844"/>
  <c r="AI844"/>
  <c r="AH844"/>
  <c r="AG844"/>
  <c r="AF844"/>
  <c r="AE844"/>
  <c r="AD844"/>
  <c r="AC844"/>
  <c r="AB844"/>
  <c r="AA844"/>
  <c r="Z844"/>
  <c r="Y844"/>
  <c r="X844"/>
  <c r="W844"/>
  <c r="V844"/>
  <c r="U844"/>
  <c r="T844"/>
  <c r="S844"/>
  <c r="R844"/>
  <c r="Q844"/>
  <c r="P844"/>
  <c r="O844"/>
  <c r="N844"/>
  <c r="M844"/>
  <c r="L844"/>
  <c r="K844"/>
  <c r="J844"/>
  <c r="I844"/>
  <c r="H844"/>
  <c r="G844"/>
  <c r="F844"/>
  <c r="E844"/>
  <c r="D844"/>
  <c r="C844"/>
  <c r="B844"/>
  <c r="AX843"/>
  <c r="AW843"/>
  <c r="AV843"/>
  <c r="AU843"/>
  <c r="AT843"/>
  <c r="AS843"/>
  <c r="AR843"/>
  <c r="AQ843"/>
  <c r="AP843"/>
  <c r="AO843"/>
  <c r="AN843"/>
  <c r="AM843"/>
  <c r="AL843"/>
  <c r="AK843"/>
  <c r="AJ843"/>
  <c r="AI843"/>
  <c r="AH843"/>
  <c r="AG843"/>
  <c r="AF843"/>
  <c r="AE843"/>
  <c r="AD843"/>
  <c r="AC843"/>
  <c r="AB843"/>
  <c r="AA843"/>
  <c r="Z843"/>
  <c r="Y843"/>
  <c r="X843"/>
  <c r="W843"/>
  <c r="V843"/>
  <c r="U843"/>
  <c r="T843"/>
  <c r="S843"/>
  <c r="R843"/>
  <c r="Q843"/>
  <c r="P843"/>
  <c r="O843"/>
  <c r="N843"/>
  <c r="M843"/>
  <c r="L843"/>
  <c r="K843"/>
  <c r="J843"/>
  <c r="I843"/>
  <c r="H843"/>
  <c r="G843"/>
  <c r="F843"/>
  <c r="E843"/>
  <c r="D843"/>
  <c r="C843"/>
  <c r="B843"/>
  <c r="AX842"/>
  <c r="AW842"/>
  <c r="AV842"/>
  <c r="AU842"/>
  <c r="AT842"/>
  <c r="AS842"/>
  <c r="AR842"/>
  <c r="AQ842"/>
  <c r="AP842"/>
  <c r="AO842"/>
  <c r="AN842"/>
  <c r="AM842"/>
  <c r="AL842"/>
  <c r="AK842"/>
  <c r="AJ842"/>
  <c r="AI842"/>
  <c r="AH842"/>
  <c r="AG842"/>
  <c r="AF842"/>
  <c r="AE842"/>
  <c r="AD842"/>
  <c r="AC842"/>
  <c r="AB842"/>
  <c r="AA842"/>
  <c r="Z842"/>
  <c r="Y842"/>
  <c r="X842"/>
  <c r="W842"/>
  <c r="V842"/>
  <c r="U842"/>
  <c r="T842"/>
  <c r="S842"/>
  <c r="R842"/>
  <c r="Q842"/>
  <c r="P842"/>
  <c r="O842"/>
  <c r="N842"/>
  <c r="M842"/>
  <c r="L842"/>
  <c r="K842"/>
  <c r="J842"/>
  <c r="I842"/>
  <c r="H842"/>
  <c r="G842"/>
  <c r="F842"/>
  <c r="E842"/>
  <c r="D842"/>
  <c r="C842"/>
  <c r="B842"/>
  <c r="AX841"/>
  <c r="AW841"/>
  <c r="AV841"/>
  <c r="AU841"/>
  <c r="AT841"/>
  <c r="AS841"/>
  <c r="AR841"/>
  <c r="AQ841"/>
  <c r="AP841"/>
  <c r="AO841"/>
  <c r="AN841"/>
  <c r="AM841"/>
  <c r="AL841"/>
  <c r="AK841"/>
  <c r="AJ841"/>
  <c r="AI841"/>
  <c r="AH841"/>
  <c r="AG841"/>
  <c r="AF841"/>
  <c r="AE841"/>
  <c r="AD841"/>
  <c r="AC841"/>
  <c r="AB841"/>
  <c r="AA841"/>
  <c r="Z841"/>
  <c r="Y841"/>
  <c r="X841"/>
  <c r="W841"/>
  <c r="V841"/>
  <c r="U841"/>
  <c r="T841"/>
  <c r="S841"/>
  <c r="R841"/>
  <c r="Q841"/>
  <c r="P841"/>
  <c r="O841"/>
  <c r="N841"/>
  <c r="M841"/>
  <c r="L841"/>
  <c r="K841"/>
  <c r="J841"/>
  <c r="I841"/>
  <c r="H841"/>
  <c r="G841"/>
  <c r="F841"/>
  <c r="E841"/>
  <c r="D841"/>
  <c r="C841"/>
  <c r="B841"/>
  <c r="AX840"/>
  <c r="AW840"/>
  <c r="AV840"/>
  <c r="AU840"/>
  <c r="AT840"/>
  <c r="AS840"/>
  <c r="AR840"/>
  <c r="AQ840"/>
  <c r="AP840"/>
  <c r="AO840"/>
  <c r="AN840"/>
  <c r="AM840"/>
  <c r="AL840"/>
  <c r="AK840"/>
  <c r="AJ840"/>
  <c r="AI840"/>
  <c r="AH840"/>
  <c r="AG840"/>
  <c r="AF840"/>
  <c r="AE840"/>
  <c r="AD840"/>
  <c r="AC840"/>
  <c r="AB840"/>
  <c r="AA840"/>
  <c r="Z840"/>
  <c r="Y840"/>
  <c r="X840"/>
  <c r="W840"/>
  <c r="V840"/>
  <c r="U840"/>
  <c r="T840"/>
  <c r="S840"/>
  <c r="R840"/>
  <c r="Q840"/>
  <c r="P840"/>
  <c r="O840"/>
  <c r="N840"/>
  <c r="M840"/>
  <c r="L840"/>
  <c r="K840"/>
  <c r="J840"/>
  <c r="I840"/>
  <c r="H840"/>
  <c r="G840"/>
  <c r="F840"/>
  <c r="E840"/>
  <c r="D840"/>
  <c r="C840"/>
  <c r="B840"/>
  <c r="AX839"/>
  <c r="AW839"/>
  <c r="AV839"/>
  <c r="AU839"/>
  <c r="AT839"/>
  <c r="AS839"/>
  <c r="AR839"/>
  <c r="AQ839"/>
  <c r="AP839"/>
  <c r="AO839"/>
  <c r="AN839"/>
  <c r="AM839"/>
  <c r="AL839"/>
  <c r="AK839"/>
  <c r="AJ839"/>
  <c r="AI839"/>
  <c r="AH839"/>
  <c r="AG839"/>
  <c r="AF839"/>
  <c r="AE839"/>
  <c r="AD839"/>
  <c r="AC839"/>
  <c r="AB839"/>
  <c r="AA839"/>
  <c r="Z839"/>
  <c r="Y839"/>
  <c r="X839"/>
  <c r="W839"/>
  <c r="V839"/>
  <c r="U839"/>
  <c r="T839"/>
  <c r="S839"/>
  <c r="R839"/>
  <c r="Q839"/>
  <c r="P839"/>
  <c r="O839"/>
  <c r="N839"/>
  <c r="M839"/>
  <c r="L839"/>
  <c r="K839"/>
  <c r="J839"/>
  <c r="I839"/>
  <c r="H839"/>
  <c r="G839"/>
  <c r="F839"/>
  <c r="E839"/>
  <c r="D839"/>
  <c r="C839"/>
  <c r="B839"/>
  <c r="AX838"/>
  <c r="AW838"/>
  <c r="AV838"/>
  <c r="AU838"/>
  <c r="AT838"/>
  <c r="AS838"/>
  <c r="AR838"/>
  <c r="AQ838"/>
  <c r="AP838"/>
  <c r="AO838"/>
  <c r="AN838"/>
  <c r="AM838"/>
  <c r="AL838"/>
  <c r="AK838"/>
  <c r="AJ838"/>
  <c r="AI838"/>
  <c r="AH838"/>
  <c r="AG838"/>
  <c r="AF838"/>
  <c r="AE838"/>
  <c r="AD838"/>
  <c r="AC838"/>
  <c r="AB838"/>
  <c r="AA838"/>
  <c r="Z838"/>
  <c r="Y838"/>
  <c r="X838"/>
  <c r="W838"/>
  <c r="V838"/>
  <c r="U838"/>
  <c r="T838"/>
  <c r="S838"/>
  <c r="R838"/>
  <c r="Q838"/>
  <c r="P838"/>
  <c r="O838"/>
  <c r="N838"/>
  <c r="M838"/>
  <c r="L838"/>
  <c r="K838"/>
  <c r="J838"/>
  <c r="I838"/>
  <c r="H838"/>
  <c r="G838"/>
  <c r="F838"/>
  <c r="E838"/>
  <c r="D838"/>
  <c r="C838"/>
  <c r="B838"/>
  <c r="AX837"/>
  <c r="AW837"/>
  <c r="AV837"/>
  <c r="AU837"/>
  <c r="AT837"/>
  <c r="AS837"/>
  <c r="AR837"/>
  <c r="AQ837"/>
  <c r="AP837"/>
  <c r="AO837"/>
  <c r="AN837"/>
  <c r="AM837"/>
  <c r="AL837"/>
  <c r="AK837"/>
  <c r="AJ837"/>
  <c r="AI837"/>
  <c r="AH837"/>
  <c r="AG837"/>
  <c r="AF837"/>
  <c r="AE837"/>
  <c r="AD837"/>
  <c r="AC837"/>
  <c r="AB837"/>
  <c r="AA837"/>
  <c r="Z837"/>
  <c r="Y837"/>
  <c r="X837"/>
  <c r="W837"/>
  <c r="V837"/>
  <c r="U837"/>
  <c r="T837"/>
  <c r="S837"/>
  <c r="R837"/>
  <c r="Q837"/>
  <c r="P837"/>
  <c r="O837"/>
  <c r="N837"/>
  <c r="M837"/>
  <c r="L837"/>
  <c r="K837"/>
  <c r="J837"/>
  <c r="I837"/>
  <c r="H837"/>
  <c r="G837"/>
  <c r="F837"/>
  <c r="E837"/>
  <c r="D837"/>
  <c r="C837"/>
  <c r="B837"/>
  <c r="AX836"/>
  <c r="AW836"/>
  <c r="AV836"/>
  <c r="AU836"/>
  <c r="AT836"/>
  <c r="AS836"/>
  <c r="AR836"/>
  <c r="AQ836"/>
  <c r="AP836"/>
  <c r="AO836"/>
  <c r="AN836"/>
  <c r="AM836"/>
  <c r="AL836"/>
  <c r="AK836"/>
  <c r="AJ836"/>
  <c r="AI836"/>
  <c r="AH836"/>
  <c r="AG836"/>
  <c r="AF836"/>
  <c r="AE836"/>
  <c r="AD836"/>
  <c r="AC836"/>
  <c r="AB836"/>
  <c r="AA836"/>
  <c r="Z836"/>
  <c r="Y836"/>
  <c r="X836"/>
  <c r="W836"/>
  <c r="V836"/>
  <c r="U836"/>
  <c r="T836"/>
  <c r="S836"/>
  <c r="R836"/>
  <c r="Q836"/>
  <c r="P836"/>
  <c r="O836"/>
  <c r="N836"/>
  <c r="M836"/>
  <c r="L836"/>
  <c r="K836"/>
  <c r="J836"/>
  <c r="I836"/>
  <c r="H836"/>
  <c r="G836"/>
  <c r="F836"/>
  <c r="E836"/>
  <c r="D836"/>
  <c r="C836"/>
  <c r="B836"/>
  <c r="AX835"/>
  <c r="AW835"/>
  <c r="AV835"/>
  <c r="AU835"/>
  <c r="AT835"/>
  <c r="AS835"/>
  <c r="AR835"/>
  <c r="AQ835"/>
  <c r="AP835"/>
  <c r="AO835"/>
  <c r="AN835"/>
  <c r="AM835"/>
  <c r="AL835"/>
  <c r="AK835"/>
  <c r="AJ835"/>
  <c r="AI835"/>
  <c r="AH835"/>
  <c r="AG835"/>
  <c r="AF835"/>
  <c r="AE835"/>
  <c r="AD835"/>
  <c r="AC835"/>
  <c r="AB835"/>
  <c r="AA835"/>
  <c r="Z835"/>
  <c r="Y835"/>
  <c r="X835"/>
  <c r="W835"/>
  <c r="V835"/>
  <c r="U835"/>
  <c r="T835"/>
  <c r="S835"/>
  <c r="R835"/>
  <c r="Q835"/>
  <c r="P835"/>
  <c r="O835"/>
  <c r="N835"/>
  <c r="M835"/>
  <c r="L835"/>
  <c r="K835"/>
  <c r="J835"/>
  <c r="I835"/>
  <c r="H835"/>
  <c r="G835"/>
  <c r="F835"/>
  <c r="E835"/>
  <c r="D835"/>
  <c r="C835"/>
  <c r="B835"/>
  <c r="AX834"/>
  <c r="AW834"/>
  <c r="AV834"/>
  <c r="AU834"/>
  <c r="AT834"/>
  <c r="AS834"/>
  <c r="AR834"/>
  <c r="AQ834"/>
  <c r="AP834"/>
  <c r="AO834"/>
  <c r="AN834"/>
  <c r="AM834"/>
  <c r="AL834"/>
  <c r="AK834"/>
  <c r="AJ834"/>
  <c r="AI834"/>
  <c r="AH834"/>
  <c r="AG834"/>
  <c r="AF834"/>
  <c r="AE834"/>
  <c r="AD834"/>
  <c r="AC834"/>
  <c r="AB834"/>
  <c r="AA834"/>
  <c r="Z834"/>
  <c r="Y834"/>
  <c r="X834"/>
  <c r="W834"/>
  <c r="V834"/>
  <c r="U834"/>
  <c r="T834"/>
  <c r="S834"/>
  <c r="R834"/>
  <c r="Q834"/>
  <c r="P834"/>
  <c r="O834"/>
  <c r="N834"/>
  <c r="M834"/>
  <c r="L834"/>
  <c r="K834"/>
  <c r="J834"/>
  <c r="I834"/>
  <c r="H834"/>
  <c r="G834"/>
  <c r="F834"/>
  <c r="E834"/>
  <c r="D834"/>
  <c r="C834"/>
  <c r="B834"/>
  <c r="AX833"/>
  <c r="AW833"/>
  <c r="AV833"/>
  <c r="AU833"/>
  <c r="AT833"/>
  <c r="AS833"/>
  <c r="AR833"/>
  <c r="AQ833"/>
  <c r="AP833"/>
  <c r="AO833"/>
  <c r="AN833"/>
  <c r="AM833"/>
  <c r="AL833"/>
  <c r="AK833"/>
  <c r="AJ833"/>
  <c r="AI833"/>
  <c r="AH833"/>
  <c r="AG833"/>
  <c r="AF833"/>
  <c r="AE833"/>
  <c r="AD833"/>
  <c r="AC833"/>
  <c r="AB833"/>
  <c r="AA833"/>
  <c r="Z833"/>
  <c r="Y833"/>
  <c r="X833"/>
  <c r="W833"/>
  <c r="V833"/>
  <c r="U833"/>
  <c r="T833"/>
  <c r="S833"/>
  <c r="R833"/>
  <c r="Q833"/>
  <c r="P833"/>
  <c r="O833"/>
  <c r="N833"/>
  <c r="M833"/>
  <c r="L833"/>
  <c r="K833"/>
  <c r="J833"/>
  <c r="I833"/>
  <c r="H833"/>
  <c r="G833"/>
  <c r="F833"/>
  <c r="E833"/>
  <c r="D833"/>
  <c r="C833"/>
  <c r="B833"/>
  <c r="AX832"/>
  <c r="AW832"/>
  <c r="AV832"/>
  <c r="AU832"/>
  <c r="AT832"/>
  <c r="AS832"/>
  <c r="AR832"/>
  <c r="AQ832"/>
  <c r="AP832"/>
  <c r="AO832"/>
  <c r="AN832"/>
  <c r="AM832"/>
  <c r="AL832"/>
  <c r="AK832"/>
  <c r="AJ832"/>
  <c r="AI832"/>
  <c r="AH832"/>
  <c r="AG832"/>
  <c r="AF832"/>
  <c r="AE832"/>
  <c r="AD832"/>
  <c r="AC832"/>
  <c r="AB832"/>
  <c r="AA832"/>
  <c r="Z832"/>
  <c r="Y832"/>
  <c r="X832"/>
  <c r="W832"/>
  <c r="V832"/>
  <c r="U832"/>
  <c r="T832"/>
  <c r="S832"/>
  <c r="R832"/>
  <c r="Q832"/>
  <c r="P832"/>
  <c r="O832"/>
  <c r="N832"/>
  <c r="M832"/>
  <c r="L832"/>
  <c r="K832"/>
  <c r="J832"/>
  <c r="I832"/>
  <c r="H832"/>
  <c r="G832"/>
  <c r="F832"/>
  <c r="E832"/>
  <c r="D832"/>
  <c r="C832"/>
  <c r="B832"/>
  <c r="AX831"/>
  <c r="AW831"/>
  <c r="AV831"/>
  <c r="AU831"/>
  <c r="AT831"/>
  <c r="AS831"/>
  <c r="AR831"/>
  <c r="AQ831"/>
  <c r="AP831"/>
  <c r="AO831"/>
  <c r="AN831"/>
  <c r="AM831"/>
  <c r="AL831"/>
  <c r="AK831"/>
  <c r="AJ831"/>
  <c r="AI831"/>
  <c r="AH831"/>
  <c r="AG831"/>
  <c r="AF831"/>
  <c r="AE831"/>
  <c r="AD831"/>
  <c r="AC831"/>
  <c r="AB831"/>
  <c r="AA831"/>
  <c r="Z831"/>
  <c r="Y831"/>
  <c r="X831"/>
  <c r="W831"/>
  <c r="V831"/>
  <c r="U831"/>
  <c r="T831"/>
  <c r="S831"/>
  <c r="R831"/>
  <c r="Q831"/>
  <c r="P831"/>
  <c r="O831"/>
  <c r="N831"/>
  <c r="M831"/>
  <c r="L831"/>
  <c r="K831"/>
  <c r="J831"/>
  <c r="I831"/>
  <c r="H831"/>
  <c r="G831"/>
  <c r="F831"/>
  <c r="E831"/>
  <c r="D831"/>
  <c r="C831"/>
  <c r="B831"/>
  <c r="AX830"/>
  <c r="AW830"/>
  <c r="AV830"/>
  <c r="AU830"/>
  <c r="AT830"/>
  <c r="AS830"/>
  <c r="AR830"/>
  <c r="AQ830"/>
  <c r="AP830"/>
  <c r="AO830"/>
  <c r="AN830"/>
  <c r="AM830"/>
  <c r="AL830"/>
  <c r="AK830"/>
  <c r="AJ830"/>
  <c r="AI830"/>
  <c r="AH830"/>
  <c r="AG830"/>
  <c r="AF830"/>
  <c r="AE830"/>
  <c r="AD830"/>
  <c r="AC830"/>
  <c r="AB830"/>
  <c r="AA830"/>
  <c r="Z830"/>
  <c r="Y830"/>
  <c r="X830"/>
  <c r="W830"/>
  <c r="V830"/>
  <c r="U830"/>
  <c r="T830"/>
  <c r="S830"/>
  <c r="R830"/>
  <c r="Q830"/>
  <c r="P830"/>
  <c r="O830"/>
  <c r="N830"/>
  <c r="M830"/>
  <c r="L830"/>
  <c r="K830"/>
  <c r="J830"/>
  <c r="I830"/>
  <c r="H830"/>
  <c r="G830"/>
  <c r="F830"/>
  <c r="E830"/>
  <c r="D830"/>
  <c r="C830"/>
  <c r="B830"/>
  <c r="AX829"/>
  <c r="AW829"/>
  <c r="AV829"/>
  <c r="AU829"/>
  <c r="AT829"/>
  <c r="AS829"/>
  <c r="AR829"/>
  <c r="AQ829"/>
  <c r="AP829"/>
  <c r="AO829"/>
  <c r="AN829"/>
  <c r="AM829"/>
  <c r="AL829"/>
  <c r="AK829"/>
  <c r="AJ829"/>
  <c r="AI829"/>
  <c r="AH829"/>
  <c r="AG829"/>
  <c r="AF829"/>
  <c r="AE829"/>
  <c r="AD829"/>
  <c r="AC829"/>
  <c r="AB829"/>
  <c r="AA829"/>
  <c r="Z829"/>
  <c r="Y829"/>
  <c r="X829"/>
  <c r="W829"/>
  <c r="V829"/>
  <c r="U829"/>
  <c r="T829"/>
  <c r="S829"/>
  <c r="R829"/>
  <c r="Q829"/>
  <c r="P829"/>
  <c r="O829"/>
  <c r="N829"/>
  <c r="M829"/>
  <c r="L829"/>
  <c r="K829"/>
  <c r="J829"/>
  <c r="I829"/>
  <c r="H829"/>
  <c r="G829"/>
  <c r="F829"/>
  <c r="E829"/>
  <c r="D829"/>
  <c r="C829"/>
  <c r="B829"/>
  <c r="AX828"/>
  <c r="AW828"/>
  <c r="AV828"/>
  <c r="AU828"/>
  <c r="AT828"/>
  <c r="AS828"/>
  <c r="AR828"/>
  <c r="AQ828"/>
  <c r="AP828"/>
  <c r="AO828"/>
  <c r="AN828"/>
  <c r="AM828"/>
  <c r="AL828"/>
  <c r="AK828"/>
  <c r="AJ828"/>
  <c r="AI828"/>
  <c r="AH828"/>
  <c r="AG828"/>
  <c r="AF828"/>
  <c r="AE828"/>
  <c r="AD828"/>
  <c r="AC828"/>
  <c r="AB828"/>
  <c r="AA828"/>
  <c r="Z828"/>
  <c r="Y828"/>
  <c r="X828"/>
  <c r="W828"/>
  <c r="V828"/>
  <c r="U828"/>
  <c r="T828"/>
  <c r="S828"/>
  <c r="R828"/>
  <c r="Q828"/>
  <c r="P828"/>
  <c r="O828"/>
  <c r="N828"/>
  <c r="M828"/>
  <c r="L828"/>
  <c r="K828"/>
  <c r="J828"/>
  <c r="I828"/>
  <c r="H828"/>
  <c r="G828"/>
  <c r="F828"/>
  <c r="E828"/>
  <c r="D828"/>
  <c r="C828"/>
  <c r="B828"/>
  <c r="AX827"/>
  <c r="AW827"/>
  <c r="AV827"/>
  <c r="AU827"/>
  <c r="AT827"/>
  <c r="AS827"/>
  <c r="AR827"/>
  <c r="AQ827"/>
  <c r="AP827"/>
  <c r="AO827"/>
  <c r="AN827"/>
  <c r="AM827"/>
  <c r="AL827"/>
  <c r="AK827"/>
  <c r="AJ827"/>
  <c r="AI827"/>
  <c r="AH827"/>
  <c r="AG827"/>
  <c r="AF827"/>
  <c r="AE827"/>
  <c r="AD827"/>
  <c r="AC827"/>
  <c r="AB827"/>
  <c r="AA827"/>
  <c r="Z827"/>
  <c r="Y827"/>
  <c r="X827"/>
  <c r="W827"/>
  <c r="V827"/>
  <c r="U827"/>
  <c r="T827"/>
  <c r="S827"/>
  <c r="R827"/>
  <c r="Q827"/>
  <c r="P827"/>
  <c r="O827"/>
  <c r="N827"/>
  <c r="M827"/>
  <c r="L827"/>
  <c r="K827"/>
  <c r="J827"/>
  <c r="I827"/>
  <c r="H827"/>
  <c r="G827"/>
  <c r="F827"/>
  <c r="E827"/>
  <c r="D827"/>
  <c r="C827"/>
  <c r="B827"/>
  <c r="AX826"/>
  <c r="AW826"/>
  <c r="AV826"/>
  <c r="AU826"/>
  <c r="AT826"/>
  <c r="AS826"/>
  <c r="AR826"/>
  <c r="AQ826"/>
  <c r="AP826"/>
  <c r="AO826"/>
  <c r="AN826"/>
  <c r="AM826"/>
  <c r="AL826"/>
  <c r="AK826"/>
  <c r="AJ826"/>
  <c r="AI826"/>
  <c r="AH826"/>
  <c r="AG826"/>
  <c r="AF826"/>
  <c r="AE826"/>
  <c r="AD826"/>
  <c r="AC826"/>
  <c r="AB826"/>
  <c r="AA826"/>
  <c r="Z826"/>
  <c r="Y826"/>
  <c r="X826"/>
  <c r="W826"/>
  <c r="V826"/>
  <c r="U826"/>
  <c r="T826"/>
  <c r="S826"/>
  <c r="R826"/>
  <c r="Q826"/>
  <c r="P826"/>
  <c r="O826"/>
  <c r="N826"/>
  <c r="M826"/>
  <c r="L826"/>
  <c r="K826"/>
  <c r="J826"/>
  <c r="I826"/>
  <c r="H826"/>
  <c r="G826"/>
  <c r="F826"/>
  <c r="E826"/>
  <c r="D826"/>
  <c r="C826"/>
  <c r="B826"/>
  <c r="AX825"/>
  <c r="AW825"/>
  <c r="AV825"/>
  <c r="AU825"/>
  <c r="AT825"/>
  <c r="AS825"/>
  <c r="AR825"/>
  <c r="AQ825"/>
  <c r="AP825"/>
  <c r="AO825"/>
  <c r="AN825"/>
  <c r="AM825"/>
  <c r="AL825"/>
  <c r="AK825"/>
  <c r="AJ825"/>
  <c r="AI825"/>
  <c r="AH825"/>
  <c r="AG825"/>
  <c r="AF825"/>
  <c r="AE825"/>
  <c r="AD825"/>
  <c r="AC825"/>
  <c r="AB825"/>
  <c r="AA825"/>
  <c r="Z825"/>
  <c r="Y825"/>
  <c r="X825"/>
  <c r="W825"/>
  <c r="V825"/>
  <c r="U825"/>
  <c r="T825"/>
  <c r="S825"/>
  <c r="R825"/>
  <c r="Q825"/>
  <c r="P825"/>
  <c r="O825"/>
  <c r="N825"/>
  <c r="M825"/>
  <c r="L825"/>
  <c r="K825"/>
  <c r="J825"/>
  <c r="I825"/>
  <c r="H825"/>
  <c r="G825"/>
  <c r="F825"/>
  <c r="E825"/>
  <c r="D825"/>
  <c r="C825"/>
  <c r="B825"/>
  <c r="AX824"/>
  <c r="AW824"/>
  <c r="AV824"/>
  <c r="AU824"/>
  <c r="AT824"/>
  <c r="AS824"/>
  <c r="AR824"/>
  <c r="AQ824"/>
  <c r="AP824"/>
  <c r="AO824"/>
  <c r="AN824"/>
  <c r="AM824"/>
  <c r="AL824"/>
  <c r="AK824"/>
  <c r="AJ824"/>
  <c r="AI824"/>
  <c r="AH824"/>
  <c r="AG824"/>
  <c r="AF824"/>
  <c r="AE824"/>
  <c r="AD824"/>
  <c r="AC824"/>
  <c r="AB824"/>
  <c r="AA824"/>
  <c r="Z824"/>
  <c r="Y824"/>
  <c r="X824"/>
  <c r="W824"/>
  <c r="V824"/>
  <c r="U824"/>
  <c r="T824"/>
  <c r="S824"/>
  <c r="R824"/>
  <c r="Q824"/>
  <c r="P824"/>
  <c r="O824"/>
  <c r="N824"/>
  <c r="M824"/>
  <c r="L824"/>
  <c r="K824"/>
  <c r="J824"/>
  <c r="I824"/>
  <c r="H824"/>
  <c r="G824"/>
  <c r="F824"/>
  <c r="E824"/>
  <c r="D824"/>
  <c r="C824"/>
  <c r="B824"/>
  <c r="AX823"/>
  <c r="AW823"/>
  <c r="AV823"/>
  <c r="AU823"/>
  <c r="AT823"/>
  <c r="AS823"/>
  <c r="AR823"/>
  <c r="AQ823"/>
  <c r="AP823"/>
  <c r="AO823"/>
  <c r="AN823"/>
  <c r="AM823"/>
  <c r="AL823"/>
  <c r="AK823"/>
  <c r="AJ823"/>
  <c r="AI823"/>
  <c r="AH823"/>
  <c r="AG823"/>
  <c r="AF823"/>
  <c r="AE823"/>
  <c r="AD823"/>
  <c r="AC823"/>
  <c r="AB823"/>
  <c r="AA823"/>
  <c r="Z823"/>
  <c r="Y823"/>
  <c r="X823"/>
  <c r="W823"/>
  <c r="V823"/>
  <c r="U823"/>
  <c r="T823"/>
  <c r="S823"/>
  <c r="R823"/>
  <c r="Q823"/>
  <c r="P823"/>
  <c r="O823"/>
  <c r="N823"/>
  <c r="M823"/>
  <c r="L823"/>
  <c r="K823"/>
  <c r="J823"/>
  <c r="I823"/>
  <c r="H823"/>
  <c r="G823"/>
  <c r="F823"/>
  <c r="E823"/>
  <c r="D823"/>
  <c r="C823"/>
  <c r="B823"/>
  <c r="AX822"/>
  <c r="AW822"/>
  <c r="AV822"/>
  <c r="AU822"/>
  <c r="AT822"/>
  <c r="AS822"/>
  <c r="AR822"/>
  <c r="AQ822"/>
  <c r="AP822"/>
  <c r="AO822"/>
  <c r="AN822"/>
  <c r="AM822"/>
  <c r="AL822"/>
  <c r="AK822"/>
  <c r="AJ822"/>
  <c r="AI822"/>
  <c r="AH822"/>
  <c r="AG822"/>
  <c r="AF822"/>
  <c r="AE822"/>
  <c r="AD822"/>
  <c r="AC822"/>
  <c r="AB822"/>
  <c r="AA822"/>
  <c r="Z822"/>
  <c r="Y822"/>
  <c r="X822"/>
  <c r="W822"/>
  <c r="V822"/>
  <c r="U822"/>
  <c r="T822"/>
  <c r="S822"/>
  <c r="R822"/>
  <c r="Q822"/>
  <c r="P822"/>
  <c r="O822"/>
  <c r="N822"/>
  <c r="M822"/>
  <c r="L822"/>
  <c r="K822"/>
  <c r="J822"/>
  <c r="I822"/>
  <c r="H822"/>
  <c r="G822"/>
  <c r="F822"/>
  <c r="E822"/>
  <c r="D822"/>
  <c r="C822"/>
  <c r="B822"/>
  <c r="AX821"/>
  <c r="AW821"/>
  <c r="AV821"/>
  <c r="AU821"/>
  <c r="AT821"/>
  <c r="AS821"/>
  <c r="AR821"/>
  <c r="AQ821"/>
  <c r="AP821"/>
  <c r="AO821"/>
  <c r="AN821"/>
  <c r="AM821"/>
  <c r="AL821"/>
  <c r="AK821"/>
  <c r="AJ821"/>
  <c r="AI821"/>
  <c r="AH821"/>
  <c r="AG821"/>
  <c r="AF821"/>
  <c r="AE821"/>
  <c r="AD821"/>
  <c r="AC821"/>
  <c r="AB821"/>
  <c r="AA821"/>
  <c r="Z821"/>
  <c r="Y821"/>
  <c r="X821"/>
  <c r="W821"/>
  <c r="V821"/>
  <c r="U821"/>
  <c r="T821"/>
  <c r="S821"/>
  <c r="R821"/>
  <c r="Q821"/>
  <c r="P821"/>
  <c r="O821"/>
  <c r="N821"/>
  <c r="M821"/>
  <c r="L821"/>
  <c r="K821"/>
  <c r="J821"/>
  <c r="I821"/>
  <c r="H821"/>
  <c r="G821"/>
  <c r="F821"/>
  <c r="E821"/>
  <c r="D821"/>
  <c r="C821"/>
  <c r="B821"/>
  <c r="AX820"/>
  <c r="AW820"/>
  <c r="AV820"/>
  <c r="AU820"/>
  <c r="AT820"/>
  <c r="AS820"/>
  <c r="AR820"/>
  <c r="AQ820"/>
  <c r="AP820"/>
  <c r="AO820"/>
  <c r="AN820"/>
  <c r="AM820"/>
  <c r="AL820"/>
  <c r="AK820"/>
  <c r="AJ820"/>
  <c r="AI820"/>
  <c r="AH820"/>
  <c r="AG820"/>
  <c r="AF820"/>
  <c r="AE820"/>
  <c r="AD820"/>
  <c r="AC820"/>
  <c r="AB820"/>
  <c r="AA820"/>
  <c r="Z820"/>
  <c r="Y820"/>
  <c r="X820"/>
  <c r="W820"/>
  <c r="V820"/>
  <c r="U820"/>
  <c r="T820"/>
  <c r="S820"/>
  <c r="R820"/>
  <c r="Q820"/>
  <c r="P820"/>
  <c r="O820"/>
  <c r="N820"/>
  <c r="M820"/>
  <c r="L820"/>
  <c r="K820"/>
  <c r="J820"/>
  <c r="I820"/>
  <c r="H820"/>
  <c r="G820"/>
  <c r="F820"/>
  <c r="E820"/>
  <c r="D820"/>
  <c r="C820"/>
  <c r="B820"/>
  <c r="AX819"/>
  <c r="AW819"/>
  <c r="AV819"/>
  <c r="AU819"/>
  <c r="AT819"/>
  <c r="AS819"/>
  <c r="AR819"/>
  <c r="AQ819"/>
  <c r="AP819"/>
  <c r="AO819"/>
  <c r="AN819"/>
  <c r="AM819"/>
  <c r="AL819"/>
  <c r="AK819"/>
  <c r="AJ819"/>
  <c r="AI819"/>
  <c r="AH819"/>
  <c r="AG819"/>
  <c r="AF819"/>
  <c r="AE819"/>
  <c r="AD819"/>
  <c r="AC819"/>
  <c r="AB819"/>
  <c r="AA819"/>
  <c r="Z819"/>
  <c r="Y819"/>
  <c r="X819"/>
  <c r="W819"/>
  <c r="V819"/>
  <c r="U819"/>
  <c r="T819"/>
  <c r="S819"/>
  <c r="R819"/>
  <c r="Q819"/>
  <c r="P819"/>
  <c r="O819"/>
  <c r="N819"/>
  <c r="M819"/>
  <c r="L819"/>
  <c r="K819"/>
  <c r="J819"/>
  <c r="I819"/>
  <c r="H819"/>
  <c r="G819"/>
  <c r="F819"/>
  <c r="E819"/>
  <c r="D819"/>
  <c r="C819"/>
  <c r="B819"/>
  <c r="AX818"/>
  <c r="AW818"/>
  <c r="AV818"/>
  <c r="AU818"/>
  <c r="AT818"/>
  <c r="AS818"/>
  <c r="AR818"/>
  <c r="AQ818"/>
  <c r="AP818"/>
  <c r="AO818"/>
  <c r="AN818"/>
  <c r="AM818"/>
  <c r="AL818"/>
  <c r="AK818"/>
  <c r="AJ818"/>
  <c r="AI818"/>
  <c r="AH818"/>
  <c r="AG818"/>
  <c r="AF818"/>
  <c r="AE818"/>
  <c r="AD818"/>
  <c r="AC818"/>
  <c r="AB818"/>
  <c r="AA818"/>
  <c r="Z818"/>
  <c r="Y818"/>
  <c r="X818"/>
  <c r="W818"/>
  <c r="V818"/>
  <c r="U818"/>
  <c r="T818"/>
  <c r="S818"/>
  <c r="R818"/>
  <c r="Q818"/>
  <c r="P818"/>
  <c r="O818"/>
  <c r="N818"/>
  <c r="M818"/>
  <c r="L818"/>
  <c r="K818"/>
  <c r="J818"/>
  <c r="I818"/>
  <c r="H818"/>
  <c r="G818"/>
  <c r="F818"/>
  <c r="E818"/>
  <c r="D818"/>
  <c r="C818"/>
  <c r="B818"/>
  <c r="AX817"/>
  <c r="AW817"/>
  <c r="AV817"/>
  <c r="AU817"/>
  <c r="AT817"/>
  <c r="AS817"/>
  <c r="AR817"/>
  <c r="AQ817"/>
  <c r="AP817"/>
  <c r="AO817"/>
  <c r="AN817"/>
  <c r="AM817"/>
  <c r="AL817"/>
  <c r="AK817"/>
  <c r="AJ817"/>
  <c r="AI817"/>
  <c r="AH817"/>
  <c r="AG817"/>
  <c r="AF817"/>
  <c r="AE817"/>
  <c r="AD817"/>
  <c r="AC817"/>
  <c r="AB817"/>
  <c r="AA817"/>
  <c r="Z817"/>
  <c r="Y817"/>
  <c r="X817"/>
  <c r="W817"/>
  <c r="V817"/>
  <c r="U817"/>
  <c r="T817"/>
  <c r="S817"/>
  <c r="R817"/>
  <c r="Q817"/>
  <c r="P817"/>
  <c r="O817"/>
  <c r="N817"/>
  <c r="M817"/>
  <c r="L817"/>
  <c r="K817"/>
  <c r="J817"/>
  <c r="I817"/>
  <c r="H817"/>
  <c r="G817"/>
  <c r="F817"/>
  <c r="E817"/>
  <c r="D817"/>
  <c r="C817"/>
  <c r="B817"/>
  <c r="AX816"/>
  <c r="AW816"/>
  <c r="AV816"/>
  <c r="AU816"/>
  <c r="AT816"/>
  <c r="AS816"/>
  <c r="AR816"/>
  <c r="AQ816"/>
  <c r="AP816"/>
  <c r="AO816"/>
  <c r="AN816"/>
  <c r="AM816"/>
  <c r="AL816"/>
  <c r="AK816"/>
  <c r="AJ816"/>
  <c r="AI816"/>
  <c r="AH816"/>
  <c r="AG816"/>
  <c r="AF816"/>
  <c r="AE816"/>
  <c r="AD816"/>
  <c r="AC816"/>
  <c r="AB816"/>
  <c r="AA816"/>
  <c r="Z816"/>
  <c r="Y816"/>
  <c r="X816"/>
  <c r="W816"/>
  <c r="V816"/>
  <c r="U816"/>
  <c r="T816"/>
  <c r="S816"/>
  <c r="R816"/>
  <c r="Q816"/>
  <c r="P816"/>
  <c r="O816"/>
  <c r="N816"/>
  <c r="M816"/>
  <c r="L816"/>
  <c r="K816"/>
  <c r="J816"/>
  <c r="I816"/>
  <c r="H816"/>
  <c r="G816"/>
  <c r="F816"/>
  <c r="E816"/>
  <c r="D816"/>
  <c r="C816"/>
  <c r="B816"/>
  <c r="AX815"/>
  <c r="AW815"/>
  <c r="AV815"/>
  <c r="AU815"/>
  <c r="AT815"/>
  <c r="AS815"/>
  <c r="AR815"/>
  <c r="AQ815"/>
  <c r="AP815"/>
  <c r="AO815"/>
  <c r="AN815"/>
  <c r="AM815"/>
  <c r="AL815"/>
  <c r="AK815"/>
  <c r="AJ815"/>
  <c r="AI815"/>
  <c r="AH815"/>
  <c r="AG815"/>
  <c r="AF815"/>
  <c r="AE815"/>
  <c r="AD815"/>
  <c r="AC815"/>
  <c r="AB815"/>
  <c r="AA815"/>
  <c r="Z815"/>
  <c r="Y815"/>
  <c r="X815"/>
  <c r="W815"/>
  <c r="V815"/>
  <c r="U815"/>
  <c r="T815"/>
  <c r="S815"/>
  <c r="R815"/>
  <c r="Q815"/>
  <c r="P815"/>
  <c r="O815"/>
  <c r="N815"/>
  <c r="M815"/>
  <c r="L815"/>
  <c r="K815"/>
  <c r="J815"/>
  <c r="I815"/>
  <c r="H815"/>
  <c r="G815"/>
  <c r="F815"/>
  <c r="E815"/>
  <c r="D815"/>
  <c r="C815"/>
  <c r="B815"/>
  <c r="AX814"/>
  <c r="AW814"/>
  <c r="AV814"/>
  <c r="AU814"/>
  <c r="AT814"/>
  <c r="AS814"/>
  <c r="AR814"/>
  <c r="AQ814"/>
  <c r="AP814"/>
  <c r="AO814"/>
  <c r="AN814"/>
  <c r="AM814"/>
  <c r="AL814"/>
  <c r="AK814"/>
  <c r="AJ814"/>
  <c r="AI814"/>
  <c r="AH814"/>
  <c r="AG814"/>
  <c r="AF814"/>
  <c r="AE814"/>
  <c r="AD814"/>
  <c r="AC814"/>
  <c r="AB814"/>
  <c r="AA814"/>
  <c r="Z814"/>
  <c r="Y814"/>
  <c r="X814"/>
  <c r="W814"/>
  <c r="V814"/>
  <c r="U814"/>
  <c r="T814"/>
  <c r="S814"/>
  <c r="R814"/>
  <c r="Q814"/>
  <c r="P814"/>
  <c r="O814"/>
  <c r="N814"/>
  <c r="M814"/>
  <c r="L814"/>
  <c r="K814"/>
  <c r="J814"/>
  <c r="I814"/>
  <c r="H814"/>
  <c r="G814"/>
  <c r="F814"/>
  <c r="E814"/>
  <c r="D814"/>
  <c r="C814"/>
  <c r="B814"/>
  <c r="AX813"/>
  <c r="AW813"/>
  <c r="AV813"/>
  <c r="AU813"/>
  <c r="AT813"/>
  <c r="AS813"/>
  <c r="AR813"/>
  <c r="AQ813"/>
  <c r="AP813"/>
  <c r="AO813"/>
  <c r="AN813"/>
  <c r="AM813"/>
  <c r="AL813"/>
  <c r="AK813"/>
  <c r="AJ813"/>
  <c r="AI813"/>
  <c r="AH813"/>
  <c r="AG813"/>
  <c r="AF813"/>
  <c r="AE813"/>
  <c r="AD813"/>
  <c r="AC813"/>
  <c r="AB813"/>
  <c r="AA813"/>
  <c r="Z813"/>
  <c r="Y813"/>
  <c r="X813"/>
  <c r="W813"/>
  <c r="V813"/>
  <c r="U813"/>
  <c r="T813"/>
  <c r="S813"/>
  <c r="R813"/>
  <c r="Q813"/>
  <c r="P813"/>
  <c r="O813"/>
  <c r="N813"/>
  <c r="M813"/>
  <c r="L813"/>
  <c r="K813"/>
  <c r="J813"/>
  <c r="I813"/>
  <c r="H813"/>
  <c r="G813"/>
  <c r="F813"/>
  <c r="E813"/>
  <c r="D813"/>
  <c r="C813"/>
  <c r="B813"/>
  <c r="AX812"/>
  <c r="AW812"/>
  <c r="AV812"/>
  <c r="AU812"/>
  <c r="AT812"/>
  <c r="AS812"/>
  <c r="AR812"/>
  <c r="AQ812"/>
  <c r="AP812"/>
  <c r="AO812"/>
  <c r="AN812"/>
  <c r="AM812"/>
  <c r="AL812"/>
  <c r="AK812"/>
  <c r="AJ812"/>
  <c r="AI812"/>
  <c r="AH812"/>
  <c r="AG812"/>
  <c r="AF812"/>
  <c r="AE812"/>
  <c r="AD812"/>
  <c r="AC812"/>
  <c r="AB812"/>
  <c r="AA812"/>
  <c r="Z812"/>
  <c r="Y812"/>
  <c r="X812"/>
  <c r="W812"/>
  <c r="V812"/>
  <c r="U812"/>
  <c r="T812"/>
  <c r="S812"/>
  <c r="R812"/>
  <c r="Q812"/>
  <c r="P812"/>
  <c r="O812"/>
  <c r="N812"/>
  <c r="M812"/>
  <c r="L812"/>
  <c r="K812"/>
  <c r="J812"/>
  <c r="I812"/>
  <c r="H812"/>
  <c r="G812"/>
  <c r="F812"/>
  <c r="E812"/>
  <c r="D812"/>
  <c r="C812"/>
  <c r="B812"/>
  <c r="AX811"/>
  <c r="AW811"/>
  <c r="AV811"/>
  <c r="AU811"/>
  <c r="AT811"/>
  <c r="AS811"/>
  <c r="AR811"/>
  <c r="AQ811"/>
  <c r="AP811"/>
  <c r="AO811"/>
  <c r="AN811"/>
  <c r="AM811"/>
  <c r="AL811"/>
  <c r="AK811"/>
  <c r="AJ811"/>
  <c r="AI811"/>
  <c r="AH811"/>
  <c r="AG811"/>
  <c r="AF811"/>
  <c r="AE811"/>
  <c r="AD811"/>
  <c r="AC811"/>
  <c r="AB811"/>
  <c r="AA811"/>
  <c r="Z811"/>
  <c r="Y811"/>
  <c r="X811"/>
  <c r="W811"/>
  <c r="V811"/>
  <c r="U811"/>
  <c r="T811"/>
  <c r="S811"/>
  <c r="R811"/>
  <c r="Q811"/>
  <c r="P811"/>
  <c r="O811"/>
  <c r="N811"/>
  <c r="M811"/>
  <c r="L811"/>
  <c r="K811"/>
  <c r="J811"/>
  <c r="I811"/>
  <c r="H811"/>
  <c r="G811"/>
  <c r="F811"/>
  <c r="E811"/>
  <c r="D811"/>
  <c r="C811"/>
  <c r="B811"/>
  <c r="AX810"/>
  <c r="AW810"/>
  <c r="AV810"/>
  <c r="AU810"/>
  <c r="AT810"/>
  <c r="AS810"/>
  <c r="AR810"/>
  <c r="AQ810"/>
  <c r="AP810"/>
  <c r="AO810"/>
  <c r="AN810"/>
  <c r="AM810"/>
  <c r="AL810"/>
  <c r="AK810"/>
  <c r="AJ810"/>
  <c r="AI810"/>
  <c r="AH810"/>
  <c r="AG810"/>
  <c r="AF810"/>
  <c r="AE810"/>
  <c r="AD810"/>
  <c r="AC810"/>
  <c r="AB810"/>
  <c r="AA810"/>
  <c r="Z810"/>
  <c r="Y810"/>
  <c r="X810"/>
  <c r="W810"/>
  <c r="V810"/>
  <c r="U810"/>
  <c r="T810"/>
  <c r="S810"/>
  <c r="R810"/>
  <c r="Q810"/>
  <c r="P810"/>
  <c r="O810"/>
  <c r="N810"/>
  <c r="M810"/>
  <c r="L810"/>
  <c r="K810"/>
  <c r="J810"/>
  <c r="I810"/>
  <c r="H810"/>
  <c r="G810"/>
  <c r="F810"/>
  <c r="E810"/>
  <c r="D810"/>
  <c r="C810"/>
  <c r="B810"/>
  <c r="AX809"/>
  <c r="AW809"/>
  <c r="AV809"/>
  <c r="AU809"/>
  <c r="AT809"/>
  <c r="AS809"/>
  <c r="AR809"/>
  <c r="AQ809"/>
  <c r="AP809"/>
  <c r="AO809"/>
  <c r="AN809"/>
  <c r="AM809"/>
  <c r="AL809"/>
  <c r="AK809"/>
  <c r="AJ809"/>
  <c r="AI809"/>
  <c r="AH809"/>
  <c r="AG809"/>
  <c r="AF809"/>
  <c r="AE809"/>
  <c r="AD809"/>
  <c r="AC809"/>
  <c r="AB809"/>
  <c r="AA809"/>
  <c r="Z809"/>
  <c r="Y809"/>
  <c r="X809"/>
  <c r="W809"/>
  <c r="V809"/>
  <c r="U809"/>
  <c r="T809"/>
  <c r="S809"/>
  <c r="R809"/>
  <c r="Q809"/>
  <c r="P809"/>
  <c r="O809"/>
  <c r="N809"/>
  <c r="M809"/>
  <c r="L809"/>
  <c r="K809"/>
  <c r="J809"/>
  <c r="I809"/>
  <c r="H809"/>
  <c r="G809"/>
  <c r="F809"/>
  <c r="E809"/>
  <c r="D809"/>
  <c r="C809"/>
  <c r="B809"/>
  <c r="AX808"/>
  <c r="AW808"/>
  <c r="AV808"/>
  <c r="AU808"/>
  <c r="AT808"/>
  <c r="AS808"/>
  <c r="AR808"/>
  <c r="AQ808"/>
  <c r="AP808"/>
  <c r="AO808"/>
  <c r="AN808"/>
  <c r="AM808"/>
  <c r="AL808"/>
  <c r="AK808"/>
  <c r="AJ808"/>
  <c r="AI808"/>
  <c r="AH808"/>
  <c r="AG808"/>
  <c r="AF808"/>
  <c r="AE808"/>
  <c r="AD808"/>
  <c r="AC808"/>
  <c r="AB808"/>
  <c r="AA808"/>
  <c r="Z808"/>
  <c r="Y808"/>
  <c r="X808"/>
  <c r="W808"/>
  <c r="V808"/>
  <c r="U808"/>
  <c r="T808"/>
  <c r="S808"/>
  <c r="R808"/>
  <c r="Q808"/>
  <c r="P808"/>
  <c r="O808"/>
  <c r="N808"/>
  <c r="M808"/>
  <c r="L808"/>
  <c r="K808"/>
  <c r="J808"/>
  <c r="I808"/>
  <c r="H808"/>
  <c r="G808"/>
  <c r="F808"/>
  <c r="E808"/>
  <c r="D808"/>
  <c r="C808"/>
  <c r="B808"/>
  <c r="AX807"/>
  <c r="AW807"/>
  <c r="AV807"/>
  <c r="AU807"/>
  <c r="AT807"/>
  <c r="AS807"/>
  <c r="AR807"/>
  <c r="AQ807"/>
  <c r="AP807"/>
  <c r="AO807"/>
  <c r="AN807"/>
  <c r="AM807"/>
  <c r="AL807"/>
  <c r="AK807"/>
  <c r="AJ807"/>
  <c r="AI807"/>
  <c r="AH807"/>
  <c r="AG807"/>
  <c r="AF807"/>
  <c r="AE807"/>
  <c r="AD807"/>
  <c r="AC807"/>
  <c r="AB807"/>
  <c r="AA807"/>
  <c r="Z807"/>
  <c r="Y807"/>
  <c r="X807"/>
  <c r="W807"/>
  <c r="V807"/>
  <c r="U807"/>
  <c r="T807"/>
  <c r="S807"/>
  <c r="R807"/>
  <c r="Q807"/>
  <c r="P807"/>
  <c r="O807"/>
  <c r="N807"/>
  <c r="M807"/>
  <c r="L807"/>
  <c r="K807"/>
  <c r="J807"/>
  <c r="I807"/>
  <c r="H807"/>
  <c r="G807"/>
  <c r="F807"/>
  <c r="E807"/>
  <c r="D807"/>
  <c r="C807"/>
  <c r="B807"/>
  <c r="AX806"/>
  <c r="AW806"/>
  <c r="AV806"/>
  <c r="AU806"/>
  <c r="AT806"/>
  <c r="AS806"/>
  <c r="AR806"/>
  <c r="AQ806"/>
  <c r="AP806"/>
  <c r="AO806"/>
  <c r="AN806"/>
  <c r="AM806"/>
  <c r="AL806"/>
  <c r="AK806"/>
  <c r="AJ806"/>
  <c r="AI806"/>
  <c r="AH806"/>
  <c r="AG806"/>
  <c r="AF806"/>
  <c r="AE806"/>
  <c r="AD806"/>
  <c r="AC806"/>
  <c r="AB806"/>
  <c r="AA806"/>
  <c r="Z806"/>
  <c r="Y806"/>
  <c r="X806"/>
  <c r="W806"/>
  <c r="V806"/>
  <c r="U806"/>
  <c r="T806"/>
  <c r="S806"/>
  <c r="R806"/>
  <c r="Q806"/>
  <c r="P806"/>
  <c r="O806"/>
  <c r="N806"/>
  <c r="M806"/>
  <c r="L806"/>
  <c r="K806"/>
  <c r="J806"/>
  <c r="I806"/>
  <c r="H806"/>
  <c r="G806"/>
  <c r="F806"/>
  <c r="E806"/>
  <c r="D806"/>
  <c r="C806"/>
  <c r="B806"/>
  <c r="AX805"/>
  <c r="AW805"/>
  <c r="AV805"/>
  <c r="AU805"/>
  <c r="AT805"/>
  <c r="AS805"/>
  <c r="AR805"/>
  <c r="AQ805"/>
  <c r="AP805"/>
  <c r="AO805"/>
  <c r="AN805"/>
  <c r="AM805"/>
  <c r="AL805"/>
  <c r="AK805"/>
  <c r="AJ805"/>
  <c r="AI805"/>
  <c r="AH805"/>
  <c r="AG805"/>
  <c r="AF805"/>
  <c r="AE805"/>
  <c r="AD805"/>
  <c r="AC805"/>
  <c r="AB805"/>
  <c r="AA805"/>
  <c r="Z805"/>
  <c r="Y805"/>
  <c r="X805"/>
  <c r="W805"/>
  <c r="V805"/>
  <c r="U805"/>
  <c r="T805"/>
  <c r="S805"/>
  <c r="R805"/>
  <c r="Q805"/>
  <c r="P805"/>
  <c r="O805"/>
  <c r="N805"/>
  <c r="M805"/>
  <c r="L805"/>
  <c r="K805"/>
  <c r="J805"/>
  <c r="I805"/>
  <c r="H805"/>
  <c r="G805"/>
  <c r="F805"/>
  <c r="E805"/>
  <c r="D805"/>
  <c r="C805"/>
  <c r="B805"/>
  <c r="AX804"/>
  <c r="AW804"/>
  <c r="AV804"/>
  <c r="AU804"/>
  <c r="AT804"/>
  <c r="AS804"/>
  <c r="AR804"/>
  <c r="AQ804"/>
  <c r="AP804"/>
  <c r="AO804"/>
  <c r="AN804"/>
  <c r="AM804"/>
  <c r="AL804"/>
  <c r="AK804"/>
  <c r="AJ804"/>
  <c r="AI804"/>
  <c r="AH804"/>
  <c r="AG804"/>
  <c r="AF804"/>
  <c r="AE804"/>
  <c r="AD804"/>
  <c r="AC804"/>
  <c r="AB804"/>
  <c r="AA804"/>
  <c r="Z804"/>
  <c r="Y804"/>
  <c r="X804"/>
  <c r="W804"/>
  <c r="V804"/>
  <c r="U804"/>
  <c r="T804"/>
  <c r="S804"/>
  <c r="R804"/>
  <c r="Q804"/>
  <c r="P804"/>
  <c r="O804"/>
  <c r="N804"/>
  <c r="M804"/>
  <c r="L804"/>
  <c r="K804"/>
  <c r="J804"/>
  <c r="I804"/>
  <c r="H804"/>
  <c r="G804"/>
  <c r="F804"/>
  <c r="E804"/>
  <c r="D804"/>
  <c r="C804"/>
  <c r="B804"/>
  <c r="AX803"/>
  <c r="AW803"/>
  <c r="AV803"/>
  <c r="AU803"/>
  <c r="AT803"/>
  <c r="AS803"/>
  <c r="AR803"/>
  <c r="AQ803"/>
  <c r="AP803"/>
  <c r="AO803"/>
  <c r="AN803"/>
  <c r="AM803"/>
  <c r="AL803"/>
  <c r="AK803"/>
  <c r="AJ803"/>
  <c r="AI803"/>
  <c r="AH803"/>
  <c r="AG803"/>
  <c r="AF803"/>
  <c r="AE803"/>
  <c r="AD803"/>
  <c r="AC803"/>
  <c r="AB803"/>
  <c r="AA803"/>
  <c r="Z803"/>
  <c r="Y803"/>
  <c r="X803"/>
  <c r="W803"/>
  <c r="V803"/>
  <c r="U803"/>
  <c r="T803"/>
  <c r="S803"/>
  <c r="R803"/>
  <c r="Q803"/>
  <c r="P803"/>
  <c r="O803"/>
  <c r="N803"/>
  <c r="M803"/>
  <c r="L803"/>
  <c r="K803"/>
  <c r="J803"/>
  <c r="I803"/>
  <c r="H803"/>
  <c r="G803"/>
  <c r="F803"/>
  <c r="E803"/>
  <c r="D803"/>
  <c r="C803"/>
  <c r="B803"/>
  <c r="AX802"/>
  <c r="AW802"/>
  <c r="AV802"/>
  <c r="AU802"/>
  <c r="AT802"/>
  <c r="AS802"/>
  <c r="AR802"/>
  <c r="AQ802"/>
  <c r="AP802"/>
  <c r="AO802"/>
  <c r="AN802"/>
  <c r="AM802"/>
  <c r="AL802"/>
  <c r="AK802"/>
  <c r="AJ802"/>
  <c r="AI802"/>
  <c r="AH802"/>
  <c r="AG802"/>
  <c r="AF802"/>
  <c r="AE802"/>
  <c r="AD802"/>
  <c r="AC802"/>
  <c r="AB802"/>
  <c r="AA802"/>
  <c r="Z802"/>
  <c r="Y802"/>
  <c r="X802"/>
  <c r="W802"/>
  <c r="V802"/>
  <c r="U802"/>
  <c r="T802"/>
  <c r="S802"/>
  <c r="R802"/>
  <c r="Q802"/>
  <c r="P802"/>
  <c r="O802"/>
  <c r="N802"/>
  <c r="M802"/>
  <c r="L802"/>
  <c r="K802"/>
  <c r="J802"/>
  <c r="I802"/>
  <c r="H802"/>
  <c r="G802"/>
  <c r="F802"/>
  <c r="E802"/>
  <c r="D802"/>
  <c r="C802"/>
  <c r="B802"/>
  <c r="AX801"/>
  <c r="AW801"/>
  <c r="AV801"/>
  <c r="AU801"/>
  <c r="AT801"/>
  <c r="AS801"/>
  <c r="AR801"/>
  <c r="AQ801"/>
  <c r="AP801"/>
  <c r="AO801"/>
  <c r="AN801"/>
  <c r="AM801"/>
  <c r="AL801"/>
  <c r="AK801"/>
  <c r="AJ801"/>
  <c r="AI801"/>
  <c r="AH801"/>
  <c r="AG801"/>
  <c r="AF801"/>
  <c r="AE801"/>
  <c r="AD801"/>
  <c r="AC801"/>
  <c r="AB801"/>
  <c r="AA801"/>
  <c r="Z801"/>
  <c r="Y801"/>
  <c r="X801"/>
  <c r="W801"/>
  <c r="V801"/>
  <c r="U801"/>
  <c r="T801"/>
  <c r="S801"/>
  <c r="R801"/>
  <c r="Q801"/>
  <c r="P801"/>
  <c r="O801"/>
  <c r="N801"/>
  <c r="M801"/>
  <c r="L801"/>
  <c r="K801"/>
  <c r="J801"/>
  <c r="I801"/>
  <c r="H801"/>
  <c r="G801"/>
  <c r="F801"/>
  <c r="E801"/>
  <c r="D801"/>
  <c r="C801"/>
  <c r="B801"/>
  <c r="AX800"/>
  <c r="AW800"/>
  <c r="AV800"/>
  <c r="AU800"/>
  <c r="AT800"/>
  <c r="AS800"/>
  <c r="AR800"/>
  <c r="AQ800"/>
  <c r="AP800"/>
  <c r="AO800"/>
  <c r="AN800"/>
  <c r="AM800"/>
  <c r="AL800"/>
  <c r="AK800"/>
  <c r="AJ800"/>
  <c r="AI800"/>
  <c r="AH800"/>
  <c r="AG800"/>
  <c r="AF800"/>
  <c r="AE800"/>
  <c r="AD800"/>
  <c r="AC800"/>
  <c r="AB800"/>
  <c r="AA800"/>
  <c r="Z800"/>
  <c r="Y800"/>
  <c r="X800"/>
  <c r="W800"/>
  <c r="V800"/>
  <c r="U800"/>
  <c r="T800"/>
  <c r="S800"/>
  <c r="R800"/>
  <c r="Q800"/>
  <c r="P800"/>
  <c r="O800"/>
  <c r="N800"/>
  <c r="M800"/>
  <c r="L800"/>
  <c r="K800"/>
  <c r="J800"/>
  <c r="I800"/>
  <c r="H800"/>
  <c r="G800"/>
  <c r="F800"/>
  <c r="E800"/>
  <c r="D800"/>
  <c r="C800"/>
  <c r="B800"/>
  <c r="AX799"/>
  <c r="AW799"/>
  <c r="AV799"/>
  <c r="AU799"/>
  <c r="AT799"/>
  <c r="AS799"/>
  <c r="AR799"/>
  <c r="AQ799"/>
  <c r="AP799"/>
  <c r="AO799"/>
  <c r="AN799"/>
  <c r="AM799"/>
  <c r="AL799"/>
  <c r="AK799"/>
  <c r="AJ799"/>
  <c r="AI799"/>
  <c r="AH799"/>
  <c r="AG799"/>
  <c r="AF799"/>
  <c r="AE799"/>
  <c r="AD799"/>
  <c r="AC799"/>
  <c r="AB799"/>
  <c r="AA799"/>
  <c r="Z799"/>
  <c r="Y799"/>
  <c r="X799"/>
  <c r="W799"/>
  <c r="V799"/>
  <c r="U799"/>
  <c r="T799"/>
  <c r="S799"/>
  <c r="R799"/>
  <c r="Q799"/>
  <c r="P799"/>
  <c r="O799"/>
  <c r="N799"/>
  <c r="M799"/>
  <c r="L799"/>
  <c r="K799"/>
  <c r="J799"/>
  <c r="I799"/>
  <c r="H799"/>
  <c r="G799"/>
  <c r="F799"/>
  <c r="E799"/>
  <c r="D799"/>
  <c r="C799"/>
  <c r="B799"/>
  <c r="AX798"/>
  <c r="AW798"/>
  <c r="AV798"/>
  <c r="AU798"/>
  <c r="AT798"/>
  <c r="AS798"/>
  <c r="AR798"/>
  <c r="AQ798"/>
  <c r="AP798"/>
  <c r="AO798"/>
  <c r="AN798"/>
  <c r="AM798"/>
  <c r="AL798"/>
  <c r="AK798"/>
  <c r="AJ798"/>
  <c r="AI798"/>
  <c r="AH798"/>
  <c r="AG798"/>
  <c r="AF798"/>
  <c r="AE798"/>
  <c r="AD798"/>
  <c r="AC798"/>
  <c r="AB798"/>
  <c r="AA798"/>
  <c r="Z798"/>
  <c r="Y798"/>
  <c r="X798"/>
  <c r="W798"/>
  <c r="V798"/>
  <c r="U798"/>
  <c r="T798"/>
  <c r="S798"/>
  <c r="R798"/>
  <c r="Q798"/>
  <c r="P798"/>
  <c r="O798"/>
  <c r="N798"/>
  <c r="M798"/>
  <c r="L798"/>
  <c r="K798"/>
  <c r="J798"/>
  <c r="I798"/>
  <c r="H798"/>
  <c r="G798"/>
  <c r="F798"/>
  <c r="E798"/>
  <c r="D798"/>
  <c r="C798"/>
  <c r="B798"/>
  <c r="AX797"/>
  <c r="AW797"/>
  <c r="AV797"/>
  <c r="AU797"/>
  <c r="AT797"/>
  <c r="AS797"/>
  <c r="AR797"/>
  <c r="AQ797"/>
  <c r="AP797"/>
  <c r="AO797"/>
  <c r="AN797"/>
  <c r="AM797"/>
  <c r="AL797"/>
  <c r="AK797"/>
  <c r="AJ797"/>
  <c r="AI797"/>
  <c r="AH797"/>
  <c r="AG797"/>
  <c r="AF797"/>
  <c r="AE797"/>
  <c r="AD797"/>
  <c r="AC797"/>
  <c r="AB797"/>
  <c r="AA797"/>
  <c r="Z797"/>
  <c r="Y797"/>
  <c r="X797"/>
  <c r="W797"/>
  <c r="V797"/>
  <c r="U797"/>
  <c r="T797"/>
  <c r="S797"/>
  <c r="R797"/>
  <c r="Q797"/>
  <c r="P797"/>
  <c r="O797"/>
  <c r="N797"/>
  <c r="M797"/>
  <c r="L797"/>
  <c r="K797"/>
  <c r="J797"/>
  <c r="I797"/>
  <c r="H797"/>
  <c r="G797"/>
  <c r="F797"/>
  <c r="E797"/>
  <c r="D797"/>
  <c r="C797"/>
  <c r="B797"/>
  <c r="AX796"/>
  <c r="AW796"/>
  <c r="AV796"/>
  <c r="AU796"/>
  <c r="AT796"/>
  <c r="AS796"/>
  <c r="AR796"/>
  <c r="AQ796"/>
  <c r="AP796"/>
  <c r="AO796"/>
  <c r="AN796"/>
  <c r="AM796"/>
  <c r="AL796"/>
  <c r="AK796"/>
  <c r="AJ796"/>
  <c r="AI796"/>
  <c r="AH796"/>
  <c r="AG796"/>
  <c r="AF796"/>
  <c r="AE796"/>
  <c r="AD796"/>
  <c r="AC796"/>
  <c r="AB796"/>
  <c r="AA796"/>
  <c r="Z796"/>
  <c r="Y796"/>
  <c r="X796"/>
  <c r="W796"/>
  <c r="V796"/>
  <c r="U796"/>
  <c r="T796"/>
  <c r="S796"/>
  <c r="R796"/>
  <c r="Q796"/>
  <c r="P796"/>
  <c r="O796"/>
  <c r="N796"/>
  <c r="M796"/>
  <c r="L796"/>
  <c r="K796"/>
  <c r="J796"/>
  <c r="I796"/>
  <c r="H796"/>
  <c r="G796"/>
  <c r="F796"/>
  <c r="E796"/>
  <c r="D796"/>
  <c r="C796"/>
  <c r="B796"/>
  <c r="AX795"/>
  <c r="AW795"/>
  <c r="AV795"/>
  <c r="AU795"/>
  <c r="AT795"/>
  <c r="AS795"/>
  <c r="AR795"/>
  <c r="AQ795"/>
  <c r="AP795"/>
  <c r="AO795"/>
  <c r="AN795"/>
  <c r="AM795"/>
  <c r="AL795"/>
  <c r="AK795"/>
  <c r="AJ795"/>
  <c r="AI795"/>
  <c r="AH795"/>
  <c r="AG795"/>
  <c r="AF795"/>
  <c r="AE795"/>
  <c r="AD795"/>
  <c r="AC795"/>
  <c r="AB795"/>
  <c r="AA795"/>
  <c r="Z795"/>
  <c r="Y795"/>
  <c r="X795"/>
  <c r="W795"/>
  <c r="V795"/>
  <c r="U795"/>
  <c r="T795"/>
  <c r="S795"/>
  <c r="R795"/>
  <c r="Q795"/>
  <c r="P795"/>
  <c r="O795"/>
  <c r="N795"/>
  <c r="M795"/>
  <c r="L795"/>
  <c r="K795"/>
  <c r="J795"/>
  <c r="I795"/>
  <c r="H795"/>
  <c r="G795"/>
  <c r="F795"/>
  <c r="E795"/>
  <c r="D795"/>
  <c r="C795"/>
  <c r="B795"/>
  <c r="AX794"/>
  <c r="AW794"/>
  <c r="AV794"/>
  <c r="AU794"/>
  <c r="AT794"/>
  <c r="AS794"/>
  <c r="AR794"/>
  <c r="AQ794"/>
  <c r="AP794"/>
  <c r="AO794"/>
  <c r="AN794"/>
  <c r="AM794"/>
  <c r="AL794"/>
  <c r="AK794"/>
  <c r="AJ794"/>
  <c r="AI794"/>
  <c r="AH794"/>
  <c r="AG794"/>
  <c r="AF794"/>
  <c r="AE794"/>
  <c r="AD794"/>
  <c r="AC794"/>
  <c r="AB794"/>
  <c r="AA794"/>
  <c r="Z794"/>
  <c r="Y794"/>
  <c r="X794"/>
  <c r="W794"/>
  <c r="V794"/>
  <c r="U794"/>
  <c r="T794"/>
  <c r="S794"/>
  <c r="R794"/>
  <c r="Q794"/>
  <c r="P794"/>
  <c r="O794"/>
  <c r="N794"/>
  <c r="M794"/>
  <c r="L794"/>
  <c r="K794"/>
  <c r="J794"/>
  <c r="I794"/>
  <c r="H794"/>
  <c r="G794"/>
  <c r="F794"/>
  <c r="E794"/>
  <c r="D794"/>
  <c r="C794"/>
  <c r="B794"/>
  <c r="AX793"/>
  <c r="AW793"/>
  <c r="AV793"/>
  <c r="AU793"/>
  <c r="AT793"/>
  <c r="AS793"/>
  <c r="AR793"/>
  <c r="AQ793"/>
  <c r="AP793"/>
  <c r="AO793"/>
  <c r="AN793"/>
  <c r="AM793"/>
  <c r="AL793"/>
  <c r="AK793"/>
  <c r="AJ793"/>
  <c r="AI793"/>
  <c r="AH793"/>
  <c r="AG793"/>
  <c r="AF793"/>
  <c r="AE793"/>
  <c r="AD793"/>
  <c r="AC793"/>
  <c r="AB793"/>
  <c r="AA793"/>
  <c r="Z793"/>
  <c r="Y793"/>
  <c r="X793"/>
  <c r="W793"/>
  <c r="V793"/>
  <c r="U793"/>
  <c r="T793"/>
  <c r="S793"/>
  <c r="R793"/>
  <c r="Q793"/>
  <c r="P793"/>
  <c r="O793"/>
  <c r="N793"/>
  <c r="M793"/>
  <c r="L793"/>
  <c r="K793"/>
  <c r="J793"/>
  <c r="I793"/>
  <c r="H793"/>
  <c r="G793"/>
  <c r="F793"/>
  <c r="E793"/>
  <c r="D793"/>
  <c r="C793"/>
  <c r="B793"/>
  <c r="AX792"/>
  <c r="AW792"/>
  <c r="AV792"/>
  <c r="AU792"/>
  <c r="AT792"/>
  <c r="AS792"/>
  <c r="AR792"/>
  <c r="AQ792"/>
  <c r="AP792"/>
  <c r="AO792"/>
  <c r="AN792"/>
  <c r="AM792"/>
  <c r="AL792"/>
  <c r="AK792"/>
  <c r="AJ792"/>
  <c r="AI792"/>
  <c r="AH792"/>
  <c r="AG792"/>
  <c r="AF792"/>
  <c r="AE792"/>
  <c r="AD792"/>
  <c r="AC792"/>
  <c r="AB792"/>
  <c r="AA792"/>
  <c r="Z792"/>
  <c r="Y792"/>
  <c r="X792"/>
  <c r="W792"/>
  <c r="V792"/>
  <c r="U792"/>
  <c r="T792"/>
  <c r="S792"/>
  <c r="R792"/>
  <c r="Q792"/>
  <c r="P792"/>
  <c r="O792"/>
  <c r="N792"/>
  <c r="M792"/>
  <c r="L792"/>
  <c r="K792"/>
  <c r="J792"/>
  <c r="I792"/>
  <c r="H792"/>
  <c r="G792"/>
  <c r="F792"/>
  <c r="E792"/>
  <c r="D792"/>
  <c r="C792"/>
  <c r="B792"/>
  <c r="AX791"/>
  <c r="AW791"/>
  <c r="AV791"/>
  <c r="AU791"/>
  <c r="AT791"/>
  <c r="AS791"/>
  <c r="AR791"/>
  <c r="AQ791"/>
  <c r="AP791"/>
  <c r="AO791"/>
  <c r="AN791"/>
  <c r="AM791"/>
  <c r="AL791"/>
  <c r="AK791"/>
  <c r="AJ791"/>
  <c r="AI791"/>
  <c r="AH791"/>
  <c r="AG791"/>
  <c r="AF791"/>
  <c r="AE791"/>
  <c r="AD791"/>
  <c r="AC791"/>
  <c r="AB791"/>
  <c r="AA791"/>
  <c r="Z791"/>
  <c r="Y791"/>
  <c r="X791"/>
  <c r="W791"/>
  <c r="V791"/>
  <c r="U791"/>
  <c r="T791"/>
  <c r="S791"/>
  <c r="R791"/>
  <c r="Q791"/>
  <c r="P791"/>
  <c r="O791"/>
  <c r="N791"/>
  <c r="M791"/>
  <c r="L791"/>
  <c r="K791"/>
  <c r="J791"/>
  <c r="I791"/>
  <c r="H791"/>
  <c r="G791"/>
  <c r="F791"/>
  <c r="E791"/>
  <c r="D791"/>
  <c r="C791"/>
  <c r="B791"/>
  <c r="AX790"/>
  <c r="AW790"/>
  <c r="AV790"/>
  <c r="AU790"/>
  <c r="AT790"/>
  <c r="AS790"/>
  <c r="AR790"/>
  <c r="AQ790"/>
  <c r="AP790"/>
  <c r="AO790"/>
  <c r="AN790"/>
  <c r="AM790"/>
  <c r="AL790"/>
  <c r="AK790"/>
  <c r="AJ790"/>
  <c r="AI790"/>
  <c r="AH790"/>
  <c r="AG790"/>
  <c r="AF790"/>
  <c r="AE790"/>
  <c r="AD790"/>
  <c r="AC790"/>
  <c r="AB790"/>
  <c r="AA790"/>
  <c r="Z790"/>
  <c r="Y790"/>
  <c r="X790"/>
  <c r="W790"/>
  <c r="V790"/>
  <c r="U790"/>
  <c r="T790"/>
  <c r="S790"/>
  <c r="R790"/>
  <c r="Q790"/>
  <c r="P790"/>
  <c r="O790"/>
  <c r="N790"/>
  <c r="M790"/>
  <c r="L790"/>
  <c r="K790"/>
  <c r="J790"/>
  <c r="I790"/>
  <c r="H790"/>
  <c r="G790"/>
  <c r="F790"/>
  <c r="E790"/>
  <c r="D790"/>
  <c r="C790"/>
  <c r="B790"/>
  <c r="AX789"/>
  <c r="AW789"/>
  <c r="AV789"/>
  <c r="AU789"/>
  <c r="AT789"/>
  <c r="AS789"/>
  <c r="AR789"/>
  <c r="AQ789"/>
  <c r="AP789"/>
  <c r="AO789"/>
  <c r="AN789"/>
  <c r="AM789"/>
  <c r="AL789"/>
  <c r="AK789"/>
  <c r="AJ789"/>
  <c r="AI789"/>
  <c r="AH789"/>
  <c r="AG789"/>
  <c r="AF789"/>
  <c r="AE789"/>
  <c r="AD789"/>
  <c r="AC789"/>
  <c r="AB789"/>
  <c r="AA789"/>
  <c r="Z789"/>
  <c r="Y789"/>
  <c r="X789"/>
  <c r="W789"/>
  <c r="V789"/>
  <c r="U789"/>
  <c r="T789"/>
  <c r="S789"/>
  <c r="R789"/>
  <c r="Q789"/>
  <c r="P789"/>
  <c r="O789"/>
  <c r="N789"/>
  <c r="M789"/>
  <c r="L789"/>
  <c r="K789"/>
  <c r="J789"/>
  <c r="I789"/>
  <c r="H789"/>
  <c r="G789"/>
  <c r="F789"/>
  <c r="E789"/>
  <c r="D789"/>
  <c r="C789"/>
  <c r="B789"/>
  <c r="AX788"/>
  <c r="AW788"/>
  <c r="AV788"/>
  <c r="AU788"/>
  <c r="AT788"/>
  <c r="AS788"/>
  <c r="AR788"/>
  <c r="AQ788"/>
  <c r="AP788"/>
  <c r="AO788"/>
  <c r="AN788"/>
  <c r="AM788"/>
  <c r="AL788"/>
  <c r="AK788"/>
  <c r="AJ788"/>
  <c r="AI788"/>
  <c r="AH788"/>
  <c r="AG788"/>
  <c r="AF788"/>
  <c r="AE788"/>
  <c r="AD788"/>
  <c r="AC788"/>
  <c r="AB788"/>
  <c r="AA788"/>
  <c r="Z788"/>
  <c r="Y788"/>
  <c r="X788"/>
  <c r="W788"/>
  <c r="V788"/>
  <c r="U788"/>
  <c r="T788"/>
  <c r="S788"/>
  <c r="R788"/>
  <c r="Q788"/>
  <c r="P788"/>
  <c r="O788"/>
  <c r="N788"/>
  <c r="M788"/>
  <c r="L788"/>
  <c r="K788"/>
  <c r="J788"/>
  <c r="I788"/>
  <c r="H788"/>
  <c r="G788"/>
  <c r="F788"/>
  <c r="E788"/>
  <c r="D788"/>
  <c r="C788"/>
  <c r="B788"/>
  <c r="AX787"/>
  <c r="AW787"/>
  <c r="AV787"/>
  <c r="AU787"/>
  <c r="AT787"/>
  <c r="AS787"/>
  <c r="AR787"/>
  <c r="AQ787"/>
  <c r="AP787"/>
  <c r="AO787"/>
  <c r="AN787"/>
  <c r="AM787"/>
  <c r="AL787"/>
  <c r="AK787"/>
  <c r="AJ787"/>
  <c r="AI787"/>
  <c r="AH787"/>
  <c r="AG787"/>
  <c r="AF787"/>
  <c r="AE787"/>
  <c r="AD787"/>
  <c r="AC787"/>
  <c r="AB787"/>
  <c r="AA787"/>
  <c r="Z787"/>
  <c r="Y787"/>
  <c r="X787"/>
  <c r="W787"/>
  <c r="V787"/>
  <c r="U787"/>
  <c r="T787"/>
  <c r="S787"/>
  <c r="R787"/>
  <c r="Q787"/>
  <c r="P787"/>
  <c r="O787"/>
  <c r="N787"/>
  <c r="M787"/>
  <c r="L787"/>
  <c r="K787"/>
  <c r="J787"/>
  <c r="I787"/>
  <c r="H787"/>
  <c r="G787"/>
  <c r="F787"/>
  <c r="E787"/>
  <c r="D787"/>
  <c r="C787"/>
  <c r="B787"/>
  <c r="AX786"/>
  <c r="AW786"/>
  <c r="AV786"/>
  <c r="AU786"/>
  <c r="AT786"/>
  <c r="AS786"/>
  <c r="AR786"/>
  <c r="AQ786"/>
  <c r="AP786"/>
  <c r="AO786"/>
  <c r="AN786"/>
  <c r="AM786"/>
  <c r="AL786"/>
  <c r="AK786"/>
  <c r="AJ786"/>
  <c r="AI786"/>
  <c r="AH786"/>
  <c r="AG786"/>
  <c r="AF786"/>
  <c r="AE786"/>
  <c r="AD786"/>
  <c r="AC786"/>
  <c r="AB786"/>
  <c r="AA786"/>
  <c r="Z786"/>
  <c r="Y786"/>
  <c r="X786"/>
  <c r="W786"/>
  <c r="V786"/>
  <c r="U786"/>
  <c r="T786"/>
  <c r="S786"/>
  <c r="R786"/>
  <c r="Q786"/>
  <c r="P786"/>
  <c r="O786"/>
  <c r="N786"/>
  <c r="M786"/>
  <c r="L786"/>
  <c r="K786"/>
  <c r="J786"/>
  <c r="I786"/>
  <c r="H786"/>
  <c r="G786"/>
  <c r="F786"/>
  <c r="E786"/>
  <c r="D786"/>
  <c r="C786"/>
  <c r="B786"/>
  <c r="AX785"/>
  <c r="AW785"/>
  <c r="AV785"/>
  <c r="AU785"/>
  <c r="AT785"/>
  <c r="AS785"/>
  <c r="AR785"/>
  <c r="AQ785"/>
  <c r="AP785"/>
  <c r="AO785"/>
  <c r="AN785"/>
  <c r="AM785"/>
  <c r="AL785"/>
  <c r="AK785"/>
  <c r="AJ785"/>
  <c r="AI785"/>
  <c r="AH785"/>
  <c r="AG785"/>
  <c r="AF785"/>
  <c r="AE785"/>
  <c r="AD785"/>
  <c r="AC785"/>
  <c r="AB785"/>
  <c r="AA785"/>
  <c r="Z785"/>
  <c r="Y785"/>
  <c r="X785"/>
  <c r="W785"/>
  <c r="V785"/>
  <c r="U785"/>
  <c r="T785"/>
  <c r="S785"/>
  <c r="R785"/>
  <c r="Q785"/>
  <c r="P785"/>
  <c r="O785"/>
  <c r="N785"/>
  <c r="M785"/>
  <c r="L785"/>
  <c r="K785"/>
  <c r="J785"/>
  <c r="I785"/>
  <c r="H785"/>
  <c r="G785"/>
  <c r="F785"/>
  <c r="E785"/>
  <c r="D785"/>
  <c r="C785"/>
  <c r="B785"/>
  <c r="AX784"/>
  <c r="AW784"/>
  <c r="AV784"/>
  <c r="AU784"/>
  <c r="AT784"/>
  <c r="AS784"/>
  <c r="AR784"/>
  <c r="AQ784"/>
  <c r="AP784"/>
  <c r="AO784"/>
  <c r="AN784"/>
  <c r="AM784"/>
  <c r="AL784"/>
  <c r="AK784"/>
  <c r="AJ784"/>
  <c r="AI784"/>
  <c r="AH784"/>
  <c r="AG784"/>
  <c r="AF784"/>
  <c r="AE784"/>
  <c r="AD784"/>
  <c r="AC784"/>
  <c r="AB784"/>
  <c r="AA784"/>
  <c r="Z784"/>
  <c r="Y784"/>
  <c r="X784"/>
  <c r="W784"/>
  <c r="V784"/>
  <c r="U784"/>
  <c r="T784"/>
  <c r="S784"/>
  <c r="R784"/>
  <c r="Q784"/>
  <c r="P784"/>
  <c r="O784"/>
  <c r="N784"/>
  <c r="M784"/>
  <c r="L784"/>
  <c r="K784"/>
  <c r="J784"/>
  <c r="I784"/>
  <c r="H784"/>
  <c r="G784"/>
  <c r="F784"/>
  <c r="E784"/>
  <c r="D784"/>
  <c r="C784"/>
  <c r="B784"/>
  <c r="AX783"/>
  <c r="AW783"/>
  <c r="AV783"/>
  <c r="AU783"/>
  <c r="AT783"/>
  <c r="AS783"/>
  <c r="AR783"/>
  <c r="AQ783"/>
  <c r="AP783"/>
  <c r="AO783"/>
  <c r="AN783"/>
  <c r="AM783"/>
  <c r="AL783"/>
  <c r="AK783"/>
  <c r="AJ783"/>
  <c r="AI783"/>
  <c r="AH783"/>
  <c r="AG783"/>
  <c r="AF783"/>
  <c r="AE783"/>
  <c r="AD783"/>
  <c r="AC783"/>
  <c r="AB783"/>
  <c r="AA783"/>
  <c r="Z783"/>
  <c r="Y783"/>
  <c r="X783"/>
  <c r="W783"/>
  <c r="V783"/>
  <c r="U783"/>
  <c r="T783"/>
  <c r="S783"/>
  <c r="R783"/>
  <c r="Q783"/>
  <c r="P783"/>
  <c r="O783"/>
  <c r="N783"/>
  <c r="M783"/>
  <c r="L783"/>
  <c r="K783"/>
  <c r="J783"/>
  <c r="I783"/>
  <c r="H783"/>
  <c r="G783"/>
  <c r="F783"/>
  <c r="E783"/>
  <c r="D783"/>
  <c r="C783"/>
  <c r="B783"/>
  <c r="AX782"/>
  <c r="AW782"/>
  <c r="AV782"/>
  <c r="AU782"/>
  <c r="AT782"/>
  <c r="AS782"/>
  <c r="AR782"/>
  <c r="AQ782"/>
  <c r="AP782"/>
  <c r="AO782"/>
  <c r="AN782"/>
  <c r="AM782"/>
  <c r="AL782"/>
  <c r="AK782"/>
  <c r="AJ782"/>
  <c r="AI782"/>
  <c r="AH782"/>
  <c r="AG782"/>
  <c r="AF782"/>
  <c r="AE782"/>
  <c r="AD782"/>
  <c r="AC782"/>
  <c r="AB782"/>
  <c r="AA782"/>
  <c r="Z782"/>
  <c r="Y782"/>
  <c r="X782"/>
  <c r="W782"/>
  <c r="V782"/>
  <c r="U782"/>
  <c r="T782"/>
  <c r="S782"/>
  <c r="R782"/>
  <c r="Q782"/>
  <c r="P782"/>
  <c r="O782"/>
  <c r="N782"/>
  <c r="M782"/>
  <c r="L782"/>
  <c r="K782"/>
  <c r="J782"/>
  <c r="I782"/>
  <c r="H782"/>
  <c r="G782"/>
  <c r="F782"/>
  <c r="E782"/>
  <c r="D782"/>
  <c r="C782"/>
  <c r="B782"/>
  <c r="AX781"/>
  <c r="AW781"/>
  <c r="AV781"/>
  <c r="AU781"/>
  <c r="AT781"/>
  <c r="AS781"/>
  <c r="AR781"/>
  <c r="AQ781"/>
  <c r="AP781"/>
  <c r="AO781"/>
  <c r="AN781"/>
  <c r="AM781"/>
  <c r="AL781"/>
  <c r="AK781"/>
  <c r="AJ781"/>
  <c r="AI781"/>
  <c r="AH781"/>
  <c r="AG781"/>
  <c r="AF781"/>
  <c r="AE781"/>
  <c r="AD781"/>
  <c r="AC781"/>
  <c r="AB781"/>
  <c r="AA781"/>
  <c r="Z781"/>
  <c r="Y781"/>
  <c r="X781"/>
  <c r="W781"/>
  <c r="V781"/>
  <c r="U781"/>
  <c r="T781"/>
  <c r="S781"/>
  <c r="R781"/>
  <c r="Q781"/>
  <c r="P781"/>
  <c r="O781"/>
  <c r="N781"/>
  <c r="M781"/>
  <c r="L781"/>
  <c r="K781"/>
  <c r="J781"/>
  <c r="I781"/>
  <c r="H781"/>
  <c r="G781"/>
  <c r="F781"/>
  <c r="E781"/>
  <c r="D781"/>
  <c r="C781"/>
  <c r="B781"/>
  <c r="AX780"/>
  <c r="AW780"/>
  <c r="AV780"/>
  <c r="AU780"/>
  <c r="AT780"/>
  <c r="AS780"/>
  <c r="AR780"/>
  <c r="AQ780"/>
  <c r="AP780"/>
  <c r="AO780"/>
  <c r="AN780"/>
  <c r="AM780"/>
  <c r="AL780"/>
  <c r="AK780"/>
  <c r="AJ780"/>
  <c r="AI780"/>
  <c r="AH780"/>
  <c r="AG780"/>
  <c r="AF780"/>
  <c r="AE780"/>
  <c r="AD780"/>
  <c r="AC780"/>
  <c r="AB780"/>
  <c r="AA780"/>
  <c r="Z780"/>
  <c r="Y780"/>
  <c r="X780"/>
  <c r="W780"/>
  <c r="V780"/>
  <c r="U780"/>
  <c r="T780"/>
  <c r="S780"/>
  <c r="R780"/>
  <c r="Q780"/>
  <c r="P780"/>
  <c r="O780"/>
  <c r="N780"/>
  <c r="M780"/>
  <c r="L780"/>
  <c r="K780"/>
  <c r="J780"/>
  <c r="I780"/>
  <c r="H780"/>
  <c r="G780"/>
  <c r="F780"/>
  <c r="E780"/>
  <c r="D780"/>
  <c r="C780"/>
  <c r="B780"/>
  <c r="AX779"/>
  <c r="AW779"/>
  <c r="AV779"/>
  <c r="AU779"/>
  <c r="AT779"/>
  <c r="AS779"/>
  <c r="AR779"/>
  <c r="AQ779"/>
  <c r="AP779"/>
  <c r="AO779"/>
  <c r="AN779"/>
  <c r="AM779"/>
  <c r="AL779"/>
  <c r="AK779"/>
  <c r="AJ779"/>
  <c r="AI779"/>
  <c r="AH779"/>
  <c r="AG779"/>
  <c r="AF779"/>
  <c r="AE779"/>
  <c r="AD779"/>
  <c r="AC779"/>
  <c r="AB779"/>
  <c r="AA779"/>
  <c r="Z779"/>
  <c r="Y779"/>
  <c r="X779"/>
  <c r="W779"/>
  <c r="V779"/>
  <c r="U779"/>
  <c r="T779"/>
  <c r="S779"/>
  <c r="R779"/>
  <c r="Q779"/>
  <c r="P779"/>
  <c r="O779"/>
  <c r="N779"/>
  <c r="M779"/>
  <c r="L779"/>
  <c r="K779"/>
  <c r="J779"/>
  <c r="I779"/>
  <c r="H779"/>
  <c r="G779"/>
  <c r="F779"/>
  <c r="E779"/>
  <c r="D779"/>
  <c r="C779"/>
  <c r="B779"/>
  <c r="AX778"/>
  <c r="AW778"/>
  <c r="AV778"/>
  <c r="AU778"/>
  <c r="AT778"/>
  <c r="AS778"/>
  <c r="AR778"/>
  <c r="AQ778"/>
  <c r="AP778"/>
  <c r="AO778"/>
  <c r="AN778"/>
  <c r="AM778"/>
  <c r="AL778"/>
  <c r="AK778"/>
  <c r="AJ778"/>
  <c r="AI778"/>
  <c r="AH778"/>
  <c r="AG778"/>
  <c r="AF778"/>
  <c r="AE778"/>
  <c r="AD778"/>
  <c r="AC778"/>
  <c r="AB778"/>
  <c r="AA778"/>
  <c r="Z778"/>
  <c r="Y778"/>
  <c r="X778"/>
  <c r="W778"/>
  <c r="V778"/>
  <c r="U778"/>
  <c r="T778"/>
  <c r="S778"/>
  <c r="R778"/>
  <c r="Q778"/>
  <c r="P778"/>
  <c r="O778"/>
  <c r="N778"/>
  <c r="M778"/>
  <c r="L778"/>
  <c r="K778"/>
  <c r="J778"/>
  <c r="I778"/>
  <c r="H778"/>
  <c r="G778"/>
  <c r="F778"/>
  <c r="E778"/>
  <c r="D778"/>
  <c r="C778"/>
  <c r="B778"/>
  <c r="AX777"/>
  <c r="AW777"/>
  <c r="AV777"/>
  <c r="AU777"/>
  <c r="AT777"/>
  <c r="AS777"/>
  <c r="AR777"/>
  <c r="AQ777"/>
  <c r="AP777"/>
  <c r="AO777"/>
  <c r="AN777"/>
  <c r="AM777"/>
  <c r="AL777"/>
  <c r="AK777"/>
  <c r="AJ777"/>
  <c r="AI777"/>
  <c r="AH777"/>
  <c r="AG777"/>
  <c r="AF777"/>
  <c r="AE777"/>
  <c r="AD777"/>
  <c r="AC777"/>
  <c r="AB777"/>
  <c r="AA777"/>
  <c r="Z777"/>
  <c r="Y777"/>
  <c r="X777"/>
  <c r="W777"/>
  <c r="V777"/>
  <c r="U777"/>
  <c r="T777"/>
  <c r="S777"/>
  <c r="R777"/>
  <c r="Q777"/>
  <c r="P777"/>
  <c r="O777"/>
  <c r="N777"/>
  <c r="M777"/>
  <c r="L777"/>
  <c r="K777"/>
  <c r="J777"/>
  <c r="I777"/>
  <c r="H777"/>
  <c r="G777"/>
  <c r="F777"/>
  <c r="E777"/>
  <c r="D777"/>
  <c r="C777"/>
  <c r="B777"/>
  <c r="AX776"/>
  <c r="AW776"/>
  <c r="AV776"/>
  <c r="AU776"/>
  <c r="AT776"/>
  <c r="AS776"/>
  <c r="AR776"/>
  <c r="AQ776"/>
  <c r="AP776"/>
  <c r="AO776"/>
  <c r="AN776"/>
  <c r="AM776"/>
  <c r="AL776"/>
  <c r="AK776"/>
  <c r="AJ776"/>
  <c r="AI776"/>
  <c r="AH776"/>
  <c r="AG776"/>
  <c r="AF776"/>
  <c r="AE776"/>
  <c r="AD776"/>
  <c r="AC776"/>
  <c r="AB776"/>
  <c r="AA776"/>
  <c r="Z776"/>
  <c r="Y776"/>
  <c r="X776"/>
  <c r="W776"/>
  <c r="V776"/>
  <c r="U776"/>
  <c r="T776"/>
  <c r="S776"/>
  <c r="R776"/>
  <c r="Q776"/>
  <c r="P776"/>
  <c r="O776"/>
  <c r="N776"/>
  <c r="M776"/>
  <c r="L776"/>
  <c r="K776"/>
  <c r="J776"/>
  <c r="I776"/>
  <c r="H776"/>
  <c r="G776"/>
  <c r="F776"/>
  <c r="E776"/>
  <c r="D776"/>
  <c r="C776"/>
  <c r="B776"/>
  <c r="AX775"/>
  <c r="AW775"/>
  <c r="AV775"/>
  <c r="AU775"/>
  <c r="AT775"/>
  <c r="AS775"/>
  <c r="AR775"/>
  <c r="AQ775"/>
  <c r="AP775"/>
  <c r="AO775"/>
  <c r="AN775"/>
  <c r="AM775"/>
  <c r="AL775"/>
  <c r="AK775"/>
  <c r="AJ775"/>
  <c r="AI775"/>
  <c r="AH775"/>
  <c r="AG775"/>
  <c r="AF775"/>
  <c r="AE775"/>
  <c r="AD775"/>
  <c r="AC775"/>
  <c r="AB775"/>
  <c r="AA775"/>
  <c r="Z775"/>
  <c r="Y775"/>
  <c r="X775"/>
  <c r="W775"/>
  <c r="V775"/>
  <c r="U775"/>
  <c r="T775"/>
  <c r="S775"/>
  <c r="R775"/>
  <c r="Q775"/>
  <c r="P775"/>
  <c r="O775"/>
  <c r="N775"/>
  <c r="M775"/>
  <c r="L775"/>
  <c r="K775"/>
  <c r="J775"/>
  <c r="I775"/>
  <c r="H775"/>
  <c r="G775"/>
  <c r="F775"/>
  <c r="E775"/>
  <c r="D775"/>
  <c r="C775"/>
  <c r="B775"/>
  <c r="AX774"/>
  <c r="AW774"/>
  <c r="AV774"/>
  <c r="AU774"/>
  <c r="AT774"/>
  <c r="AS774"/>
  <c r="AR774"/>
  <c r="AQ774"/>
  <c r="AP774"/>
  <c r="AO774"/>
  <c r="AN774"/>
  <c r="AM774"/>
  <c r="AL774"/>
  <c r="AK774"/>
  <c r="AJ774"/>
  <c r="AI774"/>
  <c r="AH774"/>
  <c r="AG774"/>
  <c r="AF774"/>
  <c r="AE774"/>
  <c r="AD774"/>
  <c r="AC774"/>
  <c r="AB774"/>
  <c r="AA774"/>
  <c r="Z774"/>
  <c r="Y774"/>
  <c r="X774"/>
  <c r="W774"/>
  <c r="V774"/>
  <c r="U774"/>
  <c r="T774"/>
  <c r="S774"/>
  <c r="R774"/>
  <c r="Q774"/>
  <c r="P774"/>
  <c r="O774"/>
  <c r="N774"/>
  <c r="M774"/>
  <c r="L774"/>
  <c r="K774"/>
  <c r="J774"/>
  <c r="I774"/>
  <c r="H774"/>
  <c r="G774"/>
  <c r="F774"/>
  <c r="E774"/>
  <c r="D774"/>
  <c r="C774"/>
  <c r="B774"/>
  <c r="AX773"/>
  <c r="AW773"/>
  <c r="AV773"/>
  <c r="AU773"/>
  <c r="AT773"/>
  <c r="AS773"/>
  <c r="AR773"/>
  <c r="AQ773"/>
  <c r="AP773"/>
  <c r="AO773"/>
  <c r="AN773"/>
  <c r="AM773"/>
  <c r="AL773"/>
  <c r="AK773"/>
  <c r="AJ773"/>
  <c r="AI773"/>
  <c r="AH773"/>
  <c r="AG773"/>
  <c r="AF773"/>
  <c r="AE773"/>
  <c r="AD773"/>
  <c r="AC773"/>
  <c r="AB773"/>
  <c r="AA773"/>
  <c r="Z773"/>
  <c r="Y773"/>
  <c r="X773"/>
  <c r="W773"/>
  <c r="V773"/>
  <c r="U773"/>
  <c r="T773"/>
  <c r="S773"/>
  <c r="R773"/>
  <c r="Q773"/>
  <c r="P773"/>
  <c r="O773"/>
  <c r="N773"/>
  <c r="M773"/>
  <c r="L773"/>
  <c r="K773"/>
  <c r="J773"/>
  <c r="I773"/>
  <c r="H773"/>
  <c r="G773"/>
  <c r="F773"/>
  <c r="E773"/>
  <c r="D773"/>
  <c r="C773"/>
  <c r="B773"/>
  <c r="AX772"/>
  <c r="AW772"/>
  <c r="AV772"/>
  <c r="AU772"/>
  <c r="AT772"/>
  <c r="AS772"/>
  <c r="AR772"/>
  <c r="AQ772"/>
  <c r="AP772"/>
  <c r="AO772"/>
  <c r="AN772"/>
  <c r="AM772"/>
  <c r="AL772"/>
  <c r="AK772"/>
  <c r="AJ772"/>
  <c r="AI772"/>
  <c r="AH772"/>
  <c r="AG772"/>
  <c r="AF772"/>
  <c r="AE772"/>
  <c r="AD772"/>
  <c r="AC772"/>
  <c r="AB772"/>
  <c r="AA772"/>
  <c r="Z772"/>
  <c r="Y772"/>
  <c r="X772"/>
  <c r="W772"/>
  <c r="V772"/>
  <c r="U772"/>
  <c r="T772"/>
  <c r="S772"/>
  <c r="R772"/>
  <c r="Q772"/>
  <c r="P772"/>
  <c r="O772"/>
  <c r="N772"/>
  <c r="M772"/>
  <c r="L772"/>
  <c r="K772"/>
  <c r="J772"/>
  <c r="I772"/>
  <c r="H772"/>
  <c r="G772"/>
  <c r="F772"/>
  <c r="E772"/>
  <c r="D772"/>
  <c r="C772"/>
  <c r="B772"/>
  <c r="AX771"/>
  <c r="AW771"/>
  <c r="AV771"/>
  <c r="AU771"/>
  <c r="AT771"/>
  <c r="AS771"/>
  <c r="AR771"/>
  <c r="AQ771"/>
  <c r="AP771"/>
  <c r="AO771"/>
  <c r="AN771"/>
  <c r="AM771"/>
  <c r="AL771"/>
  <c r="AK771"/>
  <c r="AJ771"/>
  <c r="AI771"/>
  <c r="AH771"/>
  <c r="AG771"/>
  <c r="AF771"/>
  <c r="AE771"/>
  <c r="AD771"/>
  <c r="AC771"/>
  <c r="AB771"/>
  <c r="AA771"/>
  <c r="Z771"/>
  <c r="Y771"/>
  <c r="X771"/>
  <c r="W771"/>
  <c r="V771"/>
  <c r="U771"/>
  <c r="T771"/>
  <c r="S771"/>
  <c r="R771"/>
  <c r="Q771"/>
  <c r="P771"/>
  <c r="O771"/>
  <c r="N771"/>
  <c r="M771"/>
  <c r="L771"/>
  <c r="K771"/>
  <c r="J771"/>
  <c r="I771"/>
  <c r="H771"/>
  <c r="G771"/>
  <c r="F771"/>
  <c r="E771"/>
  <c r="D771"/>
  <c r="C771"/>
  <c r="B771"/>
  <c r="AX770"/>
  <c r="AW770"/>
  <c r="AV770"/>
  <c r="AU770"/>
  <c r="AT770"/>
  <c r="AS770"/>
  <c r="AR770"/>
  <c r="AQ770"/>
  <c r="AP770"/>
  <c r="AO770"/>
  <c r="AN770"/>
  <c r="AM770"/>
  <c r="AL770"/>
  <c r="AK770"/>
  <c r="AJ770"/>
  <c r="AI770"/>
  <c r="AH770"/>
  <c r="AG770"/>
  <c r="AF770"/>
  <c r="AE770"/>
  <c r="AD770"/>
  <c r="AC770"/>
  <c r="AB770"/>
  <c r="AA770"/>
  <c r="Z770"/>
  <c r="Y770"/>
  <c r="X770"/>
  <c r="W770"/>
  <c r="V770"/>
  <c r="U770"/>
  <c r="T770"/>
  <c r="S770"/>
  <c r="R770"/>
  <c r="Q770"/>
  <c r="P770"/>
  <c r="O770"/>
  <c r="N770"/>
  <c r="M770"/>
  <c r="L770"/>
  <c r="K770"/>
  <c r="J770"/>
  <c r="I770"/>
  <c r="H770"/>
  <c r="G770"/>
  <c r="F770"/>
  <c r="E770"/>
  <c r="D770"/>
  <c r="C770"/>
  <c r="B770"/>
  <c r="AX769"/>
  <c r="AW769"/>
  <c r="AV769"/>
  <c r="AU769"/>
  <c r="AT769"/>
  <c r="AS769"/>
  <c r="AR769"/>
  <c r="AQ769"/>
  <c r="AP769"/>
  <c r="AO769"/>
  <c r="AN769"/>
  <c r="AM769"/>
  <c r="AL769"/>
  <c r="AK769"/>
  <c r="AJ769"/>
  <c r="AI769"/>
  <c r="AH769"/>
  <c r="AG769"/>
  <c r="AF769"/>
  <c r="AE769"/>
  <c r="AD769"/>
  <c r="AC769"/>
  <c r="AB769"/>
  <c r="AA769"/>
  <c r="Z769"/>
  <c r="Y769"/>
  <c r="X769"/>
  <c r="W769"/>
  <c r="V769"/>
  <c r="U769"/>
  <c r="T769"/>
  <c r="S769"/>
  <c r="R769"/>
  <c r="Q769"/>
  <c r="P769"/>
  <c r="O769"/>
  <c r="N769"/>
  <c r="M769"/>
  <c r="L769"/>
  <c r="K769"/>
  <c r="J769"/>
  <c r="I769"/>
  <c r="H769"/>
  <c r="G769"/>
  <c r="F769"/>
  <c r="E769"/>
  <c r="D769"/>
  <c r="C769"/>
  <c r="B769"/>
  <c r="AX768"/>
  <c r="AW768"/>
  <c r="AV768"/>
  <c r="AU768"/>
  <c r="AT768"/>
  <c r="AS768"/>
  <c r="AR768"/>
  <c r="AQ768"/>
  <c r="AP768"/>
  <c r="AO768"/>
  <c r="AN768"/>
  <c r="AM768"/>
  <c r="AL768"/>
  <c r="AK768"/>
  <c r="AJ768"/>
  <c r="AI768"/>
  <c r="AH768"/>
  <c r="AG768"/>
  <c r="AF768"/>
  <c r="AE768"/>
  <c r="AD768"/>
  <c r="AC768"/>
  <c r="AB768"/>
  <c r="AA768"/>
  <c r="Z768"/>
  <c r="Y768"/>
  <c r="X768"/>
  <c r="W768"/>
  <c r="V768"/>
  <c r="U768"/>
  <c r="T768"/>
  <c r="S768"/>
  <c r="R768"/>
  <c r="Q768"/>
  <c r="P768"/>
  <c r="O768"/>
  <c r="N768"/>
  <c r="M768"/>
  <c r="L768"/>
  <c r="K768"/>
  <c r="J768"/>
  <c r="I768"/>
  <c r="H768"/>
  <c r="G768"/>
  <c r="F768"/>
  <c r="E768"/>
  <c r="D768"/>
  <c r="C768"/>
  <c r="B768"/>
  <c r="AX767"/>
  <c r="AW767"/>
  <c r="AV767"/>
  <c r="AU767"/>
  <c r="AT767"/>
  <c r="AS767"/>
  <c r="AR767"/>
  <c r="AQ767"/>
  <c r="AP767"/>
  <c r="AO767"/>
  <c r="AN767"/>
  <c r="AM767"/>
  <c r="AL767"/>
  <c r="AK767"/>
  <c r="AJ767"/>
  <c r="AI767"/>
  <c r="AH767"/>
  <c r="AG767"/>
  <c r="AF767"/>
  <c r="AE767"/>
  <c r="AD767"/>
  <c r="AC767"/>
  <c r="AB767"/>
  <c r="AA767"/>
  <c r="Z767"/>
  <c r="Y767"/>
  <c r="X767"/>
  <c r="W767"/>
  <c r="V767"/>
  <c r="U767"/>
  <c r="T767"/>
  <c r="S767"/>
  <c r="R767"/>
  <c r="Q767"/>
  <c r="P767"/>
  <c r="O767"/>
  <c r="N767"/>
  <c r="M767"/>
  <c r="L767"/>
  <c r="K767"/>
  <c r="J767"/>
  <c r="I767"/>
  <c r="H767"/>
  <c r="G767"/>
  <c r="F767"/>
  <c r="E767"/>
  <c r="D767"/>
  <c r="C767"/>
  <c r="B767"/>
  <c r="AX766"/>
  <c r="AW766"/>
  <c r="AV766"/>
  <c r="AU766"/>
  <c r="AT766"/>
  <c r="AS766"/>
  <c r="AR766"/>
  <c r="AQ766"/>
  <c r="AP766"/>
  <c r="AO766"/>
  <c r="AN766"/>
  <c r="AM766"/>
  <c r="AL766"/>
  <c r="AK766"/>
  <c r="AJ766"/>
  <c r="AI766"/>
  <c r="AH766"/>
  <c r="AG766"/>
  <c r="AF766"/>
  <c r="AE766"/>
  <c r="AD766"/>
  <c r="AC766"/>
  <c r="AB766"/>
  <c r="AA766"/>
  <c r="Z766"/>
  <c r="Y766"/>
  <c r="X766"/>
  <c r="W766"/>
  <c r="V766"/>
  <c r="U766"/>
  <c r="T766"/>
  <c r="S766"/>
  <c r="R766"/>
  <c r="Q766"/>
  <c r="P766"/>
  <c r="O766"/>
  <c r="N766"/>
  <c r="M766"/>
  <c r="L766"/>
  <c r="K766"/>
  <c r="J766"/>
  <c r="I766"/>
  <c r="H766"/>
  <c r="G766"/>
  <c r="F766"/>
  <c r="E766"/>
  <c r="D766"/>
  <c r="C766"/>
  <c r="B766"/>
  <c r="AX765"/>
  <c r="AW765"/>
  <c r="AV765"/>
  <c r="AU765"/>
  <c r="AT765"/>
  <c r="AS765"/>
  <c r="AR765"/>
  <c r="AQ765"/>
  <c r="AP765"/>
  <c r="AO765"/>
  <c r="AN765"/>
  <c r="AM765"/>
  <c r="AL765"/>
  <c r="AK765"/>
  <c r="AJ765"/>
  <c r="AI765"/>
  <c r="AH765"/>
  <c r="AG765"/>
  <c r="AF765"/>
  <c r="AE765"/>
  <c r="AD765"/>
  <c r="AC765"/>
  <c r="AB765"/>
  <c r="AA765"/>
  <c r="Z765"/>
  <c r="Y765"/>
  <c r="X765"/>
  <c r="W765"/>
  <c r="V765"/>
  <c r="U765"/>
  <c r="T765"/>
  <c r="S765"/>
  <c r="R765"/>
  <c r="Q765"/>
  <c r="P765"/>
  <c r="O765"/>
  <c r="N765"/>
  <c r="M765"/>
  <c r="L765"/>
  <c r="K765"/>
  <c r="J765"/>
  <c r="I765"/>
  <c r="H765"/>
  <c r="G765"/>
  <c r="F765"/>
  <c r="E765"/>
  <c r="D765"/>
  <c r="C765"/>
  <c r="B765"/>
  <c r="AX764"/>
  <c r="AW764"/>
  <c r="AV764"/>
  <c r="AU764"/>
  <c r="AT764"/>
  <c r="AS764"/>
  <c r="AR764"/>
  <c r="AQ764"/>
  <c r="AP764"/>
  <c r="AO764"/>
  <c r="AN764"/>
  <c r="AM764"/>
  <c r="AL764"/>
  <c r="AK764"/>
  <c r="AJ764"/>
  <c r="AI764"/>
  <c r="AH764"/>
  <c r="AG764"/>
  <c r="AF764"/>
  <c r="AE764"/>
  <c r="AD764"/>
  <c r="AC764"/>
  <c r="AB764"/>
  <c r="AA764"/>
  <c r="Z764"/>
  <c r="Y764"/>
  <c r="X764"/>
  <c r="W764"/>
  <c r="V764"/>
  <c r="U764"/>
  <c r="T764"/>
  <c r="S764"/>
  <c r="R764"/>
  <c r="Q764"/>
  <c r="P764"/>
  <c r="O764"/>
  <c r="N764"/>
  <c r="M764"/>
  <c r="L764"/>
  <c r="K764"/>
  <c r="J764"/>
  <c r="I764"/>
  <c r="H764"/>
  <c r="G764"/>
  <c r="F764"/>
  <c r="E764"/>
  <c r="D764"/>
  <c r="C764"/>
  <c r="B764"/>
  <c r="AX763"/>
  <c r="AW763"/>
  <c r="AV763"/>
  <c r="AU763"/>
  <c r="AT763"/>
  <c r="AS763"/>
  <c r="AR763"/>
  <c r="AQ763"/>
  <c r="AP763"/>
  <c r="AO763"/>
  <c r="AN763"/>
  <c r="AM763"/>
  <c r="AL763"/>
  <c r="AK763"/>
  <c r="AJ763"/>
  <c r="AI763"/>
  <c r="AH763"/>
  <c r="AG763"/>
  <c r="AF763"/>
  <c r="AE763"/>
  <c r="AD763"/>
  <c r="AC763"/>
  <c r="AB763"/>
  <c r="AA763"/>
  <c r="Z763"/>
  <c r="Y763"/>
  <c r="X763"/>
  <c r="W763"/>
  <c r="V763"/>
  <c r="U763"/>
  <c r="T763"/>
  <c r="S763"/>
  <c r="R763"/>
  <c r="Q763"/>
  <c r="P763"/>
  <c r="O763"/>
  <c r="N763"/>
  <c r="M763"/>
  <c r="L763"/>
  <c r="K763"/>
  <c r="J763"/>
  <c r="I763"/>
  <c r="H763"/>
  <c r="G763"/>
  <c r="F763"/>
  <c r="E763"/>
  <c r="D763"/>
  <c r="C763"/>
  <c r="B763"/>
  <c r="AN756" i="16"/>
  <c r="AN755"/>
  <c r="AN754"/>
  <c r="AN753"/>
  <c r="AO752"/>
  <c r="AN752"/>
  <c r="AI752"/>
  <c r="AN751"/>
  <c r="AN750"/>
  <c r="AN749"/>
  <c r="AN748"/>
  <c r="AO747"/>
  <c r="AN747"/>
  <c r="AI747"/>
  <c r="AU747" s="1"/>
  <c r="AN746"/>
  <c r="AN745"/>
  <c r="AN744"/>
  <c r="AN743"/>
  <c r="AN742"/>
  <c r="AO742" s="1"/>
  <c r="AI742"/>
  <c r="AN741"/>
  <c r="AN740"/>
  <c r="AN739"/>
  <c r="AN738"/>
  <c r="AO737"/>
  <c r="AN737"/>
  <c r="AI737"/>
  <c r="AU737" s="1"/>
  <c r="AN736"/>
  <c r="AN735"/>
  <c r="AN734"/>
  <c r="AN733"/>
  <c r="AN732"/>
  <c r="AN731"/>
  <c r="AN730"/>
  <c r="AN729"/>
  <c r="AN728"/>
  <c r="Z728"/>
  <c r="AN727"/>
  <c r="AO726"/>
  <c r="AN726"/>
  <c r="AI726"/>
  <c r="AU726" s="1"/>
  <c r="Z726"/>
  <c r="AN725"/>
  <c r="AN724"/>
  <c r="AN723"/>
  <c r="AN722"/>
  <c r="AO721"/>
  <c r="AN721"/>
  <c r="AI721"/>
  <c r="AU721" s="1"/>
  <c r="AN720"/>
  <c r="AN719"/>
  <c r="AN718"/>
  <c r="AN717"/>
  <c r="AN716"/>
  <c r="AO716" s="1"/>
  <c r="AI716"/>
  <c r="AN715"/>
  <c r="AN714"/>
  <c r="AN713"/>
  <c r="AN712"/>
  <c r="AN711"/>
  <c r="AN710"/>
  <c r="AN709"/>
  <c r="AN708"/>
  <c r="AO708" s="1"/>
  <c r="AI708"/>
  <c r="AN707"/>
  <c r="AN706"/>
  <c r="AN705"/>
  <c r="AN704"/>
  <c r="AO703"/>
  <c r="AN703"/>
  <c r="AI703"/>
  <c r="AU703" s="1"/>
  <c r="AN702"/>
  <c r="AN701"/>
  <c r="AN700"/>
  <c r="AN699"/>
  <c r="AN698"/>
  <c r="AN697"/>
  <c r="AO696"/>
  <c r="AN696"/>
  <c r="AI696"/>
  <c r="AN695"/>
  <c r="AN694"/>
  <c r="AN693"/>
  <c r="AN692"/>
  <c r="AN691"/>
  <c r="AO691" s="1"/>
  <c r="AI691"/>
  <c r="AP691" s="1"/>
  <c r="AN690"/>
  <c r="AN689"/>
  <c r="AN688"/>
  <c r="AN687"/>
  <c r="AN686"/>
  <c r="AN685"/>
  <c r="AN684"/>
  <c r="AN683"/>
  <c r="AN682"/>
  <c r="AN681"/>
  <c r="AN680"/>
  <c r="AN679"/>
  <c r="AN678"/>
  <c r="AN677"/>
  <c r="AN676"/>
  <c r="AN675"/>
  <c r="AN674"/>
  <c r="AN673"/>
  <c r="AN672"/>
  <c r="AN671"/>
  <c r="AN670"/>
  <c r="AN669"/>
  <c r="AN668"/>
  <c r="AN667"/>
  <c r="AN666"/>
  <c r="AO666" s="1"/>
  <c r="AI666"/>
  <c r="AN665"/>
  <c r="AN664"/>
  <c r="AN663"/>
  <c r="AN662"/>
  <c r="AO661"/>
  <c r="AN661"/>
  <c r="AI661"/>
  <c r="AU661" s="1"/>
  <c r="AN660"/>
  <c r="AN659"/>
  <c r="AN658"/>
  <c r="AN657"/>
  <c r="AN656"/>
  <c r="AN655"/>
  <c r="AN654"/>
  <c r="AN653"/>
  <c r="AN652"/>
  <c r="AN651"/>
  <c r="AN650"/>
  <c r="AN649"/>
  <c r="AN648"/>
  <c r="AN647"/>
  <c r="AN646"/>
  <c r="AO645"/>
  <c r="AK645"/>
  <c r="AL645" s="1"/>
  <c r="AI645"/>
  <c r="AN644"/>
  <c r="AN643"/>
  <c r="AN642"/>
  <c r="AN641"/>
  <c r="AN640"/>
  <c r="AN639"/>
  <c r="AN638"/>
  <c r="AN637"/>
  <c r="AN636"/>
  <c r="AN635"/>
  <c r="AN634"/>
  <c r="AN633"/>
  <c r="AN632"/>
  <c r="AN631"/>
  <c r="AN630"/>
  <c r="AN629"/>
  <c r="Z629"/>
  <c r="AO628"/>
  <c r="AI628"/>
  <c r="AN627"/>
  <c r="AN626"/>
  <c r="AN625"/>
  <c r="AN624"/>
  <c r="AO623"/>
  <c r="AN623"/>
  <c r="AI623"/>
  <c r="AT623" s="1"/>
  <c r="AN622"/>
  <c r="AN621"/>
  <c r="AN620"/>
  <c r="AN619"/>
  <c r="AN618"/>
  <c r="AO618" s="1"/>
  <c r="AI618"/>
  <c r="AN617"/>
  <c r="AN616"/>
  <c r="AN615"/>
  <c r="AN614"/>
  <c r="AO613"/>
  <c r="AN613"/>
  <c r="AI613"/>
  <c r="AT613" s="1"/>
  <c r="AN612"/>
  <c r="AN611"/>
  <c r="AN610"/>
  <c r="AN609"/>
  <c r="AN608"/>
  <c r="AO608" s="1"/>
  <c r="AI608"/>
  <c r="AN607"/>
  <c r="AN606"/>
  <c r="AN605"/>
  <c r="AN604"/>
  <c r="AO603"/>
  <c r="AN603"/>
  <c r="AI603"/>
  <c r="AT603" s="1"/>
  <c r="AN602"/>
  <c r="AN601"/>
  <c r="AN600"/>
  <c r="AN599"/>
  <c r="AK599"/>
  <c r="AO598"/>
  <c r="AN598"/>
  <c r="AL598"/>
  <c r="AK598"/>
  <c r="AI598"/>
  <c r="AT598" s="1"/>
  <c r="AN597"/>
  <c r="AN596"/>
  <c r="AN595"/>
  <c r="AO593" s="1"/>
  <c r="AN594"/>
  <c r="AL593"/>
  <c r="AK593"/>
  <c r="AI593"/>
  <c r="AU593" s="1"/>
  <c r="AN592"/>
  <c r="AN591"/>
  <c r="AN590"/>
  <c r="AN589"/>
  <c r="AN588"/>
  <c r="AO588" s="1"/>
  <c r="AK588"/>
  <c r="AL588" s="1"/>
  <c r="AI588"/>
  <c r="AN587"/>
  <c r="AN586"/>
  <c r="AN585"/>
  <c r="AN584"/>
  <c r="AO583"/>
  <c r="AI583"/>
  <c r="AN582"/>
  <c r="AN581"/>
  <c r="AN580"/>
  <c r="AN579"/>
  <c r="AN578"/>
  <c r="AO578" s="1"/>
  <c r="AI578"/>
  <c r="AN577"/>
  <c r="AN576"/>
  <c r="AN575"/>
  <c r="AN574"/>
  <c r="AN573"/>
  <c r="AO573" s="1"/>
  <c r="AI573"/>
  <c r="AN572"/>
  <c r="AN571"/>
  <c r="AN570"/>
  <c r="AN569"/>
  <c r="AN568"/>
  <c r="AO568" s="1"/>
  <c r="AI568"/>
  <c r="Z568"/>
  <c r="AN567"/>
  <c r="AN566"/>
  <c r="AN565"/>
  <c r="Z565"/>
  <c r="AN564"/>
  <c r="AN563"/>
  <c r="AO563" s="1"/>
  <c r="AI563"/>
  <c r="AN562"/>
  <c r="AN561"/>
  <c r="Z561"/>
  <c r="AN560"/>
  <c r="AN559"/>
  <c r="AN558"/>
  <c r="AO558" s="1"/>
  <c r="AI558"/>
  <c r="AN557"/>
  <c r="AN556"/>
  <c r="AN555"/>
  <c r="AN554"/>
  <c r="AN553"/>
  <c r="AN552"/>
  <c r="Z552"/>
  <c r="AN551"/>
  <c r="AN550"/>
  <c r="AN549"/>
  <c r="AO549" s="1"/>
  <c r="AI549"/>
  <c r="AN548"/>
  <c r="AN547"/>
  <c r="AN546"/>
  <c r="AN545"/>
  <c r="AN544"/>
  <c r="AN543"/>
  <c r="AN542"/>
  <c r="AN541"/>
  <c r="AN540"/>
  <c r="Z540"/>
  <c r="AN539"/>
  <c r="AN538"/>
  <c r="AN537"/>
  <c r="AN536"/>
  <c r="AO536" s="1"/>
  <c r="AK536"/>
  <c r="AL536" s="1"/>
  <c r="AI536"/>
  <c r="AN535"/>
  <c r="AN534"/>
  <c r="Z534"/>
  <c r="AN533"/>
  <c r="AN532"/>
  <c r="AN531"/>
  <c r="AO531" s="1"/>
  <c r="AK531"/>
  <c r="AL531" s="1"/>
  <c r="AI531"/>
  <c r="AN530"/>
  <c r="AN529"/>
  <c r="AN528"/>
  <c r="AN527"/>
  <c r="AN526"/>
  <c r="AO526" s="1"/>
  <c r="AI526"/>
  <c r="AN525"/>
  <c r="AN524"/>
  <c r="AN523"/>
  <c r="AN522"/>
  <c r="Z522"/>
  <c r="AN521"/>
  <c r="AO521" s="1"/>
  <c r="AI521"/>
  <c r="AN520"/>
  <c r="AN519"/>
  <c r="AN518"/>
  <c r="AN517"/>
  <c r="AN516"/>
  <c r="AO516" s="1"/>
  <c r="AI516"/>
  <c r="AN515"/>
  <c r="AN514"/>
  <c r="AN513"/>
  <c r="AN512"/>
  <c r="AN511"/>
  <c r="AO511" s="1"/>
  <c r="AI511"/>
  <c r="AN510"/>
  <c r="AN509"/>
  <c r="AN508"/>
  <c r="AN507"/>
  <c r="AN506"/>
  <c r="AO506" s="1"/>
  <c r="AI506"/>
  <c r="AN505"/>
  <c r="AN504"/>
  <c r="AN503"/>
  <c r="AN502"/>
  <c r="AN501"/>
  <c r="AO501" s="1"/>
  <c r="AI501"/>
  <c r="AN500"/>
  <c r="AN499"/>
  <c r="AN498"/>
  <c r="AN497"/>
  <c r="AN496"/>
  <c r="AO496" s="1"/>
  <c r="AI496"/>
  <c r="AN495"/>
  <c r="AN494"/>
  <c r="AN493"/>
  <c r="AN492"/>
  <c r="AN491"/>
  <c r="AO491" s="1"/>
  <c r="AI491"/>
  <c r="AN490"/>
  <c r="AN489"/>
  <c r="AN488"/>
  <c r="AN487"/>
  <c r="AN486"/>
  <c r="AO486" s="1"/>
  <c r="AI486"/>
  <c r="AN485"/>
  <c r="AN484"/>
  <c r="AN483"/>
  <c r="AN482"/>
  <c r="AN481"/>
  <c r="AO481" s="1"/>
  <c r="AI481"/>
  <c r="AN480"/>
  <c r="AN479"/>
  <c r="AN478"/>
  <c r="AN477"/>
  <c r="AN476"/>
  <c r="AO476" s="1"/>
  <c r="AI476"/>
  <c r="AN475"/>
  <c r="AN474"/>
  <c r="AN473"/>
  <c r="AN472"/>
  <c r="AN471"/>
  <c r="AO471" s="1"/>
  <c r="AI471"/>
  <c r="AT471" s="1"/>
  <c r="AN470"/>
  <c r="AN469"/>
  <c r="AN468"/>
  <c r="AN467"/>
  <c r="AN466"/>
  <c r="AN465"/>
  <c r="AN464"/>
  <c r="AN463"/>
  <c r="AN462"/>
  <c r="AO462" s="1"/>
  <c r="AI462"/>
  <c r="AN461"/>
  <c r="AN460"/>
  <c r="AN459"/>
  <c r="AN458"/>
  <c r="AO457"/>
  <c r="AN457"/>
  <c r="AI457"/>
  <c r="AT457" s="1"/>
  <c r="AN456"/>
  <c r="AN455"/>
  <c r="AN454"/>
  <c r="AN453"/>
  <c r="AN452"/>
  <c r="AO452" s="1"/>
  <c r="AI452"/>
  <c r="AN451"/>
  <c r="AN450"/>
  <c r="AN449"/>
  <c r="AN448"/>
  <c r="AN447"/>
  <c r="AO447" s="1"/>
  <c r="AI447"/>
  <c r="AN446"/>
  <c r="AN445"/>
  <c r="AN443"/>
  <c r="AN442"/>
  <c r="AO442" s="1"/>
  <c r="AK442"/>
  <c r="AL442" s="1"/>
  <c r="AI442"/>
  <c r="X439"/>
  <c r="AN439" s="1"/>
  <c r="AN437"/>
  <c r="AI437"/>
  <c r="AN435"/>
  <c r="AN434"/>
  <c r="AN433"/>
  <c r="AN432"/>
  <c r="AN431"/>
  <c r="AN429"/>
  <c r="Z429"/>
  <c r="AN428"/>
  <c r="AN427"/>
  <c r="Z427"/>
  <c r="AN426"/>
  <c r="Z426"/>
  <c r="AN425"/>
  <c r="AN424"/>
  <c r="AO424" s="1"/>
  <c r="AK424"/>
  <c r="AL424" s="1"/>
  <c r="AI424"/>
  <c r="Z424"/>
  <c r="AN423"/>
  <c r="AN422"/>
  <c r="Z422"/>
  <c r="AN421"/>
  <c r="AN420"/>
  <c r="Z420"/>
  <c r="AN419"/>
  <c r="AN418"/>
  <c r="AN417"/>
  <c r="Z417"/>
  <c r="AN416"/>
  <c r="AN415"/>
  <c r="AN414"/>
  <c r="Z414"/>
  <c r="AN413"/>
  <c r="AN412"/>
  <c r="AN411"/>
  <c r="Z411"/>
  <c r="AN410"/>
  <c r="Z410"/>
  <c r="AN409"/>
  <c r="Z409"/>
  <c r="AN408"/>
  <c r="AK408"/>
  <c r="AN407"/>
  <c r="AO407" s="1"/>
  <c r="AK407"/>
  <c r="AL407" s="1"/>
  <c r="AI407"/>
  <c r="Z407"/>
  <c r="AN406"/>
  <c r="AN405"/>
  <c r="AN404"/>
  <c r="AN403"/>
  <c r="AN402"/>
  <c r="AN401"/>
  <c r="AO401" s="1"/>
  <c r="AI401"/>
  <c r="AN400"/>
  <c r="Z400"/>
  <c r="AN399"/>
  <c r="AN398"/>
  <c r="AN397"/>
  <c r="Z397"/>
  <c r="AN396"/>
  <c r="AN395"/>
  <c r="AN394"/>
  <c r="Z394"/>
  <c r="AN393"/>
  <c r="AN392"/>
  <c r="Z392"/>
  <c r="AN391"/>
  <c r="AN390"/>
  <c r="Z390"/>
  <c r="AN389"/>
  <c r="AN388"/>
  <c r="AN387"/>
  <c r="AO387" s="1"/>
  <c r="AI387"/>
  <c r="Z387"/>
  <c r="AN386"/>
  <c r="Z386"/>
  <c r="AN385"/>
  <c r="Z385"/>
  <c r="AN384"/>
  <c r="Z384"/>
  <c r="AN383"/>
  <c r="AN382"/>
  <c r="AN381"/>
  <c r="Z381"/>
  <c r="AN380"/>
  <c r="Z380"/>
  <c r="AN379"/>
  <c r="AN378"/>
  <c r="Z378"/>
  <c r="AN377"/>
  <c r="Z377"/>
  <c r="AN376"/>
  <c r="AN375"/>
  <c r="Z375"/>
  <c r="AN374"/>
  <c r="AN373"/>
  <c r="AK373"/>
  <c r="Z373"/>
  <c r="AN372"/>
  <c r="AN371"/>
  <c r="AK371"/>
  <c r="Z371"/>
  <c r="AK370"/>
  <c r="AN369"/>
  <c r="AK369"/>
  <c r="AN368"/>
  <c r="AN367"/>
  <c r="AK367"/>
  <c r="Z367"/>
  <c r="AN366"/>
  <c r="AN365"/>
  <c r="AK365"/>
  <c r="Z365"/>
  <c r="AN364"/>
  <c r="AN363"/>
  <c r="AN362"/>
  <c r="AO362" s="1"/>
  <c r="AK362"/>
  <c r="AI362"/>
  <c r="Z362"/>
  <c r="AN360"/>
  <c r="AN359"/>
  <c r="AN358"/>
  <c r="AN357"/>
  <c r="AN356"/>
  <c r="AN355"/>
  <c r="AN354"/>
  <c r="AN353"/>
  <c r="AN352"/>
  <c r="AN351"/>
  <c r="AN350"/>
  <c r="AN349"/>
  <c r="AN347"/>
  <c r="Z347"/>
  <c r="AN346"/>
  <c r="AN345"/>
  <c r="AN344"/>
  <c r="Z344"/>
  <c r="AN343"/>
  <c r="AN342"/>
  <c r="Z342"/>
  <c r="AN341"/>
  <c r="AN340"/>
  <c r="Z340"/>
  <c r="AN339"/>
  <c r="AN338"/>
  <c r="AN337"/>
  <c r="AO337" s="1"/>
  <c r="AI337"/>
  <c r="Z337"/>
  <c r="AN336"/>
  <c r="AN335"/>
  <c r="AN334"/>
  <c r="AN333"/>
  <c r="AN332"/>
  <c r="AO332" s="1"/>
  <c r="AI332"/>
  <c r="AN330"/>
  <c r="Z330"/>
  <c r="AN329"/>
  <c r="Z329"/>
  <c r="AN328"/>
  <c r="AN327"/>
  <c r="Z327"/>
  <c r="AN326"/>
  <c r="Z326"/>
  <c r="AN325"/>
  <c r="AN324"/>
  <c r="Z324"/>
  <c r="AN321"/>
  <c r="Z321"/>
  <c r="AN320"/>
  <c r="Z320"/>
  <c r="AN319"/>
  <c r="AN318"/>
  <c r="AN317"/>
  <c r="Z317"/>
  <c r="AN316"/>
  <c r="AN315"/>
  <c r="Z315"/>
  <c r="AN314"/>
  <c r="AN313"/>
  <c r="AO313" s="1"/>
  <c r="AI313"/>
  <c r="Z313"/>
  <c r="AN309"/>
  <c r="AN306"/>
  <c r="AN305"/>
  <c r="AN304"/>
  <c r="Z304"/>
  <c r="AN303"/>
  <c r="Z303"/>
  <c r="AN302"/>
  <c r="AN301"/>
  <c r="AN300"/>
  <c r="Z300"/>
  <c r="AN299"/>
  <c r="AN298"/>
  <c r="Z298"/>
  <c r="AN297"/>
  <c r="AN296"/>
  <c r="AN295"/>
  <c r="Z295"/>
  <c r="AN294"/>
  <c r="Z294"/>
  <c r="AN293"/>
  <c r="AN292"/>
  <c r="Z292"/>
  <c r="AN291"/>
  <c r="AN290"/>
  <c r="Z290"/>
  <c r="AN289"/>
  <c r="AN288"/>
  <c r="AN287"/>
  <c r="Z287"/>
  <c r="AN286"/>
  <c r="AN285"/>
  <c r="AN284"/>
  <c r="Z284"/>
  <c r="AN283"/>
  <c r="AN282"/>
  <c r="Z282"/>
  <c r="AN281"/>
  <c r="AK281"/>
  <c r="Z281"/>
  <c r="AN280"/>
  <c r="Z280"/>
  <c r="AN279"/>
  <c r="Z279"/>
  <c r="AN278"/>
  <c r="AK278"/>
  <c r="Z278"/>
  <c r="AN277"/>
  <c r="AK277"/>
  <c r="Z277"/>
  <c r="AN276"/>
  <c r="AK276"/>
  <c r="Z276"/>
  <c r="AN275"/>
  <c r="AK275"/>
  <c r="Z275"/>
  <c r="AN274"/>
  <c r="AK274"/>
  <c r="Z274"/>
  <c r="AN273"/>
  <c r="AK273"/>
  <c r="Z273"/>
  <c r="AN272"/>
  <c r="AK272"/>
  <c r="Z272"/>
  <c r="AN271"/>
  <c r="AO271" s="1"/>
  <c r="AL271"/>
  <c r="AI271"/>
  <c r="Z271"/>
  <c r="AN269"/>
  <c r="AN268"/>
  <c r="AN267"/>
  <c r="AN265"/>
  <c r="Z265"/>
  <c r="AN264"/>
  <c r="AN263"/>
  <c r="AN262"/>
  <c r="Z262"/>
  <c r="AN261"/>
  <c r="Z261"/>
  <c r="AN260"/>
  <c r="Z260"/>
  <c r="AN259"/>
  <c r="Z259"/>
  <c r="AN258"/>
  <c r="Z258"/>
  <c r="AN257"/>
  <c r="Z257"/>
  <c r="AN256"/>
  <c r="AO256" s="1"/>
  <c r="AI256"/>
  <c r="Z256"/>
  <c r="X253"/>
  <c r="AN253" s="1"/>
  <c r="AO250" s="1"/>
  <c r="AN252"/>
  <c r="AN251"/>
  <c r="AI250"/>
  <c r="AN248"/>
  <c r="AN247"/>
  <c r="AN246"/>
  <c r="AN245"/>
  <c r="AN244"/>
  <c r="AN243"/>
  <c r="AN242"/>
  <c r="Z242"/>
  <c r="AN241"/>
  <c r="Z241"/>
  <c r="AN240"/>
  <c r="Z240"/>
  <c r="AN239"/>
  <c r="Z239"/>
  <c r="AN238"/>
  <c r="Z238"/>
  <c r="AN237"/>
  <c r="Z237"/>
  <c r="AN236"/>
  <c r="Z236"/>
  <c r="AN235"/>
  <c r="Z235"/>
  <c r="AN234"/>
  <c r="Z234"/>
  <c r="AN233"/>
  <c r="Z233"/>
  <c r="AN232"/>
  <c r="Z232"/>
  <c r="AN231"/>
  <c r="Z231"/>
  <c r="AN230"/>
  <c r="Z230"/>
  <c r="AN229"/>
  <c r="Z229"/>
  <c r="AN228"/>
  <c r="Z228"/>
  <c r="AN227"/>
  <c r="Z227"/>
  <c r="Z226"/>
  <c r="Z225"/>
  <c r="AN224"/>
  <c r="Z224"/>
  <c r="AN223"/>
  <c r="Z223"/>
  <c r="AN222"/>
  <c r="AK222"/>
  <c r="Z222"/>
  <c r="AN221"/>
  <c r="AK221"/>
  <c r="Z221"/>
  <c r="AN220"/>
  <c r="AK220"/>
  <c r="AN219"/>
  <c r="AK219"/>
  <c r="AN218"/>
  <c r="AK218"/>
  <c r="Z218"/>
  <c r="AN217"/>
  <c r="AK217"/>
  <c r="Z217"/>
  <c r="AN216"/>
  <c r="AK216"/>
  <c r="Z216"/>
  <c r="AN215"/>
  <c r="AK215"/>
  <c r="Z215"/>
  <c r="AN214"/>
  <c r="AK214"/>
  <c r="Z214"/>
  <c r="AN213"/>
  <c r="AO213" s="1"/>
  <c r="AK213"/>
  <c r="AI213"/>
  <c r="Z213"/>
  <c r="AN211"/>
  <c r="AN210"/>
  <c r="AN209"/>
  <c r="AN208"/>
  <c r="AN207"/>
  <c r="AN206"/>
  <c r="AN205"/>
  <c r="AN204"/>
  <c r="AN203"/>
  <c r="AN202"/>
  <c r="AN201"/>
  <c r="AN200"/>
  <c r="AN199"/>
  <c r="AN198"/>
  <c r="AN197"/>
  <c r="AN196"/>
  <c r="AN195"/>
  <c r="AN194"/>
  <c r="AN193"/>
  <c r="AN192"/>
  <c r="AN191"/>
  <c r="Z191"/>
  <c r="AN190"/>
  <c r="Z190"/>
  <c r="AN189"/>
  <c r="Z189"/>
  <c r="AN188"/>
  <c r="Z188"/>
  <c r="AN187"/>
  <c r="Z187"/>
  <c r="AN186"/>
  <c r="Z186"/>
  <c r="AN185"/>
  <c r="AN184"/>
  <c r="Z184"/>
  <c r="AN183"/>
  <c r="Z183"/>
  <c r="AN182"/>
  <c r="Z182"/>
  <c r="AN181"/>
  <c r="Z181"/>
  <c r="AN180"/>
  <c r="Z180"/>
  <c r="AN179"/>
  <c r="AN178"/>
  <c r="Z178"/>
  <c r="AN177"/>
  <c r="Z177"/>
  <c r="AN176"/>
  <c r="Z176"/>
  <c r="AN175"/>
  <c r="Z175"/>
  <c r="AN174"/>
  <c r="Z174"/>
  <c r="AN173"/>
  <c r="Z173"/>
  <c r="Z172"/>
  <c r="AN171"/>
  <c r="AN170"/>
  <c r="Z170"/>
  <c r="AN169"/>
  <c r="Z169"/>
  <c r="AN168"/>
  <c r="Z168"/>
  <c r="AN167"/>
  <c r="Z167"/>
  <c r="AN166"/>
  <c r="AN165"/>
  <c r="AN164"/>
  <c r="Z164"/>
  <c r="AN163"/>
  <c r="Z163"/>
  <c r="AN162"/>
  <c r="AK162"/>
  <c r="Z162"/>
  <c r="AN161"/>
  <c r="AK161"/>
  <c r="Z161"/>
  <c r="AN160"/>
  <c r="AK160"/>
  <c r="Z160"/>
  <c r="AN159"/>
  <c r="AK159"/>
  <c r="Z159"/>
  <c r="AN158"/>
  <c r="AK158"/>
  <c r="Z158"/>
  <c r="AN157"/>
  <c r="AK157"/>
  <c r="Z157"/>
  <c r="AN156"/>
  <c r="AO156" s="1"/>
  <c r="AK156"/>
  <c r="AL156" s="1"/>
  <c r="AI156"/>
  <c r="Z156"/>
  <c r="AN155"/>
  <c r="AK155"/>
  <c r="AN154"/>
  <c r="AK154"/>
  <c r="AN153"/>
  <c r="AK153"/>
  <c r="AN152"/>
  <c r="AK152"/>
  <c r="AN151"/>
  <c r="AK151"/>
  <c r="AN150"/>
  <c r="AK150"/>
  <c r="AN149"/>
  <c r="AK149"/>
  <c r="AN148"/>
  <c r="AK148"/>
  <c r="AN147"/>
  <c r="AO147" s="1"/>
  <c r="AK147"/>
  <c r="AL147" s="1"/>
  <c r="AI147"/>
  <c r="AN145"/>
  <c r="AN144"/>
  <c r="AN143"/>
  <c r="AN142"/>
  <c r="AN141"/>
  <c r="AN140"/>
  <c r="AN139"/>
  <c r="AN138"/>
  <c r="AN137"/>
  <c r="Z137"/>
  <c r="AN136"/>
  <c r="Z136"/>
  <c r="AN135"/>
  <c r="Z135"/>
  <c r="AN134"/>
  <c r="Z134"/>
  <c r="AN133"/>
  <c r="Z133"/>
  <c r="AN132"/>
  <c r="Z132"/>
  <c r="AN131"/>
  <c r="Z131"/>
  <c r="AO129"/>
  <c r="AI129"/>
  <c r="AN128"/>
  <c r="AN127"/>
  <c r="AN126"/>
  <c r="AN125"/>
  <c r="AK125"/>
  <c r="AN124"/>
  <c r="AO124" s="1"/>
  <c r="AK124"/>
  <c r="AL124" s="1"/>
  <c r="AI124"/>
  <c r="AN123"/>
  <c r="Z123"/>
  <c r="AN122"/>
  <c r="Z122"/>
  <c r="AN121"/>
  <c r="Z121"/>
  <c r="AN120"/>
  <c r="Z120"/>
  <c r="AN119"/>
  <c r="Z119"/>
  <c r="AN118"/>
  <c r="Z118"/>
  <c r="AN117"/>
  <c r="Z117"/>
  <c r="AN116"/>
  <c r="Z116"/>
  <c r="AN115"/>
  <c r="AO115" s="1"/>
  <c r="AI115"/>
  <c r="Z115"/>
  <c r="Z114"/>
  <c r="AN113"/>
  <c r="AN112"/>
  <c r="AN111"/>
  <c r="AN110"/>
  <c r="AN109"/>
  <c r="AN108"/>
  <c r="AN107"/>
  <c r="AN106"/>
  <c r="AN105"/>
  <c r="AN104"/>
  <c r="AN103"/>
  <c r="AN102"/>
  <c r="AN101"/>
  <c r="AN100"/>
  <c r="AN99"/>
  <c r="Z99"/>
  <c r="AN98"/>
  <c r="Z98"/>
  <c r="AN97"/>
  <c r="Z97"/>
  <c r="AN96"/>
  <c r="Z96"/>
  <c r="AN95"/>
  <c r="Z95"/>
  <c r="AN94"/>
  <c r="Z94"/>
  <c r="AN93"/>
  <c r="AN92"/>
  <c r="AK92"/>
  <c r="Z92"/>
  <c r="AN91"/>
  <c r="AK91"/>
  <c r="Z91"/>
  <c r="AN90"/>
  <c r="AK90"/>
  <c r="Z90"/>
  <c r="AN89"/>
  <c r="AK89"/>
  <c r="AN88"/>
  <c r="AK88"/>
  <c r="Z88"/>
  <c r="AN87"/>
  <c r="AO87" s="1"/>
  <c r="AK87"/>
  <c r="AL87" s="1"/>
  <c r="AI87"/>
  <c r="Z87"/>
  <c r="Z86"/>
  <c r="AN85"/>
  <c r="AN84"/>
  <c r="AN83"/>
  <c r="AN81"/>
  <c r="Z81"/>
  <c r="AN80"/>
  <c r="Z80"/>
  <c r="AN79"/>
  <c r="AN78"/>
  <c r="Z78"/>
  <c r="AN77"/>
  <c r="Z77"/>
  <c r="AN76"/>
  <c r="AO76" s="1"/>
  <c r="AK76"/>
  <c r="AL76" s="1"/>
  <c r="AI76"/>
  <c r="Z76"/>
  <c r="AN74"/>
  <c r="AN73"/>
  <c r="AN72"/>
  <c r="AK72"/>
  <c r="AN71"/>
  <c r="AK71"/>
  <c r="Z71"/>
  <c r="AN70"/>
  <c r="AK70"/>
  <c r="Z70"/>
  <c r="AN69"/>
  <c r="AK69"/>
  <c r="Z69"/>
  <c r="AN68"/>
  <c r="AK68"/>
  <c r="Z68"/>
  <c r="AN67"/>
  <c r="AK67"/>
  <c r="Z67"/>
  <c r="AN66"/>
  <c r="AK66"/>
  <c r="Z66"/>
  <c r="AK65"/>
  <c r="Z65"/>
  <c r="AN64"/>
  <c r="AK64"/>
  <c r="Z64"/>
  <c r="AN63"/>
  <c r="AK63"/>
  <c r="Z63"/>
  <c r="AN62"/>
  <c r="AK62"/>
  <c r="Z62"/>
  <c r="AN61"/>
  <c r="AK61"/>
  <c r="Z61"/>
  <c r="AN60"/>
  <c r="AK60"/>
  <c r="Z60"/>
  <c r="AN59"/>
  <c r="AK59"/>
  <c r="Z59"/>
  <c r="AQ58"/>
  <c r="AO58"/>
  <c r="AN58"/>
  <c r="AL58"/>
  <c r="AK58"/>
  <c r="AI58"/>
  <c r="AU58" s="1"/>
  <c r="Z58"/>
  <c r="Z57"/>
  <c r="AN56"/>
  <c r="AN55"/>
  <c r="AN54"/>
  <c r="AN53"/>
  <c r="AN52"/>
  <c r="AN51"/>
  <c r="AN50"/>
  <c r="AN49"/>
  <c r="AN48"/>
  <c r="AN47"/>
  <c r="AN46"/>
  <c r="AN45"/>
  <c r="AN44"/>
  <c r="AN43"/>
  <c r="AN42"/>
  <c r="AN41"/>
  <c r="AN40"/>
  <c r="AN39"/>
  <c r="AN38"/>
  <c r="AN37"/>
  <c r="AN36"/>
  <c r="AN35"/>
  <c r="Z35"/>
  <c r="AN34"/>
  <c r="Z34"/>
  <c r="AN33"/>
  <c r="Z33"/>
  <c r="AN32"/>
  <c r="Z32"/>
  <c r="AN31"/>
  <c r="Z31"/>
  <c r="AN30"/>
  <c r="Z30"/>
  <c r="AN29"/>
  <c r="Z29"/>
  <c r="AN28"/>
  <c r="Z28"/>
  <c r="AN27"/>
  <c r="Z27"/>
  <c r="AN26"/>
  <c r="Z26"/>
  <c r="AN25"/>
  <c r="Z25"/>
  <c r="AN24"/>
  <c r="Z24"/>
  <c r="AN23"/>
  <c r="Z23"/>
  <c r="AN22"/>
  <c r="Z22"/>
  <c r="AN21"/>
  <c r="Z21"/>
  <c r="AN20"/>
  <c r="Z20"/>
  <c r="AN19"/>
  <c r="Z19"/>
  <c r="AN18"/>
  <c r="AN16"/>
  <c r="Z16"/>
  <c r="AN15"/>
  <c r="Z15"/>
  <c r="AN14"/>
  <c r="Z14"/>
  <c r="AN13"/>
  <c r="AK13"/>
  <c r="Z13"/>
  <c r="AN12"/>
  <c r="AK12"/>
  <c r="Z12"/>
  <c r="AN11"/>
  <c r="AO11" s="1"/>
  <c r="AK11"/>
  <c r="AL11" s="1"/>
  <c r="AI11"/>
  <c r="Z11"/>
  <c r="AX756" l="1"/>
  <c r="AR213"/>
  <c r="AR362"/>
  <c r="AU76"/>
  <c r="AP76"/>
  <c r="AT76"/>
  <c r="AV76" s="1"/>
  <c r="AU256"/>
  <c r="AP256"/>
  <c r="AT256"/>
  <c r="AV256" s="1"/>
  <c r="AU271"/>
  <c r="AP271"/>
  <c r="AT271"/>
  <c r="AV271" s="1"/>
  <c r="AU337"/>
  <c r="AP337"/>
  <c r="AT337"/>
  <c r="AV337" s="1"/>
  <c r="AT387"/>
  <c r="AU387"/>
  <c r="AP387"/>
  <c r="AU401"/>
  <c r="AP401"/>
  <c r="AT401"/>
  <c r="AV401" s="1"/>
  <c r="AT407"/>
  <c r="AV407" s="1"/>
  <c r="AU407"/>
  <c r="AP407"/>
  <c r="AT424"/>
  <c r="AU424"/>
  <c r="AP424"/>
  <c r="AT437"/>
  <c r="AV437" s="1"/>
  <c r="AU437"/>
  <c r="AU476"/>
  <c r="AP476"/>
  <c r="AT476"/>
  <c r="AV476" s="1"/>
  <c r="AT481"/>
  <c r="AU481"/>
  <c r="AP481"/>
  <c r="AU486"/>
  <c r="AP486"/>
  <c r="AT486"/>
  <c r="AV486" s="1"/>
  <c r="AT491"/>
  <c r="AU491"/>
  <c r="AP491"/>
  <c r="AU496"/>
  <c r="AP496"/>
  <c r="AT496"/>
  <c r="AV496" s="1"/>
  <c r="AT501"/>
  <c r="AU501"/>
  <c r="AP501"/>
  <c r="AU506"/>
  <c r="AP506"/>
  <c r="AT506"/>
  <c r="AV506" s="1"/>
  <c r="AT511"/>
  <c r="AU511"/>
  <c r="AP511"/>
  <c r="AU516"/>
  <c r="AP516"/>
  <c r="AU521"/>
  <c r="AP521"/>
  <c r="AU558"/>
  <c r="AP558"/>
  <c r="AT558"/>
  <c r="AV558" s="1"/>
  <c r="AU645"/>
  <c r="AP645"/>
  <c r="AT645"/>
  <c r="AV645" s="1"/>
  <c r="AT666"/>
  <c r="AV666" s="1"/>
  <c r="AU666"/>
  <c r="AP666"/>
  <c r="AU691"/>
  <c r="AT691"/>
  <c r="AV691" s="1"/>
  <c r="AT696"/>
  <c r="AU696"/>
  <c r="AP696"/>
  <c r="AT716"/>
  <c r="AV716" s="1"/>
  <c r="AU716"/>
  <c r="AP716"/>
  <c r="AT742"/>
  <c r="AU742"/>
  <c r="AP742"/>
  <c r="AT752"/>
  <c r="AV752" s="1"/>
  <c r="AU752"/>
  <c r="AP752"/>
  <c r="AU11"/>
  <c r="AP11"/>
  <c r="AT11"/>
  <c r="AV11" s="1"/>
  <c r="AT87"/>
  <c r="AR87"/>
  <c r="AU87"/>
  <c r="AS87"/>
  <c r="AP87"/>
  <c r="AT115"/>
  <c r="AU115"/>
  <c r="AP115"/>
  <c r="AU124"/>
  <c r="AP124"/>
  <c r="AT124"/>
  <c r="AV124" s="1"/>
  <c r="AT129"/>
  <c r="AU129"/>
  <c r="AP129"/>
  <c r="AU147"/>
  <c r="AS147"/>
  <c r="AP147"/>
  <c r="AT147"/>
  <c r="AR147"/>
  <c r="AV147" s="1"/>
  <c r="AU156"/>
  <c r="AP156"/>
  <c r="AT156"/>
  <c r="AV156" s="1"/>
  <c r="AU213"/>
  <c r="AS213"/>
  <c r="AT213"/>
  <c r="AT250"/>
  <c r="AU250"/>
  <c r="AP250"/>
  <c r="AT313"/>
  <c r="AV313" s="1"/>
  <c r="AU313"/>
  <c r="AP313"/>
  <c r="AU332"/>
  <c r="AP332"/>
  <c r="AT332"/>
  <c r="AV332" s="1"/>
  <c r="AU362"/>
  <c r="AS362"/>
  <c r="AT362"/>
  <c r="AT442"/>
  <c r="AU442"/>
  <c r="AP442"/>
  <c r="AT447"/>
  <c r="AV447" s="1"/>
  <c r="AU447"/>
  <c r="AP447"/>
  <c r="AU452"/>
  <c r="AP452"/>
  <c r="AT452"/>
  <c r="AV452" s="1"/>
  <c r="AU462"/>
  <c r="AP462"/>
  <c r="AT462"/>
  <c r="AV462" s="1"/>
  <c r="AU526"/>
  <c r="AP526"/>
  <c r="AU531"/>
  <c r="AP531"/>
  <c r="AT531"/>
  <c r="AV531" s="1"/>
  <c r="AU536"/>
  <c r="AP536"/>
  <c r="AT536"/>
  <c r="AV536" s="1"/>
  <c r="AU549"/>
  <c r="AP549"/>
  <c r="AT549"/>
  <c r="AV549" s="1"/>
  <c r="AU563"/>
  <c r="AP563"/>
  <c r="AT563"/>
  <c r="AV563" s="1"/>
  <c r="AT568"/>
  <c r="AU568"/>
  <c r="AP568"/>
  <c r="AU573"/>
  <c r="AP573"/>
  <c r="AT573"/>
  <c r="AV573" s="1"/>
  <c r="AT578"/>
  <c r="AU578"/>
  <c r="AP578"/>
  <c r="AT583"/>
  <c r="AU583"/>
  <c r="AP583"/>
  <c r="AU588"/>
  <c r="AP588"/>
  <c r="AT588"/>
  <c r="AV588" s="1"/>
  <c r="AU608"/>
  <c r="AP608"/>
  <c r="AT608"/>
  <c r="AV608" s="1"/>
  <c r="AU618"/>
  <c r="AP618"/>
  <c r="AT618"/>
  <c r="AV618" s="1"/>
  <c r="AT628"/>
  <c r="AU628"/>
  <c r="AP628"/>
  <c r="AT708"/>
  <c r="AU708"/>
  <c r="AP708"/>
  <c r="AO437"/>
  <c r="AP437" s="1"/>
  <c r="AP58"/>
  <c r="AR58"/>
  <c r="AT58"/>
  <c r="AL213"/>
  <c r="AP213" s="1"/>
  <c r="Z253"/>
  <c r="AL362"/>
  <c r="AP362" s="1"/>
  <c r="Z439"/>
  <c r="AP457"/>
  <c r="AP471"/>
  <c r="AU471"/>
  <c r="AV471" s="1"/>
  <c r="AT593"/>
  <c r="AV593" s="1"/>
  <c r="AP598"/>
  <c r="AU598"/>
  <c r="AV598" s="1"/>
  <c r="AP603"/>
  <c r="AU603"/>
  <c r="AV603" s="1"/>
  <c r="AP613"/>
  <c r="AU613"/>
  <c r="AV613" s="1"/>
  <c r="AP623"/>
  <c r="AU623"/>
  <c r="AV623" s="1"/>
  <c r="AT661"/>
  <c r="AV661" s="1"/>
  <c r="AT703"/>
  <c r="AV703" s="1"/>
  <c r="AT721"/>
  <c r="AV721" s="1"/>
  <c r="AT726"/>
  <c r="AV726" s="1"/>
  <c r="AT737"/>
  <c r="AV737" s="1"/>
  <c r="AT747"/>
  <c r="AV747" s="1"/>
  <c r="AS58"/>
  <c r="AP593"/>
  <c r="AP661"/>
  <c r="AP703"/>
  <c r="AP721"/>
  <c r="AP726"/>
  <c r="AP737"/>
  <c r="AP747"/>
  <c r="AV58" l="1"/>
  <c r="AV583"/>
  <c r="AV387"/>
  <c r="AV213"/>
  <c r="AV708"/>
  <c r="AV578"/>
  <c r="AV568"/>
  <c r="AV442"/>
  <c r="AV250"/>
  <c r="AV129"/>
  <c r="AV115"/>
  <c r="AV87"/>
  <c r="AV742"/>
  <c r="AV696"/>
  <c r="AV511"/>
  <c r="AV501"/>
  <c r="AV491"/>
  <c r="AV481"/>
  <c r="AV424"/>
  <c r="AV362"/>
  <c r="AT521"/>
  <c r="AV521" s="1"/>
  <c r="AT516"/>
  <c r="AV516" s="1"/>
  <c r="AU457"/>
  <c r="AV457" s="1"/>
  <c r="AT526"/>
  <c r="AV526" s="1"/>
  <c r="AV628"/>
  <c r="AR16" i="12" l="1"/>
  <c r="B3" i="14"/>
  <c r="E514" i="15" s="1"/>
  <c r="AN16" i="12"/>
  <c r="AM16"/>
  <c r="AL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J888" s="1"/>
  <c r="I16"/>
  <c r="H16"/>
  <c r="G16"/>
  <c r="F16"/>
  <c r="E16"/>
  <c r="D16"/>
  <c r="C16"/>
  <c r="B16"/>
  <c r="B102" i="14" s="1"/>
  <c r="P109"/>
  <c r="J109"/>
  <c r="I524" i="15"/>
  <c r="I525"/>
  <c r="I523"/>
  <c r="E4"/>
  <c r="E5" s="1"/>
  <c r="O3"/>
  <c r="O4" s="1"/>
  <c r="P2"/>
  <c r="E40" i="14"/>
  <c r="L19"/>
  <c r="B9" l="1"/>
  <c r="K29"/>
  <c r="K69"/>
  <c r="C15"/>
  <c r="L24"/>
  <c r="O34"/>
  <c r="O48"/>
  <c r="E11"/>
  <c r="E17"/>
  <c r="B22"/>
  <c r="B27"/>
  <c r="E32"/>
  <c r="K37"/>
  <c r="K43"/>
  <c r="O58"/>
  <c r="L88"/>
  <c r="B10"/>
  <c r="B14"/>
  <c r="D16"/>
  <c r="K18"/>
  <c r="M20"/>
  <c r="E23"/>
  <c r="M25"/>
  <c r="B28"/>
  <c r="O30"/>
  <c r="K33"/>
  <c r="E36"/>
  <c r="O38"/>
  <c r="K41"/>
  <c r="E46"/>
  <c r="K53"/>
  <c r="E64"/>
  <c r="B78"/>
  <c r="F99"/>
  <c r="K12"/>
  <c r="AK16" i="12"/>
  <c r="C8" i="14"/>
  <c r="G9"/>
  <c r="K10"/>
  <c r="B12"/>
  <c r="E13"/>
  <c r="K14"/>
  <c r="L15"/>
  <c r="M16"/>
  <c r="B18"/>
  <c r="C19"/>
  <c r="D20"/>
  <c r="E21"/>
  <c r="K22"/>
  <c r="D24"/>
  <c r="D25"/>
  <c r="E26"/>
  <c r="G27"/>
  <c r="M28"/>
  <c r="E30"/>
  <c r="K31"/>
  <c r="O32"/>
  <c r="E34"/>
  <c r="K35"/>
  <c r="O36"/>
  <c r="E38"/>
  <c r="K39"/>
  <c r="O40"/>
  <c r="E42"/>
  <c r="O44"/>
  <c r="K47"/>
  <c r="O50"/>
  <c r="E56"/>
  <c r="K61"/>
  <c r="O66"/>
  <c r="L72"/>
  <c r="F83"/>
  <c r="B94"/>
  <c r="B107"/>
  <c r="AO16" i="12"/>
  <c r="AP16"/>
  <c r="B8" i="14"/>
  <c r="E8"/>
  <c r="D9"/>
  <c r="L9"/>
  <c r="D10"/>
  <c r="C11"/>
  <c r="L11"/>
  <c r="D12"/>
  <c r="C13"/>
  <c r="L13"/>
  <c r="D14"/>
  <c r="M14"/>
  <c r="E15"/>
  <c r="B16"/>
  <c r="K16"/>
  <c r="C17"/>
  <c r="L17"/>
  <c r="D18"/>
  <c r="M18"/>
  <c r="E19"/>
  <c r="B20"/>
  <c r="K20"/>
  <c r="C21"/>
  <c r="L21"/>
  <c r="D22"/>
  <c r="C23"/>
  <c r="B24"/>
  <c r="G24"/>
  <c r="B25"/>
  <c r="K25"/>
  <c r="C26"/>
  <c r="L26"/>
  <c r="D27"/>
  <c r="K27"/>
  <c r="G28"/>
  <c r="E29"/>
  <c r="O29"/>
  <c r="K30"/>
  <c r="E31"/>
  <c r="O31"/>
  <c r="K32"/>
  <c r="E33"/>
  <c r="O33"/>
  <c r="K34"/>
  <c r="E35"/>
  <c r="O35"/>
  <c r="K36"/>
  <c r="E37"/>
  <c r="O37"/>
  <c r="K38"/>
  <c r="E39"/>
  <c r="O39"/>
  <c r="K40"/>
  <c r="E41"/>
  <c r="O41"/>
  <c r="O42"/>
  <c r="E44"/>
  <c r="K45"/>
  <c r="O46"/>
  <c r="E48"/>
  <c r="K49"/>
  <c r="E52"/>
  <c r="O54"/>
  <c r="K57"/>
  <c r="E60"/>
  <c r="O62"/>
  <c r="K65"/>
  <c r="E68"/>
  <c r="O70"/>
  <c r="F75"/>
  <c r="L80"/>
  <c r="B86"/>
  <c r="F91"/>
  <c r="L96"/>
  <c r="S81"/>
  <c r="K42"/>
  <c r="E43"/>
  <c r="O43"/>
  <c r="K44"/>
  <c r="E45"/>
  <c r="O45"/>
  <c r="K46"/>
  <c r="E47"/>
  <c r="O47"/>
  <c r="K48"/>
  <c r="E49"/>
  <c r="E50"/>
  <c r="K51"/>
  <c r="O52"/>
  <c r="E54"/>
  <c r="K55"/>
  <c r="O56"/>
  <c r="E58"/>
  <c r="K59"/>
  <c r="O60"/>
  <c r="E62"/>
  <c r="K63"/>
  <c r="O64"/>
  <c r="E66"/>
  <c r="K67"/>
  <c r="O68"/>
  <c r="E70"/>
  <c r="K71"/>
  <c r="B74"/>
  <c r="L76"/>
  <c r="F79"/>
  <c r="B82"/>
  <c r="L84"/>
  <c r="F87"/>
  <c r="B90"/>
  <c r="L92"/>
  <c r="F95"/>
  <c r="B98"/>
  <c r="L100"/>
  <c r="F103"/>
  <c r="S49"/>
  <c r="L104"/>
  <c r="D8"/>
  <c r="AM888" i="12"/>
  <c r="AR888"/>
  <c r="S97" i="14"/>
  <c r="K8"/>
  <c r="C9"/>
  <c r="E9"/>
  <c r="K9"/>
  <c r="C10"/>
  <c r="E10"/>
  <c r="B11"/>
  <c r="D11"/>
  <c r="K11"/>
  <c r="C12"/>
  <c r="E12"/>
  <c r="B13"/>
  <c r="D13"/>
  <c r="K13"/>
  <c r="M13"/>
  <c r="C14"/>
  <c r="E14"/>
  <c r="L14"/>
  <c r="B15"/>
  <c r="D15"/>
  <c r="K15"/>
  <c r="M15"/>
  <c r="C16"/>
  <c r="E16"/>
  <c r="L16"/>
  <c r="B17"/>
  <c r="D17"/>
  <c r="K17"/>
  <c r="M17"/>
  <c r="C18"/>
  <c r="E18"/>
  <c r="L18"/>
  <c r="B19"/>
  <c r="D19"/>
  <c r="K19"/>
  <c r="M19"/>
  <c r="C20"/>
  <c r="E20"/>
  <c r="L20"/>
  <c r="B21"/>
  <c r="D21"/>
  <c r="K21"/>
  <c r="M21"/>
  <c r="C22"/>
  <c r="E22"/>
  <c r="B23"/>
  <c r="D23"/>
  <c r="K23"/>
  <c r="C24"/>
  <c r="E24"/>
  <c r="K24"/>
  <c r="M24"/>
  <c r="C25"/>
  <c r="E25"/>
  <c r="L25"/>
  <c r="B26"/>
  <c r="D26"/>
  <c r="K26"/>
  <c r="M26"/>
  <c r="C27"/>
  <c r="E27"/>
  <c r="H27"/>
  <c r="L27"/>
  <c r="D28"/>
  <c r="K28"/>
  <c r="C29"/>
  <c r="G29"/>
  <c r="M29"/>
  <c r="C30"/>
  <c r="G30"/>
  <c r="M30"/>
  <c r="C31"/>
  <c r="G31"/>
  <c r="M31"/>
  <c r="C32"/>
  <c r="G32"/>
  <c r="M32"/>
  <c r="C33"/>
  <c r="G33"/>
  <c r="M33"/>
  <c r="C34"/>
  <c r="G34"/>
  <c r="M34"/>
  <c r="C35"/>
  <c r="G35"/>
  <c r="M35"/>
  <c r="C36"/>
  <c r="G36"/>
  <c r="M36"/>
  <c r="C37"/>
  <c r="G37"/>
  <c r="M37"/>
  <c r="C38"/>
  <c r="G38"/>
  <c r="M38"/>
  <c r="C39"/>
  <c r="G39"/>
  <c r="M39"/>
  <c r="C40"/>
  <c r="G40"/>
  <c r="M40"/>
  <c r="C41"/>
  <c r="G41"/>
  <c r="M41"/>
  <c r="C42"/>
  <c r="G42"/>
  <c r="M42"/>
  <c r="C43"/>
  <c r="G43"/>
  <c r="M43"/>
  <c r="C44"/>
  <c r="G44"/>
  <c r="M44"/>
  <c r="C45"/>
  <c r="G45"/>
  <c r="M45"/>
  <c r="C46"/>
  <c r="G46"/>
  <c r="M46"/>
  <c r="C47"/>
  <c r="G47"/>
  <c r="M47"/>
  <c r="C48"/>
  <c r="G48"/>
  <c r="M48"/>
  <c r="C49"/>
  <c r="G49"/>
  <c r="O49"/>
  <c r="K50"/>
  <c r="E51"/>
  <c r="O51"/>
  <c r="K52"/>
  <c r="E53"/>
  <c r="O53"/>
  <c r="K54"/>
  <c r="E55"/>
  <c r="O55"/>
  <c r="K56"/>
  <c r="E57"/>
  <c r="O57"/>
  <c r="K58"/>
  <c r="E59"/>
  <c r="O59"/>
  <c r="K60"/>
  <c r="E61"/>
  <c r="O61"/>
  <c r="K62"/>
  <c r="E63"/>
  <c r="O63"/>
  <c r="K64"/>
  <c r="E65"/>
  <c r="O65"/>
  <c r="K66"/>
  <c r="E67"/>
  <c r="O67"/>
  <c r="K68"/>
  <c r="E69"/>
  <c r="O69"/>
  <c r="K70"/>
  <c r="E71"/>
  <c r="B72"/>
  <c r="F73"/>
  <c r="L74"/>
  <c r="B76"/>
  <c r="F77"/>
  <c r="L78"/>
  <c r="B80"/>
  <c r="F81"/>
  <c r="L82"/>
  <c r="B84"/>
  <c r="F85"/>
  <c r="L86"/>
  <c r="B88"/>
  <c r="F89"/>
  <c r="L90"/>
  <c r="B92"/>
  <c r="F93"/>
  <c r="L94"/>
  <c r="B96"/>
  <c r="F97"/>
  <c r="L98"/>
  <c r="B100"/>
  <c r="F101"/>
  <c r="L102"/>
  <c r="B104"/>
  <c r="L105"/>
  <c r="S33"/>
  <c r="S65"/>
  <c r="S105"/>
  <c r="S89"/>
  <c r="S73"/>
  <c r="S57"/>
  <c r="S41"/>
  <c r="L107"/>
  <c r="F106"/>
  <c r="B105"/>
  <c r="F104"/>
  <c r="L103"/>
  <c r="B103"/>
  <c r="F102"/>
  <c r="L101"/>
  <c r="B101"/>
  <c r="F100"/>
  <c r="L99"/>
  <c r="B99"/>
  <c r="F98"/>
  <c r="L97"/>
  <c r="B97"/>
  <c r="F96"/>
  <c r="L95"/>
  <c r="B95"/>
  <c r="F94"/>
  <c r="L93"/>
  <c r="B93"/>
  <c r="F92"/>
  <c r="L91"/>
  <c r="B91"/>
  <c r="F90"/>
  <c r="L89"/>
  <c r="B89"/>
  <c r="F88"/>
  <c r="L87"/>
  <c r="B87"/>
  <c r="F86"/>
  <c r="L85"/>
  <c r="B85"/>
  <c r="F84"/>
  <c r="L83"/>
  <c r="B83"/>
  <c r="F82"/>
  <c r="L81"/>
  <c r="B81"/>
  <c r="F80"/>
  <c r="L79"/>
  <c r="B79"/>
  <c r="F78"/>
  <c r="L77"/>
  <c r="B77"/>
  <c r="F76"/>
  <c r="L75"/>
  <c r="B75"/>
  <c r="F74"/>
  <c r="L73"/>
  <c r="B73"/>
  <c r="F72"/>
  <c r="M71"/>
  <c r="G71"/>
  <c r="C71"/>
  <c r="M70"/>
  <c r="G70"/>
  <c r="C70"/>
  <c r="M69"/>
  <c r="G69"/>
  <c r="C69"/>
  <c r="M68"/>
  <c r="G68"/>
  <c r="C68"/>
  <c r="M67"/>
  <c r="G67"/>
  <c r="C67"/>
  <c r="M66"/>
  <c r="G66"/>
  <c r="C66"/>
  <c r="M65"/>
  <c r="G65"/>
  <c r="C65"/>
  <c r="M64"/>
  <c r="G64"/>
  <c r="C64"/>
  <c r="M63"/>
  <c r="G63"/>
  <c r="C63"/>
  <c r="M62"/>
  <c r="G62"/>
  <c r="C62"/>
  <c r="M61"/>
  <c r="G61"/>
  <c r="C61"/>
  <c r="M60"/>
  <c r="G60"/>
  <c r="C60"/>
  <c r="M59"/>
  <c r="G59"/>
  <c r="C59"/>
  <c r="M58"/>
  <c r="G58"/>
  <c r="C58"/>
  <c r="M57"/>
  <c r="G57"/>
  <c r="C57"/>
  <c r="M56"/>
  <c r="G56"/>
  <c r="C56"/>
  <c r="M55"/>
  <c r="G55"/>
  <c r="C55"/>
  <c r="M54"/>
  <c r="G54"/>
  <c r="C54"/>
  <c r="M53"/>
  <c r="G53"/>
  <c r="C53"/>
  <c r="M52"/>
  <c r="G52"/>
  <c r="C52"/>
  <c r="M51"/>
  <c r="G51"/>
  <c r="C51"/>
  <c r="M50"/>
  <c r="G50"/>
  <c r="C50"/>
  <c r="M49"/>
  <c r="H49"/>
  <c r="F49"/>
  <c r="D49"/>
  <c r="B49"/>
  <c r="N48"/>
  <c r="L48"/>
  <c r="H48"/>
  <c r="F48"/>
  <c r="D48"/>
  <c r="B48"/>
  <c r="N47"/>
  <c r="L47"/>
  <c r="H47"/>
  <c r="F47"/>
  <c r="D47"/>
  <c r="B47"/>
  <c r="N46"/>
  <c r="L46"/>
  <c r="H46"/>
  <c r="F46"/>
  <c r="D46"/>
  <c r="B46"/>
  <c r="N45"/>
  <c r="L45"/>
  <c r="H45"/>
  <c r="F45"/>
  <c r="D45"/>
  <c r="B45"/>
  <c r="N44"/>
  <c r="L44"/>
  <c r="H44"/>
  <c r="F44"/>
  <c r="D44"/>
  <c r="B44"/>
  <c r="N43"/>
  <c r="L43"/>
  <c r="H43"/>
  <c r="F43"/>
  <c r="D43"/>
  <c r="B43"/>
  <c r="N42"/>
  <c r="L42"/>
  <c r="H42"/>
  <c r="F42"/>
  <c r="D42"/>
  <c r="B42"/>
  <c r="N41"/>
  <c r="L41"/>
  <c r="H41"/>
  <c r="F41"/>
  <c r="D41"/>
  <c r="B41"/>
  <c r="N40"/>
  <c r="L40"/>
  <c r="H40"/>
  <c r="F40"/>
  <c r="D40"/>
  <c r="B40"/>
  <c r="N39"/>
  <c r="L39"/>
  <c r="H39"/>
  <c r="F39"/>
  <c r="D39"/>
  <c r="B39"/>
  <c r="N38"/>
  <c r="L38"/>
  <c r="H38"/>
  <c r="F38"/>
  <c r="D38"/>
  <c r="B38"/>
  <c r="N37"/>
  <c r="L37"/>
  <c r="H37"/>
  <c r="F37"/>
  <c r="D37"/>
  <c r="B37"/>
  <c r="N36"/>
  <c r="L36"/>
  <c r="H36"/>
  <c r="F36"/>
  <c r="D36"/>
  <c r="B36"/>
  <c r="N35"/>
  <c r="L35"/>
  <c r="H35"/>
  <c r="F35"/>
  <c r="D35"/>
  <c r="B35"/>
  <c r="N34"/>
  <c r="L34"/>
  <c r="H34"/>
  <c r="F34"/>
  <c r="D34"/>
  <c r="B34"/>
  <c r="N33"/>
  <c r="L33"/>
  <c r="H33"/>
  <c r="F33"/>
  <c r="D33"/>
  <c r="B33"/>
  <c r="N32"/>
  <c r="L32"/>
  <c r="H32"/>
  <c r="F32"/>
  <c r="D32"/>
  <c r="B32"/>
  <c r="N31"/>
  <c r="L31"/>
  <c r="H31"/>
  <c r="F31"/>
  <c r="D31"/>
  <c r="B31"/>
  <c r="N30"/>
  <c r="L30"/>
  <c r="H30"/>
  <c r="F30"/>
  <c r="D30"/>
  <c r="B30"/>
  <c r="N29"/>
  <c r="L29"/>
  <c r="H29"/>
  <c r="F29"/>
  <c r="D29"/>
  <c r="B29"/>
  <c r="L28"/>
  <c r="H28"/>
  <c r="E28"/>
  <c r="C28"/>
  <c r="M27"/>
  <c r="S101"/>
  <c r="S93"/>
  <c r="S85"/>
  <c r="S77"/>
  <c r="S69"/>
  <c r="S61"/>
  <c r="S53"/>
  <c r="S45"/>
  <c r="S37"/>
  <c r="S29"/>
  <c r="F107"/>
  <c r="L106"/>
  <c r="B106"/>
  <c r="F105"/>
  <c r="N104"/>
  <c r="H104"/>
  <c r="D104"/>
  <c r="N103"/>
  <c r="H103"/>
  <c r="D103"/>
  <c r="N102"/>
  <c r="H102"/>
  <c r="D102"/>
  <c r="N101"/>
  <c r="H101"/>
  <c r="D101"/>
  <c r="N100"/>
  <c r="H100"/>
  <c r="D100"/>
  <c r="N99"/>
  <c r="H99"/>
  <c r="D99"/>
  <c r="N98"/>
  <c r="H98"/>
  <c r="D98"/>
  <c r="N97"/>
  <c r="H97"/>
  <c r="D97"/>
  <c r="N96"/>
  <c r="H96"/>
  <c r="D96"/>
  <c r="N95"/>
  <c r="H95"/>
  <c r="D95"/>
  <c r="N94"/>
  <c r="H94"/>
  <c r="D94"/>
  <c r="N93"/>
  <c r="H93"/>
  <c r="D93"/>
  <c r="N92"/>
  <c r="H92"/>
  <c r="D92"/>
  <c r="N91"/>
  <c r="H91"/>
  <c r="D91"/>
  <c r="N90"/>
  <c r="H90"/>
  <c r="D90"/>
  <c r="N89"/>
  <c r="H89"/>
  <c r="D89"/>
  <c r="N88"/>
  <c r="H88"/>
  <c r="D88"/>
  <c r="N87"/>
  <c r="H87"/>
  <c r="D87"/>
  <c r="N86"/>
  <c r="H86"/>
  <c r="D86"/>
  <c r="N85"/>
  <c r="H85"/>
  <c r="D85"/>
  <c r="N84"/>
  <c r="H84"/>
  <c r="D84"/>
  <c r="N83"/>
  <c r="H83"/>
  <c r="D83"/>
  <c r="N82"/>
  <c r="H82"/>
  <c r="D82"/>
  <c r="N81"/>
  <c r="H81"/>
  <c r="D81"/>
  <c r="N80"/>
  <c r="H80"/>
  <c r="D80"/>
  <c r="N79"/>
  <c r="H79"/>
  <c r="D79"/>
  <c r="N78"/>
  <c r="H78"/>
  <c r="D78"/>
  <c r="N77"/>
  <c r="H77"/>
  <c r="D77"/>
  <c r="N76"/>
  <c r="H76"/>
  <c r="D76"/>
  <c r="N75"/>
  <c r="H75"/>
  <c r="D75"/>
  <c r="N74"/>
  <c r="H74"/>
  <c r="D74"/>
  <c r="N73"/>
  <c r="H73"/>
  <c r="D73"/>
  <c r="N72"/>
  <c r="H72"/>
  <c r="D72"/>
  <c r="N71"/>
  <c r="L71"/>
  <c r="H71"/>
  <c r="F71"/>
  <c r="D71"/>
  <c r="B71"/>
  <c r="N70"/>
  <c r="L70"/>
  <c r="H70"/>
  <c r="F70"/>
  <c r="D70"/>
  <c r="B70"/>
  <c r="N69"/>
  <c r="L69"/>
  <c r="H69"/>
  <c r="F69"/>
  <c r="D69"/>
  <c r="B69"/>
  <c r="N68"/>
  <c r="L68"/>
  <c r="H68"/>
  <c r="F68"/>
  <c r="D68"/>
  <c r="B68"/>
  <c r="N67"/>
  <c r="L67"/>
  <c r="H67"/>
  <c r="F67"/>
  <c r="D67"/>
  <c r="B67"/>
  <c r="N66"/>
  <c r="L66"/>
  <c r="H66"/>
  <c r="F66"/>
  <c r="D66"/>
  <c r="B66"/>
  <c r="N65"/>
  <c r="L65"/>
  <c r="H65"/>
  <c r="F65"/>
  <c r="D65"/>
  <c r="B65"/>
  <c r="N64"/>
  <c r="L64"/>
  <c r="H64"/>
  <c r="F64"/>
  <c r="D64"/>
  <c r="B64"/>
  <c r="N63"/>
  <c r="L63"/>
  <c r="H63"/>
  <c r="F63"/>
  <c r="D63"/>
  <c r="B63"/>
  <c r="N62"/>
  <c r="L62"/>
  <c r="H62"/>
  <c r="F62"/>
  <c r="D62"/>
  <c r="B62"/>
  <c r="N61"/>
  <c r="L61"/>
  <c r="H61"/>
  <c r="F61"/>
  <c r="D61"/>
  <c r="B61"/>
  <c r="N60"/>
  <c r="L60"/>
  <c r="H60"/>
  <c r="F60"/>
  <c r="D60"/>
  <c r="B60"/>
  <c r="N59"/>
  <c r="L59"/>
  <c r="H59"/>
  <c r="F59"/>
  <c r="D59"/>
  <c r="B59"/>
  <c r="N58"/>
  <c r="L58"/>
  <c r="H58"/>
  <c r="F58"/>
  <c r="D58"/>
  <c r="B58"/>
  <c r="N57"/>
  <c r="L57"/>
  <c r="H57"/>
  <c r="F57"/>
  <c r="D57"/>
  <c r="B57"/>
  <c r="N56"/>
  <c r="L56"/>
  <c r="H56"/>
  <c r="F56"/>
  <c r="D56"/>
  <c r="B56"/>
  <c r="N55"/>
  <c r="L55"/>
  <c r="H55"/>
  <c r="F55"/>
  <c r="D55"/>
  <c r="B55"/>
  <c r="N54"/>
  <c r="L54"/>
  <c r="H54"/>
  <c r="F54"/>
  <c r="D54"/>
  <c r="B54"/>
  <c r="N53"/>
  <c r="L53"/>
  <c r="H53"/>
  <c r="F53"/>
  <c r="D53"/>
  <c r="B53"/>
  <c r="N52"/>
  <c r="L52"/>
  <c r="H52"/>
  <c r="F52"/>
  <c r="D52"/>
  <c r="B52"/>
  <c r="N51"/>
  <c r="L51"/>
  <c r="H51"/>
  <c r="F51"/>
  <c r="D51"/>
  <c r="B51"/>
  <c r="N50"/>
  <c r="L50"/>
  <c r="H50"/>
  <c r="F50"/>
  <c r="D50"/>
  <c r="B50"/>
  <c r="I520" i="15" s="1"/>
  <c r="N49" i="14"/>
  <c r="L49"/>
  <c r="S107"/>
  <c r="D105"/>
  <c r="H105"/>
  <c r="N105"/>
  <c r="D106"/>
  <c r="H106"/>
  <c r="N106"/>
  <c r="D107"/>
  <c r="H107"/>
  <c r="N107"/>
  <c r="S31"/>
  <c r="S35"/>
  <c r="S39"/>
  <c r="S43"/>
  <c r="S47"/>
  <c r="S51"/>
  <c r="S55"/>
  <c r="S59"/>
  <c r="S63"/>
  <c r="S67"/>
  <c r="S71"/>
  <c r="S75"/>
  <c r="S79"/>
  <c r="S83"/>
  <c r="S87"/>
  <c r="S91"/>
  <c r="S95"/>
  <c r="S99"/>
  <c r="S103"/>
  <c r="S106"/>
  <c r="S104"/>
  <c r="S102"/>
  <c r="S100"/>
  <c r="S98"/>
  <c r="S96"/>
  <c r="S94"/>
  <c r="S92"/>
  <c r="S90"/>
  <c r="S88"/>
  <c r="S86"/>
  <c r="S84"/>
  <c r="S82"/>
  <c r="S80"/>
  <c r="S78"/>
  <c r="S76"/>
  <c r="S74"/>
  <c r="S72"/>
  <c r="S70"/>
  <c r="S68"/>
  <c r="S66"/>
  <c r="S64"/>
  <c r="S62"/>
  <c r="S60"/>
  <c r="S58"/>
  <c r="S56"/>
  <c r="S54"/>
  <c r="S52"/>
  <c r="S50"/>
  <c r="S48"/>
  <c r="S46"/>
  <c r="S44"/>
  <c r="S42"/>
  <c r="S40"/>
  <c r="S38"/>
  <c r="S36"/>
  <c r="S34"/>
  <c r="S32"/>
  <c r="S30"/>
  <c r="O107"/>
  <c r="M107"/>
  <c r="K107"/>
  <c r="G107"/>
  <c r="E107"/>
  <c r="C107"/>
  <c r="O106"/>
  <c r="M106"/>
  <c r="K106"/>
  <c r="G106"/>
  <c r="I106" s="1"/>
  <c r="E106"/>
  <c r="C106"/>
  <c r="O105"/>
  <c r="M105"/>
  <c r="K105"/>
  <c r="G105"/>
  <c r="E105"/>
  <c r="C105"/>
  <c r="O104"/>
  <c r="M104"/>
  <c r="K104"/>
  <c r="G104"/>
  <c r="I104" s="1"/>
  <c r="E104"/>
  <c r="C104"/>
  <c r="O103"/>
  <c r="M103"/>
  <c r="K103"/>
  <c r="G103"/>
  <c r="I103" s="1"/>
  <c r="E103"/>
  <c r="C103"/>
  <c r="O102"/>
  <c r="M102"/>
  <c r="K102"/>
  <c r="G102"/>
  <c r="I102" s="1"/>
  <c r="E102"/>
  <c r="C102"/>
  <c r="O101"/>
  <c r="M101"/>
  <c r="K101"/>
  <c r="G101"/>
  <c r="I101" s="1"/>
  <c r="E101"/>
  <c r="C101"/>
  <c r="O100"/>
  <c r="M100"/>
  <c r="K100"/>
  <c r="G100"/>
  <c r="E100"/>
  <c r="C100"/>
  <c r="O99"/>
  <c r="M99"/>
  <c r="K99"/>
  <c r="G99"/>
  <c r="I99" s="1"/>
  <c r="E99"/>
  <c r="C99"/>
  <c r="O98"/>
  <c r="M98"/>
  <c r="K98"/>
  <c r="G98"/>
  <c r="I98" s="1"/>
  <c r="E98"/>
  <c r="C98"/>
  <c r="O97"/>
  <c r="M97"/>
  <c r="K97"/>
  <c r="G97"/>
  <c r="I97" s="1"/>
  <c r="E97"/>
  <c r="C97"/>
  <c r="O96"/>
  <c r="M96"/>
  <c r="K96"/>
  <c r="G96"/>
  <c r="I96" s="1"/>
  <c r="E96"/>
  <c r="C96"/>
  <c r="O95"/>
  <c r="M95"/>
  <c r="K95"/>
  <c r="G95"/>
  <c r="I95" s="1"/>
  <c r="E95"/>
  <c r="C95"/>
  <c r="O94"/>
  <c r="M94"/>
  <c r="K94"/>
  <c r="G94"/>
  <c r="I94" s="1"/>
  <c r="E94"/>
  <c r="C94"/>
  <c r="O93"/>
  <c r="M93"/>
  <c r="K93"/>
  <c r="G93"/>
  <c r="I93" s="1"/>
  <c r="E93"/>
  <c r="C93"/>
  <c r="O92"/>
  <c r="M92"/>
  <c r="K92"/>
  <c r="G92"/>
  <c r="I92" s="1"/>
  <c r="E92"/>
  <c r="C92"/>
  <c r="O91"/>
  <c r="M91"/>
  <c r="K91"/>
  <c r="G91"/>
  <c r="I91" s="1"/>
  <c r="E91"/>
  <c r="C91"/>
  <c r="O90"/>
  <c r="M90"/>
  <c r="K90"/>
  <c r="G90"/>
  <c r="I90" s="1"/>
  <c r="E90"/>
  <c r="C90"/>
  <c r="O89"/>
  <c r="M89"/>
  <c r="K89"/>
  <c r="G89"/>
  <c r="I89" s="1"/>
  <c r="E89"/>
  <c r="C89"/>
  <c r="O88"/>
  <c r="M88"/>
  <c r="K88"/>
  <c r="G88"/>
  <c r="I88" s="1"/>
  <c r="E88"/>
  <c r="C88"/>
  <c r="O87"/>
  <c r="M87"/>
  <c r="K87"/>
  <c r="G87"/>
  <c r="I87" s="1"/>
  <c r="E87"/>
  <c r="C87"/>
  <c r="O86"/>
  <c r="M86"/>
  <c r="K86"/>
  <c r="G86"/>
  <c r="I86" s="1"/>
  <c r="E86"/>
  <c r="C86"/>
  <c r="O85"/>
  <c r="M85"/>
  <c r="K85"/>
  <c r="G85"/>
  <c r="I85" s="1"/>
  <c r="E85"/>
  <c r="C85"/>
  <c r="O84"/>
  <c r="M84"/>
  <c r="K84"/>
  <c r="G84"/>
  <c r="I84" s="1"/>
  <c r="E84"/>
  <c r="C84"/>
  <c r="O83"/>
  <c r="M83"/>
  <c r="K83"/>
  <c r="G83"/>
  <c r="I83" s="1"/>
  <c r="E83"/>
  <c r="C83"/>
  <c r="O82"/>
  <c r="M82"/>
  <c r="K82"/>
  <c r="G82"/>
  <c r="I82" s="1"/>
  <c r="E82"/>
  <c r="C82"/>
  <c r="O81"/>
  <c r="M81"/>
  <c r="K81"/>
  <c r="G81"/>
  <c r="I81" s="1"/>
  <c r="E81"/>
  <c r="C81"/>
  <c r="O80"/>
  <c r="M80"/>
  <c r="K80"/>
  <c r="G80"/>
  <c r="I80" s="1"/>
  <c r="E80"/>
  <c r="C80"/>
  <c r="O79"/>
  <c r="M79"/>
  <c r="K79"/>
  <c r="G79"/>
  <c r="I79" s="1"/>
  <c r="E79"/>
  <c r="C79"/>
  <c r="O78"/>
  <c r="M78"/>
  <c r="K78"/>
  <c r="G78"/>
  <c r="I78" s="1"/>
  <c r="E78"/>
  <c r="C78"/>
  <c r="O77"/>
  <c r="M77"/>
  <c r="K77"/>
  <c r="G77"/>
  <c r="I77" s="1"/>
  <c r="E77"/>
  <c r="C77"/>
  <c r="O76"/>
  <c r="M76"/>
  <c r="K76"/>
  <c r="G76"/>
  <c r="I76" s="1"/>
  <c r="E76"/>
  <c r="C76"/>
  <c r="O75"/>
  <c r="M75"/>
  <c r="K75"/>
  <c r="G75"/>
  <c r="I75" s="1"/>
  <c r="E75"/>
  <c r="C75"/>
  <c r="O74"/>
  <c r="M74"/>
  <c r="K74"/>
  <c r="G74"/>
  <c r="I74" s="1"/>
  <c r="E74"/>
  <c r="C74"/>
  <c r="O73"/>
  <c r="M73"/>
  <c r="K73"/>
  <c r="G73"/>
  <c r="I73" s="1"/>
  <c r="E73"/>
  <c r="C73"/>
  <c r="O72"/>
  <c r="M72"/>
  <c r="K72"/>
  <c r="G72"/>
  <c r="I72" s="1"/>
  <c r="E72"/>
  <c r="C72"/>
  <c r="O71"/>
  <c r="Q71" s="1"/>
  <c r="Q41"/>
  <c r="Q42"/>
  <c r="Q43"/>
  <c r="Q44"/>
  <c r="Q45"/>
  <c r="Q46"/>
  <c r="Q47"/>
  <c r="Q48"/>
  <c r="Q55"/>
  <c r="Q57"/>
  <c r="Q59"/>
  <c r="Q61"/>
  <c r="Q63"/>
  <c r="Q65"/>
  <c r="Q67"/>
  <c r="Q68"/>
  <c r="Q69"/>
  <c r="Q70"/>
  <c r="I29"/>
  <c r="I30"/>
  <c r="I31"/>
  <c r="I32"/>
  <c r="I33"/>
  <c r="I34"/>
  <c r="I35"/>
  <c r="I36"/>
  <c r="I37"/>
  <c r="I38"/>
  <c r="I39"/>
  <c r="I40"/>
  <c r="I100"/>
  <c r="I41"/>
  <c r="I42"/>
  <c r="I43"/>
  <c r="I44"/>
  <c r="I45"/>
  <c r="I46"/>
  <c r="I47"/>
  <c r="I48"/>
  <c r="I49"/>
  <c r="I53"/>
  <c r="I55"/>
  <c r="I57"/>
  <c r="I59"/>
  <c r="I61"/>
  <c r="I63"/>
  <c r="I65"/>
  <c r="I67"/>
  <c r="I68"/>
  <c r="I69"/>
  <c r="I70"/>
  <c r="I71"/>
  <c r="R71" s="1"/>
  <c r="I522" i="15"/>
  <c r="R530"/>
  <c r="Q29" i="14"/>
  <c r="Q30"/>
  <c r="Q31"/>
  <c r="Q32"/>
  <c r="Q33"/>
  <c r="Q34"/>
  <c r="Q35"/>
  <c r="Q36"/>
  <c r="Q37"/>
  <c r="Q38"/>
  <c r="Q39"/>
  <c r="Q40"/>
  <c r="I521" i="15"/>
  <c r="P3"/>
  <c r="O5"/>
  <c r="P4"/>
  <c r="E6"/>
  <c r="R69" i="14" l="1"/>
  <c r="R67"/>
  <c r="R63"/>
  <c r="R59"/>
  <c r="R55"/>
  <c r="R47"/>
  <c r="R45"/>
  <c r="R43"/>
  <c r="R41"/>
  <c r="R38"/>
  <c r="R32"/>
  <c r="R40"/>
  <c r="R36"/>
  <c r="R34"/>
  <c r="R30"/>
  <c r="R70"/>
  <c r="R68"/>
  <c r="R65"/>
  <c r="R61"/>
  <c r="R57"/>
  <c r="R48"/>
  <c r="R46"/>
  <c r="R44"/>
  <c r="R42"/>
  <c r="R39"/>
  <c r="R37"/>
  <c r="R35"/>
  <c r="R33"/>
  <c r="R31"/>
  <c r="R29"/>
  <c r="I105"/>
  <c r="K530" i="15"/>
  <c r="J530"/>
  <c r="Q53" i="14"/>
  <c r="R53" s="1"/>
  <c r="Q105"/>
  <c r="I51"/>
  <c r="Q51"/>
  <c r="K109"/>
  <c r="Q83"/>
  <c r="R83" s="1"/>
  <c r="T83" s="1"/>
  <c r="Q93"/>
  <c r="R93" s="1"/>
  <c r="T93" s="1"/>
  <c r="Q49"/>
  <c r="AP888" i="12"/>
  <c r="M9" i="14"/>
  <c r="M11"/>
  <c r="Q89"/>
  <c r="R89" s="1"/>
  <c r="T89" s="1"/>
  <c r="Q97"/>
  <c r="R97" s="1"/>
  <c r="T97" s="1"/>
  <c r="Q101"/>
  <c r="Q75"/>
  <c r="R75" s="1"/>
  <c r="Q79"/>
  <c r="R79" s="1"/>
  <c r="T79" s="1"/>
  <c r="Q87"/>
  <c r="R87" s="1"/>
  <c r="T87" s="1"/>
  <c r="Q91"/>
  <c r="R91" s="1"/>
  <c r="T91" s="1"/>
  <c r="Q95"/>
  <c r="R95" s="1"/>
  <c r="T95" s="1"/>
  <c r="Q99"/>
  <c r="R99" s="1"/>
  <c r="T99" s="1"/>
  <c r="Q103"/>
  <c r="R103" s="1"/>
  <c r="T103" s="1"/>
  <c r="I107"/>
  <c r="I50"/>
  <c r="R50" s="1"/>
  <c r="Q50"/>
  <c r="I52"/>
  <c r="R52" s="1"/>
  <c r="Q52"/>
  <c r="I54"/>
  <c r="R54" s="1"/>
  <c r="Q54"/>
  <c r="I56"/>
  <c r="R56" s="1"/>
  <c r="Q56"/>
  <c r="I58"/>
  <c r="R58" s="1"/>
  <c r="Q58"/>
  <c r="I60"/>
  <c r="R60" s="1"/>
  <c r="Q60"/>
  <c r="I62"/>
  <c r="R62" s="1"/>
  <c r="Q62"/>
  <c r="I64"/>
  <c r="R64" s="1"/>
  <c r="Q64"/>
  <c r="I66"/>
  <c r="R66" s="1"/>
  <c r="Q66"/>
  <c r="T38"/>
  <c r="T36"/>
  <c r="T34"/>
  <c r="T32"/>
  <c r="T30"/>
  <c r="R101"/>
  <c r="T101" s="1"/>
  <c r="Q72"/>
  <c r="Q77"/>
  <c r="R77" s="1"/>
  <c r="Q81"/>
  <c r="R81" s="1"/>
  <c r="T81" s="1"/>
  <c r="Q85"/>
  <c r="R85" s="1"/>
  <c r="T85" s="1"/>
  <c r="Q74"/>
  <c r="Q76"/>
  <c r="Q78"/>
  <c r="Q80"/>
  <c r="R80" s="1"/>
  <c r="T80" s="1"/>
  <c r="Q82"/>
  <c r="R82" s="1"/>
  <c r="T82" s="1"/>
  <c r="Q84"/>
  <c r="R84" s="1"/>
  <c r="T84" s="1"/>
  <c r="Q86"/>
  <c r="R86" s="1"/>
  <c r="T86" s="1"/>
  <c r="Q88"/>
  <c r="R88" s="1"/>
  <c r="T88" s="1"/>
  <c r="Q90"/>
  <c r="R90" s="1"/>
  <c r="T90" s="1"/>
  <c r="Q92"/>
  <c r="R92" s="1"/>
  <c r="T92" s="1"/>
  <c r="Q94"/>
  <c r="R94" s="1"/>
  <c r="T94" s="1"/>
  <c r="Q96"/>
  <c r="R96" s="1"/>
  <c r="T96" s="1"/>
  <c r="Q98"/>
  <c r="R98" s="1"/>
  <c r="T98" s="1"/>
  <c r="Q100"/>
  <c r="R100" s="1"/>
  <c r="T100" s="1"/>
  <c r="Q102"/>
  <c r="R102" s="1"/>
  <c r="T102" s="1"/>
  <c r="Q104"/>
  <c r="R104" s="1"/>
  <c r="T104" s="1"/>
  <c r="Q106"/>
  <c r="R106" s="1"/>
  <c r="T106" s="1"/>
  <c r="Q107"/>
  <c r="R107" s="1"/>
  <c r="T107" s="1"/>
  <c r="T40"/>
  <c r="Q73"/>
  <c r="T70"/>
  <c r="T68"/>
  <c r="T48"/>
  <c r="T46"/>
  <c r="T44"/>
  <c r="T42"/>
  <c r="T39"/>
  <c r="T37"/>
  <c r="T35"/>
  <c r="T33"/>
  <c r="T31"/>
  <c r="T29"/>
  <c r="T71"/>
  <c r="T69"/>
  <c r="T67"/>
  <c r="T65"/>
  <c r="T63"/>
  <c r="T61"/>
  <c r="T59"/>
  <c r="T57"/>
  <c r="T55"/>
  <c r="T47"/>
  <c r="T45"/>
  <c r="T43"/>
  <c r="T41"/>
  <c r="E7" i="15"/>
  <c r="O6"/>
  <c r="P5"/>
  <c r="R73" i="14" l="1"/>
  <c r="T73" s="1"/>
  <c r="R49"/>
  <c r="T49" s="1"/>
  <c r="T77"/>
  <c r="T75"/>
  <c r="R51"/>
  <c r="T51" s="1"/>
  <c r="T53"/>
  <c r="R78"/>
  <c r="T78" s="1"/>
  <c r="R76"/>
  <c r="T76" s="1"/>
  <c r="R74"/>
  <c r="T74" s="1"/>
  <c r="R72"/>
  <c r="T72" s="1"/>
  <c r="R105"/>
  <c r="T105" s="1"/>
  <c r="T52"/>
  <c r="T60"/>
  <c r="T64"/>
  <c r="T56"/>
  <c r="T66"/>
  <c r="T62"/>
  <c r="T58"/>
  <c r="T54"/>
  <c r="T50"/>
  <c r="E8" i="15"/>
  <c r="O7"/>
  <c r="P6"/>
  <c r="O8" l="1"/>
  <c r="P7"/>
  <c r="E9"/>
  <c r="O9" l="1"/>
  <c r="P8"/>
  <c r="E10"/>
  <c r="O10" l="1"/>
  <c r="P9"/>
  <c r="E11"/>
  <c r="E12" l="1"/>
  <c r="O11"/>
  <c r="P10"/>
  <c r="O12" l="1"/>
  <c r="P11"/>
  <c r="E13"/>
  <c r="O13" l="1"/>
  <c r="P12"/>
  <c r="E14"/>
  <c r="O14" l="1"/>
  <c r="P13"/>
  <c r="E15"/>
  <c r="O15" l="1"/>
  <c r="P14"/>
  <c r="O16" l="1"/>
  <c r="P15"/>
  <c r="P16" l="1"/>
  <c r="O17"/>
  <c r="P17" l="1"/>
  <c r="O18"/>
  <c r="P18" l="1"/>
  <c r="O19"/>
  <c r="P19" l="1"/>
  <c r="O20"/>
  <c r="P20" l="1"/>
  <c r="O21"/>
  <c r="P21" l="1"/>
  <c r="O22"/>
  <c r="P22" l="1"/>
  <c r="O23"/>
  <c r="P23" l="1"/>
  <c r="O24"/>
  <c r="P24" l="1"/>
  <c r="O25"/>
  <c r="P25" l="1"/>
  <c r="O26"/>
  <c r="P26" l="1"/>
  <c r="O27"/>
  <c r="P27" l="1"/>
  <c r="O28"/>
  <c r="P28" l="1"/>
  <c r="O29"/>
  <c r="P29" l="1"/>
  <c r="O30"/>
  <c r="P30" l="1"/>
  <c r="O31"/>
  <c r="P31" l="1"/>
  <c r="O32"/>
  <c r="P32" l="1"/>
  <c r="O33"/>
  <c r="P33" l="1"/>
  <c r="O34"/>
  <c r="P34" l="1"/>
  <c r="O35"/>
  <c r="P35" l="1"/>
  <c r="O36"/>
  <c r="P36" l="1"/>
  <c r="O37"/>
  <c r="P37" l="1"/>
  <c r="O38"/>
  <c r="P38" l="1"/>
  <c r="O39"/>
  <c r="P39" l="1"/>
  <c r="O40"/>
  <c r="P40" l="1"/>
  <c r="O41"/>
  <c r="P41" l="1"/>
  <c r="O42"/>
  <c r="P42" l="1"/>
  <c r="O43"/>
  <c r="P43" l="1"/>
  <c r="O44"/>
  <c r="P44" l="1"/>
  <c r="O45"/>
  <c r="P45" l="1"/>
  <c r="O46"/>
  <c r="P46" l="1"/>
  <c r="O47"/>
  <c r="P47" l="1"/>
  <c r="O48"/>
  <c r="P48" l="1"/>
  <c r="O49"/>
  <c r="P49" l="1"/>
  <c r="O50"/>
  <c r="P50" l="1"/>
  <c r="O51"/>
  <c r="P51" l="1"/>
  <c r="O52"/>
  <c r="P52" l="1"/>
  <c r="O53"/>
  <c r="P53" l="1"/>
  <c r="O54"/>
  <c r="P54" l="1"/>
  <c r="O55"/>
  <c r="P55" l="1"/>
  <c r="O56"/>
  <c r="P56" l="1"/>
  <c r="O57"/>
  <c r="P57" l="1"/>
  <c r="O58"/>
  <c r="P58" l="1"/>
  <c r="O59"/>
  <c r="P59" l="1"/>
  <c r="O60"/>
  <c r="P60" l="1"/>
  <c r="O61"/>
  <c r="P61" l="1"/>
  <c r="O62"/>
  <c r="P62" l="1"/>
  <c r="O63"/>
  <c r="P63" l="1"/>
  <c r="O64"/>
  <c r="P64" l="1"/>
  <c r="O65"/>
  <c r="P65" l="1"/>
  <c r="O66"/>
  <c r="P66" l="1"/>
  <c r="O67"/>
  <c r="P67" l="1"/>
  <c r="O68"/>
  <c r="P68" l="1"/>
  <c r="O69"/>
  <c r="P69" l="1"/>
  <c r="O70"/>
  <c r="P70" l="1"/>
  <c r="O71"/>
  <c r="P71" l="1"/>
  <c r="O72"/>
  <c r="P72" l="1"/>
  <c r="O73"/>
  <c r="P73" l="1"/>
  <c r="O74"/>
  <c r="P74" l="1"/>
  <c r="O75"/>
  <c r="P75" l="1"/>
  <c r="O76"/>
  <c r="P76" l="1"/>
  <c r="O77"/>
  <c r="P77" l="1"/>
  <c r="O78"/>
  <c r="P78" l="1"/>
  <c r="O79"/>
  <c r="P79" l="1"/>
  <c r="O80"/>
  <c r="P80" l="1"/>
  <c r="O81"/>
  <c r="P81" l="1"/>
  <c r="O82"/>
  <c r="P82" l="1"/>
  <c r="O83"/>
  <c r="P83" l="1"/>
  <c r="O84"/>
  <c r="P84" l="1"/>
  <c r="O85"/>
  <c r="P85" l="1"/>
  <c r="O86"/>
  <c r="P86" l="1"/>
  <c r="O87"/>
  <c r="P87" l="1"/>
  <c r="O88"/>
  <c r="P88" l="1"/>
  <c r="O89"/>
  <c r="P89" l="1"/>
  <c r="O90"/>
  <c r="P90" l="1"/>
  <c r="O91"/>
  <c r="P91" l="1"/>
  <c r="O92"/>
  <c r="P92" l="1"/>
  <c r="O93"/>
  <c r="P93" l="1"/>
  <c r="O94"/>
  <c r="P94" l="1"/>
  <c r="O95"/>
  <c r="P95" l="1"/>
  <c r="O96"/>
  <c r="P96" l="1"/>
  <c r="O97"/>
  <c r="P97" l="1"/>
  <c r="O98"/>
  <c r="P98" l="1"/>
  <c r="O99"/>
  <c r="P99" l="1"/>
  <c r="O100"/>
  <c r="P100" l="1"/>
  <c r="O101"/>
  <c r="P101" l="1"/>
  <c r="O102"/>
  <c r="P102" l="1"/>
  <c r="O103"/>
  <c r="P103" l="1"/>
  <c r="O104"/>
  <c r="P104" l="1"/>
  <c r="O105"/>
  <c r="P105" l="1"/>
  <c r="O106"/>
  <c r="P106" l="1"/>
  <c r="O107"/>
  <c r="P107" l="1"/>
  <c r="O108"/>
  <c r="P108" l="1"/>
  <c r="O109"/>
  <c r="P109" l="1"/>
  <c r="O110"/>
  <c r="P110" l="1"/>
  <c r="O111"/>
  <c r="P111" l="1"/>
  <c r="O112"/>
  <c r="P112" l="1"/>
  <c r="O113"/>
  <c r="P113" l="1"/>
  <c r="O114"/>
  <c r="P114" l="1"/>
  <c r="O115"/>
  <c r="P115" l="1"/>
  <c r="O116"/>
  <c r="P116" l="1"/>
  <c r="O117"/>
  <c r="P117" l="1"/>
  <c r="O118"/>
  <c r="P118" l="1"/>
  <c r="O119"/>
  <c r="P119" l="1"/>
  <c r="O120"/>
  <c r="P120" l="1"/>
  <c r="O121"/>
  <c r="P121" l="1"/>
  <c r="O122"/>
  <c r="P122" l="1"/>
  <c r="O123"/>
  <c r="P123" l="1"/>
  <c r="O124"/>
  <c r="P124" l="1"/>
  <c r="O125"/>
  <c r="P125" l="1"/>
  <c r="O126"/>
  <c r="P126" l="1"/>
  <c r="O127"/>
  <c r="P127" l="1"/>
  <c r="O128"/>
  <c r="P128" l="1"/>
  <c r="O129"/>
  <c r="P129" l="1"/>
  <c r="O130"/>
  <c r="P130" l="1"/>
  <c r="O131"/>
  <c r="P131" l="1"/>
  <c r="O132"/>
  <c r="P132" l="1"/>
  <c r="O133"/>
  <c r="P133" l="1"/>
  <c r="O134"/>
  <c r="P134" l="1"/>
  <c r="O135"/>
  <c r="P135" l="1"/>
  <c r="O136"/>
  <c r="P136" l="1"/>
  <c r="O137"/>
  <c r="P137" l="1"/>
  <c r="O138"/>
  <c r="P138" l="1"/>
  <c r="O139"/>
  <c r="P139" l="1"/>
  <c r="O140"/>
  <c r="P140" l="1"/>
  <c r="O141"/>
  <c r="P141" l="1"/>
  <c r="O142"/>
  <c r="P142" l="1"/>
  <c r="O143"/>
  <c r="P143" l="1"/>
  <c r="O144"/>
  <c r="P144" l="1"/>
  <c r="O145"/>
  <c r="P145" l="1"/>
  <c r="O146"/>
  <c r="P146" l="1"/>
  <c r="O147"/>
  <c r="P147" l="1"/>
  <c r="O148"/>
  <c r="P148" l="1"/>
  <c r="O149"/>
  <c r="P149" l="1"/>
  <c r="O150"/>
  <c r="P150" l="1"/>
  <c r="O151"/>
  <c r="P151" l="1"/>
  <c r="O152"/>
  <c r="P152" l="1"/>
  <c r="O153"/>
  <c r="P153" l="1"/>
  <c r="O154"/>
  <c r="P154" l="1"/>
  <c r="O155"/>
  <c r="P155" l="1"/>
  <c r="O156"/>
  <c r="P156" l="1"/>
  <c r="O157"/>
  <c r="P157" l="1"/>
  <c r="O158"/>
  <c r="P158" l="1"/>
  <c r="O159"/>
  <c r="P159" l="1"/>
  <c r="O160"/>
  <c r="P160" l="1"/>
  <c r="O161"/>
  <c r="P161" l="1"/>
  <c r="O162"/>
  <c r="P162" l="1"/>
  <c r="O163"/>
  <c r="P163" l="1"/>
  <c r="O164"/>
  <c r="P164" l="1"/>
  <c r="O165"/>
  <c r="P165" l="1"/>
  <c r="O166"/>
  <c r="P166" l="1"/>
  <c r="O167"/>
  <c r="P167" l="1"/>
  <c r="O168"/>
  <c r="P168" l="1"/>
  <c r="O169"/>
  <c r="P169" l="1"/>
  <c r="O170"/>
  <c r="P170" l="1"/>
  <c r="O171"/>
  <c r="P171" l="1"/>
  <c r="O172"/>
  <c r="P172" l="1"/>
  <c r="O173"/>
  <c r="P173" l="1"/>
  <c r="O174"/>
  <c r="P174" l="1"/>
  <c r="O175"/>
  <c r="P175" l="1"/>
  <c r="O176"/>
  <c r="P176" l="1"/>
  <c r="O177"/>
  <c r="P177" l="1"/>
  <c r="O178"/>
  <c r="P178" l="1"/>
  <c r="O179"/>
  <c r="P179" l="1"/>
  <c r="O180"/>
  <c r="P180" l="1"/>
  <c r="O181"/>
  <c r="P181" l="1"/>
  <c r="O182"/>
  <c r="P182" l="1"/>
  <c r="O183"/>
  <c r="P183" l="1"/>
  <c r="O184"/>
  <c r="P184" l="1"/>
  <c r="O185"/>
  <c r="P185" l="1"/>
  <c r="O186"/>
  <c r="P186" l="1"/>
  <c r="O187"/>
  <c r="P187" l="1"/>
  <c r="O188"/>
  <c r="P188" l="1"/>
  <c r="O189"/>
  <c r="P189" l="1"/>
  <c r="O190"/>
  <c r="P190" l="1"/>
  <c r="O191"/>
  <c r="P191" l="1"/>
  <c r="O192"/>
  <c r="P192" l="1"/>
  <c r="O193"/>
  <c r="P193" l="1"/>
  <c r="O194"/>
  <c r="P194" l="1"/>
  <c r="O195"/>
  <c r="P195" l="1"/>
  <c r="O196"/>
  <c r="P196" l="1"/>
  <c r="O197"/>
  <c r="P197" l="1"/>
  <c r="O198"/>
  <c r="P198" l="1"/>
  <c r="O199"/>
  <c r="P199" l="1"/>
  <c r="O200"/>
  <c r="P200" l="1"/>
  <c r="O201"/>
  <c r="P201" l="1"/>
  <c r="O202"/>
  <c r="P202" l="1"/>
  <c r="O203"/>
  <c r="P203" l="1"/>
  <c r="O204"/>
  <c r="P204" l="1"/>
  <c r="O205"/>
  <c r="P205" l="1"/>
  <c r="O206"/>
  <c r="P206" l="1"/>
  <c r="O207"/>
  <c r="P207" l="1"/>
  <c r="O208"/>
  <c r="P208" l="1"/>
  <c r="O209"/>
  <c r="P209" l="1"/>
  <c r="O210"/>
  <c r="P210" l="1"/>
  <c r="O211"/>
  <c r="P211" l="1"/>
  <c r="O212"/>
  <c r="P212" l="1"/>
  <c r="O213"/>
  <c r="P213" l="1"/>
  <c r="O214"/>
  <c r="P214" l="1"/>
  <c r="O215"/>
  <c r="P215" l="1"/>
  <c r="O216"/>
  <c r="P216" l="1"/>
  <c r="O217"/>
  <c r="P217" l="1"/>
  <c r="O218"/>
  <c r="P218" l="1"/>
  <c r="O219"/>
  <c r="P219" l="1"/>
  <c r="O220"/>
  <c r="P220" l="1"/>
  <c r="O221"/>
  <c r="P221" l="1"/>
  <c r="O222"/>
  <c r="P222" l="1"/>
  <c r="O223"/>
  <c r="P223" l="1"/>
  <c r="O224"/>
  <c r="P224" l="1"/>
  <c r="O225"/>
  <c r="P225" l="1"/>
  <c r="O226"/>
  <c r="P226" l="1"/>
  <c r="O227"/>
  <c r="P227" l="1"/>
  <c r="O228"/>
  <c r="P228" l="1"/>
  <c r="O229"/>
  <c r="P229" l="1"/>
  <c r="O230"/>
  <c r="P230" l="1"/>
  <c r="O231"/>
  <c r="P231" l="1"/>
  <c r="O232"/>
  <c r="P232" l="1"/>
  <c r="O233"/>
  <c r="P233" l="1"/>
  <c r="O234"/>
  <c r="P234" l="1"/>
  <c r="O235"/>
  <c r="P235" l="1"/>
  <c r="O236"/>
  <c r="P236" l="1"/>
  <c r="O237"/>
  <c r="P237" l="1"/>
  <c r="O238"/>
  <c r="P238" l="1"/>
  <c r="O239"/>
  <c r="P239" l="1"/>
  <c r="O240"/>
  <c r="P240" l="1"/>
  <c r="O241"/>
  <c r="P241" l="1"/>
  <c r="O242"/>
  <c r="P242" l="1"/>
  <c r="O243"/>
  <c r="P243" l="1"/>
  <c r="O244"/>
  <c r="P244" l="1"/>
  <c r="O245"/>
  <c r="P245" l="1"/>
  <c r="O246"/>
  <c r="P246" l="1"/>
  <c r="O247"/>
  <c r="P247" l="1"/>
  <c r="O248"/>
  <c r="P248" l="1"/>
  <c r="O249"/>
  <c r="P249" l="1"/>
  <c r="O250"/>
  <c r="P250" l="1"/>
  <c r="O251"/>
  <c r="P251" l="1"/>
  <c r="O252"/>
  <c r="P252" l="1"/>
  <c r="O253"/>
  <c r="P253" l="1"/>
  <c r="O254"/>
  <c r="P254" l="1"/>
  <c r="O255"/>
  <c r="P255" l="1"/>
  <c r="O256"/>
  <c r="P256" l="1"/>
  <c r="O257"/>
  <c r="P257" l="1"/>
  <c r="O258"/>
  <c r="P258" l="1"/>
  <c r="O259"/>
  <c r="P259" l="1"/>
  <c r="O260"/>
  <c r="P260" l="1"/>
  <c r="O261"/>
  <c r="P261" l="1"/>
  <c r="O262"/>
  <c r="P262" l="1"/>
  <c r="O263"/>
  <c r="P263" l="1"/>
  <c r="O264"/>
  <c r="P264" l="1"/>
  <c r="O265"/>
  <c r="P265" l="1"/>
  <c r="O266"/>
  <c r="P266" l="1"/>
  <c r="O267"/>
  <c r="P267" l="1"/>
  <c r="O268"/>
  <c r="P268" l="1"/>
  <c r="O269"/>
  <c r="P269" l="1"/>
  <c r="O270"/>
  <c r="P270" l="1"/>
  <c r="O271"/>
  <c r="P271" l="1"/>
  <c r="O272"/>
  <c r="P272" l="1"/>
  <c r="O273"/>
  <c r="P273" l="1"/>
  <c r="O274"/>
  <c r="P274" l="1"/>
  <c r="O275"/>
  <c r="P275" l="1"/>
  <c r="O276"/>
  <c r="P276" l="1"/>
  <c r="O277"/>
  <c r="P277" l="1"/>
  <c r="O278"/>
  <c r="P278" l="1"/>
  <c r="O279"/>
  <c r="P279" l="1"/>
  <c r="O280"/>
  <c r="P280" l="1"/>
  <c r="O281"/>
  <c r="P281" l="1"/>
  <c r="O282"/>
  <c r="P282" l="1"/>
  <c r="O283"/>
  <c r="P283" l="1"/>
  <c r="O284"/>
  <c r="P284" l="1"/>
  <c r="O285"/>
  <c r="P285" l="1"/>
  <c r="O286"/>
  <c r="P286" l="1"/>
  <c r="O287"/>
  <c r="P287" l="1"/>
  <c r="O288"/>
  <c r="P288" l="1"/>
  <c r="O289"/>
  <c r="P289" l="1"/>
  <c r="O290"/>
  <c r="P290" l="1"/>
  <c r="O291"/>
  <c r="P291" l="1"/>
  <c r="O292"/>
  <c r="P292" l="1"/>
  <c r="O293"/>
  <c r="P293" l="1"/>
  <c r="O294"/>
  <c r="P294" l="1"/>
  <c r="O295"/>
  <c r="P295" l="1"/>
  <c r="O296"/>
  <c r="P296" l="1"/>
  <c r="O297"/>
  <c r="P297" l="1"/>
  <c r="O298"/>
  <c r="P298" l="1"/>
  <c r="O299"/>
  <c r="P299" l="1"/>
  <c r="O300"/>
  <c r="P300" l="1"/>
  <c r="O301"/>
  <c r="P301" l="1"/>
  <c r="O302"/>
  <c r="P302" l="1"/>
  <c r="O303"/>
  <c r="P303" l="1"/>
  <c r="O304"/>
  <c r="P304" l="1"/>
  <c r="O305"/>
  <c r="P305" l="1"/>
  <c r="O306"/>
  <c r="P306" l="1"/>
  <c r="O307"/>
  <c r="P307" l="1"/>
  <c r="O308"/>
  <c r="P308" l="1"/>
  <c r="O309"/>
  <c r="P309" l="1"/>
  <c r="O310"/>
  <c r="P310" l="1"/>
  <c r="O311"/>
  <c r="P311" l="1"/>
  <c r="O312"/>
  <c r="P312" l="1"/>
  <c r="O313"/>
  <c r="P313" l="1"/>
  <c r="O314"/>
  <c r="P314" l="1"/>
  <c r="O315"/>
  <c r="P315" l="1"/>
  <c r="O316"/>
  <c r="P316" l="1"/>
  <c r="O317"/>
  <c r="P317" l="1"/>
  <c r="O318"/>
  <c r="P318" l="1"/>
  <c r="O319"/>
  <c r="P319" l="1"/>
  <c r="O320"/>
  <c r="P320" l="1"/>
  <c r="O321"/>
  <c r="P321" l="1"/>
  <c r="O322"/>
  <c r="P322" l="1"/>
  <c r="O323"/>
  <c r="P323" l="1"/>
  <c r="O324"/>
  <c r="P324" l="1"/>
  <c r="O325"/>
  <c r="P325" l="1"/>
  <c r="O326"/>
  <c r="P326" l="1"/>
  <c r="O327"/>
  <c r="P327" l="1"/>
  <c r="O328"/>
  <c r="P328" l="1"/>
  <c r="O329"/>
  <c r="P329" l="1"/>
  <c r="O330"/>
  <c r="P330" l="1"/>
  <c r="O331"/>
  <c r="P331" l="1"/>
  <c r="O332"/>
  <c r="P332" l="1"/>
  <c r="O333"/>
  <c r="P333" l="1"/>
  <c r="O334"/>
  <c r="P334" l="1"/>
  <c r="O335"/>
  <c r="P335" l="1"/>
  <c r="O336"/>
  <c r="P336" l="1"/>
  <c r="O337"/>
  <c r="P337" l="1"/>
  <c r="O338"/>
  <c r="P338" l="1"/>
  <c r="O339"/>
  <c r="P339" l="1"/>
  <c r="O340"/>
  <c r="P340" l="1"/>
  <c r="O341"/>
  <c r="P341" l="1"/>
  <c r="O342"/>
  <c r="P342" l="1"/>
  <c r="O343"/>
  <c r="P343" l="1"/>
  <c r="O344"/>
  <c r="P344" l="1"/>
  <c r="O345"/>
  <c r="P345" l="1"/>
  <c r="O346"/>
  <c r="P346" l="1"/>
  <c r="O347"/>
  <c r="P347" l="1"/>
  <c r="O348"/>
  <c r="P348" l="1"/>
  <c r="O349"/>
  <c r="P349" l="1"/>
  <c r="O350"/>
  <c r="P350" l="1"/>
  <c r="O351"/>
  <c r="P351" l="1"/>
  <c r="O352"/>
  <c r="P352" l="1"/>
  <c r="O353"/>
  <c r="P353" l="1"/>
  <c r="O354"/>
  <c r="P354" l="1"/>
  <c r="O355"/>
  <c r="P355" l="1"/>
  <c r="O356"/>
  <c r="P356" l="1"/>
  <c r="O357"/>
  <c r="P357" l="1"/>
  <c r="O358"/>
  <c r="P358" l="1"/>
  <c r="O359"/>
  <c r="P359" l="1"/>
  <c r="O360"/>
  <c r="P360" l="1"/>
  <c r="O361"/>
  <c r="P361" l="1"/>
  <c r="O362"/>
  <c r="P362" l="1"/>
  <c r="O363"/>
  <c r="P363" l="1"/>
  <c r="O364"/>
  <c r="P364" l="1"/>
  <c r="O365"/>
  <c r="P365" l="1"/>
  <c r="O366"/>
  <c r="P366" l="1"/>
  <c r="O367"/>
  <c r="P367" l="1"/>
  <c r="O368"/>
  <c r="P368" l="1"/>
  <c r="O369"/>
  <c r="P369" l="1"/>
  <c r="O370"/>
  <c r="P370" l="1"/>
  <c r="O371"/>
  <c r="P371" l="1"/>
  <c r="O372"/>
  <c r="P372" l="1"/>
  <c r="O373"/>
  <c r="P373" l="1"/>
  <c r="O374"/>
  <c r="P374" l="1"/>
  <c r="O375"/>
  <c r="P375" l="1"/>
  <c r="O376"/>
  <c r="P376" l="1"/>
  <c r="O377"/>
  <c r="P377" l="1"/>
  <c r="O378"/>
  <c r="P378" l="1"/>
  <c r="O379"/>
  <c r="P379" l="1"/>
  <c r="O380"/>
  <c r="P380" l="1"/>
  <c r="O381"/>
  <c r="P381" l="1"/>
  <c r="O382"/>
  <c r="P382" l="1"/>
  <c r="O383"/>
  <c r="P383" l="1"/>
  <c r="O384"/>
  <c r="P384" l="1"/>
  <c r="O385"/>
  <c r="P385" l="1"/>
  <c r="O386"/>
  <c r="P386" l="1"/>
  <c r="O387"/>
  <c r="P387" l="1"/>
  <c r="O388"/>
  <c r="P388" l="1"/>
  <c r="O389"/>
  <c r="P389" l="1"/>
  <c r="O390"/>
  <c r="P390" l="1"/>
  <c r="O391"/>
  <c r="P391" l="1"/>
  <c r="O392"/>
  <c r="P392" l="1"/>
  <c r="O393"/>
  <c r="P393" l="1"/>
  <c r="O394"/>
  <c r="P394" l="1"/>
  <c r="O395"/>
  <c r="P395" l="1"/>
  <c r="O396"/>
  <c r="P396" l="1"/>
  <c r="O397"/>
  <c r="P397" l="1"/>
  <c r="O398"/>
  <c r="P398" l="1"/>
  <c r="O399"/>
  <c r="P399" l="1"/>
  <c r="O400"/>
  <c r="P400" l="1"/>
  <c r="O401"/>
  <c r="P401" l="1"/>
  <c r="O402"/>
  <c r="P402" l="1"/>
  <c r="O403"/>
  <c r="P403" l="1"/>
  <c r="O404"/>
  <c r="P404" l="1"/>
  <c r="O405"/>
  <c r="P405" l="1"/>
  <c r="O406"/>
  <c r="P406" l="1"/>
  <c r="O407"/>
  <c r="P407" l="1"/>
  <c r="O408"/>
  <c r="P408" l="1"/>
  <c r="O409"/>
  <c r="P409" l="1"/>
  <c r="O410"/>
  <c r="P410" l="1"/>
  <c r="O411"/>
  <c r="P411" l="1"/>
  <c r="O412"/>
  <c r="P412" l="1"/>
  <c r="O413"/>
  <c r="P413" l="1"/>
  <c r="O414"/>
  <c r="P414" l="1"/>
  <c r="O415"/>
  <c r="P415" l="1"/>
  <c r="O416"/>
  <c r="P416" l="1"/>
  <c r="O417"/>
  <c r="P417" l="1"/>
  <c r="O418"/>
  <c r="P418" l="1"/>
  <c r="O419"/>
  <c r="P419" l="1"/>
  <c r="O420"/>
  <c r="P420" l="1"/>
  <c r="O421"/>
  <c r="P421" l="1"/>
  <c r="O422"/>
  <c r="P422" l="1"/>
  <c r="O423"/>
  <c r="P423" l="1"/>
  <c r="O424"/>
  <c r="P424" l="1"/>
  <c r="O425"/>
  <c r="P425" l="1"/>
  <c r="O426"/>
  <c r="P426" l="1"/>
  <c r="O427"/>
  <c r="P427" l="1"/>
  <c r="O428"/>
  <c r="P428" l="1"/>
  <c r="O429"/>
  <c r="P429" l="1"/>
  <c r="O430"/>
  <c r="P430" l="1"/>
  <c r="O431"/>
  <c r="P431" l="1"/>
  <c r="O432"/>
  <c r="P432" l="1"/>
  <c r="O433"/>
  <c r="P433" l="1"/>
  <c r="O434"/>
  <c r="P434" l="1"/>
  <c r="O435"/>
  <c r="P435" l="1"/>
  <c r="O436"/>
  <c r="P436" l="1"/>
  <c r="O437"/>
  <c r="P437" l="1"/>
  <c r="O438"/>
  <c r="P438" l="1"/>
  <c r="O439"/>
  <c r="P439" l="1"/>
  <c r="O440"/>
  <c r="P440" l="1"/>
  <c r="O441"/>
  <c r="P441" l="1"/>
  <c r="O442"/>
  <c r="P442" l="1"/>
  <c r="O443"/>
  <c r="P443" l="1"/>
  <c r="O444"/>
  <c r="P444" l="1"/>
  <c r="O445"/>
  <c r="P445" l="1"/>
  <c r="O446"/>
  <c r="P446" l="1"/>
  <c r="O447"/>
  <c r="P447" l="1"/>
  <c r="O448"/>
  <c r="P448" l="1"/>
  <c r="O449"/>
  <c r="P449" l="1"/>
  <c r="O450"/>
  <c r="P450" l="1"/>
  <c r="O451"/>
  <c r="P451" l="1"/>
  <c r="O452"/>
  <c r="P452" l="1"/>
  <c r="O453"/>
  <c r="P453" l="1"/>
  <c r="O454"/>
  <c r="P454" l="1"/>
  <c r="O455"/>
  <c r="P455" l="1"/>
  <c r="O456"/>
  <c r="P456" l="1"/>
  <c r="O457"/>
  <c r="P457" l="1"/>
  <c r="O458"/>
  <c r="P458" l="1"/>
  <c r="O459"/>
  <c r="P459" l="1"/>
  <c r="O460"/>
  <c r="P460" l="1"/>
  <c r="O461"/>
  <c r="P461" l="1"/>
  <c r="O462"/>
  <c r="P462" l="1"/>
  <c r="O463"/>
  <c r="P463" l="1"/>
  <c r="O464"/>
  <c r="P464" l="1"/>
  <c r="O465"/>
  <c r="P465" l="1"/>
  <c r="O466"/>
  <c r="P466" l="1"/>
  <c r="O467"/>
  <c r="P467" l="1"/>
  <c r="O468"/>
  <c r="P468" l="1"/>
  <c r="O469"/>
  <c r="P469" l="1"/>
  <c r="O470"/>
  <c r="P470" l="1"/>
  <c r="O471"/>
  <c r="P471" l="1"/>
  <c r="O472"/>
  <c r="P472" l="1"/>
  <c r="O473"/>
  <c r="P473" l="1"/>
  <c r="O474"/>
  <c r="P474" l="1"/>
  <c r="O475"/>
  <c r="P475" l="1"/>
  <c r="O476"/>
  <c r="P476" l="1"/>
  <c r="O477"/>
  <c r="P477" l="1"/>
  <c r="O478"/>
  <c r="P478" l="1"/>
  <c r="O479"/>
  <c r="P479" l="1"/>
  <c r="O480"/>
  <c r="P480" l="1"/>
  <c r="O481"/>
  <c r="P481" l="1"/>
  <c r="O482"/>
  <c r="P482" l="1"/>
  <c r="O483"/>
  <c r="P483" l="1"/>
  <c r="O484"/>
  <c r="P484" l="1"/>
  <c r="O485"/>
  <c r="P485" l="1"/>
  <c r="O486"/>
  <c r="P486" l="1"/>
  <c r="O487"/>
  <c r="P487" l="1"/>
  <c r="O488"/>
  <c r="P488" l="1"/>
  <c r="O489"/>
  <c r="P489" l="1"/>
  <c r="O490"/>
  <c r="P490" l="1"/>
  <c r="O491"/>
  <c r="P491" l="1"/>
  <c r="O492"/>
  <c r="P492" l="1"/>
  <c r="O493"/>
  <c r="P493" l="1"/>
  <c r="O494"/>
  <c r="P494" l="1"/>
  <c r="O495"/>
  <c r="P495" l="1"/>
  <c r="O496"/>
  <c r="P496" l="1"/>
  <c r="O497"/>
  <c r="P497" l="1"/>
  <c r="O498"/>
  <c r="P498" l="1"/>
  <c r="O499"/>
  <c r="P499" l="1"/>
  <c r="O500"/>
  <c r="P500" l="1"/>
  <c r="O501"/>
  <c r="P501" s="1"/>
  <c r="F6" i="13" l="1"/>
  <c r="F5"/>
  <c r="F4"/>
  <c r="F3"/>
  <c r="F2"/>
  <c r="F1"/>
  <c r="H26" i="14"/>
  <c r="G26"/>
  <c r="H25"/>
  <c r="H24"/>
  <c r="H21"/>
  <c r="G21"/>
  <c r="H20"/>
  <c r="G20"/>
  <c r="G18"/>
  <c r="H16" l="1"/>
  <c r="G17"/>
  <c r="G19"/>
  <c r="H17"/>
  <c r="H22"/>
  <c r="H23"/>
  <c r="G25"/>
  <c r="H18"/>
  <c r="H19"/>
  <c r="G22"/>
  <c r="G23"/>
  <c r="G16"/>
  <c r="H12"/>
  <c r="G11"/>
  <c r="AI16" i="12" l="1"/>
  <c r="H8" i="14"/>
  <c r="I530" i="15" s="1"/>
  <c r="H14" i="14"/>
  <c r="G10"/>
  <c r="H11"/>
  <c r="G12"/>
  <c r="G13"/>
  <c r="G14"/>
  <c r="G8"/>
  <c r="G530" i="15" s="1"/>
  <c r="H9" i="14"/>
  <c r="G15"/>
  <c r="F23" l="1"/>
  <c r="I23" s="1"/>
  <c r="O23"/>
  <c r="N23"/>
  <c r="M23"/>
  <c r="F10"/>
  <c r="O10"/>
  <c r="N10"/>
  <c r="M10"/>
  <c r="F11"/>
  <c r="I11" s="1"/>
  <c r="O11"/>
  <c r="N12"/>
  <c r="F12"/>
  <c r="L12"/>
  <c r="O12"/>
  <c r="F21"/>
  <c r="I21" s="1"/>
  <c r="O21"/>
  <c r="F14"/>
  <c r="O14"/>
  <c r="F26"/>
  <c r="I26" s="1"/>
  <c r="O26"/>
  <c r="F24"/>
  <c r="I24" s="1"/>
  <c r="O24"/>
  <c r="F16"/>
  <c r="I16" s="1"/>
  <c r="O16"/>
  <c r="F22"/>
  <c r="I22" s="1"/>
  <c r="N22"/>
  <c r="M22"/>
  <c r="O22"/>
  <c r="F9"/>
  <c r="I9" s="1"/>
  <c r="O9"/>
  <c r="AJ16" i="12"/>
  <c r="AT16"/>
  <c r="AU16"/>
  <c r="AV16"/>
  <c r="AQ16"/>
  <c r="F27" i="14"/>
  <c r="I27" s="1"/>
  <c r="O27"/>
  <c r="F13"/>
  <c r="O13"/>
  <c r="F25"/>
  <c r="I25" s="1"/>
  <c r="O25"/>
  <c r="F18"/>
  <c r="I18" s="1"/>
  <c r="O18"/>
  <c r="F15"/>
  <c r="O15"/>
  <c r="N19"/>
  <c r="F19"/>
  <c r="I19" s="1"/>
  <c r="O28"/>
  <c r="F28"/>
  <c r="F20"/>
  <c r="I20" s="1"/>
  <c r="N17"/>
  <c r="F17"/>
  <c r="I17" s="1"/>
  <c r="I14"/>
  <c r="I12"/>
  <c r="G109"/>
  <c r="O8" l="1"/>
  <c r="P530" i="15" s="1"/>
  <c r="M8" i="14"/>
  <c r="M530" i="15" s="1"/>
  <c r="N8" i="14"/>
  <c r="F8"/>
  <c r="F530" i="15" s="1"/>
  <c r="F534" s="1"/>
  <c r="AJ888" i="12"/>
  <c r="AQ888"/>
  <c r="N28" i="14"/>
  <c r="Q28" s="1"/>
  <c r="N15"/>
  <c r="Q15" s="1"/>
  <c r="N18"/>
  <c r="Q18" s="1"/>
  <c r="R18" s="1"/>
  <c r="N25"/>
  <c r="Q25" s="1"/>
  <c r="R25" s="1"/>
  <c r="N13"/>
  <c r="Q13" s="1"/>
  <c r="N9"/>
  <c r="N24"/>
  <c r="Q24" s="1"/>
  <c r="R24" s="1"/>
  <c r="N26"/>
  <c r="Q26" s="1"/>
  <c r="R26" s="1"/>
  <c r="N14"/>
  <c r="Q14" s="1"/>
  <c r="R14" s="1"/>
  <c r="M12"/>
  <c r="L10"/>
  <c r="Q10" s="1"/>
  <c r="L23"/>
  <c r="Q23" s="1"/>
  <c r="R23" s="1"/>
  <c r="O17"/>
  <c r="Q17" s="1"/>
  <c r="R17" s="1"/>
  <c r="O20"/>
  <c r="I28"/>
  <c r="R28" s="1"/>
  <c r="O19"/>
  <c r="Q19" s="1"/>
  <c r="R19" s="1"/>
  <c r="N27"/>
  <c r="Q27" s="1"/>
  <c r="R27" s="1"/>
  <c r="AS16" i="12"/>
  <c r="L22" i="14"/>
  <c r="Q22" s="1"/>
  <c r="R22" s="1"/>
  <c r="N16"/>
  <c r="Q16" s="1"/>
  <c r="R16" s="1"/>
  <c r="N21"/>
  <c r="Q21" s="1"/>
  <c r="R21" s="1"/>
  <c r="N11"/>
  <c r="Q11" s="1"/>
  <c r="R11" s="1"/>
  <c r="Q9"/>
  <c r="R9" s="1"/>
  <c r="N20" l="1"/>
  <c r="Q20" s="1"/>
  <c r="R20" s="1"/>
  <c r="F109"/>
  <c r="I8"/>
  <c r="L8"/>
  <c r="L530" i="15" s="1"/>
  <c r="AS888" i="12"/>
  <c r="AU888"/>
  <c r="AT888"/>
  <c r="AV888"/>
  <c r="O530" i="15"/>
  <c r="S16" i="14"/>
  <c r="T16" s="1"/>
  <c r="S9"/>
  <c r="T9" s="1"/>
  <c r="S11"/>
  <c r="T11" s="1"/>
  <c r="S27"/>
  <c r="T27" s="1"/>
  <c r="M109"/>
  <c r="Q12"/>
  <c r="R12" s="1"/>
  <c r="S21"/>
  <c r="T21" s="1"/>
  <c r="S22"/>
  <c r="T22" s="1"/>
  <c r="AX16" i="12"/>
  <c r="AW16"/>
  <c r="S19" i="14"/>
  <c r="T19" s="1"/>
  <c r="S20"/>
  <c r="S17"/>
  <c r="T17" s="1"/>
  <c r="S23"/>
  <c r="T23" s="1"/>
  <c r="S12"/>
  <c r="S14"/>
  <c r="T14" s="1"/>
  <c r="S26"/>
  <c r="T26" s="1"/>
  <c r="S24"/>
  <c r="T24" s="1"/>
  <c r="S25"/>
  <c r="T25" s="1"/>
  <c r="S18"/>
  <c r="T18" s="1"/>
  <c r="S28"/>
  <c r="O109"/>
  <c r="N109" l="1"/>
  <c r="T20"/>
  <c r="Q8"/>
  <c r="L109"/>
  <c r="J534" i="15"/>
  <c r="O536" s="1"/>
  <c r="F2" s="1"/>
  <c r="I2" s="1"/>
  <c r="F9" s="1"/>
  <c r="AW888" i="12"/>
  <c r="S8" i="14"/>
  <c r="AX888" i="12"/>
  <c r="S109" i="14" s="1"/>
  <c r="T28"/>
  <c r="T12"/>
  <c r="V534" i="15" l="1"/>
  <c r="R8" i="14"/>
  <c r="T8"/>
  <c r="Q109"/>
  <c r="O534" i="15"/>
  <c r="W534" s="1"/>
  <c r="F7"/>
  <c r="G7" s="1"/>
  <c r="I7" s="1"/>
  <c r="F12"/>
  <c r="F5"/>
  <c r="G5" s="1"/>
  <c r="I5" s="1"/>
  <c r="F14"/>
  <c r="G14" s="1"/>
  <c r="I14" s="1"/>
  <c r="F4"/>
  <c r="G4" s="1"/>
  <c r="I4" s="1"/>
  <c r="F11"/>
  <c r="G11" s="1"/>
  <c r="I11" s="1"/>
  <c r="F6"/>
  <c r="G6" s="1"/>
  <c r="F10"/>
  <c r="G10" s="1"/>
  <c r="I10" s="1"/>
  <c r="F15"/>
  <c r="G15" s="1"/>
  <c r="I9"/>
  <c r="I15"/>
  <c r="F3"/>
  <c r="F13"/>
  <c r="G13" s="1"/>
  <c r="I13" s="1"/>
  <c r="F8"/>
  <c r="G8" s="1"/>
  <c r="I8" s="1"/>
  <c r="I12" l="1"/>
  <c r="G9"/>
  <c r="G12"/>
  <c r="G3"/>
  <c r="I6"/>
  <c r="H15" i="14"/>
  <c r="I15" s="1"/>
  <c r="R15" s="1"/>
  <c r="S15"/>
  <c r="H13"/>
  <c r="I13" s="1"/>
  <c r="R13" s="1"/>
  <c r="S13"/>
  <c r="S10"/>
  <c r="E16" i="15" l="1"/>
  <c r="F537" s="1"/>
  <c r="T13" i="14"/>
  <c r="H10"/>
  <c r="I10" s="1"/>
  <c r="T15"/>
  <c r="I109" l="1"/>
  <c r="R10"/>
  <c r="H109"/>
  <c r="R109"/>
  <c r="T109" s="1"/>
  <c r="T10" l="1"/>
</calcChain>
</file>

<file path=xl/sharedStrings.xml><?xml version="1.0" encoding="utf-8"?>
<sst xmlns="http://schemas.openxmlformats.org/spreadsheetml/2006/main" count="4920" uniqueCount="653">
  <si>
    <t>Sereh</t>
  </si>
  <si>
    <t>e.</t>
  </si>
  <si>
    <t>d.</t>
  </si>
  <si>
    <t>Musiman</t>
  </si>
  <si>
    <t>b.</t>
  </si>
  <si>
    <t>Sumur Bor</t>
  </si>
  <si>
    <t>c.</t>
  </si>
  <si>
    <t>Kertajati</t>
  </si>
  <si>
    <t>Tahunan</t>
  </si>
  <si>
    <t>a.</t>
  </si>
  <si>
    <t>Wiraswasta</t>
  </si>
  <si>
    <t>-</t>
  </si>
  <si>
    <t>Pisang</t>
  </si>
  <si>
    <t>Los Genteng</t>
  </si>
  <si>
    <t>Lamtoro</t>
  </si>
  <si>
    <t>Pepaya</t>
  </si>
  <si>
    <t>Kecil</t>
  </si>
  <si>
    <t>Sedang</t>
  </si>
  <si>
    <t>Besar</t>
  </si>
  <si>
    <t>Jenis Tanaman</t>
  </si>
  <si>
    <t>No.</t>
  </si>
  <si>
    <t>Jml</t>
  </si>
  <si>
    <t>Jenis</t>
  </si>
  <si>
    <t>Klasifikasi</t>
  </si>
  <si>
    <t>Jml Total</t>
  </si>
  <si>
    <t>Luas  (m2)</t>
  </si>
  <si>
    <t>HM/  Sarusun/ Lainnya</t>
  </si>
  <si>
    <t>Surat Tanda Bukti/ Alas Hak</t>
  </si>
  <si>
    <t>Status Tanah</t>
  </si>
  <si>
    <t>Luas Hasil Ukur</t>
  </si>
  <si>
    <t>Letak</t>
  </si>
  <si>
    <t>NIS</t>
  </si>
  <si>
    <t>Menguasai/ Menggarap/ Menyewa</t>
  </si>
  <si>
    <t>Pemilik</t>
  </si>
  <si>
    <t>Ket.</t>
  </si>
  <si>
    <t>Perkiraan Dampak dari Rencana Pembangunan</t>
  </si>
  <si>
    <t>Pembebanan Hak Atas Tanah/ Fiducia</t>
  </si>
  <si>
    <t>BENDA LAIN YANG BERKAITAN DENGAN TANAH</t>
  </si>
  <si>
    <t>RINCIAN TANAMAN</t>
  </si>
  <si>
    <t>TANAMAN</t>
  </si>
  <si>
    <t>BANGUNAN</t>
  </si>
  <si>
    <t>RUANG ATAS DAN RUANG BAWAH</t>
  </si>
  <si>
    <t>TANAH</t>
  </si>
  <si>
    <t>PIHAK YANG BERHAK</t>
  </si>
  <si>
    <t>No. Urut</t>
  </si>
  <si>
    <t>JUMLAH</t>
  </si>
  <si>
    <t>34872 m2</t>
  </si>
  <si>
    <t>IMAN SOEDRADJAT, A.Ptnh.</t>
  </si>
  <si>
    <t>SOELISTIONO</t>
  </si>
  <si>
    <t>NIP. 197003261989031003</t>
  </si>
  <si>
    <t>NIP. 196009181981031002</t>
  </si>
  <si>
    <t>Persetujuan Pemilik</t>
  </si>
  <si>
    <t>NILAI PENGGANTIAN WAJAR</t>
  </si>
  <si>
    <t>GRAND TOTAL NILAI PENGGANTIAN WAJAR</t>
  </si>
  <si>
    <t>INDIKASI NILAI FISIK</t>
  </si>
  <si>
    <t>INDIKASI NILAI NON FISIK</t>
  </si>
  <si>
    <t>TOTAL NILAI FISK</t>
  </si>
  <si>
    <t>PREMIUM</t>
  </si>
  <si>
    <t>BIAYA TRANSAKSI</t>
  </si>
  <si>
    <t>TOTAL NILAI NON FISIK</t>
  </si>
  <si>
    <t>NILAI / M² (Rp)</t>
  </si>
  <si>
    <t>NILAI PASAR (Rp)</t>
  </si>
  <si>
    <t>NILAI / M²(Rp)</t>
  </si>
  <si>
    <t>JUMLAH (Rp)</t>
  </si>
  <si>
    <t>Harga / M² (Rp)</t>
  </si>
  <si>
    <t>KERUGIAN USAHA (Rp)</t>
  </si>
  <si>
    <t>SOLATIUM      (Rp)</t>
  </si>
  <si>
    <t>PINDAH (Rp)</t>
  </si>
  <si>
    <t>PAJAK (Rp)</t>
  </si>
  <si>
    <t>MASA TUNGGU (Rp)</t>
  </si>
  <si>
    <t>z1.</t>
  </si>
  <si>
    <t>Tanah Pekarangan dan Sawah Pinggir jalan Desa</t>
  </si>
  <si>
    <t>z2.</t>
  </si>
  <si>
    <t>Tanah pekarangan Sayap Jalan Desa</t>
  </si>
  <si>
    <t>Tanah pekarangan Di Gang</t>
  </si>
  <si>
    <t>Z3</t>
  </si>
  <si>
    <t>Tanah pekarangan Di Dalam Tanpa Akses</t>
  </si>
  <si>
    <t>z4</t>
  </si>
  <si>
    <t>Tanah Sawah Di Dalam Dekat Pemukiman</t>
  </si>
  <si>
    <t>Z5</t>
  </si>
  <si>
    <t>Tanah Sawah didalam Jauh Dari Pemukiman</t>
  </si>
  <si>
    <t>NILAI FISIK</t>
  </si>
  <si>
    <t>POTENSI KERUGIAN PENDAPATAN</t>
  </si>
  <si>
    <t xml:space="preserve">KERUGIAN USAHA </t>
  </si>
  <si>
    <t xml:space="preserve">SOLATIUM </t>
  </si>
  <si>
    <t>TRANSAKSI</t>
  </si>
  <si>
    <t>PINDAH</t>
  </si>
  <si>
    <t>PAJAK</t>
  </si>
  <si>
    <t>MASA TUNGGU</t>
  </si>
  <si>
    <t>NO</t>
  </si>
  <si>
    <t xml:space="preserve">NAMA </t>
  </si>
  <si>
    <t>KERUGIAN SISA TANAH</t>
  </si>
  <si>
    <t>TOTAL NILAI FISIK</t>
  </si>
  <si>
    <t>GRAND TOTAL</t>
  </si>
  <si>
    <t>Digit</t>
  </si>
  <si>
    <t xml:space="preserve">Satu </t>
  </si>
  <si>
    <t>Rupiah</t>
  </si>
  <si>
    <t xml:space="preserve">Dua </t>
  </si>
  <si>
    <t xml:space="preserve">Tiga </t>
  </si>
  <si>
    <t xml:space="preserve">Empat </t>
  </si>
  <si>
    <t xml:space="preserve">Lima </t>
  </si>
  <si>
    <t xml:space="preserve">Enam </t>
  </si>
  <si>
    <t xml:space="preserve">Tujuh </t>
  </si>
  <si>
    <t xml:space="preserve">Delapan </t>
  </si>
  <si>
    <t xml:space="preserve">Sembilan </t>
  </si>
  <si>
    <t xml:space="preserve">Sepuluh </t>
  </si>
  <si>
    <t xml:space="preserve">Sebelas </t>
  </si>
  <si>
    <t xml:space="preserve">Dua Belas </t>
  </si>
  <si>
    <t xml:space="preserve">Tiga Belas </t>
  </si>
  <si>
    <t xml:space="preserve">Empat Belas </t>
  </si>
  <si>
    <t xml:space="preserve">Lima Belas </t>
  </si>
  <si>
    <t xml:space="preserve">Enam Belas </t>
  </si>
  <si>
    <t xml:space="preserve">Tujuh Belas </t>
  </si>
  <si>
    <t xml:space="preserve">Delapan Belas </t>
  </si>
  <si>
    <t xml:space="preserve">Sembilan Belas </t>
  </si>
  <si>
    <t>RESUME</t>
  </si>
  <si>
    <t>Nomor Urut Nominatif</t>
  </si>
  <si>
    <t>:</t>
  </si>
  <si>
    <t>Nama Pemilik</t>
  </si>
  <si>
    <t>Luas Tanah</t>
  </si>
  <si>
    <t>Potensi Kerugian Pendapatan lahan (Rp)</t>
  </si>
  <si>
    <t>Premium (Rp)</t>
  </si>
  <si>
    <t>Biaya Transaksi (RP)</t>
  </si>
  <si>
    <t>Masa Tunggu (Rp)</t>
  </si>
  <si>
    <t>Kerugian Sisa Tanah (Rp)</t>
  </si>
  <si>
    <t>Tanah (Rp)</t>
  </si>
  <si>
    <t>Bangunan (Rp)</t>
  </si>
  <si>
    <t>Tanaman (Rp)</t>
  </si>
  <si>
    <t>Kerugian Usaha</t>
  </si>
  <si>
    <t>Solatium</t>
  </si>
  <si>
    <t>Pindah</t>
  </si>
  <si>
    <t>Pajak</t>
  </si>
  <si>
    <t>NILAI PENGGANTI WAJAR</t>
  </si>
  <si>
    <t>JUMLAH NILAI PENGGANTI WAJAR</t>
  </si>
  <si>
    <t xml:space="preserve">NILAI PEMBULATAN </t>
  </si>
  <si>
    <t>PENGADAAN TANAH UNTUK PEMBANGUNAN BANDARA INTERNASIONAL JAWA BARAT (BIJB) KERTAJADI DESA SUKAMULYA</t>
  </si>
  <si>
    <t xml:space="preserve">NOMOR : </t>
  </si>
  <si>
    <t>TANGGAL :</t>
  </si>
  <si>
    <t xml:space="preserve">Nama </t>
  </si>
  <si>
    <t>RT/RW</t>
  </si>
  <si>
    <t>M/U/B/L/TN/T/MA</t>
  </si>
  <si>
    <t>Sertipikat/ Girik/ Letter C/ Akta Jual Beli, Lainnya</t>
  </si>
  <si>
    <t>Rumah tinggal</t>
  </si>
  <si>
    <t>Saluran Air</t>
  </si>
  <si>
    <t>Tanggal Lahir</t>
  </si>
  <si>
    <t>Desa/Kelurahan</t>
  </si>
  <si>
    <t>Rumah Usaha</t>
  </si>
  <si>
    <t>Saluran Tlpn</t>
  </si>
  <si>
    <t>Pekerjaan</t>
  </si>
  <si>
    <t>Kecamatan</t>
  </si>
  <si>
    <t>Rumah Toko</t>
  </si>
  <si>
    <t>Saluran Gas</t>
  </si>
  <si>
    <t>Alamat</t>
  </si>
  <si>
    <t>Rumah Kantor</t>
  </si>
  <si>
    <t>Dan lain-lain</t>
  </si>
  <si>
    <t>NIK</t>
  </si>
  <si>
    <t>Bangunan Permanen</t>
  </si>
  <si>
    <t>Los Asbes</t>
  </si>
  <si>
    <t>f.</t>
  </si>
  <si>
    <t>g.</t>
  </si>
  <si>
    <t>h.</t>
  </si>
  <si>
    <t>i.</t>
  </si>
  <si>
    <t>j.</t>
  </si>
  <si>
    <t>Sarikaya</t>
  </si>
  <si>
    <t>Sawo</t>
  </si>
  <si>
    <t>Kelapa</t>
  </si>
  <si>
    <t>Kemangi</t>
  </si>
  <si>
    <t>Jambu Air</t>
  </si>
  <si>
    <t>Laja</t>
  </si>
  <si>
    <t>00058</t>
  </si>
  <si>
    <t>Mangga</t>
  </si>
  <si>
    <t>Rambutan</t>
  </si>
  <si>
    <t>Lidah Buaya</t>
  </si>
  <si>
    <t>00007</t>
  </si>
  <si>
    <t>Srikaya</t>
  </si>
  <si>
    <t>Bunga</t>
  </si>
  <si>
    <t>00018</t>
  </si>
  <si>
    <t>Septictank</t>
  </si>
  <si>
    <t>Petai</t>
  </si>
  <si>
    <t>Nangka</t>
  </si>
  <si>
    <t>Sri Rejeki</t>
  </si>
  <si>
    <t>Sirsak</t>
  </si>
  <si>
    <t>Jambu Biji</t>
  </si>
  <si>
    <t>00025</t>
  </si>
  <si>
    <t>Melati</t>
  </si>
  <si>
    <t>Cabe</t>
  </si>
  <si>
    <t>00003</t>
  </si>
  <si>
    <t>Kangkung</t>
  </si>
  <si>
    <t>00022</t>
  </si>
  <si>
    <t>00004</t>
  </si>
  <si>
    <t>Bengle</t>
  </si>
  <si>
    <t>00049</t>
  </si>
  <si>
    <t>Pedagang</t>
  </si>
  <si>
    <t>Bangunan Semipermanen</t>
  </si>
  <si>
    <t>Betadin</t>
  </si>
  <si>
    <t>Pagar BRC</t>
  </si>
  <si>
    <t>Ploor</t>
  </si>
  <si>
    <t>00057</t>
  </si>
  <si>
    <t>Kaktus</t>
  </si>
  <si>
    <t>Bakung</t>
  </si>
  <si>
    <t>00056</t>
  </si>
  <si>
    <t>Salak</t>
  </si>
  <si>
    <t>Plat Beton</t>
  </si>
  <si>
    <t>ADHARI</t>
  </si>
  <si>
    <t>00001</t>
  </si>
  <si>
    <t>Blok Sukamelang</t>
  </si>
  <si>
    <t>TMA</t>
  </si>
  <si>
    <t>Akta Jual Beli No. 425/2012 tanggal 19-07-2012 a.n ADHARI, SPPT No. 32.12.140.006.047-0104.0 a.n ADHARI CARYI</t>
  </si>
  <si>
    <t>Bangunan/Dinding Bata</t>
  </si>
  <si>
    <t>JATI</t>
  </si>
  <si>
    <t>Majalengka, 08-02-1970</t>
  </si>
  <si>
    <t>Babakan</t>
  </si>
  <si>
    <t>Teras Floor</t>
  </si>
  <si>
    <t>RANDU</t>
  </si>
  <si>
    <t>MAHONI</t>
  </si>
  <si>
    <t>Dusun Sukamaju RT. 09 RW. 3 Desa Babakan Kec. Kertajati Kab. Majalengka</t>
  </si>
  <si>
    <t>GEMPOL</t>
  </si>
  <si>
    <t>3210140802700001</t>
  </si>
  <si>
    <t>KOSAMBI</t>
  </si>
  <si>
    <t>KERSEN</t>
  </si>
  <si>
    <t>Bambu</t>
  </si>
  <si>
    <t>300 batang</t>
  </si>
  <si>
    <t>Asem</t>
  </si>
  <si>
    <t>Jambu</t>
  </si>
  <si>
    <t>Kesambi</t>
  </si>
  <si>
    <t>Talas</t>
  </si>
  <si>
    <t>Kembang</t>
  </si>
  <si>
    <t>Pete</t>
  </si>
  <si>
    <t>Singkong</t>
  </si>
  <si>
    <t>Cikur</t>
  </si>
  <si>
    <t>ERIK MULYANA</t>
  </si>
  <si>
    <t>00002</t>
  </si>
  <si>
    <t>Blok Siramaning</t>
  </si>
  <si>
    <t>Akta Jual Beli No. 464/2014 tanggal 12-03-2014 a.n ERIK MULYANA, SPPT No. 32.12.140.006.048-0034.0 a.n ERIK MULYANA</t>
  </si>
  <si>
    <t>LANTORO</t>
  </si>
  <si>
    <t>Majalengka, 05-04-1987</t>
  </si>
  <si>
    <t>Teras Semipermanen</t>
  </si>
  <si>
    <t>Teras Permanen</t>
  </si>
  <si>
    <t>3210140504870041</t>
  </si>
  <si>
    <t>BERENUK</t>
  </si>
  <si>
    <t>Floor</t>
  </si>
  <si>
    <t>Paving Block</t>
  </si>
  <si>
    <t>Sari Kancuh</t>
  </si>
  <si>
    <t>Saluran Batu Kali</t>
  </si>
  <si>
    <t>k.</t>
  </si>
  <si>
    <t>TPT Batu kali</t>
  </si>
  <si>
    <t>l.</t>
  </si>
  <si>
    <t>Pondasi Sloof</t>
  </si>
  <si>
    <t>m.</t>
  </si>
  <si>
    <t>n.</t>
  </si>
  <si>
    <t>Rumah Pompa</t>
  </si>
  <si>
    <t>HENI ZUHAENI</t>
  </si>
  <si>
    <t>Blok Sukamaju</t>
  </si>
  <si>
    <t>SHM</t>
  </si>
  <si>
    <t>SHM No. 614/Desa Babakan a.n HENI ZUHAENI</t>
  </si>
  <si>
    <t>Tembok Penahan Tanah</t>
  </si>
  <si>
    <t>TURI</t>
  </si>
  <si>
    <t>Ciirebon, 24-05-1972</t>
  </si>
  <si>
    <t>Karyawan Swasta</t>
  </si>
  <si>
    <t>Komplek Ardhini 133A RT/RW 005/002 Desa Cigadung Kec. Cibeunjing Kaler Kab. Bandung</t>
  </si>
  <si>
    <t>3210141208600061</t>
  </si>
  <si>
    <t>NURILAH</t>
  </si>
  <si>
    <t>SPPT No. 32.12.140.006,048-0036.0 a.n NURLELAH</t>
  </si>
  <si>
    <t>Majalengka, 11-11-1976</t>
  </si>
  <si>
    <t>Pandan</t>
  </si>
  <si>
    <t>Mengurus Rumah Tangga</t>
  </si>
  <si>
    <t>50 Rumpun</t>
  </si>
  <si>
    <t>3210145111760041</t>
  </si>
  <si>
    <t>Kunyit</t>
  </si>
  <si>
    <t>58 Rumpun</t>
  </si>
  <si>
    <t>Sukun</t>
  </si>
  <si>
    <t>Jeruk</t>
  </si>
  <si>
    <t>Turi</t>
  </si>
  <si>
    <t>KOKO HERYADI, ST</t>
  </si>
  <si>
    <t>00005</t>
  </si>
  <si>
    <t>Desa Babakan</t>
  </si>
  <si>
    <t>SHM No. 617/Desa Babakan</t>
  </si>
  <si>
    <t>Sumedang, 11-08-1968</t>
  </si>
  <si>
    <t>Komp. Permata Biru Blok W-2 No. 109 RT. 2 RW. 29 Ds. Cimekar Kec. Cileunyi Kab. Soreang</t>
  </si>
  <si>
    <t>3204051108680014</t>
  </si>
  <si>
    <t>00006</t>
  </si>
  <si>
    <t>SHM No. 615/Desa Babakan a.n HENI ZUHAENI</t>
  </si>
  <si>
    <t>Akta Jual Beli No. 465/2014 tanggal 12-03-2014 a.n ERIK MULYANA, SPPT No. 32.12.140.006.048-0252.0 a.n ERIK MULYANA</t>
  </si>
  <si>
    <t>00008</t>
  </si>
  <si>
    <t>SPPT No. 32.12.140.006.048-0033.0 a.n ADHARI</t>
  </si>
  <si>
    <t>Pondasi Batu Kali</t>
  </si>
  <si>
    <t>ICIH TARSIH</t>
  </si>
  <si>
    <t>00009</t>
  </si>
  <si>
    <t>Akta Jual Beli No. 506/2004 tanggal 18-09-2004 a.n ICIH TARSIH, SPPT No. 32.12.140.006.047-0061.0 a.n ICIH TARSIH</t>
  </si>
  <si>
    <t>Saung Genteng</t>
  </si>
  <si>
    <t>Majalengka, 05-08-1975</t>
  </si>
  <si>
    <t>Pas. Gravel Rolak Bata</t>
  </si>
  <si>
    <t>3210144508750001</t>
  </si>
  <si>
    <t>Cor Beton</t>
  </si>
  <si>
    <t>Sumur Jetpam</t>
  </si>
  <si>
    <t>JOHAR</t>
  </si>
  <si>
    <t>BERINGIN</t>
  </si>
  <si>
    <t>52m²</t>
  </si>
  <si>
    <t>TARISI</t>
  </si>
  <si>
    <t>Pagar Hidup</t>
  </si>
  <si>
    <t>Coklat</t>
  </si>
  <si>
    <t>100m²</t>
  </si>
  <si>
    <t>Duet</t>
  </si>
  <si>
    <t>20 Ruyuk</t>
  </si>
  <si>
    <t>Korma</t>
  </si>
  <si>
    <t>Ubi Rambat</t>
  </si>
  <si>
    <t>Tespong</t>
  </si>
  <si>
    <t>Kebang Deleh</t>
  </si>
  <si>
    <t>Kingkong</t>
  </si>
  <si>
    <t>Sore Isuk</t>
  </si>
  <si>
    <t>ELIAH</t>
  </si>
  <si>
    <t>00010</t>
  </si>
  <si>
    <t>SPPT No. 32.12.140.006.047-0060.0 a.n TARMIN ELIAH</t>
  </si>
  <si>
    <t>Majalengka, 14-12-1978</t>
  </si>
  <si>
    <t>Saung Asbes</t>
  </si>
  <si>
    <t>Saung Genteng KD. Kambing</t>
  </si>
  <si>
    <t>DADAP</t>
  </si>
  <si>
    <t>3210145412780001</t>
  </si>
  <si>
    <t>Pondasi Rolak Bata</t>
  </si>
  <si>
    <t>Sarikancuh</t>
  </si>
  <si>
    <t>Hui</t>
  </si>
  <si>
    <t>Merica</t>
  </si>
  <si>
    <t>Nanas</t>
  </si>
  <si>
    <t>Tomat</t>
  </si>
  <si>
    <t>PT. MATAHARI</t>
  </si>
  <si>
    <t>00011</t>
  </si>
  <si>
    <t>Kacang Tanah</t>
  </si>
  <si>
    <t>ABDUL ROHMAN. H</t>
  </si>
  <si>
    <t>00012</t>
  </si>
  <si>
    <t>SPPT No. 32.12.140.006.047-0024.0 a.n H. ABDULAH ROHMAN</t>
  </si>
  <si>
    <t>Majalengka, 03-01-1935</t>
  </si>
  <si>
    <t>Petani/Pekebun</t>
  </si>
  <si>
    <t>Blok Desa RT.3 RW.1 Desa Babakan Kec. Kertajati Kab. Majalengka</t>
  </si>
  <si>
    <t>3210140301350002</t>
  </si>
  <si>
    <t>KIHIYANG</t>
  </si>
  <si>
    <t>TREMBESI</t>
  </si>
  <si>
    <t>KIBEUSI</t>
  </si>
  <si>
    <t xml:space="preserve">Tebu </t>
  </si>
  <si>
    <t>SUKIANTO TANUWIDJAJA</t>
  </si>
  <si>
    <t>00013</t>
  </si>
  <si>
    <t>SPPT No. 32.12.140.006.047-0028.0 a.n SUKIANTO TANUWIDJAYA</t>
  </si>
  <si>
    <t>MAMAN</t>
  </si>
  <si>
    <t>Majalengka, 30-05-1941</t>
  </si>
  <si>
    <t>Jl. Nakula No. 144 Rt. 2 Rw. 9 Ds. Kadipaten Kec. Kadipaten Kab. Majalengka</t>
  </si>
  <si>
    <t>3210133005410021</t>
  </si>
  <si>
    <t>Pagar Tembok Bata</t>
  </si>
  <si>
    <t>ALBASIA</t>
  </si>
  <si>
    <t>a</t>
  </si>
  <si>
    <t>KOMARUDIN</t>
  </si>
  <si>
    <t>b</t>
  </si>
  <si>
    <t>Majalengka, 13-04-1981</t>
  </si>
  <si>
    <t>c</t>
  </si>
  <si>
    <t>TREMBEUSI</t>
  </si>
  <si>
    <t>d</t>
  </si>
  <si>
    <t>Blok Desa RT.6 RW.2 Desa Babakan Kec. Kertajati Kab. Majalengka</t>
  </si>
  <si>
    <t>KOMAR</t>
  </si>
  <si>
    <t>TERISI</t>
  </si>
  <si>
    <t>3210141304810001</t>
  </si>
  <si>
    <t>100 M2</t>
  </si>
  <si>
    <t>Ubijalar</t>
  </si>
  <si>
    <t>ELLA NURHAYATI</t>
  </si>
  <si>
    <t>00014</t>
  </si>
  <si>
    <t>SHM No. 1024/Desa Babakan a.n ELLA NURHAYATI. SPPT No. 32.12.140.006.047-0085.0</t>
  </si>
  <si>
    <t>Sumedang, 06-06-1967</t>
  </si>
  <si>
    <t>Dusun Sukamaju RT/RW 009/003 Desa Babakan Kec. Kertajati Kab. Majalengka</t>
  </si>
  <si>
    <t>3210144606670021</t>
  </si>
  <si>
    <t>Sari Kancu</t>
  </si>
  <si>
    <t>00015</t>
  </si>
  <si>
    <t>SHM No. 0611/Desa Babakan a.n EDI RASKAWI. SPPT No. 32.12.140.006.048-0032.0 a.n EDI JUNAEDI</t>
  </si>
  <si>
    <t>JURIAH</t>
  </si>
  <si>
    <t>00016</t>
  </si>
  <si>
    <t>Surat keterangan Ahli Waris Alm. ASKA No. 474/039/Ds.2017, SPPT No.32.12.140.006.047-0022.0 a.n ASKA</t>
  </si>
  <si>
    <t>Majalengka, 15-06-1973</t>
  </si>
  <si>
    <t>Dusun Sukamaju RT/RW 007/003 Desa Babakan Kec. Kertajati Kab. Majalengka</t>
  </si>
  <si>
    <t>3210145506730019</t>
  </si>
  <si>
    <t>22 Rumpun</t>
  </si>
  <si>
    <t>Cakra Cikri</t>
  </si>
  <si>
    <t>Cebreng</t>
  </si>
  <si>
    <t>NASTA</t>
  </si>
  <si>
    <t>00017</t>
  </si>
  <si>
    <t>SPPT No. 32.12.140.006.047-0018.0 a.n NASTA</t>
  </si>
  <si>
    <t>Majalengka, 11-08-1948</t>
  </si>
  <si>
    <t>Buruh Tani/Perkebunan</t>
  </si>
  <si>
    <t>Bangunan Permanen Tambahan</t>
  </si>
  <si>
    <t>3210141108480004</t>
  </si>
  <si>
    <t>Saung Genteng KD. Ayam</t>
  </si>
  <si>
    <t>Jeruk Bali</t>
  </si>
  <si>
    <t>1 rmp</t>
  </si>
  <si>
    <t>Emes</t>
  </si>
  <si>
    <t>15 rmp</t>
  </si>
  <si>
    <t>Kedongdong</t>
  </si>
  <si>
    <t>Manoa</t>
  </si>
  <si>
    <t>HERIYANTO</t>
  </si>
  <si>
    <t>Akta Jual Beli No. 732/2014 tanggal 23-04-2014 a.n. HERIYANTO Bin HERMAN , SPPT No. 32.12.140.006.047-0111.0 a.n HERIYANTO Bin HERMAN</t>
  </si>
  <si>
    <t>Madura, 24-03-1972</t>
  </si>
  <si>
    <t>LAMTORO</t>
  </si>
  <si>
    <t>Blok Minggu RT/RW. 001/001 Desa Jatitengah Kec. Jatitujuh Kab. Majalengka</t>
  </si>
  <si>
    <t>3210152403720081</t>
  </si>
  <si>
    <t>MARYAMAH / H. YUSUF</t>
  </si>
  <si>
    <t>00019</t>
  </si>
  <si>
    <t>Aceh, 24-04-1960</t>
  </si>
  <si>
    <t>Pegawai Negeri Sipil</t>
  </si>
  <si>
    <t>Jl. Melati RT/RW 002/001 Desa Babakan Kec. Kertajati Kab. Majalengka</t>
  </si>
  <si>
    <t>3210141606520021</t>
  </si>
  <si>
    <t>MARYAMAH</t>
  </si>
  <si>
    <t>00020</t>
  </si>
  <si>
    <t>SPPT No. 32.12.140.006.047-0019.0 a.n MARYAMAH</t>
  </si>
  <si>
    <t>Jeruk Lemon</t>
  </si>
  <si>
    <t>Jagung</t>
  </si>
  <si>
    <t>7,5x9m</t>
  </si>
  <si>
    <t>IR. JOSEF SEPTIARDI</t>
  </si>
  <si>
    <t>00021</t>
  </si>
  <si>
    <t>SHM No. 1755/Desa Babakan a.n IR. JOSEF SEPTIARDI</t>
  </si>
  <si>
    <t>Tangerang, 15-09-1971</t>
  </si>
  <si>
    <t>Villa Bogor Indah Blok E -4 No. 2 Desa/Kel. Ciparigi Kec. Kota Bogor Utara</t>
  </si>
  <si>
    <t>32710515097100006</t>
  </si>
  <si>
    <t>Tebu</t>
  </si>
  <si>
    <t>H. ROHMAN</t>
  </si>
  <si>
    <t>SPPT No. 32.12.140.006.047-0021.0 a.n HJ. SITI AISAH</t>
  </si>
  <si>
    <t>Kawijaran</t>
  </si>
  <si>
    <t>DAVID ROSIDI, SE</t>
  </si>
  <si>
    <t>00023</t>
  </si>
  <si>
    <t>Blok Tinggar Kohir</t>
  </si>
  <si>
    <t>Akta Jual Beli No. 1544/2015 tanggal 31-12-2015 a.n. DAVID ROSIDI, SE</t>
  </si>
  <si>
    <t>Saung Los Genteng</t>
  </si>
  <si>
    <t>Majalengka, 25-08-1972</t>
  </si>
  <si>
    <t>Jl. Siliwangi andir Rt/Rw 005/004 Desa Karyamukti Kecamatan Panyingkiran Kabupaten Majalengka</t>
  </si>
  <si>
    <t>Padi</t>
  </si>
  <si>
    <t>630 m2</t>
  </si>
  <si>
    <t>3210182508720021</t>
  </si>
  <si>
    <t>OJI</t>
  </si>
  <si>
    <t>ADI SUBEKTI</t>
  </si>
  <si>
    <t>00024</t>
  </si>
  <si>
    <t>Mojokerto, 19-12-1951</t>
  </si>
  <si>
    <t>Jl. Kayu Putih Utara 46 RT. 4 RW. 8 Kel. Pulo Gadung Kec. Pulo Gadung Kota Jakarta Timur</t>
  </si>
  <si>
    <t>3175021912510001</t>
  </si>
  <si>
    <t>H. BAKRI</t>
  </si>
  <si>
    <t>Blok Tinggar</t>
  </si>
  <si>
    <t>SPPT No. 32.12.140.006.046-0013.0 a.n H. BAKRI</t>
  </si>
  <si>
    <t>ASEP MALIK IBRAHIM / ZAENAL ABIDIN</t>
  </si>
  <si>
    <t>00026</t>
  </si>
  <si>
    <t>SPPT No. 32.12.140.006.046-0014.0 a.n H. JAENAL ABIDIN</t>
  </si>
  <si>
    <t>Majalengka, 04-06-1981</t>
  </si>
  <si>
    <t>Blok Sabtu RT/RW. 002/007 Desa Panongan Kec. Jatitujuh Kab. Majalengka</t>
  </si>
  <si>
    <t>3210150406810041</t>
  </si>
  <si>
    <t>SUKARTA</t>
  </si>
  <si>
    <t>00027</t>
  </si>
  <si>
    <t>SPPT No. 32.12.140.006.046-0015.0 a.n SUKARTA CARI</t>
  </si>
  <si>
    <t>Majalengka, 16-06-1949</t>
  </si>
  <si>
    <t>Blok Desa RT. RW. 2 Desa Babakan Kec. Kertajati Kab. Majalengka</t>
  </si>
  <si>
    <t>3210141606490021</t>
  </si>
  <si>
    <t>SPPT No. 32.12.140.006.046-0016.0 a.n SUKARTA CARI</t>
  </si>
  <si>
    <t>SAEFUL IMAN</t>
  </si>
  <si>
    <t>00028</t>
  </si>
  <si>
    <t>H. ZAENAL ABIDIN</t>
  </si>
  <si>
    <t>00029</t>
  </si>
  <si>
    <t>EYEN</t>
  </si>
  <si>
    <t>00030</t>
  </si>
  <si>
    <t>SPPT No. 32.12.140.006.045-0021.0 a.n EYEN</t>
  </si>
  <si>
    <t>281m²</t>
  </si>
  <si>
    <t>Sumedang, 03-04-1941</t>
  </si>
  <si>
    <t>Dusun Cadasngampar RT.1 RW.2 Desa Sukakersa Kec. Jatigede Kab. Sumedang</t>
  </si>
  <si>
    <t>3211260304410003</t>
  </si>
  <si>
    <t>00031</t>
  </si>
  <si>
    <t>SPPT No. 32.12.140.006.048-0018.0 a.n EYEN</t>
  </si>
  <si>
    <t>522m²</t>
  </si>
  <si>
    <t>TATI</t>
  </si>
  <si>
    <t>00032</t>
  </si>
  <si>
    <t>CARNANO</t>
  </si>
  <si>
    <t>00033</t>
  </si>
  <si>
    <t>SITI KOMARIAH, S.PD</t>
  </si>
  <si>
    <t>00034</t>
  </si>
  <si>
    <t>SPPT No. 32.12.140.006.045-0019.0 a.n SITI KOMARIAH SPD</t>
  </si>
  <si>
    <t>Sumedang, 22-08-1956</t>
  </si>
  <si>
    <t>Blok Jumat RT. 1 Rw. 6 Ds. Jatitengan Kec. Jatitujuh Kab, Majalengka</t>
  </si>
  <si>
    <t>3210156208560001</t>
  </si>
  <si>
    <t>DASLAM</t>
  </si>
  <si>
    <t>00035</t>
  </si>
  <si>
    <t>SPPT No. 32.12.140.006.045-0018.0 a.n DASLAM</t>
  </si>
  <si>
    <t>Majalengka, 12-05-1954</t>
  </si>
  <si>
    <t>Blok Cigoler RT. 7 RW. 5 Ds. Kertajati Kec. Kertajati Kab. Majalengka</t>
  </si>
  <si>
    <t>3210141205540004</t>
  </si>
  <si>
    <t>ARSINAH</t>
  </si>
  <si>
    <t>0036</t>
  </si>
  <si>
    <t>SPPT No. 32.12.140.006.045-0016.0 a.n ARSINAH</t>
  </si>
  <si>
    <t>Majalengka, 10-04-1953</t>
  </si>
  <si>
    <t>Blok Desa RT/RW 005/002 Desa Babakan Kec. Kertajati Kab. Majalengka</t>
  </si>
  <si>
    <t>3210142707730001</t>
  </si>
  <si>
    <t>SAESI</t>
  </si>
  <si>
    <t>0037</t>
  </si>
  <si>
    <t>SPPT No. 32.12.140.006.045-0014.0 a.n SAESI NENTI</t>
  </si>
  <si>
    <t>Majalengka, 17-03-1942</t>
  </si>
  <si>
    <t>Blok Sukamaju RT. 2 RW. 3 Desa Babakan Kec. Kertajati Kab. Majalengka</t>
  </si>
  <si>
    <t>3210145703420021</t>
  </si>
  <si>
    <t>SANA</t>
  </si>
  <si>
    <t>0038</t>
  </si>
  <si>
    <t>SPPT No. 32,12,140,006,045-0017.0 a.n JUJU JULAEHA</t>
  </si>
  <si>
    <t>749 M2</t>
  </si>
  <si>
    <t>Majalengka, 02-11-1952</t>
  </si>
  <si>
    <t>Dusun Sukamelang RT. 11 RW. 4 Desa Babakan Kec. Kertajati Kab. Majalengka</t>
  </si>
  <si>
    <t>3210140211520001</t>
  </si>
  <si>
    <t>SARIFUDIN</t>
  </si>
  <si>
    <t>0039</t>
  </si>
  <si>
    <t>SPPT No. 32.12.140.006.045-0028.0 a.n UKA</t>
  </si>
  <si>
    <t>Majalengka, 27-11-1974</t>
  </si>
  <si>
    <t>Dusun Sukamelang RT. 14 RW. 5 Desa Babakan Kec. Kertajati Kab. Majalengka</t>
  </si>
  <si>
    <t>3210142711740001</t>
  </si>
  <si>
    <t>NANA NURMANA</t>
  </si>
  <si>
    <t>0040</t>
  </si>
  <si>
    <t>SPPT No. 32,12,140,006,044-0050.0 a.n NANA NURMANA</t>
  </si>
  <si>
    <t>Maalengka, 15-01-1973</t>
  </si>
  <si>
    <t>767m²</t>
  </si>
  <si>
    <t>Blok Pasir RT. 15 RW. 3 Desa Babakan Kec. Kertajati Kab. Majalengka</t>
  </si>
  <si>
    <t>MEMED</t>
  </si>
  <si>
    <t>00041</t>
  </si>
  <si>
    <t>SHM No. 01445/Desa Babakan a.n MEMED &amp; IHAT SRIHATI</t>
  </si>
  <si>
    <t>Majalengka, 07-11-1964</t>
  </si>
  <si>
    <t>Buruh Tani / Perkebunan</t>
  </si>
  <si>
    <t>Dusun Sukamelang RT. 17 RW. 5 Desa Babakan Kec. Kertajati Kab. Majalengka</t>
  </si>
  <si>
    <t>1387m²</t>
  </si>
  <si>
    <t>3210140711640003</t>
  </si>
  <si>
    <t>IHAT SRIHATI</t>
  </si>
  <si>
    <t>SPPT No. 32,12,140,006,044-0047.0 a.n IHAT SRIHATI</t>
  </si>
  <si>
    <t>Majalengka, 07-11-1997</t>
  </si>
  <si>
    <t>3210144711770002</t>
  </si>
  <si>
    <t>ITI SRIWATI</t>
  </si>
  <si>
    <t>0042</t>
  </si>
  <si>
    <t>SPPT No. 32,12,140,006,044-0049.0 a.n ITI SRIWATI</t>
  </si>
  <si>
    <t>Majalengka, 01-03-1979</t>
  </si>
  <si>
    <t>848m²</t>
  </si>
  <si>
    <t>Blok Rabu RT.3 RW.1 Desa Panyingkiran Kec. Jatitujuh Kab. Majalengka</t>
  </si>
  <si>
    <t>3210152002610021</t>
  </si>
  <si>
    <t>WARCI</t>
  </si>
  <si>
    <t>0043</t>
  </si>
  <si>
    <t>SPPT No. 32,12,140,006,044-0017.0 a.n WARCI</t>
  </si>
  <si>
    <t>Majalengka, 05-07-1952</t>
  </si>
  <si>
    <t>663m²</t>
  </si>
  <si>
    <t>3210144507520021</t>
  </si>
  <si>
    <t>00044</t>
  </si>
  <si>
    <t>SPPT No. 32,12,140,006,044-0018.0 a.n MISKEM</t>
  </si>
  <si>
    <t>267 m2</t>
  </si>
  <si>
    <t>NUR</t>
  </si>
  <si>
    <t>00045</t>
  </si>
  <si>
    <t>SPPT No. 32,12,140,006,044-0019.0 a.n KARNSEM</t>
  </si>
  <si>
    <t>Majalengka, 13-07-1980</t>
  </si>
  <si>
    <t>410 m2</t>
  </si>
  <si>
    <t>Dusun Sukamaju RT. 07 RW. 3 Desa Babakan Kec. Kertajati Kab. Majalengka</t>
  </si>
  <si>
    <t>3210145307800001</t>
  </si>
  <si>
    <t>OMAN</t>
  </si>
  <si>
    <t>00046</t>
  </si>
  <si>
    <t>DAFAR</t>
  </si>
  <si>
    <t>00047</t>
  </si>
  <si>
    <t>WIRATMA</t>
  </si>
  <si>
    <t>00048</t>
  </si>
  <si>
    <t>SPPT No. 32,12,140,006,044-0024.0 a.n WIRATMA ECAH</t>
  </si>
  <si>
    <t>Majalengka, 02-11-1950</t>
  </si>
  <si>
    <t>328m²</t>
  </si>
  <si>
    <t>3210140211500001</t>
  </si>
  <si>
    <t>GEJE</t>
  </si>
  <si>
    <t>SPPT No. 32,12,140,006,044-0023.0 a.n GEJE</t>
  </si>
  <si>
    <t>Majalengka, 25-03-1940</t>
  </si>
  <si>
    <t>905m²</t>
  </si>
  <si>
    <t>3210142503400001</t>
  </si>
  <si>
    <t>RENTI</t>
  </si>
  <si>
    <t>00050</t>
  </si>
  <si>
    <t>Akta Jual Beli No. 129/2015 tanggal 05-02-2015 a.n RENTI, SPPT No. 32,12,140,006,044-0027,0 a.n RENTI</t>
  </si>
  <si>
    <t>Majalengka, 21-06-1932</t>
  </si>
  <si>
    <t>1138 m2</t>
  </si>
  <si>
    <t>Dusun Sukamelang RT. 17 RW. 6 Desa Babakan Kec. Kertajati Kab. Majalengka</t>
  </si>
  <si>
    <t>3210146106320001</t>
  </si>
  <si>
    <t>ICIH</t>
  </si>
  <si>
    <t>00051</t>
  </si>
  <si>
    <t>SPPT No. 32,12,140,006,004-0025,0 a.n ICIH YAYAH</t>
  </si>
  <si>
    <t>Majalengka, 07-01-1957</t>
  </si>
  <si>
    <t>21 m²</t>
  </si>
  <si>
    <t>3210144701570041</t>
  </si>
  <si>
    <t>AMUH</t>
  </si>
  <si>
    <t>00052</t>
  </si>
  <si>
    <t>SPPT No. 32.12.140.006.044-0031.0 a.n AMUH R A KARNAWI</t>
  </si>
  <si>
    <t>Sumedang, 18-12-1949</t>
  </si>
  <si>
    <t>Blok Sukamaju RT. 9 RW. 3 Desa Babakan Kec. Kertajati Kab. Majalengka</t>
  </si>
  <si>
    <t>3210141812490001</t>
  </si>
  <si>
    <t>00053</t>
  </si>
  <si>
    <t>TARYO</t>
  </si>
  <si>
    <t>00054</t>
  </si>
  <si>
    <t>RASONO</t>
  </si>
  <si>
    <t>00055</t>
  </si>
  <si>
    <t>SPPT No. 32.12.140.006.044-0026.0 a.n AMUH AL KARNAWI</t>
  </si>
  <si>
    <t>SHM No. 01809/Desa Babakan a.n ICIH</t>
  </si>
  <si>
    <t>Ubi Jalar</t>
  </si>
  <si>
    <t>12m²</t>
  </si>
  <si>
    <t>Sari Ijuk</t>
  </si>
  <si>
    <t>Bangkoang</t>
  </si>
  <si>
    <t>21m²</t>
  </si>
  <si>
    <t>SHM No. 01808/Desa Babakan a.n MAMAN, SPPT No. 32,12,140,006,044-0058,0 a.n MAMAN</t>
  </si>
  <si>
    <t>Majalengka, 10-06-1968</t>
  </si>
  <si>
    <t>3210141006680021</t>
  </si>
  <si>
    <t>8 Rumpun</t>
  </si>
  <si>
    <t>HALIM</t>
  </si>
  <si>
    <t>00059</t>
  </si>
  <si>
    <t>MUSA</t>
  </si>
  <si>
    <t>00060</t>
  </si>
  <si>
    <t>SPPT No. 32.12.140.006.044-0034.0 a.n MUSA</t>
  </si>
  <si>
    <t>Majalengka, 07-01-1926</t>
  </si>
  <si>
    <t>Buruh Tani/ Perkebunan</t>
  </si>
  <si>
    <t>Blok Cisagara RT. 4 RW. 2 Ds. Biyawak Kec Jatitujuh Kab. Majalengka</t>
  </si>
  <si>
    <t>3210150701260001</t>
  </si>
  <si>
    <t>SPPT No. 32.12.140.006.044-0035.0 a.n MUSA</t>
  </si>
  <si>
    <t>SPPT No. 32.12.140.006.044-0036.0 a.n MUSA</t>
  </si>
  <si>
    <t>SPPT No. 32.12.140.006.044-0037.0 a.n MUSA</t>
  </si>
  <si>
    <t>SPPT No. 32.12.140.006.044-0040.0 a.n MUSA</t>
  </si>
  <si>
    <t>JALAN DESA</t>
  </si>
  <si>
    <t>00061</t>
  </si>
  <si>
    <t>00062</t>
  </si>
  <si>
    <t>Akta Jual Beli No. 28/2015 tanggal 12-01-2015 a.n MEMED. SPPT No. 32.12.140.006.044-0060.0 a.n MEMED - IHAT SRIHATI</t>
  </si>
  <si>
    <t>396m²</t>
  </si>
  <si>
    <t>DARTA</t>
  </si>
  <si>
    <t>00063</t>
  </si>
  <si>
    <t>YAYAT HIDAYAT, SH / IIN SOLIHIN</t>
  </si>
  <si>
    <t>00064</t>
  </si>
  <si>
    <t xml:space="preserve">Blok Longok </t>
  </si>
  <si>
    <t>SPPT No. 32.12.140.006.042-0007.0 a.n SALEH</t>
  </si>
  <si>
    <t>Sumedang, 17-08-1969</t>
  </si>
  <si>
    <t>Kepolisian (POLRI)</t>
  </si>
  <si>
    <t>Pasir RT/RW 017/006 Desa Cipelang Kec. Ujung jaya Kab. Sumedang</t>
  </si>
  <si>
    <t>5541 m2</t>
  </si>
  <si>
    <t>3212011708690005</t>
  </si>
  <si>
    <t>CARIM</t>
  </si>
  <si>
    <t>00065</t>
  </si>
  <si>
    <t>TARSIM</t>
  </si>
  <si>
    <t>00066</t>
  </si>
  <si>
    <t>LILIS DAHLIA SARI</t>
  </si>
  <si>
    <t>00067</t>
  </si>
  <si>
    <t>Blok Longok</t>
  </si>
  <si>
    <t>Surat keterangan Ahli Waris Alm. SALEH No. 474/038/Ds.2017 tanggal 15-11-2017, SPPT No.32.12.140.006.042-0007.0 a.n SALEH</t>
  </si>
  <si>
    <t>Majalengka, 24-010-1984</t>
  </si>
  <si>
    <t>Belum / Tidak Bekerja</t>
  </si>
  <si>
    <t>Dusun Sukamaju RT. 07 RW. 6 Desa Babakan Kec. Kertajati Kab. Majalengka</t>
  </si>
  <si>
    <t>3500m²</t>
  </si>
  <si>
    <t>Surawung</t>
  </si>
  <si>
    <t>3210146410840021</t>
  </si>
  <si>
    <t>RAMSU</t>
  </si>
  <si>
    <t>00068</t>
  </si>
  <si>
    <t>SPPT No. 32.12.140.006.042-0010.0 a.n EDOH ACU</t>
  </si>
  <si>
    <t>Sumedang, 12-05-1960</t>
  </si>
  <si>
    <t>Dusun Sukamelang RT. 10 RW. 4 Desa Babakan Kec. Kertajati Kab. Majalengka</t>
  </si>
  <si>
    <t>3210141205600001</t>
  </si>
  <si>
    <t>DENI</t>
  </si>
  <si>
    <t>00069</t>
  </si>
  <si>
    <t>H. DUDU</t>
  </si>
  <si>
    <t>00070</t>
  </si>
  <si>
    <t>00071</t>
  </si>
  <si>
    <t>PENGADAAN TANAH UNTUK PEMBANGUNAN BANDARA INTERNASIONAL JAWA BARAT (BIJB) KERTAJATI DESA BABAKAN</t>
  </si>
</sst>
</file>

<file path=xl/styles.xml><?xml version="1.0" encoding="utf-8"?>
<styleSheet xmlns="http://schemas.openxmlformats.org/spreadsheetml/2006/main">
  <numFmts count="75">
    <numFmt numFmtId="42" formatCode="_(&quot;Rp&quot;* #,##0_);_(&quot;Rp&quot;* \(#,##0\);_(&quot;Rp&quot;* &quot;-&quot;_);_(@_)"/>
    <numFmt numFmtId="41" formatCode="_(* #,##0_);_(* \(#,##0\);_(* &quot;-&quot;_);_(@_)"/>
    <numFmt numFmtId="44" formatCode="_(&quot;Rp&quot;* #,##0.00_);_(&quot;Rp&quot;* \(#,##0.00\);_(&quot;Rp&quot;* &quot;-&quot;??_);_(@_)"/>
    <numFmt numFmtId="43" formatCode="_(* #,##0.00_);_(* \(#,##0.00\);_(* &quot;-&quot;??_);_(@_)"/>
    <numFmt numFmtId="164" formatCode="_(* #,##0_);_(* \(#,##0\);_(* &quot;-&quot;??_);_(@_)"/>
    <numFmt numFmtId="165" formatCode="#,##0;[Red]#,##0"/>
    <numFmt numFmtId="166" formatCode="#."/>
    <numFmt numFmtId="167" formatCode="&quot;$&quot;\ \ \ \ \ #,##0_);\(&quot;$&quot;\ \ #,##0\)"/>
    <numFmt numFmtId="168" formatCode="&quot;$&quot;\ \ \ \ \ \ \ #,##0_);\(&quot;$&quot;\ \ #,##0\)"/>
    <numFmt numFmtId="169" formatCode="&quot;$&quot;\ \ \ \ \ \ #,##0_);\(&quot;$&quot;\ \ #,##0\)"/>
    <numFmt numFmtId="170" formatCode="&quot;$&quot;\ \ \ #,##0_);\(&quot;$&quot;\ \ \ \ #,##0\)"/>
    <numFmt numFmtId="171" formatCode="General_)"/>
    <numFmt numFmtId="172" formatCode="#,##0;\-#,##0;&quot;-&quot;"/>
    <numFmt numFmtId="173" formatCode="0&quot;.&quot;0%;\ \(0&quot;.&quot;0%\)"/>
    <numFmt numFmtId="174" formatCode="&quot;               &quot;@"/>
    <numFmt numFmtId="175" formatCode="&quot;                    &quot;@"/>
    <numFmt numFmtId="176" formatCode="&quot;                  &quot;@"/>
    <numFmt numFmtId="177" formatCode="#,##0,_);[Red]\(#,##0,\)"/>
    <numFmt numFmtId="178" formatCode="&quot;             &quot;@"/>
    <numFmt numFmtId="179" formatCode="#,##0_)_%;\(#,##0\)_%;"/>
    <numFmt numFmtId="180" formatCode="#,##0_%_);\(#,##0\)_%;#,##0_%_);@_%_)"/>
    <numFmt numFmtId="181" formatCode="#,##0_%_);\(#,##0\)_%;**;@_%_)"/>
    <numFmt numFmtId="182" formatCode="_._.* #,##0.0_)_%;_._.* \(#,##0.0\)_%"/>
    <numFmt numFmtId="183" formatCode="#,##0.0_)_%;\(#,##0.0\)_%;\ \ .0_)_%"/>
    <numFmt numFmtId="184" formatCode="_._.* #,##0.00_)_%;_._.* \(#,##0.00\)_%"/>
    <numFmt numFmtId="185" formatCode="#,##0.00_)_%;\(#,##0.00\)_%;\ \ .00_)_%"/>
    <numFmt numFmtId="186" formatCode="_._.* #,##0.000_)_%;_._.* \(#,##0.000\)_%"/>
    <numFmt numFmtId="187" formatCode="#,##0.000_)_%;\(#,##0.000\)_%;\ \ .000_)_%"/>
    <numFmt numFmtId="188" formatCode="#,##0.00_%_);\(#,##0.00\)_%;#,##0.00_%_);@_%_)"/>
    <numFmt numFmtId="189" formatCode="_._.* \(#,##0\)_%;_._.* #,##0_)_%;_._.* 0_)_%;_._.@_)_%"/>
    <numFmt numFmtId="190" formatCode="_._.&quot;$&quot;* \(#,##0\)_%;_._.&quot;$&quot;* #,##0_)_%;_._.&quot;$&quot;* 0_)_%;_._.@_)_%"/>
    <numFmt numFmtId="191" formatCode="* \(#,##0\);* #,##0_);&quot;-&quot;??_);@"/>
    <numFmt numFmtId="192" formatCode="&quot;$&quot;* #,##0_)_%;&quot;$&quot;* \(#,##0\)_%;&quot;$&quot;* &quot;-&quot;??_)_%;@_)_%"/>
    <numFmt numFmtId="193" formatCode="&quot;$&quot;###,0&quot;.&quot;00;[Red]\-&quot;$&quot;###,0&quot;.&quot;00"/>
    <numFmt numFmtId="194" formatCode="_(&quot;$&quot;* #,##0_);_(&quot;$&quot;* \(#,##0\);_(&quot;$&quot;* &quot;-&quot;_);_(@_)"/>
    <numFmt numFmtId="195" formatCode="&quot;$&quot;#,##0_%_);\(&quot;$&quot;#,##0\)_%;&quot;$&quot;#,##0_%_);@_%_)"/>
    <numFmt numFmtId="196" formatCode="_._.&quot;$&quot;* #,##0.0_)_%;_._.&quot;$&quot;* \(#,##0.0\)_%"/>
    <numFmt numFmtId="197" formatCode="&quot;$&quot;* #,##0.0_)_%;&quot;$&quot;* \(#,##0.0\)_%;&quot;$&quot;* \ .0_)_%"/>
    <numFmt numFmtId="198" formatCode="_._.&quot;$&quot;* #,##0.00_)_%;_._.&quot;$&quot;* \(#,##0.00\)_%"/>
    <numFmt numFmtId="199" formatCode="&quot;$&quot;* #,##0.00_)_%;&quot;$&quot;* \(#,##0.00\)_%;&quot;$&quot;* \ .00_)_%"/>
    <numFmt numFmtId="200" formatCode="_._.&quot;$&quot;* #,##0.000_)_%;_._.&quot;$&quot;* \(#,##0.000\)_%"/>
    <numFmt numFmtId="201" formatCode="&quot;$&quot;* #,##0.000_)_%;&quot;$&quot;* \(#,##0.000\)_%;&quot;$&quot;* \ .000_)_%"/>
    <numFmt numFmtId="202" formatCode="&quot;$&quot;#,##0.00_%_);\(&quot;$&quot;#,##0.00\)_%;&quot;$&quot;#,##0.00_%_);@_%_)"/>
    <numFmt numFmtId="203" formatCode="&quot;$&quot;#,##0\ ;\(&quot;$&quot;#,##0\)"/>
    <numFmt numFmtId="204" formatCode="&quot;$&quot;#,##0.0_);[Red]\(&quot;$&quot;#,##0.0\)"/>
    <numFmt numFmtId="205" formatCode="m/d/yy_%_)"/>
    <numFmt numFmtId="206" formatCode="* #,##0_);* \(#,##0\);&quot;-&quot;??_);@"/>
    <numFmt numFmtId="207" formatCode="_-* #,##0\ _D_M_-;\-* #,##0\ _D_M_-;_-* &quot;-&quot;\ _D_M_-;_-@_-"/>
    <numFmt numFmtId="208" formatCode="_-* #,##0.00\ _D_M_-;\-* #,##0.00\ _D_M_-;_-* &quot;-&quot;??\ _D_M_-;_-@_-"/>
    <numFmt numFmtId="209" formatCode="0_%_);\(0\)_%;0_%_);@_%_)"/>
    <numFmt numFmtId="210" formatCode="_([$€]* #,##0.00_);_([$€]* \(#,##0.00\);_([$€]* &quot;-&quot;??_);_(@_)"/>
    <numFmt numFmtId="211" formatCode="#,##0.00\ ;&quot; (&quot;#,##0.00\);&quot; -&quot;#\ ;@\ "/>
    <numFmt numFmtId="212" formatCode="0.0\%_);\(0.0\%\);0.0\%_);@_%_)"/>
    <numFmt numFmtId="213" formatCode="#,##0;[Red]&quot;-&quot;#,##0"/>
    <numFmt numFmtId="214" formatCode="0.0\x_)_);&quot;NM&quot;_x_)_);0.0\x_)_);@_%_)"/>
    <numFmt numFmtId="215" formatCode="_(&quot;Rp.&quot;* #,##0_);_(&quot;Rp.&quot;* \(#,##0\);_(&quot;Rp.&quot;* &quot;-&quot;_);_(@_)"/>
    <numFmt numFmtId="216" formatCode="0_)%;\(0\)%"/>
    <numFmt numFmtId="217" formatCode="_._._(* 0_)%;_._.* \(0\)%"/>
    <numFmt numFmtId="218" formatCode="_(0_)%;\(0\)%"/>
    <numFmt numFmtId="219" formatCode="0%_);\(0%\)"/>
    <numFmt numFmtId="220" formatCode="0%;\(0%\)"/>
    <numFmt numFmtId="221" formatCode="_(0.0_)%;\(0.0\)%"/>
    <numFmt numFmtId="222" formatCode="_._._(* 0.0_)%;_._.* \(0.0\)%"/>
    <numFmt numFmtId="223" formatCode="_(0.00_)%;\(0.00\)%"/>
    <numFmt numFmtId="224" formatCode="_._._(* 0.00_)%;_._.* \(0.00\)%"/>
    <numFmt numFmtId="225" formatCode="_(0.000_)%;\(0.000\)%"/>
    <numFmt numFmtId="226" formatCode="_._._(* 0.000_)%;_._.* \(0.000\)%"/>
    <numFmt numFmtId="227" formatCode="&quot;          &quot;@"/>
    <numFmt numFmtId="228" formatCode="#,##0\ &quot;m&quot;;[Red]\(#,##0\)\ &quot;m&quot;;&quot;- &quot;"/>
    <numFmt numFmtId="229" formatCode="&quot;$&quot;#,##0_);[Red]\(&quot;$&quot;#,##0\)"/>
    <numFmt numFmtId="230" formatCode="_-* #,##0\ &quot;DM&quot;_-;\-* #,##0\ &quot;DM&quot;_-;_-* &quot;-&quot;\ &quot;DM&quot;_-;_-@_-"/>
    <numFmt numFmtId="231" formatCode="_-* #,##0.00\ &quot;DM&quot;_-;\-* #,##0.00\ &quot;DM&quot;_-;_-* &quot;-&quot;??\ &quot;DM&quot;_-;_-@_-"/>
    <numFmt numFmtId="232" formatCode="0\ \ ;\(0\)\ \ \ "/>
    <numFmt numFmtId="233" formatCode="_-* #,##0_-;\-* #,##0_-;_-* &quot;-&quot;_-;_-@_-"/>
    <numFmt numFmtId="234" formatCode="_-* #,##0.00_-;\-* #,##0.00_-;_-* &quot;-&quot;_-;_-@_-"/>
  </numFmts>
  <fonts count="10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name val="Century Gothic"/>
      <family val="2"/>
    </font>
    <font>
      <b/>
      <sz val="11"/>
      <name val="Century Gothic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sz val="10"/>
      <name val="Arial"/>
      <family val="2"/>
    </font>
    <font>
      <sz val="11"/>
      <color indexed="8"/>
      <name val="Calibri"/>
      <family val="2"/>
    </font>
    <font>
      <u/>
      <sz val="11"/>
      <color theme="10"/>
      <name val="Calibri"/>
      <family val="2"/>
    </font>
    <font>
      <b/>
      <sz val="18"/>
      <name val="Century Gothic"/>
      <family val="2"/>
    </font>
    <font>
      <b/>
      <u/>
      <sz val="11"/>
      <name val="Calibri"/>
      <family val="2"/>
      <scheme val="minor"/>
    </font>
    <font>
      <b/>
      <sz val="10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charset val="1"/>
      <scheme val="minor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1"/>
      <name val="lr oSVbN"/>
      <family val="3"/>
      <charset val="128"/>
    </font>
    <font>
      <sz val="11"/>
      <color indexed="9"/>
      <name val="Calibri"/>
      <family val="2"/>
      <charset val="1"/>
    </font>
    <font>
      <sz val="8"/>
      <name val="Arial"/>
      <family val="2"/>
    </font>
    <font>
      <sz val="11"/>
      <name val="Times New Roman"/>
      <family val="1"/>
    </font>
    <font>
      <sz val="12"/>
      <name val="Helv"/>
    </font>
    <font>
      <sz val="12"/>
      <name val="¹ÙÅÁÃ¼"/>
      <charset val="129"/>
    </font>
    <font>
      <sz val="10"/>
      <color indexed="8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12"/>
      <name val="Tms Rmn"/>
    </font>
    <font>
      <sz val="8"/>
      <name val="Palatino"/>
      <family val="1"/>
    </font>
    <font>
      <sz val="9"/>
      <name val="Arial"/>
      <family val="2"/>
    </font>
    <font>
      <u val="singleAccounting"/>
      <sz val="11"/>
      <name val="Times New Roman"/>
      <family val="1"/>
    </font>
    <font>
      <b/>
      <sz val="16"/>
      <name val="Times New Roman"/>
      <family val="1"/>
    </font>
    <font>
      <sz val="11"/>
      <color indexed="12"/>
      <name val="Times New Roman"/>
      <family val="1"/>
    </font>
    <font>
      <sz val="10"/>
      <name val="Times New Roman"/>
      <family val="1"/>
    </font>
    <font>
      <b/>
      <sz val="10"/>
      <name val="Arial"/>
      <family val="2"/>
    </font>
    <font>
      <b/>
      <sz val="11"/>
      <color indexed="8"/>
      <name val="Calibri"/>
      <family val="2"/>
      <charset val="1"/>
    </font>
    <font>
      <sz val="7"/>
      <name val="Palatino"/>
      <family val="1"/>
    </font>
    <font>
      <sz val="6"/>
      <color indexed="16"/>
      <name val="Palatino"/>
      <family val="1"/>
    </font>
    <font>
      <b/>
      <sz val="12"/>
      <name val="Arial"/>
      <family val="2"/>
    </font>
    <font>
      <b/>
      <sz val="18"/>
      <name val="Arial"/>
      <family val="2"/>
    </font>
    <font>
      <b/>
      <sz val="1"/>
      <color indexed="8"/>
      <name val="Courier"/>
      <family val="3"/>
    </font>
    <font>
      <b/>
      <sz val="1"/>
      <color indexed="8"/>
      <name val="Courier New"/>
      <family val="3"/>
    </font>
    <font>
      <u/>
      <sz val="10"/>
      <color indexed="12"/>
      <name val="Arial"/>
      <family val="2"/>
    </font>
    <font>
      <b/>
      <sz val="14"/>
      <name val="Tms Rmn"/>
    </font>
    <font>
      <sz val="10"/>
      <name val="MS Sans Serif"/>
      <family val="2"/>
    </font>
    <font>
      <sz val="7"/>
      <name val="Small Fonts"/>
      <family val="2"/>
    </font>
    <font>
      <sz val="12"/>
      <name val="Arial"/>
      <family val="2"/>
    </font>
    <font>
      <sz val="10"/>
      <name val="Palatino"/>
      <family val="1"/>
    </font>
    <font>
      <sz val="10"/>
      <color indexed="16"/>
      <name val="Helvetica-Black"/>
    </font>
    <font>
      <sz val="12"/>
      <name val="Book Antiqua"/>
      <family val="1"/>
    </font>
    <font>
      <b/>
      <i/>
      <u/>
      <sz val="10"/>
      <name val="Arial"/>
      <family val="2"/>
    </font>
    <font>
      <sz val="9.5"/>
      <color indexed="23"/>
      <name val="Helvetica-Black"/>
    </font>
    <font>
      <b/>
      <i/>
      <sz val="8"/>
      <name val="Arial"/>
      <family val="2"/>
    </font>
    <font>
      <b/>
      <sz val="18"/>
      <color indexed="62"/>
      <name val="Cambria"/>
      <family val="2"/>
      <charset val="1"/>
    </font>
    <font>
      <sz val="12"/>
      <name val="Times New Roman"/>
      <family val="1"/>
    </font>
    <font>
      <sz val="10"/>
      <name val="Helv"/>
      <charset val="204"/>
    </font>
    <font>
      <b/>
      <sz val="9"/>
      <name val="Arial"/>
      <family val="2"/>
    </font>
    <font>
      <b/>
      <sz val="9"/>
      <name val="Palatino"/>
      <family val="1"/>
    </font>
    <font>
      <sz val="9"/>
      <color indexed="21"/>
      <name val="Helvetica-Black"/>
    </font>
    <font>
      <b/>
      <sz val="10"/>
      <name val="Palatino"/>
      <family val="1"/>
    </font>
    <font>
      <sz val="9"/>
      <name val="Helvetica-Black"/>
    </font>
    <font>
      <b/>
      <sz val="10"/>
      <name val="Times New Roman"/>
      <family val="1"/>
    </font>
    <font>
      <sz val="12"/>
      <color indexed="8"/>
      <name val="Palatino"/>
      <family val="1"/>
    </font>
    <font>
      <sz val="11"/>
      <color indexed="8"/>
      <name val="Helvetica-Black"/>
    </font>
    <font>
      <b/>
      <sz val="10"/>
      <color indexed="10"/>
      <name val="Arial"/>
      <family val="2"/>
    </font>
    <font>
      <sz val="24"/>
      <color indexed="13"/>
      <name val="Helv"/>
    </font>
    <font>
      <sz val="12"/>
      <color indexed="13"/>
      <name val="Helv"/>
    </font>
    <font>
      <b/>
      <sz val="12"/>
      <name val="Geneva"/>
    </font>
    <font>
      <b/>
      <sz val="12"/>
      <name val="Helv"/>
    </font>
    <font>
      <u/>
      <sz val="8"/>
      <color indexed="8"/>
      <name val="Arial"/>
      <family val="2"/>
    </font>
    <font>
      <b/>
      <i/>
      <sz val="8"/>
      <name val="Helv"/>
    </font>
    <font>
      <b/>
      <sz val="11"/>
      <name val="Calibri"/>
      <family val="2"/>
      <charset val="1"/>
      <scheme val="minor"/>
    </font>
    <font>
      <sz val="12"/>
      <name val="Calibri"/>
      <family val="2"/>
    </font>
    <font>
      <sz val="12"/>
      <color theme="1"/>
      <name val="Calibri"/>
      <family val="2"/>
    </font>
    <font>
      <b/>
      <sz val="12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name val="Book Antiqua"/>
      <family val="1"/>
    </font>
    <font>
      <b/>
      <sz val="12"/>
      <name val="Book Antiqua"/>
      <family val="1"/>
    </font>
    <font>
      <sz val="11"/>
      <color indexed="10"/>
      <name val="Book Antiqua"/>
      <family val="1"/>
    </font>
    <font>
      <b/>
      <sz val="25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6"/>
      <color rgb="FFFF0000"/>
      <name val="Calibri"/>
      <family val="2"/>
      <scheme val="minor"/>
    </font>
    <font>
      <sz val="18"/>
      <color theme="1"/>
      <name val="Calibri"/>
      <family val="2"/>
      <charset val="1"/>
      <scheme val="minor"/>
    </font>
    <font>
      <sz val="15"/>
      <color theme="1"/>
      <name val="Calibri"/>
      <family val="2"/>
      <charset val="1"/>
      <scheme val="minor"/>
    </font>
    <font>
      <sz val="15"/>
      <name val="Calibri"/>
      <family val="2"/>
      <scheme val="minor"/>
    </font>
    <font>
      <sz val="24"/>
      <color theme="1"/>
      <name val="Calibri"/>
      <family val="2"/>
      <charset val="1"/>
      <scheme val="minor"/>
    </font>
    <font>
      <b/>
      <sz val="24"/>
      <color theme="1"/>
      <name val="Calibri"/>
      <family val="2"/>
      <charset val="1"/>
      <scheme val="minor"/>
    </font>
    <font>
      <b/>
      <i/>
      <sz val="20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5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5"/>
      <name val="Century Gothic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1"/>
      <color theme="1"/>
      <name val="Century Gothic"/>
      <family val="2"/>
    </font>
    <font>
      <sz val="11"/>
      <color rgb="FFFF0000"/>
      <name val="Century Gothic"/>
      <family val="2"/>
    </font>
    <font>
      <b/>
      <sz val="11"/>
      <color rgb="FFFF0000"/>
      <name val="Century Gothic"/>
      <family val="2"/>
    </font>
  </fonts>
  <fills count="2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mediumGray">
        <fgColor indexed="22"/>
      </patternFill>
    </fill>
    <fill>
      <patternFill patternType="solid">
        <fgColor indexed="22"/>
        <bgColor indexed="64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</patternFill>
    </fill>
    <fill>
      <patternFill patternType="solid">
        <fgColor indexed="26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2"/>
      </patternFill>
    </fill>
    <fill>
      <patternFill patternType="solid">
        <fgColor rgb="FFFFFF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</fills>
  <borders count="41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tted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616">
    <xf numFmtId="0" fontId="0" fillId="0" borderId="0"/>
    <xf numFmtId="0" fontId="5" fillId="0" borderId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166" fontId="19" fillId="0" borderId="0">
      <protection locked="0"/>
    </xf>
    <xf numFmtId="166" fontId="19" fillId="0" borderId="0">
      <protection locked="0"/>
    </xf>
    <xf numFmtId="166" fontId="19" fillId="0" borderId="0">
      <protection locked="0"/>
    </xf>
    <xf numFmtId="166" fontId="19" fillId="0" borderId="0">
      <protection locked="0"/>
    </xf>
    <xf numFmtId="166" fontId="20" fillId="0" borderId="0">
      <protection locked="0"/>
    </xf>
    <xf numFmtId="166" fontId="20" fillId="0" borderId="0">
      <protection locked="0"/>
    </xf>
    <xf numFmtId="166" fontId="20" fillId="0" borderId="0">
      <protection locked="0"/>
    </xf>
    <xf numFmtId="166" fontId="20" fillId="0" borderId="0">
      <protection locked="0"/>
    </xf>
    <xf numFmtId="166" fontId="19" fillId="0" borderId="0">
      <protection locked="0"/>
    </xf>
    <xf numFmtId="166" fontId="19" fillId="0" borderId="0">
      <protection locked="0"/>
    </xf>
    <xf numFmtId="166" fontId="19" fillId="0" borderId="0">
      <protection locked="0"/>
    </xf>
    <xf numFmtId="166" fontId="19" fillId="0" borderId="0">
      <protection locked="0"/>
    </xf>
    <xf numFmtId="0" fontId="21" fillId="0" borderId="0"/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10" applyBorder="0">
      <alignment horizontal="center" vertical="center"/>
    </xf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22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6" borderId="0" applyNumberFormat="0" applyBorder="0" applyAlignment="0" applyProtection="0"/>
    <xf numFmtId="0" fontId="22" fillId="7" borderId="0" applyNumberFormat="0" applyBorder="0" applyAlignment="0" applyProtection="0"/>
    <xf numFmtId="0" fontId="10" fillId="5" borderId="0" applyNumberFormat="0" applyBorder="0" applyAlignment="0" applyProtection="0"/>
    <xf numFmtId="0" fontId="10" fillId="8" borderId="0" applyNumberFormat="0" applyBorder="0" applyAlignment="0" applyProtection="0"/>
    <xf numFmtId="0" fontId="22" fillId="6" borderId="0" applyNumberFormat="0" applyBorder="0" applyAlignment="0" applyProtection="0"/>
    <xf numFmtId="0" fontId="10" fillId="3" borderId="0" applyNumberFormat="0" applyBorder="0" applyAlignment="0" applyProtection="0"/>
    <xf numFmtId="0" fontId="10" fillId="6" borderId="0" applyNumberFormat="0" applyBorder="0" applyAlignment="0" applyProtection="0"/>
    <xf numFmtId="0" fontId="22" fillId="6" borderId="0" applyNumberFormat="0" applyBorder="0" applyAlignment="0" applyProtection="0"/>
    <xf numFmtId="0" fontId="10" fillId="9" borderId="0" applyNumberFormat="0" applyBorder="0" applyAlignment="0" applyProtection="0"/>
    <xf numFmtId="0" fontId="10" fillId="3" borderId="0" applyNumberFormat="0" applyBorder="0" applyAlignment="0" applyProtection="0"/>
    <xf numFmtId="0" fontId="22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10" borderId="0" applyNumberFormat="0" applyBorder="0" applyAlignment="0" applyProtection="0"/>
    <xf numFmtId="0" fontId="22" fillId="10" borderId="0" applyNumberFormat="0" applyBorder="0" applyAlignment="0" applyProtection="0"/>
    <xf numFmtId="0" fontId="23" fillId="0" borderId="0" applyNumberFormat="0" applyAlignment="0"/>
    <xf numFmtId="167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" fontId="11" fillId="0" borderId="12"/>
    <xf numFmtId="0" fontId="11" fillId="0" borderId="0" applyFill="0" applyBorder="0">
      <alignment vertical="center"/>
    </xf>
    <xf numFmtId="169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1" fontId="25" fillId="0" borderId="0"/>
    <xf numFmtId="4" fontId="11" fillId="0" borderId="16"/>
    <xf numFmtId="4" fontId="11" fillId="0" borderId="17"/>
    <xf numFmtId="4" fontId="11" fillId="0" borderId="18"/>
    <xf numFmtId="4" fontId="11" fillId="0" borderId="18"/>
    <xf numFmtId="0" fontId="26" fillId="0" borderId="0"/>
    <xf numFmtId="172" fontId="27" fillId="0" borderId="0" applyFill="0" applyBorder="0" applyAlignment="0"/>
    <xf numFmtId="173" fontId="11" fillId="0" borderId="0" applyFill="0" applyBorder="0" applyAlignment="0"/>
    <xf numFmtId="174" fontId="11" fillId="0" borderId="0" applyFill="0" applyBorder="0" applyAlignment="0"/>
    <xf numFmtId="175" fontId="11" fillId="0" borderId="0" applyFill="0" applyBorder="0" applyAlignment="0"/>
    <xf numFmtId="176" fontId="11" fillId="0" borderId="0" applyFill="0" applyBorder="0" applyAlignment="0"/>
    <xf numFmtId="177" fontId="11" fillId="0" borderId="0" applyFill="0" applyBorder="0" applyAlignment="0"/>
    <xf numFmtId="178" fontId="11" fillId="0" borderId="0" applyFill="0" applyBorder="0" applyAlignment="0"/>
    <xf numFmtId="173" fontId="11" fillId="0" borderId="0" applyFill="0" applyBorder="0" applyAlignment="0"/>
    <xf numFmtId="0" fontId="28" fillId="0" borderId="0" applyFill="0" applyBorder="0" applyProtection="0">
      <alignment horizontal="center"/>
      <protection locked="0"/>
    </xf>
    <xf numFmtId="0" fontId="29" fillId="11" borderId="19" applyFont="0" applyFill="0" applyBorder="0"/>
    <xf numFmtId="0" fontId="23" fillId="0" borderId="6"/>
    <xf numFmtId="0" fontId="29" fillId="0" borderId="9">
      <alignment horizontal="center"/>
    </xf>
    <xf numFmtId="37" fontId="30" fillId="0" borderId="0"/>
    <xf numFmtId="37" fontId="30" fillId="0" borderId="0"/>
    <xf numFmtId="37" fontId="30" fillId="0" borderId="0"/>
    <xf numFmtId="37" fontId="30" fillId="0" borderId="0"/>
    <xf numFmtId="37" fontId="30" fillId="0" borderId="0"/>
    <xf numFmtId="37" fontId="30" fillId="0" borderId="0"/>
    <xf numFmtId="37" fontId="30" fillId="0" borderId="0"/>
    <xf numFmtId="37" fontId="30" fillId="0" borderId="0"/>
    <xf numFmtId="179" fontId="11" fillId="0" borderId="0" applyFont="0" applyFill="0" applyBorder="0" applyAlignment="0" applyProtection="0"/>
    <xf numFmtId="164" fontId="11" fillId="0" borderId="0"/>
    <xf numFmtId="164" fontId="11" fillId="0" borderId="0"/>
    <xf numFmtId="41" fontId="4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11" fillId="0" borderId="0" applyFont="0" applyFill="0" applyBorder="0" applyAlignment="0" applyProtection="0"/>
    <xf numFmtId="177" fontId="11" fillId="0" borderId="0" applyFont="0" applyFill="0" applyBorder="0" applyAlignment="0" applyProtection="0"/>
    <xf numFmtId="164" fontId="11" fillId="0" borderId="0" applyNumberFormat="0"/>
    <xf numFmtId="180" fontId="31" fillId="0" borderId="0" applyFont="0" applyFill="0" applyBorder="0" applyAlignment="0" applyProtection="0">
      <alignment horizontal="right"/>
    </xf>
    <xf numFmtId="181" fontId="31" fillId="0" borderId="0" applyFont="0" applyFill="0" applyBorder="0" applyAlignment="0" applyProtection="0"/>
    <xf numFmtId="182" fontId="24" fillId="0" borderId="0" applyFont="0" applyFill="0" applyBorder="0" applyAlignment="0" applyProtection="0"/>
    <xf numFmtId="183" fontId="32" fillId="0" borderId="0" applyFont="0" applyFill="0" applyBorder="0" applyAlignment="0" applyProtection="0"/>
    <xf numFmtId="184" fontId="33" fillId="0" borderId="0" applyFont="0" applyFill="0" applyBorder="0" applyAlignment="0" applyProtection="0"/>
    <xf numFmtId="185" fontId="32" fillId="0" borderId="0" applyFont="0" applyFill="0" applyBorder="0" applyAlignment="0" applyProtection="0"/>
    <xf numFmtId="186" fontId="33" fillId="0" borderId="0" applyFont="0" applyFill="0" applyBorder="0" applyAlignment="0" applyProtection="0"/>
    <xf numFmtId="187" fontId="32" fillId="0" borderId="0" applyFont="0" applyFill="0" applyBorder="0" applyAlignment="0" applyProtection="0"/>
    <xf numFmtId="43" fontId="11" fillId="0" borderId="0" applyFont="0" applyFill="0" applyBorder="0" applyAlignment="0" applyProtection="0"/>
    <xf numFmtId="188" fontId="31" fillId="0" borderId="0" applyFont="0" applyFill="0" applyBorder="0" applyAlignment="0" applyProtection="0">
      <alignment horizontal="right"/>
    </xf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0" fontId="34" fillId="0" borderId="0" applyNumberFormat="0" applyFill="0" applyBorder="0" applyAlignment="0" applyProtection="0"/>
    <xf numFmtId="189" fontId="35" fillId="0" borderId="0" applyFill="0" applyBorder="0" applyProtection="0"/>
    <xf numFmtId="190" fontId="24" fillId="0" borderId="0" applyFont="0" applyFill="0" applyBorder="0" applyAlignment="0" applyProtection="0"/>
    <xf numFmtId="191" fontId="36" fillId="0" borderId="0" applyFill="0" applyBorder="0" applyProtection="0"/>
    <xf numFmtId="191" fontId="36" fillId="0" borderId="10" applyFill="0" applyProtection="0"/>
    <xf numFmtId="191" fontId="36" fillId="0" borderId="20" applyFill="0" applyProtection="0"/>
    <xf numFmtId="192" fontId="11" fillId="0" borderId="0" applyFont="0" applyFill="0" applyBorder="0" applyAlignment="0" applyProtection="0"/>
    <xf numFmtId="193" fontId="30" fillId="0" borderId="12"/>
    <xf numFmtId="194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95" fontId="31" fillId="0" borderId="0" applyFont="0" applyFill="0" applyBorder="0" applyAlignment="0" applyProtection="0">
      <alignment horizontal="right"/>
    </xf>
    <xf numFmtId="196" fontId="33" fillId="0" borderId="0" applyFont="0" applyFill="0" applyBorder="0" applyAlignment="0" applyProtection="0"/>
    <xf numFmtId="197" fontId="32" fillId="0" borderId="0" applyFont="0" applyFill="0" applyBorder="0" applyAlignment="0" applyProtection="0"/>
    <xf numFmtId="196" fontId="33" fillId="0" borderId="0" applyFont="0" applyFill="0" applyBorder="0" applyAlignment="0" applyProtection="0"/>
    <xf numFmtId="198" fontId="33" fillId="0" borderId="0" applyFont="0" applyFill="0" applyBorder="0" applyAlignment="0" applyProtection="0"/>
    <xf numFmtId="199" fontId="32" fillId="0" borderId="0" applyFont="0" applyFill="0" applyBorder="0" applyAlignment="0" applyProtection="0"/>
    <xf numFmtId="198" fontId="33" fillId="0" borderId="0" applyFont="0" applyFill="0" applyBorder="0" applyAlignment="0" applyProtection="0"/>
    <xf numFmtId="200" fontId="33" fillId="0" borderId="0" applyFont="0" applyFill="0" applyBorder="0" applyAlignment="0" applyProtection="0"/>
    <xf numFmtId="201" fontId="32" fillId="0" borderId="0" applyFont="0" applyFill="0" applyBorder="0" applyAlignment="0" applyProtection="0"/>
    <xf numFmtId="200" fontId="33" fillId="0" borderId="0" applyFont="0" applyFill="0" applyBorder="0" applyAlignment="0" applyProtection="0"/>
    <xf numFmtId="202" fontId="31" fillId="0" borderId="0" applyFont="0" applyFill="0" applyBorder="0" applyAlignment="0" applyProtection="0">
      <alignment horizontal="right"/>
    </xf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203" fontId="11" fillId="0" borderId="0" applyFont="0" applyFill="0" applyBorder="0" applyAlignment="0" applyProtection="0"/>
    <xf numFmtId="204" fontId="11" fillId="12" borderId="0" applyFont="0" applyBorder="0"/>
    <xf numFmtId="0" fontId="25" fillId="0" borderId="0"/>
    <xf numFmtId="0" fontId="25" fillId="0" borderId="0"/>
    <xf numFmtId="204" fontId="11" fillId="12" borderId="0" applyFont="0" applyBorder="0"/>
    <xf numFmtId="0" fontId="25" fillId="0" borderId="21"/>
    <xf numFmtId="0" fontId="11" fillId="0" borderId="0" applyNumberFormat="0" applyFill="0" applyBorder="0" applyProtection="0">
      <alignment horizontal="left"/>
    </xf>
    <xf numFmtId="0" fontId="37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Font="0" applyFill="0" applyBorder="0" applyAlignment="0" applyProtection="0"/>
    <xf numFmtId="205" fontId="31" fillId="0" borderId="0" applyFont="0" applyFill="0" applyBorder="0" applyAlignment="0" applyProtection="0"/>
    <xf numFmtId="14" fontId="27" fillId="0" borderId="0" applyFill="0" applyBorder="0" applyAlignment="0"/>
    <xf numFmtId="0" fontId="11" fillId="0" borderId="0" applyFont="0" applyFill="0" applyBorder="0" applyAlignment="0" applyProtection="0"/>
    <xf numFmtId="206" fontId="36" fillId="0" borderId="0" applyFill="0" applyBorder="0" applyProtection="0"/>
    <xf numFmtId="206" fontId="36" fillId="0" borderId="10" applyFill="0" applyProtection="0"/>
    <xf numFmtId="206" fontId="36" fillId="0" borderId="20" applyFill="0" applyProtection="0"/>
    <xf numFmtId="207" fontId="11" fillId="0" borderId="0" applyFont="0" applyFill="0" applyBorder="0" applyAlignment="0" applyProtection="0"/>
    <xf numFmtId="208" fontId="11" fillId="0" borderId="0" applyFont="0" applyFill="0" applyBorder="0" applyAlignment="0" applyProtection="0"/>
    <xf numFmtId="209" fontId="31" fillId="0" borderId="22" applyNumberFormat="0" applyFont="0" applyFill="0" applyAlignment="0" applyProtection="0"/>
    <xf numFmtId="0" fontId="38" fillId="13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177" fontId="11" fillId="0" borderId="0" applyFill="0" applyBorder="0" applyAlignment="0"/>
    <xf numFmtId="173" fontId="11" fillId="0" borderId="0" applyFill="0" applyBorder="0" applyAlignment="0"/>
    <xf numFmtId="177" fontId="11" fillId="0" borderId="0" applyFill="0" applyBorder="0" applyAlignment="0"/>
    <xf numFmtId="178" fontId="11" fillId="0" borderId="0" applyFill="0" applyBorder="0" applyAlignment="0"/>
    <xf numFmtId="173" fontId="11" fillId="0" borderId="0" applyFill="0" applyBorder="0" applyAlignment="0"/>
    <xf numFmtId="210" fontId="23" fillId="0" borderId="0" applyFont="0" applyFill="0" applyBorder="0" applyAlignment="0" applyProtection="0"/>
    <xf numFmtId="211" fontId="11" fillId="0" borderId="0" applyFill="0" applyBorder="0" applyAlignment="0" applyProtection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4" fontId="11" fillId="0" borderId="0">
      <alignment horizontal="right"/>
    </xf>
    <xf numFmtId="0" fontId="11" fillId="0" borderId="0" applyFill="0" applyProtection="0">
      <alignment vertical="center" wrapText="1"/>
    </xf>
    <xf numFmtId="2" fontId="11" fillId="0" borderId="0" applyFont="0" applyFill="0" applyBorder="0" applyAlignment="0" applyProtection="0"/>
    <xf numFmtId="0" fontId="39" fillId="0" borderId="0" applyFill="0" applyBorder="0" applyProtection="0">
      <alignment horizontal="left"/>
    </xf>
    <xf numFmtId="38" fontId="23" fillId="12" borderId="0" applyNumberFormat="0" applyBorder="0" applyAlignment="0" applyProtection="0"/>
    <xf numFmtId="171" fontId="27" fillId="0" borderId="14" applyNumberFormat="0" applyBorder="0" applyAlignment="0"/>
    <xf numFmtId="212" fontId="31" fillId="0" borderId="0" applyFont="0" applyFill="0" applyBorder="0" applyAlignment="0" applyProtection="0">
      <alignment horizontal="right"/>
    </xf>
    <xf numFmtId="0" fontId="40" fillId="0" borderId="0" applyProtection="0">
      <alignment horizontal="right"/>
    </xf>
    <xf numFmtId="0" fontId="41" fillId="0" borderId="23" applyNumberFormat="0" applyAlignment="0" applyProtection="0">
      <alignment horizontal="left" vertical="center"/>
    </xf>
    <xf numFmtId="0" fontId="41" fillId="0" borderId="15">
      <alignment horizontal="left" vertical="center"/>
    </xf>
    <xf numFmtId="14" fontId="37" fillId="16" borderId="16">
      <alignment horizontal="center" vertical="center" wrapText="1"/>
    </xf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8" fillId="0" borderId="0" applyFill="0" applyAlignment="0" applyProtection="0">
      <protection locked="0"/>
    </xf>
    <xf numFmtId="0" fontId="28" fillId="0" borderId="3" applyFill="0" applyAlignment="0" applyProtection="0">
      <protection locked="0"/>
    </xf>
    <xf numFmtId="0" fontId="43" fillId="0" borderId="0">
      <protection locked="0"/>
    </xf>
    <xf numFmtId="0" fontId="44" fillId="0" borderId="0">
      <protection locked="0"/>
    </xf>
    <xf numFmtId="0" fontId="44" fillId="0" borderId="0">
      <protection locked="0"/>
    </xf>
    <xf numFmtId="0" fontId="43" fillId="0" borderId="0">
      <protection locked="0"/>
    </xf>
    <xf numFmtId="0" fontId="43" fillId="0" borderId="0">
      <protection locked="0"/>
    </xf>
    <xf numFmtId="0" fontId="45" fillId="0" borderId="0" applyNumberFormat="0" applyFill="0" applyBorder="0" applyAlignment="0" applyProtection="0">
      <alignment vertical="top"/>
      <protection locked="0"/>
    </xf>
    <xf numFmtId="10" fontId="23" fillId="17" borderId="12" applyNumberFormat="0" applyBorder="0" applyAlignment="0" applyProtection="0"/>
    <xf numFmtId="0" fontId="46" fillId="18" borderId="21"/>
    <xf numFmtId="0" fontId="11" fillId="0" borderId="24"/>
    <xf numFmtId="0" fontId="11" fillId="0" borderId="24"/>
    <xf numFmtId="177" fontId="11" fillId="0" borderId="0" applyFill="0" applyBorder="0" applyAlignment="0"/>
    <xf numFmtId="173" fontId="11" fillId="0" borderId="0" applyFill="0" applyBorder="0" applyAlignment="0"/>
    <xf numFmtId="177" fontId="11" fillId="0" borderId="0" applyFill="0" applyBorder="0" applyAlignment="0"/>
    <xf numFmtId="178" fontId="11" fillId="0" borderId="0" applyFill="0" applyBorder="0" applyAlignment="0"/>
    <xf numFmtId="173" fontId="11" fillId="0" borderId="0" applyFill="0" applyBorder="0" applyAlignment="0"/>
    <xf numFmtId="213" fontId="47" fillId="0" borderId="0" applyFont="0" applyFill="0" applyBorder="0" applyAlignment="0" applyProtection="0"/>
    <xf numFmtId="214" fontId="31" fillId="0" borderId="0" applyFont="0" applyFill="0" applyBorder="0" applyAlignment="0" applyProtection="0">
      <alignment horizontal="right"/>
    </xf>
    <xf numFmtId="0" fontId="36" fillId="0" borderId="0"/>
    <xf numFmtId="37" fontId="48" fillId="0" borderId="0"/>
    <xf numFmtId="215" fontId="11" fillId="0" borderId="0"/>
    <xf numFmtId="0" fontId="9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9" fillId="0" borderId="0" applyProtection="0"/>
    <xf numFmtId="0" fontId="4" fillId="0" borderId="0"/>
    <xf numFmtId="0" fontId="11" fillId="0" borderId="0"/>
    <xf numFmtId="0" fontId="4" fillId="0" borderId="0"/>
    <xf numFmtId="210" fontId="49" fillId="0" borderId="0"/>
    <xf numFmtId="210" fontId="49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50" fillId="0" borderId="0"/>
    <xf numFmtId="0" fontId="11" fillId="19" borderId="25" applyNumberFormat="0" applyFont="0" applyAlignment="0" applyProtection="0"/>
    <xf numFmtId="1" fontId="51" fillId="0" borderId="0" applyProtection="0">
      <alignment horizontal="right" vertical="center"/>
    </xf>
    <xf numFmtId="216" fontId="28" fillId="0" borderId="0" applyFont="0" applyFill="0" applyBorder="0" applyAlignment="0" applyProtection="0"/>
    <xf numFmtId="217" fontId="24" fillId="0" borderId="0" applyFont="0" applyFill="0" applyBorder="0" applyAlignment="0" applyProtection="0"/>
    <xf numFmtId="218" fontId="33" fillId="0" borderId="0" applyFont="0" applyFill="0" applyBorder="0" applyAlignment="0" applyProtection="0"/>
    <xf numFmtId="219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22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221" fontId="33" fillId="0" borderId="0" applyFont="0" applyFill="0" applyBorder="0" applyAlignment="0" applyProtection="0"/>
    <xf numFmtId="222" fontId="24" fillId="0" borderId="0" applyFont="0" applyFill="0" applyBorder="0" applyAlignment="0" applyProtection="0"/>
    <xf numFmtId="223" fontId="33" fillId="0" borderId="0" applyFont="0" applyFill="0" applyBorder="0" applyAlignment="0" applyProtection="0"/>
    <xf numFmtId="224" fontId="24" fillId="0" borderId="0" applyFont="0" applyFill="0" applyBorder="0" applyAlignment="0" applyProtection="0"/>
    <xf numFmtId="225" fontId="33" fillId="0" borderId="0" applyFont="0" applyFill="0" applyBorder="0" applyAlignment="0" applyProtection="0"/>
    <xf numFmtId="226" fontId="2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7" fontId="11" fillId="0" borderId="0" applyFill="0" applyBorder="0" applyAlignment="0"/>
    <xf numFmtId="173" fontId="11" fillId="0" borderId="0" applyFill="0" applyBorder="0" applyAlignment="0"/>
    <xf numFmtId="177" fontId="11" fillId="0" borderId="0" applyFill="0" applyBorder="0" applyAlignment="0"/>
    <xf numFmtId="178" fontId="11" fillId="0" borderId="0" applyFill="0" applyBorder="0" applyAlignment="0"/>
    <xf numFmtId="173" fontId="11" fillId="0" borderId="0" applyFill="0" applyBorder="0" applyAlignment="0"/>
    <xf numFmtId="0" fontId="25" fillId="0" borderId="0"/>
    <xf numFmtId="0" fontId="25" fillId="0" borderId="0"/>
    <xf numFmtId="4" fontId="53" fillId="0" borderId="0" applyFill="0" applyBorder="0" applyAlignment="0" applyProtection="0"/>
    <xf numFmtId="4" fontId="11" fillId="0" borderId="26" applyAlignment="0"/>
    <xf numFmtId="0" fontId="11" fillId="0" borderId="26" applyAlignment="0"/>
    <xf numFmtId="4" fontId="11" fillId="0" borderId="26" applyAlignment="0"/>
    <xf numFmtId="0" fontId="54" fillId="0" borderId="27">
      <alignment vertical="center"/>
    </xf>
    <xf numFmtId="0" fontId="55" fillId="0" borderId="28"/>
    <xf numFmtId="0" fontId="56" fillId="0" borderId="0" applyNumberFormat="0" applyFill="0" applyBorder="0" applyAlignment="0" applyProtection="0"/>
    <xf numFmtId="0" fontId="57" fillId="0" borderId="0"/>
    <xf numFmtId="0" fontId="58" fillId="0" borderId="0"/>
    <xf numFmtId="0" fontId="59" fillId="0" borderId="29"/>
    <xf numFmtId="0" fontId="25" fillId="0" borderId="21"/>
    <xf numFmtId="0" fontId="25" fillId="0" borderId="21"/>
    <xf numFmtId="0" fontId="60" fillId="0" borderId="0" applyBorder="0" applyProtection="0">
      <alignment vertical="center"/>
    </xf>
    <xf numFmtId="209" fontId="60" fillId="0" borderId="3" applyBorder="0" applyProtection="0">
      <alignment horizontal="right" vertical="center"/>
    </xf>
    <xf numFmtId="0" fontId="61" fillId="20" borderId="0" applyBorder="0" applyProtection="0">
      <alignment horizontal="centerContinuous" vertical="center"/>
    </xf>
    <xf numFmtId="0" fontId="61" fillId="21" borderId="3" applyBorder="0" applyProtection="0">
      <alignment horizontal="centerContinuous" vertical="center"/>
    </xf>
    <xf numFmtId="0" fontId="62" fillId="0" borderId="0"/>
    <xf numFmtId="0" fontId="50" fillId="0" borderId="0"/>
    <xf numFmtId="0" fontId="63" fillId="0" borderId="0" applyFill="0" applyBorder="0" applyProtection="0">
      <alignment horizontal="left"/>
    </xf>
    <xf numFmtId="0" fontId="39" fillId="0" borderId="7" applyFill="0" applyBorder="0" applyProtection="0">
      <alignment horizontal="left" vertical="top"/>
    </xf>
    <xf numFmtId="0" fontId="64" fillId="0" borderId="0">
      <alignment horizontal="centerContinuous"/>
    </xf>
    <xf numFmtId="0" fontId="65" fillId="0" borderId="0"/>
    <xf numFmtId="0" fontId="66" fillId="0" borderId="0"/>
    <xf numFmtId="49" fontId="27" fillId="0" borderId="0" applyFill="0" applyBorder="0" applyAlignment="0"/>
    <xf numFmtId="227" fontId="11" fillId="0" borderId="0" applyFill="0" applyBorder="0" applyAlignment="0"/>
    <xf numFmtId="228" fontId="11" fillId="0" borderId="0" applyFill="0" applyBorder="0" applyAlignment="0"/>
    <xf numFmtId="0" fontId="67" fillId="0" borderId="0" applyFill="0" applyBorder="0" applyProtection="0">
      <alignment horizontal="left" vertical="top"/>
    </xf>
    <xf numFmtId="0" fontId="68" fillId="22" borderId="0"/>
    <xf numFmtId="0" fontId="69" fillId="22" borderId="0"/>
    <xf numFmtId="0" fontId="70" fillId="0" borderId="10" applyBorder="0">
      <alignment horizontal="center"/>
    </xf>
    <xf numFmtId="4" fontId="11" fillId="0" borderId="30"/>
    <xf numFmtId="4" fontId="11" fillId="0" borderId="31"/>
    <xf numFmtId="4" fontId="11" fillId="0" borderId="15"/>
    <xf numFmtId="0" fontId="11" fillId="0" borderId="32" applyNumberFormat="0" applyFont="0" applyFill="0" applyAlignment="0" applyProtection="0"/>
    <xf numFmtId="0" fontId="46" fillId="0" borderId="33"/>
    <xf numFmtId="0" fontId="71" fillId="0" borderId="33"/>
    <xf numFmtId="0" fontId="46" fillId="0" borderId="21"/>
    <xf numFmtId="0" fontId="71" fillId="0" borderId="21"/>
    <xf numFmtId="0" fontId="72" fillId="0" borderId="0">
      <alignment horizontal="fill"/>
    </xf>
    <xf numFmtId="4" fontId="11" fillId="0" borderId="31"/>
    <xf numFmtId="4" fontId="11" fillId="0" borderId="34"/>
    <xf numFmtId="229" fontId="47" fillId="0" borderId="0" applyFont="0" applyFill="0" applyBorder="0" applyAlignment="0" applyProtection="0"/>
    <xf numFmtId="230" fontId="11" fillId="0" borderId="0" applyFont="0" applyFill="0" applyBorder="0" applyAlignment="0" applyProtection="0"/>
    <xf numFmtId="231" fontId="11" fillId="0" borderId="0" applyFont="0" applyFill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232" fontId="73" fillId="0" borderId="3" applyBorder="0" applyProtection="0">
      <alignment horizontal="right"/>
    </xf>
    <xf numFmtId="0" fontId="3" fillId="0" borderId="0"/>
    <xf numFmtId="0" fontId="57" fillId="0" borderId="0"/>
    <xf numFmtId="43" fontId="3" fillId="0" borderId="0" applyFont="0" applyFill="0" applyBorder="0" applyAlignment="0" applyProtection="0"/>
    <xf numFmtId="0" fontId="11" fillId="0" borderId="0"/>
  </cellStyleXfs>
  <cellXfs count="735">
    <xf numFmtId="0" fontId="0" fillId="0" borderId="0" xfId="0"/>
    <xf numFmtId="0" fontId="5" fillId="0" borderId="0" xfId="148"/>
    <xf numFmtId="0" fontId="5" fillId="0" borderId="0" xfId="148" applyAlignment="1">
      <alignment wrapText="1"/>
    </xf>
    <xf numFmtId="0" fontId="7" fillId="0" borderId="3" xfId="148" applyFont="1" applyFill="1" applyBorder="1" applyAlignment="1">
      <alignment vertical="center" wrapText="1"/>
    </xf>
    <xf numFmtId="0" fontId="7" fillId="0" borderId="3" xfId="148" applyFont="1" applyFill="1" applyBorder="1" applyAlignment="1">
      <alignment vertical="center"/>
    </xf>
    <xf numFmtId="0" fontId="7" fillId="0" borderId="3" xfId="148" applyFont="1" applyFill="1" applyBorder="1" applyAlignment="1">
      <alignment vertical="top"/>
    </xf>
    <xf numFmtId="0" fontId="7" fillId="0" borderId="4" xfId="148" applyFont="1" applyFill="1" applyBorder="1" applyAlignment="1">
      <alignment vertical="center"/>
    </xf>
    <xf numFmtId="0" fontId="7" fillId="0" borderId="2" xfId="148" applyFont="1" applyFill="1" applyBorder="1" applyAlignment="1">
      <alignment vertical="top"/>
    </xf>
    <xf numFmtId="0" fontId="7" fillId="0" borderId="3" xfId="148" applyFont="1" applyFill="1" applyBorder="1" applyAlignment="1">
      <alignment vertical="top" wrapText="1"/>
    </xf>
    <xf numFmtId="0" fontId="7" fillId="0" borderId="3" xfId="148" quotePrefix="1" applyFont="1" applyFill="1" applyBorder="1" applyAlignment="1">
      <alignment vertical="center"/>
    </xf>
    <xf numFmtId="0" fontId="7" fillId="0" borderId="0" xfId="148" applyFont="1" applyFill="1" applyBorder="1" applyAlignment="1">
      <alignment vertical="center" wrapText="1"/>
    </xf>
    <xf numFmtId="0" fontId="7" fillId="0" borderId="0" xfId="148" applyFont="1" applyFill="1" applyBorder="1" applyAlignment="1">
      <alignment vertical="center"/>
    </xf>
    <xf numFmtId="0" fontId="7" fillId="0" borderId="0" xfId="148" applyFont="1" applyFill="1" applyBorder="1" applyAlignment="1">
      <alignment vertical="top"/>
    </xf>
    <xf numFmtId="0" fontId="7" fillId="0" borderId="0" xfId="148" applyFont="1" applyFill="1" applyBorder="1" applyAlignment="1">
      <alignment vertical="top" wrapText="1"/>
    </xf>
    <xf numFmtId="0" fontId="7" fillId="0" borderId="0" xfId="148" quotePrefix="1" applyFont="1" applyFill="1" applyBorder="1" applyAlignment="1">
      <alignment horizontal="center" vertical="center"/>
    </xf>
    <xf numFmtId="0" fontId="7" fillId="0" borderId="9" xfId="148" applyFont="1" applyFill="1" applyBorder="1" applyAlignment="1">
      <alignment vertical="top"/>
    </xf>
    <xf numFmtId="0" fontId="7" fillId="0" borderId="10" xfId="148" applyFont="1" applyFill="1" applyBorder="1" applyAlignment="1">
      <alignment vertical="top" wrapText="1"/>
    </xf>
    <xf numFmtId="0" fontId="7" fillId="0" borderId="10" xfId="148" applyFont="1" applyFill="1" applyBorder="1" applyAlignment="1">
      <alignment horizontal="left" vertical="center"/>
    </xf>
    <xf numFmtId="0" fontId="7" fillId="0" borderId="10" xfId="148" applyFont="1" applyBorder="1"/>
    <xf numFmtId="0" fontId="7" fillId="0" borderId="9" xfId="148" applyFont="1" applyBorder="1"/>
    <xf numFmtId="0" fontId="7" fillId="0" borderId="11" xfId="148" applyFont="1" applyFill="1" applyBorder="1" applyAlignment="1">
      <alignment horizontal="left" vertical="center"/>
    </xf>
    <xf numFmtId="0" fontId="7" fillId="0" borderId="10" xfId="148" applyFont="1" applyFill="1" applyBorder="1" applyAlignment="1">
      <alignment vertical="center"/>
    </xf>
    <xf numFmtId="0" fontId="8" fillId="0" borderId="9" xfId="148" quotePrefix="1" applyFont="1" applyFill="1" applyBorder="1" applyAlignment="1">
      <alignment horizontal="center" vertical="center"/>
    </xf>
    <xf numFmtId="0" fontId="7" fillId="0" borderId="0" xfId="148" quotePrefix="1" applyFont="1" applyFill="1" applyBorder="1" applyAlignment="1">
      <alignment horizontal="right" vertical="center"/>
    </xf>
    <xf numFmtId="0" fontId="7" fillId="0" borderId="0" xfId="148" quotePrefix="1" applyFont="1" applyFill="1" applyBorder="1" applyAlignment="1">
      <alignment vertical="center"/>
    </xf>
    <xf numFmtId="0" fontId="7" fillId="0" borderId="0" xfId="148" applyFont="1" applyFill="1" applyBorder="1" applyAlignment="1">
      <alignment horizontal="left" vertical="center" wrapText="1"/>
    </xf>
    <xf numFmtId="1" fontId="5" fillId="0" borderId="0" xfId="148" applyNumberFormat="1"/>
    <xf numFmtId="1" fontId="7" fillId="0" borderId="0" xfId="148" applyNumberFormat="1" applyFont="1" applyFill="1" applyBorder="1" applyAlignment="1">
      <alignment horizontal="center" vertical="center"/>
    </xf>
    <xf numFmtId="165" fontId="7" fillId="0" borderId="0" xfId="148" applyNumberFormat="1" applyFont="1" applyFill="1" applyBorder="1" applyAlignment="1">
      <alignment horizontal="center" vertical="center"/>
    </xf>
    <xf numFmtId="0" fontId="7" fillId="0" borderId="0" xfId="148" applyFont="1" applyFill="1" applyBorder="1" applyAlignment="1">
      <alignment horizontal="center" vertical="center" wrapText="1"/>
    </xf>
    <xf numFmtId="0" fontId="5" fillId="0" borderId="0" xfId="148" applyAlignment="1">
      <alignment horizontal="left" vertical="center"/>
    </xf>
    <xf numFmtId="0" fontId="7" fillId="0" borderId="0" xfId="0" applyFont="1" applyFill="1" applyBorder="1" applyAlignment="1">
      <alignment vertical="top"/>
    </xf>
    <xf numFmtId="0" fontId="7" fillId="0" borderId="0" xfId="0" applyFont="1" applyFill="1" applyBorder="1" applyAlignment="1">
      <alignment vertical="top" wrapText="1"/>
    </xf>
    <xf numFmtId="1" fontId="7" fillId="0" borderId="0" xfId="148" applyNumberFormat="1" applyFont="1" applyFill="1" applyBorder="1" applyAlignment="1">
      <alignment vertical="center"/>
    </xf>
    <xf numFmtId="0" fontId="5" fillId="0" borderId="0" xfId="148" applyBorder="1" applyAlignment="1">
      <alignment horizontal="left" vertical="center"/>
    </xf>
    <xf numFmtId="0" fontId="5" fillId="0" borderId="0" xfId="148" applyBorder="1" applyAlignment="1">
      <alignment wrapText="1"/>
    </xf>
    <xf numFmtId="0" fontId="7" fillId="0" borderId="0" xfId="148" quotePrefix="1" applyFont="1" applyFill="1" applyBorder="1" applyAlignment="1">
      <alignment horizontal="center" vertical="center" wrapText="1"/>
    </xf>
    <xf numFmtId="0" fontId="7" fillId="0" borderId="0" xfId="148" applyFont="1" applyFill="1" applyBorder="1" applyAlignment="1">
      <alignment horizontal="center" vertical="center"/>
    </xf>
    <xf numFmtId="0" fontId="6" fillId="0" borderId="0" xfId="1" applyFont="1" applyFill="1"/>
    <xf numFmtId="0" fontId="6" fillId="0" borderId="0" xfId="1" applyFont="1" applyFill="1" applyAlignment="1">
      <alignment horizontal="left" vertical="center"/>
    </xf>
    <xf numFmtId="0" fontId="6" fillId="0" borderId="0" xfId="1" applyFont="1" applyFill="1" applyAlignment="1">
      <alignment horizontal="center" vertical="center"/>
    </xf>
    <xf numFmtId="0" fontId="7" fillId="0" borderId="10" xfId="148" applyFont="1" applyFill="1" applyBorder="1" applyAlignment="1">
      <alignment horizontal="left" vertical="top"/>
    </xf>
    <xf numFmtId="0" fontId="7" fillId="0" borderId="10" xfId="148" applyFont="1" applyFill="1" applyBorder="1"/>
    <xf numFmtId="0" fontId="7" fillId="0" borderId="9" xfId="148" applyFont="1" applyFill="1" applyBorder="1"/>
    <xf numFmtId="0" fontId="6" fillId="0" borderId="0" xfId="148" applyFont="1" applyFill="1" applyAlignment="1">
      <alignment horizontal="left" vertical="center"/>
    </xf>
    <xf numFmtId="0" fontId="6" fillId="0" borderId="0" xfId="148" applyFont="1" applyFill="1" applyAlignment="1">
      <alignment horizontal="center" vertical="center"/>
    </xf>
    <xf numFmtId="41" fontId="16" fillId="2" borderId="12" xfId="154" applyNumberFormat="1" applyFont="1" applyFill="1" applyBorder="1" applyAlignment="1">
      <alignment horizontal="center" vertical="center" wrapText="1"/>
    </xf>
    <xf numFmtId="0" fontId="16" fillId="2" borderId="12" xfId="148" applyFont="1" applyFill="1" applyBorder="1" applyAlignment="1">
      <alignment horizontal="center" vertical="center" wrapText="1"/>
    </xf>
    <xf numFmtId="0" fontId="8" fillId="2" borderId="13" xfId="148" applyFont="1" applyFill="1" applyBorder="1" applyAlignment="1">
      <alignment horizontal="center" vertical="center"/>
    </xf>
    <xf numFmtId="0" fontId="8" fillId="2" borderId="14" xfId="148" applyFont="1" applyFill="1" applyBorder="1" applyAlignment="1">
      <alignment horizontal="center" vertical="center"/>
    </xf>
    <xf numFmtId="0" fontId="0" fillId="0" borderId="12" xfId="0" applyBorder="1"/>
    <xf numFmtId="43" fontId="0" fillId="0" borderId="12" xfId="0" applyNumberFormat="1" applyBorder="1"/>
    <xf numFmtId="0" fontId="18" fillId="0" borderId="0" xfId="148" applyFont="1"/>
    <xf numFmtId="165" fontId="8" fillId="0" borderId="0" xfId="148" applyNumberFormat="1" applyFont="1" applyFill="1" applyBorder="1" applyAlignment="1">
      <alignment horizontal="center" vertical="center"/>
    </xf>
    <xf numFmtId="1" fontId="8" fillId="0" borderId="0" xfId="148" applyNumberFormat="1" applyFont="1" applyFill="1" applyBorder="1" applyAlignment="1">
      <alignment horizontal="center" vertical="center"/>
    </xf>
    <xf numFmtId="41" fontId="18" fillId="0" borderId="0" xfId="154" applyFont="1"/>
    <xf numFmtId="41" fontId="16" fillId="2" borderId="12" xfId="154" applyFont="1" applyFill="1" applyBorder="1" applyAlignment="1">
      <alignment horizontal="center" vertical="center" wrapText="1"/>
    </xf>
    <xf numFmtId="41" fontId="8" fillId="0" borderId="0" xfId="154" applyFont="1" applyFill="1" applyBorder="1" applyAlignment="1">
      <alignment horizontal="center" vertical="center"/>
    </xf>
    <xf numFmtId="0" fontId="6" fillId="0" borderId="0" xfId="1" applyFont="1" applyFill="1" applyAlignment="1">
      <alignment vertical="top"/>
    </xf>
    <xf numFmtId="0" fontId="5" fillId="0" borderId="0" xfId="148" applyAlignment="1">
      <alignment vertical="top"/>
    </xf>
    <xf numFmtId="41" fontId="16" fillId="2" borderId="12" xfId="154" applyNumberFormat="1" applyFont="1" applyFill="1" applyBorder="1" applyAlignment="1">
      <alignment horizontal="center" vertical="top" wrapText="1"/>
    </xf>
    <xf numFmtId="0" fontId="75" fillId="0" borderId="6" xfId="148" applyFont="1" applyFill="1" applyBorder="1" applyAlignment="1">
      <alignment vertical="top"/>
    </xf>
    <xf numFmtId="0" fontId="75" fillId="0" borderId="6" xfId="148" applyFont="1" applyFill="1" applyBorder="1" applyAlignment="1">
      <alignment vertical="top" wrapText="1"/>
    </xf>
    <xf numFmtId="0" fontId="76" fillId="0" borderId="6" xfId="148" applyFont="1" applyBorder="1" applyAlignment="1">
      <alignment vertical="top"/>
    </xf>
    <xf numFmtId="41" fontId="16" fillId="23" borderId="12" xfId="154" applyNumberFormat="1" applyFont="1" applyFill="1" applyBorder="1" applyAlignment="1">
      <alignment horizontal="center" vertical="center" wrapText="1" shrinkToFit="1"/>
    </xf>
    <xf numFmtId="0" fontId="16" fillId="23" borderId="12" xfId="148" applyFont="1" applyFill="1" applyBorder="1" applyAlignment="1">
      <alignment horizontal="center" vertical="center" wrapText="1" shrinkToFit="1"/>
    </xf>
    <xf numFmtId="0" fontId="3" fillId="0" borderId="0" xfId="1612" applyProtection="1">
      <protection hidden="1"/>
    </xf>
    <xf numFmtId="0" fontId="3" fillId="0" borderId="0" xfId="1612" applyBorder="1" applyProtection="1">
      <protection hidden="1"/>
    </xf>
    <xf numFmtId="0" fontId="80" fillId="0" borderId="0" xfId="1613" applyFont="1" applyBorder="1" applyProtection="1">
      <protection hidden="1"/>
    </xf>
    <xf numFmtId="0" fontId="80" fillId="24" borderId="0" xfId="1613" applyFont="1" applyFill="1" applyBorder="1" applyProtection="1">
      <protection hidden="1"/>
    </xf>
    <xf numFmtId="0" fontId="80" fillId="24" borderId="12" xfId="1613" applyFont="1" applyFill="1" applyBorder="1" applyAlignment="1" applyProtection="1">
      <alignment shrinkToFit="1"/>
      <protection hidden="1"/>
    </xf>
    <xf numFmtId="41" fontId="81" fillId="24" borderId="12" xfId="7" applyFont="1" applyFill="1" applyBorder="1" applyAlignment="1" applyProtection="1">
      <alignment shrinkToFit="1"/>
      <protection hidden="1"/>
    </xf>
    <xf numFmtId="0" fontId="80" fillId="24" borderId="12" xfId="1613" applyFont="1" applyFill="1" applyBorder="1" applyProtection="1">
      <protection hidden="1"/>
    </xf>
    <xf numFmtId="0" fontId="80" fillId="25" borderId="12" xfId="1613" applyFont="1" applyFill="1" applyBorder="1" applyProtection="1">
      <protection hidden="1"/>
    </xf>
    <xf numFmtId="41" fontId="80" fillId="25" borderId="12" xfId="7" applyFont="1" applyFill="1" applyBorder="1" applyAlignment="1" applyProtection="1">
      <alignment horizontal="left"/>
      <protection hidden="1"/>
    </xf>
    <xf numFmtId="0" fontId="80" fillId="0" borderId="0" xfId="1613" applyFont="1" applyProtection="1">
      <protection hidden="1"/>
    </xf>
    <xf numFmtId="0" fontId="80" fillId="0" borderId="0" xfId="1613" applyFont="1" applyAlignment="1" applyProtection="1">
      <alignment horizontal="center"/>
      <protection hidden="1"/>
    </xf>
    <xf numFmtId="0" fontId="80" fillId="24" borderId="12" xfId="1613" applyFont="1" applyFill="1" applyBorder="1" applyAlignment="1" applyProtection="1">
      <alignment horizontal="center" shrinkToFit="1"/>
      <protection hidden="1"/>
    </xf>
    <xf numFmtId="0" fontId="80" fillId="24" borderId="12" xfId="1613" applyFont="1" applyFill="1" applyBorder="1" applyAlignment="1" applyProtection="1">
      <alignment horizontal="center"/>
      <protection hidden="1"/>
    </xf>
    <xf numFmtId="41" fontId="80" fillId="25" borderId="12" xfId="7" applyFont="1" applyFill="1" applyBorder="1" applyProtection="1">
      <protection hidden="1"/>
    </xf>
    <xf numFmtId="0" fontId="80" fillId="0" borderId="7" xfId="1613" applyFont="1" applyBorder="1" applyProtection="1">
      <protection hidden="1"/>
    </xf>
    <xf numFmtId="0" fontId="80" fillId="24" borderId="5" xfId="1613" applyFont="1" applyFill="1" applyBorder="1" applyProtection="1">
      <protection hidden="1"/>
    </xf>
    <xf numFmtId="0" fontId="80" fillId="24" borderId="7" xfId="1613" applyFont="1" applyFill="1" applyBorder="1" applyProtection="1">
      <protection hidden="1"/>
    </xf>
    <xf numFmtId="0" fontId="80" fillId="0" borderId="5" xfId="1613" applyFont="1" applyBorder="1" applyProtection="1">
      <protection hidden="1"/>
    </xf>
    <xf numFmtId="0" fontId="3" fillId="0" borderId="0" xfId="1612" applyFill="1" applyProtection="1">
      <protection hidden="1"/>
    </xf>
    <xf numFmtId="0" fontId="3" fillId="0" borderId="0" xfId="1612" applyBorder="1" applyProtection="1">
      <protection locked="0"/>
    </xf>
    <xf numFmtId="0" fontId="3" fillId="0" borderId="0" xfId="1612" applyProtection="1">
      <protection locked="0"/>
    </xf>
    <xf numFmtId="0" fontId="85" fillId="0" borderId="0" xfId="1612" applyFont="1" applyAlignment="1" applyProtection="1">
      <alignment horizontal="center" vertical="center"/>
      <protection locked="0"/>
    </xf>
    <xf numFmtId="0" fontId="86" fillId="0" borderId="0" xfId="1612" applyFont="1" applyAlignment="1" applyProtection="1">
      <alignment horizontal="center"/>
      <protection hidden="1"/>
    </xf>
    <xf numFmtId="0" fontId="86" fillId="0" borderId="0" xfId="1612" applyFont="1" applyBorder="1" applyAlignment="1" applyProtection="1">
      <alignment horizontal="center"/>
      <protection hidden="1"/>
    </xf>
    <xf numFmtId="0" fontId="86" fillId="0" borderId="0" xfId="1612" applyFont="1" applyFill="1" applyAlignment="1" applyProtection="1">
      <alignment horizontal="center"/>
      <protection hidden="1"/>
    </xf>
    <xf numFmtId="0" fontId="3" fillId="0" borderId="31" xfId="1612" applyBorder="1" applyProtection="1">
      <protection hidden="1"/>
    </xf>
    <xf numFmtId="0" fontId="3" fillId="0" borderId="30" xfId="1612" applyBorder="1" applyProtection="1">
      <protection hidden="1"/>
    </xf>
    <xf numFmtId="0" fontId="3" fillId="0" borderId="34" xfId="1612" applyFill="1" applyBorder="1" applyProtection="1">
      <protection hidden="1"/>
    </xf>
    <xf numFmtId="0" fontId="3" fillId="0" borderId="35" xfId="1612" applyBorder="1" applyProtection="1">
      <protection hidden="1"/>
    </xf>
    <xf numFmtId="0" fontId="3" fillId="0" borderId="26" xfId="1612" applyFill="1" applyBorder="1" applyProtection="1">
      <protection hidden="1"/>
    </xf>
    <xf numFmtId="0" fontId="87" fillId="0" borderId="0" xfId="1612" applyFont="1" applyBorder="1" applyProtection="1">
      <protection hidden="1"/>
    </xf>
    <xf numFmtId="0" fontId="3" fillId="0" borderId="0" xfId="1612" applyBorder="1" applyAlignment="1" applyProtection="1">
      <alignment horizontal="center"/>
      <protection hidden="1"/>
    </xf>
    <xf numFmtId="0" fontId="88" fillId="23" borderId="0" xfId="1612" applyFont="1" applyFill="1" applyAlignment="1" applyProtection="1">
      <alignment horizontal="left" vertical="center"/>
      <protection locked="0"/>
    </xf>
    <xf numFmtId="164" fontId="0" fillId="0" borderId="26" xfId="1614" applyNumberFormat="1" applyFont="1" applyFill="1" applyBorder="1" applyAlignment="1" applyProtection="1">
      <alignment horizontal="center" vertical="center"/>
      <protection hidden="1"/>
    </xf>
    <xf numFmtId="164" fontId="0" fillId="0" borderId="26" xfId="1614" applyNumberFormat="1" applyFont="1" applyFill="1" applyBorder="1" applyAlignment="1" applyProtection="1">
      <alignment horizontal="center" vertical="center" wrapText="1"/>
      <protection hidden="1"/>
    </xf>
    <xf numFmtId="0" fontId="3" fillId="23" borderId="12" xfId="1612" applyFill="1" applyBorder="1" applyAlignment="1" applyProtection="1">
      <alignment horizontal="center" vertical="center"/>
      <protection hidden="1"/>
    </xf>
    <xf numFmtId="0" fontId="3" fillId="23" borderId="14" xfId="1612" applyFill="1" applyBorder="1" applyAlignment="1" applyProtection="1">
      <alignment horizontal="center" vertical="center"/>
      <protection hidden="1"/>
    </xf>
    <xf numFmtId="164" fontId="0" fillId="23" borderId="12" xfId="1614" applyNumberFormat="1" applyFont="1" applyFill="1" applyBorder="1" applyAlignment="1" applyProtection="1">
      <alignment horizontal="center" vertical="center" wrapText="1"/>
      <protection hidden="1"/>
    </xf>
    <xf numFmtId="164" fontId="0" fillId="23" borderId="12" xfId="1614" applyNumberFormat="1" applyFont="1" applyFill="1" applyBorder="1" applyAlignment="1" applyProtection="1">
      <alignment horizontal="center" vertical="center"/>
      <protection hidden="1"/>
    </xf>
    <xf numFmtId="0" fontId="3" fillId="0" borderId="0" xfId="1612" applyAlignment="1" applyProtection="1">
      <alignment shrinkToFit="1"/>
      <protection hidden="1"/>
    </xf>
    <xf numFmtId="0" fontId="3" fillId="0" borderId="35" xfId="1612" applyBorder="1" applyAlignment="1" applyProtection="1">
      <alignment shrinkToFit="1"/>
      <protection hidden="1"/>
    </xf>
    <xf numFmtId="42" fontId="79" fillId="0" borderId="12" xfId="1612" applyNumberFormat="1" applyFont="1" applyBorder="1" applyAlignment="1" applyProtection="1">
      <alignment vertical="center" shrinkToFit="1"/>
      <protection hidden="1"/>
    </xf>
    <xf numFmtId="42" fontId="79" fillId="0" borderId="2" xfId="1612" applyNumberFormat="1" applyFont="1" applyBorder="1" applyAlignment="1" applyProtection="1">
      <alignment vertical="center" shrinkToFit="1"/>
      <protection hidden="1"/>
    </xf>
    <xf numFmtId="42" fontId="3" fillId="0" borderId="26" xfId="1612" applyNumberFormat="1" applyFill="1" applyBorder="1" applyAlignment="1" applyProtection="1">
      <alignment vertical="center" shrinkToFit="1"/>
      <protection hidden="1"/>
    </xf>
    <xf numFmtId="0" fontId="3" fillId="0" borderId="26" xfId="1612" applyFill="1" applyBorder="1" applyAlignment="1" applyProtection="1">
      <alignment horizontal="center" vertical="center"/>
      <protection hidden="1"/>
    </xf>
    <xf numFmtId="0" fontId="3" fillId="26" borderId="13" xfId="1612" applyFill="1" applyBorder="1" applyAlignment="1" applyProtection="1">
      <alignment horizontal="center" vertical="center"/>
      <protection hidden="1"/>
    </xf>
    <xf numFmtId="0" fontId="89" fillId="0" borderId="0" xfId="1612" applyFont="1" applyProtection="1">
      <protection hidden="1"/>
    </xf>
    <xf numFmtId="0" fontId="89" fillId="0" borderId="35" xfId="1612" applyFont="1" applyBorder="1" applyProtection="1">
      <protection hidden="1"/>
    </xf>
    <xf numFmtId="42" fontId="89" fillId="0" borderId="26" xfId="1612" applyNumberFormat="1" applyFont="1" applyFill="1" applyBorder="1" applyAlignment="1" applyProtection="1">
      <alignment horizontal="center" vertical="center"/>
      <protection hidden="1"/>
    </xf>
    <xf numFmtId="0" fontId="3" fillId="0" borderId="17" xfId="1612" applyBorder="1" applyProtection="1">
      <protection hidden="1"/>
    </xf>
    <xf numFmtId="0" fontId="3" fillId="0" borderId="16" xfId="1612" applyBorder="1" applyProtection="1">
      <protection hidden="1"/>
    </xf>
    <xf numFmtId="0" fontId="3" fillId="0" borderId="18" xfId="1612" applyFill="1" applyBorder="1" applyProtection="1">
      <protection hidden="1"/>
    </xf>
    <xf numFmtId="0" fontId="87" fillId="0" borderId="0" xfId="1612" applyNumberFormat="1" applyFont="1" applyBorder="1" applyAlignment="1" applyProtection="1">
      <alignment horizontal="left"/>
      <protection hidden="1"/>
    </xf>
    <xf numFmtId="0" fontId="87" fillId="0" borderId="0" xfId="1612" applyNumberFormat="1" applyFont="1" applyBorder="1" applyAlignment="1" applyProtection="1">
      <alignment horizontal="left" vertical="top"/>
      <protection hidden="1"/>
    </xf>
    <xf numFmtId="0" fontId="92" fillId="0" borderId="0" xfId="1612" applyNumberFormat="1" applyFont="1" applyBorder="1" applyAlignment="1" applyProtection="1">
      <alignment horizontal="left"/>
      <protection hidden="1"/>
    </xf>
    <xf numFmtId="41" fontId="89" fillId="0" borderId="0" xfId="154" applyFont="1" applyAlignment="1" applyProtection="1">
      <alignment vertical="center"/>
      <protection hidden="1"/>
    </xf>
    <xf numFmtId="42" fontId="89" fillId="0" borderId="0" xfId="1612" applyNumberFormat="1" applyFont="1" applyAlignment="1" applyProtection="1">
      <alignment vertical="center"/>
      <protection hidden="1"/>
    </xf>
    <xf numFmtId="0" fontId="75" fillId="0" borderId="11" xfId="148" quotePrefix="1" applyNumberFormat="1" applyFont="1" applyFill="1" applyBorder="1" applyAlignment="1">
      <alignment horizontal="center" vertical="center" shrinkToFit="1"/>
    </xf>
    <xf numFmtId="0" fontId="75" fillId="0" borderId="10" xfId="1" applyNumberFormat="1" applyFont="1" applyFill="1" applyBorder="1" applyAlignment="1">
      <alignment vertical="center" shrinkToFit="1"/>
    </xf>
    <xf numFmtId="41" fontId="75" fillId="0" borderId="10" xfId="154" applyFont="1" applyFill="1" applyBorder="1" applyAlignment="1">
      <alignment horizontal="right" vertical="center" shrinkToFit="1"/>
    </xf>
    <xf numFmtId="0" fontId="75" fillId="0" borderId="7" xfId="148" quotePrefix="1" applyFont="1" applyFill="1" applyBorder="1" applyAlignment="1">
      <alignment horizontal="center" vertical="center" shrinkToFit="1"/>
    </xf>
    <xf numFmtId="0" fontId="75" fillId="0" borderId="0" xfId="1" applyFont="1" applyFill="1" applyBorder="1" applyAlignment="1">
      <alignment vertical="center" shrinkToFit="1"/>
    </xf>
    <xf numFmtId="49" fontId="75" fillId="0" borderId="0" xfId="1" applyNumberFormat="1" applyFont="1" applyFill="1" applyBorder="1" applyAlignment="1">
      <alignment vertical="center" shrinkToFit="1"/>
    </xf>
    <xf numFmtId="41" fontId="75" fillId="0" borderId="0" xfId="154" applyFont="1" applyFill="1" applyBorder="1" applyAlignment="1">
      <alignment horizontal="right" vertical="center" shrinkToFit="1"/>
    </xf>
    <xf numFmtId="0" fontId="3" fillId="0" borderId="0" xfId="148" applyFont="1" applyAlignment="1">
      <alignment horizontal="center" vertical="center"/>
    </xf>
    <xf numFmtId="41" fontId="3" fillId="0" borderId="0" xfId="154" applyFont="1" applyAlignment="1">
      <alignment vertical="center"/>
    </xf>
    <xf numFmtId="0" fontId="3" fillId="0" borderId="0" xfId="148" applyFont="1" applyAlignment="1">
      <alignment vertical="center"/>
    </xf>
    <xf numFmtId="0" fontId="79" fillId="0" borderId="12" xfId="0" applyFont="1" applyBorder="1" applyAlignment="1">
      <alignment horizontal="center" vertical="center" shrinkToFit="1"/>
    </xf>
    <xf numFmtId="41" fontId="76" fillId="0" borderId="10" xfId="154" applyFont="1" applyBorder="1" applyAlignment="1">
      <alignment horizontal="right" vertical="center" shrinkToFit="1"/>
    </xf>
    <xf numFmtId="41" fontId="78" fillId="0" borderId="10" xfId="154" applyFont="1" applyBorder="1" applyAlignment="1">
      <alignment horizontal="right" vertical="center" shrinkToFit="1"/>
    </xf>
    <xf numFmtId="41" fontId="77" fillId="0" borderId="10" xfId="154" applyFont="1" applyFill="1" applyBorder="1" applyAlignment="1">
      <alignment horizontal="right" vertical="center" shrinkToFit="1"/>
    </xf>
    <xf numFmtId="41" fontId="77" fillId="0" borderId="8" xfId="154" applyFont="1" applyFill="1" applyBorder="1" applyAlignment="1">
      <alignment horizontal="right" vertical="center" shrinkToFit="1"/>
    </xf>
    <xf numFmtId="41" fontId="3" fillId="0" borderId="0" xfId="148" applyNumberFormat="1" applyFont="1" applyAlignment="1">
      <alignment vertical="center"/>
    </xf>
    <xf numFmtId="41" fontId="76" fillId="0" borderId="0" xfId="154" applyFont="1" applyBorder="1" applyAlignment="1">
      <alignment horizontal="right" vertical="center" shrinkToFit="1"/>
    </xf>
    <xf numFmtId="41" fontId="78" fillId="0" borderId="0" xfId="154" applyFont="1" applyBorder="1" applyAlignment="1">
      <alignment horizontal="right" vertical="center" shrinkToFit="1"/>
    </xf>
    <xf numFmtId="41" fontId="77" fillId="0" borderId="0" xfId="154" applyFont="1" applyFill="1" applyBorder="1" applyAlignment="1">
      <alignment horizontal="right" vertical="center" shrinkToFit="1"/>
    </xf>
    <xf numFmtId="41" fontId="77" fillId="0" borderId="5" xfId="154" applyFont="1" applyFill="1" applyBorder="1" applyAlignment="1">
      <alignment horizontal="right" vertical="center" shrinkToFit="1"/>
    </xf>
    <xf numFmtId="0" fontId="75" fillId="0" borderId="7" xfId="148" applyFont="1" applyFill="1" applyBorder="1" applyAlignment="1">
      <alignment horizontal="center" vertical="center" shrinkToFit="1"/>
    </xf>
    <xf numFmtId="0" fontId="75" fillId="0" borderId="0" xfId="148" applyFont="1" applyFill="1" applyBorder="1" applyAlignment="1">
      <alignment vertical="center" shrinkToFit="1"/>
    </xf>
    <xf numFmtId="0" fontId="6" fillId="0" borderId="0" xfId="1" applyFont="1" applyFill="1" applyAlignment="1">
      <alignment vertical="center"/>
    </xf>
    <xf numFmtId="0" fontId="75" fillId="0" borderId="7" xfId="1" applyFont="1" applyFill="1" applyBorder="1" applyAlignment="1">
      <alignment horizontal="center" vertical="center" shrinkToFit="1"/>
    </xf>
    <xf numFmtId="0" fontId="75" fillId="0" borderId="0" xfId="0" quotePrefix="1" applyFont="1" applyFill="1" applyBorder="1" applyAlignment="1">
      <alignment vertical="center" shrinkToFit="1"/>
    </xf>
    <xf numFmtId="0" fontId="76" fillId="0" borderId="7" xfId="148" applyFont="1" applyBorder="1" applyAlignment="1">
      <alignment horizontal="center" vertical="center" shrinkToFit="1"/>
    </xf>
    <xf numFmtId="0" fontId="76" fillId="0" borderId="0" xfId="148" applyFont="1" applyBorder="1" applyAlignment="1">
      <alignment vertical="center" shrinkToFit="1"/>
    </xf>
    <xf numFmtId="0" fontId="3" fillId="0" borderId="0" xfId="148" applyFont="1" applyAlignment="1">
      <alignment horizontal="center" vertical="center" shrinkToFit="1"/>
    </xf>
    <xf numFmtId="0" fontId="3" fillId="0" borderId="0" xfId="148" applyFont="1" applyAlignment="1">
      <alignment vertical="center" shrinkToFit="1"/>
    </xf>
    <xf numFmtId="1" fontId="3" fillId="0" borderId="0" xfId="148" applyNumberFormat="1" applyFont="1" applyAlignment="1">
      <alignment vertical="center" shrinkToFit="1"/>
    </xf>
    <xf numFmtId="41" fontId="3" fillId="0" borderId="0" xfId="154" applyFont="1" applyAlignment="1">
      <alignment vertical="center" shrinkToFit="1"/>
    </xf>
    <xf numFmtId="0" fontId="79" fillId="0" borderId="0" xfId="148" applyFont="1" applyAlignment="1">
      <alignment vertical="center" shrinkToFit="1"/>
    </xf>
    <xf numFmtId="41" fontId="94" fillId="0" borderId="12" xfId="154" applyFont="1" applyBorder="1" applyAlignment="1">
      <alignment vertical="center" shrinkToFit="1"/>
    </xf>
    <xf numFmtId="0" fontId="75" fillId="0" borderId="9" xfId="148" applyFont="1" applyFill="1" applyBorder="1" applyAlignment="1">
      <alignment horizontal="center" vertical="top"/>
    </xf>
    <xf numFmtId="0" fontId="75" fillId="0" borderId="6" xfId="148" applyFont="1" applyFill="1" applyBorder="1" applyAlignment="1">
      <alignment horizontal="center" vertical="top"/>
    </xf>
    <xf numFmtId="0" fontId="14" fillId="0" borderId="0" xfId="1" applyFont="1" applyFill="1" applyAlignment="1">
      <alignment horizontal="center" vertical="center"/>
    </xf>
    <xf numFmtId="0" fontId="7" fillId="0" borderId="2" xfId="148" applyFont="1" applyFill="1" applyBorder="1" applyAlignment="1">
      <alignment horizontal="center" vertical="top"/>
    </xf>
    <xf numFmtId="0" fontId="7" fillId="0" borderId="9" xfId="148" applyFont="1" applyFill="1" applyBorder="1" applyAlignment="1">
      <alignment horizontal="center" vertical="center"/>
    </xf>
    <xf numFmtId="0" fontId="7" fillId="0" borderId="2" xfId="148" applyFont="1" applyFill="1" applyBorder="1" applyAlignment="1">
      <alignment horizontal="center" vertical="center"/>
    </xf>
    <xf numFmtId="0" fontId="7" fillId="0" borderId="0" xfId="148" applyFont="1" applyFill="1" applyBorder="1" applyAlignment="1">
      <alignment horizontal="center" vertical="top"/>
    </xf>
    <xf numFmtId="165" fontId="7" fillId="0" borderId="2" xfId="148" applyNumberFormat="1" applyFont="1" applyFill="1" applyBorder="1" applyAlignment="1">
      <alignment horizontal="center" vertical="center"/>
    </xf>
    <xf numFmtId="0" fontId="7" fillId="0" borderId="3" xfId="148" applyFont="1" applyFill="1" applyBorder="1" applyAlignment="1">
      <alignment horizontal="center" vertical="center"/>
    </xf>
    <xf numFmtId="0" fontId="6" fillId="0" borderId="0" xfId="148" applyFont="1" applyFill="1" applyAlignment="1">
      <alignment horizontal="center"/>
    </xf>
    <xf numFmtId="0" fontId="8" fillId="2" borderId="12" xfId="148" applyFont="1" applyFill="1" applyBorder="1" applyAlignment="1">
      <alignment horizontal="center" vertical="center"/>
    </xf>
    <xf numFmtId="0" fontId="75" fillId="0" borderId="9" xfId="1" applyFont="1" applyFill="1" applyBorder="1" applyAlignment="1">
      <alignment vertical="top" wrapText="1"/>
    </xf>
    <xf numFmtId="0" fontId="75" fillId="0" borderId="6" xfId="1" applyFont="1" applyFill="1" applyBorder="1" applyAlignment="1">
      <alignment vertical="top"/>
    </xf>
    <xf numFmtId="0" fontId="75" fillId="0" borderId="6" xfId="1" applyFont="1" applyFill="1" applyBorder="1" applyAlignment="1">
      <alignment vertical="top" wrapText="1"/>
    </xf>
    <xf numFmtId="0" fontId="75" fillId="0" borderId="6" xfId="0" applyFont="1" applyFill="1" applyBorder="1" applyAlignment="1">
      <alignment horizontal="left" vertical="top"/>
    </xf>
    <xf numFmtId="0" fontId="75" fillId="0" borderId="6" xfId="0" applyFont="1" applyFill="1" applyBorder="1" applyAlignment="1">
      <alignment vertical="top" wrapText="1"/>
    </xf>
    <xf numFmtId="0" fontId="75" fillId="0" borderId="6" xfId="0" applyFont="1" applyFill="1" applyBorder="1" applyAlignment="1">
      <alignment vertical="top"/>
    </xf>
    <xf numFmtId="0" fontId="77" fillId="0" borderId="9" xfId="148" quotePrefix="1" applyFont="1" applyFill="1" applyBorder="1" applyAlignment="1">
      <alignment horizontal="center" vertical="top"/>
    </xf>
    <xf numFmtId="0" fontId="75" fillId="0" borderId="9" xfId="1" applyFont="1" applyFill="1" applyBorder="1" applyAlignment="1">
      <alignment vertical="top"/>
    </xf>
    <xf numFmtId="0" fontId="76" fillId="0" borderId="9" xfId="148" applyFont="1" applyBorder="1" applyAlignment="1">
      <alignment vertical="top"/>
    </xf>
    <xf numFmtId="49" fontId="75" fillId="0" borderId="9" xfId="1" applyNumberFormat="1" applyFont="1" applyFill="1" applyBorder="1" applyAlignment="1">
      <alignment horizontal="center" vertical="top"/>
    </xf>
    <xf numFmtId="1" fontId="75" fillId="0" borderId="9" xfId="1" applyNumberFormat="1" applyFont="1" applyFill="1" applyBorder="1" applyAlignment="1">
      <alignment horizontal="center" vertical="top"/>
    </xf>
    <xf numFmtId="0" fontId="75" fillId="0" borderId="9" xfId="148" applyFont="1" applyFill="1" applyBorder="1" applyAlignment="1">
      <alignment horizontal="center" vertical="top" wrapText="1"/>
    </xf>
    <xf numFmtId="0" fontId="75" fillId="0" borderId="9" xfId="148" applyFont="1" applyFill="1" applyBorder="1" applyAlignment="1">
      <alignment horizontal="left" vertical="top" wrapText="1"/>
    </xf>
    <xf numFmtId="49" fontId="75" fillId="0" borderId="6" xfId="1" quotePrefix="1" applyNumberFormat="1" applyFont="1" applyFill="1" applyBorder="1" applyAlignment="1">
      <alignment horizontal="center" vertical="top"/>
    </xf>
    <xf numFmtId="1" fontId="75" fillId="0" borderId="6" xfId="1" applyNumberFormat="1" applyFont="1" applyFill="1" applyBorder="1" applyAlignment="1">
      <alignment horizontal="center" vertical="top"/>
    </xf>
    <xf numFmtId="0" fontId="75" fillId="0" borderId="6" xfId="148" applyFont="1" applyFill="1" applyBorder="1" applyAlignment="1">
      <alignment horizontal="center" vertical="top" wrapText="1"/>
    </xf>
    <xf numFmtId="0" fontId="75" fillId="0" borderId="6" xfId="148" applyFont="1" applyFill="1" applyBorder="1" applyAlignment="1">
      <alignment horizontal="left" vertical="top" wrapText="1"/>
    </xf>
    <xf numFmtId="165" fontId="75" fillId="0" borderId="6" xfId="148" applyNumberFormat="1" applyFont="1" applyFill="1" applyBorder="1" applyAlignment="1">
      <alignment horizontal="center" vertical="top"/>
    </xf>
    <xf numFmtId="49" fontId="75" fillId="0" borderId="6" xfId="1" applyNumberFormat="1" applyFont="1" applyFill="1" applyBorder="1" applyAlignment="1">
      <alignment vertical="top" wrapText="1"/>
    </xf>
    <xf numFmtId="0" fontId="75" fillId="0" borderId="6" xfId="148" quotePrefix="1" applyFont="1" applyFill="1" applyBorder="1" applyAlignment="1">
      <alignment horizontal="center" vertical="top" wrapText="1"/>
    </xf>
    <xf numFmtId="0" fontId="75" fillId="0" borderId="6" xfId="148" quotePrefix="1" applyFont="1" applyFill="1" applyBorder="1" applyAlignment="1">
      <alignment horizontal="center" vertical="top"/>
    </xf>
    <xf numFmtId="0" fontId="75" fillId="0" borderId="6" xfId="148" applyFont="1" applyFill="1" applyBorder="1" applyAlignment="1">
      <alignment horizontal="left" vertical="top"/>
    </xf>
    <xf numFmtId="0" fontId="75" fillId="0" borderId="6" xfId="148" quotePrefix="1" applyFont="1" applyFill="1" applyBorder="1" applyAlignment="1">
      <alignment horizontal="right" vertical="top"/>
    </xf>
    <xf numFmtId="0" fontId="77" fillId="0" borderId="6" xfId="148" quotePrefix="1" applyFont="1" applyFill="1" applyBorder="1" applyAlignment="1">
      <alignment horizontal="center" vertical="top"/>
    </xf>
    <xf numFmtId="0" fontId="76" fillId="0" borderId="6" xfId="148" applyFont="1" applyBorder="1" applyAlignment="1">
      <alignment horizontal="left" vertical="top"/>
    </xf>
    <xf numFmtId="0" fontId="75" fillId="0" borderId="6" xfId="148" quotePrefix="1" applyFont="1" applyFill="1" applyBorder="1" applyAlignment="1">
      <alignment vertical="top"/>
    </xf>
    <xf numFmtId="0" fontId="77" fillId="0" borderId="6" xfId="148" applyFont="1" applyFill="1" applyBorder="1" applyAlignment="1">
      <alignment horizontal="left" vertical="top" wrapText="1"/>
    </xf>
    <xf numFmtId="0" fontId="75" fillId="0" borderId="6" xfId="0" quotePrefix="1" applyFont="1" applyFill="1" applyBorder="1" applyAlignment="1">
      <alignment vertical="top"/>
    </xf>
    <xf numFmtId="0" fontId="76" fillId="0" borderId="6" xfId="148" applyFont="1" applyFill="1" applyBorder="1" applyAlignment="1">
      <alignment vertical="top"/>
    </xf>
    <xf numFmtId="0" fontId="76" fillId="0" borderId="6" xfId="148" applyFont="1" applyBorder="1" applyAlignment="1">
      <alignment horizontal="left" vertical="top" wrapText="1"/>
    </xf>
    <xf numFmtId="0" fontId="77" fillId="0" borderId="6" xfId="148" applyFont="1" applyFill="1" applyBorder="1" applyAlignment="1">
      <alignment horizontal="center" vertical="top"/>
    </xf>
    <xf numFmtId="0" fontId="75" fillId="0" borderId="6" xfId="0" applyFont="1" applyFill="1" applyBorder="1" applyAlignment="1">
      <alignment horizontal="center" vertical="top"/>
    </xf>
    <xf numFmtId="0" fontId="75" fillId="0" borderId="6" xfId="0" applyFont="1" applyBorder="1" applyAlignment="1">
      <alignment vertical="top"/>
    </xf>
    <xf numFmtId="0" fontId="75" fillId="0" borderId="9" xfId="148" quotePrefix="1" applyFont="1" applyFill="1" applyBorder="1" applyAlignment="1">
      <alignment horizontal="center" vertical="top" wrapText="1"/>
    </xf>
    <xf numFmtId="0" fontId="75" fillId="0" borderId="9" xfId="148" quotePrefix="1" applyFont="1" applyFill="1" applyBorder="1" applyAlignment="1">
      <alignment horizontal="center" vertical="top"/>
    </xf>
    <xf numFmtId="1" fontId="75" fillId="0" borderId="6" xfId="148" applyNumberFormat="1" applyFont="1" applyFill="1" applyBorder="1" applyAlignment="1">
      <alignment horizontal="center" vertical="top"/>
    </xf>
    <xf numFmtId="165" fontId="75" fillId="0" borderId="6" xfId="0" applyNumberFormat="1" applyFont="1" applyFill="1" applyBorder="1" applyAlignment="1">
      <alignment horizontal="center" vertical="top"/>
    </xf>
    <xf numFmtId="0" fontId="75" fillId="0" borderId="6" xfId="0" applyFont="1" applyFill="1" applyBorder="1" applyAlignment="1">
      <alignment horizontal="center" vertical="top" wrapText="1"/>
    </xf>
    <xf numFmtId="49" fontId="75" fillId="0" borderId="6" xfId="148" applyNumberFormat="1" applyFont="1" applyFill="1" applyBorder="1" applyAlignment="1">
      <alignment horizontal="center" vertical="top"/>
    </xf>
    <xf numFmtId="0" fontId="6" fillId="0" borderId="0" xfId="148" applyFont="1" applyFill="1" applyAlignment="1"/>
    <xf numFmtId="0" fontId="6" fillId="0" borderId="0" xfId="1" applyFont="1" applyFill="1" applyAlignment="1"/>
    <xf numFmtId="41" fontId="74" fillId="0" borderId="0" xfId="154" applyFont="1" applyFill="1" applyAlignment="1"/>
    <xf numFmtId="0" fontId="74" fillId="0" borderId="0" xfId="1" applyFont="1" applyFill="1" applyAlignment="1"/>
    <xf numFmtId="49" fontId="6" fillId="0" borderId="0" xfId="1" applyNumberFormat="1" applyFont="1" applyFill="1" applyAlignment="1"/>
    <xf numFmtId="1" fontId="6" fillId="0" borderId="0" xfId="1" applyNumberFormat="1" applyFont="1" applyFill="1" applyAlignment="1"/>
    <xf numFmtId="0" fontId="5" fillId="0" borderId="0" xfId="148" applyBorder="1" applyAlignment="1"/>
    <xf numFmtId="0" fontId="5" fillId="0" borderId="0" xfId="148" applyAlignment="1"/>
    <xf numFmtId="41" fontId="18" fillId="0" borderId="0" xfId="154" applyFont="1" applyAlignment="1"/>
    <xf numFmtId="0" fontId="18" fillId="0" borderId="0" xfId="148" applyFont="1" applyAlignment="1"/>
    <xf numFmtId="1" fontId="5" fillId="0" borderId="0" xfId="148" applyNumberFormat="1" applyBorder="1" applyAlignment="1"/>
    <xf numFmtId="1" fontId="5" fillId="0" borderId="0" xfId="148" applyNumberFormat="1" applyAlignment="1"/>
    <xf numFmtId="0" fontId="2" fillId="0" borderId="0" xfId="148" applyFont="1" applyAlignment="1">
      <alignment shrinkToFit="1"/>
    </xf>
    <xf numFmtId="0" fontId="75" fillId="0" borderId="0" xfId="148" applyFont="1" applyFill="1" applyBorder="1" applyAlignment="1">
      <alignment horizontal="center" vertical="center"/>
    </xf>
    <xf numFmtId="0" fontId="75" fillId="0" borderId="0" xfId="148" applyFont="1" applyFill="1" applyBorder="1" applyAlignment="1">
      <alignment vertical="center"/>
    </xf>
    <xf numFmtId="165" fontId="75" fillId="0" borderId="0" xfId="148" applyNumberFormat="1" applyFont="1" applyFill="1" applyBorder="1" applyAlignment="1">
      <alignment horizontal="center" vertical="center"/>
    </xf>
    <xf numFmtId="0" fontId="75" fillId="0" borderId="0" xfId="148" applyFont="1" applyFill="1" applyBorder="1" applyAlignment="1">
      <alignment vertical="top"/>
    </xf>
    <xf numFmtId="164" fontId="75" fillId="0" borderId="0" xfId="153" applyNumberFormat="1" applyFont="1" applyFill="1" applyBorder="1" applyAlignment="1">
      <alignment horizontal="center" vertical="center"/>
    </xf>
    <xf numFmtId="0" fontId="75" fillId="0" borderId="0" xfId="148" quotePrefix="1" applyFont="1" applyFill="1" applyBorder="1" applyAlignment="1">
      <alignment horizontal="center" vertical="center"/>
    </xf>
    <xf numFmtId="0" fontId="75" fillId="0" borderId="0" xfId="148" applyFont="1" applyFill="1" applyBorder="1" applyAlignment="1">
      <alignment horizontal="center" vertical="top"/>
    </xf>
    <xf numFmtId="165" fontId="77" fillId="0" borderId="0" xfId="148" applyNumberFormat="1" applyFont="1" applyFill="1" applyBorder="1" applyAlignment="1">
      <alignment horizontal="center" vertical="center"/>
    </xf>
    <xf numFmtId="1" fontId="77" fillId="0" borderId="0" xfId="148" applyNumberFormat="1" applyFont="1" applyFill="1" applyBorder="1" applyAlignment="1">
      <alignment horizontal="center" vertical="center"/>
    </xf>
    <xf numFmtId="0" fontId="7" fillId="0" borderId="0" xfId="148" applyFont="1" applyFill="1" applyBorder="1" applyAlignment="1">
      <alignment horizontal="left" vertical="center"/>
    </xf>
    <xf numFmtId="0" fontId="7" fillId="0" borderId="0" xfId="148" applyFont="1" applyBorder="1" applyAlignment="1"/>
    <xf numFmtId="0" fontId="8" fillId="0" borderId="0" xfId="148" quotePrefix="1" applyFont="1" applyFill="1" applyBorder="1" applyAlignment="1">
      <alignment horizontal="center" vertical="center"/>
    </xf>
    <xf numFmtId="0" fontId="7" fillId="0" borderId="0" xfId="148" applyFont="1" applyFill="1" applyBorder="1" applyAlignment="1">
      <alignment horizontal="left" vertical="top"/>
    </xf>
    <xf numFmtId="0" fontId="7" fillId="0" borderId="0" xfId="148" applyFont="1" applyFill="1" applyBorder="1" applyAlignment="1"/>
    <xf numFmtId="0" fontId="75" fillId="0" borderId="0" xfId="148" quotePrefix="1" applyFont="1" applyFill="1" applyBorder="1" applyAlignment="1">
      <alignment vertical="center"/>
    </xf>
    <xf numFmtId="0" fontId="6" fillId="0" borderId="0" xfId="148" applyFont="1" applyFill="1" applyBorder="1" applyAlignment="1"/>
    <xf numFmtId="0" fontId="6" fillId="0" borderId="0" xfId="148" applyFont="1" applyFill="1" applyBorder="1" applyAlignment="1">
      <alignment horizontal="left" vertical="center"/>
    </xf>
    <xf numFmtId="0" fontId="6" fillId="0" borderId="0" xfId="148" applyFont="1" applyFill="1" applyBorder="1" applyAlignment="1">
      <alignment horizontal="center" vertical="center"/>
    </xf>
    <xf numFmtId="0" fontId="6" fillId="0" borderId="0" xfId="148" applyFont="1" applyFill="1" applyBorder="1" applyAlignment="1">
      <alignment horizontal="center"/>
    </xf>
    <xf numFmtId="0" fontId="6" fillId="0" borderId="0" xfId="1" applyFont="1" applyFill="1" applyBorder="1" applyAlignment="1"/>
    <xf numFmtId="41" fontId="74" fillId="0" borderId="0" xfId="154" applyFont="1" applyFill="1" applyBorder="1" applyAlignment="1"/>
    <xf numFmtId="0" fontId="74" fillId="0" borderId="0" xfId="1" applyFont="1" applyFill="1" applyBorder="1" applyAlignment="1"/>
    <xf numFmtId="0" fontId="6" fillId="0" borderId="0" xfId="1" applyFont="1" applyFill="1" applyBorder="1" applyAlignment="1">
      <alignment vertical="top"/>
    </xf>
    <xf numFmtId="0" fontId="6" fillId="0" borderId="0" xfId="1" applyFont="1" applyFill="1" applyBorder="1"/>
    <xf numFmtId="0" fontId="15" fillId="0" borderId="0" xfId="148" applyFont="1" applyFill="1" applyBorder="1" applyAlignment="1">
      <alignment horizontal="center"/>
    </xf>
    <xf numFmtId="0" fontId="15" fillId="0" borderId="0" xfId="148" applyFont="1" applyFill="1" applyBorder="1" applyAlignment="1">
      <alignment horizontal="center" vertical="center"/>
    </xf>
    <xf numFmtId="0" fontId="28" fillId="2" borderId="13" xfId="148" applyFont="1" applyFill="1" applyBorder="1" applyAlignment="1">
      <alignment horizontal="center" vertical="center"/>
    </xf>
    <xf numFmtId="0" fontId="28" fillId="2" borderId="14" xfId="148" applyFont="1" applyFill="1" applyBorder="1" applyAlignment="1">
      <alignment horizontal="center" vertical="center"/>
    </xf>
    <xf numFmtId="0" fontId="28" fillId="2" borderId="12" xfId="148" applyFont="1" applyFill="1" applyBorder="1" applyAlignment="1">
      <alignment horizontal="center" vertical="center"/>
    </xf>
    <xf numFmtId="0" fontId="96" fillId="2" borderId="12" xfId="148" applyFont="1" applyFill="1" applyBorder="1" applyAlignment="1">
      <alignment horizontal="left" vertical="center" shrinkToFit="1"/>
    </xf>
    <xf numFmtId="0" fontId="96" fillId="2" borderId="12" xfId="148" applyFont="1" applyFill="1" applyBorder="1" applyAlignment="1">
      <alignment vertical="center" shrinkToFit="1"/>
    </xf>
    <xf numFmtId="0" fontId="96" fillId="2" borderId="12" xfId="148" applyFont="1" applyFill="1" applyBorder="1" applyAlignment="1">
      <alignment horizontal="center" vertical="center" shrinkToFit="1"/>
    </xf>
    <xf numFmtId="0" fontId="96" fillId="2" borderId="12" xfId="148" applyFont="1" applyFill="1" applyBorder="1" applyAlignment="1">
      <alignment vertical="top" shrinkToFit="1"/>
    </xf>
    <xf numFmtId="0" fontId="96" fillId="2" borderId="12" xfId="148" applyFont="1" applyFill="1" applyBorder="1" applyAlignment="1">
      <alignment horizontal="center" vertical="top" shrinkToFit="1"/>
    </xf>
    <xf numFmtId="41" fontId="28" fillId="2" borderId="12" xfId="154" applyNumberFormat="1" applyFont="1" applyFill="1" applyBorder="1" applyAlignment="1">
      <alignment horizontal="center" vertical="top" wrapText="1"/>
    </xf>
    <xf numFmtId="41" fontId="28" fillId="2" borderId="12" xfId="154" applyNumberFormat="1" applyFont="1" applyFill="1" applyBorder="1" applyAlignment="1">
      <alignment horizontal="center" vertical="center" wrapText="1"/>
    </xf>
    <xf numFmtId="41" fontId="28" fillId="2" borderId="12" xfId="154" applyFont="1" applyFill="1" applyBorder="1" applyAlignment="1">
      <alignment horizontal="center" vertical="center" wrapText="1"/>
    </xf>
    <xf numFmtId="0" fontId="28" fillId="2" borderId="12" xfId="148" applyFont="1" applyFill="1" applyBorder="1" applyAlignment="1">
      <alignment horizontal="center" vertical="center" wrapText="1"/>
    </xf>
    <xf numFmtId="0" fontId="28" fillId="2" borderId="12" xfId="148" applyNumberFormat="1" applyFont="1" applyFill="1" applyBorder="1" applyAlignment="1">
      <alignment horizontal="center" vertical="center" wrapText="1"/>
    </xf>
    <xf numFmtId="0" fontId="28" fillId="2" borderId="12" xfId="148" applyNumberFormat="1" applyFont="1" applyFill="1" applyBorder="1" applyAlignment="1">
      <alignment horizontal="center" vertical="center"/>
    </xf>
    <xf numFmtId="0" fontId="28" fillId="2" borderId="12" xfId="154" applyNumberFormat="1" applyFont="1" applyFill="1" applyBorder="1" applyAlignment="1">
      <alignment horizontal="center" vertical="center" wrapText="1"/>
    </xf>
    <xf numFmtId="0" fontId="8" fillId="0" borderId="12" xfId="148" applyFont="1" applyFill="1" applyBorder="1" applyAlignment="1">
      <alignment vertical="center" shrinkToFit="1"/>
    </xf>
    <xf numFmtId="0" fontId="8" fillId="0" borderId="12" xfId="148" applyFont="1" applyFill="1" applyBorder="1" applyAlignment="1">
      <alignment horizontal="center" vertical="center" shrinkToFit="1"/>
    </xf>
    <xf numFmtId="165" fontId="8" fillId="0" borderId="12" xfId="148" applyNumberFormat="1" applyFont="1" applyFill="1" applyBorder="1" applyAlignment="1">
      <alignment horizontal="center" vertical="center" shrinkToFit="1"/>
    </xf>
    <xf numFmtId="0" fontId="77" fillId="0" borderId="6" xfId="148" quotePrefix="1" applyFont="1" applyFill="1" applyBorder="1" applyAlignment="1">
      <alignment horizontal="center" vertical="center"/>
    </xf>
    <xf numFmtId="0" fontId="75" fillId="0" borderId="6" xfId="148" applyFont="1" applyFill="1" applyBorder="1" applyAlignment="1">
      <alignment horizontal="center" vertical="center"/>
    </xf>
    <xf numFmtId="0" fontId="75" fillId="0" borderId="6" xfId="148" applyFont="1" applyFill="1" applyBorder="1" applyAlignment="1">
      <alignment horizontal="left" vertical="center"/>
    </xf>
    <xf numFmtId="0" fontId="75" fillId="0" borderId="6" xfId="148" applyFont="1" applyFill="1" applyBorder="1" applyAlignment="1">
      <alignment vertical="center"/>
    </xf>
    <xf numFmtId="165" fontId="75" fillId="0" borderId="6" xfId="148" applyNumberFormat="1" applyFont="1" applyFill="1" applyBorder="1" applyAlignment="1">
      <alignment horizontal="center" vertical="center"/>
    </xf>
    <xf numFmtId="164" fontId="75" fillId="0" borderId="6" xfId="153" applyNumberFormat="1" applyFont="1" applyFill="1" applyBorder="1" applyAlignment="1">
      <alignment horizontal="center" vertical="center"/>
    </xf>
    <xf numFmtId="0" fontId="75" fillId="0" borderId="6" xfId="148" quotePrefix="1" applyFont="1" applyFill="1" applyBorder="1" applyAlignment="1">
      <alignment horizontal="center" vertical="center"/>
    </xf>
    <xf numFmtId="0" fontId="75" fillId="0" borderId="6" xfId="148" applyFont="1" applyFill="1" applyBorder="1" applyAlignment="1"/>
    <xf numFmtId="0" fontId="75" fillId="0" borderId="6" xfId="148" applyFont="1" applyBorder="1" applyAlignment="1"/>
    <xf numFmtId="165" fontId="77" fillId="0" borderId="6" xfId="148" applyNumberFormat="1" applyFont="1" applyFill="1" applyBorder="1" applyAlignment="1">
      <alignment horizontal="center" vertical="center"/>
    </xf>
    <xf numFmtId="1" fontId="77" fillId="0" borderId="6" xfId="148" applyNumberFormat="1" applyFont="1" applyFill="1" applyBorder="1" applyAlignment="1">
      <alignment horizontal="center" vertical="center"/>
    </xf>
    <xf numFmtId="0" fontId="75" fillId="0" borderId="6" xfId="148" quotePrefix="1" applyFont="1" applyFill="1" applyBorder="1" applyAlignment="1">
      <alignment vertical="center"/>
    </xf>
    <xf numFmtId="0" fontId="14" fillId="0" borderId="0" xfId="1" applyFont="1" applyFill="1" applyAlignment="1">
      <alignment horizontal="center" vertical="center"/>
    </xf>
    <xf numFmtId="0" fontId="8" fillId="2" borderId="6" xfId="148" applyFont="1" applyFill="1" applyBorder="1" applyAlignment="1">
      <alignment horizontal="center" vertical="center" wrapText="1"/>
    </xf>
    <xf numFmtId="0" fontId="8" fillId="2" borderId="7" xfId="148" applyFont="1" applyFill="1" applyBorder="1" applyAlignment="1">
      <alignment horizontal="center" vertical="center" wrapText="1"/>
    </xf>
    <xf numFmtId="0" fontId="8" fillId="2" borderId="5" xfId="148" applyFont="1" applyFill="1" applyBorder="1" applyAlignment="1">
      <alignment horizontal="center" vertical="center" wrapText="1"/>
    </xf>
    <xf numFmtId="42" fontId="77" fillId="0" borderId="6" xfId="0" applyNumberFormat="1" applyFont="1" applyFill="1" applyBorder="1" applyAlignment="1">
      <alignment horizontal="left" vertical="center" wrapText="1"/>
    </xf>
    <xf numFmtId="0" fontId="75" fillId="0" borderId="2" xfId="0" applyFont="1" applyBorder="1" applyAlignment="1">
      <alignment vertical="top"/>
    </xf>
    <xf numFmtId="0" fontId="75" fillId="0" borderId="6" xfId="0" applyFont="1" applyBorder="1"/>
    <xf numFmtId="0" fontId="75" fillId="0" borderId="2" xfId="0" applyFont="1" applyBorder="1"/>
    <xf numFmtId="3" fontId="78" fillId="0" borderId="6" xfId="154" applyNumberFormat="1" applyFont="1" applyBorder="1" applyAlignment="1">
      <alignment vertical="top"/>
    </xf>
    <xf numFmtId="3" fontId="76" fillId="0" borderId="6" xfId="148" applyNumberFormat="1" applyFont="1" applyBorder="1" applyAlignment="1">
      <alignment vertical="top"/>
    </xf>
    <xf numFmtId="3" fontId="78" fillId="0" borderId="6" xfId="148" applyNumberFormat="1" applyFont="1" applyBorder="1" applyAlignment="1">
      <alignment vertical="top"/>
    </xf>
    <xf numFmtId="0" fontId="6" fillId="0" borderId="0" xfId="1" applyFont="1" applyFill="1" applyAlignment="1">
      <alignment horizontal="center"/>
    </xf>
    <xf numFmtId="0" fontId="5" fillId="0" borderId="0" xfId="148" applyBorder="1" applyAlignment="1">
      <alignment horizontal="center"/>
    </xf>
    <xf numFmtId="0" fontId="5" fillId="0" borderId="0" xfId="148" applyAlignment="1">
      <alignment horizontal="center"/>
    </xf>
    <xf numFmtId="0" fontId="8" fillId="0" borderId="37" xfId="0" quotePrefix="1" applyFont="1" applyFill="1" applyBorder="1" applyAlignment="1">
      <alignment horizontal="center" vertical="center"/>
    </xf>
    <xf numFmtId="0" fontId="7" fillId="0" borderId="38" xfId="0" applyFont="1" applyFill="1" applyBorder="1" applyAlignment="1">
      <alignment horizontal="left" vertical="top"/>
    </xf>
    <xf numFmtId="0" fontId="7" fillId="0" borderId="39" xfId="0" applyFont="1" applyFill="1" applyBorder="1" applyAlignment="1">
      <alignment vertical="top"/>
    </xf>
    <xf numFmtId="0" fontId="7" fillId="0" borderId="40" xfId="0" applyFont="1" applyFill="1" applyBorder="1" applyAlignment="1">
      <alignment horizontal="left" vertical="top"/>
    </xf>
    <xf numFmtId="0" fontId="7" fillId="0" borderId="40" xfId="0" applyFont="1" applyFill="1" applyBorder="1" applyAlignment="1">
      <alignment vertical="top"/>
    </xf>
    <xf numFmtId="0" fontId="7" fillId="0" borderId="39" xfId="0" applyFont="1" applyFill="1" applyBorder="1" applyAlignment="1">
      <alignment vertical="top" wrapText="1"/>
    </xf>
    <xf numFmtId="0" fontId="7" fillId="0" borderId="37" xfId="0" applyFont="1" applyFill="1" applyBorder="1" applyAlignment="1">
      <alignment vertical="top"/>
    </xf>
    <xf numFmtId="234" fontId="7" fillId="0" borderId="40" xfId="154" applyNumberFormat="1" applyFont="1" applyFill="1" applyBorder="1" applyAlignment="1">
      <alignment vertical="top"/>
    </xf>
    <xf numFmtId="0" fontId="7" fillId="0" borderId="38" xfId="0" applyFont="1" applyFill="1" applyBorder="1" applyAlignment="1">
      <alignment vertical="top"/>
    </xf>
    <xf numFmtId="0" fontId="7" fillId="0" borderId="40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233" fontId="7" fillId="0" borderId="40" xfId="154" applyNumberFormat="1" applyFont="1" applyBorder="1" applyAlignment="1">
      <alignment vertical="top"/>
    </xf>
    <xf numFmtId="233" fontId="7" fillId="0" borderId="37" xfId="154" applyNumberFormat="1" applyFont="1" applyBorder="1" applyAlignment="1">
      <alignment vertical="top"/>
    </xf>
    <xf numFmtId="233" fontId="7" fillId="0" borderId="38" xfId="154" applyNumberFormat="1" applyFont="1" applyBorder="1" applyAlignment="1">
      <alignment vertical="top"/>
    </xf>
    <xf numFmtId="233" fontId="98" fillId="0" borderId="37" xfId="0" applyNumberFormat="1" applyFont="1" applyFill="1" applyBorder="1" applyAlignment="1">
      <alignment horizontal="right" vertical="top"/>
    </xf>
    <xf numFmtId="0" fontId="7" fillId="0" borderId="40" xfId="0" applyFont="1" applyFill="1" applyBorder="1" applyAlignment="1">
      <alignment horizontal="center" vertical="top"/>
    </xf>
    <xf numFmtId="0" fontId="7" fillId="0" borderId="37" xfId="0" applyFont="1" applyFill="1" applyBorder="1" applyAlignment="1">
      <alignment horizontal="center" vertical="top"/>
    </xf>
    <xf numFmtId="0" fontId="7" fillId="0" borderId="37" xfId="0" applyFont="1" applyFill="1" applyBorder="1" applyAlignment="1">
      <alignment horizontal="center" vertical="top" wrapText="1"/>
    </xf>
    <xf numFmtId="42" fontId="7" fillId="0" borderId="37" xfId="148" applyNumberFormat="1" applyFont="1" applyFill="1" applyBorder="1" applyAlignment="1">
      <alignment horizontal="center" vertical="top"/>
    </xf>
    <xf numFmtId="42" fontId="8" fillId="0" borderId="37" xfId="154" applyNumberFormat="1" applyFont="1" applyFill="1" applyBorder="1" applyAlignment="1">
      <alignment horizontal="center" vertical="top"/>
    </xf>
    <xf numFmtId="42" fontId="7" fillId="0" borderId="37" xfId="154" applyNumberFormat="1" applyFont="1" applyFill="1" applyBorder="1" applyAlignment="1">
      <alignment horizontal="center" vertical="top"/>
    </xf>
    <xf numFmtId="42" fontId="8" fillId="0" borderId="37" xfId="148" applyNumberFormat="1" applyFont="1" applyFill="1" applyBorder="1" applyAlignment="1">
      <alignment horizontal="center" vertical="top"/>
    </xf>
    <xf numFmtId="42" fontId="7" fillId="0" borderId="37" xfId="148" applyNumberFormat="1" applyFont="1" applyFill="1" applyBorder="1" applyAlignment="1">
      <alignment horizontal="left" vertical="top"/>
    </xf>
    <xf numFmtId="42" fontId="7" fillId="0" borderId="6" xfId="154" applyNumberFormat="1" applyFont="1" applyFill="1" applyBorder="1" applyAlignment="1">
      <alignment horizontal="center" vertical="top"/>
    </xf>
    <xf numFmtId="42" fontId="7" fillId="0" borderId="6" xfId="148" applyNumberFormat="1" applyFont="1" applyFill="1" applyBorder="1" applyAlignment="1">
      <alignment horizontal="center" vertical="top"/>
    </xf>
    <xf numFmtId="42" fontId="8" fillId="0" borderId="6" xfId="148" applyNumberFormat="1" applyFont="1" applyFill="1" applyBorder="1" applyAlignment="1">
      <alignment horizontal="center" vertical="top"/>
    </xf>
    <xf numFmtId="0" fontId="7" fillId="0" borderId="6" xfId="0" applyFont="1" applyFill="1" applyBorder="1" applyAlignment="1">
      <alignment vertical="top"/>
    </xf>
    <xf numFmtId="0" fontId="7" fillId="0" borderId="7" xfId="0" applyFont="1" applyFill="1" applyBorder="1" applyAlignment="1">
      <alignment vertical="top"/>
    </xf>
    <xf numFmtId="0" fontId="7" fillId="0" borderId="5" xfId="0" applyFont="1" applyFill="1" applyBorder="1" applyAlignment="1">
      <alignment vertical="top" wrapText="1"/>
    </xf>
    <xf numFmtId="0" fontId="7" fillId="0" borderId="5" xfId="0" applyFont="1" applyFill="1" applyBorder="1" applyAlignment="1">
      <alignment vertical="top"/>
    </xf>
    <xf numFmtId="234" fontId="7" fillId="0" borderId="0" xfId="154" applyNumberFormat="1" applyFont="1" applyFill="1" applyBorder="1" applyAlignment="1">
      <alignment vertical="top"/>
    </xf>
    <xf numFmtId="0" fontId="7" fillId="0" borderId="0" xfId="0" applyFont="1" applyBorder="1" applyAlignment="1">
      <alignment vertical="top"/>
    </xf>
    <xf numFmtId="0" fontId="7" fillId="0" borderId="6" xfId="0" applyFont="1" applyBorder="1" applyAlignment="1">
      <alignment vertical="top"/>
    </xf>
    <xf numFmtId="233" fontId="7" fillId="0" borderId="0" xfId="154" applyNumberFormat="1" applyFont="1" applyBorder="1" applyAlignment="1">
      <alignment vertical="top"/>
    </xf>
    <xf numFmtId="233" fontId="7" fillId="0" borderId="6" xfId="154" applyNumberFormat="1" applyFont="1" applyBorder="1" applyAlignment="1">
      <alignment vertical="top"/>
    </xf>
    <xf numFmtId="233" fontId="7" fillId="0" borderId="7" xfId="154" applyNumberFormat="1" applyFont="1" applyBorder="1" applyAlignment="1">
      <alignment vertical="top"/>
    </xf>
    <xf numFmtId="233" fontId="98" fillId="0" borderId="6" xfId="0" applyNumberFormat="1" applyFont="1" applyFill="1" applyBorder="1" applyAlignment="1">
      <alignment horizontal="right" vertical="top"/>
    </xf>
    <xf numFmtId="0" fontId="7" fillId="0" borderId="0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 wrapText="1"/>
    </xf>
    <xf numFmtId="42" fontId="8" fillId="0" borderId="6" xfId="154" applyNumberFormat="1" applyFont="1" applyFill="1" applyBorder="1" applyAlignment="1">
      <alignment horizontal="center" vertical="top"/>
    </xf>
    <xf numFmtId="42" fontId="7" fillId="0" borderId="6" xfId="148" applyNumberFormat="1" applyFont="1" applyFill="1" applyBorder="1" applyAlignment="1">
      <alignment horizontal="left" vertical="top"/>
    </xf>
    <xf numFmtId="0" fontId="7" fillId="0" borderId="5" xfId="0" quotePrefix="1" applyFont="1" applyFill="1" applyBorder="1" applyAlignment="1">
      <alignment vertical="top" wrapText="1"/>
    </xf>
    <xf numFmtId="0" fontId="98" fillId="0" borderId="6" xfId="0" applyFont="1" applyFill="1" applyBorder="1" applyAlignment="1">
      <alignment horizontal="right" vertical="top"/>
    </xf>
    <xf numFmtId="0" fontId="7" fillId="0" borderId="0" xfId="0" applyFont="1" applyFill="1" applyBorder="1" applyAlignment="1">
      <alignment horizontal="right" vertical="top"/>
    </xf>
    <xf numFmtId="0" fontId="7" fillId="0" borderId="6" xfId="0" applyFont="1" applyFill="1" applyBorder="1" applyAlignment="1">
      <alignment horizontal="left" vertical="top"/>
    </xf>
    <xf numFmtId="233" fontId="7" fillId="0" borderId="0" xfId="154" applyNumberFormat="1" applyFont="1" applyFill="1" applyBorder="1" applyAlignment="1">
      <alignment vertical="top"/>
    </xf>
    <xf numFmtId="233" fontId="7" fillId="0" borderId="6" xfId="154" applyNumberFormat="1" applyFont="1" applyFill="1" applyBorder="1" applyAlignment="1">
      <alignment vertical="top"/>
    </xf>
    <xf numFmtId="233" fontId="98" fillId="0" borderId="6" xfId="154" applyNumberFormat="1" applyFont="1" applyFill="1" applyBorder="1" applyAlignment="1">
      <alignment horizontal="right" vertical="top" wrapText="1"/>
    </xf>
    <xf numFmtId="0" fontId="7" fillId="0" borderId="6" xfId="0" applyFont="1" applyFill="1" applyBorder="1" applyAlignment="1">
      <alignment horizontal="right" vertical="top"/>
    </xf>
    <xf numFmtId="0" fontId="7" fillId="0" borderId="4" xfId="0" applyFont="1" applyFill="1" applyBorder="1" applyAlignment="1">
      <alignment horizontal="right" vertical="top"/>
    </xf>
    <xf numFmtId="0" fontId="7" fillId="0" borderId="2" xfId="0" applyFont="1" applyFill="1" applyBorder="1" applyAlignment="1">
      <alignment horizontal="left" vertical="top"/>
    </xf>
    <xf numFmtId="233" fontId="7" fillId="0" borderId="3" xfId="154" applyNumberFormat="1" applyFont="1" applyFill="1" applyBorder="1" applyAlignment="1">
      <alignment vertical="top"/>
    </xf>
    <xf numFmtId="233" fontId="7" fillId="0" borderId="2" xfId="154" applyNumberFormat="1" applyFont="1" applyFill="1" applyBorder="1" applyAlignment="1">
      <alignment vertical="top"/>
    </xf>
    <xf numFmtId="233" fontId="7" fillId="0" borderId="1" xfId="154" applyNumberFormat="1" applyFont="1" applyFill="1" applyBorder="1" applyAlignment="1">
      <alignment vertical="top"/>
    </xf>
    <xf numFmtId="42" fontId="7" fillId="0" borderId="2" xfId="148" applyNumberFormat="1" applyFont="1" applyFill="1" applyBorder="1" applyAlignment="1">
      <alignment horizontal="center" vertical="top"/>
    </xf>
    <xf numFmtId="42" fontId="8" fillId="0" borderId="2" xfId="154" applyNumberFormat="1" applyFont="1" applyFill="1" applyBorder="1" applyAlignment="1">
      <alignment horizontal="center" vertical="top"/>
    </xf>
    <xf numFmtId="42" fontId="7" fillId="0" borderId="2" xfId="154" applyNumberFormat="1" applyFont="1" applyFill="1" applyBorder="1" applyAlignment="1">
      <alignment horizontal="center" vertical="top"/>
    </xf>
    <xf numFmtId="42" fontId="8" fillId="0" borderId="2" xfId="148" applyNumberFormat="1" applyFont="1" applyFill="1" applyBorder="1" applyAlignment="1">
      <alignment horizontal="center" vertical="top"/>
    </xf>
    <xf numFmtId="0" fontId="7" fillId="0" borderId="38" xfId="0" applyFont="1" applyBorder="1" applyAlignment="1">
      <alignment vertical="top"/>
    </xf>
    <xf numFmtId="233" fontId="7" fillId="0" borderId="39" xfId="154" applyNumberFormat="1" applyFont="1" applyBorder="1" applyAlignment="1">
      <alignment vertical="top"/>
    </xf>
    <xf numFmtId="233" fontId="98" fillId="0" borderId="37" xfId="154" applyNumberFormat="1" applyFont="1" applyFill="1" applyBorder="1" applyAlignment="1">
      <alignment horizontal="right" vertical="top"/>
    </xf>
    <xf numFmtId="0" fontId="7" fillId="0" borderId="40" xfId="0" applyFont="1" applyFill="1" applyBorder="1" applyAlignment="1">
      <alignment vertical="top" wrapText="1"/>
    </xf>
    <xf numFmtId="234" fontId="7" fillId="0" borderId="0" xfId="154" applyNumberFormat="1" applyFont="1" applyFill="1" applyBorder="1" applyAlignment="1">
      <alignment horizontal="center" vertical="top"/>
    </xf>
    <xf numFmtId="233" fontId="98" fillId="0" borderId="6" xfId="154" applyNumberFormat="1" applyFont="1" applyFill="1" applyBorder="1" applyAlignment="1">
      <alignment horizontal="right" vertical="top"/>
    </xf>
    <xf numFmtId="234" fontId="7" fillId="0" borderId="5" xfId="154" applyNumberFormat="1" applyFont="1" applyFill="1" applyBorder="1" applyAlignment="1">
      <alignment vertical="top"/>
    </xf>
    <xf numFmtId="0" fontId="8" fillId="0" borderId="38" xfId="0" quotePrefix="1" applyFont="1" applyFill="1" applyBorder="1" applyAlignment="1">
      <alignment horizontal="center" vertical="center"/>
    </xf>
    <xf numFmtId="234" fontId="7" fillId="0" borderId="37" xfId="154" applyNumberFormat="1" applyFont="1" applyFill="1" applyBorder="1" applyAlignment="1">
      <alignment vertical="top"/>
    </xf>
    <xf numFmtId="0" fontId="98" fillId="0" borderId="37" xfId="0" applyFont="1" applyFill="1" applyBorder="1" applyAlignment="1">
      <alignment horizontal="right" vertical="top"/>
    </xf>
    <xf numFmtId="0" fontId="7" fillId="0" borderId="39" xfId="0" applyFont="1" applyFill="1" applyBorder="1" applyAlignment="1">
      <alignment horizontal="center" vertical="top" wrapText="1"/>
    </xf>
    <xf numFmtId="234" fontId="7" fillId="0" borderId="6" xfId="154" applyNumberFormat="1" applyFont="1" applyFill="1" applyBorder="1" applyAlignment="1">
      <alignment horizontal="center" vertical="top"/>
    </xf>
    <xf numFmtId="0" fontId="7" fillId="0" borderId="5" xfId="0" applyFont="1" applyFill="1" applyBorder="1" applyAlignment="1">
      <alignment horizontal="center" vertical="top" wrapText="1"/>
    </xf>
    <xf numFmtId="0" fontId="7" fillId="0" borderId="7" xfId="0" applyFont="1" applyBorder="1" applyAlignment="1">
      <alignment vertical="top"/>
    </xf>
    <xf numFmtId="233" fontId="7" fillId="0" borderId="5" xfId="154" applyNumberFormat="1" applyFont="1" applyBorder="1" applyAlignment="1">
      <alignment vertical="top"/>
    </xf>
    <xf numFmtId="0" fontId="7" fillId="0" borderId="4" xfId="0" applyFont="1" applyFill="1" applyBorder="1" applyAlignment="1">
      <alignment vertical="top"/>
    </xf>
    <xf numFmtId="0" fontId="7" fillId="0" borderId="1" xfId="0" applyFont="1" applyFill="1" applyBorder="1" applyAlignment="1">
      <alignment vertical="top" wrapText="1"/>
    </xf>
    <xf numFmtId="0" fontId="7" fillId="0" borderId="1" xfId="0" applyFont="1" applyFill="1" applyBorder="1" applyAlignment="1">
      <alignment vertical="top"/>
    </xf>
    <xf numFmtId="0" fontId="7" fillId="0" borderId="3" xfId="0" applyFont="1" applyFill="1" applyBorder="1" applyAlignment="1">
      <alignment horizontal="center" vertical="top"/>
    </xf>
    <xf numFmtId="234" fontId="7" fillId="0" borderId="2" xfId="154" applyNumberFormat="1" applyFont="1" applyFill="1" applyBorder="1" applyAlignment="1">
      <alignment horizontal="center" vertical="top"/>
    </xf>
    <xf numFmtId="0" fontId="7" fillId="0" borderId="3" xfId="0" applyFont="1" applyFill="1" applyBorder="1" applyAlignment="1">
      <alignment vertical="top"/>
    </xf>
    <xf numFmtId="0" fontId="7" fillId="0" borderId="3" xfId="0" applyFont="1" applyBorder="1" applyAlignment="1">
      <alignment vertical="top"/>
    </xf>
    <xf numFmtId="0" fontId="7" fillId="0" borderId="2" xfId="0" applyFont="1" applyBorder="1" applyAlignment="1">
      <alignment vertical="top"/>
    </xf>
    <xf numFmtId="233" fontId="7" fillId="0" borderId="3" xfId="154" applyNumberFormat="1" applyFont="1" applyBorder="1" applyAlignment="1">
      <alignment vertical="top"/>
    </xf>
    <xf numFmtId="233" fontId="7" fillId="0" borderId="2" xfId="154" applyNumberFormat="1" applyFont="1" applyBorder="1" applyAlignment="1">
      <alignment vertical="top"/>
    </xf>
    <xf numFmtId="0" fontId="98" fillId="0" borderId="2" xfId="0" applyFont="1" applyFill="1" applyBorder="1" applyAlignment="1">
      <alignment horizontal="right" vertical="top"/>
    </xf>
    <xf numFmtId="0" fontId="7" fillId="0" borderId="2" xfId="0" applyFont="1" applyFill="1" applyBorder="1" applyAlignment="1">
      <alignment vertical="top"/>
    </xf>
    <xf numFmtId="0" fontId="7" fillId="0" borderId="2" xfId="0" applyFont="1" applyFill="1" applyBorder="1" applyAlignment="1">
      <alignment horizontal="center" vertical="top"/>
    </xf>
    <xf numFmtId="0" fontId="7" fillId="0" borderId="1" xfId="0" applyFont="1" applyFill="1" applyBorder="1" applyAlignment="1">
      <alignment horizontal="center" vertical="top" wrapText="1"/>
    </xf>
    <xf numFmtId="0" fontId="7" fillId="0" borderId="39" xfId="0" quotePrefix="1" applyFont="1" applyFill="1" applyBorder="1" applyAlignment="1">
      <alignment vertical="top"/>
    </xf>
    <xf numFmtId="234" fontId="7" fillId="0" borderId="37" xfId="154" applyNumberFormat="1" applyFont="1" applyFill="1" applyBorder="1" applyAlignment="1">
      <alignment horizontal="center" vertical="top"/>
    </xf>
    <xf numFmtId="0" fontId="7" fillId="0" borderId="5" xfId="0" quotePrefix="1" applyFont="1" applyFill="1" applyBorder="1" applyAlignment="1">
      <alignment vertical="top"/>
    </xf>
    <xf numFmtId="0" fontId="7" fillId="0" borderId="0" xfId="0" applyFont="1" applyBorder="1" applyAlignment="1">
      <alignment horizontal="right" vertical="top"/>
    </xf>
    <xf numFmtId="0" fontId="7" fillId="0" borderId="0" xfId="0" quotePrefix="1" applyFont="1" applyFill="1" applyBorder="1" applyAlignment="1">
      <alignment horizontal="right" vertical="top"/>
    </xf>
    <xf numFmtId="0" fontId="7" fillId="0" borderId="6" xfId="0" quotePrefix="1" applyFont="1" applyFill="1" applyBorder="1" applyAlignment="1">
      <alignment horizontal="right" vertical="top"/>
    </xf>
    <xf numFmtId="0" fontId="7" fillId="0" borderId="1" xfId="0" quotePrefix="1" applyFont="1" applyFill="1" applyBorder="1" applyAlignment="1">
      <alignment vertical="top"/>
    </xf>
    <xf numFmtId="234" fontId="7" fillId="0" borderId="2" xfId="154" applyNumberFormat="1" applyFont="1" applyFill="1" applyBorder="1" applyAlignment="1">
      <alignment vertical="top"/>
    </xf>
    <xf numFmtId="0" fontId="7" fillId="0" borderId="3" xfId="0" quotePrefix="1" applyFont="1" applyFill="1" applyBorder="1" applyAlignment="1">
      <alignment horizontal="right" vertical="top"/>
    </xf>
    <xf numFmtId="0" fontId="7" fillId="0" borderId="3" xfId="0" applyFont="1" applyFill="1" applyBorder="1" applyAlignment="1">
      <alignment vertical="top" wrapText="1"/>
    </xf>
    <xf numFmtId="233" fontId="98" fillId="0" borderId="40" xfId="154" applyNumberFormat="1" applyFont="1" applyBorder="1" applyAlignment="1">
      <alignment vertical="top"/>
    </xf>
    <xf numFmtId="0" fontId="99" fillId="0" borderId="37" xfId="0" applyFont="1" applyFill="1" applyBorder="1" applyAlignment="1">
      <alignment horizontal="right" vertical="top"/>
    </xf>
    <xf numFmtId="0" fontId="99" fillId="0" borderId="6" xfId="0" applyFont="1" applyFill="1" applyBorder="1" applyAlignment="1">
      <alignment horizontal="right" vertical="top"/>
    </xf>
    <xf numFmtId="0" fontId="7" fillId="0" borderId="3" xfId="0" quotePrefix="1" applyFont="1" applyFill="1" applyBorder="1" applyAlignment="1">
      <alignment vertical="top"/>
    </xf>
    <xf numFmtId="234" fontId="7" fillId="0" borderId="3" xfId="154" applyNumberFormat="1" applyFont="1" applyFill="1" applyBorder="1" applyAlignment="1">
      <alignment vertical="top"/>
    </xf>
    <xf numFmtId="0" fontId="7" fillId="0" borderId="2" xfId="0" applyFont="1" applyFill="1" applyBorder="1" applyAlignment="1">
      <alignment horizontal="center" vertical="top" wrapText="1"/>
    </xf>
    <xf numFmtId="233" fontId="7" fillId="0" borderId="40" xfId="154" applyNumberFormat="1" applyFont="1" applyFill="1" applyBorder="1" applyAlignment="1">
      <alignment vertical="top"/>
    </xf>
    <xf numFmtId="233" fontId="7" fillId="0" borderId="37" xfId="154" applyNumberFormat="1" applyFont="1" applyFill="1" applyBorder="1" applyAlignment="1">
      <alignment vertical="top"/>
    </xf>
    <xf numFmtId="233" fontId="99" fillId="0" borderId="6" xfId="154" applyNumberFormat="1" applyFont="1" applyFill="1" applyBorder="1" applyAlignment="1">
      <alignment horizontal="right" vertical="top" wrapText="1"/>
    </xf>
    <xf numFmtId="233" fontId="99" fillId="0" borderId="6" xfId="154" applyNumberFormat="1" applyFont="1" applyFill="1" applyBorder="1" applyAlignment="1">
      <alignment horizontal="right" vertical="top"/>
    </xf>
    <xf numFmtId="0" fontId="7" fillId="0" borderId="3" xfId="0" applyFont="1" applyFill="1" applyBorder="1" applyAlignment="1">
      <alignment horizontal="right" vertical="top"/>
    </xf>
    <xf numFmtId="233" fontId="99" fillId="0" borderId="2" xfId="154" applyNumberFormat="1" applyFont="1" applyFill="1" applyBorder="1" applyAlignment="1">
      <alignment horizontal="right" vertical="top"/>
    </xf>
    <xf numFmtId="165" fontId="7" fillId="0" borderId="6" xfId="0" applyNumberFormat="1" applyFont="1" applyFill="1" applyBorder="1" applyAlignment="1">
      <alignment vertical="top"/>
    </xf>
    <xf numFmtId="165" fontId="98" fillId="0" borderId="6" xfId="0" applyNumberFormat="1" applyFont="1" applyFill="1" applyBorder="1" applyAlignment="1">
      <alignment horizontal="right" vertical="top"/>
    </xf>
    <xf numFmtId="165" fontId="7" fillId="0" borderId="6" xfId="0" applyNumberFormat="1" applyFont="1" applyFill="1" applyBorder="1" applyAlignment="1">
      <alignment horizontal="center" vertical="top"/>
    </xf>
    <xf numFmtId="0" fontId="7" fillId="0" borderId="0" xfId="0" quotePrefix="1" applyFont="1" applyFill="1" applyBorder="1" applyAlignment="1">
      <alignment vertical="top"/>
    </xf>
    <xf numFmtId="165" fontId="99" fillId="0" borderId="2" xfId="0" applyNumberFormat="1" applyFont="1" applyFill="1" applyBorder="1" applyAlignment="1">
      <alignment horizontal="right" vertical="top"/>
    </xf>
    <xf numFmtId="233" fontId="7" fillId="0" borderId="0" xfId="154" quotePrefix="1" applyNumberFormat="1" applyFont="1" applyFill="1" applyBorder="1" applyAlignment="1">
      <alignment horizontal="center" vertical="top"/>
    </xf>
    <xf numFmtId="233" fontId="7" fillId="0" borderId="0" xfId="154" applyNumberFormat="1" applyFont="1" applyFill="1" applyBorder="1" applyAlignment="1">
      <alignment horizontal="center" vertical="top"/>
    </xf>
    <xf numFmtId="233" fontId="7" fillId="0" borderId="6" xfId="154" applyNumberFormat="1" applyFont="1" applyFill="1" applyBorder="1" applyAlignment="1">
      <alignment horizontal="center" vertical="top"/>
    </xf>
    <xf numFmtId="0" fontId="7" fillId="0" borderId="0" xfId="0" quotePrefix="1" applyFont="1" applyFill="1" applyBorder="1" applyAlignment="1">
      <alignment horizontal="center" vertical="top"/>
    </xf>
    <xf numFmtId="0" fontId="7" fillId="0" borderId="3" xfId="0" quotePrefix="1" applyFont="1" applyFill="1" applyBorder="1" applyAlignment="1">
      <alignment horizontal="center" vertical="top"/>
    </xf>
    <xf numFmtId="233" fontId="7" fillId="0" borderId="3" xfId="154" applyNumberFormat="1" applyFont="1" applyFill="1" applyBorder="1" applyAlignment="1">
      <alignment horizontal="center" vertical="top"/>
    </xf>
    <xf numFmtId="233" fontId="7" fillId="0" borderId="2" xfId="154" applyNumberFormat="1" applyFont="1" applyFill="1" applyBorder="1" applyAlignment="1">
      <alignment horizontal="center" vertical="top"/>
    </xf>
    <xf numFmtId="233" fontId="99" fillId="0" borderId="37" xfId="154" applyNumberFormat="1" applyFont="1" applyFill="1" applyBorder="1" applyAlignment="1">
      <alignment horizontal="right" vertical="top"/>
    </xf>
    <xf numFmtId="0" fontId="99" fillId="0" borderId="2" xfId="0" applyFont="1" applyFill="1" applyBorder="1" applyAlignment="1">
      <alignment horizontal="right" vertical="top"/>
    </xf>
    <xf numFmtId="42" fontId="7" fillId="0" borderId="6" xfId="153" applyNumberFormat="1" applyFont="1" applyFill="1" applyBorder="1" applyAlignment="1">
      <alignment horizontal="center" vertical="top"/>
    </xf>
    <xf numFmtId="234" fontId="7" fillId="0" borderId="6" xfId="154" applyNumberFormat="1" applyFont="1" applyFill="1" applyBorder="1" applyAlignment="1">
      <alignment vertical="top"/>
    </xf>
    <xf numFmtId="41" fontId="98" fillId="0" borderId="6" xfId="0" applyNumberFormat="1" applyFont="1" applyFill="1" applyBorder="1" applyAlignment="1">
      <alignment horizontal="right" vertical="top"/>
    </xf>
    <xf numFmtId="41" fontId="7" fillId="0" borderId="6" xfId="0" applyNumberFormat="1" applyFont="1" applyBorder="1" applyAlignment="1">
      <alignment vertical="top"/>
    </xf>
    <xf numFmtId="0" fontId="7" fillId="0" borderId="40" xfId="0" applyFont="1" applyBorder="1" applyAlignment="1">
      <alignment horizontal="right" vertical="top"/>
    </xf>
    <xf numFmtId="0" fontId="8" fillId="0" borderId="7" xfId="0" quotePrefix="1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left" vertical="top"/>
    </xf>
    <xf numFmtId="0" fontId="7" fillId="0" borderId="0" xfId="0" applyFont="1" applyFill="1" applyBorder="1" applyAlignment="1">
      <alignment horizontal="left" vertical="top"/>
    </xf>
    <xf numFmtId="165" fontId="7" fillId="0" borderId="6" xfId="0" applyNumberFormat="1" applyFont="1" applyFill="1" applyBorder="1" applyAlignment="1">
      <alignment horizontal="left" vertical="top"/>
    </xf>
    <xf numFmtId="0" fontId="98" fillId="0" borderId="6" xfId="0" applyFont="1" applyFill="1" applyBorder="1" applyAlignment="1">
      <alignment horizontal="right" vertical="top" wrapText="1"/>
    </xf>
    <xf numFmtId="0" fontId="7" fillId="0" borderId="1" xfId="0" quotePrefix="1" applyFont="1" applyFill="1" applyBorder="1" applyAlignment="1">
      <alignment vertical="top" wrapText="1"/>
    </xf>
    <xf numFmtId="0" fontId="7" fillId="0" borderId="37" xfId="0" applyFont="1" applyBorder="1" applyAlignment="1">
      <alignment horizontal="left" vertical="top"/>
    </xf>
    <xf numFmtId="0" fontId="8" fillId="0" borderId="6" xfId="0" quotePrefix="1" applyFont="1" applyFill="1" applyBorder="1" applyAlignment="1">
      <alignment horizontal="center" vertical="center"/>
    </xf>
    <xf numFmtId="0" fontId="7" fillId="0" borderId="6" xfId="0" applyFont="1" applyBorder="1" applyAlignment="1">
      <alignment horizontal="left" vertical="top"/>
    </xf>
    <xf numFmtId="233" fontId="98" fillId="0" borderId="6" xfId="154" applyNumberFormat="1" applyFont="1" applyFill="1" applyBorder="1" applyAlignment="1">
      <alignment horizontal="center" vertical="top"/>
    </xf>
    <xf numFmtId="42" fontId="8" fillId="0" borderId="5" xfId="154" applyNumberFormat="1" applyFont="1" applyFill="1" applyBorder="1" applyAlignment="1">
      <alignment horizontal="center" vertical="top"/>
    </xf>
    <xf numFmtId="42" fontId="7" fillId="0" borderId="5" xfId="154" applyNumberFormat="1" applyFont="1" applyFill="1" applyBorder="1" applyAlignment="1">
      <alignment horizontal="center" vertical="top"/>
    </xf>
    <xf numFmtId="42" fontId="8" fillId="0" borderId="5" xfId="148" applyNumberFormat="1" applyFont="1" applyFill="1" applyBorder="1" applyAlignment="1">
      <alignment horizontal="center" vertical="top"/>
    </xf>
    <xf numFmtId="42" fontId="7" fillId="0" borderId="5" xfId="148" applyNumberFormat="1" applyFont="1" applyFill="1" applyBorder="1" applyAlignment="1">
      <alignment horizontal="center" vertical="top"/>
    </xf>
    <xf numFmtId="42" fontId="8" fillId="0" borderId="1" xfId="154" applyNumberFormat="1" applyFont="1" applyFill="1" applyBorder="1" applyAlignment="1">
      <alignment horizontal="center" vertical="top"/>
    </xf>
    <xf numFmtId="42" fontId="7" fillId="0" borderId="1" xfId="154" applyNumberFormat="1" applyFont="1" applyFill="1" applyBorder="1" applyAlignment="1">
      <alignment horizontal="center" vertical="top"/>
    </xf>
    <xf numFmtId="42" fontId="8" fillId="0" borderId="1" xfId="148" applyNumberFormat="1" applyFont="1" applyFill="1" applyBorder="1" applyAlignment="1">
      <alignment horizontal="center" vertical="top"/>
    </xf>
    <xf numFmtId="42" fontId="7" fillId="0" borderId="1" xfId="148" applyNumberFormat="1" applyFont="1" applyFill="1" applyBorder="1" applyAlignment="1">
      <alignment horizontal="center" vertical="top"/>
    </xf>
    <xf numFmtId="0" fontId="7" fillId="0" borderId="40" xfId="0" quotePrefix="1" applyFont="1" applyFill="1" applyBorder="1" applyAlignment="1">
      <alignment horizontal="center" vertical="top"/>
    </xf>
    <xf numFmtId="0" fontId="7" fillId="0" borderId="37" xfId="0" applyFont="1" applyFill="1" applyBorder="1" applyAlignment="1">
      <alignment horizontal="left" vertical="top"/>
    </xf>
    <xf numFmtId="233" fontId="7" fillId="0" borderId="40" xfId="154" applyNumberFormat="1" applyFont="1" applyFill="1" applyBorder="1" applyAlignment="1">
      <alignment horizontal="center" vertical="top"/>
    </xf>
    <xf numFmtId="233" fontId="7" fillId="0" borderId="37" xfId="154" applyNumberFormat="1" applyFont="1" applyFill="1" applyBorder="1" applyAlignment="1">
      <alignment horizontal="center" vertical="top"/>
    </xf>
    <xf numFmtId="165" fontId="99" fillId="0" borderId="6" xfId="0" applyNumberFormat="1" applyFont="1" applyFill="1" applyBorder="1" applyAlignment="1">
      <alignment horizontal="right" vertical="top"/>
    </xf>
    <xf numFmtId="0" fontId="7" fillId="0" borderId="39" xfId="0" applyFont="1" applyFill="1" applyBorder="1" applyAlignment="1">
      <alignment horizontal="center" vertical="top"/>
    </xf>
    <xf numFmtId="0" fontId="100" fillId="0" borderId="6" xfId="0" applyFont="1" applyFill="1" applyBorder="1" applyAlignment="1">
      <alignment horizontal="center" vertical="top" wrapText="1"/>
    </xf>
    <xf numFmtId="0" fontId="100" fillId="0" borderId="2" xfId="0" applyFont="1" applyFill="1" applyBorder="1" applyAlignment="1">
      <alignment horizontal="center" vertical="top" wrapText="1"/>
    </xf>
    <xf numFmtId="233" fontId="99" fillId="0" borderId="0" xfId="154" applyNumberFormat="1" applyFont="1" applyFill="1" applyBorder="1" applyAlignment="1">
      <alignment vertical="top"/>
    </xf>
    <xf numFmtId="233" fontId="99" fillId="0" borderId="6" xfId="154" applyNumberFormat="1" applyFont="1" applyFill="1" applyBorder="1" applyAlignment="1">
      <alignment vertical="top"/>
    </xf>
    <xf numFmtId="165" fontId="99" fillId="0" borderId="37" xfId="0" applyNumberFormat="1" applyFont="1" applyFill="1" applyBorder="1" applyAlignment="1">
      <alignment horizontal="right" vertical="top"/>
    </xf>
    <xf numFmtId="0" fontId="7" fillId="0" borderId="7" xfId="0" applyFont="1" applyFill="1" applyBorder="1" applyAlignment="1">
      <alignment horizontal="center" vertical="top"/>
    </xf>
    <xf numFmtId="0" fontId="7" fillId="0" borderId="5" xfId="0" applyFont="1" applyFill="1" applyBorder="1" applyAlignment="1">
      <alignment horizontal="center" vertical="top"/>
    </xf>
    <xf numFmtId="0" fontId="7" fillId="0" borderId="40" xfId="0" quotePrefix="1" applyFont="1" applyFill="1" applyBorder="1" applyAlignment="1">
      <alignment vertical="top"/>
    </xf>
    <xf numFmtId="0" fontId="7" fillId="0" borderId="5" xfId="0" applyFont="1" applyFill="1" applyBorder="1" applyAlignment="1">
      <alignment horizontal="left" vertical="top" wrapText="1"/>
    </xf>
    <xf numFmtId="234" fontId="7" fillId="0" borderId="40" xfId="154" applyNumberFormat="1" applyFont="1" applyFill="1" applyBorder="1" applyAlignment="1">
      <alignment horizontal="center" vertical="top"/>
    </xf>
    <xf numFmtId="0" fontId="98" fillId="0" borderId="40" xfId="0" applyFont="1" applyFill="1" applyBorder="1" applyAlignment="1">
      <alignment horizontal="left" vertical="top"/>
    </xf>
    <xf numFmtId="0" fontId="98" fillId="0" borderId="0" xfId="0" applyFont="1" applyFill="1" applyBorder="1" applyAlignment="1">
      <alignment vertical="top"/>
    </xf>
    <xf numFmtId="0" fontId="7" fillId="0" borderId="0" xfId="0" applyFont="1" applyFill="1" applyBorder="1" applyAlignment="1">
      <alignment horizontal="center" vertical="top" wrapText="1"/>
    </xf>
    <xf numFmtId="0" fontId="7" fillId="0" borderId="40" xfId="0" quotePrefix="1" applyFont="1" applyFill="1" applyBorder="1" applyAlignment="1">
      <alignment horizontal="center" vertical="top" wrapText="1"/>
    </xf>
    <xf numFmtId="0" fontId="7" fillId="0" borderId="38" xfId="0" quotePrefix="1" applyFont="1" applyFill="1" applyBorder="1" applyAlignment="1">
      <alignment horizontal="center" vertical="top"/>
    </xf>
    <xf numFmtId="233" fontId="98" fillId="0" borderId="0" xfId="154" applyNumberFormat="1" applyFont="1" applyBorder="1" applyAlignment="1">
      <alignment vertical="top"/>
    </xf>
    <xf numFmtId="0" fontId="98" fillId="0" borderId="0" xfId="0" applyFont="1" applyFill="1" applyBorder="1" applyAlignment="1">
      <alignment vertical="top" wrapText="1"/>
    </xf>
    <xf numFmtId="0" fontId="7" fillId="0" borderId="3" xfId="0" applyFont="1" applyFill="1" applyBorder="1" applyAlignment="1">
      <alignment horizontal="center" vertical="top" wrapText="1"/>
    </xf>
    <xf numFmtId="0" fontId="7" fillId="0" borderId="4" xfId="0" applyFont="1" applyFill="1" applyBorder="1" applyAlignment="1">
      <alignment horizontal="center" vertical="top"/>
    </xf>
    <xf numFmtId="165" fontId="7" fillId="0" borderId="0" xfId="0" quotePrefix="1" applyNumberFormat="1" applyFont="1" applyFill="1" applyBorder="1" applyAlignment="1">
      <alignment horizontal="right" vertical="top"/>
    </xf>
    <xf numFmtId="233" fontId="98" fillId="0" borderId="6" xfId="154" applyNumberFormat="1" applyFont="1" applyBorder="1" applyAlignment="1">
      <alignment vertical="top"/>
    </xf>
    <xf numFmtId="0" fontId="8" fillId="23" borderId="38" xfId="0" quotePrefix="1" applyFont="1" applyFill="1" applyBorder="1" applyAlignment="1">
      <alignment horizontal="center" vertical="center"/>
    </xf>
    <xf numFmtId="42" fontId="7" fillId="0" borderId="39" xfId="154" applyNumberFormat="1" applyFont="1" applyFill="1" applyBorder="1" applyAlignment="1">
      <alignment horizontal="center" vertical="top"/>
    </xf>
    <xf numFmtId="42" fontId="8" fillId="0" borderId="39" xfId="148" applyNumberFormat="1" applyFont="1" applyFill="1" applyBorder="1" applyAlignment="1">
      <alignment horizontal="center" vertical="top"/>
    </xf>
    <xf numFmtId="0" fontId="7" fillId="0" borderId="6" xfId="0" applyFont="1" applyBorder="1" applyAlignment="1">
      <alignment horizontal="right" vertical="top"/>
    </xf>
    <xf numFmtId="0" fontId="7" fillId="0" borderId="2" xfId="0" applyFont="1" applyFill="1" applyBorder="1" applyAlignment="1">
      <alignment horizontal="right" vertical="top"/>
    </xf>
    <xf numFmtId="165" fontId="98" fillId="0" borderId="2" xfId="0" applyNumberFormat="1" applyFont="1" applyFill="1" applyBorder="1" applyAlignment="1">
      <alignment horizontal="right" vertical="top"/>
    </xf>
    <xf numFmtId="0" fontId="98" fillId="0" borderId="40" xfId="0" applyFont="1" applyBorder="1" applyAlignment="1">
      <alignment vertical="top"/>
    </xf>
    <xf numFmtId="0" fontId="98" fillId="0" borderId="37" xfId="0" applyFont="1" applyBorder="1" applyAlignment="1">
      <alignment vertical="top"/>
    </xf>
    <xf numFmtId="233" fontId="98" fillId="0" borderId="37" xfId="154" applyNumberFormat="1" applyFont="1" applyBorder="1" applyAlignment="1">
      <alignment vertical="top"/>
    </xf>
    <xf numFmtId="0" fontId="98" fillId="0" borderId="0" xfId="0" applyFont="1" applyBorder="1" applyAlignment="1">
      <alignment vertical="top"/>
    </xf>
    <xf numFmtId="0" fontId="98" fillId="0" borderId="6" xfId="0" applyFont="1" applyBorder="1" applyAlignment="1">
      <alignment vertical="top"/>
    </xf>
    <xf numFmtId="165" fontId="7" fillId="0" borderId="6" xfId="0" applyNumberFormat="1" applyFont="1" applyFill="1" applyBorder="1" applyAlignment="1">
      <alignment horizontal="right" vertical="top"/>
    </xf>
    <xf numFmtId="0" fontId="98" fillId="0" borderId="0" xfId="0" quotePrefix="1" applyFont="1" applyFill="1" applyBorder="1" applyAlignment="1">
      <alignment vertical="top"/>
    </xf>
    <xf numFmtId="0" fontId="98" fillId="0" borderId="6" xfId="0" applyFont="1" applyFill="1" applyBorder="1" applyAlignment="1">
      <alignment vertical="top"/>
    </xf>
    <xf numFmtId="233" fontId="98" fillId="0" borderId="0" xfId="154" applyNumberFormat="1" applyFont="1" applyFill="1" applyBorder="1" applyAlignment="1">
      <alignment vertical="top"/>
    </xf>
    <xf numFmtId="233" fontId="98" fillId="0" borderId="6" xfId="154" applyNumberFormat="1" applyFont="1" applyFill="1" applyBorder="1" applyAlignment="1">
      <alignment vertical="top"/>
    </xf>
    <xf numFmtId="42" fontId="7" fillId="0" borderId="2" xfId="148" applyNumberFormat="1" applyFont="1" applyFill="1" applyBorder="1" applyAlignment="1">
      <alignment horizontal="left" vertical="top"/>
    </xf>
    <xf numFmtId="0" fontId="2" fillId="0" borderId="0" xfId="148" applyFont="1" applyAlignment="1">
      <alignment horizontal="center" shrinkToFit="1"/>
    </xf>
    <xf numFmtId="0" fontId="6" fillId="0" borderId="0" xfId="1" applyFont="1" applyFill="1" applyBorder="1" applyAlignment="1">
      <alignment horizontal="center"/>
    </xf>
    <xf numFmtId="41" fontId="8" fillId="0" borderId="12" xfId="148" applyNumberFormat="1" applyFont="1" applyFill="1" applyBorder="1" applyAlignment="1">
      <alignment horizontal="center" vertical="center" shrinkToFit="1"/>
    </xf>
    <xf numFmtId="42" fontId="5" fillId="0" borderId="0" xfId="148" applyNumberFormat="1"/>
    <xf numFmtId="42" fontId="1" fillId="0" borderId="0" xfId="148" applyNumberFormat="1" applyFont="1"/>
    <xf numFmtId="0" fontId="14" fillId="0" borderId="0" xfId="1" applyFont="1" applyFill="1" applyAlignment="1">
      <alignment horizontal="left" vertical="center" wrapText="1"/>
    </xf>
    <xf numFmtId="0" fontId="96" fillId="2" borderId="12" xfId="148" applyFont="1" applyFill="1" applyBorder="1" applyAlignment="1">
      <alignment horizontal="left" vertical="center" wrapText="1" shrinkToFit="1"/>
    </xf>
    <xf numFmtId="0" fontId="75" fillId="0" borderId="9" xfId="1" applyFont="1" applyFill="1" applyBorder="1" applyAlignment="1">
      <alignment horizontal="left" vertical="top" wrapText="1"/>
    </xf>
    <xf numFmtId="0" fontId="75" fillId="0" borderId="6" xfId="1" applyFont="1" applyFill="1" applyBorder="1" applyAlignment="1">
      <alignment horizontal="left" vertical="top" wrapText="1"/>
    </xf>
    <xf numFmtId="49" fontId="75" fillId="0" borderId="6" xfId="1" applyNumberFormat="1" applyFont="1" applyFill="1" applyBorder="1" applyAlignment="1">
      <alignment horizontal="left" vertical="top" wrapText="1"/>
    </xf>
    <xf numFmtId="0" fontId="75" fillId="0" borderId="6" xfId="148" quotePrefix="1" applyFont="1" applyFill="1" applyBorder="1" applyAlignment="1">
      <alignment horizontal="left" vertical="top" wrapText="1"/>
    </xf>
    <xf numFmtId="0" fontId="75" fillId="0" borderId="6" xfId="0" applyFont="1" applyFill="1" applyBorder="1" applyAlignment="1">
      <alignment horizontal="left" vertical="top" wrapText="1"/>
    </xf>
    <xf numFmtId="0" fontId="75" fillId="0" borderId="6" xfId="0" quotePrefix="1" applyFont="1" applyFill="1" applyBorder="1" applyAlignment="1">
      <alignment horizontal="left" vertical="top" wrapText="1"/>
    </xf>
    <xf numFmtId="0" fontId="76" fillId="0" borderId="6" xfId="148" applyFont="1" applyFill="1" applyBorder="1" applyAlignment="1">
      <alignment horizontal="left" vertical="top" wrapText="1"/>
    </xf>
    <xf numFmtId="0" fontId="75" fillId="0" borderId="6" xfId="0" applyFont="1" applyBorder="1" applyAlignment="1">
      <alignment horizontal="left" vertical="top" wrapText="1"/>
    </xf>
    <xf numFmtId="0" fontId="75" fillId="0" borderId="6" xfId="148" applyFont="1" applyFill="1" applyBorder="1" applyAlignment="1">
      <alignment horizontal="left" vertical="center" wrapText="1"/>
    </xf>
    <xf numFmtId="0" fontId="75" fillId="0" borderId="0" xfId="148" applyFont="1" applyFill="1" applyBorder="1" applyAlignment="1">
      <alignment horizontal="left" vertical="center" wrapText="1"/>
    </xf>
    <xf numFmtId="0" fontId="6" fillId="0" borderId="0" xfId="148" applyFont="1" applyFill="1" applyBorder="1" applyAlignment="1">
      <alignment horizontal="left" wrapText="1"/>
    </xf>
    <xf numFmtId="0" fontId="6" fillId="0" borderId="0" xfId="148" applyFont="1" applyFill="1" applyAlignment="1">
      <alignment horizontal="left" wrapText="1"/>
    </xf>
    <xf numFmtId="0" fontId="6" fillId="0" borderId="0" xfId="1" applyFont="1" applyFill="1" applyAlignment="1">
      <alignment horizontal="left" wrapText="1"/>
    </xf>
    <xf numFmtId="0" fontId="7" fillId="0" borderId="0" xfId="0" quotePrefix="1" applyFont="1" applyFill="1" applyBorder="1" applyAlignment="1">
      <alignment horizontal="left" vertical="top" wrapText="1"/>
    </xf>
    <xf numFmtId="0" fontId="5" fillId="0" borderId="0" xfId="148" applyBorder="1" applyAlignment="1">
      <alignment horizontal="left" wrapText="1"/>
    </xf>
    <xf numFmtId="0" fontId="5" fillId="0" borderId="0" xfId="148" applyAlignment="1">
      <alignment horizontal="left" wrapText="1"/>
    </xf>
    <xf numFmtId="3" fontId="75" fillId="0" borderId="6" xfId="148" quotePrefix="1" applyNumberFormat="1" applyFont="1" applyFill="1" applyBorder="1" applyAlignment="1">
      <alignment horizontal="right" vertical="top"/>
    </xf>
    <xf numFmtId="3" fontId="75" fillId="0" borderId="6" xfId="148" applyNumberFormat="1" applyFont="1" applyBorder="1" applyAlignment="1">
      <alignment horizontal="right" vertical="top"/>
    </xf>
    <xf numFmtId="3" fontId="75" fillId="0" borderId="6" xfId="148" applyNumberFormat="1" applyFont="1" applyFill="1" applyBorder="1" applyAlignment="1">
      <alignment horizontal="right" vertical="top"/>
    </xf>
    <xf numFmtId="3" fontId="75" fillId="0" borderId="6" xfId="0" applyNumberFormat="1" applyFont="1" applyFill="1" applyBorder="1" applyAlignment="1">
      <alignment horizontal="right" vertical="top"/>
    </xf>
    <xf numFmtId="3" fontId="75" fillId="0" borderId="6" xfId="0" applyNumberFormat="1" applyFont="1" applyBorder="1" applyAlignment="1">
      <alignment horizontal="right" vertical="top"/>
    </xf>
    <xf numFmtId="4" fontId="76" fillId="0" borderId="9" xfId="148" applyNumberFormat="1" applyFont="1" applyBorder="1" applyAlignment="1">
      <alignment horizontal="right" vertical="top"/>
    </xf>
    <xf numFmtId="3" fontId="75" fillId="0" borderId="9" xfId="148" applyNumberFormat="1" applyFont="1" applyFill="1" applyBorder="1" applyAlignment="1">
      <alignment horizontal="right" vertical="top"/>
    </xf>
    <xf numFmtId="3" fontId="75" fillId="0" borderId="9" xfId="148" applyNumberFormat="1" applyFont="1" applyBorder="1" applyAlignment="1">
      <alignment horizontal="right" vertical="top"/>
    </xf>
    <xf numFmtId="3" fontId="75" fillId="0" borderId="9" xfId="148" applyNumberFormat="1" applyFont="1" applyFill="1" applyBorder="1" applyAlignment="1">
      <alignment horizontal="right" vertical="top" wrapText="1"/>
    </xf>
    <xf numFmtId="3" fontId="76" fillId="0" borderId="9" xfId="148" applyNumberFormat="1" applyFont="1" applyBorder="1" applyAlignment="1">
      <alignment horizontal="right" vertical="top"/>
    </xf>
    <xf numFmtId="3" fontId="78" fillId="0" borderId="9" xfId="148" applyNumberFormat="1" applyFont="1" applyBorder="1" applyAlignment="1">
      <alignment horizontal="right" vertical="top"/>
    </xf>
    <xf numFmtId="3" fontId="75" fillId="0" borderId="9" xfId="154" applyNumberFormat="1" applyFont="1" applyFill="1" applyBorder="1" applyAlignment="1">
      <alignment horizontal="right" vertical="top"/>
    </xf>
    <xf numFmtId="3" fontId="75" fillId="0" borderId="9" xfId="1079" applyNumberFormat="1" applyFont="1" applyFill="1" applyBorder="1" applyAlignment="1">
      <alignment horizontal="right" vertical="top"/>
    </xf>
    <xf numFmtId="4" fontId="75" fillId="0" borderId="6" xfId="148" applyNumberFormat="1" applyFont="1" applyFill="1" applyBorder="1" applyAlignment="1">
      <alignment horizontal="right" vertical="top"/>
    </xf>
    <xf numFmtId="3" fontId="76" fillId="0" borderId="6" xfId="148" applyNumberFormat="1" applyFont="1" applyBorder="1" applyAlignment="1">
      <alignment horizontal="right" vertical="top"/>
    </xf>
    <xf numFmtId="3" fontId="76" fillId="0" borderId="6" xfId="148" applyNumberFormat="1" applyFont="1" applyBorder="1" applyAlignment="1">
      <alignment horizontal="right" vertical="top" wrapText="1"/>
    </xf>
    <xf numFmtId="3" fontId="75" fillId="0" borderId="6" xfId="148" applyNumberFormat="1" applyFont="1" applyFill="1" applyBorder="1" applyAlignment="1">
      <alignment horizontal="right" vertical="top" wrapText="1"/>
    </xf>
    <xf numFmtId="3" fontId="76" fillId="0" borderId="6" xfId="154" applyNumberFormat="1" applyFont="1" applyBorder="1" applyAlignment="1">
      <alignment horizontal="right" vertical="top"/>
    </xf>
    <xf numFmtId="3" fontId="78" fillId="0" borderId="6" xfId="148" applyNumberFormat="1" applyFont="1" applyBorder="1" applyAlignment="1">
      <alignment horizontal="right" vertical="top"/>
    </xf>
    <xf numFmtId="3" fontId="75" fillId="0" borderId="6" xfId="1079" applyNumberFormat="1" applyFont="1" applyFill="1" applyBorder="1" applyAlignment="1">
      <alignment horizontal="right" vertical="top"/>
    </xf>
    <xf numFmtId="3" fontId="75" fillId="0" borderId="6" xfId="154" applyNumberFormat="1" applyFont="1" applyFill="1" applyBorder="1" applyAlignment="1">
      <alignment horizontal="right" vertical="top"/>
    </xf>
    <xf numFmtId="4" fontId="76" fillId="0" borderId="6" xfId="148" applyNumberFormat="1" applyFont="1" applyBorder="1" applyAlignment="1">
      <alignment horizontal="right" vertical="top"/>
    </xf>
    <xf numFmtId="3" fontId="75" fillId="0" borderId="6" xfId="153" quotePrefix="1" applyNumberFormat="1" applyFont="1" applyFill="1" applyBorder="1" applyAlignment="1">
      <alignment horizontal="right" vertical="top"/>
    </xf>
    <xf numFmtId="4" fontId="75" fillId="0" borderId="6" xfId="0" applyNumberFormat="1" applyFont="1" applyFill="1" applyBorder="1" applyAlignment="1">
      <alignment horizontal="right" vertical="top"/>
    </xf>
    <xf numFmtId="3" fontId="76" fillId="0" borderId="6" xfId="0" applyNumberFormat="1" applyFont="1" applyBorder="1" applyAlignment="1">
      <alignment horizontal="right" vertical="top"/>
    </xf>
    <xf numFmtId="4" fontId="75" fillId="0" borderId="6" xfId="148" applyNumberFormat="1" applyFont="1" applyFill="1" applyBorder="1" applyAlignment="1">
      <alignment horizontal="right"/>
    </xf>
    <xf numFmtId="3" fontId="75" fillId="0" borderId="6" xfId="148" applyNumberFormat="1" applyFont="1" applyFill="1" applyBorder="1" applyAlignment="1">
      <alignment horizontal="right" vertical="center"/>
    </xf>
    <xf numFmtId="3" fontId="75" fillId="0" borderId="6" xfId="148" applyNumberFormat="1" applyFont="1" applyBorder="1" applyAlignment="1">
      <alignment horizontal="right"/>
    </xf>
    <xf numFmtId="3" fontId="77" fillId="0" borderId="6" xfId="148" applyNumberFormat="1" applyFont="1" applyFill="1" applyBorder="1" applyAlignment="1">
      <alignment horizontal="right" vertical="center"/>
    </xf>
    <xf numFmtId="3" fontId="75" fillId="0" borderId="6" xfId="148" quotePrefix="1" applyNumberFormat="1" applyFont="1" applyFill="1" applyBorder="1" applyAlignment="1">
      <alignment horizontal="right" vertical="center"/>
    </xf>
    <xf numFmtId="3" fontId="75" fillId="0" borderId="6" xfId="148" applyNumberFormat="1" applyFont="1" applyFill="1" applyBorder="1" applyAlignment="1">
      <alignment horizontal="right"/>
    </xf>
    <xf numFmtId="3" fontId="77" fillId="0" borderId="6" xfId="148" applyNumberFormat="1" applyFont="1" applyFill="1" applyBorder="1" applyAlignment="1">
      <alignment horizontal="right" vertical="top"/>
    </xf>
    <xf numFmtId="3" fontId="77" fillId="0" borderId="6" xfId="148" applyNumberFormat="1" applyFont="1" applyFill="1" applyBorder="1" applyAlignment="1">
      <alignment horizontal="right"/>
    </xf>
    <xf numFmtId="3" fontId="76" fillId="0" borderId="9" xfId="154" applyNumberFormat="1" applyFont="1" applyBorder="1" applyAlignment="1">
      <alignment horizontal="right" vertical="top"/>
    </xf>
    <xf numFmtId="0" fontId="8" fillId="0" borderId="15" xfId="148" applyFont="1" applyFill="1" applyBorder="1" applyAlignment="1">
      <alignment vertical="center" shrinkToFit="1"/>
    </xf>
    <xf numFmtId="0" fontId="8" fillId="0" borderId="13" xfId="148" applyFont="1" applyFill="1" applyBorder="1" applyAlignment="1">
      <alignment vertical="center" shrinkToFit="1"/>
    </xf>
    <xf numFmtId="41" fontId="8" fillId="0" borderId="12" xfId="154" applyFont="1" applyFill="1" applyBorder="1" applyAlignment="1">
      <alignment vertical="center" shrinkToFit="1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3" xfId="0" applyBorder="1" applyAlignment="1">
      <alignment horizontal="left"/>
    </xf>
    <xf numFmtId="165" fontId="7" fillId="0" borderId="37" xfId="0" quotePrefix="1" applyNumberFormat="1" applyFont="1" applyFill="1" applyBorder="1" applyAlignment="1">
      <alignment horizontal="center" vertical="top"/>
    </xf>
    <xf numFmtId="165" fontId="7" fillId="0" borderId="6" xfId="0" applyNumberFormat="1" applyFont="1" applyFill="1" applyBorder="1" applyAlignment="1">
      <alignment horizontal="center" vertical="top"/>
    </xf>
    <xf numFmtId="234" fontId="7" fillId="0" borderId="37" xfId="154" applyNumberFormat="1" applyFont="1" applyFill="1" applyBorder="1" applyAlignment="1">
      <alignment horizontal="center" vertical="top"/>
    </xf>
    <xf numFmtId="234" fontId="7" fillId="0" borderId="6" xfId="154" applyNumberFormat="1" applyFont="1" applyFill="1" applyBorder="1" applyAlignment="1">
      <alignment horizontal="center" vertical="top"/>
    </xf>
    <xf numFmtId="0" fontId="7" fillId="0" borderId="37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/>
    </xf>
    <xf numFmtId="0" fontId="7" fillId="0" borderId="37" xfId="0" applyFont="1" applyFill="1" applyBorder="1" applyAlignment="1">
      <alignment horizontal="center" vertical="top" wrapText="1"/>
    </xf>
    <xf numFmtId="0" fontId="7" fillId="0" borderId="6" xfId="0" applyFont="1" applyFill="1" applyBorder="1" applyAlignment="1">
      <alignment horizontal="center" vertical="top" wrapText="1"/>
    </xf>
    <xf numFmtId="165" fontId="7" fillId="0" borderId="2" xfId="0" applyNumberFormat="1" applyFont="1" applyFill="1" applyBorder="1" applyAlignment="1">
      <alignment horizontal="center" vertical="top"/>
    </xf>
    <xf numFmtId="234" fontId="7" fillId="0" borderId="2" xfId="154" applyNumberFormat="1" applyFont="1" applyFill="1" applyBorder="1" applyAlignment="1">
      <alignment horizontal="center" vertical="top"/>
    </xf>
    <xf numFmtId="0" fontId="7" fillId="0" borderId="2" xfId="0" applyFont="1" applyFill="1" applyBorder="1" applyAlignment="1">
      <alignment horizontal="center" vertical="top"/>
    </xf>
    <xf numFmtId="0" fontId="7" fillId="0" borderId="2" xfId="0" applyFont="1" applyFill="1" applyBorder="1" applyAlignment="1">
      <alignment horizontal="center" vertical="top" wrapText="1"/>
    </xf>
    <xf numFmtId="165" fontId="7" fillId="0" borderId="40" xfId="0" quotePrefix="1" applyNumberFormat="1" applyFont="1" applyFill="1" applyBorder="1" applyAlignment="1">
      <alignment horizontal="center" vertical="top"/>
    </xf>
    <xf numFmtId="165" fontId="7" fillId="0" borderId="0" xfId="0" quotePrefix="1" applyNumberFormat="1" applyFont="1" applyFill="1" applyBorder="1" applyAlignment="1">
      <alignment horizontal="center" vertical="top"/>
    </xf>
    <xf numFmtId="165" fontId="7" fillId="0" borderId="0" xfId="0" applyNumberFormat="1" applyFont="1" applyFill="1" applyBorder="1" applyAlignment="1">
      <alignment horizontal="center" vertical="top"/>
    </xf>
    <xf numFmtId="165" fontId="7" fillId="0" borderId="3" xfId="0" applyNumberFormat="1" applyFont="1" applyFill="1" applyBorder="1" applyAlignment="1">
      <alignment horizontal="center" vertical="top"/>
    </xf>
    <xf numFmtId="234" fontId="7" fillId="0" borderId="40" xfId="154" quotePrefix="1" applyNumberFormat="1" applyFont="1" applyFill="1" applyBorder="1" applyAlignment="1">
      <alignment horizontal="center" vertical="top"/>
    </xf>
    <xf numFmtId="234" fontId="7" fillId="0" borderId="0" xfId="154" quotePrefix="1" applyNumberFormat="1" applyFont="1" applyFill="1" applyBorder="1" applyAlignment="1">
      <alignment horizontal="center" vertical="top"/>
    </xf>
    <xf numFmtId="234" fontId="7" fillId="0" borderId="0" xfId="154" applyNumberFormat="1" applyFont="1" applyFill="1" applyBorder="1" applyAlignment="1">
      <alignment horizontal="center" vertical="top"/>
    </xf>
    <xf numFmtId="234" fontId="7" fillId="0" borderId="3" xfId="154" applyNumberFormat="1" applyFont="1" applyFill="1" applyBorder="1" applyAlignment="1">
      <alignment horizontal="center" vertical="top"/>
    </xf>
    <xf numFmtId="0" fontId="7" fillId="0" borderId="40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center" vertical="top" wrapText="1"/>
    </xf>
    <xf numFmtId="0" fontId="7" fillId="0" borderId="3" xfId="0" applyFont="1" applyFill="1" applyBorder="1" applyAlignment="1">
      <alignment horizontal="center" vertical="top" wrapText="1"/>
    </xf>
    <xf numFmtId="0" fontId="7" fillId="0" borderId="37" xfId="0" quotePrefix="1" applyFont="1" applyFill="1" applyBorder="1" applyAlignment="1">
      <alignment horizontal="center" vertical="top" wrapText="1"/>
    </xf>
    <xf numFmtId="0" fontId="7" fillId="0" borderId="6" xfId="0" quotePrefix="1" applyFont="1" applyFill="1" applyBorder="1" applyAlignment="1">
      <alignment horizontal="center" vertical="top" wrapText="1"/>
    </xf>
    <xf numFmtId="0" fontId="7" fillId="0" borderId="40" xfId="0" quotePrefix="1" applyFont="1" applyFill="1" applyBorder="1" applyAlignment="1">
      <alignment horizontal="center" vertical="top"/>
    </xf>
    <xf numFmtId="0" fontId="7" fillId="0" borderId="0" xfId="0" quotePrefix="1" applyFont="1" applyFill="1" applyBorder="1" applyAlignment="1">
      <alignment horizontal="center" vertical="top"/>
    </xf>
    <xf numFmtId="0" fontId="7" fillId="0" borderId="0" xfId="0" applyFont="1" applyFill="1" applyBorder="1" applyAlignment="1">
      <alignment horizontal="center" vertical="top"/>
    </xf>
    <xf numFmtId="0" fontId="7" fillId="0" borderId="3" xfId="0" applyFont="1" applyFill="1" applyBorder="1" applyAlignment="1">
      <alignment horizontal="center" vertical="top"/>
    </xf>
    <xf numFmtId="0" fontId="7" fillId="0" borderId="40" xfId="0" applyFont="1" applyFill="1" applyBorder="1" applyAlignment="1">
      <alignment horizontal="center" vertical="top"/>
    </xf>
    <xf numFmtId="0" fontId="7" fillId="0" borderId="39" xfId="0" applyFont="1" applyFill="1" applyBorder="1" applyAlignment="1">
      <alignment horizontal="center" vertical="top" wrapText="1"/>
    </xf>
    <xf numFmtId="0" fontId="7" fillId="0" borderId="5" xfId="0" applyFont="1" applyFill="1" applyBorder="1" applyAlignment="1">
      <alignment horizontal="center" vertical="top" wrapText="1"/>
    </xf>
    <xf numFmtId="0" fontId="7" fillId="0" borderId="1" xfId="0" applyFont="1" applyFill="1" applyBorder="1" applyAlignment="1">
      <alignment horizontal="center" vertical="top" wrapText="1"/>
    </xf>
    <xf numFmtId="234" fontId="7" fillId="0" borderId="40" xfId="154" applyNumberFormat="1" applyFont="1" applyFill="1" applyBorder="1" applyAlignment="1">
      <alignment horizontal="center" vertical="top"/>
    </xf>
    <xf numFmtId="234" fontId="7" fillId="0" borderId="39" xfId="154" applyNumberFormat="1" applyFont="1" applyFill="1" applyBorder="1" applyAlignment="1">
      <alignment horizontal="center" vertical="top"/>
    </xf>
    <xf numFmtId="234" fontId="7" fillId="0" borderId="5" xfId="154" applyNumberFormat="1" applyFont="1" applyFill="1" applyBorder="1" applyAlignment="1">
      <alignment horizontal="center" vertical="top"/>
    </xf>
    <xf numFmtId="234" fontId="7" fillId="0" borderId="1" xfId="154" applyNumberFormat="1" applyFont="1" applyFill="1" applyBorder="1" applyAlignment="1">
      <alignment horizontal="center" vertical="top"/>
    </xf>
    <xf numFmtId="0" fontId="7" fillId="0" borderId="40" xfId="0" quotePrefix="1" applyFont="1" applyFill="1" applyBorder="1" applyAlignment="1">
      <alignment horizontal="center" vertical="top" wrapText="1"/>
    </xf>
    <xf numFmtId="0" fontId="7" fillId="0" borderId="0" xfId="0" quotePrefix="1" applyFont="1" applyFill="1" applyBorder="1" applyAlignment="1">
      <alignment horizontal="center" vertical="top" wrapText="1"/>
    </xf>
    <xf numFmtId="0" fontId="7" fillId="0" borderId="3" xfId="0" quotePrefix="1" applyFont="1" applyFill="1" applyBorder="1" applyAlignment="1">
      <alignment horizontal="center" vertical="top" wrapText="1"/>
    </xf>
    <xf numFmtId="0" fontId="7" fillId="0" borderId="38" xfId="0" quotePrefix="1" applyFont="1" applyFill="1" applyBorder="1" applyAlignment="1">
      <alignment horizontal="center" vertical="top"/>
    </xf>
    <xf numFmtId="0" fontId="7" fillId="0" borderId="7" xfId="0" quotePrefix="1" applyFont="1" applyFill="1" applyBorder="1" applyAlignment="1">
      <alignment horizontal="center" vertical="top"/>
    </xf>
    <xf numFmtId="0" fontId="7" fillId="0" borderId="4" xfId="0" quotePrefix="1" applyFont="1" applyFill="1" applyBorder="1" applyAlignment="1">
      <alignment horizontal="center" vertical="top"/>
    </xf>
    <xf numFmtId="234" fontId="7" fillId="0" borderId="39" xfId="154" quotePrefix="1" applyNumberFormat="1" applyFont="1" applyFill="1" applyBorder="1" applyAlignment="1">
      <alignment horizontal="center" vertical="top"/>
    </xf>
    <xf numFmtId="165" fontId="7" fillId="0" borderId="6" xfId="0" quotePrefix="1" applyNumberFormat="1" applyFont="1" applyFill="1" applyBorder="1" applyAlignment="1">
      <alignment horizontal="center" vertical="top"/>
    </xf>
    <xf numFmtId="165" fontId="7" fillId="0" borderId="2" xfId="0" quotePrefix="1" applyNumberFormat="1" applyFont="1" applyFill="1" applyBorder="1" applyAlignment="1">
      <alignment horizontal="center" vertical="top"/>
    </xf>
    <xf numFmtId="0" fontId="7" fillId="0" borderId="7" xfId="0" applyFont="1" applyFill="1" applyBorder="1" applyAlignment="1">
      <alignment horizontal="center" vertical="top"/>
    </xf>
    <xf numFmtId="0" fontId="7" fillId="0" borderId="4" xfId="0" applyFont="1" applyFill="1" applyBorder="1" applyAlignment="1">
      <alignment horizontal="center" vertical="top"/>
    </xf>
    <xf numFmtId="0" fontId="100" fillId="0" borderId="37" xfId="0" applyFont="1" applyFill="1" applyBorder="1" applyAlignment="1">
      <alignment horizontal="center" vertical="top" wrapText="1"/>
    </xf>
    <xf numFmtId="0" fontId="100" fillId="0" borderId="6" xfId="0" applyFont="1" applyFill="1" applyBorder="1" applyAlignment="1">
      <alignment horizontal="center" vertical="top" wrapText="1"/>
    </xf>
    <xf numFmtId="0" fontId="100" fillId="0" borderId="2" xfId="0" applyFont="1" applyFill="1" applyBorder="1" applyAlignment="1">
      <alignment horizontal="center" vertical="top" wrapText="1"/>
    </xf>
    <xf numFmtId="0" fontId="7" fillId="0" borderId="37" xfId="0" quotePrefix="1" applyFont="1" applyFill="1" applyBorder="1" applyAlignment="1">
      <alignment horizontal="center" vertical="top"/>
    </xf>
    <xf numFmtId="234" fontId="7" fillId="0" borderId="5" xfId="154" quotePrefix="1" applyNumberFormat="1" applyFont="1" applyFill="1" applyBorder="1" applyAlignment="1">
      <alignment horizontal="center" vertical="top"/>
    </xf>
    <xf numFmtId="234" fontId="7" fillId="0" borderId="38" xfId="154" applyNumberFormat="1" applyFont="1" applyFill="1" applyBorder="1" applyAlignment="1">
      <alignment horizontal="center" vertical="top"/>
    </xf>
    <xf numFmtId="234" fontId="7" fillId="0" borderId="7" xfId="154" applyNumberFormat="1" applyFont="1" applyFill="1" applyBorder="1" applyAlignment="1">
      <alignment horizontal="center" vertical="top"/>
    </xf>
    <xf numFmtId="234" fontId="7" fillId="0" borderId="4" xfId="154" applyNumberFormat="1" applyFont="1" applyFill="1" applyBorder="1" applyAlignment="1">
      <alignment horizontal="center" vertical="top"/>
    </xf>
    <xf numFmtId="0" fontId="95" fillId="0" borderId="0" xfId="1" applyFont="1" applyFill="1" applyAlignment="1">
      <alignment horizontal="center" vertical="center"/>
    </xf>
    <xf numFmtId="0" fontId="14" fillId="0" borderId="0" xfId="1" applyFont="1" applyFill="1" applyAlignment="1">
      <alignment horizontal="center" vertical="center"/>
    </xf>
    <xf numFmtId="0" fontId="8" fillId="2" borderId="9" xfId="148" applyFont="1" applyFill="1" applyBorder="1" applyAlignment="1">
      <alignment horizontal="center" vertical="center" wrapText="1"/>
    </xf>
    <xf numFmtId="0" fontId="8" fillId="2" borderId="6" xfId="148" applyFont="1" applyFill="1" applyBorder="1" applyAlignment="1">
      <alignment horizontal="center" vertical="center" wrapText="1"/>
    </xf>
    <xf numFmtId="0" fontId="8" fillId="2" borderId="2" xfId="148" applyFont="1" applyFill="1" applyBorder="1" applyAlignment="1">
      <alignment horizontal="center" vertical="center" wrapText="1"/>
    </xf>
    <xf numFmtId="0" fontId="8" fillId="2" borderId="12" xfId="148" applyFont="1" applyFill="1" applyBorder="1" applyAlignment="1">
      <alignment horizontal="center" vertical="center" wrapText="1"/>
    </xf>
    <xf numFmtId="0" fontId="8" fillId="2" borderId="11" xfId="148" applyFont="1" applyFill="1" applyBorder="1" applyAlignment="1">
      <alignment horizontal="center" vertical="center" wrapText="1"/>
    </xf>
    <xf numFmtId="0" fontId="8" fillId="2" borderId="8" xfId="148" applyFont="1" applyFill="1" applyBorder="1" applyAlignment="1">
      <alignment horizontal="center" vertical="center" wrapText="1"/>
    </xf>
    <xf numFmtId="0" fontId="8" fillId="2" borderId="7" xfId="148" applyFont="1" applyFill="1" applyBorder="1" applyAlignment="1">
      <alignment horizontal="center" vertical="center" wrapText="1"/>
    </xf>
    <xf numFmtId="0" fontId="8" fillId="2" borderId="5" xfId="148" applyFont="1" applyFill="1" applyBorder="1" applyAlignment="1">
      <alignment horizontal="center" vertical="center" wrapText="1"/>
    </xf>
    <xf numFmtId="0" fontId="8" fillId="2" borderId="4" xfId="148" applyFont="1" applyFill="1" applyBorder="1" applyAlignment="1">
      <alignment horizontal="center" vertical="center" wrapText="1"/>
    </xf>
    <xf numFmtId="0" fontId="8" fillId="2" borderId="1" xfId="148" applyFont="1" applyFill="1" applyBorder="1" applyAlignment="1">
      <alignment horizontal="center" vertical="center" wrapText="1"/>
    </xf>
    <xf numFmtId="0" fontId="16" fillId="2" borderId="14" xfId="148" applyFont="1" applyFill="1" applyBorder="1" applyAlignment="1">
      <alignment horizontal="center" vertical="center" wrapText="1"/>
    </xf>
    <xf numFmtId="0" fontId="16" fillId="2" borderId="15" xfId="148" applyFont="1" applyFill="1" applyBorder="1" applyAlignment="1">
      <alignment horizontal="center" vertical="center" wrapText="1"/>
    </xf>
    <xf numFmtId="0" fontId="16" fillId="2" borderId="13" xfId="148" applyFont="1" applyFill="1" applyBorder="1" applyAlignment="1">
      <alignment horizontal="center" vertical="center" wrapText="1"/>
    </xf>
    <xf numFmtId="0" fontId="16" fillId="2" borderId="9" xfId="148" applyFont="1" applyFill="1" applyBorder="1" applyAlignment="1">
      <alignment horizontal="center" vertical="center" wrapText="1"/>
    </xf>
    <xf numFmtId="0" fontId="16" fillId="2" borderId="6" xfId="148" applyFont="1" applyFill="1" applyBorder="1" applyAlignment="1">
      <alignment horizontal="center" vertical="center" wrapText="1"/>
    </xf>
    <xf numFmtId="0" fontId="16" fillId="2" borderId="2" xfId="148" applyFont="1" applyFill="1" applyBorder="1" applyAlignment="1">
      <alignment horizontal="center" vertical="center" wrapText="1"/>
    </xf>
    <xf numFmtId="1" fontId="8" fillId="2" borderId="9" xfId="148" applyNumberFormat="1" applyFont="1" applyFill="1" applyBorder="1" applyAlignment="1">
      <alignment horizontal="center" vertical="center" wrapText="1"/>
    </xf>
    <xf numFmtId="1" fontId="8" fillId="2" borderId="6" xfId="148" applyNumberFormat="1" applyFont="1" applyFill="1" applyBorder="1" applyAlignment="1">
      <alignment horizontal="center" vertical="center" wrapText="1"/>
    </xf>
    <xf numFmtId="1" fontId="8" fillId="2" borderId="2" xfId="148" applyNumberFormat="1" applyFont="1" applyFill="1" applyBorder="1" applyAlignment="1">
      <alignment horizontal="center" vertical="center" wrapText="1"/>
    </xf>
    <xf numFmtId="0" fontId="7" fillId="0" borderId="10" xfId="148" applyFont="1" applyFill="1" applyBorder="1" applyAlignment="1">
      <alignment horizontal="center" vertical="top"/>
    </xf>
    <xf numFmtId="0" fontId="7" fillId="0" borderId="3" xfId="148" applyFont="1" applyFill="1" applyBorder="1" applyAlignment="1">
      <alignment horizontal="center" vertical="top"/>
    </xf>
    <xf numFmtId="0" fontId="7" fillId="0" borderId="9" xfId="148" applyFont="1" applyFill="1" applyBorder="1" applyAlignment="1">
      <alignment horizontal="center" vertical="top"/>
    </xf>
    <xf numFmtId="0" fontId="7" fillId="0" borderId="2" xfId="148" applyFont="1" applyFill="1" applyBorder="1" applyAlignment="1">
      <alignment horizontal="center" vertical="top"/>
    </xf>
    <xf numFmtId="0" fontId="7" fillId="0" borderId="9" xfId="148" applyFont="1" applyFill="1" applyBorder="1" applyAlignment="1">
      <alignment horizontal="center" vertical="center" wrapText="1"/>
    </xf>
    <xf numFmtId="0" fontId="7" fillId="0" borderId="2" xfId="148" applyFont="1" applyFill="1" applyBorder="1" applyAlignment="1">
      <alignment horizontal="center" vertical="center" wrapText="1"/>
    </xf>
    <xf numFmtId="0" fontId="7" fillId="0" borderId="11" xfId="148" applyFont="1" applyFill="1" applyBorder="1" applyAlignment="1">
      <alignment horizontal="center" vertical="center"/>
    </xf>
    <xf numFmtId="0" fontId="7" fillId="0" borderId="8" xfId="148" applyFont="1" applyFill="1" applyBorder="1" applyAlignment="1">
      <alignment horizontal="center" vertical="center"/>
    </xf>
    <xf numFmtId="0" fontId="7" fillId="0" borderId="4" xfId="148" applyFont="1" applyFill="1" applyBorder="1" applyAlignment="1">
      <alignment horizontal="center" vertical="center"/>
    </xf>
    <xf numFmtId="0" fontId="7" fillId="0" borderId="1" xfId="148" applyFont="1" applyFill="1" applyBorder="1" applyAlignment="1">
      <alignment horizontal="center" vertical="center"/>
    </xf>
    <xf numFmtId="165" fontId="7" fillId="0" borderId="9" xfId="148" applyNumberFormat="1" applyFont="1" applyFill="1" applyBorder="1" applyAlignment="1">
      <alignment horizontal="center" vertical="center"/>
    </xf>
    <xf numFmtId="165" fontId="7" fillId="0" borderId="2" xfId="148" applyNumberFormat="1" applyFont="1" applyFill="1" applyBorder="1" applyAlignment="1">
      <alignment horizontal="center" vertical="center"/>
    </xf>
    <xf numFmtId="1" fontId="7" fillId="0" borderId="9" xfId="148" applyNumberFormat="1" applyFont="1" applyFill="1" applyBorder="1" applyAlignment="1">
      <alignment horizontal="center" vertical="center"/>
    </xf>
    <xf numFmtId="1" fontId="7" fillId="0" borderId="2" xfId="148" applyNumberFormat="1" applyFont="1" applyFill="1" applyBorder="1" applyAlignment="1">
      <alignment horizontal="center" vertical="center"/>
    </xf>
    <xf numFmtId="41" fontId="16" fillId="2" borderId="9" xfId="154" applyNumberFormat="1" applyFont="1" applyFill="1" applyBorder="1" applyAlignment="1">
      <alignment horizontal="center" vertical="center" wrapText="1"/>
    </xf>
    <xf numFmtId="41" fontId="16" fillId="2" borderId="2" xfId="154" applyNumberFormat="1" applyFont="1" applyFill="1" applyBorder="1" applyAlignment="1">
      <alignment horizontal="center" vertical="center" wrapText="1"/>
    </xf>
    <xf numFmtId="41" fontId="16" fillId="2" borderId="9" xfId="154" applyNumberFormat="1" applyFont="1" applyFill="1" applyBorder="1" applyAlignment="1">
      <alignment horizontal="center" vertical="top" wrapText="1"/>
    </xf>
    <xf numFmtId="41" fontId="16" fillId="2" borderId="2" xfId="154" applyNumberFormat="1" applyFont="1" applyFill="1" applyBorder="1" applyAlignment="1">
      <alignment horizontal="center" vertical="top" wrapText="1"/>
    </xf>
    <xf numFmtId="0" fontId="8" fillId="2" borderId="12" xfId="148" applyFont="1" applyFill="1" applyBorder="1" applyAlignment="1">
      <alignment horizontal="center" vertical="center"/>
    </xf>
    <xf numFmtId="0" fontId="17" fillId="2" borderId="15" xfId="0" applyFont="1" applyFill="1" applyBorder="1" applyAlignment="1">
      <alignment vertical="center"/>
    </xf>
    <xf numFmtId="0" fontId="17" fillId="2" borderId="13" xfId="0" applyFont="1" applyFill="1" applyBorder="1" applyAlignment="1">
      <alignment vertical="center"/>
    </xf>
    <xf numFmtId="0" fontId="7" fillId="0" borderId="10" xfId="148" quotePrefix="1" applyFont="1" applyFill="1" applyBorder="1" applyAlignment="1">
      <alignment horizontal="center" vertical="center" wrapText="1"/>
    </xf>
    <xf numFmtId="0" fontId="7" fillId="0" borderId="3" xfId="148" quotePrefix="1" applyFont="1" applyFill="1" applyBorder="1" applyAlignment="1">
      <alignment horizontal="center" vertical="center" wrapText="1"/>
    </xf>
    <xf numFmtId="0" fontId="7" fillId="0" borderId="9" xfId="148" quotePrefix="1" applyFont="1" applyFill="1" applyBorder="1" applyAlignment="1">
      <alignment horizontal="center" vertical="center"/>
    </xf>
    <xf numFmtId="0" fontId="7" fillId="0" borderId="2" xfId="148" quotePrefix="1" applyFont="1" applyFill="1" applyBorder="1" applyAlignment="1">
      <alignment horizontal="center" vertical="center"/>
    </xf>
    <xf numFmtId="0" fontId="7" fillId="0" borderId="10" xfId="148" applyFont="1" applyFill="1" applyBorder="1" applyAlignment="1">
      <alignment horizontal="center" vertical="center"/>
    </xf>
    <xf numFmtId="0" fontId="7" fillId="0" borderId="3" xfId="148" applyFont="1" applyFill="1" applyBorder="1" applyAlignment="1">
      <alignment horizontal="center" vertical="center"/>
    </xf>
    <xf numFmtId="234" fontId="7" fillId="0" borderId="1" xfId="154" quotePrefix="1" applyNumberFormat="1" applyFont="1" applyFill="1" applyBorder="1" applyAlignment="1">
      <alignment horizontal="center" vertical="top"/>
    </xf>
    <xf numFmtId="0" fontId="7" fillId="0" borderId="39" xfId="0" quotePrefix="1" applyFont="1" applyFill="1" applyBorder="1" applyAlignment="1">
      <alignment horizontal="center" vertical="top" wrapText="1"/>
    </xf>
    <xf numFmtId="0" fontId="7" fillId="0" borderId="5" xfId="0" quotePrefix="1" applyFont="1" applyFill="1" applyBorder="1" applyAlignment="1">
      <alignment horizontal="center" vertical="top" wrapText="1"/>
    </xf>
    <xf numFmtId="0" fontId="8" fillId="0" borderId="12" xfId="148" applyFont="1" applyFill="1" applyBorder="1" applyAlignment="1">
      <alignment horizontal="center" vertical="center" shrinkToFit="1"/>
    </xf>
    <xf numFmtId="0" fontId="97" fillId="2" borderId="36" xfId="148" applyFont="1" applyFill="1" applyBorder="1" applyAlignment="1">
      <alignment horizontal="center" shrinkToFit="1"/>
    </xf>
    <xf numFmtId="0" fontId="97" fillId="2" borderId="6" xfId="148" applyFont="1" applyFill="1" applyBorder="1" applyAlignment="1">
      <alignment horizontal="center" shrinkToFit="1"/>
    </xf>
    <xf numFmtId="0" fontId="97" fillId="2" borderId="2" xfId="148" applyFont="1" applyFill="1" applyBorder="1" applyAlignment="1">
      <alignment horizontal="center" shrinkToFit="1"/>
    </xf>
    <xf numFmtId="0" fontId="96" fillId="2" borderId="12" xfId="148" applyFont="1" applyFill="1" applyBorder="1" applyAlignment="1">
      <alignment horizontal="center" vertical="top" shrinkToFit="1"/>
    </xf>
    <xf numFmtId="0" fontId="28" fillId="2" borderId="14" xfId="148" applyNumberFormat="1" applyFont="1" applyFill="1" applyBorder="1" applyAlignment="1">
      <alignment horizontal="center" vertical="center" wrapText="1"/>
    </xf>
    <xf numFmtId="0" fontId="28" fillId="2" borderId="13" xfId="148" applyNumberFormat="1" applyFont="1" applyFill="1" applyBorder="1" applyAlignment="1">
      <alignment horizontal="center" vertical="center" wrapText="1"/>
    </xf>
    <xf numFmtId="0" fontId="96" fillId="2" borderId="12" xfId="148" applyFont="1" applyFill="1" applyBorder="1" applyAlignment="1">
      <alignment horizontal="center" vertical="center" wrapText="1" shrinkToFit="1"/>
    </xf>
    <xf numFmtId="0" fontId="96" fillId="2" borderId="12" xfId="148" applyFont="1" applyFill="1" applyBorder="1" applyAlignment="1">
      <alignment horizontal="center" vertical="center" shrinkToFit="1"/>
    </xf>
    <xf numFmtId="0" fontId="28" fillId="2" borderId="9" xfId="148" applyFont="1" applyFill="1" applyBorder="1" applyAlignment="1">
      <alignment horizontal="center" vertical="center" wrapText="1"/>
    </xf>
    <xf numFmtId="0" fontId="28" fillId="2" borderId="2" xfId="148" applyFont="1" applyFill="1" applyBorder="1" applyAlignment="1">
      <alignment horizontal="center" vertical="center" wrapText="1"/>
    </xf>
    <xf numFmtId="0" fontId="28" fillId="2" borderId="12" xfId="148" applyFont="1" applyFill="1" applyBorder="1" applyAlignment="1">
      <alignment horizontal="center" vertical="center"/>
    </xf>
    <xf numFmtId="0" fontId="28" fillId="2" borderId="6" xfId="148" applyFont="1" applyFill="1" applyBorder="1" applyAlignment="1">
      <alignment horizontal="center" vertical="center" wrapText="1"/>
    </xf>
    <xf numFmtId="0" fontId="28" fillId="2" borderId="11" xfId="148" applyFont="1" applyFill="1" applyBorder="1" applyAlignment="1">
      <alignment horizontal="center" vertical="center" wrapText="1"/>
    </xf>
    <xf numFmtId="0" fontId="28" fillId="2" borderId="8" xfId="148" applyFont="1" applyFill="1" applyBorder="1" applyAlignment="1">
      <alignment horizontal="center" vertical="center" wrapText="1"/>
    </xf>
    <xf numFmtId="0" fontId="28" fillId="2" borderId="7" xfId="148" applyFont="1" applyFill="1" applyBorder="1" applyAlignment="1">
      <alignment horizontal="center" vertical="center" wrapText="1"/>
    </xf>
    <xf numFmtId="0" fontId="28" fillId="2" borderId="5" xfId="148" applyFont="1" applyFill="1" applyBorder="1" applyAlignment="1">
      <alignment horizontal="center" vertical="center" wrapText="1"/>
    </xf>
    <xf numFmtId="0" fontId="28" fillId="2" borderId="4" xfId="148" applyFont="1" applyFill="1" applyBorder="1" applyAlignment="1">
      <alignment horizontal="center" vertical="center" wrapText="1"/>
    </xf>
    <xf numFmtId="0" fontId="28" fillId="2" borderId="1" xfId="148" applyFont="1" applyFill="1" applyBorder="1" applyAlignment="1">
      <alignment horizontal="center" vertical="center" wrapText="1"/>
    </xf>
    <xf numFmtId="0" fontId="28" fillId="2" borderId="12" xfId="148" applyFont="1" applyFill="1" applyBorder="1" applyAlignment="1">
      <alignment horizontal="center" vertical="center" wrapText="1"/>
    </xf>
    <xf numFmtId="1" fontId="28" fillId="2" borderId="9" xfId="148" applyNumberFormat="1" applyFont="1" applyFill="1" applyBorder="1" applyAlignment="1">
      <alignment horizontal="center" vertical="center" wrapText="1"/>
    </xf>
    <xf numFmtId="1" fontId="28" fillId="2" borderId="6" xfId="148" applyNumberFormat="1" applyFont="1" applyFill="1" applyBorder="1" applyAlignment="1">
      <alignment horizontal="center" vertical="center" wrapText="1"/>
    </xf>
    <xf numFmtId="1" fontId="28" fillId="2" borderId="2" xfId="148" applyNumberFormat="1" applyFont="1" applyFill="1" applyBorder="1" applyAlignment="1">
      <alignment horizontal="center" vertical="center" wrapText="1"/>
    </xf>
    <xf numFmtId="0" fontId="28" fillId="2" borderId="14" xfId="148" applyFont="1" applyFill="1" applyBorder="1" applyAlignment="1">
      <alignment horizontal="center" vertical="center" wrapText="1"/>
    </xf>
    <xf numFmtId="0" fontId="28" fillId="2" borderId="15" xfId="148" applyFont="1" applyFill="1" applyBorder="1" applyAlignment="1">
      <alignment horizontal="center" vertical="center" wrapText="1"/>
    </xf>
    <xf numFmtId="0" fontId="28" fillId="2" borderId="13" xfId="148" applyFont="1" applyFill="1" applyBorder="1" applyAlignment="1">
      <alignment horizontal="center" vertical="center" wrapText="1"/>
    </xf>
    <xf numFmtId="0" fontId="97" fillId="2" borderId="15" xfId="0" applyFont="1" applyFill="1" applyBorder="1" applyAlignment="1">
      <alignment vertical="center"/>
    </xf>
    <xf numFmtId="0" fontId="97" fillId="2" borderId="13" xfId="0" applyFont="1" applyFill="1" applyBorder="1" applyAlignment="1">
      <alignment vertical="center"/>
    </xf>
    <xf numFmtId="41" fontId="28" fillId="2" borderId="9" xfId="154" applyNumberFormat="1" applyFont="1" applyFill="1" applyBorder="1" applyAlignment="1">
      <alignment horizontal="center" vertical="center" wrapText="1"/>
    </xf>
    <xf numFmtId="41" fontId="28" fillId="2" borderId="2" xfId="154" applyNumberFormat="1" applyFont="1" applyFill="1" applyBorder="1" applyAlignment="1">
      <alignment horizontal="center" vertical="center" wrapText="1"/>
    </xf>
    <xf numFmtId="41" fontId="28" fillId="2" borderId="9" xfId="154" applyNumberFormat="1" applyFont="1" applyFill="1" applyBorder="1" applyAlignment="1">
      <alignment horizontal="center" vertical="top" wrapText="1"/>
    </xf>
    <xf numFmtId="41" fontId="28" fillId="2" borderId="2" xfId="154" applyNumberFormat="1" applyFont="1" applyFill="1" applyBorder="1" applyAlignment="1">
      <alignment horizontal="center" vertical="top" wrapText="1"/>
    </xf>
    <xf numFmtId="0" fontId="79" fillId="23" borderId="9" xfId="0" applyFont="1" applyFill="1" applyBorder="1" applyAlignment="1">
      <alignment horizontal="center" vertical="center" wrapText="1" shrinkToFit="1"/>
    </xf>
    <xf numFmtId="0" fontId="79" fillId="23" borderId="6" xfId="0" applyFont="1" applyFill="1" applyBorder="1" applyAlignment="1">
      <alignment horizontal="center" vertical="center" wrapText="1" shrinkToFit="1"/>
    </xf>
    <xf numFmtId="0" fontId="79" fillId="23" borderId="2" xfId="0" applyFont="1" applyFill="1" applyBorder="1" applyAlignment="1">
      <alignment horizontal="center" vertical="center" wrapText="1" shrinkToFit="1"/>
    </xf>
    <xf numFmtId="41" fontId="16" fillId="23" borderId="9" xfId="154" applyNumberFormat="1" applyFont="1" applyFill="1" applyBorder="1" applyAlignment="1">
      <alignment horizontal="center" vertical="center" wrapText="1" shrinkToFit="1"/>
    </xf>
    <xf numFmtId="41" fontId="16" fillId="23" borderId="2" xfId="154" applyNumberFormat="1" applyFont="1" applyFill="1" applyBorder="1" applyAlignment="1">
      <alignment horizontal="center" vertical="center" wrapText="1" shrinkToFit="1"/>
    </xf>
    <xf numFmtId="0" fontId="16" fillId="23" borderId="9" xfId="148" applyFont="1" applyFill="1" applyBorder="1" applyAlignment="1">
      <alignment horizontal="center" vertical="center" wrapText="1" shrinkToFit="1"/>
    </xf>
    <xf numFmtId="0" fontId="16" fillId="23" borderId="2" xfId="148" applyFont="1" applyFill="1" applyBorder="1" applyAlignment="1">
      <alignment horizontal="center" vertical="center" wrapText="1" shrinkToFit="1"/>
    </xf>
    <xf numFmtId="41" fontId="16" fillId="23" borderId="9" xfId="154" applyFont="1" applyFill="1" applyBorder="1" applyAlignment="1">
      <alignment horizontal="center" vertical="center" wrapText="1" shrinkToFit="1"/>
    </xf>
    <xf numFmtId="41" fontId="16" fillId="23" borderId="2" xfId="154" applyFont="1" applyFill="1" applyBorder="1" applyAlignment="1">
      <alignment horizontal="center" vertical="center" wrapText="1" shrinkToFit="1"/>
    </xf>
    <xf numFmtId="0" fontId="94" fillId="0" borderId="12" xfId="148" applyFont="1" applyBorder="1" applyAlignment="1">
      <alignment horizontal="center" vertical="center" shrinkToFit="1"/>
    </xf>
    <xf numFmtId="0" fontId="93" fillId="0" borderId="3" xfId="148" applyFont="1" applyBorder="1" applyAlignment="1">
      <alignment horizontal="center" vertical="center" shrinkToFit="1"/>
    </xf>
    <xf numFmtId="0" fontId="8" fillId="23" borderId="9" xfId="148" applyFont="1" applyFill="1" applyBorder="1" applyAlignment="1">
      <alignment horizontal="center" vertical="center" wrapText="1" shrinkToFit="1"/>
    </xf>
    <xf numFmtId="0" fontId="8" fillId="23" borderId="6" xfId="148" applyFont="1" applyFill="1" applyBorder="1" applyAlignment="1">
      <alignment horizontal="center" vertical="center" wrapText="1" shrinkToFit="1"/>
    </xf>
    <xf numFmtId="0" fontId="8" fillId="23" borderId="2" xfId="148" applyFont="1" applyFill="1" applyBorder="1" applyAlignment="1">
      <alignment horizontal="center" vertical="center" wrapText="1" shrinkToFit="1"/>
    </xf>
    <xf numFmtId="1" fontId="8" fillId="23" borderId="9" xfId="148" applyNumberFormat="1" applyFont="1" applyFill="1" applyBorder="1" applyAlignment="1">
      <alignment horizontal="center" vertical="center" wrapText="1" shrinkToFit="1"/>
    </xf>
    <xf numFmtId="1" fontId="8" fillId="23" borderId="6" xfId="148" applyNumberFormat="1" applyFont="1" applyFill="1" applyBorder="1" applyAlignment="1">
      <alignment horizontal="center" vertical="center" wrapText="1" shrinkToFit="1"/>
    </xf>
    <xf numFmtId="1" fontId="8" fillId="23" borderId="2" xfId="148" applyNumberFormat="1" applyFont="1" applyFill="1" applyBorder="1" applyAlignment="1">
      <alignment horizontal="center" vertical="center" wrapText="1" shrinkToFit="1"/>
    </xf>
    <xf numFmtId="0" fontId="16" fillId="23" borderId="14" xfId="148" applyFont="1" applyFill="1" applyBorder="1" applyAlignment="1">
      <alignment horizontal="center" vertical="center" wrapText="1" shrinkToFit="1"/>
    </xf>
    <xf numFmtId="0" fontId="16" fillId="23" borderId="13" xfId="148" applyFont="1" applyFill="1" applyBorder="1" applyAlignment="1">
      <alignment horizontal="center" vertical="center" wrapText="1" shrinkToFit="1"/>
    </xf>
    <xf numFmtId="0" fontId="79" fillId="23" borderId="14" xfId="0" applyFont="1" applyFill="1" applyBorder="1" applyAlignment="1">
      <alignment horizontal="center" vertical="center" wrapText="1" shrinkToFit="1"/>
    </xf>
    <xf numFmtId="0" fontId="79" fillId="23" borderId="15" xfId="0" applyFont="1" applyFill="1" applyBorder="1" applyAlignment="1">
      <alignment horizontal="center" vertical="center" wrapText="1" shrinkToFit="1"/>
    </xf>
    <xf numFmtId="0" fontId="79" fillId="23" borderId="13" xfId="0" applyFont="1" applyFill="1" applyBorder="1" applyAlignment="1">
      <alignment horizontal="center" vertical="center" wrapText="1" shrinkToFit="1"/>
    </xf>
    <xf numFmtId="0" fontId="16" fillId="23" borderId="15" xfId="148" applyFont="1" applyFill="1" applyBorder="1" applyAlignment="1">
      <alignment horizontal="center" vertical="center" wrapText="1" shrinkToFit="1"/>
    </xf>
    <xf numFmtId="0" fontId="3" fillId="23" borderId="14" xfId="1612" applyFill="1" applyBorder="1" applyAlignment="1" applyProtection="1">
      <alignment horizontal="center" vertical="center"/>
      <protection hidden="1"/>
    </xf>
    <xf numFmtId="0" fontId="3" fillId="23" borderId="13" xfId="1612" applyFill="1" applyBorder="1" applyAlignment="1" applyProtection="1">
      <alignment horizontal="center" vertical="center"/>
      <protection hidden="1"/>
    </xf>
    <xf numFmtId="164" fontId="0" fillId="23" borderId="12" xfId="1614" applyNumberFormat="1" applyFont="1" applyFill="1" applyBorder="1" applyAlignment="1" applyProtection="1">
      <alignment horizontal="center" vertical="center"/>
      <protection hidden="1"/>
    </xf>
    <xf numFmtId="0" fontId="82" fillId="24" borderId="11" xfId="1613" applyFont="1" applyFill="1" applyBorder="1" applyAlignment="1" applyProtection="1">
      <alignment horizontal="center" vertical="center" wrapText="1"/>
      <protection hidden="1"/>
    </xf>
    <xf numFmtId="0" fontId="82" fillId="24" borderId="10" xfId="1613" applyFont="1" applyFill="1" applyBorder="1" applyAlignment="1" applyProtection="1">
      <alignment horizontal="center" vertical="center" wrapText="1"/>
      <protection hidden="1"/>
    </xf>
    <xf numFmtId="0" fontId="82" fillId="24" borderId="8" xfId="1613" applyFont="1" applyFill="1" applyBorder="1" applyAlignment="1" applyProtection="1">
      <alignment horizontal="center" vertical="center" wrapText="1"/>
      <protection hidden="1"/>
    </xf>
    <xf numFmtId="0" fontId="82" fillId="24" borderId="7" xfId="1613" applyFont="1" applyFill="1" applyBorder="1" applyAlignment="1" applyProtection="1">
      <alignment horizontal="center" vertical="center" wrapText="1"/>
      <protection hidden="1"/>
    </xf>
    <xf numFmtId="0" fontId="82" fillId="24" borderId="0" xfId="1613" applyFont="1" applyFill="1" applyBorder="1" applyAlignment="1" applyProtection="1">
      <alignment horizontal="center" vertical="center" wrapText="1"/>
      <protection hidden="1"/>
    </xf>
    <xf numFmtId="0" fontId="82" fillId="24" borderId="5" xfId="1613" applyFont="1" applyFill="1" applyBorder="1" applyAlignment="1" applyProtection="1">
      <alignment horizontal="center" vertical="center" wrapText="1"/>
      <protection hidden="1"/>
    </xf>
    <xf numFmtId="0" fontId="82" fillId="24" borderId="4" xfId="1613" applyFont="1" applyFill="1" applyBorder="1" applyAlignment="1" applyProtection="1">
      <alignment horizontal="center" vertical="center" wrapText="1"/>
      <protection hidden="1"/>
    </xf>
    <xf numFmtId="0" fontId="82" fillId="24" borderId="3" xfId="1613" applyFont="1" applyFill="1" applyBorder="1" applyAlignment="1" applyProtection="1">
      <alignment horizontal="center" vertical="center" wrapText="1"/>
      <protection hidden="1"/>
    </xf>
    <xf numFmtId="0" fontId="82" fillId="24" borderId="1" xfId="1613" applyFont="1" applyFill="1" applyBorder="1" applyAlignment="1" applyProtection="1">
      <alignment horizontal="center" vertical="center" wrapText="1"/>
      <protection hidden="1"/>
    </xf>
    <xf numFmtId="0" fontId="83" fillId="0" borderId="0" xfId="1612" applyFont="1" applyAlignment="1" applyProtection="1">
      <alignment horizontal="center" vertical="center" shrinkToFit="1"/>
      <protection locked="0"/>
    </xf>
    <xf numFmtId="0" fontId="3" fillId="0" borderId="0" xfId="1612" applyBorder="1" applyAlignment="1" applyProtection="1">
      <alignment horizontal="center"/>
      <protection hidden="1"/>
    </xf>
    <xf numFmtId="164" fontId="0" fillId="23" borderId="12" xfId="1614" applyNumberFormat="1" applyFont="1" applyFill="1" applyBorder="1" applyAlignment="1" applyProtection="1">
      <alignment horizontal="center" vertical="center" wrapText="1"/>
      <protection hidden="1"/>
    </xf>
    <xf numFmtId="42" fontId="90" fillId="0" borderId="12" xfId="1612" applyNumberFormat="1" applyFont="1" applyBorder="1" applyAlignment="1" applyProtection="1">
      <alignment horizontal="center" vertical="center"/>
      <protection hidden="1"/>
    </xf>
    <xf numFmtId="42" fontId="90" fillId="0" borderId="14" xfId="1612" applyNumberFormat="1" applyFont="1" applyBorder="1" applyAlignment="1" applyProtection="1">
      <alignment horizontal="center" vertical="center"/>
      <protection hidden="1"/>
    </xf>
    <xf numFmtId="42" fontId="90" fillId="0" borderId="15" xfId="1612" applyNumberFormat="1" applyFont="1" applyBorder="1" applyAlignment="1" applyProtection="1">
      <alignment horizontal="center" vertical="center"/>
      <protection hidden="1"/>
    </xf>
    <xf numFmtId="0" fontId="3" fillId="0" borderId="13" xfId="1612" applyBorder="1" applyAlignment="1">
      <alignment horizontal="center" vertical="center"/>
    </xf>
    <xf numFmtId="0" fontId="91" fillId="0" borderId="12" xfId="1612" applyFont="1" applyFill="1" applyBorder="1" applyAlignment="1" applyProtection="1">
      <alignment horizontal="center" vertical="center" wrapText="1"/>
      <protection hidden="1"/>
    </xf>
    <xf numFmtId="0" fontId="84" fillId="0" borderId="0" xfId="1612" applyFont="1" applyAlignment="1" applyProtection="1">
      <alignment horizontal="center" vertical="top" wrapText="1"/>
      <protection locked="0"/>
    </xf>
    <xf numFmtId="42" fontId="93" fillId="27" borderId="12" xfId="1612" applyNumberFormat="1" applyFont="1" applyFill="1" applyBorder="1" applyAlignment="1" applyProtection="1">
      <alignment horizontal="center" vertical="center"/>
      <protection hidden="1"/>
    </xf>
    <xf numFmtId="0" fontId="93" fillId="27" borderId="12" xfId="1612" applyFont="1" applyFill="1" applyBorder="1" applyAlignment="1" applyProtection="1">
      <alignment horizontal="right" vertical="center"/>
      <protection hidden="1"/>
    </xf>
    <xf numFmtId="42" fontId="79" fillId="0" borderId="14" xfId="1612" applyNumberFormat="1" applyFont="1" applyBorder="1" applyAlignment="1" applyProtection="1">
      <alignment horizontal="left" vertical="center" shrinkToFit="1"/>
      <protection hidden="1"/>
    </xf>
    <xf numFmtId="42" fontId="79" fillId="0" borderId="13" xfId="1612" applyNumberFormat="1" applyFont="1" applyBorder="1" applyAlignment="1" applyProtection="1">
      <alignment horizontal="left" vertical="center" shrinkToFit="1"/>
      <protection hidden="1"/>
    </xf>
    <xf numFmtId="42" fontId="79" fillId="0" borderId="14" xfId="1612" applyNumberFormat="1" applyFont="1" applyBorder="1" applyAlignment="1" applyProtection="1">
      <alignment vertical="center" shrinkToFit="1"/>
      <protection hidden="1"/>
    </xf>
    <xf numFmtId="0" fontId="3" fillId="0" borderId="13" xfId="1612" applyBorder="1" applyAlignment="1">
      <alignment vertical="center" shrinkToFit="1"/>
    </xf>
    <xf numFmtId="0" fontId="3" fillId="26" borderId="12" xfId="1612" applyFill="1" applyBorder="1" applyAlignment="1" applyProtection="1">
      <alignment horizontal="center" vertical="center"/>
      <protection hidden="1"/>
    </xf>
    <xf numFmtId="0" fontId="3" fillId="26" borderId="14" xfId="1612" applyFill="1" applyBorder="1" applyAlignment="1" applyProtection="1">
      <alignment horizontal="center" vertical="center"/>
      <protection hidden="1"/>
    </xf>
    <xf numFmtId="0" fontId="3" fillId="23" borderId="12" xfId="1612" applyFill="1" applyBorder="1" applyAlignment="1" applyProtection="1">
      <alignment horizontal="center" vertical="center"/>
      <protection hidden="1"/>
    </xf>
  </cellXfs>
  <cellStyles count="1616">
    <cellStyle name="‡" xfId="155"/>
    <cellStyle name="‡_102_HM Harris_Surapati Core F-23" xfId="156"/>
    <cellStyle name="‡_RDP III-18_2" xfId="157"/>
    <cellStyle name="‡_RDP III-18_2_102_HM Harris_Surapati Core F-23" xfId="158"/>
    <cellStyle name="‡_STA-DRP" xfId="159"/>
    <cellStyle name="‡_STA-DRP_RDP III-18_2" xfId="160"/>
    <cellStyle name="‡_STA-DRP_Studi kasus pendekatan perbandingan data pasara" xfId="161"/>
    <cellStyle name="‡_STA-DRP_WP- cikarang" xfId="162"/>
    <cellStyle name="‡_Studi kasus pendekatan perbandingan data pasara" xfId="163"/>
    <cellStyle name="‡_Studi kasus pendekatan perbandingan data pasara_102_HM Harris_Surapati Core F-23" xfId="164"/>
    <cellStyle name="‡_WP- cikarang" xfId="165"/>
    <cellStyle name="‡_WP- cikarang_102_HM Harris_Surapati Core F-23" xfId="166"/>
    <cellStyle name="W_²ÝÀ°È¯Ä" xfId="167"/>
    <cellStyle name="a" xfId="168"/>
    <cellStyle name="a_@@@ Master BCA Baru ( Tanah dan Bangunan )" xfId="169"/>
    <cellStyle name="a_000 Bapak Risanggeni Jl. Raya Ciputat - Parung Rt.001, Rw.04 Serua Bojongsari Depok" xfId="170"/>
    <cellStyle name="a_000 pt buaran batavia jaya" xfId="171"/>
    <cellStyle name="a_000 PT HANA GUBAH LARAS" xfId="172"/>
    <cellStyle name="a_000 PT sinar pamukan permai" xfId="173"/>
    <cellStyle name="a_000 PT sinar pamukan permai_Kawasan Industri Pulo Gadung, Jl. Pulo Lentut, Blok II F, No. 3" xfId="174"/>
    <cellStyle name="a_000 PT. LATEXIA INDONESIA" xfId="175"/>
    <cellStyle name="a_000 PT. LATEXIA INDONESIA_Kawasan Industri Pulo Gadung, Jl. Pulo Lentut, Blok II F, No. 3" xfId="176"/>
    <cellStyle name="a_004_PT. Inti Daya Mandiri Pratama" xfId="177"/>
    <cellStyle name="a_015_RUSTANDI_Jl. Cihanjuang Rt001 Rw. 008 Cimahi" xfId="178"/>
    <cellStyle name="a_016_RUSTANDI(2)_Jl. Cihanjuang Rt001 Rw. 008 Cimahi" xfId="179"/>
    <cellStyle name="a_017_NUNING YUNINGSIH_Jl. Mekarsari Rt. 8 Rw. 7 Cimahi" xfId="180"/>
    <cellStyle name="a_1.Pabrik Tambun ok ( Cid Yang ini yang di print )" xfId="181"/>
    <cellStyle name="a_1.Pabrik Tambun ok ( Cid Yang ini yang di print )_00 PT. ANGGADITA RUMAH TINGGAL  Komplek BPPT,Jalan teknologi 10, Rt 001 Rw 003, Meruya Utara, Kembangan, Jakarta Barat " xfId="182"/>
    <cellStyle name="a_1.Pabrik Tambun ok ( Cid Yang ini yang di print )_Data Base Kandang Ayam 2013" xfId="183"/>
    <cellStyle name="a_1.Pabrik Tambun ok ( Cid Yang ini yang di print )_Mesin- Mesin dan Alat Berat" xfId="184"/>
    <cellStyle name="a_102_HM Harris_Surapati Core F-23" xfId="185"/>
    <cellStyle name="a_1106_BAMBANG TRI WINAMO_Ko. Bumi Harapan Blok CC11 No. 21_Final" xfId="186"/>
    <cellStyle name="a_2. PT. KENCANA RAYA MEGA PERKASA Menara Imperium Jakarta Selatan" xfId="187"/>
    <cellStyle name="a_216_PT. BCA Batununggal .tbk" xfId="188"/>
    <cellStyle name="a_216_PT. BCA Batununggal .tbk_Ir. Salim_Pasar Induk Caringin Blok Ruko C No. 13" xfId="189"/>
    <cellStyle name="a_239_GANDIE AJIE_TKI II C3 NO.2-3" xfId="190"/>
    <cellStyle name="a_239_GANDIE AJIE_TKI II C3 NO.2-3_Ir. Salim_Pasar Induk Caringin Blok Ruko C No. 13" xfId="191"/>
    <cellStyle name="a_31. GRAHA KENCANA SAKTI - Jl. Hanjawar Pacet - Cibadak - Pacet - Cianjur" xfId="192"/>
    <cellStyle name="a_4-WP-Jl. martadinata" xfId="193"/>
    <cellStyle name="a_5-WP-Jl. raya pemda" xfId="194"/>
    <cellStyle name="a_Analisa Tanah(dIPRINT)" xfId="195"/>
    <cellStyle name="a_Andry Tejasukmana" xfId="196"/>
    <cellStyle name="a_Andry Tejasukmana_Jl. Cijagra No. 180" xfId="197"/>
    <cellStyle name="a_Andry Tejasukmana_Jl. Cijagra No. 180 ok erik" xfId="198"/>
    <cellStyle name="a_Andry Tejasukmana_Kawasan Industri Pulo Gadung, Jl. Pulo Lentut, Blok II F, No. 3" xfId="199"/>
    <cellStyle name="a_BCA_RIJANDO SOLICHIN_LOSARANG INDRAMAYU" xfId="200"/>
    <cellStyle name="a_BCA_RIJANDO SOLICHIN_LOSARANG INDRAMAYU_1106_BAMBANG TRI WINAMO_Ko. Bumi Harapan Blok CC11 No. 21_Final" xfId="201"/>
    <cellStyle name="a_BCA_RIJANDO SOLICHIN_LOSARANG INDRAMAYU_DRAFT ANALISA BANGUNAN (BTB MAPPI 2013)" xfId="202"/>
    <cellStyle name="a_BCA_RIJANDO SOLICHIN_LOSARANG INDRAMAYU_FORMAT BCA SKH TK 1 SHM" xfId="203"/>
    <cellStyle name="a_BCA_RIJANDO SOLICHIN_LOSARANG INDRAMAYU_Format TB BJB 2 Sertifikat 1 Bangunan" xfId="204"/>
    <cellStyle name="a_BCA_RIJANDO SOLICHIN_LOSARANG INDRAMAYU_Format TB BJB 2 Sertifikat 2 Bangunan" xfId="205"/>
    <cellStyle name="a_BCA_RIJANDO SOLICHIN_LOSARANG INDRAMAYU_Format TK BJB 1 Sertifikat" xfId="206"/>
    <cellStyle name="a_BCA_RIJANDO SOLICHIN_LOSARANG INDRAMAYU_Format TK BJB 2 Sertifikat" xfId="207"/>
    <cellStyle name="a_BCA_RIJANDO SOLICHIN_LOSARANG INDRAMAYU_IMAS HALIMAH_Jl. Pramuka RT03 RW01 Karang Tengah - Kab. Cianjur" xfId="208"/>
    <cellStyle name="a_BCA_RIJANDO SOLICHIN_LOSARANG INDRAMAYU_JADID SURPRIANTO_Blok Ciputri RT.03 RW.05 Cigugur Tengah, Kota Cimahi" xfId="209"/>
    <cellStyle name="a_BCA_RIJANDO SOLICHIN_LOSARANG INDRAMAYU_MUHARRAM_Jl. Soreang Banjaran No. 99, Kab. Bandung" xfId="210"/>
    <cellStyle name="a_BCA_RIJANDO SOLICHIN_LOSARANG INDRAMAYU_SUMANTO_Ko. Griya Antariksa Asri No. 25 - Kab. Bandung" xfId="211"/>
    <cellStyle name="a_BCA_YUYUN YUNINGSIH" xfId="212"/>
    <cellStyle name="a_BCT-kertas kerja" xfId="213"/>
    <cellStyle name="a_BCT-kertas kerja banten bakti" xfId="214"/>
    <cellStyle name="a_BCT-kertas kerja banten bakti_00 PT. ANGGADITA RUMAH TINGGAL  Komplek BPPT,Jalan teknologi 10, Rt 001 Rw 003, Meruya Utara, Kembangan, Jakarta Barat " xfId="215"/>
    <cellStyle name="a_BCT-kertas kerja banten bakti_Data Base Kandang Ayam 2013" xfId="216"/>
    <cellStyle name="a_BCT-kertas kerja budiman" xfId="217"/>
    <cellStyle name="a_BCT-kertas kerja budiman_Kawasan Industri Pulo Gadung, Jl. Pulo Lentut, Blok II F, No. 3" xfId="218"/>
    <cellStyle name="a_BCT-kertas kerja gragejogja" xfId="219"/>
    <cellStyle name="a_BCT-kertas kerja grageramayana" xfId="220"/>
    <cellStyle name="a_BCT-kertas kerja grageramayana_000 Bapak Risanggeni Jl. Raya Ciputat - Parung Rt.001, Rw.04 Serua Bojongsari Depok" xfId="221"/>
    <cellStyle name="a_BCT-kertas kerja grageramayana_000 PT sinar pamukan permai" xfId="222"/>
    <cellStyle name="a_BCT-kertas kerja grageramayana_000 PT sinar pamukan permai_Kawasan Industri Pulo Gadung, Jl. Pulo Lentut, Blok II F, No. 3" xfId="223"/>
    <cellStyle name="a_BCT-kertas kerja grageramayana_000 PT. LATEXIA INDONESIA" xfId="224"/>
    <cellStyle name="a_BCT-kertas kerja grageramayana_000 PT. LATEXIA INDONESIA_Kawasan Industri Pulo Gadung, Jl. Pulo Lentut, Blok II F, No. 3" xfId="225"/>
    <cellStyle name="a_BCT-kertas kerja grageramayana_anj binanga-09" xfId="226"/>
    <cellStyle name="a_BCT-kertas kerja grageramayana_anj binanga-09_000 PT sinar pamukan permai" xfId="227"/>
    <cellStyle name="a_BCT-kertas kerja grageramayana_anj binanga-09_000 PT sinar pamukan permai_Kawasan Industri Pulo Gadung, Jl. Pulo Lentut, Blok II F, No. 3" xfId="228"/>
    <cellStyle name="a_BCT-kertas kerja grageramayana_anj binanga-09_000 PT. LATEXIA INDONESIA" xfId="229"/>
    <cellStyle name="a_BCT-kertas kerja grageramayana_anj binanga-09_000 PT. LATEXIA INDONESIA_Kawasan Industri Pulo Gadung, Jl. Pulo Lentut, Blok II F, No. 3" xfId="230"/>
    <cellStyle name="a_BCT-kertas kerja grageramayana_anj binanga-09_BCT-kertas kerja budiman" xfId="231"/>
    <cellStyle name="a_BCT-kertas kerja grageramayana_anj binanga-09_BCT-kertas kerja budiman_Kawasan Industri Pulo Gadung, Jl. Pulo Lentut, Blok II F, No. 3" xfId="232"/>
    <cellStyle name="a_BCT-kertas kerja grageramayana_anj binanga-09_BCT-kertas kerja kertas padalarang" xfId="233"/>
    <cellStyle name="a_BCT-kertas kerja grageramayana_anj binanga-09_BCT-kertas kerja kertas padalarang_Kawasan Industri Pulo Gadung, Jl. Pulo Lentut, Blok II F, No. 3" xfId="234"/>
    <cellStyle name="a_BCT-kertas kerja grageramayana_anj binanga-09_BCT-kertas kerja kopindosat" xfId="235"/>
    <cellStyle name="a_BCT-kertas kerja grageramayana_anj binanga-09_BCT-kertas kerja kopindosat_Kawasan Industri Pulo Gadung, Jl. Pulo Lentut, Blok II F, No. 3" xfId="236"/>
    <cellStyle name="a_BCT-kertas kerja grageramayana_anj binanga-09_BCT-kertas kerja pd kertas padalarang ok" xfId="237"/>
    <cellStyle name="a_BCT-kertas kerja grageramayana_anj binanga-09_BCT-kertas kerja said (rest area 147)" xfId="238"/>
    <cellStyle name="a_BCT-kertas kerja grageramayana_anj binanga-09_BCT-kertas kerja said (rest area 147)_Kawasan Industri Pulo Gadung, Jl. Pulo Lentut, Blok II F, No. 3" xfId="239"/>
    <cellStyle name="a_BCT-kertas kerja grageramayana_anj binanga-09_cover  perikanan" xfId="240"/>
    <cellStyle name="a_BCT-kertas kerja grageramayana_anj binanga-09_cover  perikanan_Kawasan Industri Pulo Gadung, Jl. Pulo Lentut, Blok II F, No. 3" xfId="241"/>
    <cellStyle name="a_BCT-kertas kerja grageramayana_anj binanga-09_Kawasan Industri Pulo Gadung, Jl. Pulo Lentut, Blok II F, No. 3" xfId="242"/>
    <cellStyle name="a_BCT-kertas kerja grageramayana_anj binanga-09_PT. Kalsindo Karyatama final...2" xfId="243"/>
    <cellStyle name="a_BCT-kertas kerja grageramayana_anj binanga-09_PT. Kalsindo Karyatama final...2_Kawasan Industri Pulo Gadung, Jl. Pulo Lentut, Blok II F, No. 3" xfId="244"/>
    <cellStyle name="a_BCT-kertas kerja grageramayana_anj sidempuan-09" xfId="245"/>
    <cellStyle name="a_BCT-kertas kerja grageramayana_anj sidempuan-09_000 PT sinar pamukan permai" xfId="246"/>
    <cellStyle name="a_BCT-kertas kerja grageramayana_anj sidempuan-09_000 PT sinar pamukan permai_Kawasan Industri Pulo Gadung, Jl. Pulo Lentut, Blok II F, No. 3" xfId="247"/>
    <cellStyle name="a_BCT-kertas kerja grageramayana_anj sidempuan-09_000 PT. LATEXIA INDONESIA" xfId="248"/>
    <cellStyle name="a_BCT-kertas kerja grageramayana_anj sidempuan-09_000 PT. LATEXIA INDONESIA_Kawasan Industri Pulo Gadung, Jl. Pulo Lentut, Blok II F, No. 3" xfId="249"/>
    <cellStyle name="a_BCT-kertas kerja grageramayana_anj sidempuan-09_BCT-kertas kerja budiman" xfId="250"/>
    <cellStyle name="a_BCT-kertas kerja grageramayana_anj sidempuan-09_BCT-kertas kerja budiman_Kawasan Industri Pulo Gadung, Jl. Pulo Lentut, Blok II F, No. 3" xfId="251"/>
    <cellStyle name="a_BCT-kertas kerja grageramayana_anj sidempuan-09_BCT-kertas kerja kertas padalarang" xfId="252"/>
    <cellStyle name="a_BCT-kertas kerja grageramayana_anj sidempuan-09_BCT-kertas kerja kertas padalarang_Kawasan Industri Pulo Gadung, Jl. Pulo Lentut, Blok II F, No. 3" xfId="253"/>
    <cellStyle name="a_BCT-kertas kerja grageramayana_anj sidempuan-09_BCT-kertas kerja kopindosat" xfId="254"/>
    <cellStyle name="a_BCT-kertas kerja grageramayana_anj sidempuan-09_BCT-kertas kerja kopindosat_Kawasan Industri Pulo Gadung, Jl. Pulo Lentut, Blok II F, No. 3" xfId="255"/>
    <cellStyle name="a_BCT-kertas kerja grageramayana_anj sidempuan-09_BCT-kertas kerja pd kertas padalarang ok" xfId="256"/>
    <cellStyle name="a_BCT-kertas kerja grageramayana_anj sidempuan-09_BCT-kertas kerja said (rest area 147)" xfId="257"/>
    <cellStyle name="a_BCT-kertas kerja grageramayana_anj sidempuan-09_BCT-kertas kerja said (rest area 147)_Kawasan Industri Pulo Gadung, Jl. Pulo Lentut, Blok II F, No. 3" xfId="258"/>
    <cellStyle name="a_BCT-kertas kerja grageramayana_anj sidempuan-09_cover  perikanan" xfId="259"/>
    <cellStyle name="a_BCT-kertas kerja grageramayana_anj sidempuan-09_cover  perikanan_Kawasan Industri Pulo Gadung, Jl. Pulo Lentut, Blok II F, No. 3" xfId="260"/>
    <cellStyle name="a_BCT-kertas kerja grageramayana_anj sidempuan-09_Kawasan Industri Pulo Gadung, Jl. Pulo Lentut, Blok II F, No. 3" xfId="261"/>
    <cellStyle name="a_BCT-kertas kerja grageramayana_anj sidempuan-09_PT. Kalsindo Karyatama final...2" xfId="262"/>
    <cellStyle name="a_BCT-kertas kerja grageramayana_anj sidempuan-09_PT. Kalsindo Karyatama final...2_Kawasan Industri Pulo Gadung, Jl. Pulo Lentut, Blok II F, No. 3" xfId="263"/>
    <cellStyle name="a_BCT-kertas kerja grageramayana_babbeland pabrik" xfId="264"/>
    <cellStyle name="a_BCT-kertas kerja grageramayana_babbeland pabrik_Jl. Cijagra No. 180" xfId="265"/>
    <cellStyle name="a_BCT-kertas kerja grageramayana_babbeland pabrik_Jl. Cijagra No. 180 ok erik" xfId="266"/>
    <cellStyle name="a_BCT-kertas kerja grageramayana_babbeland pabrik_Kawasan Industri Pulo Gadung, Jl. Pulo Lentut, Blok II F, No. 3" xfId="267"/>
    <cellStyle name="a_BCT-kertas kerja grageramayana_BARU" xfId="268"/>
    <cellStyle name="a_BCT-kertas kerja grageramayana_BARU_Jl. Cijagra No. 180" xfId="269"/>
    <cellStyle name="a_BCT-kertas kerja grageramayana_BARU_Jl. Cijagra No. 180 ok erik" xfId="270"/>
    <cellStyle name="a_BCT-kertas kerja grageramayana_BARU_Kawasan Industri Pulo Gadung, Jl. Pulo Lentut, Blok II F, No. 3" xfId="271"/>
    <cellStyle name="a_BCT-kertas kerja grageramayana_BCT-kertas kerja budiman" xfId="272"/>
    <cellStyle name="a_BCT-kertas kerja grageramayana_BCT-kertas kerja budiman_Kawasan Industri Pulo Gadung, Jl. Pulo Lentut, Blok II F, No. 3" xfId="273"/>
    <cellStyle name="a_BCT-kertas kerja grageramayana_BCT-kertas kerja kertas padalarang" xfId="274"/>
    <cellStyle name="a_BCT-kertas kerja grageramayana_BCT-kertas kerja kertas padalarang_Kawasan Industri Pulo Gadung, Jl. Pulo Lentut, Blok II F, No. 3" xfId="275"/>
    <cellStyle name="a_BCT-kertas kerja grageramayana_BCT-kertas kerja kopindosat" xfId="276"/>
    <cellStyle name="a_BCT-kertas kerja grageramayana_BCT-kertas kerja kopindosat_Kawasan Industri Pulo Gadung, Jl. Pulo Lentut, Blok II F, No. 3" xfId="277"/>
    <cellStyle name="a_BCT-kertas kerja grageramayana_BCT-kertas kerja pd kertas padalarang ok" xfId="278"/>
    <cellStyle name="a_BCT-kertas kerja grageramayana_BCT-kertas kerja said (rest area 147)" xfId="279"/>
    <cellStyle name="a_BCT-kertas kerja grageramayana_BCT-kertas kerja said (rest area 147)_Kawasan Industri Pulo Gadung, Jl. Pulo Lentut, Blok II F, No. 3" xfId="280"/>
    <cellStyle name="a_BCT-kertas kerja grageramayana_Copy of PT. Cheil Jedang Superfeed_Farm Yangyang_Review deni 2 Email_20 Juli" xfId="281"/>
    <cellStyle name="a_BCT-kertas kerja grageramayana_Copy of PT. Cheil Jedang Superfeed_Farm Yangyang_Review deni 2 Email_20 Juli_Jl. Cijagra No. 180" xfId="282"/>
    <cellStyle name="a_BCT-kertas kerja grageramayana_Copy of PT. Cheil Jedang Superfeed_Farm Yangyang_Review deni 2 Email_20 Juli_Jl. Cijagra No. 180 ok erik" xfId="283"/>
    <cellStyle name="a_BCT-kertas kerja grageramayana_cover  perikanan" xfId="284"/>
    <cellStyle name="a_BCT-kertas kerja grageramayana_cover  perikanan_Kawasan Industri Pulo Gadung, Jl. Pulo Lentut, Blok II F, No. 3" xfId="285"/>
    <cellStyle name="a_BCT-kertas kerja grageramayana_CV Intan Jaya Abadi Kertajaya_Farm Sukabumi_Peralatan" xfId="286"/>
    <cellStyle name="a_BCT-kertas kerja grageramayana_CV Intan Jaya Abadi Kertajaya_Farm Sukabumi_Peralatan_Jl. Cijagra No. 180" xfId="287"/>
    <cellStyle name="a_BCT-kertas kerja grageramayana_CV Intan Jaya Abadi Kertajaya_Farm Sukabumi_Peralatan_Jl. Cijagra No. 180 ok erik" xfId="288"/>
    <cellStyle name="a_BCT-kertas kerja grageramayana_CV Intan Jaya Abadi Kertajaya_Farm Sukabumi_rev" xfId="289"/>
    <cellStyle name="a_BCT-kertas kerja grageramayana_CV Intan Jaya Abadi Kertajaya_Farm Sukabumi_rev_Jl. Cijagra No. 180" xfId="290"/>
    <cellStyle name="a_BCT-kertas kerja grageramayana_CV Intan Jaya Abadi Kertajaya_Farm Sukabumi_rev_Jl. Cijagra No. 180 ok erik" xfId="291"/>
    <cellStyle name="a_BCT-kertas kerja grageramayana_CV. Intan Abadi Jaya_Farm Yangyang" xfId="292"/>
    <cellStyle name="a_BCT-kertas kerja grageramayana_CV. Intan Abadi Jaya_Farm Yangyang_Jl. Cijagra No. 180" xfId="293"/>
    <cellStyle name="a_BCT-kertas kerja grageramayana_CV. Intan Abadi Jaya_Farm Yangyang_Jl. Cijagra No. 180 ok erik" xfId="294"/>
    <cellStyle name="a_BCT-kertas kerja grageramayana_CV. Intan Jaya Abadi_Kertajaya, Sukabumi" xfId="295"/>
    <cellStyle name="a_BCT-kertas kerja grageramayana_CV. Intan Jaya Abadi_Kertajaya, Sukabumi.21.2 M " xfId="296"/>
    <cellStyle name="a_BCT-kertas kerja grageramayana_CV. Intan Jaya Abadi_Kertajaya, Sukabumi.21.2 M _Jl. Cijagra No. 180" xfId="297"/>
    <cellStyle name="a_BCT-kertas kerja grageramayana_CV. Intan Jaya Abadi_Kertajaya, Sukabumi.21.2 M _Jl. Cijagra No. 180 ok erik" xfId="298"/>
    <cellStyle name="a_BCT-kertas kerja grageramayana_CV. Intan Jaya Abadi_Kertajaya, Sukabumi_Jl. Cijagra No. 180" xfId="299"/>
    <cellStyle name="a_BCT-kertas kerja grageramayana_CV. Intan Jaya Abadi_Kertajaya, Sukabumi_Jl. Cijagra No. 180 ok erik" xfId="300"/>
    <cellStyle name="a_BCT-kertas kerja grageramayana_H. DEDE HERMAWAN. JLN RANCAMANYAR NO. 119. BANDUNG" xfId="301"/>
    <cellStyle name="a_BCT-kertas kerja grageramayana_H. DEDE HERMAWAN. JLN RANCAMANYAR NO. 119. BANDUNG_Kawasan Industri Pulo Gadung, Jl. Pulo Lentut, Blok II F, No. 3" xfId="302"/>
    <cellStyle name="a_BCT-kertas kerja grageramayana_HARYANTO_LEUWI GAJAH NO. 97" xfId="303"/>
    <cellStyle name="a_BCT-kertas kerja grageramayana_Jl. Cijagra No. 180" xfId="304"/>
    <cellStyle name="a_BCT-kertas kerja grageramayana_Jl. Cijagra No. 180 ok erik" xfId="305"/>
    <cellStyle name="a_BCT-kertas kerja grageramayana_Jl. Rawa Domba" xfId="306"/>
    <cellStyle name="a_BCT-kertas kerja grageramayana_Jl. Rawa Domba_000 Bapak Risanggeni Jl. Raya Ciputat - Parung Rt.001, Rw.04 Serua Bojongsari Depok" xfId="307"/>
    <cellStyle name="a_BCT-kertas kerja grageramayana_Jl. Rawa Domba_Jl. Cijagra No. 180" xfId="308"/>
    <cellStyle name="a_BCT-kertas kerja grageramayana_Jl. Rawa Domba_Jl. Cijagra No. 180 ok erik" xfId="309"/>
    <cellStyle name="a_BCT-kertas kerja grageramayana_Jl. Rawa Domba_Kawasan Industri Pulo Gadung, Jl. Pulo Lentut, Blok II F, No. 3" xfId="310"/>
    <cellStyle name="a_BCT-kertas kerja grageramayana_Kawasan Industri Pulo Gadung, Jl. Pulo Lentut, Blok II F, No. 3" xfId="311"/>
    <cellStyle name="a_BCT-kertas kerja grageramayana_Lap-PT. Alumindo Berkat Sejahtera" xfId="312"/>
    <cellStyle name="a_BCT-kertas kerja grageramayana_MEMED IDAR" xfId="313"/>
    <cellStyle name="a_BCT-kertas kerja grageramayana_MEMED IDAR_Jl. Cijagra No. 180" xfId="314"/>
    <cellStyle name="a_BCT-kertas kerja grageramayana_MEMED IDAR_Jl. Cijagra No. 180 ok erik" xfId="315"/>
    <cellStyle name="a_BCT-kertas kerja grageramayana_Nilai Pabrik Paiton 21-06-10" xfId="316"/>
    <cellStyle name="a_BCT-kertas kerja grageramayana_NOTARIS YOKO VERRA MOKOAG ( TANAH KOSONG indramayu)" xfId="317"/>
    <cellStyle name="a_BCT-kertas kerja grageramayana_NOTARIS YOKO VERRA MOKOAG ( TANAH KOSONG indramayu)_000 Bapak Risanggeni Jl. Raya Ciputat - Parung Rt.001, Rw.04 Serua Bojongsari Depok" xfId="318"/>
    <cellStyle name="a_BCT-kertas kerja grageramayana_NOTARIS YOKO VERRA MOKOAG ( TANAH KOSONG indramayu)_Jl. Cijagra No. 180" xfId="319"/>
    <cellStyle name="a_BCT-kertas kerja grageramayana_NOTARIS YOKO VERRA MOKOAG ( TANAH KOSONG indramayu)_Jl. Cijagra No. 180 ok erik" xfId="320"/>
    <cellStyle name="a_BCT-kertas kerja grageramayana_NOTARIS YOKO VERRA MOKOAG ( TANAH KOSONG indramayu)_Kawasan Industri Pulo Gadung, Jl. Pulo Lentut, Blok II F, No. 3" xfId="321"/>
    <cellStyle name="a_BCT-kertas kerja grageramayana_perikanan jl lodan" xfId="322"/>
    <cellStyle name="a_BCT-kertas kerja grageramayana_perikanan jl lodan_Kawasan Industri Pulo Gadung, Jl. Pulo Lentut, Blok II F, No. 3" xfId="323"/>
    <cellStyle name="a_BCT-kertas kerja grageramayana_PT. Kalsindo Karyatama final...2" xfId="324"/>
    <cellStyle name="a_BCT-kertas kerja grageramayana_PT. Kalsindo Karyatama final...2_Kawasan Industri Pulo Gadung, Jl. Pulo Lentut, Blok II F, No. 3" xfId="325"/>
    <cellStyle name="a_BCT-kertas kerja grageramayana_PT. Kharisma Buana Jaya" xfId="326"/>
    <cellStyle name="a_BCT-kertas kerja grageramayana_PT. Kharisma Buana Jaya_Jl. Cijagra No. 180" xfId="327"/>
    <cellStyle name="a_BCT-kertas kerja grageramayana_PT. Kharisma Buana Jaya_Jl. Cijagra No. 180 ok erik" xfId="328"/>
    <cellStyle name="a_BCT-kertas kerja grageramayana_PT. Kharisma Buana Jaya_Kawasan Industri Pulo Gadung, Jl. Pulo Lentut, Blok II F, No. 3" xfId="329"/>
    <cellStyle name="a_BCT-kertas kerja grageramayana_YANA PRINA" xfId="330"/>
    <cellStyle name="a_BCT-kertas kerja kertas padalarang" xfId="331"/>
    <cellStyle name="a_BCT-kertas kerja kertas padalarang_Kawasan Industri Pulo Gadung, Jl. Pulo Lentut, Blok II F, No. 3" xfId="332"/>
    <cellStyle name="a_BCT-kertas kerja kopindosat" xfId="333"/>
    <cellStyle name="a_BCT-kertas kerja kopindosat_Kawasan Industri Pulo Gadung, Jl. Pulo Lentut, Blok II F, No. 3" xfId="334"/>
    <cellStyle name="a_BCT-kertas kerja pd kertas padalarang ok" xfId="335"/>
    <cellStyle name="a_BCT-kertas kerja said (rest area 147)" xfId="336"/>
    <cellStyle name="a_BCT-kertas kerja said (rest area 147)_Kawasan Industri Pulo Gadung, Jl. Pulo Lentut, Blok II F, No. 3" xfId="337"/>
    <cellStyle name="a_BCT-kertas kerja_Cv. Central Presindo Utama_Siloa No. 17" xfId="338"/>
    <cellStyle name="a_BCT-kertas kerja_Ir. Salim_Pasar Induk Caringin Blok Ruko C No. 13" xfId="339"/>
    <cellStyle name="a_Beni Wiyanto - Jl. Mayor Abdurahman No. 129" xfId="340"/>
    <cellStyle name="a_Beni Wiyanto - Jl. Mayor Abdurahman No. 129_Jl. Cijagra No. 180" xfId="341"/>
    <cellStyle name="a_Beni Wiyanto - Jl. Mayor Abdurahman No. 129_Jl. Cijagra No. 180 ok erik" xfId="342"/>
    <cellStyle name="a_Beni Wiyanto - Jl. Mayor Abdurahman No. 129_Kawasan Industri Pulo Gadung, Jl. Pulo Lentut, Blok II F, No. 3" xfId="343"/>
    <cellStyle name="a_BRI. 003 Drs. Cecep Junaidi Jl. Sersan Surip No. 38" xfId="344"/>
    <cellStyle name="a_BRI. 003 Drs. Cecep Junaidi Jl. Sersan Surip No. 38_Jl. Cijagra No. 180" xfId="345"/>
    <cellStyle name="a_BRI. 003 Drs. Cecep Junaidi Jl. Sersan Surip No. 38_Jl. Cijagra No. 180 ok erik" xfId="346"/>
    <cellStyle name="a_BRI. 003 Drs. Cecep Junaidi Jl. Sersan Surip No. 38_Kawasan Industri Pulo Gadung, Jl. Pulo Lentut, Blok II F, No. 3" xfId="347"/>
    <cellStyle name="a_Copy of Lokasi 1 Komplek Dock Tegal, Jl. Jawa No. 5, Mintrangen, Tegal Timur, Tegal, Jawa Tengah ....2" xfId="348"/>
    <cellStyle name="a_Copy of Lokasi 1 Komplek Dock Tegal, Jl. Jawa No. 5, Mintrangen, Tegal Timur, Tegal, Jawa Tengah ....2_00 PT. ANGGADITA RUMAH TINGGAL  Komplek BPPT,Jalan teknologi 10, Rt 001 Rw 003, Meruya Utara, Kembangan, Jakarta Barat " xfId="349"/>
    <cellStyle name="a_Copy of Lokasi 1 Komplek Dock Tegal, Jl. Jawa No. 5, Mintrangen, Tegal Timur, Tegal, Jawa Tengah ....2_Data Base Kandang Ayam 2013" xfId="350"/>
    <cellStyle name="a_Copy of Lokasi 1 Komplek Dock Tegal, Jl. Jawa No. 5, Mintrangen, Tegal Timur, Tegal, Jawa Tengah ....2_Mesin- Mesin dan Alat Berat" xfId="351"/>
    <cellStyle name="a_COVER" xfId="352"/>
    <cellStyle name="a_cover  perikanan" xfId="353"/>
    <cellStyle name="a_cover  perikanan_Kawasan Industri Pulo Gadung, Jl. Pulo Lentut, Blok II F, No. 3" xfId="354"/>
    <cellStyle name="a_COVER_00 PT. ANGGADITA RUMAH TINGGAL  Komplek BPPT,Jalan teknologi 10, Rt 001 Rw 003, Meruya Utara, Kembangan, Jakarta Barat " xfId="355"/>
    <cellStyle name="a_COVER_Data Base Kandang Ayam 2013" xfId="356"/>
    <cellStyle name="a_CV Intan Jaya Abadi Kertajaya_Farm Sukabumi_Peralatan" xfId="357"/>
    <cellStyle name="a_CV Intan Jaya Abadi Kertajaya_Farm Sukabumi_rev" xfId="358"/>
    <cellStyle name="a_CV. Suryalaya_Komplek Banceuy Permai" xfId="359"/>
    <cellStyle name="a_Djaja Gunawan_Jalan Sarikaso III No. 9" xfId="360"/>
    <cellStyle name="a_Djaja Gunawan_Jalan Sarikaso III No. 9_Cv. Central Presindo Utama_Siloa No. 17" xfId="361"/>
    <cellStyle name="a_Djaja Gunawan_Jalan Sarikaso III No. 9_Ir. Salim_Pasar Induk Caringin Blok Ruko C No. 13" xfId="362"/>
    <cellStyle name="a_DJANG WAHYUDIN_KO. Kopo Permai III Blok 45A No. 10 - Kab. Bandung" xfId="363"/>
    <cellStyle name="a_Djong Sin Tjoy" xfId="364"/>
    <cellStyle name="a_Djong Sin Tjoy_DRAFT ANALISA BANGUNAN (BTB MAPPI 2013)" xfId="365"/>
    <cellStyle name="a_Djong Sin Tjoy_OHIM SUNARYA_Jl. Moch. Sahri No. 144 Mandalajati, Bandung" xfId="366"/>
    <cellStyle name="a_DRAFT ANALISA BANGUNAN (BTB MAPPI 2013)" xfId="367"/>
    <cellStyle name="a_EMAIL MESIN BUAT IBU ITA 31-08- 2009" xfId="368"/>
    <cellStyle name="a_EMAIL MESIN BUAT IBU ITA 31-08- 2009_016_RUSTANDI(2)_Jl. Cihanjuang Rt001 Rw. 008 Cimahi" xfId="369"/>
    <cellStyle name="a_EMAIL MESIN BUAT IBU ITA 31-08- 2009_0XX_Dede Nurhadi" xfId="370"/>
    <cellStyle name="a_EMAIL MESIN BUAT IBU ITA 31-08- 2009_0XX_Dede Nurhadi_DRAFT ANALISA BANGUNAN (BTB MAPPI 2013)" xfId="371"/>
    <cellStyle name="a_EMAIL MESIN BUAT IBU ITA 31-08- 2009_0XX_Dede Nurhadi_OHIM SUNARYA_Jl. Moch. Sahri No. 144 Mandalajati, Bandung" xfId="372"/>
    <cellStyle name="a_EMAIL MESIN BUAT IBU ITA 31-08- 2009_1106_BAMBANG TRI WINAMO_Ko. Bumi Harapan Blok CC11 No. 21_Final" xfId="373"/>
    <cellStyle name="a_EMAIL MESIN BUAT IBU ITA 31-08- 2009_BARU" xfId="374"/>
    <cellStyle name="a_EMAIL MESIN BUAT IBU ITA 31-08- 2009_BARU_Jl. Cijagra No. 180" xfId="375"/>
    <cellStyle name="a_EMAIL MESIN BUAT IBU ITA 31-08- 2009_BARU_Jl. Cijagra No. 180 ok erik" xfId="376"/>
    <cellStyle name="a_EMAIL MESIN BUAT IBU ITA 31-08- 2009_BARU_Kawasan Industri Pulo Gadung, Jl. Pulo Lentut, Blok II F, No. 3" xfId="377"/>
    <cellStyle name="a_EMAIL MESIN BUAT IBU ITA 31-08- 2009_Copy of PT. Cheil Jedang Superfeed_Farm Yangyang_Review deni 2 Email_20 Juli" xfId="378"/>
    <cellStyle name="a_EMAIL MESIN BUAT IBU ITA 31-08- 2009_Copy of PT. Cheil Jedang Superfeed_Farm Yangyang_Review deni 2 Email_20 Juli_Jl. Cijagra No. 180" xfId="379"/>
    <cellStyle name="a_EMAIL MESIN BUAT IBU ITA 31-08- 2009_Copy of PT. Cheil Jedang Superfeed_Farm Yangyang_Review deni 2 Email_20 Juli_Jl. Cijagra No. 180 ok erik" xfId="380"/>
    <cellStyle name="a_EMAIL MESIN BUAT IBU ITA 31-08- 2009_CV Intan Jaya Abadi Kertajaya_Farm Sukabumi_Peralatan" xfId="381"/>
    <cellStyle name="a_EMAIL MESIN BUAT IBU ITA 31-08- 2009_CV Intan Jaya Abadi Kertajaya_Farm Sukabumi_Peralatan_Jl. Cijagra No. 180" xfId="382"/>
    <cellStyle name="a_EMAIL MESIN BUAT IBU ITA 31-08- 2009_CV Intan Jaya Abadi Kertajaya_Farm Sukabumi_Peralatan_Jl. Cijagra No. 180 ok erik" xfId="383"/>
    <cellStyle name="a_EMAIL MESIN BUAT IBU ITA 31-08- 2009_CV Intan Jaya Abadi Kertajaya_Farm Sukabumi_rev" xfId="384"/>
    <cellStyle name="a_EMAIL MESIN BUAT IBU ITA 31-08- 2009_CV Intan Jaya Abadi Kertajaya_Farm Sukabumi_rev_Jl. Cijagra No. 180" xfId="385"/>
    <cellStyle name="a_EMAIL MESIN BUAT IBU ITA 31-08- 2009_CV Intan Jaya Abadi Kertajaya_Farm Sukabumi_rev_Jl. Cijagra No. 180 ok erik" xfId="386"/>
    <cellStyle name="a_EMAIL MESIN BUAT IBU ITA 31-08- 2009_CV. Intan Abadi Jaya_Farm Yangyang" xfId="387"/>
    <cellStyle name="a_EMAIL MESIN BUAT IBU ITA 31-08- 2009_CV. Intan Abadi Jaya_Farm Yangyang_Jl. Cijagra No. 180" xfId="388"/>
    <cellStyle name="a_EMAIL MESIN BUAT IBU ITA 31-08- 2009_CV. Intan Abadi Jaya_Farm Yangyang_Jl. Cijagra No. 180 ok erik" xfId="389"/>
    <cellStyle name="a_EMAIL MESIN BUAT IBU ITA 31-08- 2009_CV. Intan Jaya Abadi_Kertajaya, Sukabumi" xfId="390"/>
    <cellStyle name="a_EMAIL MESIN BUAT IBU ITA 31-08- 2009_CV. Intan Jaya Abadi_Kertajaya, Sukabumi.21.2 M " xfId="391"/>
    <cellStyle name="a_EMAIL MESIN BUAT IBU ITA 31-08- 2009_CV. Intan Jaya Abadi_Kertajaya, Sukabumi.21.2 M _Jl. Cijagra No. 180" xfId="392"/>
    <cellStyle name="a_EMAIL MESIN BUAT IBU ITA 31-08- 2009_CV. Intan Jaya Abadi_Kertajaya, Sukabumi.21.2 M _Jl. Cijagra No. 180 ok erik" xfId="393"/>
    <cellStyle name="a_EMAIL MESIN BUAT IBU ITA 31-08- 2009_CV. Intan Jaya Abadi_Kertajaya, Sukabumi_Jl. Cijagra No. 180" xfId="394"/>
    <cellStyle name="a_EMAIL MESIN BUAT IBU ITA 31-08- 2009_CV. Intan Jaya Abadi_Kertajaya, Sukabumi_Jl. Cijagra No. 180 ok erik" xfId="395"/>
    <cellStyle name="a_EMAIL MESIN BUAT IBU ITA 31-08- 2009_DJANG WAHYUDIN_KO. Kopo Permai III Blok 45A No. 10 - Kab. Bandung" xfId="396"/>
    <cellStyle name="a_EMAIL MESIN BUAT IBU ITA 31-08- 2009_DRAFT ANALISA BANGUNAN (BTB MAPPI 2013)" xfId="397"/>
    <cellStyle name="a_EMAIL MESIN BUAT IBU ITA 31-08- 2009_FORMAT BCA SKH TK 1 SHM" xfId="398"/>
    <cellStyle name="a_EMAIL MESIN BUAT IBU ITA 31-08- 2009_Format bjb syariah" xfId="399"/>
    <cellStyle name="a_EMAIL MESIN BUAT IBU ITA 31-08- 2009_Format BJBS" xfId="400"/>
    <cellStyle name="a_EMAIL MESIN BUAT IBU ITA 31-08- 2009_Format TB BJB 2 Sertifikat 1 Bangunan" xfId="401"/>
    <cellStyle name="a_EMAIL MESIN BUAT IBU ITA 31-08- 2009_Format TB BJB 2 Sertifikat 2 Bangunan" xfId="402"/>
    <cellStyle name="a_EMAIL MESIN BUAT IBU ITA 31-08- 2009_Format TK BJB 1 Sertifikat" xfId="403"/>
    <cellStyle name="a_EMAIL MESIN BUAT IBU ITA 31-08- 2009_Format TK BJB 2 Sertifikat" xfId="404"/>
    <cellStyle name="a_EMAIL MESIN BUAT IBU ITA 31-08- 2009_H. DEDE HERMAWAN. JLN RANCAMANYAR NO. 119. BANDUNG" xfId="405"/>
    <cellStyle name="a_EMAIL MESIN BUAT IBU ITA 31-08- 2009_H. DEDE HERMAWAN. JLN RANCAMANYAR NO. 119. BANDUNG_Kawasan Industri Pulo Gadung, Jl. Pulo Lentut, Blok II F, No. 3" xfId="406"/>
    <cellStyle name="a_EMAIL MESIN BUAT IBU ITA 31-08- 2009_HARYANTO_LEUWI GAJAH NO. 97" xfId="407"/>
    <cellStyle name="a_EMAIL MESIN BUAT IBU ITA 31-08- 2009_Heryanto" xfId="408"/>
    <cellStyle name="a_EMAIL MESIN BUAT IBU ITA 31-08- 2009_IMAS HALIMAH_Jl. Pramuka RT03 RW01 Karang Tengah - Kab. Cianjur" xfId="409"/>
    <cellStyle name="a_EMAIL MESIN BUAT IBU ITA 31-08- 2009_JADID SURPRIANTO_Blok Ciputri RT.03 RW.05 Cigugur Tengah, Kota Cimahi" xfId="410"/>
    <cellStyle name="a_EMAIL MESIN BUAT IBU ITA 31-08- 2009_Jl. Cijagra No. 180" xfId="411"/>
    <cellStyle name="a_EMAIL MESIN BUAT IBU ITA 31-08- 2009_Jl. Cijagra No. 180 ok erik" xfId="412"/>
    <cellStyle name="a_EMAIL MESIN BUAT IBU ITA 31-08- 2009_Kawasan Industri Pulo Gadung, Jl. Pulo Lentut, Blok II F, No. 3" xfId="413"/>
    <cellStyle name="a_EMAIL MESIN BUAT IBU ITA 31-08- 2009_MEMED IDAR" xfId="414"/>
    <cellStyle name="a_EMAIL MESIN BUAT IBU ITA 31-08- 2009_MEMED IDAR_Jl. Cijagra No. 180" xfId="415"/>
    <cellStyle name="a_EMAIL MESIN BUAT IBU ITA 31-08- 2009_MEMED IDAR_Jl. Cijagra No. 180 ok erik" xfId="416"/>
    <cellStyle name="a_EMAIL MESIN BUAT IBU ITA 31-08- 2009_MUHARRAM_Jl. Soreang Banjaran No. 99, Kab. Bandung" xfId="417"/>
    <cellStyle name="a_EMAIL MESIN BUAT IBU ITA 31-08- 2009_SUMANTO_Ko. Griya Antariksa Asri No. 25 - Kab. Bandung" xfId="418"/>
    <cellStyle name="a_EMAIL MESIN BUAT IBU ITA 31-08- 2009_YANA PRINA" xfId="419"/>
    <cellStyle name="a_FORMAT BCA SKH TK 1 SHM" xfId="420"/>
    <cellStyle name="a_Format bjb syariah" xfId="421"/>
    <cellStyle name="a_Format BJBS" xfId="422"/>
    <cellStyle name="a_Format Mesin NR" xfId="423"/>
    <cellStyle name="a_Format Retail BRI" xfId="424"/>
    <cellStyle name="a_Format Tanah, Bangunan dan Mesin Corporate" xfId="425"/>
    <cellStyle name="a_Format Tanah, Bangunan dan Mesin Corporate_016_RUSTANDI(2)_Jl. Cihanjuang Rt001 Rw. 008 Cimahi" xfId="426"/>
    <cellStyle name="a_Format Tanah, Bangunan dan Mesin Corporate_0XX_Dede Nurhadi" xfId="427"/>
    <cellStyle name="a_Format Tanah, Bangunan dan Mesin Corporate_0XX_Dede Nurhadi_DRAFT ANALISA BANGUNAN (BTB MAPPI 2013)" xfId="428"/>
    <cellStyle name="a_Format Tanah, Bangunan dan Mesin Corporate_0XX_Dede Nurhadi_OHIM SUNARYA_Jl. Moch. Sahri No. 144 Mandalajati, Bandung" xfId="429"/>
    <cellStyle name="a_Format Tanah, Bangunan dan Mesin Corporate_1106_BAMBANG TRI WINAMO_Ko. Bumi Harapan Blok CC11 No. 21_Final" xfId="430"/>
    <cellStyle name="a_Format Tanah, Bangunan dan Mesin Corporate_BARU" xfId="431"/>
    <cellStyle name="a_Format Tanah, Bangunan dan Mesin Corporate_BARU_Jl. Cijagra No. 180" xfId="432"/>
    <cellStyle name="a_Format Tanah, Bangunan dan Mesin Corporate_BARU_Jl. Cijagra No. 180 ok erik" xfId="433"/>
    <cellStyle name="a_Format Tanah, Bangunan dan Mesin Corporate_BARU_Kawasan Industri Pulo Gadung, Jl. Pulo Lentut, Blok II F, No. 3" xfId="434"/>
    <cellStyle name="a_Format Tanah, Bangunan dan Mesin Corporate_Copy of PT. Cheil Jedang Superfeed_Farm Yangyang_Review deni 2 Email_20 Juli" xfId="435"/>
    <cellStyle name="a_Format Tanah, Bangunan dan Mesin Corporate_Copy of PT. Cheil Jedang Superfeed_Farm Yangyang_Review deni 2 Email_20 Juli_Jl. Cijagra No. 180" xfId="436"/>
    <cellStyle name="a_Format Tanah, Bangunan dan Mesin Corporate_Copy of PT. Cheil Jedang Superfeed_Farm Yangyang_Review deni 2 Email_20 Juli_Jl. Cijagra No. 180 ok erik" xfId="437"/>
    <cellStyle name="a_Format Tanah, Bangunan dan Mesin Corporate_CV Intan Jaya Abadi Kertajaya_Farm Sukabumi_Peralatan" xfId="438"/>
    <cellStyle name="a_Format Tanah, Bangunan dan Mesin Corporate_CV Intan Jaya Abadi Kertajaya_Farm Sukabumi_Peralatan_Jl. Cijagra No. 180" xfId="439"/>
    <cellStyle name="a_Format Tanah, Bangunan dan Mesin Corporate_CV Intan Jaya Abadi Kertajaya_Farm Sukabumi_Peralatan_Jl. Cijagra No. 180 ok erik" xfId="440"/>
    <cellStyle name="a_Format Tanah, Bangunan dan Mesin Corporate_CV Intan Jaya Abadi Kertajaya_Farm Sukabumi_rev" xfId="441"/>
    <cellStyle name="a_Format Tanah, Bangunan dan Mesin Corporate_CV Intan Jaya Abadi Kertajaya_Farm Sukabumi_rev_Jl. Cijagra No. 180" xfId="442"/>
    <cellStyle name="a_Format Tanah, Bangunan dan Mesin Corporate_CV Intan Jaya Abadi Kertajaya_Farm Sukabumi_rev_Jl. Cijagra No. 180 ok erik" xfId="443"/>
    <cellStyle name="a_Format Tanah, Bangunan dan Mesin Corporate_CV. Intan Abadi Jaya_Farm Yangyang" xfId="444"/>
    <cellStyle name="a_Format Tanah, Bangunan dan Mesin Corporate_CV. Intan Abadi Jaya_Farm Yangyang_Jl. Cijagra No. 180" xfId="445"/>
    <cellStyle name="a_Format Tanah, Bangunan dan Mesin Corporate_CV. Intan Abadi Jaya_Farm Yangyang_Jl. Cijagra No. 180 ok erik" xfId="446"/>
    <cellStyle name="a_Format Tanah, Bangunan dan Mesin Corporate_CV. Intan Jaya Abadi_Kertajaya, Sukabumi" xfId="447"/>
    <cellStyle name="a_Format Tanah, Bangunan dan Mesin Corporate_CV. Intan Jaya Abadi_Kertajaya, Sukabumi.21.2 M " xfId="448"/>
    <cellStyle name="a_Format Tanah, Bangunan dan Mesin Corporate_CV. Intan Jaya Abadi_Kertajaya, Sukabumi.21.2 M _Jl. Cijagra No. 180" xfId="449"/>
    <cellStyle name="a_Format Tanah, Bangunan dan Mesin Corporate_CV. Intan Jaya Abadi_Kertajaya, Sukabumi.21.2 M _Jl. Cijagra No. 180 ok erik" xfId="450"/>
    <cellStyle name="a_Format Tanah, Bangunan dan Mesin Corporate_CV. Intan Jaya Abadi_Kertajaya, Sukabumi_Jl. Cijagra No. 180" xfId="451"/>
    <cellStyle name="a_Format Tanah, Bangunan dan Mesin Corporate_CV. Intan Jaya Abadi_Kertajaya, Sukabumi_Jl. Cijagra No. 180 ok erik" xfId="452"/>
    <cellStyle name="a_Format Tanah, Bangunan dan Mesin Corporate_DJANG WAHYUDIN_KO. Kopo Permai III Blok 45A No. 10 - Kab. Bandung" xfId="453"/>
    <cellStyle name="a_Format Tanah, Bangunan dan Mesin Corporate_DRAFT ANALISA BANGUNAN (BTB MAPPI 2013)" xfId="454"/>
    <cellStyle name="a_Format Tanah, Bangunan dan Mesin Corporate_FORMAT BCA SKH TK 1 SHM" xfId="455"/>
    <cellStyle name="a_Format Tanah, Bangunan dan Mesin Corporate_Format bjb syariah" xfId="456"/>
    <cellStyle name="a_Format Tanah, Bangunan dan Mesin Corporate_Format BJBS" xfId="457"/>
    <cellStyle name="a_Format Tanah, Bangunan dan Mesin Corporate_Format TB BJB 2 Sertifikat 1 Bangunan" xfId="458"/>
    <cellStyle name="a_Format Tanah, Bangunan dan Mesin Corporate_Format TB BJB 2 Sertifikat 2 Bangunan" xfId="459"/>
    <cellStyle name="a_Format Tanah, Bangunan dan Mesin Corporate_Format TK BJB 1 Sertifikat" xfId="460"/>
    <cellStyle name="a_Format Tanah, Bangunan dan Mesin Corporate_Format TK BJB 2 Sertifikat" xfId="461"/>
    <cellStyle name="a_Format Tanah, Bangunan dan Mesin Corporate_H. DEDE HERMAWAN. JLN RANCAMANYAR NO. 119. BANDUNG" xfId="462"/>
    <cellStyle name="a_Format Tanah, Bangunan dan Mesin Corporate_H. DEDE HERMAWAN. JLN RANCAMANYAR NO. 119. BANDUNG_Kawasan Industri Pulo Gadung, Jl. Pulo Lentut, Blok II F, No. 3" xfId="463"/>
    <cellStyle name="a_Format Tanah, Bangunan dan Mesin Corporate_HARYANTO_LEUWI GAJAH NO. 97" xfId="464"/>
    <cellStyle name="a_Format Tanah, Bangunan dan Mesin Corporate_Heryanto" xfId="465"/>
    <cellStyle name="a_Format Tanah, Bangunan dan Mesin Corporate_IMAS HALIMAH_Jl. Pramuka RT03 RW01 Karang Tengah - Kab. Cianjur" xfId="466"/>
    <cellStyle name="a_Format Tanah, Bangunan dan Mesin Corporate_JADID SURPRIANTO_Blok Ciputri RT.03 RW.05 Cigugur Tengah, Kota Cimahi" xfId="467"/>
    <cellStyle name="a_Format Tanah, Bangunan dan Mesin Corporate_Jl. Cijagra No. 180" xfId="468"/>
    <cellStyle name="a_Format Tanah, Bangunan dan Mesin Corporate_Jl. Cijagra No. 180 ok erik" xfId="469"/>
    <cellStyle name="a_Format Tanah, Bangunan dan Mesin Corporate_Kawasan Industri Pulo Gadung, Jl. Pulo Lentut, Blok II F, No. 3" xfId="470"/>
    <cellStyle name="a_Format Tanah, Bangunan dan Mesin Corporate_MEMED IDAR" xfId="471"/>
    <cellStyle name="a_Format Tanah, Bangunan dan Mesin Corporate_MEMED IDAR_Jl. Cijagra No. 180" xfId="472"/>
    <cellStyle name="a_Format Tanah, Bangunan dan Mesin Corporate_MEMED IDAR_Jl. Cijagra No. 180 ok erik" xfId="473"/>
    <cellStyle name="a_Format Tanah, Bangunan dan Mesin Corporate_MUHARRAM_Jl. Soreang Banjaran No. 99, Kab. Bandung" xfId="474"/>
    <cellStyle name="a_Format Tanah, Bangunan dan Mesin Corporate_SUMANTO_Ko. Griya Antariksa Asri No. 25 - Kab. Bandung" xfId="475"/>
    <cellStyle name="a_Format Tanah, Bangunan dan Mesin Corporate_YANA PRINA" xfId="476"/>
    <cellStyle name="a_Format TB BJB 2 Sertifikat 1 Bangunan" xfId="477"/>
    <cellStyle name="a_Format TB BJB 2 Sertifikat 2 Bangunan" xfId="478"/>
    <cellStyle name="a_Format TK BJB 1 Sertifikat" xfId="479"/>
    <cellStyle name="a_Format TK BJB 2 Sertifikat" xfId="480"/>
    <cellStyle name="a_Fotonya PT.PRIMA MUSTIKA PETROLINDO" xfId="481"/>
    <cellStyle name="a_Fotonya PT.PRIMA MUSTIKA PETROLINDO_000 Bapak Risanggeni Jl. Raya Ciputat - Parung Rt.001, Rw.04 Serua Bojongsari Depok" xfId="482"/>
    <cellStyle name="a_Fotonya PT.PRIMA MUSTIKA PETROLINDO_Jl. Cijagra No. 180" xfId="483"/>
    <cellStyle name="a_Fotonya PT.PRIMA MUSTIKA PETROLINDO_Jl. Cijagra No. 180 ok erik" xfId="484"/>
    <cellStyle name="a_Fotonya PT.PRIMA MUSTIKA PETROLINDO_Kawasan Industri Pulo Gadung, Jl. Pulo Lentut, Blok II F, No. 3" xfId="485"/>
    <cellStyle name="a_Gabungan  - Uraian PT. Garuda Jaya" xfId="486"/>
    <cellStyle name="a_Gabungan  - Uraian PT. Garuda Jaya (version 1)" xfId="487"/>
    <cellStyle name="a_Gabungan  - Uraian PT. Garuda Jaya (version 1)_Jl. Cijagra No. 180" xfId="488"/>
    <cellStyle name="a_Gabungan  - Uraian PT. Garuda Jaya (version 1)_Jl. Cijagra No. 180 ok erik" xfId="489"/>
    <cellStyle name="a_Gabungan  - Uraian PT. Garuda Jaya (version 1)_Kawasan Industri Pulo Gadung, Jl. Pulo Lentut, Blok II F, No. 3" xfId="490"/>
    <cellStyle name="a_Gabungan  - Uraian PT. Garuda Jaya_Jl. Cijagra No. 180" xfId="491"/>
    <cellStyle name="a_Gabungan  - Uraian PT. Garuda Jaya_Jl. Cijagra No. 180 ok erik" xfId="492"/>
    <cellStyle name="a_Gabungan  - Uraian PT. Garuda Jaya_Kawasan Industri Pulo Gadung, Jl. Pulo Lentut, Blok II F, No. 3" xfId="493"/>
    <cellStyle name="a_H. ASEP MANSYUR_PABRIK" xfId="494"/>
    <cellStyle name="a_Hal 5" xfId="495"/>
    <cellStyle name="a_Heryanto" xfId="496"/>
    <cellStyle name="a_Hit Tnh &amp; Bang-2" xfId="497"/>
    <cellStyle name="a_Hit Tnh &amp; Bang-2_000 Bapak Risanggeni Jl. Raya Ciputat - Parung Rt.001, Rw.04 Serua Bojongsari Depok" xfId="498"/>
    <cellStyle name="a_Hit Tnh &amp; Bang-2_000 PT sinar pamukan permai" xfId="499"/>
    <cellStyle name="a_Hit Tnh &amp; Bang-2_000 PT sinar pamukan permai_Kawasan Industri Pulo Gadung, Jl. Pulo Lentut, Blok II F, No. 3" xfId="500"/>
    <cellStyle name="a_Hit Tnh &amp; Bang-2_000 PT. LATEXIA INDONESIA" xfId="501"/>
    <cellStyle name="a_Hit Tnh &amp; Bang-2_000 PT. LATEXIA INDONESIA_Kawasan Industri Pulo Gadung, Jl. Pulo Lentut, Blok II F, No. 3" xfId="502"/>
    <cellStyle name="a_Hit Tnh &amp; Bang-2_BCT-kertas kerja banten bakti" xfId="503"/>
    <cellStyle name="a_Hit Tnh &amp; Bang-2_BCT-kertas kerja banten bakti_00 PT. ANGGADITA RUMAH TINGGAL  Komplek BPPT,Jalan teknologi 10, Rt 001 Rw 003, Meruya Utara, Kembangan, Jakarta Barat " xfId="504"/>
    <cellStyle name="a_Hit Tnh &amp; Bang-2_BCT-kertas kerja banten bakti_Data Base Kandang Ayam 2013" xfId="505"/>
    <cellStyle name="a_Hit Tnh &amp; Bang-2_BCT-kertas kerja budiman" xfId="506"/>
    <cellStyle name="a_Hit Tnh &amp; Bang-2_BCT-kertas kerja budiman_Kawasan Industri Pulo Gadung, Jl. Pulo Lentut, Blok II F, No. 3" xfId="507"/>
    <cellStyle name="a_Hit Tnh &amp; Bang-2_BCT-kertas kerja kertas padalarang" xfId="508"/>
    <cellStyle name="a_Hit Tnh &amp; Bang-2_BCT-kertas kerja kertas padalarang_Kawasan Industri Pulo Gadung, Jl. Pulo Lentut, Blok II F, No. 3" xfId="509"/>
    <cellStyle name="a_Hit Tnh &amp; Bang-2_BCT-kertas kerja kopindosat" xfId="510"/>
    <cellStyle name="a_Hit Tnh &amp; Bang-2_BCT-kertas kerja kopindosat_Kawasan Industri Pulo Gadung, Jl. Pulo Lentut, Blok II F, No. 3" xfId="511"/>
    <cellStyle name="a_Hit Tnh &amp; Bang-2_BCT-kertas kerja pd kertas padalarang ok" xfId="512"/>
    <cellStyle name="a_Hit Tnh &amp; Bang-2_BCT-kertas kerja said (rest area 147)" xfId="513"/>
    <cellStyle name="a_Hit Tnh &amp; Bang-2_BCT-kertas kerja said (rest area 147)_Kawasan Industri Pulo Gadung, Jl. Pulo Lentut, Blok II F, No. 3" xfId="514"/>
    <cellStyle name="a_Hit Tnh &amp; Bang-2_Book2" xfId="515"/>
    <cellStyle name="a_Hit Tnh &amp; Bang-2_Book2_00 PT. ANGGADITA RUMAH TINGGAL  Komplek BPPT,Jalan teknologi 10, Rt 001 Rw 003, Meruya Utara, Kembangan, Jakarta Barat " xfId="516"/>
    <cellStyle name="a_Hit Tnh &amp; Bang-2_Book2_000 Bapak Risanggeni Jl. Raya Ciputat - Parung Rt.001, Rw.04 Serua Bojongsari Depok" xfId="517"/>
    <cellStyle name="a_Hit Tnh &amp; Bang-2_Book2_016_RUSTANDI(2)_Jl. Cihanjuang Rt001 Rw. 008 Cimahi" xfId="518"/>
    <cellStyle name="a_Hit Tnh &amp; Bang-2_Book2_Cv. Central Presindo Utama_Siloa No. 17" xfId="519"/>
    <cellStyle name="a_Hit Tnh &amp; Bang-2_Book2_Data Base Kandang Ayam 2013" xfId="520"/>
    <cellStyle name="a_Hit Tnh &amp; Bang-2_Book2_DRAFT ANALISA BANGUNAN (BTB MAPPI 2013)" xfId="521"/>
    <cellStyle name="a_Hit Tnh &amp; Bang-2_Book2_Format BCA 2011" xfId="522"/>
    <cellStyle name="a_Hit Tnh &amp; Bang-2_Book2_FORMAT BCA SKH TK 1 SHM" xfId="523"/>
    <cellStyle name="a_Hit Tnh &amp; Bang-2_Book2_JADID SURPRIANTO_Blok Ciputri RT.03 RW.05 Cigugur Tengah, Kota Cimahi" xfId="524"/>
    <cellStyle name="a_Hit Tnh &amp; Bang-2_Book2_Jony Saragi Komp. Ruko Vila Taman Bandara Blok N No.32,33,35  Tangerang-JO Mandiri Palembang-review" xfId="525"/>
    <cellStyle name="a_Hit Tnh &amp; Bang-2_Book2_Mesin- Mesin dan Alat Berat" xfId="526"/>
    <cellStyle name="a_Hit Tnh &amp; Bang-2_Book2_Nilai Asuransi" xfId="527"/>
    <cellStyle name="a_Hit Tnh &amp; Bang-2_Book2_OHIM SUNARYA_Jl. Moch. Sahri No. 144 Mandalajati, Bandung" xfId="528"/>
    <cellStyle name="a_Hit Tnh &amp; Bang-2_Book2_Sofitel" xfId="529"/>
    <cellStyle name="a_Hit Tnh &amp; Bang-2_Book2_XXX. Jony Saragi Komp. Ruko Vila Taman Bandara Blok N No.32,33,35  Tangerang" xfId="530"/>
    <cellStyle name="a_Hit Tnh &amp; Bang-2_cover  perikanan" xfId="531"/>
    <cellStyle name="a_Hit Tnh &amp; Bang-2_cover  perikanan_Kawasan Industri Pulo Gadung, Jl. Pulo Lentut, Blok II F, No. 3" xfId="532"/>
    <cellStyle name="a_Hit Tnh &amp; Bang-2_Jl. Cijagra No. 180" xfId="533"/>
    <cellStyle name="a_Hit Tnh &amp; Bang-2_Jl. Cijagra No. 180 ok erik" xfId="534"/>
    <cellStyle name="a_Hit Tnh &amp; Bang-2_Kawasan Industri Pulo Gadung, Jl. Pulo Lentut, Blok II F, No. 3" xfId="535"/>
    <cellStyle name="a_Hit Tnh &amp; Bang-2_ME-kalsindo karyatama" xfId="536"/>
    <cellStyle name="a_Hit Tnh &amp; Bang-2_ME-kalsindo karyatama_Kawasan Industri Pulo Gadung, Jl. Pulo Lentut, Blok II F, No. 3" xfId="537"/>
    <cellStyle name="a_Hit Tnh &amp; Bang-2_Nilai Pabrik Paiton 21-06-10" xfId="538"/>
    <cellStyle name="a_Hit Tnh &amp; Bang-2_PT. Kalsindo Karyatama final...2" xfId="539"/>
    <cellStyle name="a_Hit Tnh &amp; Bang-2_PT. Kalsindo Karyatama final...2_00 PT. ANGGADITA RUMAH TINGGAL  Komplek BPPT,Jalan teknologi 10, Rt 001 Rw 003, Meruya Utara, Kembangan, Jakarta Barat " xfId="540"/>
    <cellStyle name="a_Hit Tnh &amp; Bang-2_PT. Kalsindo Karyatama final...2_Data Base Kandang Ayam 2013" xfId="541"/>
    <cellStyle name="a_Hit Tnh &amp; Bang-2_PT. Kalsindo Karyatama final...2_Mesin- Mesin dan Alat Berat" xfId="542"/>
    <cellStyle name="a_Hitungan B,M,P(2)" xfId="543"/>
    <cellStyle name="a_Hitungan B,M,P(2)_000 Bapak Risanggeni Jl. Raya Ciputat - Parung Rt.001, Rw.04 Serua Bojongsari Depok" xfId="544"/>
    <cellStyle name="a_Hitungan B,M,P(2)_000 PT sinar pamukan permai" xfId="545"/>
    <cellStyle name="a_Hitungan B,M,P(2)_000 PT sinar pamukan permai_Kawasan Industri Pulo Gadung, Jl. Pulo Lentut, Blok II F, No. 3" xfId="546"/>
    <cellStyle name="a_Hitungan B,M,P(2)_000 PT. LATEXIA INDONESIA" xfId="547"/>
    <cellStyle name="a_Hitungan B,M,P(2)_000 PT. LATEXIA INDONESIA_Kawasan Industri Pulo Gadung, Jl. Pulo Lentut, Blok II F, No. 3" xfId="548"/>
    <cellStyle name="a_Hitungan B,M,P(2)_BCT-kertas kerja banten bakti" xfId="549"/>
    <cellStyle name="a_Hitungan B,M,P(2)_BCT-kertas kerja banten bakti_00 PT. ANGGADITA RUMAH TINGGAL  Komplek BPPT,Jalan teknologi 10, Rt 001 Rw 003, Meruya Utara, Kembangan, Jakarta Barat " xfId="550"/>
    <cellStyle name="a_Hitungan B,M,P(2)_BCT-kertas kerja banten bakti_Data Base Kandang Ayam 2013" xfId="551"/>
    <cellStyle name="a_Hitungan B,M,P(2)_BCT-kertas kerja budiman" xfId="552"/>
    <cellStyle name="a_Hitungan B,M,P(2)_BCT-kertas kerja budiman_Kawasan Industri Pulo Gadung, Jl. Pulo Lentut, Blok II F, No. 3" xfId="553"/>
    <cellStyle name="a_Hitungan B,M,P(2)_BCT-kertas kerja kertas padalarang" xfId="554"/>
    <cellStyle name="a_Hitungan B,M,P(2)_BCT-kertas kerja kertas padalarang_Kawasan Industri Pulo Gadung, Jl. Pulo Lentut, Blok II F, No. 3" xfId="555"/>
    <cellStyle name="a_Hitungan B,M,P(2)_BCT-kertas kerja kopindosat" xfId="556"/>
    <cellStyle name="a_Hitungan B,M,P(2)_BCT-kertas kerja kopindosat_Kawasan Industri Pulo Gadung, Jl. Pulo Lentut, Blok II F, No. 3" xfId="557"/>
    <cellStyle name="a_Hitungan B,M,P(2)_BCT-kertas kerja pd kertas padalarang ok" xfId="558"/>
    <cellStyle name="a_Hitungan B,M,P(2)_BCT-kertas kerja said (rest area 147)" xfId="559"/>
    <cellStyle name="a_Hitungan B,M,P(2)_BCT-kertas kerja said (rest area 147)_Kawasan Industri Pulo Gadung, Jl. Pulo Lentut, Blok II F, No. 3" xfId="560"/>
    <cellStyle name="a_Hitungan B,M,P(2)_Book2" xfId="561"/>
    <cellStyle name="a_Hitungan B,M,P(2)_Book2_00 PT. ANGGADITA RUMAH TINGGAL  Komplek BPPT,Jalan teknologi 10, Rt 001 Rw 003, Meruya Utara, Kembangan, Jakarta Barat " xfId="562"/>
    <cellStyle name="a_Hitungan B,M,P(2)_Book2_000 Bapak Risanggeni Jl. Raya Ciputat - Parung Rt.001, Rw.04 Serua Bojongsari Depok" xfId="563"/>
    <cellStyle name="a_Hitungan B,M,P(2)_Book2_016_RUSTANDI(2)_Jl. Cihanjuang Rt001 Rw. 008 Cimahi" xfId="564"/>
    <cellStyle name="a_Hitungan B,M,P(2)_Book2_Cv. Central Presindo Utama_Siloa No. 17" xfId="565"/>
    <cellStyle name="a_Hitungan B,M,P(2)_Book2_Data Base Kandang Ayam 2013" xfId="566"/>
    <cellStyle name="a_Hitungan B,M,P(2)_Book2_DRAFT ANALISA BANGUNAN (BTB MAPPI 2013)" xfId="567"/>
    <cellStyle name="a_Hitungan B,M,P(2)_Book2_Format BCA 2011" xfId="568"/>
    <cellStyle name="a_Hitungan B,M,P(2)_Book2_FORMAT BCA SKH TK 1 SHM" xfId="569"/>
    <cellStyle name="a_Hitungan B,M,P(2)_Book2_JADID SURPRIANTO_Blok Ciputri RT.03 RW.05 Cigugur Tengah, Kota Cimahi" xfId="570"/>
    <cellStyle name="a_Hitungan B,M,P(2)_Book2_Jony Saragi Komp. Ruko Vila Taman Bandara Blok N No.32,33,35  Tangerang-JO Mandiri Palembang-review" xfId="571"/>
    <cellStyle name="a_Hitungan B,M,P(2)_Book2_Mesin- Mesin dan Alat Berat" xfId="572"/>
    <cellStyle name="a_Hitungan B,M,P(2)_Book2_Nilai Asuransi" xfId="573"/>
    <cellStyle name="a_Hitungan B,M,P(2)_Book2_OHIM SUNARYA_Jl. Moch. Sahri No. 144 Mandalajati, Bandung" xfId="574"/>
    <cellStyle name="a_Hitungan B,M,P(2)_Book2_Sofitel" xfId="575"/>
    <cellStyle name="a_Hitungan B,M,P(2)_Book2_XXX. Jony Saragi Komp. Ruko Vila Taman Bandara Blok N No.32,33,35  Tangerang" xfId="576"/>
    <cellStyle name="a_Hitungan B,M,P(2)_cover  perikanan" xfId="577"/>
    <cellStyle name="a_Hitungan B,M,P(2)_cover  perikanan_Kawasan Industri Pulo Gadung, Jl. Pulo Lentut, Blok II F, No. 3" xfId="578"/>
    <cellStyle name="a_Hitungan B,M,P(2)_Jl. Cijagra No. 180" xfId="579"/>
    <cellStyle name="a_Hitungan B,M,P(2)_Jl. Cijagra No. 180 ok erik" xfId="580"/>
    <cellStyle name="a_Hitungan B,M,P(2)_Kawasan Industri Pulo Gadung, Jl. Pulo Lentut, Blok II F, No. 3" xfId="581"/>
    <cellStyle name="a_Hitungan B,M,P(2)_ME-kalsindo karyatama" xfId="582"/>
    <cellStyle name="a_Hitungan B,M,P(2)_ME-kalsindo karyatama_Kawasan Industri Pulo Gadung, Jl. Pulo Lentut, Blok II F, No. 3" xfId="583"/>
    <cellStyle name="a_Hitungan B,M,P(2)_Nilai Pabrik Paiton 21-06-10" xfId="584"/>
    <cellStyle name="a_Hitungan B,M,P(2)_PT. Kalsindo Karyatama final...2" xfId="585"/>
    <cellStyle name="a_Hitungan B,M,P(2)_PT. Kalsindo Karyatama final...2_00 PT. ANGGADITA RUMAH TINGGAL  Komplek BPPT,Jalan teknologi 10, Rt 001 Rw 003, Meruya Utara, Kembangan, Jakarta Barat " xfId="586"/>
    <cellStyle name="a_Hitungan B,M,P(2)_PT. Kalsindo Karyatama final...2_Data Base Kandang Ayam 2013" xfId="587"/>
    <cellStyle name="a_Hitungan B,M,P(2)_PT. Kalsindo Karyatama final...2_Mesin- Mesin dan Alat Berat" xfId="588"/>
    <cellStyle name="a_IMAS HALIMAH_Jl. Pramuka RT03 RW01 Karang Tengah - Kab. Cianjur" xfId="589"/>
    <cellStyle name="a_JADID SURPRIANTO_Blok Ciputri RT.03 RW.05 Cigugur Tengah, Kota Cimahi" xfId="590"/>
    <cellStyle name="a_Jl. Cijagra No. 180" xfId="591"/>
    <cellStyle name="a_Jl. Cijagra No. 180 ok erik" xfId="592"/>
    <cellStyle name="a_Kawasan Industri Pulo Gadung, Jl. Pulo Lentut, Blok II F, No. 3" xfId="593"/>
    <cellStyle name="a_lks= 1=-jalan Budi Sari VII. No. 48" xfId="594"/>
    <cellStyle name="a_lks= 1=-jalan Budi Sari VII. No. 48_BARU" xfId="595"/>
    <cellStyle name="a_lks= 1=-jalan Budi Sari VII. No. 48_BARU_Jl. Cijagra No. 180" xfId="596"/>
    <cellStyle name="a_lks= 1=-jalan Budi Sari VII. No. 48_BARU_Jl. Cijagra No. 180 ok erik" xfId="597"/>
    <cellStyle name="a_lks= 1=-jalan Budi Sari VII. No. 48_BARU_Kawasan Industri Pulo Gadung, Jl. Pulo Lentut, Blok II F, No. 3" xfId="598"/>
    <cellStyle name="a_lks= 1=-jalan Budi Sari VII. No. 48_Copy of PT. Cheil Jedang Superfeed_Farm Yangyang_Review deni 2 Email_20 Juli" xfId="599"/>
    <cellStyle name="a_lks= 1=-jalan Budi Sari VII. No. 48_Copy of PT. Cheil Jedang Superfeed_Farm Yangyang_Review deni 2 Email_20 Juli_Jl. Cijagra No. 180" xfId="600"/>
    <cellStyle name="a_lks= 1=-jalan Budi Sari VII. No. 48_Copy of PT. Cheil Jedang Superfeed_Farm Yangyang_Review deni 2 Email_20 Juli_Jl. Cijagra No. 180 ok erik" xfId="601"/>
    <cellStyle name="a_lks= 1=-jalan Budi Sari VII. No. 48_CV Intan Jaya Abadi Kertajaya_Farm Sukabumi_Peralatan" xfId="602"/>
    <cellStyle name="a_lks= 1=-jalan Budi Sari VII. No. 48_CV Intan Jaya Abadi Kertajaya_Farm Sukabumi_Peralatan_Jl. Cijagra No. 180" xfId="603"/>
    <cellStyle name="a_lks= 1=-jalan Budi Sari VII. No. 48_CV Intan Jaya Abadi Kertajaya_Farm Sukabumi_Peralatan_Jl. Cijagra No. 180 ok erik" xfId="604"/>
    <cellStyle name="a_lks= 1=-jalan Budi Sari VII. No. 48_CV Intan Jaya Abadi Kertajaya_Farm Sukabumi_rev" xfId="605"/>
    <cellStyle name="a_lks= 1=-jalan Budi Sari VII. No. 48_CV Intan Jaya Abadi Kertajaya_Farm Sukabumi_rev_Jl. Cijagra No. 180" xfId="606"/>
    <cellStyle name="a_lks= 1=-jalan Budi Sari VII. No. 48_CV Intan Jaya Abadi Kertajaya_Farm Sukabumi_rev_Jl. Cijagra No. 180 ok erik" xfId="607"/>
    <cellStyle name="a_lks= 1=-jalan Budi Sari VII. No. 48_CV. Intan Abadi Jaya_Farm Yangyang" xfId="608"/>
    <cellStyle name="a_lks= 1=-jalan Budi Sari VII. No. 48_CV. Intan Abadi Jaya_Farm Yangyang_Jl. Cijagra No. 180" xfId="609"/>
    <cellStyle name="a_lks= 1=-jalan Budi Sari VII. No. 48_CV. Intan Abadi Jaya_Farm Yangyang_Jl. Cijagra No. 180 ok erik" xfId="610"/>
    <cellStyle name="a_lks= 1=-jalan Budi Sari VII. No. 48_CV. Intan Jaya Abadi_Kertajaya, Sukabumi" xfId="611"/>
    <cellStyle name="a_lks= 1=-jalan Budi Sari VII. No. 48_CV. Intan Jaya Abadi_Kertajaya, Sukabumi.21.2 M " xfId="612"/>
    <cellStyle name="a_lks= 1=-jalan Budi Sari VII. No. 48_CV. Intan Jaya Abadi_Kertajaya, Sukabumi.21.2 M _Jl. Cijagra No. 180" xfId="613"/>
    <cellStyle name="a_lks= 1=-jalan Budi Sari VII. No. 48_CV. Intan Jaya Abadi_Kertajaya, Sukabumi.21.2 M _Jl. Cijagra No. 180 ok erik" xfId="614"/>
    <cellStyle name="a_lks= 1=-jalan Budi Sari VII. No. 48_CV. Intan Jaya Abadi_Kertajaya, Sukabumi_Jl. Cijagra No. 180" xfId="615"/>
    <cellStyle name="a_lks= 1=-jalan Budi Sari VII. No. 48_CV. Intan Jaya Abadi_Kertajaya, Sukabumi_Jl. Cijagra No. 180 ok erik" xfId="616"/>
    <cellStyle name="a_lks= 1=-jalan Budi Sari VII. No. 48_H. DEDE HERMAWAN. JLN RANCAMANYAR NO. 119. BANDUNG" xfId="617"/>
    <cellStyle name="a_lks= 1=-jalan Budi Sari VII. No. 48_H. DEDE HERMAWAN. JLN RANCAMANYAR NO. 119. BANDUNG_Kawasan Industri Pulo Gadung, Jl. Pulo Lentut, Blok II F, No. 3" xfId="618"/>
    <cellStyle name="a_lks= 1=-jalan Budi Sari VII. No. 48_HARYANTO_LEUWI GAJAH NO. 97" xfId="619"/>
    <cellStyle name="a_lks= 1=-jalan Budi Sari VII. No. 48_Jl. Cijagra No. 180" xfId="620"/>
    <cellStyle name="a_lks= 1=-jalan Budi Sari VII. No. 48_Jl. Cijagra No. 180 ok erik" xfId="621"/>
    <cellStyle name="a_lks= 1=-jalan Budi Sari VII. No. 48_Kawasan Industri Pulo Gadung, Jl. Pulo Lentut, Blok II F, No. 3" xfId="622"/>
    <cellStyle name="a_lks= 1=-jalan Budi Sari VII. No. 48_MEMED IDAR" xfId="623"/>
    <cellStyle name="a_lks= 1=-jalan Budi Sari VII. No. 48_MEMED IDAR_Jl. Cijagra No. 180" xfId="624"/>
    <cellStyle name="a_lks= 1=-jalan Budi Sari VII. No. 48_MEMED IDAR_Jl. Cijagra No. 180 ok erik" xfId="625"/>
    <cellStyle name="a_lks= 1=-jalan Budi Sari VII. No. 48_YANA PRINA" xfId="626"/>
    <cellStyle name="a_lks= 2=-jalan manunggal No.25" xfId="627"/>
    <cellStyle name="a_lks= 2=-jalan manunggal No.25_Jl. Cijagra No. 180" xfId="628"/>
    <cellStyle name="a_lks= 2=-jalan manunggal No.25_Jl. Cijagra No. 180 ok erik" xfId="629"/>
    <cellStyle name="a_lks= 2=-jalan manunggal No.25_Kawasan Industri Pulo Gadung, Jl. Pulo Lentut, Blok II F, No. 3" xfId="630"/>
    <cellStyle name="a_Lok 2_Jl. Rancaloa, Cipamongkolan Bandung" xfId="631"/>
    <cellStyle name="a_Lok 2_Jl. Rancaloa, Cipamongkolan Bandung_Jl. Cijagra No. 180" xfId="632"/>
    <cellStyle name="a_Lok 2_Jl. Rancaloa, Cipamongkolan Bandung_Jl. Cijagra No. 180 ok erik" xfId="633"/>
    <cellStyle name="a_Lokasi 1 -Resume Gabungan  - Uraian PT. Inkha Belyan ( Pabrik Parung ) ok" xfId="634"/>
    <cellStyle name="a_Lokasi 1 -Resume Gabungan  - Uraian PT. Inkha Belyan ( Pabrik Parung ) ok_00 PT. ANGGADITA RUMAH TINGGAL  Komplek BPPT,Jalan teknologi 10, Rt 001 Rw 003, Meruya Utara, Kembangan, Jakarta Barat " xfId="635"/>
    <cellStyle name="a_Lokasi 1 -Resume Gabungan  - Uraian PT. Inkha Belyan ( Pabrik Parung ) ok_Data Base Kandang Ayam 2013" xfId="636"/>
    <cellStyle name="a_Lokasi 1 -Resume Gabungan  - Uraian PT. Inkha Belyan ( Pabrik Parung ) ok_Mesin- Mesin dan Alat Berat" xfId="637"/>
    <cellStyle name="a_Lokasi 2 -  CV. Sejahtera Hatchery" xfId="638"/>
    <cellStyle name="a_Lokasi 2_YONGKI HAROEN_Apartemen Dago Butik 14-02-11 rev" xfId="639"/>
    <cellStyle name="a_Lucky Gunawan_Komp. Mekar Sari Jl. Mekar Makmur No. 16" xfId="640"/>
    <cellStyle name="a_Lucky Gunawan_Komp. Mekar Sari Jl. Mekar Makmur No. 16_1106_BAMBANG TRI WINAMO_Ko. Bumi Harapan Blok CC11 No. 21_Final" xfId="641"/>
    <cellStyle name="a_Lucky Gunawan_Komp. Mekar Sari Jl. Mekar Makmur No. 16_DRAFT ANALISA BANGUNAN (BTB MAPPI 2013)" xfId="642"/>
    <cellStyle name="a_Lucky Gunawan_Komp. Mekar Sari Jl. Mekar Makmur No. 16_FORMAT BCA SKH TK 1 SHM" xfId="643"/>
    <cellStyle name="a_Lucky Gunawan_Komp. Mekar Sari Jl. Mekar Makmur No. 16_Format bjb syariah" xfId="644"/>
    <cellStyle name="a_Lucky Gunawan_Komp. Mekar Sari Jl. Mekar Makmur No. 16_Format BJBS" xfId="645"/>
    <cellStyle name="a_Lucky Gunawan_Komp. Mekar Sari Jl. Mekar Makmur No. 16_Format TB BJB 2 Sertifikat 1 Bangunan" xfId="646"/>
    <cellStyle name="a_Lucky Gunawan_Komp. Mekar Sari Jl. Mekar Makmur No. 16_Format TB BJB 2 Sertifikat 2 Bangunan" xfId="647"/>
    <cellStyle name="a_Lucky Gunawan_Komp. Mekar Sari Jl. Mekar Makmur No. 16_Format TK BJB 1 Sertifikat" xfId="648"/>
    <cellStyle name="a_Lucky Gunawan_Komp. Mekar Sari Jl. Mekar Makmur No. 16_Format TK BJB 2 Sertifikat" xfId="649"/>
    <cellStyle name="a_Lucky Gunawan_Komp. Mekar Sari Jl. Mekar Makmur No. 16_IMAS HALIMAH_Jl. Pramuka RT03 RW01 Karang Tengah - Kab. Cianjur" xfId="650"/>
    <cellStyle name="a_Lucky Gunawan_Komp. Mekar Sari Jl. Mekar Makmur No. 16_JADID SURPRIANTO_Blok Ciputri RT.03 RW.05 Cigugur Tengah, Kota Cimahi" xfId="651"/>
    <cellStyle name="a_Lucky Gunawan_Komp. Mekar Sari Jl. Mekar Makmur No. 16_MUHARRAM_Jl. Soreang Banjaran No. 99, Kab. Bandung" xfId="652"/>
    <cellStyle name="a_Lucky Gunawan_Komp. Mekar Sari Jl. Mekar Makmur No. 16_SUMANTO_Ko. Griya Antariksa Asri No. 25 - Kab. Bandung" xfId="653"/>
    <cellStyle name="a_Master Coorporate" xfId="654"/>
    <cellStyle name="a_Master Coorporate_00 PT. ANGGADITA RUMAH TINGGAL  Komplek BPPT,Jalan teknologi 10, Rt 001 Rw 003, Meruya Utara, Kembangan, Jakarta Barat " xfId="655"/>
    <cellStyle name="a_Master Coorporate_000 Bapak Risanggeni Jl. Raya Ciputat - Parung Rt.001, Rw.04 Serua Bojongsari Depok" xfId="656"/>
    <cellStyle name="a_Master Coorporate_016_RUSTANDI(2)_Jl. Cihanjuang Rt001 Rw. 008 Cimahi" xfId="657"/>
    <cellStyle name="a_Master Coorporate_Cv. Central Presindo Utama_Siloa No. 17" xfId="658"/>
    <cellStyle name="a_Master Coorporate_Data Base Kandang Ayam 2013" xfId="659"/>
    <cellStyle name="a_Master Coorporate_DRAFT ANALISA BANGUNAN (BTB MAPPI 2013)" xfId="660"/>
    <cellStyle name="a_Master Coorporate_Format BCA 2011" xfId="661"/>
    <cellStyle name="a_Master Coorporate_FORMAT BCA SKH TK 1 SHM" xfId="662"/>
    <cellStyle name="a_Master Coorporate_JADID SURPRIANTO_Blok Ciputri RT.03 RW.05 Cigugur Tengah, Kota Cimahi" xfId="663"/>
    <cellStyle name="a_Master Coorporate_Jony Saragi Komp. Ruko Vila Taman Bandara Blok N No.32,33,35  Tangerang-JO Mandiri Palembang-review" xfId="664"/>
    <cellStyle name="a_Master Coorporate_Mesin- Mesin dan Alat Berat" xfId="665"/>
    <cellStyle name="a_Master Coorporate_Nilai Asuransi" xfId="666"/>
    <cellStyle name="a_Master Coorporate_OHIM SUNARYA_Jl. Moch. Sahri No. 144 Mandalajati, Bandung" xfId="667"/>
    <cellStyle name="a_Master Coorporate_Sofitel" xfId="668"/>
    <cellStyle name="a_Master Coorporate_XXX. Jony Saragi Komp. Ruko Vila Taman Bandara Blok N No.32,33,35  Tangerang" xfId="669"/>
    <cellStyle name="a_Master Tanah Bangunan Mesin" xfId="670"/>
    <cellStyle name="a_mesin" xfId="671"/>
    <cellStyle name="a_mesin_00 PT. ANGGADITA RUMAH TINGGAL  Komplek BPPT,Jalan teknologi 10, Rt 001 Rw 003, Meruya Utara, Kembangan, Jakarta Barat " xfId="672"/>
    <cellStyle name="a_mesin_Data Base Kandang Ayam 2013" xfId="673"/>
    <cellStyle name="a_mesin_Mesin- Mesin dan Alat Berat" xfId="674"/>
    <cellStyle name="a_mesin_Sofitel" xfId="675"/>
    <cellStyle name="a_MUHARRAM_Jl. Soreang Banjaran No. 99, Kab. Bandung" xfId="676"/>
    <cellStyle name="a_NILAI PABRIK - email to Jkt" xfId="677"/>
    <cellStyle name="a_NILAI PABRIK - email to Jkt_00 PT. ANGGADITA RUMAH TINGGAL  Komplek BPPT,Jalan teknologi 10, Rt 001 Rw 003, Meruya Utara, Kembangan, Jakarta Barat " xfId="678"/>
    <cellStyle name="a_NILAI PABRIK - email to Jkt_000 Bapak Risanggeni Jl. Raya Ciputat - Parung Rt.001, Rw.04 Serua Bojongsari Depok" xfId="679"/>
    <cellStyle name="a_NILAI PABRIK - email to Jkt_016_RUSTANDI(2)_Jl. Cihanjuang Rt001 Rw. 008 Cimahi" xfId="680"/>
    <cellStyle name="a_NILAI PABRIK - email to Jkt_Data Base Kandang Ayam 2013" xfId="681"/>
    <cellStyle name="a_NILAI PABRIK - email to Jkt_DRAFT ANALISA BANGUNAN (BTB MAPPI 2013)" xfId="682"/>
    <cellStyle name="a_NILAI PABRIK - email to Jkt_Format BCA 2011" xfId="683"/>
    <cellStyle name="a_NILAI PABRIK - email to Jkt_FORMAT BCA SKH TK 1 SHM" xfId="684"/>
    <cellStyle name="a_NILAI PABRIK - email to Jkt_JADID SURPRIANTO_Blok Ciputri RT.03 RW.05 Cigugur Tengah, Kota Cimahi" xfId="685"/>
    <cellStyle name="a_NILAI PABRIK - email to Jkt_Mesin- Mesin dan Alat Berat" xfId="686"/>
    <cellStyle name="a_NILAI PABRIK - email to Jkt_Nilai Asuransi" xfId="687"/>
    <cellStyle name="a_NILAI PABRIK - email to Jkt_OHIM SUNARYA_Jl. Moch. Sahri No. 144 Mandalajati, Bandung" xfId="688"/>
    <cellStyle name="a_NILAI PABRIK - email to Jkt_Sofitel" xfId="689"/>
    <cellStyle name="a_Nilai Pabrik Paiton 21-06-10" xfId="690"/>
    <cellStyle name="a_No. A1-2" xfId="691"/>
    <cellStyle name="a_No. A1-2_016_RUSTANDI(2)_Jl. Cihanjuang Rt001 Rw. 008 Cimahi" xfId="692"/>
    <cellStyle name="a_No. A1-2_0XX_Dede Nurhadi" xfId="693"/>
    <cellStyle name="a_No. A1-2_0XX_Dede Nurhadi_DRAFT ANALISA BANGUNAN (BTB MAPPI 2013)" xfId="694"/>
    <cellStyle name="a_No. A1-2_0XX_Dede Nurhadi_OHIM SUNARYA_Jl. Moch. Sahri No. 144 Mandalajati, Bandung" xfId="695"/>
    <cellStyle name="a_No. A1-2_1106_BAMBANG TRI WINAMO_Ko. Bumi Harapan Blok CC11 No. 21_Final" xfId="696"/>
    <cellStyle name="a_No. A1-2_BARU" xfId="697"/>
    <cellStyle name="a_No. A1-2_BARU_Jl. Cijagra No. 180" xfId="698"/>
    <cellStyle name="a_No. A1-2_BARU_Jl. Cijagra No. 180 ok erik" xfId="699"/>
    <cellStyle name="a_No. A1-2_BARU_Kawasan Industri Pulo Gadung, Jl. Pulo Lentut, Blok II F, No. 3" xfId="700"/>
    <cellStyle name="a_No. A1-2_Copy of PT. Cheil Jedang Superfeed_Farm Yangyang_Review deni 2 Email_20 Juli" xfId="701"/>
    <cellStyle name="a_No. A1-2_Copy of PT. Cheil Jedang Superfeed_Farm Yangyang_Review deni 2 Email_20 Juli_Jl. Cijagra No. 180" xfId="702"/>
    <cellStyle name="a_No. A1-2_Copy of PT. Cheil Jedang Superfeed_Farm Yangyang_Review deni 2 Email_20 Juli_Jl. Cijagra No. 180 ok erik" xfId="703"/>
    <cellStyle name="a_No. A1-2_CV Intan Jaya Abadi Kertajaya_Farm Sukabumi_Peralatan" xfId="704"/>
    <cellStyle name="a_No. A1-2_CV Intan Jaya Abadi Kertajaya_Farm Sukabumi_Peralatan_Jl. Cijagra No. 180" xfId="705"/>
    <cellStyle name="a_No. A1-2_CV Intan Jaya Abadi Kertajaya_Farm Sukabumi_Peralatan_Jl. Cijagra No. 180 ok erik" xfId="706"/>
    <cellStyle name="a_No. A1-2_CV Intan Jaya Abadi Kertajaya_Farm Sukabumi_rev" xfId="707"/>
    <cellStyle name="a_No. A1-2_CV Intan Jaya Abadi Kertajaya_Farm Sukabumi_rev_Jl. Cijagra No. 180" xfId="708"/>
    <cellStyle name="a_No. A1-2_CV Intan Jaya Abadi Kertajaya_Farm Sukabumi_rev_Jl. Cijagra No. 180 ok erik" xfId="709"/>
    <cellStyle name="a_No. A1-2_CV. Intan Abadi Jaya_Farm Yangyang" xfId="710"/>
    <cellStyle name="a_No. A1-2_CV. Intan Abadi Jaya_Farm Yangyang_Jl. Cijagra No. 180" xfId="711"/>
    <cellStyle name="a_No. A1-2_CV. Intan Abadi Jaya_Farm Yangyang_Jl. Cijagra No. 180 ok erik" xfId="712"/>
    <cellStyle name="a_No. A1-2_CV. Intan Jaya Abadi_Kertajaya, Sukabumi" xfId="713"/>
    <cellStyle name="a_No. A1-2_CV. Intan Jaya Abadi_Kertajaya, Sukabumi.21.2 M " xfId="714"/>
    <cellStyle name="a_No. A1-2_CV. Intan Jaya Abadi_Kertajaya, Sukabumi.21.2 M _Jl. Cijagra No. 180" xfId="715"/>
    <cellStyle name="a_No. A1-2_CV. Intan Jaya Abadi_Kertajaya, Sukabumi.21.2 M _Jl. Cijagra No. 180 ok erik" xfId="716"/>
    <cellStyle name="a_No. A1-2_CV. Intan Jaya Abadi_Kertajaya, Sukabumi_Jl. Cijagra No. 180" xfId="717"/>
    <cellStyle name="a_No. A1-2_CV. Intan Jaya Abadi_Kertajaya, Sukabumi_Jl. Cijagra No. 180 ok erik" xfId="718"/>
    <cellStyle name="a_No. A1-2_DJANG WAHYUDIN_KO. Kopo Permai III Blok 45A No. 10 - Kab. Bandung" xfId="719"/>
    <cellStyle name="a_No. A1-2_DRAFT ANALISA BANGUNAN (BTB MAPPI 2013)" xfId="720"/>
    <cellStyle name="a_No. A1-2_FORMAT BCA SKH TK 1 SHM" xfId="721"/>
    <cellStyle name="a_No. A1-2_Format bjb syariah" xfId="722"/>
    <cellStyle name="a_No. A1-2_Format BJBS" xfId="723"/>
    <cellStyle name="a_No. A1-2_Format TB BJB 2 Sertifikat 1 Bangunan" xfId="724"/>
    <cellStyle name="a_No. A1-2_Format TB BJB 2 Sertifikat 2 Bangunan" xfId="725"/>
    <cellStyle name="a_No. A1-2_Format TK BJB 1 Sertifikat" xfId="726"/>
    <cellStyle name="a_No. A1-2_Format TK BJB 2 Sertifikat" xfId="727"/>
    <cellStyle name="a_No. A1-2_H. DEDE HERMAWAN. JLN RANCAMANYAR NO. 119. BANDUNG" xfId="728"/>
    <cellStyle name="a_No. A1-2_H. DEDE HERMAWAN. JLN RANCAMANYAR NO. 119. BANDUNG_Kawasan Industri Pulo Gadung, Jl. Pulo Lentut, Blok II F, No. 3" xfId="729"/>
    <cellStyle name="a_No. A1-2_HARYANTO_LEUWI GAJAH NO. 97" xfId="730"/>
    <cellStyle name="a_No. A1-2_Heryanto" xfId="731"/>
    <cellStyle name="a_No. A1-2_IMAS HALIMAH_Jl. Pramuka RT03 RW01 Karang Tengah - Kab. Cianjur" xfId="732"/>
    <cellStyle name="a_No. A1-2_JADID SURPRIANTO_Blok Ciputri RT.03 RW.05 Cigugur Tengah, Kota Cimahi" xfId="733"/>
    <cellStyle name="a_No. A1-2_Jl. Cijagra No. 180" xfId="734"/>
    <cellStyle name="a_No. A1-2_Jl. Cijagra No. 180 ok erik" xfId="735"/>
    <cellStyle name="a_No. A1-2_Kawasan Industri Pulo Gadung, Jl. Pulo Lentut, Blok II F, No. 3" xfId="736"/>
    <cellStyle name="a_No. A1-2_MEMED IDAR" xfId="737"/>
    <cellStyle name="a_No. A1-2_MEMED IDAR_Jl. Cijagra No. 180" xfId="738"/>
    <cellStyle name="a_No. A1-2_MEMED IDAR_Jl. Cijagra No. 180 ok erik" xfId="739"/>
    <cellStyle name="a_No. A1-2_MUHARRAM_Jl. Soreang Banjaran No. 99, Kab. Bandung" xfId="740"/>
    <cellStyle name="a_No. A1-2_SUMANTO_Ko. Griya Antariksa Asri No. 25 - Kab. Bandung" xfId="741"/>
    <cellStyle name="a_No. A1-2_YANA PRINA" xfId="742"/>
    <cellStyle name="a_penilaian jual BNP Cirebon" xfId="743"/>
    <cellStyle name="a_PT. Azka Raja_Jl. Angkrek No. 105 B Sumedang" xfId="744"/>
    <cellStyle name="a_PT. Azka Raja_Jl. Angkrek No. 105 B Sumedang_PT. Asean Motor Internasional_Jl. soekarno Hatta-review" xfId="745"/>
    <cellStyle name="a_PT. HAINA INDONESIA Jl. Jelambar Utama III No.11 Jakbar_akhir bagja" xfId="746"/>
    <cellStyle name="a_PT. Kalsindo Karyatama 2010" xfId="747"/>
    <cellStyle name="a_PT. Kalsindo Karyatama final...2" xfId="748"/>
    <cellStyle name="a_PT. Kalsindo Karyatama final...2_Kawasan Industri Pulo Gadung, Jl. Pulo Lentut, Blok II F, No. 3" xfId="749"/>
    <cellStyle name="a_PT. TRINITAS BUANA UTAMA punya gugun baru " xfId="750"/>
    <cellStyle name="a_PT. TRINITAS BUANA UTAMA punya gugun baru _016_RUSTANDI(2)_Jl. Cihanjuang Rt001 Rw. 008 Cimahi" xfId="751"/>
    <cellStyle name="a_PT. TRINITAS BUANA UTAMA punya gugun baru _0XX_Dede Nurhadi" xfId="752"/>
    <cellStyle name="a_PT. TRINITAS BUANA UTAMA punya gugun baru _0XX_Dede Nurhadi_DRAFT ANALISA BANGUNAN (BTB MAPPI 2013)" xfId="753"/>
    <cellStyle name="a_PT. TRINITAS BUANA UTAMA punya gugun baru _0XX_Dede Nurhadi_OHIM SUNARYA_Jl. Moch. Sahri No. 144 Mandalajati, Bandung" xfId="754"/>
    <cellStyle name="a_PT. TRINITAS BUANA UTAMA punya gugun baru _1106_BAMBANG TRI WINAMO_Ko. Bumi Harapan Blok CC11 No. 21_Final" xfId="755"/>
    <cellStyle name="a_PT. TRINITAS BUANA UTAMA punya gugun baru _BARU" xfId="756"/>
    <cellStyle name="a_PT. TRINITAS BUANA UTAMA punya gugun baru _BARU_Jl. Cijagra No. 180" xfId="757"/>
    <cellStyle name="a_PT. TRINITAS BUANA UTAMA punya gugun baru _BARU_Jl. Cijagra No. 180 ok erik" xfId="758"/>
    <cellStyle name="a_PT. TRINITAS BUANA UTAMA punya gugun baru _BARU_Kawasan Industri Pulo Gadung, Jl. Pulo Lentut, Blok II F, No. 3" xfId="759"/>
    <cellStyle name="a_PT. TRINITAS BUANA UTAMA punya gugun baru _Copy of PT. Cheil Jedang Superfeed_Farm Yangyang_Review deni 2 Email_20 Juli" xfId="760"/>
    <cellStyle name="a_PT. TRINITAS BUANA UTAMA punya gugun baru _Copy of PT. Cheil Jedang Superfeed_Farm Yangyang_Review deni 2 Email_20 Juli_Jl. Cijagra No. 180" xfId="761"/>
    <cellStyle name="a_PT. TRINITAS BUANA UTAMA punya gugun baru _Copy of PT. Cheil Jedang Superfeed_Farm Yangyang_Review deni 2 Email_20 Juli_Jl. Cijagra No. 180 ok erik" xfId="762"/>
    <cellStyle name="a_PT. TRINITAS BUANA UTAMA punya gugun baru _CV Intan Jaya Abadi Kertajaya_Farm Sukabumi_Peralatan" xfId="763"/>
    <cellStyle name="a_PT. TRINITAS BUANA UTAMA punya gugun baru _CV Intan Jaya Abadi Kertajaya_Farm Sukabumi_Peralatan_Jl. Cijagra No. 180" xfId="764"/>
    <cellStyle name="a_PT. TRINITAS BUANA UTAMA punya gugun baru _CV Intan Jaya Abadi Kertajaya_Farm Sukabumi_Peralatan_Jl. Cijagra No. 180 ok erik" xfId="765"/>
    <cellStyle name="a_PT. TRINITAS BUANA UTAMA punya gugun baru _CV Intan Jaya Abadi Kertajaya_Farm Sukabumi_rev" xfId="766"/>
    <cellStyle name="a_PT. TRINITAS BUANA UTAMA punya gugun baru _CV Intan Jaya Abadi Kertajaya_Farm Sukabumi_rev_Jl. Cijagra No. 180" xfId="767"/>
    <cellStyle name="a_PT. TRINITAS BUANA UTAMA punya gugun baru _CV Intan Jaya Abadi Kertajaya_Farm Sukabumi_rev_Jl. Cijagra No. 180 ok erik" xfId="768"/>
    <cellStyle name="a_PT. TRINITAS BUANA UTAMA punya gugun baru _CV. Intan Abadi Jaya_Farm Yangyang" xfId="769"/>
    <cellStyle name="a_PT. TRINITAS BUANA UTAMA punya gugun baru _CV. Intan Abadi Jaya_Farm Yangyang_Jl. Cijagra No. 180" xfId="770"/>
    <cellStyle name="a_PT. TRINITAS BUANA UTAMA punya gugun baru _CV. Intan Abadi Jaya_Farm Yangyang_Jl. Cijagra No. 180 ok erik" xfId="771"/>
    <cellStyle name="a_PT. TRINITAS BUANA UTAMA punya gugun baru _CV. Intan Jaya Abadi_Kertajaya, Sukabumi" xfId="772"/>
    <cellStyle name="a_PT. TRINITAS BUANA UTAMA punya gugun baru _CV. Intan Jaya Abadi_Kertajaya, Sukabumi.21.2 M " xfId="773"/>
    <cellStyle name="a_PT. TRINITAS BUANA UTAMA punya gugun baru _CV. Intan Jaya Abadi_Kertajaya, Sukabumi.21.2 M _Jl. Cijagra No. 180" xfId="774"/>
    <cellStyle name="a_PT. TRINITAS BUANA UTAMA punya gugun baru _CV. Intan Jaya Abadi_Kertajaya, Sukabumi.21.2 M _Jl. Cijagra No. 180 ok erik" xfId="775"/>
    <cellStyle name="a_PT. TRINITAS BUANA UTAMA punya gugun baru _CV. Intan Jaya Abadi_Kertajaya, Sukabumi_Jl. Cijagra No. 180" xfId="776"/>
    <cellStyle name="a_PT. TRINITAS BUANA UTAMA punya gugun baru _CV. Intan Jaya Abadi_Kertajaya, Sukabumi_Jl. Cijagra No. 180 ok erik" xfId="777"/>
    <cellStyle name="a_PT. TRINITAS BUANA UTAMA punya gugun baru _DJANG WAHYUDIN_KO. Kopo Permai III Blok 45A No. 10 - Kab. Bandung" xfId="778"/>
    <cellStyle name="a_PT. TRINITAS BUANA UTAMA punya gugun baru _Djong Sin Tjoy" xfId="779"/>
    <cellStyle name="a_PT. TRINITAS BUANA UTAMA punya gugun baru _DRAFT ANALISA BANGUNAN (BTB MAPPI 2013)" xfId="780"/>
    <cellStyle name="a_PT. TRINITAS BUANA UTAMA punya gugun baru _FORMAT BCA SKH TK 1 SHM" xfId="781"/>
    <cellStyle name="a_PT. TRINITAS BUANA UTAMA punya gugun baru _Format bjb syariah" xfId="782"/>
    <cellStyle name="a_PT. TRINITAS BUANA UTAMA punya gugun baru _Format BJBS" xfId="783"/>
    <cellStyle name="a_PT. TRINITAS BUANA UTAMA punya gugun baru _Format TB BJB 2 Sertifikat 1 Bangunan" xfId="784"/>
    <cellStyle name="a_PT. TRINITAS BUANA UTAMA punya gugun baru _Format TB BJB 2 Sertifikat 2 Bangunan" xfId="785"/>
    <cellStyle name="a_PT. TRINITAS BUANA UTAMA punya gugun baru _Format TK BJB 1 Sertifikat" xfId="786"/>
    <cellStyle name="a_PT. TRINITAS BUANA UTAMA punya gugun baru _Format TK BJB 2 Sertifikat" xfId="787"/>
    <cellStyle name="a_PT. TRINITAS BUANA UTAMA punya gugun baru _H. Apud Saripudin_Jl. Pikiran Rakyat No. 43" xfId="788"/>
    <cellStyle name="a_PT. TRINITAS BUANA UTAMA punya gugun baru _H. Apud Saripudin_Jl. Pikiran Rakyat No. 43_Jl. Cijagra No. 180" xfId="789"/>
    <cellStyle name="a_PT. TRINITAS BUANA UTAMA punya gugun baru _H. Apud Saripudin_Jl. Pikiran Rakyat No. 43_Jl. Cijagra No. 180 ok erik" xfId="790"/>
    <cellStyle name="a_PT. TRINITAS BUANA UTAMA punya gugun baru _H. Apud Saripudin_Jl. Pikiran Rakyat No. 43_Kawasan Industri Pulo Gadung, Jl. Pulo Lentut, Blok II F, No. 3" xfId="791"/>
    <cellStyle name="a_PT. TRINITAS BUANA UTAMA punya gugun baru _H. DEDE HERMAWAN. JLN RANCAMANYAR NO. 119. BANDUNG" xfId="792"/>
    <cellStyle name="a_PT. TRINITAS BUANA UTAMA punya gugun baru _H. DEDE HERMAWAN. JLN RANCAMANYAR NO. 119. BANDUNG_Kawasan Industri Pulo Gadung, Jl. Pulo Lentut, Blok II F, No. 3" xfId="793"/>
    <cellStyle name="a_PT. TRINITAS BUANA UTAMA punya gugun baru _HARYANTO_LEUWI GAJAH NO. 97" xfId="794"/>
    <cellStyle name="a_PT. TRINITAS BUANA UTAMA punya gugun baru _Heryanto" xfId="795"/>
    <cellStyle name="a_PT. TRINITAS BUANA UTAMA punya gugun baru _IMAS HALIMAH_Jl. Pramuka RT03 RW01 Karang Tengah - Kab. Cianjur" xfId="796"/>
    <cellStyle name="a_PT. TRINITAS BUANA UTAMA punya gugun baru _JADID SURPRIANTO_Blok Ciputri RT.03 RW.05 Cigugur Tengah, Kota Cimahi" xfId="797"/>
    <cellStyle name="a_PT. TRINITAS BUANA UTAMA punya gugun baru _Jl. Cijagra No. 180" xfId="798"/>
    <cellStyle name="a_PT. TRINITAS BUANA UTAMA punya gugun baru _Jl. Cijagra No. 180 ok erik" xfId="799"/>
    <cellStyle name="a_PT. TRINITAS BUANA UTAMA punya gugun baru _Kawasan Industri Pulo Gadung, Jl. Pulo Lentut, Blok II F, No. 3" xfId="800"/>
    <cellStyle name="a_PT. TRINITAS BUANA UTAMA punya gugun baru _Lucky Gunawan_Komp. Mekar Sari Jl. Mekar Makmur No. 16" xfId="801"/>
    <cellStyle name="a_PT. TRINITAS BUANA UTAMA punya gugun baru _MEMED IDAR" xfId="802"/>
    <cellStyle name="a_PT. TRINITAS BUANA UTAMA punya gugun baru _MEMED IDAR_Jl. Cijagra No. 180" xfId="803"/>
    <cellStyle name="a_PT. TRINITAS BUANA UTAMA punya gugun baru _MEMED IDAR_Jl. Cijagra No. 180 ok erik" xfId="804"/>
    <cellStyle name="a_PT. TRINITAS BUANA UTAMA punya gugun baru _MUHARRAM_Jl. Soreang Banjaran No. 99, Kab. Bandung" xfId="805"/>
    <cellStyle name="a_PT. TRINITAS BUANA UTAMA punya gugun baru _SUMANTO_Ko. Griya Antariksa Asri No. 25 - Kab. Bandung" xfId="806"/>
    <cellStyle name="a_PT. TRINITAS BUANA UTAMA punya gugun baru _YANA PRINA" xfId="807"/>
    <cellStyle name="a_Resume PT. Kellay Indonesia 14 Mei 2008 ...3" xfId="808"/>
    <cellStyle name="a_Resume PT. Kellay Indonesia 14 Mei 2008 ...3_00 PT. ANGGADITA RUMAH TINGGAL  Komplek BPPT,Jalan teknologi 10, Rt 001 Rw 003, Meruya Utara, Kembangan, Jakarta Barat " xfId="809"/>
    <cellStyle name="a_Resume PT. Kellay Indonesia 14 Mei 2008 ...3_Data Base Kandang Ayam 2013" xfId="810"/>
    <cellStyle name="a_Resume PT. Kellay Indonesia 14 Mei 2008 ...3_Mesin- Mesin dan Alat Berat" xfId="811"/>
    <cellStyle name="a_ReV_Budiman Tanumiharja vila  Istana Bunga J1" xfId="812"/>
    <cellStyle name="a_Sien Liang An Handoko" xfId="813"/>
    <cellStyle name="a_Sien Liang An Handoko_DRAFT ANALISA BANGUNAN (BTB MAPPI 2013)" xfId="814"/>
    <cellStyle name="a_Sien Liang An Handoko_OHIM SUNARYA_Jl. Moch. Sahri No. 144 Mandalajati, Bandung" xfId="815"/>
    <cellStyle name="a_Sofitel" xfId="816"/>
    <cellStyle name="a_SPBU 34-42113 JL. JENDERAL SUDIRMAN SERANG BANTEN" xfId="817"/>
    <cellStyle name="a_SPBU 34-42113 JL. JENDERAL SUDIRMAN SERANG BANTEN_00 PT. ANGGADITA RUMAH TINGGAL  Komplek BPPT,Jalan teknologi 10, Rt 001 Rw 003, Meruya Utara, Kembangan, Jakarta Barat " xfId="818"/>
    <cellStyle name="a_SPBU 34-42113 JL. JENDERAL SUDIRMAN SERANG BANTEN_Data Base Kandang Ayam 2013" xfId="819"/>
    <cellStyle name="a_SPBU 34-42113 JL. JENDERAL SUDIRMAN SERANG BANTEN_Mesin- Mesin dan Alat Berat" xfId="820"/>
    <cellStyle name="a_SPBU 34-42125 Jl. Raya Palka Km. 4,5 Sindangsari, Ciomas,serang ok" xfId="821"/>
    <cellStyle name="a_SPBU 34-42125 Jl. Raya Palka Km. 4,5 Sindangsari, Ciomas,serang ok_00 PT. ANGGADITA RUMAH TINGGAL  Komplek BPPT,Jalan teknologi 10, Rt 001 Rw 003, Meruya Utara, Kembangan, Jakarta Barat " xfId="822"/>
    <cellStyle name="a_SPBU 34-42125 Jl. Raya Palka Km. 4,5 Sindangsari, Ciomas,serang ok_Data Base Kandang Ayam 2013" xfId="823"/>
    <cellStyle name="a_SPBU 34-42125 Jl. Raya Palka Km. 4,5 Sindangsari, Ciomas,serang ok_Mesin- Mesin dan Alat Berat" xfId="824"/>
    <cellStyle name="a_SUMANTO_Ko. Griya Antariksa Asri No. 25 - Kab. Bandung" xfId="825"/>
    <cellStyle name="a_Surat " xfId="826"/>
    <cellStyle name="a_Surat _016_RUSTANDI(2)_Jl. Cihanjuang Rt001 Rw. 008 Cimahi" xfId="827"/>
    <cellStyle name="a_Surat _0XX_Dede Nurhadi" xfId="828"/>
    <cellStyle name="a_Surat _0XX_Dede Nurhadi_DRAFT ANALISA BANGUNAN (BTB MAPPI 2013)" xfId="829"/>
    <cellStyle name="a_Surat _0XX_Dede Nurhadi_OHIM SUNARYA_Jl. Moch. Sahri No. 144 Mandalajati, Bandung" xfId="830"/>
    <cellStyle name="a_Surat _1" xfId="831"/>
    <cellStyle name="a_Surat _1106_BAMBANG TRI WINAMO_Ko. Bumi Harapan Blok CC11 No. 21_Final" xfId="832"/>
    <cellStyle name="a_Surat _DJANG WAHYUDIN_KO. Kopo Permai III Blok 45A No. 10 - Kab. Bandung" xfId="833"/>
    <cellStyle name="a_Surat _DRAFT ANALISA BANGUNAN (BTB MAPPI 2013)" xfId="834"/>
    <cellStyle name="a_Surat _FORMAT BCA SKH TK 1 SHM" xfId="835"/>
    <cellStyle name="a_Surat _Format bjb syariah" xfId="836"/>
    <cellStyle name="a_Surat _Format BJBS" xfId="837"/>
    <cellStyle name="a_Surat _Format TB BJB 2 Sertifikat 1 Bangunan" xfId="838"/>
    <cellStyle name="a_Surat _Format TB BJB 2 Sertifikat 2 Bangunan" xfId="839"/>
    <cellStyle name="a_Surat _Format TK BJB 1 Sertifikat" xfId="840"/>
    <cellStyle name="a_Surat _Format TK BJB 2 Sertifikat" xfId="841"/>
    <cellStyle name="a_Surat _Heryanto" xfId="842"/>
    <cellStyle name="a_Surat _IMAS HALIMAH_Jl. Pramuka RT03 RW01 Karang Tengah - Kab. Cianjur" xfId="843"/>
    <cellStyle name="a_Surat _JADID SURPRIANTO_Blok Ciputri RT.03 RW.05 Cigugur Tengah, Kota Cimahi" xfId="844"/>
    <cellStyle name="a_Surat _MUHARRAM_Jl. Soreang Banjaran No. 99, Kab. Bandung" xfId="845"/>
    <cellStyle name="a_Surat _SUMANTO_Ko. Griya Antariksa Asri No. 25 - Kab. Bandung" xfId="846"/>
    <cellStyle name="a_Uraian PT. Sebarsari Semesta ok" xfId="847"/>
    <cellStyle name="a_Uraian PT. Sebarsari Semesta ok_000 Bapak Risanggeni Jl. Raya Ciputat - Parung Rt.001, Rw.04 Serua Bojongsari Depok" xfId="848"/>
    <cellStyle name="a_Uraian PT. Sebarsari Semesta ok_000 PT sinar pamukan permai" xfId="849"/>
    <cellStyle name="a_Uraian PT. Sebarsari Semesta ok_000 PT sinar pamukan permai_Kawasan Industri Pulo Gadung, Jl. Pulo Lentut, Blok II F, No. 3" xfId="850"/>
    <cellStyle name="a_Uraian PT. Sebarsari Semesta ok_000 PT. LATEXIA INDONESIA" xfId="851"/>
    <cellStyle name="a_Uraian PT. Sebarsari Semesta ok_000 PT. LATEXIA INDONESIA_Kawasan Industri Pulo Gadung, Jl. Pulo Lentut, Blok II F, No. 3" xfId="852"/>
    <cellStyle name="a_Uraian PT. Sebarsari Semesta ok_BCT-kertas kerja budiman" xfId="853"/>
    <cellStyle name="a_Uraian PT. Sebarsari Semesta ok_BCT-kertas kerja budiman_Kawasan Industri Pulo Gadung, Jl. Pulo Lentut, Blok II F, No. 3" xfId="854"/>
    <cellStyle name="a_Uraian PT. Sebarsari Semesta ok_BCT-kertas kerja kertas padalarang" xfId="855"/>
    <cellStyle name="a_Uraian PT. Sebarsari Semesta ok_BCT-kertas kerja kertas padalarang_Kawasan Industri Pulo Gadung, Jl. Pulo Lentut, Blok II F, No. 3" xfId="856"/>
    <cellStyle name="a_Uraian PT. Sebarsari Semesta ok_BCT-kertas kerja kopindosat" xfId="857"/>
    <cellStyle name="a_Uraian PT. Sebarsari Semesta ok_BCT-kertas kerja kopindosat_Kawasan Industri Pulo Gadung, Jl. Pulo Lentut, Blok II F, No. 3" xfId="858"/>
    <cellStyle name="a_Uraian PT. Sebarsari Semesta ok_BCT-kertas kerja pd kertas padalarang ok" xfId="859"/>
    <cellStyle name="a_Uraian PT. Sebarsari Semesta ok_BCT-kertas kerja said (rest area 147)" xfId="860"/>
    <cellStyle name="a_Uraian PT. Sebarsari Semesta ok_BCT-kertas kerja said (rest area 147)_Kawasan Industri Pulo Gadung, Jl. Pulo Lentut, Blok II F, No. 3" xfId="861"/>
    <cellStyle name="a_Uraian PT. Sebarsari Semesta ok_cover  perikanan" xfId="862"/>
    <cellStyle name="a_Uraian PT. Sebarsari Semesta ok_cover  perikanan_Kawasan Industri Pulo Gadung, Jl. Pulo Lentut, Blok II F, No. 3" xfId="863"/>
    <cellStyle name="a_Uraian PT. Sebarsari Semesta ok_Jl. Cijagra No. 180" xfId="864"/>
    <cellStyle name="a_Uraian PT. Sebarsari Semesta ok_Jl. Cijagra No. 180 ok erik" xfId="865"/>
    <cellStyle name="a_Uraian PT. Sebarsari Semesta ok_Kawasan Industri Pulo Gadung, Jl. Pulo Lentut, Blok II F, No. 3" xfId="866"/>
    <cellStyle name="a_Uraian PT. Sebarsari Semesta ok_Nilai Pabrik Paiton 21-06-10" xfId="867"/>
    <cellStyle name="a_Uraian PT. Sebarsari Semesta ok_PT. Kalsindo Karyatama final...2" xfId="868"/>
    <cellStyle name="a_Uraian PT. Sebarsari Semesta ok_PT. Kalsindo Karyatama final...2_Kawasan Industri Pulo Gadung, Jl. Pulo Lentut, Blok II F, No. 3" xfId="869"/>
    <cellStyle name="a_Uraian PT. Wahana Cigudeg Bogor revisi 301009ke-2" xfId="870"/>
    <cellStyle name="a_Uraian PT. Wahana Cigudeg Bogor revisi 301009ke-2_00 PT. ANGGADITA RUMAH TINGGAL  Komplek BPPT,Jalan teknologi 10, Rt 001 Rw 003, Meruya Utara, Kembangan, Jakarta Barat " xfId="871"/>
    <cellStyle name="a_Uraian PT. Wahana Cigudeg Bogor revisi 301009ke-2_000 Bapak Risanggeni Jl. Raya Ciputat - Parung Rt.001, Rw.04 Serua Bojongsari Depok" xfId="872"/>
    <cellStyle name="a_Uraian PT. Wahana Cigudeg Bogor revisi 301009ke-2_016_RUSTANDI(2)_Jl. Cihanjuang Rt001 Rw. 008 Cimahi" xfId="873"/>
    <cellStyle name="a_Uraian PT. Wahana Cigudeg Bogor revisi 301009ke-2_Cv. Central Presindo Utama_Siloa No. 17" xfId="874"/>
    <cellStyle name="a_Uraian PT. Wahana Cigudeg Bogor revisi 301009ke-2_Data Base Kandang Ayam 2013" xfId="875"/>
    <cellStyle name="a_Uraian PT. Wahana Cigudeg Bogor revisi 301009ke-2_DRAFT ANALISA BANGUNAN (BTB MAPPI 2013)" xfId="876"/>
    <cellStyle name="a_Uraian PT. Wahana Cigudeg Bogor revisi 301009ke-2_Format BCA 2011" xfId="877"/>
    <cellStyle name="a_Uraian PT. Wahana Cigudeg Bogor revisi 301009ke-2_FORMAT BCA SKH TK 1 SHM" xfId="878"/>
    <cellStyle name="a_Uraian PT. Wahana Cigudeg Bogor revisi 301009ke-2_JADID SURPRIANTO_Blok Ciputri RT.03 RW.05 Cigugur Tengah, Kota Cimahi" xfId="879"/>
    <cellStyle name="a_Uraian PT. Wahana Cigudeg Bogor revisi 301009ke-2_Jony Saragi Komp. Ruko Vila Taman Bandara Blok N No.32,33,35  Tangerang-JO Mandiri Palembang-review" xfId="880"/>
    <cellStyle name="a_Uraian PT. Wahana Cigudeg Bogor revisi 301009ke-2_Mesin- Mesin dan Alat Berat" xfId="881"/>
    <cellStyle name="a_Uraian PT. Wahana Cigudeg Bogor revisi 301009ke-2_Nilai Asuransi" xfId="882"/>
    <cellStyle name="a_Uraian PT. Wahana Cigudeg Bogor revisi 301009ke-2_OHIM SUNARYA_Jl. Moch. Sahri No. 144 Mandalajati, Bandung" xfId="883"/>
    <cellStyle name="a_Uraian PT. Wahana Cigudeg Bogor revisi 301009ke-2_Sofitel" xfId="884"/>
    <cellStyle name="a_Uraian PT. Wahana Cigudeg Bogor revisi 301009ke-2_XXX. Jony Saragi Komp. Ruko Vila Taman Bandara Blok N No.32,33,35  Tangerang" xfId="885"/>
    <cellStyle name="a_WP-hotel sari ater" xfId="886"/>
    <cellStyle name="a_YANA PRINA" xfId="887"/>
    <cellStyle name="a1" xfId="888"/>
    <cellStyle name="Accent1 - 20%" xfId="889"/>
    <cellStyle name="Accent1 - 40%" xfId="890"/>
    <cellStyle name="Accent1 - 60%" xfId="891"/>
    <cellStyle name="Accent2 - 20%" xfId="892"/>
    <cellStyle name="Accent2 - 40%" xfId="893"/>
    <cellStyle name="Accent2 - 60%" xfId="894"/>
    <cellStyle name="Accent3 - 20%" xfId="895"/>
    <cellStyle name="Accent3 - 40%" xfId="896"/>
    <cellStyle name="Accent3 - 60%" xfId="897"/>
    <cellStyle name="Accent4 - 20%" xfId="898"/>
    <cellStyle name="Accent4 - 40%" xfId="899"/>
    <cellStyle name="Accent4 - 60%" xfId="900"/>
    <cellStyle name="Accent5 - 20%" xfId="901"/>
    <cellStyle name="Accent5 - 40%" xfId="902"/>
    <cellStyle name="Accent5 - 60%" xfId="903"/>
    <cellStyle name="Accent6 - 20%" xfId="904"/>
    <cellStyle name="Accent6 - 40%" xfId="905"/>
    <cellStyle name="Accent6 - 60%" xfId="906"/>
    <cellStyle name="active" xfId="907"/>
    <cellStyle name="ÅëÈ­ [0]_±âÅ¸" xfId="908"/>
    <cellStyle name="ÅëÈ­_±âÅ¸" xfId="909"/>
    <cellStyle name="All Around Borders" xfId="910"/>
    <cellStyle name="Arial10" xfId="911"/>
    <cellStyle name="ÄÞ¸¶ [0]_±âÅ¸" xfId="912"/>
    <cellStyle name="ÄÞ¸¶_±âÅ¸" xfId="913"/>
    <cellStyle name="Border" xfId="914"/>
    <cellStyle name="Bottom Border" xfId="915"/>
    <cellStyle name="Bottom Left Border" xfId="916"/>
    <cellStyle name="Bottom Right Border" xfId="917"/>
    <cellStyle name="Bottom Right Corner" xfId="918"/>
    <cellStyle name="Ç¥ÁØ_¿¬°£´©°è¿¹»ó" xfId="919"/>
    <cellStyle name="Calc Currency (0)" xfId="920"/>
    <cellStyle name="Calc Currency (2)" xfId="921"/>
    <cellStyle name="Calc Percent (0)" xfId="922"/>
    <cellStyle name="Calc Percent (1)" xfId="923"/>
    <cellStyle name="Calc Percent (2)" xfId="924"/>
    <cellStyle name="Calc Units (0)" xfId="925"/>
    <cellStyle name="Calc Units (1)" xfId="926"/>
    <cellStyle name="Calc Units (2)" xfId="927"/>
    <cellStyle name="Centered Heading" xfId="928"/>
    <cellStyle name="Code" xfId="929"/>
    <cellStyle name="Code Section" xfId="930"/>
    <cellStyle name="Column_Title" xfId="931"/>
    <cellStyle name="Comma" xfId="153" builtinId="3"/>
    <cellStyle name="Comma  - Style1" xfId="932"/>
    <cellStyle name="Comma  - Style2" xfId="933"/>
    <cellStyle name="Comma  - Style3" xfId="934"/>
    <cellStyle name="Comma  - Style4" xfId="935"/>
    <cellStyle name="Comma  - Style5" xfId="936"/>
    <cellStyle name="Comma  - Style6" xfId="937"/>
    <cellStyle name="Comma  - Style7" xfId="938"/>
    <cellStyle name="Comma  - Style8" xfId="939"/>
    <cellStyle name="Comma %" xfId="940"/>
    <cellStyle name="Comma [#.##0]" xfId="941"/>
    <cellStyle name="Comma [0.000]" xfId="942"/>
    <cellStyle name="Comma [0]" xfId="154" builtinId="6"/>
    <cellStyle name="Comma [0] 10" xfId="943"/>
    <cellStyle name="Comma [0] 11" xfId="944"/>
    <cellStyle name="Comma [0] 2" xfId="3"/>
    <cellStyle name="Comma [0] 2 10" xfId="7"/>
    <cellStyle name="Comma [0] 2 11" xfId="8"/>
    <cellStyle name="Comma [0] 2 12" xfId="9"/>
    <cellStyle name="Comma [0] 2 13" xfId="10"/>
    <cellStyle name="Comma [0] 2 14" xfId="11"/>
    <cellStyle name="Comma [0] 2 15" xfId="12"/>
    <cellStyle name="Comma [0] 2 16" xfId="13"/>
    <cellStyle name="Comma [0] 2 17" xfId="14"/>
    <cellStyle name="Comma [0] 2 18" xfId="15"/>
    <cellStyle name="Comma [0] 2 19" xfId="16"/>
    <cellStyle name="Comma [0] 2 2" xfId="17"/>
    <cellStyle name="Comma [0] 2 2 2" xfId="945"/>
    <cellStyle name="Comma [0] 2 20" xfId="18"/>
    <cellStyle name="Comma [0] 2 21" xfId="19"/>
    <cellStyle name="Comma [0] 2 22" xfId="20"/>
    <cellStyle name="Comma [0] 2 23" xfId="21"/>
    <cellStyle name="Comma [0] 2 24" xfId="22"/>
    <cellStyle name="Comma [0] 2 25" xfId="23"/>
    <cellStyle name="Comma [0] 2 26" xfId="24"/>
    <cellStyle name="Comma [0] 2 27" xfId="25"/>
    <cellStyle name="Comma [0] 2 28" xfId="26"/>
    <cellStyle name="Comma [0] 2 29" xfId="27"/>
    <cellStyle name="Comma [0] 2 3" xfId="28"/>
    <cellStyle name="Comma [0] 2 30" xfId="29"/>
    <cellStyle name="Comma [0] 2 31" xfId="30"/>
    <cellStyle name="Comma [0] 2 32" xfId="31"/>
    <cellStyle name="Comma [0] 2 33" xfId="32"/>
    <cellStyle name="Comma [0] 2 34" xfId="33"/>
    <cellStyle name="Comma [0] 2 35" xfId="34"/>
    <cellStyle name="Comma [0] 2 36" xfId="35"/>
    <cellStyle name="Comma [0] 2 37" xfId="36"/>
    <cellStyle name="Comma [0] 2 38" xfId="37"/>
    <cellStyle name="Comma [0] 2 39" xfId="38"/>
    <cellStyle name="Comma [0] 2 4" xfId="39"/>
    <cellStyle name="Comma [0] 2 40" xfId="40"/>
    <cellStyle name="Comma [0] 2 41" xfId="6"/>
    <cellStyle name="Comma [0] 2 41 2" xfId="149"/>
    <cellStyle name="Comma [0] 2 5" xfId="41"/>
    <cellStyle name="Comma [0] 2 5 2" xfId="42"/>
    <cellStyle name="Comma [0] 2 6" xfId="43"/>
    <cellStyle name="Comma [0] 2 6 2" xfId="44"/>
    <cellStyle name="Comma [0] 2 6 3" xfId="45"/>
    <cellStyle name="Comma [0] 2 7" xfId="46"/>
    <cellStyle name="Comma [0] 2 8" xfId="47"/>
    <cellStyle name="Comma [0] 2 9" xfId="48"/>
    <cellStyle name="Comma [0] 2_DRAFT ANALISA BANGUNAN (BTB MAPPI 2013)" xfId="946"/>
    <cellStyle name="Comma [0] 3" xfId="49"/>
    <cellStyle name="Comma [0] 3 2" xfId="947"/>
    <cellStyle name="Comma [0] 4" xfId="50"/>
    <cellStyle name="Comma [0] 4 2" xfId="948"/>
    <cellStyle name="Comma [0] 4 3" xfId="949"/>
    <cellStyle name="Comma [0] 5" xfId="950"/>
    <cellStyle name="Comma [0] 5 2" xfId="951"/>
    <cellStyle name="Comma [0] 5 3" xfId="952"/>
    <cellStyle name="Comma [0] 6" xfId="953"/>
    <cellStyle name="Comma [0] 7" xfId="954"/>
    <cellStyle name="Comma [0] 8" xfId="955"/>
    <cellStyle name="Comma [0] 9" xfId="956"/>
    <cellStyle name="Comma [00]" xfId="957"/>
    <cellStyle name="Comma [000]" xfId="958"/>
    <cellStyle name="Comma 0" xfId="959"/>
    <cellStyle name="Comma 0*" xfId="960"/>
    <cellStyle name="Comma 0.0" xfId="961"/>
    <cellStyle name="Comma 0.0%" xfId="962"/>
    <cellStyle name="Comma 0.00" xfId="963"/>
    <cellStyle name="Comma 0.00%" xfId="964"/>
    <cellStyle name="Comma 0.000" xfId="965"/>
    <cellStyle name="Comma 0.000%" xfId="966"/>
    <cellStyle name="Comma 10" xfId="146"/>
    <cellStyle name="Comma 11" xfId="147"/>
    <cellStyle name="Comma 12" xfId="143"/>
    <cellStyle name="Comma 13" xfId="1614"/>
    <cellStyle name="Comma 2" xfId="2"/>
    <cellStyle name="Comma 2 10" xfId="52"/>
    <cellStyle name="Comma 2 11" xfId="53"/>
    <cellStyle name="Comma 2 12" xfId="54"/>
    <cellStyle name="Comma 2 13" xfId="55"/>
    <cellStyle name="Comma 2 14" xfId="56"/>
    <cellStyle name="Comma 2 15" xfId="57"/>
    <cellStyle name="Comma 2 16" xfId="58"/>
    <cellStyle name="Comma 2 17" xfId="59"/>
    <cellStyle name="Comma 2 18" xfId="60"/>
    <cellStyle name="Comma 2 19" xfId="61"/>
    <cellStyle name="Comma 2 2" xfId="62"/>
    <cellStyle name="Comma 2 2 2" xfId="967"/>
    <cellStyle name="Comma 2 20" xfId="63"/>
    <cellStyle name="Comma 2 21" xfId="64"/>
    <cellStyle name="Comma 2 22" xfId="65"/>
    <cellStyle name="Comma 2 23" xfId="66"/>
    <cellStyle name="Comma 2 24" xfId="67"/>
    <cellStyle name="Comma 2 25" xfId="68"/>
    <cellStyle name="Comma 2 26" xfId="69"/>
    <cellStyle name="Comma 2 27" xfId="70"/>
    <cellStyle name="Comma 2 28" xfId="71"/>
    <cellStyle name="Comma 2 29" xfId="72"/>
    <cellStyle name="Comma 2 3" xfId="73"/>
    <cellStyle name="Comma 2 30" xfId="74"/>
    <cellStyle name="Comma 2 31" xfId="75"/>
    <cellStyle name="Comma 2 32" xfId="76"/>
    <cellStyle name="Comma 2 33" xfId="77"/>
    <cellStyle name="Comma 2 34" xfId="78"/>
    <cellStyle name="Comma 2 35" xfId="79"/>
    <cellStyle name="Comma 2 36" xfId="80"/>
    <cellStyle name="Comma 2 37" xfId="81"/>
    <cellStyle name="Comma 2 38" xfId="51"/>
    <cellStyle name="Comma 2 38 2" xfId="150"/>
    <cellStyle name="Comma 2 4" xfId="82"/>
    <cellStyle name="Comma 2 5" xfId="83"/>
    <cellStyle name="Comma 2 6" xfId="84"/>
    <cellStyle name="Comma 2 7" xfId="85"/>
    <cellStyle name="Comma 2 8" xfId="86"/>
    <cellStyle name="Comma 2 9" xfId="87"/>
    <cellStyle name="Comma 2_penilaian jual BNP Cirebon" xfId="968"/>
    <cellStyle name="Comma 3" xfId="88"/>
    <cellStyle name="Comma 3 2" xfId="89"/>
    <cellStyle name="Comma 3 3" xfId="969"/>
    <cellStyle name="Comma 4" xfId="90"/>
    <cellStyle name="Comma 5" xfId="4"/>
    <cellStyle name="Comma 5 2" xfId="151"/>
    <cellStyle name="Comma 5 3" xfId="970"/>
    <cellStyle name="Comma 6" xfId="5"/>
    <cellStyle name="Comma 6 2" xfId="971"/>
    <cellStyle name="Comma 7" xfId="144"/>
    <cellStyle name="Comma 8" xfId="142"/>
    <cellStyle name="Comma 8 2" xfId="972"/>
    <cellStyle name="Comma 9" xfId="145"/>
    <cellStyle name="Comma0" xfId="973"/>
    <cellStyle name="Company Name" xfId="974"/>
    <cellStyle name="CR Comma" xfId="975"/>
    <cellStyle name="CR Currency" xfId="976"/>
    <cellStyle name="Credit" xfId="977"/>
    <cellStyle name="Credit subtotal" xfId="978"/>
    <cellStyle name="Credit Total" xfId="979"/>
    <cellStyle name="Currency %" xfId="980"/>
    <cellStyle name="Currency (0.00)" xfId="981"/>
    <cellStyle name="Currency [0] 2" xfId="982"/>
    <cellStyle name="Currency [00]" xfId="983"/>
    <cellStyle name="Currency 0" xfId="984"/>
    <cellStyle name="Currency 0.0" xfId="985"/>
    <cellStyle name="Currency 0.0%" xfId="986"/>
    <cellStyle name="Currency 0.0_TB-PT Kiani 30 September 2005 (updated1)" xfId="987"/>
    <cellStyle name="Currency 0.00" xfId="988"/>
    <cellStyle name="Currency 0.00%" xfId="989"/>
    <cellStyle name="Currency 0.00_TB-PT Kiani 30 September 2005 (updated1)" xfId="990"/>
    <cellStyle name="Currency 0.000" xfId="991"/>
    <cellStyle name="Currency 0.000%" xfId="992"/>
    <cellStyle name="Currency 0.000_TB-PT Kiani 30 September 2005 (updated1)" xfId="993"/>
    <cellStyle name="Currency 2" xfId="994"/>
    <cellStyle name="Currency 2 2" xfId="995"/>
    <cellStyle name="Currency 2_Analisa Pasar Baru revisi 1" xfId="996"/>
    <cellStyle name="Currency 3" xfId="997"/>
    <cellStyle name="Currency0" xfId="998"/>
    <cellStyle name="custom" xfId="999"/>
    <cellStyle name="Custom - Style1" xfId="1000"/>
    <cellStyle name="Custom - Style8" xfId="1001"/>
    <cellStyle name="custom_019_ALI AHMAD MUNARDI_JL.GALUMPIT BBK KINIM RT. 02 RW. 15" xfId="1002"/>
    <cellStyle name="Data   - Style2" xfId="1003"/>
    <cellStyle name="DataPilot Category" xfId="1004"/>
    <cellStyle name="DataPilot Result" xfId="1005"/>
    <cellStyle name="DataPilot Value" xfId="1006"/>
    <cellStyle name="Date" xfId="1007"/>
    <cellStyle name="Date Aligned" xfId="1008"/>
    <cellStyle name="Date Short" xfId="1009"/>
    <cellStyle name="Date_019_ALI AHMAD MUNARDI_JL.GALUMPIT BBK KINIM RT. 02 RW. 15" xfId="1010"/>
    <cellStyle name="Debit" xfId="1011"/>
    <cellStyle name="Debit subtotal" xfId="1012"/>
    <cellStyle name="Debit Total" xfId="1013"/>
    <cellStyle name="Dezimal [0]_laroux" xfId="1014"/>
    <cellStyle name="Dezimal_laroux" xfId="1015"/>
    <cellStyle name="Dotted Line" xfId="1016"/>
    <cellStyle name="Emphasis 1" xfId="1017"/>
    <cellStyle name="Emphasis 2" xfId="1018"/>
    <cellStyle name="Emphasis 3" xfId="1019"/>
    <cellStyle name="Enter Currency (0)" xfId="1020"/>
    <cellStyle name="Enter Currency (2)" xfId="1021"/>
    <cellStyle name="Enter Units (0)" xfId="1022"/>
    <cellStyle name="Enter Units (1)" xfId="1023"/>
    <cellStyle name="Enter Units (2)" xfId="1024"/>
    <cellStyle name="Euro" xfId="1025"/>
    <cellStyle name="Excel_BuiltIn_Comma 1" xfId="1026"/>
    <cellStyle name="F2" xfId="1027"/>
    <cellStyle name="F3" xfId="1028"/>
    <cellStyle name="F4" xfId="1029"/>
    <cellStyle name="F5" xfId="1030"/>
    <cellStyle name="F6" xfId="1031"/>
    <cellStyle name="F7" xfId="1032"/>
    <cellStyle name="F8" xfId="1033"/>
    <cellStyle name="Fanny" xfId="1034"/>
    <cellStyle name="ferdi" xfId="1035"/>
    <cellStyle name="Fixed" xfId="1036"/>
    <cellStyle name="Footnote" xfId="1037"/>
    <cellStyle name="Grey" xfId="1038"/>
    <cellStyle name="grs" xfId="1039"/>
    <cellStyle name="Hard Percent" xfId="1040"/>
    <cellStyle name="Header" xfId="1041"/>
    <cellStyle name="Header1" xfId="1042"/>
    <cellStyle name="Header2" xfId="1043"/>
    <cellStyle name="Heading" xfId="1044"/>
    <cellStyle name="Heading 1 2" xfId="1045"/>
    <cellStyle name="Heading 2 2" xfId="1046"/>
    <cellStyle name="Heading No Underline" xfId="1047"/>
    <cellStyle name="Heading With Underline" xfId="1048"/>
    <cellStyle name="Heading1" xfId="1049"/>
    <cellStyle name="Heading1 1" xfId="1050"/>
    <cellStyle name="Heading1 1 1" xfId="1051"/>
    <cellStyle name="Heading1_@@ Master Mandiri Consumer T  B" xfId="1052"/>
    <cellStyle name="Heading2" xfId="1053"/>
    <cellStyle name="Hyperlink 2" xfId="91"/>
    <cellStyle name="Hyperlink 3" xfId="1054"/>
    <cellStyle name="Input [yellow]" xfId="1055"/>
    <cellStyle name="Labels - Style3" xfId="1056"/>
    <cellStyle name="Left Side" xfId="1057"/>
    <cellStyle name="Left, Right Borders" xfId="1058"/>
    <cellStyle name="Link Currency (0)" xfId="1059"/>
    <cellStyle name="Link Currency (2)" xfId="1060"/>
    <cellStyle name="Link Units (0)" xfId="1061"/>
    <cellStyle name="Link Units (1)" xfId="1062"/>
    <cellStyle name="Link Units (2)" xfId="1063"/>
    <cellStyle name="Migliaia (0)" xfId="1064"/>
    <cellStyle name="Multiple" xfId="1065"/>
    <cellStyle name="New Times Roman" xfId="1066"/>
    <cellStyle name="no dec" xfId="1067"/>
    <cellStyle name="Normal" xfId="0" builtinId="0"/>
    <cellStyle name="Normal - Style1" xfId="1068"/>
    <cellStyle name="Normal 10" xfId="1069"/>
    <cellStyle name="Normal 11" xfId="1070"/>
    <cellStyle name="Normal 11 2" xfId="1071"/>
    <cellStyle name="Normal 12" xfId="1072"/>
    <cellStyle name="Normal 13" xfId="1073"/>
    <cellStyle name="Normal 14" xfId="1074"/>
    <cellStyle name="Normal 15" xfId="1075"/>
    <cellStyle name="Normal 16" xfId="1612"/>
    <cellStyle name="Normal 17" xfId="1076"/>
    <cellStyle name="Normal 18" xfId="1077"/>
    <cellStyle name="Normal 19" xfId="1078"/>
    <cellStyle name="Normal 2" xfId="1"/>
    <cellStyle name="Normal 2 10" xfId="93"/>
    <cellStyle name="Normal 2 11" xfId="94"/>
    <cellStyle name="Normal 2 12" xfId="95"/>
    <cellStyle name="Normal 2 13" xfId="96"/>
    <cellStyle name="Normal 2 14" xfId="97"/>
    <cellStyle name="Normal 2 15" xfId="98"/>
    <cellStyle name="Normal 2 16" xfId="99"/>
    <cellStyle name="Normal 2 17" xfId="100"/>
    <cellStyle name="Normal 2 18" xfId="101"/>
    <cellStyle name="Normal 2 19" xfId="102"/>
    <cellStyle name="Normal 2 2" xfId="103"/>
    <cellStyle name="Normal 2 2 2" xfId="1079"/>
    <cellStyle name="Normal 2 2 2 2" xfId="1080"/>
    <cellStyle name="Normal 2 2 2 3" xfId="1081"/>
    <cellStyle name="Normal 2 2 2 4" xfId="1615"/>
    <cellStyle name="Normal 2 2 3" xfId="1082"/>
    <cellStyle name="Normal 2 2 3 2" xfId="1083"/>
    <cellStyle name="Normal 2 2_DRAFT ANALISA BANGUNAN (BTB MAPPI 2013)" xfId="1084"/>
    <cellStyle name="Normal 2 20" xfId="104"/>
    <cellStyle name="Normal 2 21" xfId="105"/>
    <cellStyle name="Normal 2 22" xfId="106"/>
    <cellStyle name="Normal 2 23" xfId="107"/>
    <cellStyle name="Normal 2 24" xfId="108"/>
    <cellStyle name="Normal 2 25" xfId="109"/>
    <cellStyle name="Normal 2 26" xfId="110"/>
    <cellStyle name="Normal 2 27" xfId="111"/>
    <cellStyle name="Normal 2 28" xfId="112"/>
    <cellStyle name="Normal 2 29" xfId="113"/>
    <cellStyle name="Normal 2 3" xfId="114"/>
    <cellStyle name="Normal 2 3 2" xfId="115"/>
    <cellStyle name="Normal 2 3 3" xfId="116"/>
    <cellStyle name="Normal 2 30" xfId="117"/>
    <cellStyle name="Normal 2 31" xfId="118"/>
    <cellStyle name="Normal 2 32" xfId="119"/>
    <cellStyle name="Normal 2 33" xfId="120"/>
    <cellStyle name="Normal 2 34" xfId="121"/>
    <cellStyle name="Normal 2 35" xfId="122"/>
    <cellStyle name="Normal 2 36" xfId="123"/>
    <cellStyle name="Normal 2 37" xfId="124"/>
    <cellStyle name="Normal 2 38" xfId="125"/>
    <cellStyle name="Normal 2 39" xfId="126"/>
    <cellStyle name="Normal 2 4" xfId="127"/>
    <cellStyle name="Normal 2 4 2 2" xfId="1085"/>
    <cellStyle name="Normal 2 40" xfId="128"/>
    <cellStyle name="Normal 2 41" xfId="92"/>
    <cellStyle name="Normal 2 41 2" xfId="148"/>
    <cellStyle name="Normal 2 42" xfId="1086"/>
    <cellStyle name="Normal 2 43" xfId="1087"/>
    <cellStyle name="Normal 2 5" xfId="129"/>
    <cellStyle name="Normal 2 6" xfId="130"/>
    <cellStyle name="Normal 2 7" xfId="131"/>
    <cellStyle name="Normal 2 8" xfId="132"/>
    <cellStyle name="Normal 2 9" xfId="133"/>
    <cellStyle name="Normal 2_1106_BAMBANG TRI WINAMO_Ko. Bumi Harapan Blok CC11 No. 21_Final" xfId="1088"/>
    <cellStyle name="Normal 20" xfId="1089"/>
    <cellStyle name="Normal 21" xfId="1090"/>
    <cellStyle name="Normal 24" xfId="1091"/>
    <cellStyle name="Normal 25" xfId="1092"/>
    <cellStyle name="Normal 26" xfId="1093"/>
    <cellStyle name="Normal 27" xfId="1094"/>
    <cellStyle name="Normal 28" xfId="1095"/>
    <cellStyle name="Normal 29" xfId="1096"/>
    <cellStyle name="Normal 3" xfId="134"/>
    <cellStyle name="Normal 3 2" xfId="135"/>
    <cellStyle name="Normal 3_Jony Saragi Komp. Ruko Vila Taman Bandara Blok N No.32,33,35  Tangerang-JO Mandiri Palembang-review" xfId="1097"/>
    <cellStyle name="Normal 30" xfId="1098"/>
    <cellStyle name="Normal 32" xfId="1099"/>
    <cellStyle name="Normal 33" xfId="1100"/>
    <cellStyle name="Normal 34" xfId="1101"/>
    <cellStyle name="Normal 36" xfId="1102"/>
    <cellStyle name="Normal 38" xfId="1103"/>
    <cellStyle name="Normal 39" xfId="1104"/>
    <cellStyle name="Normal 4" xfId="136"/>
    <cellStyle name="Normal 40" xfId="1105"/>
    <cellStyle name="Normal 41" xfId="1106"/>
    <cellStyle name="Normal 44" xfId="1107"/>
    <cellStyle name="Normal 45" xfId="1108"/>
    <cellStyle name="Normal 47" xfId="1109"/>
    <cellStyle name="Normal 48" xfId="1110"/>
    <cellStyle name="Normal 49" xfId="1111"/>
    <cellStyle name="Normal 5" xfId="152"/>
    <cellStyle name="Normal 5 2" xfId="1112"/>
    <cellStyle name="Normal 5_Sofitel" xfId="1113"/>
    <cellStyle name="Normal 50" xfId="1114"/>
    <cellStyle name="Normal 54" xfId="1115"/>
    <cellStyle name="Normal 55" xfId="1116"/>
    <cellStyle name="Normal 6" xfId="1117"/>
    <cellStyle name="Normal 6 2" xfId="1118"/>
    <cellStyle name="Normal 7" xfId="1119"/>
    <cellStyle name="Normal 8" xfId="1120"/>
    <cellStyle name="Normal 82" xfId="1121"/>
    <cellStyle name="Normal 9" xfId="1122"/>
    <cellStyle name="Normal_BANGUNAN = 1" xfId="1613"/>
    <cellStyle name="NormalGB" xfId="1123"/>
    <cellStyle name="Note 2" xfId="1124"/>
    <cellStyle name="Page Number" xfId="1125"/>
    <cellStyle name="Percent %" xfId="1126"/>
    <cellStyle name="Percent % Long Underline" xfId="1127"/>
    <cellStyle name="Percent %_Worksheet in  US Financial Statements Ref. Workbook - Single Co" xfId="1128"/>
    <cellStyle name="Percent (0)" xfId="1129"/>
    <cellStyle name="Percent [0]" xfId="1130"/>
    <cellStyle name="Percent [00]" xfId="1131"/>
    <cellStyle name="Percent [2]" xfId="1132"/>
    <cellStyle name="Percent 0.0%" xfId="1133"/>
    <cellStyle name="Percent 0.0% Long Underline" xfId="1134"/>
    <cellStyle name="Percent 0.00%" xfId="1135"/>
    <cellStyle name="Percent 0.00% Long Underline" xfId="1136"/>
    <cellStyle name="Percent 0.000%" xfId="1137"/>
    <cellStyle name="Percent 0.000% Long Underline" xfId="1138"/>
    <cellStyle name="Percent 2" xfId="137"/>
    <cellStyle name="Percent 2 2" xfId="138"/>
    <cellStyle name="Percent 2 2 2" xfId="1139"/>
    <cellStyle name="Percent 2 3" xfId="139"/>
    <cellStyle name="Percent 2 3 2" xfId="140"/>
    <cellStyle name="Percent 2 4" xfId="141"/>
    <cellStyle name="Percent 3" xfId="1140"/>
    <cellStyle name="Percent 3 2" xfId="1141"/>
    <cellStyle name="Percent 4" xfId="1142"/>
    <cellStyle name="Percent 5" xfId="1143"/>
    <cellStyle name="Percent 5 2" xfId="1144"/>
    <cellStyle name="Percent 6" xfId="1145"/>
    <cellStyle name="Percent 7" xfId="1146"/>
    <cellStyle name="PrePop Currency (0)" xfId="1147"/>
    <cellStyle name="PrePop Currency (2)" xfId="1148"/>
    <cellStyle name="PrePop Units (0)" xfId="1149"/>
    <cellStyle name="PrePop Units (1)" xfId="1150"/>
    <cellStyle name="PrePop Units (2)" xfId="1151"/>
    <cellStyle name="Reset  - Style4" xfId="1152"/>
    <cellStyle name="Reset  - Style7" xfId="1153"/>
    <cellStyle name="Result 1" xfId="1154"/>
    <cellStyle name="Right Border" xfId="1155"/>
    <cellStyle name="Right Border Num General" xfId="1156"/>
    <cellStyle name="Right Border_@@...MASTER APARTEMENT or RUKO" xfId="1157"/>
    <cellStyle name="Salomon Logo" xfId="1158"/>
    <cellStyle name="sbt2" xfId="1159"/>
    <cellStyle name="Sheet Title" xfId="1160"/>
    <cellStyle name="Standaard_Hol balans december 1998 in NLG" xfId="1161"/>
    <cellStyle name="Style 1" xfId="1162"/>
    <cellStyle name="subt1" xfId="1163"/>
    <cellStyle name="Table  - Style5" xfId="1164"/>
    <cellStyle name="Table  - Style6" xfId="1165"/>
    <cellStyle name="Table Head" xfId="1166"/>
    <cellStyle name="Table Head Aligned" xfId="1167"/>
    <cellStyle name="Table Head Blue" xfId="1168"/>
    <cellStyle name="Table Head Green" xfId="1169"/>
    <cellStyle name="Table Head_Val_Sum_Graph" xfId="1170"/>
    <cellStyle name="Table Text" xfId="1171"/>
    <cellStyle name="Table Title" xfId="1172"/>
    <cellStyle name="Table Units" xfId="1173"/>
    <cellStyle name="Table_Header" xfId="1174"/>
    <cellStyle name="Text 1" xfId="1175"/>
    <cellStyle name="Text Head 1" xfId="1176"/>
    <cellStyle name="Text Indent A" xfId="1177"/>
    <cellStyle name="Text Indent B" xfId="1178"/>
    <cellStyle name="Text Indent C" xfId="1179"/>
    <cellStyle name="Tickmark" xfId="1180"/>
    <cellStyle name="Title  - Style1" xfId="1181"/>
    <cellStyle name="Title  - Style6" xfId="1182"/>
    <cellStyle name="Título" xfId="1183"/>
    <cellStyle name="Top Border" xfId="1184"/>
    <cellStyle name="Top Left Border" xfId="1185"/>
    <cellStyle name="Top, Bottom Borders" xfId="1186"/>
    <cellStyle name="Total 2" xfId="1187"/>
    <cellStyle name="TotCol - Style5" xfId="1188"/>
    <cellStyle name="TotCol - Style7" xfId="1189"/>
    <cellStyle name="TotRow - Style4" xfId="1190"/>
    <cellStyle name="TotRow - Style8" xfId="1191"/>
    <cellStyle name="Underline_Single" xfId="1192"/>
    <cellStyle name="Upper Left Corner" xfId="1193"/>
    <cellStyle name="Upper Right Corner" xfId="1194"/>
    <cellStyle name="Valuta (0)" xfId="1195"/>
    <cellStyle name="Währung [0]_laroux" xfId="1196"/>
    <cellStyle name="Währung_laroux" xfId="1197"/>
    <cellStyle name="x" xfId="1198"/>
    <cellStyle name="x_@@@ Master BCA Baru ( Tanah dan Bangunan )" xfId="1199"/>
    <cellStyle name="x_000 Bapak Risanggeni Jl. Raya Ciputat - Parung Rt.001, Rw.04 Serua Bojongsari Depok" xfId="1200"/>
    <cellStyle name="x_000 pt buaran batavia jaya" xfId="1201"/>
    <cellStyle name="x_000 PT HANA GUBAH LARAS" xfId="1202"/>
    <cellStyle name="x_000 PT sinar pamukan permai" xfId="1203"/>
    <cellStyle name="x_000 PT. LATEXIA INDONESIA" xfId="1204"/>
    <cellStyle name="x_004_PT. Inti Daya Mandiri Pratama" xfId="1205"/>
    <cellStyle name="x_1.Pabrik Tambun ok ( Cid Yang ini yang di print )" xfId="1206"/>
    <cellStyle name="x_1.Pabrik Tambun ok ( Cid Yang ini yang di print )_00 PT. ANGGADITA RUMAH TINGGAL  Komplek BPPT,Jalan teknologi 10, Rt 001 Rw 003, Meruya Utara, Kembangan, Jakarta Barat " xfId="1207"/>
    <cellStyle name="x_1.Pabrik Tambun ok ( Cid Yang ini yang di print )_4-WP-Jl. martadinata" xfId="1208"/>
    <cellStyle name="x_1.Pabrik Tambun ok ( Cid Yang ini yang di print )_5-WP-Jl. raya pemda" xfId="1209"/>
    <cellStyle name="x_1.Pabrik Tambun ok ( Cid Yang ini yang di print )_Data Base Kandang Ayam 2013" xfId="1210"/>
    <cellStyle name="x_1.Pabrik Tambun ok ( Cid Yang ini yang di print )_Kawasan Industri Pulo Gadung, Jl. Pulo Lentut, Blok II F, No. 3" xfId="1211"/>
    <cellStyle name="x_1.Pabrik Tambun ok ( Cid Yang ini yang di print )_Mesin- Mesin dan Alat Berat" xfId="1212"/>
    <cellStyle name="x_2. PT. KENCANA RAYA MEGA PERKASA Menara Imperium Jakarta Selatan" xfId="1213"/>
    <cellStyle name="x_216_PT. BCA Batununggal .tbk" xfId="1214"/>
    <cellStyle name="x_216_PT. BCA Batununggal .tbk_Ir. Salim_Pasar Induk Caringin Blok Ruko C No. 13" xfId="1215"/>
    <cellStyle name="x_239_GANDIE AJIE_TKI II C3 NO.2-3" xfId="1216"/>
    <cellStyle name="x_239_GANDIE AJIE_TKI II C3 NO.2-3_Ir. Salim_Pasar Induk Caringin Blok Ruko C No. 13" xfId="1217"/>
    <cellStyle name="x_31. GRAHA KENCANA SAKTI - Jl. Hanjawar Pacet - Cibadak - Pacet - Cianjur" xfId="1218"/>
    <cellStyle name="x_Andry Tejasukmana" xfId="1219"/>
    <cellStyle name="x_Andry Tejasukmana_102_HM Harris_Surapati Core F-23" xfId="1220"/>
    <cellStyle name="x_BCA_RIJANDO SOLICHIN_LOSARANG INDRAMAYU" xfId="1221"/>
    <cellStyle name="x_BCA_RIJANDO SOLICHIN_LOSARANG INDRAMAYU_1106_BAMBANG TRI WINAMO_Ko. Bumi Harapan Blok CC11 No. 21_Final" xfId="1222"/>
    <cellStyle name="x_BCA_RIJANDO SOLICHIN_LOSARANG INDRAMAYU_DRAFT ANALISA BANGUNAN (BTB MAPPI 2013)" xfId="1223"/>
    <cellStyle name="x_BCA_RIJANDO SOLICHIN_LOSARANG INDRAMAYU_FORMAT BCA SKH TK 1 SHM" xfId="1224"/>
    <cellStyle name="x_BCA_RIJANDO SOLICHIN_LOSARANG INDRAMAYU_Format TB BJB 2 Sertifikat 1 Bangunan" xfId="1225"/>
    <cellStyle name="x_BCA_RIJANDO SOLICHIN_LOSARANG INDRAMAYU_Format TB BJB 2 Sertifikat 2 Bangunan" xfId="1226"/>
    <cellStyle name="x_BCA_RIJANDO SOLICHIN_LOSARANG INDRAMAYU_Format TK BJB 1 Sertifikat" xfId="1227"/>
    <cellStyle name="x_BCA_RIJANDO SOLICHIN_LOSARANG INDRAMAYU_Format TK BJB 2 Sertifikat" xfId="1228"/>
    <cellStyle name="x_BCA_RIJANDO SOLICHIN_LOSARANG INDRAMAYU_IMAS HALIMAH_Jl. Pramuka RT03 RW01 Karang Tengah - Kab. Cianjur" xfId="1229"/>
    <cellStyle name="x_BCA_RIJANDO SOLICHIN_LOSARANG INDRAMAYU_JADID SURPRIANTO_Blok Ciputri RT.03 RW.05 Cigugur Tengah, Kota Cimahi" xfId="1230"/>
    <cellStyle name="x_BCA_RIJANDO SOLICHIN_LOSARANG INDRAMAYU_MUHARRAM_Jl. Soreang Banjaran No. 99, Kab. Bandung" xfId="1231"/>
    <cellStyle name="x_BCA_RIJANDO SOLICHIN_LOSARANG INDRAMAYU_SUMANTO_Ko. Griya Antariksa Asri No. 25 - Kab. Bandung" xfId="1232"/>
    <cellStyle name="x_BCA_YUYUN YUNINGSIH" xfId="1233"/>
    <cellStyle name="x_BCA_YUYUN YUNINGSIH_Jl. Cijagra No. 180" xfId="1234"/>
    <cellStyle name="x_BCA_YUYUN YUNINGSIH_Jl. Cijagra No. 180 ok erik" xfId="1235"/>
    <cellStyle name="x_BCT-kertas kerja" xfId="1236"/>
    <cellStyle name="x_BCT-kertas kerja banten bakti" xfId="1237"/>
    <cellStyle name="x_BCT-kertas kerja banten bakti_00 PT. ANGGADITA RUMAH TINGGAL  Komplek BPPT,Jalan teknologi 10, Rt 001 Rw 003, Meruya Utara, Kembangan, Jakarta Barat " xfId="1238"/>
    <cellStyle name="x_BCT-kertas kerja banten bakti_4-WP-Jl. martadinata" xfId="1239"/>
    <cellStyle name="x_BCT-kertas kerja banten bakti_5-WP-Jl. raya pemda" xfId="1240"/>
    <cellStyle name="x_BCT-kertas kerja banten bakti_Data Base Kandang Ayam 2013" xfId="1241"/>
    <cellStyle name="x_BCT-kertas kerja budiman" xfId="1242"/>
    <cellStyle name="x_BCT-kertas kerja gragejogja" xfId="1243"/>
    <cellStyle name="x_BCT-kertas kerja grageramayana" xfId="1244"/>
    <cellStyle name="x_BCT-kertas kerja grageramayana_000 PT sinar pamukan permai" xfId="1245"/>
    <cellStyle name="x_BCT-kertas kerja grageramayana_000 PT. LATEXIA INDONESIA" xfId="1246"/>
    <cellStyle name="x_BCT-kertas kerja grageramayana_anj binanga-09" xfId="1247"/>
    <cellStyle name="x_BCT-kertas kerja grageramayana_anj binanga-09_000 PT sinar pamukan permai" xfId="1248"/>
    <cellStyle name="x_BCT-kertas kerja grageramayana_anj binanga-09_000 PT. LATEXIA INDONESIA" xfId="1249"/>
    <cellStyle name="x_BCT-kertas kerja grageramayana_anj binanga-09_BCT-kertas kerja budiman" xfId="1250"/>
    <cellStyle name="x_BCT-kertas kerja grageramayana_anj binanga-09_BCT-kertas kerja kertas padalarang" xfId="1251"/>
    <cellStyle name="x_BCT-kertas kerja grageramayana_anj binanga-09_BCT-kertas kerja kopindosat" xfId="1252"/>
    <cellStyle name="x_BCT-kertas kerja grageramayana_anj binanga-09_BCT-kertas kerja pd kertas padalarang ok" xfId="1253"/>
    <cellStyle name="x_BCT-kertas kerja grageramayana_anj binanga-09_BCT-kertas kerja said (rest area 147)" xfId="1254"/>
    <cellStyle name="x_BCT-kertas kerja grageramayana_anj binanga-09_cover  perikanan" xfId="1255"/>
    <cellStyle name="x_BCT-kertas kerja grageramayana_anj binanga-09_PT. Kalsindo Karyatama final...2" xfId="1256"/>
    <cellStyle name="x_BCT-kertas kerja grageramayana_anj sidempuan-09" xfId="1257"/>
    <cellStyle name="x_BCT-kertas kerja grageramayana_anj sidempuan-09_000 PT sinar pamukan permai" xfId="1258"/>
    <cellStyle name="x_BCT-kertas kerja grageramayana_anj sidempuan-09_000 PT. LATEXIA INDONESIA" xfId="1259"/>
    <cellStyle name="x_BCT-kertas kerja grageramayana_anj sidempuan-09_BCT-kertas kerja budiman" xfId="1260"/>
    <cellStyle name="x_BCT-kertas kerja grageramayana_anj sidempuan-09_BCT-kertas kerja kertas padalarang" xfId="1261"/>
    <cellStyle name="x_BCT-kertas kerja grageramayana_anj sidempuan-09_BCT-kertas kerja kopindosat" xfId="1262"/>
    <cellStyle name="x_BCT-kertas kerja grageramayana_anj sidempuan-09_BCT-kertas kerja pd kertas padalarang ok" xfId="1263"/>
    <cellStyle name="x_BCT-kertas kerja grageramayana_anj sidempuan-09_BCT-kertas kerja said (rest area 147)" xfId="1264"/>
    <cellStyle name="x_BCT-kertas kerja grageramayana_anj sidempuan-09_cover  perikanan" xfId="1265"/>
    <cellStyle name="x_BCT-kertas kerja grageramayana_anj sidempuan-09_PT. Kalsindo Karyatama final...2" xfId="1266"/>
    <cellStyle name="x_BCT-kertas kerja grageramayana_babbeland pabrik" xfId="1267"/>
    <cellStyle name="x_BCT-kertas kerja grageramayana_BARU" xfId="1268"/>
    <cellStyle name="x_BCT-kertas kerja grageramayana_BCT-kertas kerja budiman" xfId="1269"/>
    <cellStyle name="x_BCT-kertas kerja grageramayana_BCT-kertas kerja kertas padalarang" xfId="1270"/>
    <cellStyle name="x_BCT-kertas kerja grageramayana_BCT-kertas kerja kopindosat" xfId="1271"/>
    <cellStyle name="x_BCT-kertas kerja grageramayana_BCT-kertas kerja pd kertas padalarang ok" xfId="1272"/>
    <cellStyle name="x_BCT-kertas kerja grageramayana_BCT-kertas kerja said (rest area 147)" xfId="1273"/>
    <cellStyle name="x_BCT-kertas kerja grageramayana_Copy of PT. Cheil Jedang Superfeed_Farm Yangyang_Review deni 2 Email_20 Juli" xfId="1274"/>
    <cellStyle name="x_BCT-kertas kerja grageramayana_cover  perikanan" xfId="1275"/>
    <cellStyle name="x_BCT-kertas kerja grageramayana_CV Intan Jaya Abadi Kertajaya_Farm Sukabumi_Peralatan" xfId="1276"/>
    <cellStyle name="x_BCT-kertas kerja grageramayana_CV Intan Jaya Abadi Kertajaya_Farm Sukabumi_rev" xfId="1277"/>
    <cellStyle name="x_BCT-kertas kerja grageramayana_CV. Intan Abadi Jaya_Farm Yangyang" xfId="1278"/>
    <cellStyle name="x_BCT-kertas kerja grageramayana_CV. Intan Jaya Abadi_Kertajaya, Sukabumi" xfId="1279"/>
    <cellStyle name="x_BCT-kertas kerja grageramayana_CV. Intan Jaya Abadi_Kertajaya, Sukabumi.21.2 M " xfId="1280"/>
    <cellStyle name="x_BCT-kertas kerja grageramayana_H. DEDE HERMAWAN. JLN RANCAMANYAR NO. 119. BANDUNG" xfId="1281"/>
    <cellStyle name="x_BCT-kertas kerja grageramayana_HARYANTO_LEUWI GAJAH NO. 97" xfId="1282"/>
    <cellStyle name="x_BCT-kertas kerja grageramayana_Jl. Rawa Domba" xfId="1283"/>
    <cellStyle name="x_BCT-kertas kerja grageramayana_Lap-PT. Alumindo Berkat Sejahtera" xfId="1284"/>
    <cellStyle name="x_BCT-kertas kerja grageramayana_MEMED IDAR" xfId="1285"/>
    <cellStyle name="x_BCT-kertas kerja grageramayana_Nilai Pabrik Paiton 21-06-10" xfId="1286"/>
    <cellStyle name="x_BCT-kertas kerja grageramayana_NOTARIS YOKO VERRA MOKOAG ( TANAH KOSONG indramayu)" xfId="1287"/>
    <cellStyle name="x_BCT-kertas kerja grageramayana_perikanan jl lodan" xfId="1288"/>
    <cellStyle name="x_BCT-kertas kerja grageramayana_PT. Kalsindo Karyatama final...2" xfId="1289"/>
    <cellStyle name="x_BCT-kertas kerja grageramayana_PT. Kharisma Buana Jaya" xfId="1290"/>
    <cellStyle name="x_BCT-kertas kerja grageramayana_YANA PRINA" xfId="1291"/>
    <cellStyle name="x_BCT-kertas kerja kertas padalarang" xfId="1292"/>
    <cellStyle name="x_BCT-kertas kerja kopindosat" xfId="1293"/>
    <cellStyle name="x_BCT-kertas kerja pd kertas padalarang ok" xfId="1294"/>
    <cellStyle name="x_BCT-kertas kerja said (rest area 147)" xfId="1295"/>
    <cellStyle name="x_BCT-kertas kerja_Cv. Central Presindo Utama_Siloa No. 17" xfId="1296"/>
    <cellStyle name="x_BCT-kertas kerja_Ir. Salim_Pasar Induk Caringin Blok Ruko C No. 13" xfId="1297"/>
    <cellStyle name="x_Copy of @@@ Master BCA Baru ( Tanah dan Bangunan )" xfId="1298"/>
    <cellStyle name="x_Copy of @@@ Master BCA Baru ( Tanah dan Bangunan )_102_HM Harris_Surapati Core F-23" xfId="1299"/>
    <cellStyle name="x_Copy of Lokasi 1 Komplek Dock Tegal, Jl. Jawa No. 5, Mintrangen, Tegal Timur, Tegal, Jawa Tengah ....2" xfId="1300"/>
    <cellStyle name="x_Copy of Lokasi 1 Komplek Dock Tegal, Jl. Jawa No. 5, Mintrangen, Tegal Timur, Tegal, Jawa Tengah ....2_00 PT. ANGGADITA RUMAH TINGGAL  Komplek BPPT,Jalan teknologi 10, Rt 001 Rw 003, Meruya Utara, Kembangan, Jakarta Barat " xfId="1301"/>
    <cellStyle name="x_Copy of Lokasi 1 Komplek Dock Tegal, Jl. Jawa No. 5, Mintrangen, Tegal Timur, Tegal, Jawa Tengah ....2_4-WP-Jl. martadinata" xfId="1302"/>
    <cellStyle name="x_Copy of Lokasi 1 Komplek Dock Tegal, Jl. Jawa No. 5, Mintrangen, Tegal Timur, Tegal, Jawa Tengah ....2_5-WP-Jl. raya pemda" xfId="1303"/>
    <cellStyle name="x_Copy of Lokasi 1 Komplek Dock Tegal, Jl. Jawa No. 5, Mintrangen, Tegal Timur, Tegal, Jawa Tengah ....2_Data Base Kandang Ayam 2013" xfId="1304"/>
    <cellStyle name="x_Copy of Lokasi 1 Komplek Dock Tegal, Jl. Jawa No. 5, Mintrangen, Tegal Timur, Tegal, Jawa Tengah ....2_Kawasan Industri Pulo Gadung, Jl. Pulo Lentut, Blok II F, No. 3" xfId="1305"/>
    <cellStyle name="x_Copy of Lokasi 1 Komplek Dock Tegal, Jl. Jawa No. 5, Mintrangen, Tegal Timur, Tegal, Jawa Tengah ....2_Mesin- Mesin dan Alat Berat" xfId="1306"/>
    <cellStyle name="x_COVER" xfId="1307"/>
    <cellStyle name="x_cover  perikanan" xfId="1308"/>
    <cellStyle name="x_COVER_00 PT. ANGGADITA RUMAH TINGGAL  Komplek BPPT,Jalan teknologi 10, Rt 001 Rw 003, Meruya Utara, Kembangan, Jakarta Barat " xfId="1309"/>
    <cellStyle name="x_COVER_4-WP-Jl. martadinata" xfId="1310"/>
    <cellStyle name="x_COVER_5-WP-Jl. raya pemda" xfId="1311"/>
    <cellStyle name="x_COVER_Data Base Kandang Ayam 2013" xfId="1312"/>
    <cellStyle name="x_CV. Suryalaya_Komplek Banceuy Permai" xfId="1313"/>
    <cellStyle name="x_Djaja Gunawan_Jalan Sarikaso III No. 9" xfId="1314"/>
    <cellStyle name="x_Djaja Gunawan_Jalan Sarikaso III No. 9_Cv. Central Presindo Utama_Siloa No. 17" xfId="1315"/>
    <cellStyle name="x_Djaja Gunawan_Jalan Sarikaso III No. 9_Ir. Salim_Pasar Induk Caringin Blok Ruko C No. 13" xfId="1316"/>
    <cellStyle name="x_Djong Sin Tjoy" xfId="1317"/>
    <cellStyle name="x_Djong Sin Tjoy_053_Sri Suciati_Jl. Ligar Raya No. 15" xfId="1318"/>
    <cellStyle name="x_Djong Sin Tjoy_DJANG WAHYUDIN_KO. Kopo Permai III Blok 45A No. 10 - Kab. Bandung" xfId="1319"/>
    <cellStyle name="x_Djong Sin Tjoy_DRAFT ANALISA BANGUNAN (BTB MAPPI 2013)" xfId="1320"/>
    <cellStyle name="x_Djong Sin Tjoy_Edwin Alfa Winata_Jl. Sultan Tirtayasa No.18_Review Erick" xfId="1321"/>
    <cellStyle name="x_Djong Sin Tjoy_FORMAT BCA SKH TK 1 SHM" xfId="1322"/>
    <cellStyle name="x_Djong Sin Tjoy_JADID SURPRIANTO_Blok Ciputri RT.03 RW.05 Cigugur Tengah, Kota Cimahi" xfId="1323"/>
    <cellStyle name="x_Djong Sin Tjoy_OHIM SUNARYA_Jl. Moch. Sahri No. 144 Mandalajati, Bandung" xfId="1324"/>
    <cellStyle name="x_EMAIL MESIN BUAT IBU ITA 31-08- 2009" xfId="1325"/>
    <cellStyle name="x_EMAIL MESIN BUAT IBU ITA 31-08- 2009_016_RUSTANDI(2)_Jl. Cihanjuang Rt001 Rw. 008 Cimahi" xfId="1326"/>
    <cellStyle name="x_EMAIL MESIN BUAT IBU ITA 31-08- 2009_0XX_Dede Nurhadi" xfId="1327"/>
    <cellStyle name="x_EMAIL MESIN BUAT IBU ITA 31-08- 2009_0XX_Dede Nurhadi_053_Sri Suciati_Jl. Ligar Raya No. 15" xfId="1328"/>
    <cellStyle name="x_EMAIL MESIN BUAT IBU ITA 31-08- 2009_0XX_Dede Nurhadi_Edwin Alfa Winata_Jl. Sultan Tirtayasa No.18_Review Erick" xfId="1329"/>
    <cellStyle name="x_EMAIL MESIN BUAT IBU ITA 31-08- 2009_1106_BAMBANG TRI WINAMO_Ko. Bumi Harapan Blok CC11 No. 21_Final" xfId="1330"/>
    <cellStyle name="x_EMAIL MESIN BUAT IBU ITA 31-08- 2009_BARU" xfId="1331"/>
    <cellStyle name="x_EMAIL MESIN BUAT IBU ITA 31-08- 2009_Copy of PT. Cheil Jedang Superfeed_Farm Yangyang_Review deni 2 Email_20 Juli" xfId="1332"/>
    <cellStyle name="x_EMAIL MESIN BUAT IBU ITA 31-08- 2009_CV Intan Jaya Abadi Kertajaya_Farm Sukabumi_Peralatan" xfId="1333"/>
    <cellStyle name="x_EMAIL MESIN BUAT IBU ITA 31-08- 2009_CV Intan Jaya Abadi Kertajaya_Farm Sukabumi_rev" xfId="1334"/>
    <cellStyle name="x_EMAIL MESIN BUAT IBU ITA 31-08- 2009_CV. Intan Abadi Jaya_Farm Yangyang" xfId="1335"/>
    <cellStyle name="x_EMAIL MESIN BUAT IBU ITA 31-08- 2009_CV. Intan Jaya Abadi_Kertajaya, Sukabumi" xfId="1336"/>
    <cellStyle name="x_EMAIL MESIN BUAT IBU ITA 31-08- 2009_CV. Intan Jaya Abadi_Kertajaya, Sukabumi.21.2 M " xfId="1337"/>
    <cellStyle name="x_EMAIL MESIN BUAT IBU ITA 31-08- 2009_DJANG WAHYUDIN_KO. Kopo Permai III Blok 45A No. 10 - Kab. Bandung" xfId="1338"/>
    <cellStyle name="x_EMAIL MESIN BUAT IBU ITA 31-08- 2009_DRAFT ANALISA BANGUNAN (BTB MAPPI 2013)" xfId="1339"/>
    <cellStyle name="x_EMAIL MESIN BUAT IBU ITA 31-08- 2009_FORMAT BCA SKH TK 1 SHM" xfId="1340"/>
    <cellStyle name="x_EMAIL MESIN BUAT IBU ITA 31-08- 2009_Format bjb syariah" xfId="1341"/>
    <cellStyle name="x_EMAIL MESIN BUAT IBU ITA 31-08- 2009_Format BJBS" xfId="1342"/>
    <cellStyle name="x_EMAIL MESIN BUAT IBU ITA 31-08- 2009_Format TB BJB 2 Sertifikat 1 Bangunan" xfId="1343"/>
    <cellStyle name="x_EMAIL MESIN BUAT IBU ITA 31-08- 2009_Format TB BJB 2 Sertifikat 2 Bangunan" xfId="1344"/>
    <cellStyle name="x_EMAIL MESIN BUAT IBU ITA 31-08- 2009_Format TK BJB 1 Sertifikat" xfId="1345"/>
    <cellStyle name="x_EMAIL MESIN BUAT IBU ITA 31-08- 2009_Format TK BJB 2 Sertifikat" xfId="1346"/>
    <cellStyle name="x_EMAIL MESIN BUAT IBU ITA 31-08- 2009_H. DEDE HERMAWAN. JLN RANCAMANYAR NO. 119. BANDUNG" xfId="1347"/>
    <cellStyle name="x_EMAIL MESIN BUAT IBU ITA 31-08- 2009_HARYANTO_LEUWI GAJAH NO. 97" xfId="1348"/>
    <cellStyle name="x_EMAIL MESIN BUAT IBU ITA 31-08- 2009_Heryanto" xfId="1349"/>
    <cellStyle name="x_EMAIL MESIN BUAT IBU ITA 31-08- 2009_IMAS HALIMAH_Jl. Pramuka RT03 RW01 Karang Tengah - Kab. Cianjur" xfId="1350"/>
    <cellStyle name="x_EMAIL MESIN BUAT IBU ITA 31-08- 2009_JADID SURPRIANTO_Blok Ciputri RT.03 RW.05 Cigugur Tengah, Kota Cimahi" xfId="1351"/>
    <cellStyle name="x_EMAIL MESIN BUAT IBU ITA 31-08- 2009_Jl. Cijagra No. 180 ok erik" xfId="1352"/>
    <cellStyle name="x_EMAIL MESIN BUAT IBU ITA 31-08- 2009_MEMED IDAR" xfId="1353"/>
    <cellStyle name="x_EMAIL MESIN BUAT IBU ITA 31-08- 2009_MUHARRAM_Jl. Soreang Banjaran No. 99, Kab. Bandung" xfId="1354"/>
    <cellStyle name="x_EMAIL MESIN BUAT IBU ITA 31-08- 2009_SUMANTO_Ko. Griya Antariksa Asri No. 25 - Kab. Bandung" xfId="1355"/>
    <cellStyle name="x_EMAIL MESIN BUAT IBU ITA 31-08- 2009_YANA PRINA" xfId="1356"/>
    <cellStyle name="x_Format Tanah, Bangunan dan Mesin Corporate" xfId="1357"/>
    <cellStyle name="x_Format Tanah, Bangunan dan Mesin Corporate_016_RUSTANDI(2)_Jl. Cihanjuang Rt001 Rw. 008 Cimahi" xfId="1358"/>
    <cellStyle name="x_Format Tanah, Bangunan dan Mesin Corporate_0XX_Dede Nurhadi" xfId="1359"/>
    <cellStyle name="x_Format Tanah, Bangunan dan Mesin Corporate_0XX_Dede Nurhadi_053_Sri Suciati_Jl. Ligar Raya No. 15" xfId="1360"/>
    <cellStyle name="x_Format Tanah, Bangunan dan Mesin Corporate_0XX_Dede Nurhadi_Edwin Alfa Winata_Jl. Sultan Tirtayasa No.18_Review Erick" xfId="1361"/>
    <cellStyle name="x_Format Tanah, Bangunan dan Mesin Corporate_1106_BAMBANG TRI WINAMO_Ko. Bumi Harapan Blok CC11 No. 21_Final" xfId="1362"/>
    <cellStyle name="x_Format Tanah, Bangunan dan Mesin Corporate_BARU" xfId="1363"/>
    <cellStyle name="x_Format Tanah, Bangunan dan Mesin Corporate_Copy of PT. Cheil Jedang Superfeed_Farm Yangyang_Review deni 2 Email_20 Juli" xfId="1364"/>
    <cellStyle name="x_Format Tanah, Bangunan dan Mesin Corporate_CV Intan Jaya Abadi Kertajaya_Farm Sukabumi_Peralatan" xfId="1365"/>
    <cellStyle name="x_Format Tanah, Bangunan dan Mesin Corporate_CV Intan Jaya Abadi Kertajaya_Farm Sukabumi_rev" xfId="1366"/>
    <cellStyle name="x_Format Tanah, Bangunan dan Mesin Corporate_CV. Intan Abadi Jaya_Farm Yangyang" xfId="1367"/>
    <cellStyle name="x_Format Tanah, Bangunan dan Mesin Corporate_CV. Intan Jaya Abadi_Kertajaya, Sukabumi" xfId="1368"/>
    <cellStyle name="x_Format Tanah, Bangunan dan Mesin Corporate_CV. Intan Jaya Abadi_Kertajaya, Sukabumi.21.2 M " xfId="1369"/>
    <cellStyle name="x_Format Tanah, Bangunan dan Mesin Corporate_DJANG WAHYUDIN_KO. Kopo Permai III Blok 45A No. 10 - Kab. Bandung" xfId="1370"/>
    <cellStyle name="x_Format Tanah, Bangunan dan Mesin Corporate_DRAFT ANALISA BANGUNAN (BTB MAPPI 2013)" xfId="1371"/>
    <cellStyle name="x_Format Tanah, Bangunan dan Mesin Corporate_FORMAT BCA SKH TK 1 SHM" xfId="1372"/>
    <cellStyle name="x_Format Tanah, Bangunan dan Mesin Corporate_Format bjb syariah" xfId="1373"/>
    <cellStyle name="x_Format Tanah, Bangunan dan Mesin Corporate_Format BJBS" xfId="1374"/>
    <cellStyle name="x_Format Tanah, Bangunan dan Mesin Corporate_Format TB BJB 2 Sertifikat 1 Bangunan" xfId="1375"/>
    <cellStyle name="x_Format Tanah, Bangunan dan Mesin Corporate_Format TB BJB 2 Sertifikat 2 Bangunan" xfId="1376"/>
    <cellStyle name="x_Format Tanah, Bangunan dan Mesin Corporate_Format TK BJB 1 Sertifikat" xfId="1377"/>
    <cellStyle name="x_Format Tanah, Bangunan dan Mesin Corporate_Format TK BJB 2 Sertifikat" xfId="1378"/>
    <cellStyle name="x_Format Tanah, Bangunan dan Mesin Corporate_H. DEDE HERMAWAN. JLN RANCAMANYAR NO. 119. BANDUNG" xfId="1379"/>
    <cellStyle name="x_Format Tanah, Bangunan dan Mesin Corporate_HARYANTO_LEUWI GAJAH NO. 97" xfId="1380"/>
    <cellStyle name="x_Format Tanah, Bangunan dan Mesin Corporate_Heryanto" xfId="1381"/>
    <cellStyle name="x_Format Tanah, Bangunan dan Mesin Corporate_IMAS HALIMAH_Jl. Pramuka RT03 RW01 Karang Tengah - Kab. Cianjur" xfId="1382"/>
    <cellStyle name="x_Format Tanah, Bangunan dan Mesin Corporate_JADID SURPRIANTO_Blok Ciputri RT.03 RW.05 Cigugur Tengah, Kota Cimahi" xfId="1383"/>
    <cellStyle name="x_Format Tanah, Bangunan dan Mesin Corporate_Jl. Cijagra No. 180 ok erik" xfId="1384"/>
    <cellStyle name="x_Format Tanah, Bangunan dan Mesin Corporate_MEMED IDAR" xfId="1385"/>
    <cellStyle name="x_Format Tanah, Bangunan dan Mesin Corporate_MUHARRAM_Jl. Soreang Banjaran No. 99, Kab. Bandung" xfId="1386"/>
    <cellStyle name="x_Format Tanah, Bangunan dan Mesin Corporate_SUMANTO_Ko. Griya Antariksa Asri No. 25 - Kab. Bandung" xfId="1387"/>
    <cellStyle name="x_Format Tanah, Bangunan dan Mesin Corporate_YANA PRINA" xfId="1388"/>
    <cellStyle name="x_lks= 1=-jalan Budi Sari VII. No. 48" xfId="1389"/>
    <cellStyle name="x_lks= 1=-jalan Budi Sari VII. No. 48_BARU" xfId="1390"/>
    <cellStyle name="x_lks= 1=-jalan Budi Sari VII. No. 48_Copy of PT. Cheil Jedang Superfeed_Farm Yangyang_Review deni 2 Email_20 Juli" xfId="1391"/>
    <cellStyle name="x_lks= 1=-jalan Budi Sari VII. No. 48_CV Intan Jaya Abadi Kertajaya_Farm Sukabumi_Peralatan" xfId="1392"/>
    <cellStyle name="x_lks= 1=-jalan Budi Sari VII. No. 48_CV Intan Jaya Abadi Kertajaya_Farm Sukabumi_rev" xfId="1393"/>
    <cellStyle name="x_lks= 1=-jalan Budi Sari VII. No. 48_CV. Intan Abadi Jaya_Farm Yangyang" xfId="1394"/>
    <cellStyle name="x_lks= 1=-jalan Budi Sari VII. No. 48_CV. Intan Jaya Abadi_Kertajaya, Sukabumi" xfId="1395"/>
    <cellStyle name="x_lks= 1=-jalan Budi Sari VII. No. 48_CV. Intan Jaya Abadi_Kertajaya, Sukabumi.21.2 M " xfId="1396"/>
    <cellStyle name="x_lks= 1=-jalan Budi Sari VII. No. 48_H. DEDE HERMAWAN. JLN RANCAMANYAR NO. 119. BANDUNG" xfId="1397"/>
    <cellStyle name="x_lks= 1=-jalan Budi Sari VII. No. 48_HARYANTO_LEUWI GAJAH NO. 97" xfId="1398"/>
    <cellStyle name="x_lks= 1=-jalan Budi Sari VII. No. 48_MEMED IDAR" xfId="1399"/>
    <cellStyle name="x_lks= 1=-jalan Budi Sari VII. No. 48_YANA PRINA" xfId="1400"/>
    <cellStyle name="x_lks= 2=-jalan manunggal No.25" xfId="1401"/>
    <cellStyle name="x_Lok 2_Jl. Rancaloa, Cipamongkolan Bandung" xfId="1402"/>
    <cellStyle name="x_Lokasi 1 -Resume Gabungan  - Uraian PT. Inkha Belyan ( Pabrik Parung ) ok" xfId="1403"/>
    <cellStyle name="x_Lokasi 1 -Resume Gabungan  - Uraian PT. Inkha Belyan ( Pabrik Parung ) ok_00 PT. ANGGADITA RUMAH TINGGAL  Komplek BPPT,Jalan teknologi 10, Rt 001 Rw 003, Meruya Utara, Kembangan, Jakarta Barat " xfId="1404"/>
    <cellStyle name="x_Lokasi 1 -Resume Gabungan  - Uraian PT. Inkha Belyan ( Pabrik Parung ) ok_4-WP-Jl. martadinata" xfId="1405"/>
    <cellStyle name="x_Lokasi 1 -Resume Gabungan  - Uraian PT. Inkha Belyan ( Pabrik Parung ) ok_5-WP-Jl. raya pemda" xfId="1406"/>
    <cellStyle name="x_Lokasi 1 -Resume Gabungan  - Uraian PT. Inkha Belyan ( Pabrik Parung ) ok_Data Base Kandang Ayam 2013" xfId="1407"/>
    <cellStyle name="x_Lokasi 1 -Resume Gabungan  - Uraian PT. Inkha Belyan ( Pabrik Parung ) ok_Kawasan Industri Pulo Gadung, Jl. Pulo Lentut, Blok II F, No. 3" xfId="1408"/>
    <cellStyle name="x_Lokasi 1 -Resume Gabungan  - Uraian PT. Inkha Belyan ( Pabrik Parung ) ok_Mesin- Mesin dan Alat Berat" xfId="1409"/>
    <cellStyle name="x_Lokasi 2 -  CV. Sejahtera Hatchery" xfId="1410"/>
    <cellStyle name="x_Lucky Gunawan_Komp. Mekar Sari Jl. Mekar Makmur No. 16" xfId="1411"/>
    <cellStyle name="x_Lucky Gunawan_Komp. Mekar Sari Jl. Mekar Makmur No. 16_1106_BAMBANG TRI WINAMO_Ko. Bumi Harapan Blok CC11 No. 21_Final" xfId="1412"/>
    <cellStyle name="x_Lucky Gunawan_Komp. Mekar Sari Jl. Mekar Makmur No. 16_DRAFT ANALISA BANGUNAN (BTB MAPPI 2013)" xfId="1413"/>
    <cellStyle name="x_Lucky Gunawan_Komp. Mekar Sari Jl. Mekar Makmur No. 16_FORMAT BCA SKH TK 1 SHM" xfId="1414"/>
    <cellStyle name="x_Lucky Gunawan_Komp. Mekar Sari Jl. Mekar Makmur No. 16_Format bjb syariah" xfId="1415"/>
    <cellStyle name="x_Lucky Gunawan_Komp. Mekar Sari Jl. Mekar Makmur No. 16_Format BJBS" xfId="1416"/>
    <cellStyle name="x_Lucky Gunawan_Komp. Mekar Sari Jl. Mekar Makmur No. 16_Format TB BJB 2 Sertifikat 1 Bangunan" xfId="1417"/>
    <cellStyle name="x_Lucky Gunawan_Komp. Mekar Sari Jl. Mekar Makmur No. 16_Format TB BJB 2 Sertifikat 2 Bangunan" xfId="1418"/>
    <cellStyle name="x_Lucky Gunawan_Komp. Mekar Sari Jl. Mekar Makmur No. 16_Format TK BJB 1 Sertifikat" xfId="1419"/>
    <cellStyle name="x_Lucky Gunawan_Komp. Mekar Sari Jl. Mekar Makmur No. 16_Format TK BJB 2 Sertifikat" xfId="1420"/>
    <cellStyle name="x_Lucky Gunawan_Komp. Mekar Sari Jl. Mekar Makmur No. 16_IMAS HALIMAH_Jl. Pramuka RT03 RW01 Karang Tengah - Kab. Cianjur" xfId="1421"/>
    <cellStyle name="x_Lucky Gunawan_Komp. Mekar Sari Jl. Mekar Makmur No. 16_JADID SURPRIANTO_Blok Ciputri RT.03 RW.05 Cigugur Tengah, Kota Cimahi" xfId="1422"/>
    <cellStyle name="x_Lucky Gunawan_Komp. Mekar Sari Jl. Mekar Makmur No. 16_MUHARRAM_Jl. Soreang Banjaran No. 99, Kab. Bandung" xfId="1423"/>
    <cellStyle name="x_Lucky Gunawan_Komp. Mekar Sari Jl. Mekar Makmur No. 16_SUMANTO_Ko. Griya Antariksa Asri No. 25 - Kab. Bandung" xfId="1424"/>
    <cellStyle name="x_Master Coorporate" xfId="1425"/>
    <cellStyle name="x_Master Coorporate_BCT-kertas kerja banten bakti" xfId="1426"/>
    <cellStyle name="x_Master Coorporate_BCT-kertas kerja banten bakti_00 PT. ANGGADITA RUMAH TINGGAL  Komplek BPPT,Jalan teknologi 10, Rt 001 Rw 003, Meruya Utara, Kembangan, Jakarta Barat " xfId="1427"/>
    <cellStyle name="x_Master Coorporate_BCT-kertas kerja banten bakti_4-WP-Jl. martadinata" xfId="1428"/>
    <cellStyle name="x_Master Coorporate_BCT-kertas kerja banten bakti_5-WP-Jl. raya pemda" xfId="1429"/>
    <cellStyle name="x_Master Coorporate_BCT-kertas kerja banten bakti_Data Base Kandang Ayam 2013" xfId="1430"/>
    <cellStyle name="x_Master Coorporate_foto" xfId="1431"/>
    <cellStyle name="x_Master Coorporate_foto_00 PT. ANGGADITA RUMAH TINGGAL  Komplek BPPT,Jalan teknologi 10, Rt 001 Rw 003, Meruya Utara, Kembangan, Jakarta Barat " xfId="1432"/>
    <cellStyle name="x_Master Coorporate_foto_4-WP-Jl. martadinata" xfId="1433"/>
    <cellStyle name="x_Master Coorporate_foto_5-WP-Jl. raya pemda" xfId="1434"/>
    <cellStyle name="x_Master Coorporate_foto_Data Base Kandang Ayam 2013" xfId="1435"/>
    <cellStyle name="x_Master Coorporate_foto_Kawasan Industri Pulo Gadung, Jl. Pulo Lentut, Blok II F, No. 3" xfId="1436"/>
    <cellStyle name="x_Master Coorporate_foto_Mesin- Mesin dan Alat Berat" xfId="1437"/>
    <cellStyle name="x_Master Coorporate_Fotonya PT.PRIMA MUSTIKA PETROLINDO" xfId="1438"/>
    <cellStyle name="x_Master Tanah Bangunan Mesin" xfId="1439"/>
    <cellStyle name="x_mesin" xfId="1440"/>
    <cellStyle name="x_mesin_00 PT. ANGGADITA RUMAH TINGGAL  Komplek BPPT,Jalan teknologi 10, Rt 001 Rw 003, Meruya Utara, Kembangan, Jakarta Barat " xfId="1441"/>
    <cellStyle name="x_mesin_4-WP-Jl. martadinata" xfId="1442"/>
    <cellStyle name="x_mesin_5-WP-Jl. raya pemda" xfId="1443"/>
    <cellStyle name="x_mesin_Data Base Kandang Ayam 2013" xfId="1444"/>
    <cellStyle name="x_mesin_Kawasan Industri Pulo Gadung, Jl. Pulo Lentut, Blok II F, No. 3" xfId="1445"/>
    <cellStyle name="x_mesin_Mesin- Mesin dan Alat Berat" xfId="1446"/>
    <cellStyle name="x_mesin_Sofitel" xfId="1447"/>
    <cellStyle name="x_NILAI PABRIK - email to Jkt" xfId="1448"/>
    <cellStyle name="x_NILAI PABRIK - email to Jkt_00 PT. ANGGADITA RUMAH TINGGAL  Komplek BPPT,Jalan teknologi 10, Rt 001 Rw 003, Meruya Utara, Kembangan, Jakarta Barat " xfId="1449"/>
    <cellStyle name="x_NILAI PABRIK - email to Jkt_000 Bapak Risanggeni Jl. Raya Ciputat - Parung Rt.001, Rw.04 Serua Bojongsari Depok" xfId="1450"/>
    <cellStyle name="x_NILAI PABRIK - email to Jkt_016_RUSTANDI(2)_Jl. Cihanjuang Rt001 Rw. 008 Cimahi" xfId="1451"/>
    <cellStyle name="x_NILAI PABRIK - email to Jkt_4-WP-Jl. martadinata" xfId="1452"/>
    <cellStyle name="x_NILAI PABRIK - email to Jkt_5-WP-Jl. raya pemda" xfId="1453"/>
    <cellStyle name="x_NILAI PABRIK - email to Jkt_Data Base Kandang Ayam 2013" xfId="1454"/>
    <cellStyle name="x_NILAI PABRIK - email to Jkt_DRAFT ANALISA BANGUNAN (BTB MAPPI 2013)" xfId="1455"/>
    <cellStyle name="x_NILAI PABRIK - email to Jkt_Format BCA 2011" xfId="1456"/>
    <cellStyle name="x_NILAI PABRIK - email to Jkt_FORMAT BCA SKH TK 1 SHM" xfId="1457"/>
    <cellStyle name="x_NILAI PABRIK - email to Jkt_JADID SURPRIANTO_Blok Ciputri RT.03 RW.05 Cigugur Tengah, Kota Cimahi" xfId="1458"/>
    <cellStyle name="x_NILAI PABRIK - email to Jkt_Jl. Cijagra No. 180" xfId="1459"/>
    <cellStyle name="x_NILAI PABRIK - email to Jkt_Jl. Cijagra No. 180 ok erik" xfId="1460"/>
    <cellStyle name="x_NILAI PABRIK - email to Jkt_Kawasan Industri Pulo Gadung, Jl. Pulo Lentut, Blok II F, No. 3" xfId="1461"/>
    <cellStyle name="x_NILAI PABRIK - email to Jkt_Mesin- Mesin dan Alat Berat" xfId="1462"/>
    <cellStyle name="x_NILAI PABRIK - email to Jkt_Nilai Asuransi" xfId="1463"/>
    <cellStyle name="x_NILAI PABRIK - email to Jkt_OHIM SUNARYA_Jl. Moch. Sahri No. 144 Mandalajati, Bandung" xfId="1464"/>
    <cellStyle name="x_NILAI PABRIK - email to Jkt_Sofitel" xfId="1465"/>
    <cellStyle name="x_Nilai Pabrik Paiton 21-06-10" xfId="1466"/>
    <cellStyle name="x_No. A1-2" xfId="1467"/>
    <cellStyle name="x_No. A1-2_016_RUSTANDI(2)_Jl. Cihanjuang Rt001 Rw. 008 Cimahi" xfId="1468"/>
    <cellStyle name="x_No. A1-2_0XX_Dede Nurhadi" xfId="1469"/>
    <cellStyle name="x_No. A1-2_0XX_Dede Nurhadi_053_Sri Suciati_Jl. Ligar Raya No. 15" xfId="1470"/>
    <cellStyle name="x_No. A1-2_0XX_Dede Nurhadi_Edwin Alfa Winata_Jl. Sultan Tirtayasa No.18_Review Erick" xfId="1471"/>
    <cellStyle name="x_No. A1-2_1106_BAMBANG TRI WINAMO_Ko. Bumi Harapan Blok CC11 No. 21_Final" xfId="1472"/>
    <cellStyle name="x_No. A1-2_BARU" xfId="1473"/>
    <cellStyle name="x_No. A1-2_Copy of PT. Cheil Jedang Superfeed_Farm Yangyang_Review deni 2 Email_20 Juli" xfId="1474"/>
    <cellStyle name="x_No. A1-2_CV Intan Jaya Abadi Kertajaya_Farm Sukabumi_Peralatan" xfId="1475"/>
    <cellStyle name="x_No. A1-2_CV Intan Jaya Abadi Kertajaya_Farm Sukabumi_rev" xfId="1476"/>
    <cellStyle name="x_No. A1-2_CV. Intan Abadi Jaya_Farm Yangyang" xfId="1477"/>
    <cellStyle name="x_No. A1-2_CV. Intan Jaya Abadi_Kertajaya, Sukabumi" xfId="1478"/>
    <cellStyle name="x_No. A1-2_CV. Intan Jaya Abadi_Kertajaya, Sukabumi.21.2 M " xfId="1479"/>
    <cellStyle name="x_No. A1-2_DJANG WAHYUDIN_KO. Kopo Permai III Blok 45A No. 10 - Kab. Bandung" xfId="1480"/>
    <cellStyle name="x_No. A1-2_DRAFT ANALISA BANGUNAN (BTB MAPPI 2013)" xfId="1481"/>
    <cellStyle name="x_No. A1-2_FORMAT BCA SKH TK 1 SHM" xfId="1482"/>
    <cellStyle name="x_No. A1-2_Format bjb syariah" xfId="1483"/>
    <cellStyle name="x_No. A1-2_Format BJBS" xfId="1484"/>
    <cellStyle name="x_No. A1-2_Format TB BJB 2 Sertifikat 1 Bangunan" xfId="1485"/>
    <cellStyle name="x_No. A1-2_Format TB BJB 2 Sertifikat 2 Bangunan" xfId="1486"/>
    <cellStyle name="x_No. A1-2_Format TK BJB 1 Sertifikat" xfId="1487"/>
    <cellStyle name="x_No. A1-2_Format TK BJB 2 Sertifikat" xfId="1488"/>
    <cellStyle name="x_No. A1-2_H. DEDE HERMAWAN. JLN RANCAMANYAR NO. 119. BANDUNG" xfId="1489"/>
    <cellStyle name="x_No. A1-2_HARYANTO_LEUWI GAJAH NO. 97" xfId="1490"/>
    <cellStyle name="x_No. A1-2_Heryanto" xfId="1491"/>
    <cellStyle name="x_No. A1-2_IMAS HALIMAH_Jl. Pramuka RT03 RW01 Karang Tengah - Kab. Cianjur" xfId="1492"/>
    <cellStyle name="x_No. A1-2_JADID SURPRIANTO_Blok Ciputri RT.03 RW.05 Cigugur Tengah, Kota Cimahi" xfId="1493"/>
    <cellStyle name="x_No. A1-2_Jl. Cijagra No. 180 ok erik" xfId="1494"/>
    <cellStyle name="x_No. A1-2_MEMED IDAR" xfId="1495"/>
    <cellStyle name="x_No. A1-2_MUHARRAM_Jl. Soreang Banjaran No. 99, Kab. Bandung" xfId="1496"/>
    <cellStyle name="x_No. A1-2_SUMANTO_Ko. Griya Antariksa Asri No. 25 - Kab. Bandung" xfId="1497"/>
    <cellStyle name="x_No. A1-2_YANA PRINA" xfId="1498"/>
    <cellStyle name="x_penilaian jual BNP Cirebon" xfId="1499"/>
    <cellStyle name="x_PT. Azka Raja_Jl. Angkrek No. 105 B Sumedang" xfId="1500"/>
    <cellStyle name="x_PT. Azka Raja_Jl. Angkrek No. 105 B Sumedang_053_Sri Suciati_Jl. Ligar Raya No. 15" xfId="1501"/>
    <cellStyle name="x_PT. Azka Raja_Jl. Angkrek No. 105 B Sumedang_FORMAT BCA SKH TK 1 SHM" xfId="1502"/>
    <cellStyle name="x_PT. Azka Raja_Jl. Angkrek No. 105 B Sumedang_JADID SURPRIANTO_Blok Ciputri RT.03 RW.05 Cigugur Tengah, Kota Cimahi" xfId="1503"/>
    <cellStyle name="x_PT. Azka Raja_Jl. Angkrek No. 105 B Sumedang_PT. Asean Motor Internasional_Jl. soekarno Hatta-review" xfId="1504"/>
    <cellStyle name="x_PT. Azka Raja_Jl. Angkrek No. 105 B Sumedang_SHERLY EGGIE A_Griya Persada Kav No. 40 - Bandung" xfId="1505"/>
    <cellStyle name="x_PT. HAINA INDONESIA Jl. Jelambar Utama III No.11 Jakbar_akhir bagja" xfId="1506"/>
    <cellStyle name="x_PT. Kalsindo Karyatama 2010" xfId="1507"/>
    <cellStyle name="x_PT. Kalsindo Karyatama final...2" xfId="1508"/>
    <cellStyle name="x_PT. TRINITAS BUANA UTAMA punya gugun baru " xfId="1509"/>
    <cellStyle name="x_PT. TRINITAS BUANA UTAMA punya gugun baru _016_RUSTANDI(2)_Jl. Cihanjuang Rt001 Rw. 008 Cimahi" xfId="1510"/>
    <cellStyle name="x_PT. TRINITAS BUANA UTAMA punya gugun baru _0XX_Dede Nurhadi" xfId="1511"/>
    <cellStyle name="x_PT. TRINITAS BUANA UTAMA punya gugun baru _0XX_Dede Nurhadi_053_Sri Suciati_Jl. Ligar Raya No. 15" xfId="1512"/>
    <cellStyle name="x_PT. TRINITAS BUANA UTAMA punya gugun baru _0XX_Dede Nurhadi_Edwin Alfa Winata_Jl. Sultan Tirtayasa No.18_Review Erick" xfId="1513"/>
    <cellStyle name="x_PT. TRINITAS BUANA UTAMA punya gugun baru _102_HM Harris_Surapati Core F-23" xfId="1514"/>
    <cellStyle name="x_PT. TRINITAS BUANA UTAMA punya gugun baru _1106_BAMBANG TRI WINAMO_Ko. Bumi Harapan Blok CC11 No. 21_Final" xfId="1515"/>
    <cellStyle name="x_PT. TRINITAS BUANA UTAMA punya gugun baru _BARU" xfId="1516"/>
    <cellStyle name="x_PT. TRINITAS BUANA UTAMA punya gugun baru _Copy of PT. Cheil Jedang Superfeed_Farm Yangyang_Review deni 2 Email_20 Juli" xfId="1517"/>
    <cellStyle name="x_PT. TRINITAS BUANA UTAMA punya gugun baru _CV Intan Jaya Abadi Kertajaya_Farm Sukabumi_Peralatan" xfId="1518"/>
    <cellStyle name="x_PT. TRINITAS BUANA UTAMA punya gugun baru _CV Intan Jaya Abadi Kertajaya_Farm Sukabumi_rev" xfId="1519"/>
    <cellStyle name="x_PT. TRINITAS BUANA UTAMA punya gugun baru _CV. Intan Abadi Jaya_Farm Yangyang" xfId="1520"/>
    <cellStyle name="x_PT. TRINITAS BUANA UTAMA punya gugun baru _CV. Intan Jaya Abadi_Kertajaya, Sukabumi" xfId="1521"/>
    <cellStyle name="x_PT. TRINITAS BUANA UTAMA punya gugun baru _CV. Intan Jaya Abadi_Kertajaya, Sukabumi.21.2 M " xfId="1522"/>
    <cellStyle name="x_PT. TRINITAS BUANA UTAMA punya gugun baru _DJANG WAHYUDIN_KO. Kopo Permai III Blok 45A No. 10 - Kab. Bandung" xfId="1523"/>
    <cellStyle name="x_PT. TRINITAS BUANA UTAMA punya gugun baru _Djong Sin Tjoy" xfId="1524"/>
    <cellStyle name="x_PT. TRINITAS BUANA UTAMA punya gugun baru _DRAFT ANALISA BANGUNAN (BTB MAPPI 2013)" xfId="1525"/>
    <cellStyle name="x_PT. TRINITAS BUANA UTAMA punya gugun baru _FORMAT BCA SKH TK 1 SHM" xfId="1526"/>
    <cellStyle name="x_PT. TRINITAS BUANA UTAMA punya gugun baru _Format bjb syariah" xfId="1527"/>
    <cellStyle name="x_PT. TRINITAS BUANA UTAMA punya gugun baru _Format BJBS" xfId="1528"/>
    <cellStyle name="x_PT. TRINITAS BUANA UTAMA punya gugun baru _Format TB BJB 2 Sertifikat 1 Bangunan" xfId="1529"/>
    <cellStyle name="x_PT. TRINITAS BUANA UTAMA punya gugun baru _Format TB BJB 2 Sertifikat 2 Bangunan" xfId="1530"/>
    <cellStyle name="x_PT. TRINITAS BUANA UTAMA punya gugun baru _Format TK BJB 1 Sertifikat" xfId="1531"/>
    <cellStyle name="x_PT. TRINITAS BUANA UTAMA punya gugun baru _Format TK BJB 2 Sertifikat" xfId="1532"/>
    <cellStyle name="x_PT. TRINITAS BUANA UTAMA punya gugun baru _H. Apud Saripudin_Jl. Pikiran Rakyat No. 43" xfId="1533"/>
    <cellStyle name="x_PT. TRINITAS BUANA UTAMA punya gugun baru _H. DEDE HERMAWAN. JLN RANCAMANYAR NO. 119. BANDUNG" xfId="1534"/>
    <cellStyle name="x_PT. TRINITAS BUANA UTAMA punya gugun baru _HARYANTO_LEUWI GAJAH NO. 97" xfId="1535"/>
    <cellStyle name="x_PT. TRINITAS BUANA UTAMA punya gugun baru _Heryanto" xfId="1536"/>
    <cellStyle name="x_PT. TRINITAS BUANA UTAMA punya gugun baru _IMAS HALIMAH_Jl. Pramuka RT03 RW01 Karang Tengah - Kab. Cianjur" xfId="1537"/>
    <cellStyle name="x_PT. TRINITAS BUANA UTAMA punya gugun baru _JADID SURPRIANTO_Blok Ciputri RT.03 RW.05 Cigugur Tengah, Kota Cimahi" xfId="1538"/>
    <cellStyle name="x_PT. TRINITAS BUANA UTAMA punya gugun baru _Jl. Cijagra No. 180 ok erik" xfId="1539"/>
    <cellStyle name="x_PT. TRINITAS BUANA UTAMA punya gugun baru _Lucky Gunawan_Komp. Mekar Sari Jl. Mekar Makmur No. 16" xfId="1540"/>
    <cellStyle name="x_PT. TRINITAS BUANA UTAMA punya gugun baru _MEMED IDAR" xfId="1541"/>
    <cellStyle name="x_PT. TRINITAS BUANA UTAMA punya gugun baru _MUHARRAM_Jl. Soreang Banjaran No. 99, Kab. Bandung" xfId="1542"/>
    <cellStyle name="x_PT. TRINITAS BUANA UTAMA punya gugun baru _SUMANTO_Ko. Griya Antariksa Asri No. 25 - Kab. Bandung" xfId="1543"/>
    <cellStyle name="x_PT. TRINITAS BUANA UTAMA punya gugun baru _YANA PRINA" xfId="1544"/>
    <cellStyle name="x_Resume PT. Kellay Indonesia 14 Mei 2008 ...3" xfId="1545"/>
    <cellStyle name="x_Resume PT. Kellay Indonesia 14 Mei 2008 ...3_00 PT. ANGGADITA RUMAH TINGGAL  Komplek BPPT,Jalan teknologi 10, Rt 001 Rw 003, Meruya Utara, Kembangan, Jakarta Barat " xfId="1546"/>
    <cellStyle name="x_Resume PT. Kellay Indonesia 14 Mei 2008 ...3_4-WP-Jl. martadinata" xfId="1547"/>
    <cellStyle name="x_Resume PT. Kellay Indonesia 14 Mei 2008 ...3_5-WP-Jl. raya pemda" xfId="1548"/>
    <cellStyle name="x_Resume PT. Kellay Indonesia 14 Mei 2008 ...3_Data Base Kandang Ayam 2013" xfId="1549"/>
    <cellStyle name="x_Resume PT. Kellay Indonesia 14 Mei 2008 ...3_Kawasan Industri Pulo Gadung, Jl. Pulo Lentut, Blok II F, No. 3" xfId="1550"/>
    <cellStyle name="x_Resume PT. Kellay Indonesia 14 Mei 2008 ...3_Mesin- Mesin dan Alat Berat" xfId="1551"/>
    <cellStyle name="x_Sien Liang An Handoko" xfId="1552"/>
    <cellStyle name="x_Sien Liang An Handoko_053_Sri Suciati_Jl. Ligar Raya No. 15" xfId="1553"/>
    <cellStyle name="x_Sien Liang An Handoko_DJANG WAHYUDIN_KO. Kopo Permai III Blok 45A No. 10 - Kab. Bandung" xfId="1554"/>
    <cellStyle name="x_Sien Liang An Handoko_DRAFT ANALISA BANGUNAN (BTB MAPPI 2013)" xfId="1555"/>
    <cellStyle name="x_Sien Liang An Handoko_Edwin Alfa Winata_Jl. Sultan Tirtayasa No.18_Review Erick" xfId="1556"/>
    <cellStyle name="x_Sien Liang An Handoko_FORMAT BCA SKH TK 1 SHM" xfId="1557"/>
    <cellStyle name="x_Sien Liang An Handoko_JADID SURPRIANTO_Blok Ciputri RT.03 RW.05 Cigugur Tengah, Kota Cimahi" xfId="1558"/>
    <cellStyle name="x_Sien Liang An Handoko_OHIM SUNARYA_Jl. Moch. Sahri No. 144 Mandalajati, Bandung" xfId="1559"/>
    <cellStyle name="x_Sofitel" xfId="1560"/>
    <cellStyle name="x_SPBU 34-42113 JL. JENDERAL SUDIRMAN SERANG BANTEN" xfId="1561"/>
    <cellStyle name="x_SPBU 34-42113 JL. JENDERAL SUDIRMAN SERANG BANTEN_00 PT. ANGGADITA RUMAH TINGGAL  Komplek BPPT,Jalan teknologi 10, Rt 001 Rw 003, Meruya Utara, Kembangan, Jakarta Barat " xfId="1562"/>
    <cellStyle name="x_SPBU 34-42113 JL. JENDERAL SUDIRMAN SERANG BANTEN_4-WP-Jl. martadinata" xfId="1563"/>
    <cellStyle name="x_SPBU 34-42113 JL. JENDERAL SUDIRMAN SERANG BANTEN_5-WP-Jl. raya pemda" xfId="1564"/>
    <cellStyle name="x_SPBU 34-42113 JL. JENDERAL SUDIRMAN SERANG BANTEN_Data Base Kandang Ayam 2013" xfId="1565"/>
    <cellStyle name="x_SPBU 34-42113 JL. JENDERAL SUDIRMAN SERANG BANTEN_Kawasan Industri Pulo Gadung, Jl. Pulo Lentut, Blok II F, No. 3" xfId="1566"/>
    <cellStyle name="x_SPBU 34-42113 JL. JENDERAL SUDIRMAN SERANG BANTEN_Mesin- Mesin dan Alat Berat" xfId="1567"/>
    <cellStyle name="x_SPBU 34-42125 Jl. Raya Palka Km. 4,5 Sindangsari, Ciomas,serang ok" xfId="1568"/>
    <cellStyle name="x_Surat " xfId="1569"/>
    <cellStyle name="x_Surat _016_RUSTANDI(2)_Jl. Cihanjuang Rt001 Rw. 008 Cimahi" xfId="1570"/>
    <cellStyle name="x_Surat _0XX_Dede Nurhadi" xfId="1571"/>
    <cellStyle name="x_Surat _0XX_Dede Nurhadi_053_Sri Suciati_Jl. Ligar Raya No. 15" xfId="1572"/>
    <cellStyle name="x_Surat _0XX_Dede Nurhadi_Edwin Alfa Winata_Jl. Sultan Tirtayasa No.18_Review Erick" xfId="1573"/>
    <cellStyle name="x_Surat _1106_BAMBANG TRI WINAMO_Ko. Bumi Harapan Blok CC11 No. 21_Final" xfId="1574"/>
    <cellStyle name="x_Surat _DJANG WAHYUDIN_KO. Kopo Permai III Blok 45A No. 10 - Kab. Bandung" xfId="1575"/>
    <cellStyle name="x_Surat _DRAFT ANALISA BANGUNAN (BTB MAPPI 2013)" xfId="1576"/>
    <cellStyle name="x_Surat _FORMAT BCA SKH TK 1 SHM" xfId="1577"/>
    <cellStyle name="x_Surat _Format bjb syariah" xfId="1578"/>
    <cellStyle name="x_Surat _Format BJBS" xfId="1579"/>
    <cellStyle name="x_Surat _Format TB BJB 2 Sertifikat 1 Bangunan" xfId="1580"/>
    <cellStyle name="x_Surat _Format TB BJB 2 Sertifikat 2 Bangunan" xfId="1581"/>
    <cellStyle name="x_Surat _Format TK BJB 1 Sertifikat" xfId="1582"/>
    <cellStyle name="x_Surat _Format TK BJB 2 Sertifikat" xfId="1583"/>
    <cellStyle name="x_Surat _Heryanto" xfId="1584"/>
    <cellStyle name="x_Surat _IMAS HALIMAH_Jl. Pramuka RT03 RW01 Karang Tengah - Kab. Cianjur" xfId="1585"/>
    <cellStyle name="x_Surat _JADID SURPRIANTO_Blok Ciputri RT.03 RW.05 Cigugur Tengah, Kota Cimahi" xfId="1586"/>
    <cellStyle name="x_Surat _MUHARRAM_Jl. Soreang Banjaran No. 99, Kab. Bandung" xfId="1587"/>
    <cellStyle name="x_Surat _SUMANTO_Ko. Griya Antariksa Asri No. 25 - Kab. Bandung" xfId="1588"/>
    <cellStyle name="x_Uraian PT. Wahana Cigudeg Bogor revisi 301009ke-2" xfId="1589"/>
    <cellStyle name="x_Uraian PT. Wahana Cigudeg Bogor revisi 301009ke-2_00 PT. ANGGADITA RUMAH TINGGAL  Komplek BPPT,Jalan teknologi 10, Rt 001 Rw 003, Meruya Utara, Kembangan, Jakarta Barat " xfId="1590"/>
    <cellStyle name="x_Uraian PT. Wahana Cigudeg Bogor revisi 301009ke-2_000 Bapak Risanggeni Jl. Raya Ciputat - Parung Rt.001, Rw.04 Serua Bojongsari Depok" xfId="1591"/>
    <cellStyle name="x_Uraian PT. Wahana Cigudeg Bogor revisi 301009ke-2_016_RUSTANDI(2)_Jl. Cihanjuang Rt001 Rw. 008 Cimahi" xfId="1592"/>
    <cellStyle name="x_Uraian PT. Wahana Cigudeg Bogor revisi 301009ke-2_4-WP-Jl. martadinata" xfId="1593"/>
    <cellStyle name="x_Uraian PT. Wahana Cigudeg Bogor revisi 301009ke-2_5-WP-Jl. raya pemda" xfId="1594"/>
    <cellStyle name="x_Uraian PT. Wahana Cigudeg Bogor revisi 301009ke-2_Cv. Central Presindo Utama_Siloa No. 17" xfId="1595"/>
    <cellStyle name="x_Uraian PT. Wahana Cigudeg Bogor revisi 301009ke-2_Data Base Kandang Ayam 2013" xfId="1596"/>
    <cellStyle name="x_Uraian PT. Wahana Cigudeg Bogor revisi 301009ke-2_DRAFT ANALISA BANGUNAN (BTB MAPPI 2013)" xfId="1597"/>
    <cellStyle name="x_Uraian PT. Wahana Cigudeg Bogor revisi 301009ke-2_Format BCA 2011" xfId="1598"/>
    <cellStyle name="x_Uraian PT. Wahana Cigudeg Bogor revisi 301009ke-2_FORMAT BCA SKH TK 1 SHM" xfId="1599"/>
    <cellStyle name="x_Uraian PT. Wahana Cigudeg Bogor revisi 301009ke-2_JADID SURPRIANTO_Blok Ciputri RT.03 RW.05 Cigugur Tengah, Kota Cimahi" xfId="1600"/>
    <cellStyle name="x_Uraian PT. Wahana Cigudeg Bogor revisi 301009ke-2_Jl. Cijagra No. 180" xfId="1601"/>
    <cellStyle name="x_Uraian PT. Wahana Cigudeg Bogor revisi 301009ke-2_Jl. Cijagra No. 180 ok erik" xfId="1602"/>
    <cellStyle name="x_Uraian PT. Wahana Cigudeg Bogor revisi 301009ke-2_Jony Saragi Komp. Ruko Vila Taman Bandara Blok N No.32,33,35  Tangerang-JO Mandiri Palembang-review" xfId="1603"/>
    <cellStyle name="x_Uraian PT. Wahana Cigudeg Bogor revisi 301009ke-2_Kawasan Industri Pulo Gadung, Jl. Pulo Lentut, Blok II F, No. 3" xfId="1604"/>
    <cellStyle name="x_Uraian PT. Wahana Cigudeg Bogor revisi 301009ke-2_Mesin- Mesin dan Alat Berat" xfId="1605"/>
    <cellStyle name="x_Uraian PT. Wahana Cigudeg Bogor revisi 301009ke-2_Nilai Asuransi" xfId="1606"/>
    <cellStyle name="x_Uraian PT. Wahana Cigudeg Bogor revisi 301009ke-2_OHIM SUNARYA_Jl. Moch. Sahri No. 144 Mandalajati, Bandung" xfId="1607"/>
    <cellStyle name="x_Uraian PT. Wahana Cigudeg Bogor revisi 301009ke-2_Sofitel" xfId="1608"/>
    <cellStyle name="x_Uraian PT. Wahana Cigudeg Bogor revisi 301009ke-2_XXX. Jony Saragi Komp. Ruko Vila Taman Bandara Blok N No.32,33,35  Tangerang" xfId="1609"/>
    <cellStyle name="x_WP-hotel sari ater" xfId="1610"/>
    <cellStyle name="year" xfId="1611"/>
  </cellStyles>
  <dxfs count="46">
    <dxf>
      <border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border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2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6.xml"/><Relationship Id="rId34" Type="http://schemas.openxmlformats.org/officeDocument/2006/relationships/styles" Target="styles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0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4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24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27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calcChain" Target="calcChain.xml"/><Relationship Id="rId10" Type="http://schemas.openxmlformats.org/officeDocument/2006/relationships/externalLink" Target="externalLinks/externalLink5.xml"/><Relationship Id="rId19" Type="http://schemas.openxmlformats.org/officeDocument/2006/relationships/externalLink" Target="externalLinks/externalLink14.xml"/><Relationship Id="rId31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-2\f\SPL-OECF\ITEM%20BARU%2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Dokumen%20ku\My%20Documents\Q-1%202003\grafrev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Dokumen%20ku\My%20Documents\Q-1%202003\grafrev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DATA-DATA\PPIC03\Data%20ppic\RANGERS\dataku\Ppic%20haria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DATA-DATA\PPIC03\Data%20ppic\RANGERS\dataku\Ppic%20haria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HARIS.L\COMPLIT%20DATA%20PAB\REVIEW\DATA%20PENDUKUNG\PICA\PICA%20EXF%20SEPT%20PA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HARIS.L\COMPLIT%20DATA%20PAB\REVIEW\DATA%20PENDUKUNG\PICA\PICA%20EXF%20SEPT%20PAB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Dokumen%20ku\My%20Documents\ANDY%20SYARIF%20SARANSI\UMUM\Q-1%20LT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Dokumen%20ku\My%20Documents\ANDY%20SYARIF%20SARANSI\UMUM\Q-1%20LTT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REVIEW\2005\Q1%202005\2003\Q-4%202003\Q4%2020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REVIEW\2005\Q1%202005\2003\Q-4%202003\Q4%20200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R%20COST.WK4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DATA-DATA\PPIC03\Data%20ppic\RANGERS\dataku\Suport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DATA-DATA\PPIC03\Data%20ppic\RANGERS\dataku\Suport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\d\Documents%20and%20Settings\Maliana%20Malkan\My%20Documents\bp1\IRFAN\INTIMAS-CHEMINDO\DAPEN%20Intimas.06%20&amp;%2005-bni-audi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lda\Share%20folder\windows\TEMP\My%20Documents\LWO\Workings\Wenang%20-%20Menado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aka\E0\Awg-Gmd\Gmd-e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an\c\Master%20Form-%20X\FormX%20BPPN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yawal\laporan%20ta\Bang%20Mandiri%20Eddy%20Basir%20Tanah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her-1\kerjaan\Basic%20Work%20Program\Master%20Exel\Fa-2\Cost%20Coba%20Rev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\Survey_Nizar\2015\4.%20APRIL\1.%20MANDIRI%20RCC\5.%20HAERUDIN_JL.%20KP.%20COPONG\172_Mandiri_HAERUDIN_JL.%20KP.%20COPONG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&#160;\Ucup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uni\&#160;\Ucup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%20ruang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untur-acer4520\DATA%20(D)\Documents%20and%20Settings\maliana\My%20Documents\Grand%20Soho\gs3\Bvlgari%20Projection-Base%20Case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her-1\kerjaan\Basic%20Work%20Program\Master%20Exel\Fa-2\Format%20Tanah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SURVEY%20DIDU/Didu_@388/2017/27%20desember%20bijb%205%20desa/ROMY-Pengadaan%20Tanah%20BIJB%20FIX%20Revisi%2027-12-1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000000"/>
      <sheetName val="0000"/>
      <sheetName val="urugan"/>
      <sheetName val="beton"/>
      <sheetName val="agg a (minor)"/>
      <sheetName val="H.Sat. upah bahan &amp;alat"/>
      <sheetName val="sewa alat"/>
      <sheetName val="Current"/>
      <sheetName val="harga sat&amp;upah (2)"/>
      <sheetName val="hasil nego 1"/>
      <sheetName val="hasil nego 2a"/>
      <sheetName val="nego-final akhir"/>
      <sheetName val="cover add."/>
      <sheetName val="cover ba. evaluasi"/>
      <sheetName val="rekap oe"/>
      <sheetName val="oms 1"/>
      <sheetName val="oms 2"/>
      <sheetName val="hasil nego-final (2)"/>
      <sheetName val="hasil nego-fi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Throughput"/>
      <sheetName val="Data"/>
      <sheetName val="Rend~CPO"/>
      <sheetName val="FFA"/>
      <sheetName val="Rend~Kernel"/>
      <sheetName val="Breakdown"/>
      <sheetName val="PK Olah"/>
      <sheetName val="PO  Olah"/>
      <sheetName val="PK  RM"/>
      <sheetName val="PO  RM"/>
      <sheetName val="% Lbr vs GP"/>
      <sheetName val="Land Aplikasi"/>
      <sheetName val="Solar"/>
      <sheetName val="Smatr"/>
      <sheetName val="_ Lbr vs GP"/>
      <sheetName val="PK"/>
      <sheetName val="Data SRL"/>
      <sheetName val="Data Prod_Graf"/>
      <sheetName val="PK RM"/>
      <sheetName val="Olah"/>
      <sheetName val="TB"/>
      <sheetName val="UBA"/>
      <sheetName val="FORM-X-1"/>
      <sheetName val="grafrev"/>
      <sheetName val="DCF Jual-Sewa"/>
    </sheetNames>
    <sheetDataSet>
      <sheetData sheetId="0"/>
      <sheetData sheetId="1" refreshError="1">
        <row r="2">
          <cell r="A2">
            <v>1997</v>
          </cell>
          <cell r="B2">
            <v>2.82</v>
          </cell>
          <cell r="C2">
            <v>20.010000000000002</v>
          </cell>
          <cell r="E2">
            <v>21.97</v>
          </cell>
        </row>
        <row r="3">
          <cell r="A3">
            <v>2</v>
          </cell>
          <cell r="B3">
            <v>2.83</v>
          </cell>
          <cell r="C3">
            <v>21.69</v>
          </cell>
          <cell r="E3">
            <v>16.59</v>
          </cell>
        </row>
        <row r="4">
          <cell r="A4">
            <v>3</v>
          </cell>
          <cell r="B4">
            <v>2.66</v>
          </cell>
          <cell r="C4">
            <v>21.87</v>
          </cell>
          <cell r="E4">
            <v>16.55</v>
          </cell>
        </row>
        <row r="5">
          <cell r="A5">
            <v>4</v>
          </cell>
          <cell r="B5">
            <v>2.64</v>
          </cell>
          <cell r="C5">
            <v>22.58</v>
          </cell>
          <cell r="E5">
            <v>14.82</v>
          </cell>
        </row>
        <row r="6">
          <cell r="A6">
            <v>5</v>
          </cell>
          <cell r="B6">
            <v>2.91</v>
          </cell>
          <cell r="C6">
            <v>22.95</v>
          </cell>
          <cell r="D6">
            <v>1.58</v>
          </cell>
          <cell r="E6">
            <v>19.66</v>
          </cell>
        </row>
        <row r="7">
          <cell r="A7">
            <v>6</v>
          </cell>
          <cell r="B7">
            <v>2.37</v>
          </cell>
          <cell r="C7">
            <v>23.4</v>
          </cell>
          <cell r="D7">
            <v>3.84</v>
          </cell>
          <cell r="E7">
            <v>22.31</v>
          </cell>
        </row>
        <row r="8">
          <cell r="A8">
            <v>7</v>
          </cell>
          <cell r="B8">
            <v>2.23</v>
          </cell>
          <cell r="C8">
            <v>21.86</v>
          </cell>
          <cell r="D8">
            <v>4.21</v>
          </cell>
          <cell r="E8">
            <v>22.76</v>
          </cell>
        </row>
        <row r="9">
          <cell r="A9">
            <v>8</v>
          </cell>
          <cell r="B9">
            <v>2.97</v>
          </cell>
          <cell r="C9">
            <v>22.8</v>
          </cell>
          <cell r="D9">
            <v>4.1500000000000004</v>
          </cell>
          <cell r="E9">
            <v>21.01</v>
          </cell>
        </row>
        <row r="10">
          <cell r="A10">
            <v>9</v>
          </cell>
          <cell r="B10">
            <v>2.65</v>
          </cell>
          <cell r="C10">
            <v>23.92</v>
          </cell>
          <cell r="D10">
            <v>4.8099999999999996</v>
          </cell>
          <cell r="E10">
            <v>21.71</v>
          </cell>
        </row>
        <row r="11">
          <cell r="A11">
            <v>10</v>
          </cell>
          <cell r="B11">
            <v>2.72</v>
          </cell>
          <cell r="C11">
            <v>23.65</v>
          </cell>
          <cell r="D11">
            <v>4.83</v>
          </cell>
          <cell r="E11">
            <v>22.12</v>
          </cell>
        </row>
        <row r="12">
          <cell r="A12">
            <v>11</v>
          </cell>
          <cell r="B12">
            <v>2.69</v>
          </cell>
          <cell r="C12">
            <v>23.79</v>
          </cell>
          <cell r="D12">
            <v>4.8600000000000003</v>
          </cell>
          <cell r="E12">
            <v>21.22</v>
          </cell>
        </row>
        <row r="13">
          <cell r="A13">
            <v>12</v>
          </cell>
          <cell r="B13">
            <v>2.34</v>
          </cell>
          <cell r="C13">
            <v>23.65</v>
          </cell>
          <cell r="D13">
            <v>4.32</v>
          </cell>
          <cell r="E13">
            <v>21.81</v>
          </cell>
        </row>
        <row r="14">
          <cell r="A14">
            <v>1998</v>
          </cell>
          <cell r="B14">
            <v>2.59</v>
          </cell>
          <cell r="C14">
            <v>23.28</v>
          </cell>
          <cell r="D14">
            <v>5.62</v>
          </cell>
          <cell r="E14">
            <v>21.96</v>
          </cell>
        </row>
        <row r="15">
          <cell r="A15">
            <v>2</v>
          </cell>
          <cell r="B15">
            <v>2.68</v>
          </cell>
          <cell r="C15">
            <v>24.07</v>
          </cell>
          <cell r="D15">
            <v>4.91</v>
          </cell>
          <cell r="E15">
            <v>22.98</v>
          </cell>
        </row>
        <row r="16">
          <cell r="A16">
            <v>3</v>
          </cell>
          <cell r="B16">
            <v>2.11</v>
          </cell>
          <cell r="C16">
            <v>23.49</v>
          </cell>
          <cell r="D16">
            <v>4.6500000000000004</v>
          </cell>
          <cell r="E16">
            <v>22.43</v>
          </cell>
        </row>
        <row r="17">
          <cell r="A17">
            <v>4</v>
          </cell>
          <cell r="B17">
            <v>2.77</v>
          </cell>
          <cell r="C17">
            <v>21.08</v>
          </cell>
          <cell r="D17">
            <v>4.17</v>
          </cell>
          <cell r="E17">
            <v>22.2</v>
          </cell>
        </row>
        <row r="18">
          <cell r="A18">
            <v>5</v>
          </cell>
          <cell r="B18">
            <v>3.22</v>
          </cell>
          <cell r="C18">
            <v>19.649999999999999</v>
          </cell>
          <cell r="D18">
            <v>3.79</v>
          </cell>
          <cell r="E18">
            <v>20.63</v>
          </cell>
        </row>
        <row r="19">
          <cell r="A19">
            <v>6</v>
          </cell>
          <cell r="B19">
            <v>3.51</v>
          </cell>
          <cell r="C19">
            <v>19.28</v>
          </cell>
          <cell r="D19">
            <v>3.4</v>
          </cell>
          <cell r="E19">
            <v>21.07</v>
          </cell>
        </row>
        <row r="20">
          <cell r="A20">
            <v>7</v>
          </cell>
          <cell r="B20">
            <v>4.03</v>
          </cell>
          <cell r="C20">
            <v>18.649999999999999</v>
          </cell>
          <cell r="D20">
            <v>4.0599999999999996</v>
          </cell>
          <cell r="E20">
            <v>24.45</v>
          </cell>
        </row>
        <row r="21">
          <cell r="A21">
            <v>8</v>
          </cell>
          <cell r="B21">
            <v>5.05</v>
          </cell>
          <cell r="C21">
            <v>17.489999999999998</v>
          </cell>
          <cell r="D21">
            <v>4.04</v>
          </cell>
          <cell r="E21">
            <v>26.07</v>
          </cell>
        </row>
        <row r="22">
          <cell r="A22">
            <v>9</v>
          </cell>
          <cell r="B22">
            <v>6.44</v>
          </cell>
          <cell r="C22">
            <v>20.5</v>
          </cell>
          <cell r="D22">
            <v>4.3</v>
          </cell>
          <cell r="E22">
            <v>25.24</v>
          </cell>
        </row>
        <row r="23">
          <cell r="A23">
            <v>10</v>
          </cell>
          <cell r="B23">
            <v>7.27</v>
          </cell>
          <cell r="C23">
            <v>19.04</v>
          </cell>
          <cell r="D23">
            <v>4.2</v>
          </cell>
          <cell r="E23">
            <v>27.6</v>
          </cell>
        </row>
        <row r="24">
          <cell r="A24">
            <v>11</v>
          </cell>
          <cell r="B24">
            <v>7.17</v>
          </cell>
          <cell r="C24">
            <v>19.239999999999998</v>
          </cell>
          <cell r="D24">
            <v>4.3899999999999997</v>
          </cell>
          <cell r="E24">
            <v>27.42</v>
          </cell>
        </row>
        <row r="25">
          <cell r="A25">
            <v>12</v>
          </cell>
          <cell r="B25">
            <v>5.33</v>
          </cell>
          <cell r="C25">
            <v>19.29</v>
          </cell>
          <cell r="D25">
            <v>3.84</v>
          </cell>
          <cell r="E25">
            <v>26.37</v>
          </cell>
        </row>
        <row r="26">
          <cell r="A26">
            <v>1999</v>
          </cell>
          <cell r="B26">
            <v>4.03</v>
          </cell>
          <cell r="C26">
            <v>16.309999999999999</v>
          </cell>
          <cell r="D26">
            <v>4.01</v>
          </cell>
          <cell r="E26">
            <v>27.95</v>
          </cell>
        </row>
        <row r="27">
          <cell r="A27">
            <v>2</v>
          </cell>
          <cell r="B27">
            <v>3.27</v>
          </cell>
          <cell r="C27">
            <v>16.72</v>
          </cell>
          <cell r="D27">
            <v>4.1900000000000004</v>
          </cell>
          <cell r="E27">
            <v>28.67</v>
          </cell>
        </row>
        <row r="28">
          <cell r="A28">
            <v>3</v>
          </cell>
          <cell r="B28">
            <v>3.61</v>
          </cell>
          <cell r="C28">
            <v>18.14</v>
          </cell>
          <cell r="D28">
            <v>3.68</v>
          </cell>
          <cell r="E28">
            <v>28.03</v>
          </cell>
        </row>
        <row r="29">
          <cell r="A29">
            <v>4</v>
          </cell>
          <cell r="B29">
            <v>3.3</v>
          </cell>
          <cell r="C29">
            <v>20.14</v>
          </cell>
          <cell r="D29">
            <v>3.79</v>
          </cell>
          <cell r="E29">
            <v>22.25</v>
          </cell>
        </row>
        <row r="30">
          <cell r="A30">
            <v>5</v>
          </cell>
          <cell r="B30">
            <v>3.65</v>
          </cell>
          <cell r="C30">
            <v>19.149999999999999</v>
          </cell>
          <cell r="D30">
            <v>3.34</v>
          </cell>
          <cell r="E30">
            <v>20.48</v>
          </cell>
        </row>
        <row r="31">
          <cell r="A31">
            <v>6</v>
          </cell>
          <cell r="B31">
            <v>3.38</v>
          </cell>
          <cell r="C31">
            <v>21.02</v>
          </cell>
          <cell r="D31">
            <v>3.11</v>
          </cell>
          <cell r="E31">
            <v>19.78</v>
          </cell>
        </row>
        <row r="32">
          <cell r="A32">
            <v>7</v>
          </cell>
          <cell r="B32">
            <v>4.09</v>
          </cell>
          <cell r="C32">
            <v>20.100000000000001</v>
          </cell>
          <cell r="D32">
            <v>3.17</v>
          </cell>
          <cell r="E32">
            <v>20.3</v>
          </cell>
        </row>
        <row r="33">
          <cell r="A33">
            <v>8</v>
          </cell>
          <cell r="B33">
            <v>3.4</v>
          </cell>
          <cell r="C33">
            <v>22.01</v>
          </cell>
          <cell r="D33">
            <v>3.49</v>
          </cell>
          <cell r="E33">
            <v>21.18</v>
          </cell>
        </row>
        <row r="34">
          <cell r="A34">
            <v>9</v>
          </cell>
          <cell r="B34">
            <v>3.85</v>
          </cell>
          <cell r="C34">
            <v>21.53</v>
          </cell>
          <cell r="D34">
            <v>4.1900000000000004</v>
          </cell>
          <cell r="E34">
            <v>21.81</v>
          </cell>
        </row>
        <row r="35">
          <cell r="A35">
            <v>10</v>
          </cell>
          <cell r="B35">
            <v>3.8</v>
          </cell>
          <cell r="C35">
            <v>21.6</v>
          </cell>
          <cell r="D35">
            <v>3.68</v>
          </cell>
          <cell r="E35">
            <v>20.49</v>
          </cell>
        </row>
        <row r="36">
          <cell r="A36">
            <v>11</v>
          </cell>
          <cell r="B36">
            <v>4.5</v>
          </cell>
          <cell r="C36">
            <v>21.84</v>
          </cell>
          <cell r="D36">
            <v>3.78</v>
          </cell>
          <cell r="E36">
            <v>21.03</v>
          </cell>
        </row>
        <row r="37">
          <cell r="A37">
            <v>12</v>
          </cell>
          <cell r="B37">
            <v>2.78</v>
          </cell>
          <cell r="C37">
            <v>22.67</v>
          </cell>
          <cell r="D37">
            <v>3.44</v>
          </cell>
          <cell r="E37">
            <v>21.15</v>
          </cell>
        </row>
        <row r="38">
          <cell r="A38">
            <v>2000</v>
          </cell>
          <cell r="B38">
            <v>5.8</v>
          </cell>
          <cell r="C38">
            <v>21.52</v>
          </cell>
          <cell r="D38">
            <v>3.28</v>
          </cell>
          <cell r="E38">
            <v>19.79</v>
          </cell>
          <cell r="F38">
            <v>12.37</v>
          </cell>
          <cell r="G38">
            <v>25.6</v>
          </cell>
          <cell r="H38">
            <v>16.25</v>
          </cell>
          <cell r="I38">
            <v>7.48</v>
          </cell>
          <cell r="J38">
            <v>15.4</v>
          </cell>
          <cell r="K38">
            <v>4.1500000000000004</v>
          </cell>
        </row>
        <row r="39">
          <cell r="A39">
            <v>2</v>
          </cell>
          <cell r="B39">
            <v>4.47</v>
          </cell>
          <cell r="C39">
            <v>22.66</v>
          </cell>
          <cell r="D39">
            <v>3.57</v>
          </cell>
          <cell r="E39">
            <v>17.940000000000001</v>
          </cell>
          <cell r="F39">
            <v>12.72</v>
          </cell>
          <cell r="G39">
            <v>18.8</v>
          </cell>
          <cell r="H39">
            <v>14.69</v>
          </cell>
          <cell r="I39">
            <v>5.79</v>
          </cell>
          <cell r="J39">
            <v>47.2</v>
          </cell>
          <cell r="K39">
            <v>2.5299999999999998</v>
          </cell>
        </row>
        <row r="40">
          <cell r="A40">
            <v>3</v>
          </cell>
          <cell r="B40">
            <v>3.14</v>
          </cell>
          <cell r="C40">
            <v>21.93</v>
          </cell>
          <cell r="D40">
            <v>4.45</v>
          </cell>
          <cell r="E40">
            <v>20.72</v>
          </cell>
          <cell r="F40">
            <v>13.33</v>
          </cell>
          <cell r="G40">
            <v>20.3</v>
          </cell>
          <cell r="H40">
            <v>13.07</v>
          </cell>
          <cell r="I40">
            <v>7.68</v>
          </cell>
          <cell r="J40">
            <v>19.100000000000001</v>
          </cell>
          <cell r="K40">
            <v>2.4300000000000002</v>
          </cell>
        </row>
        <row r="41">
          <cell r="A41">
            <v>4</v>
          </cell>
          <cell r="B41">
            <v>4.45</v>
          </cell>
          <cell r="C41">
            <v>20.83</v>
          </cell>
          <cell r="D41">
            <v>4.3499999999999996</v>
          </cell>
          <cell r="E41">
            <v>20.149999999999999</v>
          </cell>
          <cell r="F41">
            <v>12.06</v>
          </cell>
          <cell r="G41">
            <v>32.299999999999997</v>
          </cell>
          <cell r="H41">
            <v>14.25</v>
          </cell>
          <cell r="I41">
            <v>10.55</v>
          </cell>
          <cell r="J41">
            <v>66.599999999999994</v>
          </cell>
          <cell r="K41">
            <v>2.63</v>
          </cell>
        </row>
        <row r="42">
          <cell r="A42">
            <v>5</v>
          </cell>
          <cell r="B42">
            <v>3.32</v>
          </cell>
          <cell r="C42">
            <v>22.03</v>
          </cell>
          <cell r="D42">
            <v>4</v>
          </cell>
          <cell r="E42">
            <v>20.309999999999999</v>
          </cell>
          <cell r="F42">
            <v>8.32</v>
          </cell>
          <cell r="G42">
            <v>28.4</v>
          </cell>
          <cell r="H42">
            <v>13.17</v>
          </cell>
          <cell r="I42">
            <v>7.41</v>
          </cell>
          <cell r="J42">
            <v>45.7</v>
          </cell>
          <cell r="K42">
            <v>1.83</v>
          </cell>
        </row>
        <row r="43">
          <cell r="A43">
            <v>6</v>
          </cell>
          <cell r="B43">
            <v>6.12</v>
          </cell>
          <cell r="C43">
            <v>20.55</v>
          </cell>
          <cell r="D43">
            <v>3.6</v>
          </cell>
          <cell r="E43">
            <v>19.07</v>
          </cell>
          <cell r="F43">
            <v>20.27</v>
          </cell>
          <cell r="G43">
            <v>42.7</v>
          </cell>
          <cell r="H43">
            <v>19.29</v>
          </cell>
          <cell r="I43">
            <v>10.66</v>
          </cell>
          <cell r="J43">
            <v>21.6</v>
          </cell>
          <cell r="K43">
            <v>2.72</v>
          </cell>
        </row>
        <row r="44">
          <cell r="A44">
            <v>7</v>
          </cell>
          <cell r="B44">
            <v>8.67</v>
          </cell>
          <cell r="C44">
            <v>18.38</v>
          </cell>
          <cell r="D44">
            <v>3.42</v>
          </cell>
          <cell r="E44">
            <v>18.75</v>
          </cell>
          <cell r="F44">
            <v>35.25</v>
          </cell>
          <cell r="G44">
            <v>74.900000000000006</v>
          </cell>
          <cell r="H44">
            <v>17.239999999999998</v>
          </cell>
          <cell r="I44">
            <v>17.510000000000002</v>
          </cell>
          <cell r="J44">
            <v>21.5</v>
          </cell>
          <cell r="K44">
            <v>2.5499999999999998</v>
          </cell>
        </row>
        <row r="45">
          <cell r="A45">
            <v>8</v>
          </cell>
          <cell r="B45">
            <v>5.93</v>
          </cell>
          <cell r="C45">
            <v>20.7</v>
          </cell>
          <cell r="D45">
            <v>3.42</v>
          </cell>
          <cell r="E45">
            <v>21.79</v>
          </cell>
          <cell r="F45">
            <v>8.59</v>
          </cell>
          <cell r="G45">
            <v>39.799999999999997</v>
          </cell>
          <cell r="H45">
            <v>14.94</v>
          </cell>
          <cell r="I45">
            <v>18.399999999999999</v>
          </cell>
          <cell r="J45">
            <v>8.7100000000000009</v>
          </cell>
          <cell r="K45">
            <v>1.54</v>
          </cell>
        </row>
        <row r="46">
          <cell r="A46">
            <v>9</v>
          </cell>
          <cell r="B46">
            <v>3.05</v>
          </cell>
          <cell r="C46">
            <v>21.01</v>
          </cell>
          <cell r="D46">
            <v>3.59</v>
          </cell>
          <cell r="E46">
            <v>20.59</v>
          </cell>
          <cell r="F46">
            <v>11.12</v>
          </cell>
          <cell r="G46">
            <v>44.7</v>
          </cell>
          <cell r="H46">
            <v>12.35</v>
          </cell>
          <cell r="I46">
            <v>11.27</v>
          </cell>
          <cell r="J46">
            <v>18.100000000000001</v>
          </cell>
          <cell r="K46">
            <v>1.8</v>
          </cell>
        </row>
        <row r="47">
          <cell r="A47">
            <v>10</v>
          </cell>
          <cell r="B47">
            <v>4.4400000000000004</v>
          </cell>
          <cell r="C47">
            <v>19.739999999999998</v>
          </cell>
          <cell r="D47">
            <v>3.53</v>
          </cell>
          <cell r="E47">
            <v>18.760000000000002</v>
          </cell>
          <cell r="F47">
            <v>6.31</v>
          </cell>
          <cell r="G47">
            <v>48.7</v>
          </cell>
          <cell r="H47">
            <v>15.09</v>
          </cell>
          <cell r="I47">
            <v>11</v>
          </cell>
          <cell r="J47">
            <v>21.4</v>
          </cell>
          <cell r="K47">
            <v>2.42</v>
          </cell>
        </row>
        <row r="48">
          <cell r="A48">
            <v>11</v>
          </cell>
          <cell r="B48">
            <v>4.25</v>
          </cell>
          <cell r="C48">
            <v>20.64</v>
          </cell>
          <cell r="D48">
            <v>3.26</v>
          </cell>
          <cell r="E48">
            <v>20.260000000000002</v>
          </cell>
          <cell r="F48">
            <v>4.3600000000000003</v>
          </cell>
          <cell r="G48">
            <v>47.5</v>
          </cell>
          <cell r="H48">
            <v>21.87</v>
          </cell>
          <cell r="I48">
            <v>15.26</v>
          </cell>
          <cell r="J48">
            <v>36</v>
          </cell>
          <cell r="K48">
            <v>2.59</v>
          </cell>
        </row>
        <row r="49">
          <cell r="A49">
            <v>12</v>
          </cell>
          <cell r="B49">
            <v>4.49</v>
          </cell>
          <cell r="C49">
            <v>20.53</v>
          </cell>
          <cell r="D49">
            <v>2.92</v>
          </cell>
          <cell r="E49">
            <v>20.59</v>
          </cell>
          <cell r="F49">
            <v>0.57999999999999996</v>
          </cell>
          <cell r="G49">
            <v>78.8</v>
          </cell>
          <cell r="H49">
            <v>20.27</v>
          </cell>
          <cell r="I49">
            <v>26.03</v>
          </cell>
          <cell r="J49">
            <v>28.6</v>
          </cell>
          <cell r="K49">
            <v>2.93</v>
          </cell>
        </row>
        <row r="50">
          <cell r="A50">
            <v>2001</v>
          </cell>
          <cell r="B50">
            <v>5.75</v>
          </cell>
          <cell r="C50">
            <v>21.64</v>
          </cell>
          <cell r="D50">
            <v>3.35</v>
          </cell>
          <cell r="E50">
            <v>21.14</v>
          </cell>
          <cell r="F50">
            <v>4.24</v>
          </cell>
          <cell r="G50">
            <v>52.47</v>
          </cell>
          <cell r="H50">
            <v>17.59</v>
          </cell>
          <cell r="I50">
            <v>17.03</v>
          </cell>
          <cell r="J50">
            <v>22.68</v>
          </cell>
          <cell r="K50">
            <v>2.65</v>
          </cell>
          <cell r="L50">
            <v>1</v>
          </cell>
          <cell r="M50">
            <v>21.64</v>
          </cell>
          <cell r="N50">
            <v>22.58</v>
          </cell>
          <cell r="O50">
            <v>3.35</v>
          </cell>
          <cell r="P50">
            <v>5.58</v>
          </cell>
          <cell r="Q50">
            <v>3.2</v>
          </cell>
        </row>
        <row r="51">
          <cell r="A51">
            <v>2</v>
          </cell>
          <cell r="B51">
            <v>4.49</v>
          </cell>
          <cell r="C51">
            <v>20.76</v>
          </cell>
          <cell r="D51">
            <v>4.0199999999999996</v>
          </cell>
          <cell r="E51">
            <v>24.11</v>
          </cell>
          <cell r="F51">
            <v>2.54</v>
          </cell>
          <cell r="G51">
            <v>54.41</v>
          </cell>
          <cell r="H51">
            <v>15.81</v>
          </cell>
          <cell r="I51">
            <v>20.43</v>
          </cell>
          <cell r="J51">
            <v>8.3800000000000008</v>
          </cell>
          <cell r="K51">
            <v>2.69</v>
          </cell>
          <cell r="L51">
            <v>2</v>
          </cell>
          <cell r="M51">
            <v>20.76</v>
          </cell>
          <cell r="N51">
            <v>23</v>
          </cell>
          <cell r="O51">
            <v>4.0199999999999996</v>
          </cell>
          <cell r="P51">
            <v>4.74</v>
          </cell>
          <cell r="Q51">
            <v>2.1800000000000002</v>
          </cell>
        </row>
        <row r="52">
          <cell r="A52">
            <v>3</v>
          </cell>
          <cell r="B52">
            <v>3.56</v>
          </cell>
          <cell r="C52">
            <v>21.7</v>
          </cell>
          <cell r="D52">
            <v>3.76</v>
          </cell>
          <cell r="E52">
            <v>24.35</v>
          </cell>
          <cell r="F52">
            <v>0.6</v>
          </cell>
          <cell r="G52">
            <v>47.69</v>
          </cell>
          <cell r="H52">
            <v>16.98</v>
          </cell>
          <cell r="I52">
            <v>17.3</v>
          </cell>
          <cell r="J52">
            <v>8.84</v>
          </cell>
          <cell r="K52">
            <v>2.15</v>
          </cell>
          <cell r="L52">
            <v>3</v>
          </cell>
          <cell r="M52">
            <v>21.7</v>
          </cell>
          <cell r="N52">
            <v>23</v>
          </cell>
          <cell r="O52">
            <v>3.76</v>
          </cell>
          <cell r="P52">
            <v>3.49</v>
          </cell>
          <cell r="Q52">
            <v>2.0499999999999998</v>
          </cell>
        </row>
        <row r="53">
          <cell r="A53">
            <v>4</v>
          </cell>
          <cell r="B53">
            <v>3.56</v>
          </cell>
          <cell r="C53">
            <v>20.84</v>
          </cell>
          <cell r="D53">
            <v>3.49</v>
          </cell>
          <cell r="E53">
            <v>24.3</v>
          </cell>
          <cell r="F53">
            <v>6.15</v>
          </cell>
          <cell r="G53">
            <v>50.47</v>
          </cell>
          <cell r="H53">
            <v>19.2</v>
          </cell>
          <cell r="I53">
            <v>16.2</v>
          </cell>
          <cell r="J53">
            <v>13.53</v>
          </cell>
          <cell r="K53">
            <v>2.15</v>
          </cell>
          <cell r="L53">
            <v>4</v>
          </cell>
          <cell r="M53">
            <v>20.84</v>
          </cell>
          <cell r="N53">
            <v>23.02</v>
          </cell>
          <cell r="O53">
            <v>3.49</v>
          </cell>
          <cell r="P53">
            <v>3.53</v>
          </cell>
          <cell r="Q53">
            <v>2.08</v>
          </cell>
        </row>
        <row r="54">
          <cell r="A54">
            <v>5</v>
          </cell>
          <cell r="B54">
            <v>3.12</v>
          </cell>
          <cell r="C54">
            <v>21.43</v>
          </cell>
          <cell r="D54">
            <v>3.46</v>
          </cell>
          <cell r="E54">
            <v>24.03</v>
          </cell>
          <cell r="F54">
            <v>0.78</v>
          </cell>
          <cell r="G54">
            <v>46.67</v>
          </cell>
          <cell r="H54">
            <v>20.98</v>
          </cell>
          <cell r="I54">
            <v>15.5</v>
          </cell>
          <cell r="J54">
            <v>16.079999999999998</v>
          </cell>
          <cell r="K54">
            <v>2.63</v>
          </cell>
          <cell r="L54">
            <v>5</v>
          </cell>
          <cell r="M54">
            <v>21.43</v>
          </cell>
          <cell r="N54">
            <v>23.21</v>
          </cell>
          <cell r="O54">
            <v>3.46</v>
          </cell>
          <cell r="P54">
            <v>3.04</v>
          </cell>
          <cell r="Q54">
            <v>2.35</v>
          </cell>
        </row>
        <row r="55">
          <cell r="A55">
            <v>6</v>
          </cell>
          <cell r="B55">
            <v>3.14</v>
          </cell>
          <cell r="C55">
            <v>21.01</v>
          </cell>
          <cell r="D55">
            <v>3.58</v>
          </cell>
          <cell r="E55">
            <v>24.82</v>
          </cell>
          <cell r="F55">
            <v>0.81</v>
          </cell>
          <cell r="G55">
            <v>44.14</v>
          </cell>
          <cell r="H55">
            <v>23.45</v>
          </cell>
          <cell r="I55">
            <v>9.8699999999999992</v>
          </cell>
          <cell r="J55">
            <v>18.93</v>
          </cell>
          <cell r="K55">
            <v>2.34</v>
          </cell>
          <cell r="L55">
            <v>6</v>
          </cell>
          <cell r="M55">
            <v>21.01</v>
          </cell>
          <cell r="N55">
            <v>22.83</v>
          </cell>
          <cell r="O55">
            <v>3.58</v>
          </cell>
          <cell r="P55">
            <v>3.18</v>
          </cell>
          <cell r="Q55">
            <v>2.72</v>
          </cell>
        </row>
        <row r="56">
          <cell r="A56">
            <v>7</v>
          </cell>
          <cell r="B56">
            <v>2.58</v>
          </cell>
          <cell r="C56">
            <v>21.38</v>
          </cell>
          <cell r="D56">
            <v>3.84</v>
          </cell>
          <cell r="E56">
            <v>25.08</v>
          </cell>
          <cell r="F56">
            <v>2.06</v>
          </cell>
          <cell r="G56">
            <v>46.17</v>
          </cell>
          <cell r="H56">
            <v>22.45</v>
          </cell>
          <cell r="I56">
            <v>29.96</v>
          </cell>
          <cell r="J56">
            <v>37.51</v>
          </cell>
          <cell r="K56">
            <v>2.34</v>
          </cell>
          <cell r="L56">
            <v>7</v>
          </cell>
          <cell r="M56">
            <v>21.38</v>
          </cell>
          <cell r="N56">
            <v>23.07</v>
          </cell>
          <cell r="O56">
            <v>3.84</v>
          </cell>
          <cell r="P56">
            <v>2.48</v>
          </cell>
          <cell r="Q56">
            <v>2.1</v>
          </cell>
        </row>
        <row r="57">
          <cell r="A57">
            <v>8</v>
          </cell>
          <cell r="B57">
            <v>2.56</v>
          </cell>
          <cell r="C57">
            <v>21.02</v>
          </cell>
          <cell r="D57">
            <v>3.79</v>
          </cell>
          <cell r="E57">
            <v>25.79</v>
          </cell>
          <cell r="F57">
            <v>0.59</v>
          </cell>
          <cell r="G57">
            <v>41.93</v>
          </cell>
          <cell r="H57">
            <v>40.28</v>
          </cell>
          <cell r="I57">
            <v>17.420000000000002</v>
          </cell>
          <cell r="J57">
            <v>30.55</v>
          </cell>
          <cell r="K57">
            <v>2.06</v>
          </cell>
          <cell r="L57">
            <v>8</v>
          </cell>
          <cell r="M57">
            <v>21.02</v>
          </cell>
          <cell r="N57">
            <v>23.44</v>
          </cell>
          <cell r="O57">
            <v>3.79</v>
          </cell>
          <cell r="P57">
            <v>2.63</v>
          </cell>
          <cell r="Q57">
            <v>2.65</v>
          </cell>
        </row>
        <row r="58">
          <cell r="A58">
            <v>9</v>
          </cell>
          <cell r="B58">
            <v>2.88</v>
          </cell>
          <cell r="C58">
            <v>22.27</v>
          </cell>
          <cell r="D58">
            <v>3.66</v>
          </cell>
          <cell r="E58">
            <v>25.28</v>
          </cell>
          <cell r="F58">
            <v>2.5</v>
          </cell>
          <cell r="G58">
            <v>43.17</v>
          </cell>
          <cell r="H58">
            <v>29.99</v>
          </cell>
          <cell r="I58">
            <v>11.25</v>
          </cell>
          <cell r="J58">
            <v>34.130000000000003</v>
          </cell>
          <cell r="K58">
            <v>2.5</v>
          </cell>
          <cell r="L58">
            <v>9</v>
          </cell>
          <cell r="M58">
            <v>22.27</v>
          </cell>
          <cell r="N58">
            <v>23.9</v>
          </cell>
          <cell r="O58">
            <v>3.66</v>
          </cell>
          <cell r="P58">
            <v>2.68</v>
          </cell>
          <cell r="Q58">
            <v>2.5099999999999998</v>
          </cell>
        </row>
        <row r="59">
          <cell r="A59">
            <v>10</v>
          </cell>
          <cell r="B59">
            <v>2.68</v>
          </cell>
          <cell r="C59">
            <v>22.36</v>
          </cell>
          <cell r="D59">
            <v>3.63</v>
          </cell>
          <cell r="E59">
            <v>24.86</v>
          </cell>
          <cell r="F59">
            <v>2.3199999999999998</v>
          </cell>
          <cell r="G59">
            <v>41.39</v>
          </cell>
          <cell r="H59">
            <v>21.83</v>
          </cell>
          <cell r="I59">
            <v>11.78</v>
          </cell>
          <cell r="J59">
            <v>63.94</v>
          </cell>
          <cell r="K59">
            <v>2.5299999999999998</v>
          </cell>
          <cell r="L59">
            <v>10</v>
          </cell>
          <cell r="M59">
            <v>22.36</v>
          </cell>
          <cell r="N59">
            <v>24.21</v>
          </cell>
          <cell r="O59">
            <v>3.63</v>
          </cell>
          <cell r="P59">
            <v>2.66</v>
          </cell>
          <cell r="Q59">
            <v>2.3199999999999998</v>
          </cell>
        </row>
        <row r="60">
          <cell r="A60">
            <v>11</v>
          </cell>
          <cell r="B60">
            <v>2.63</v>
          </cell>
          <cell r="C60">
            <v>22.5</v>
          </cell>
          <cell r="D60">
            <v>3.55</v>
          </cell>
          <cell r="E60">
            <v>25.53</v>
          </cell>
          <cell r="F60">
            <v>2.23</v>
          </cell>
          <cell r="G60">
            <v>57.16</v>
          </cell>
          <cell r="H60">
            <v>34.86</v>
          </cell>
          <cell r="I60">
            <v>12.19</v>
          </cell>
          <cell r="J60">
            <v>43.15</v>
          </cell>
          <cell r="K60">
            <v>2.1800000000000002</v>
          </cell>
          <cell r="L60">
            <v>11</v>
          </cell>
          <cell r="M60">
            <v>22.5</v>
          </cell>
          <cell r="N60">
            <v>24.05</v>
          </cell>
          <cell r="O60">
            <v>3.55</v>
          </cell>
          <cell r="P60">
            <v>2.66</v>
          </cell>
          <cell r="Q60">
            <v>2.39</v>
          </cell>
        </row>
        <row r="61">
          <cell r="A61">
            <v>12</v>
          </cell>
          <cell r="B61">
            <v>2.73</v>
          </cell>
          <cell r="C61">
            <v>22.18</v>
          </cell>
          <cell r="D61">
            <v>3.35</v>
          </cell>
          <cell r="E61">
            <v>26.02</v>
          </cell>
          <cell r="F61">
            <v>2.59</v>
          </cell>
          <cell r="G61">
            <v>85.78</v>
          </cell>
          <cell r="H61">
            <v>21.09</v>
          </cell>
          <cell r="I61">
            <v>19.07</v>
          </cell>
          <cell r="J61">
            <v>35.200000000000003</v>
          </cell>
          <cell r="K61">
            <v>2.8</v>
          </cell>
          <cell r="L61">
            <v>12</v>
          </cell>
          <cell r="M61">
            <v>22.18</v>
          </cell>
          <cell r="N61">
            <v>23.72</v>
          </cell>
          <cell r="O61">
            <v>3.35</v>
          </cell>
          <cell r="P61">
            <v>2.41</v>
          </cell>
          <cell r="Q61">
            <v>2.36</v>
          </cell>
        </row>
        <row r="62">
          <cell r="A62">
            <v>2002</v>
          </cell>
          <cell r="B62">
            <v>3.2</v>
          </cell>
          <cell r="C62">
            <v>22.58</v>
          </cell>
          <cell r="D62">
            <v>3.82</v>
          </cell>
          <cell r="E62">
            <v>25.44</v>
          </cell>
          <cell r="F62">
            <v>2.06</v>
          </cell>
          <cell r="G62">
            <v>37.61</v>
          </cell>
          <cell r="H62">
            <v>16.38</v>
          </cell>
          <cell r="I62">
            <v>14.19</v>
          </cell>
          <cell r="J62">
            <v>10.19</v>
          </cell>
          <cell r="K62">
            <v>2.29</v>
          </cell>
          <cell r="L62" t="str">
            <v>Jan</v>
          </cell>
          <cell r="M62">
            <v>3</v>
          </cell>
        </row>
        <row r="63">
          <cell r="A63">
            <v>2</v>
          </cell>
          <cell r="B63">
            <v>2.14</v>
          </cell>
          <cell r="C63">
            <v>23</v>
          </cell>
          <cell r="D63">
            <v>3.74</v>
          </cell>
          <cell r="E63">
            <v>25.91</v>
          </cell>
          <cell r="F63">
            <v>3.5</v>
          </cell>
          <cell r="G63">
            <v>40.75</v>
          </cell>
          <cell r="H63">
            <v>25.7</v>
          </cell>
          <cell r="I63">
            <v>11.34</v>
          </cell>
          <cell r="J63">
            <v>35.81</v>
          </cell>
          <cell r="K63">
            <v>2.78</v>
          </cell>
          <cell r="L63" t="str">
            <v>Feb</v>
          </cell>
          <cell r="M63">
            <v>3</v>
          </cell>
        </row>
        <row r="64">
          <cell r="A64">
            <v>3</v>
          </cell>
          <cell r="B64">
            <v>2.04</v>
          </cell>
          <cell r="C64">
            <v>23</v>
          </cell>
          <cell r="D64">
            <v>3.55</v>
          </cell>
          <cell r="E64">
            <v>26.36</v>
          </cell>
          <cell r="F64">
            <v>2.85</v>
          </cell>
          <cell r="G64">
            <v>47.17</v>
          </cell>
          <cell r="H64">
            <v>37.619999999999997</v>
          </cell>
          <cell r="I64">
            <v>11.64</v>
          </cell>
          <cell r="J64">
            <v>26.55</v>
          </cell>
          <cell r="K64">
            <v>2.83</v>
          </cell>
          <cell r="L64" t="str">
            <v>Mar</v>
          </cell>
          <cell r="M64">
            <v>3</v>
          </cell>
        </row>
        <row r="65">
          <cell r="A65">
            <v>4</v>
          </cell>
          <cell r="B65">
            <v>2.08</v>
          </cell>
          <cell r="C65">
            <v>23.02</v>
          </cell>
          <cell r="D65">
            <v>3.63</v>
          </cell>
          <cell r="E65">
            <v>27.76</v>
          </cell>
          <cell r="F65">
            <v>0</v>
          </cell>
          <cell r="G65">
            <v>42.33</v>
          </cell>
          <cell r="H65">
            <v>31.42</v>
          </cell>
          <cell r="I65">
            <v>10.87</v>
          </cell>
          <cell r="J65">
            <v>53.95</v>
          </cell>
          <cell r="K65">
            <v>2.81</v>
          </cell>
          <cell r="L65" t="str">
            <v>Apr</v>
          </cell>
          <cell r="M65">
            <v>3</v>
          </cell>
        </row>
        <row r="66">
          <cell r="A66">
            <v>5</v>
          </cell>
          <cell r="B66">
            <v>2.36</v>
          </cell>
          <cell r="C66">
            <v>23.21</v>
          </cell>
          <cell r="D66">
            <v>3.62</v>
          </cell>
          <cell r="E66">
            <v>30.51</v>
          </cell>
          <cell r="F66">
            <v>0.4</v>
          </cell>
          <cell r="G66">
            <v>34.99</v>
          </cell>
          <cell r="H66">
            <v>29.34</v>
          </cell>
          <cell r="I66">
            <v>9.99</v>
          </cell>
          <cell r="J66">
            <v>30.93</v>
          </cell>
          <cell r="K66">
            <v>2.68</v>
          </cell>
          <cell r="L66" t="str">
            <v>Mei</v>
          </cell>
          <cell r="M66">
            <v>3</v>
          </cell>
        </row>
        <row r="67">
          <cell r="A67">
            <v>6</v>
          </cell>
          <cell r="B67">
            <v>2.74</v>
          </cell>
          <cell r="C67">
            <v>22.83</v>
          </cell>
          <cell r="D67">
            <v>3.37</v>
          </cell>
          <cell r="E67">
            <v>29.3</v>
          </cell>
          <cell r="F67">
            <v>1.97</v>
          </cell>
          <cell r="G67">
            <v>33.380000000000003</v>
          </cell>
          <cell r="H67">
            <v>31.45</v>
          </cell>
          <cell r="I67">
            <v>17.61</v>
          </cell>
          <cell r="J67">
            <v>32.21</v>
          </cell>
          <cell r="K67">
            <v>3</v>
          </cell>
          <cell r="L67" t="str">
            <v>Juni</v>
          </cell>
          <cell r="M67">
            <v>3</v>
          </cell>
        </row>
        <row r="68">
          <cell r="A68">
            <v>7</v>
          </cell>
          <cell r="B68">
            <v>2.04</v>
          </cell>
          <cell r="C68">
            <v>23.07</v>
          </cell>
          <cell r="D68">
            <v>3.44</v>
          </cell>
          <cell r="E68">
            <v>28.66</v>
          </cell>
          <cell r="F68">
            <v>1.86</v>
          </cell>
          <cell r="G68">
            <v>35.14</v>
          </cell>
          <cell r="H68">
            <v>28.28</v>
          </cell>
          <cell r="I68">
            <v>9.6300000000000008</v>
          </cell>
          <cell r="J68">
            <v>40.520000000000003</v>
          </cell>
          <cell r="K68">
            <v>2.48</v>
          </cell>
          <cell r="L68" t="str">
            <v>Juli</v>
          </cell>
          <cell r="M68">
            <v>3</v>
          </cell>
        </row>
        <row r="69">
          <cell r="A69">
            <v>8</v>
          </cell>
          <cell r="B69">
            <v>2.61</v>
          </cell>
          <cell r="C69">
            <v>23.44</v>
          </cell>
          <cell r="D69">
            <v>3.69</v>
          </cell>
          <cell r="E69">
            <v>31.95</v>
          </cell>
          <cell r="F69">
            <v>0.56999999999999995</v>
          </cell>
          <cell r="G69">
            <v>29.51</v>
          </cell>
          <cell r="H69">
            <v>16.75</v>
          </cell>
          <cell r="I69">
            <v>8.11</v>
          </cell>
          <cell r="J69">
            <v>35.43</v>
          </cell>
          <cell r="K69">
            <v>1.37</v>
          </cell>
          <cell r="L69" t="str">
            <v>Agust</v>
          </cell>
          <cell r="M69">
            <v>3</v>
          </cell>
        </row>
        <row r="70">
          <cell r="A70">
            <v>9</v>
          </cell>
          <cell r="B70">
            <v>2.56</v>
          </cell>
          <cell r="C70">
            <v>23.9</v>
          </cell>
          <cell r="D70">
            <v>3.8</v>
          </cell>
          <cell r="E70">
            <v>35.700000000000003</v>
          </cell>
          <cell r="F70">
            <v>1.47</v>
          </cell>
          <cell r="G70">
            <v>23.82</v>
          </cell>
          <cell r="H70">
            <v>16.690000000000001</v>
          </cell>
          <cell r="I70">
            <v>11.21</v>
          </cell>
          <cell r="J70">
            <v>32.090000000000003</v>
          </cell>
          <cell r="K70">
            <v>0.9</v>
          </cell>
          <cell r="L70" t="str">
            <v>Sept.</v>
          </cell>
          <cell r="M70">
            <v>3</v>
          </cell>
        </row>
        <row r="71">
          <cell r="A71">
            <v>10</v>
          </cell>
          <cell r="B71">
            <v>2.3199999999999998</v>
          </cell>
          <cell r="C71">
            <v>24.21</v>
          </cell>
          <cell r="D71">
            <v>3.78</v>
          </cell>
          <cell r="E71">
            <v>35.43</v>
          </cell>
          <cell r="F71">
            <v>1.68</v>
          </cell>
          <cell r="G71">
            <v>24.39</v>
          </cell>
          <cell r="H71">
            <v>14.23</v>
          </cell>
          <cell r="I71">
            <v>7.42</v>
          </cell>
          <cell r="J71">
            <v>33.97</v>
          </cell>
          <cell r="K71">
            <v>0.99</v>
          </cell>
          <cell r="L71" t="str">
            <v>Okt.</v>
          </cell>
          <cell r="M71">
            <v>3</v>
          </cell>
        </row>
        <row r="72">
          <cell r="A72">
            <v>11</v>
          </cell>
          <cell r="B72">
            <v>2.39</v>
          </cell>
          <cell r="C72">
            <v>24.05</v>
          </cell>
          <cell r="D72">
            <v>3.52</v>
          </cell>
          <cell r="E72">
            <v>38.020000000000003</v>
          </cell>
          <cell r="F72">
            <v>0</v>
          </cell>
          <cell r="G72">
            <v>38.700000000000003</v>
          </cell>
          <cell r="H72">
            <v>21.7</v>
          </cell>
          <cell r="I72">
            <v>10.8</v>
          </cell>
          <cell r="J72">
            <v>36.75</v>
          </cell>
          <cell r="K72">
            <v>1.27</v>
          </cell>
          <cell r="L72" t="str">
            <v>Nov.</v>
          </cell>
          <cell r="M72">
            <v>3</v>
          </cell>
        </row>
        <row r="73">
          <cell r="A73">
            <v>12</v>
          </cell>
          <cell r="B73">
            <v>2.36</v>
          </cell>
          <cell r="C73">
            <v>23.72</v>
          </cell>
          <cell r="D73">
            <v>3.44</v>
          </cell>
          <cell r="E73">
            <v>40.049999999999997</v>
          </cell>
          <cell r="F73">
            <v>0</v>
          </cell>
          <cell r="G73">
            <v>97.1</v>
          </cell>
          <cell r="H73">
            <v>27.49</v>
          </cell>
          <cell r="I73">
            <v>23.01</v>
          </cell>
          <cell r="J73">
            <v>101.85</v>
          </cell>
          <cell r="K73">
            <v>1.73</v>
          </cell>
          <cell r="L73" t="str">
            <v>Des.</v>
          </cell>
          <cell r="M73">
            <v>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32">
          <cell r="B32">
            <v>92.699025494366509</v>
          </cell>
          <cell r="C32">
            <v>91.495061130591239</v>
          </cell>
          <cell r="D32">
            <v>90.234316588633433</v>
          </cell>
          <cell r="E32">
            <v>63.137755628174247</v>
          </cell>
          <cell r="F32">
            <v>57.32</v>
          </cell>
          <cell r="G32">
            <v>64.37</v>
          </cell>
          <cell r="H32">
            <v>50.691872272065062</v>
          </cell>
          <cell r="I32">
            <v>70.222360611674233</v>
          </cell>
          <cell r="J32">
            <v>57.571915132170858</v>
          </cell>
          <cell r="K32">
            <v>53.38</v>
          </cell>
          <cell r="L32">
            <v>44.77</v>
          </cell>
          <cell r="M32">
            <v>83.31</v>
          </cell>
        </row>
      </sheetData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Throughput"/>
      <sheetName val="Data"/>
      <sheetName val="Rend~CPO"/>
      <sheetName val="FFA"/>
      <sheetName val="Rend~Kernel"/>
      <sheetName val="Breakdown"/>
      <sheetName val="PK Olah"/>
      <sheetName val="PO  Olah"/>
      <sheetName val="PK  RM"/>
      <sheetName val="PO  RM"/>
      <sheetName val="% Lbr vs GP"/>
      <sheetName val="Land Aplikasi"/>
      <sheetName val="Solar"/>
      <sheetName val="Smatr"/>
      <sheetName val="_ Lbr vs GP"/>
      <sheetName val="PK"/>
      <sheetName val="Data SRL"/>
      <sheetName val="Data Prod_Graf"/>
      <sheetName val="PK RM"/>
      <sheetName val="Olah"/>
      <sheetName val="TB"/>
      <sheetName val="UBA"/>
      <sheetName val="FORM-X-1"/>
      <sheetName val="grafrev"/>
      <sheetName val="DCF Jual-Sewa"/>
    </sheetNames>
    <sheetDataSet>
      <sheetData sheetId="0"/>
      <sheetData sheetId="1" refreshError="1">
        <row r="2">
          <cell r="A2">
            <v>1997</v>
          </cell>
          <cell r="B2">
            <v>2.82</v>
          </cell>
          <cell r="C2">
            <v>20.010000000000002</v>
          </cell>
          <cell r="E2">
            <v>21.97</v>
          </cell>
        </row>
        <row r="3">
          <cell r="A3">
            <v>2</v>
          </cell>
          <cell r="B3">
            <v>2.83</v>
          </cell>
          <cell r="C3">
            <v>21.69</v>
          </cell>
          <cell r="E3">
            <v>16.59</v>
          </cell>
        </row>
        <row r="4">
          <cell r="A4">
            <v>3</v>
          </cell>
          <cell r="B4">
            <v>2.66</v>
          </cell>
          <cell r="C4">
            <v>21.87</v>
          </cell>
          <cell r="E4">
            <v>16.55</v>
          </cell>
        </row>
        <row r="5">
          <cell r="A5">
            <v>4</v>
          </cell>
          <cell r="B5">
            <v>2.64</v>
          </cell>
          <cell r="C5">
            <v>22.58</v>
          </cell>
          <cell r="E5">
            <v>14.82</v>
          </cell>
        </row>
        <row r="6">
          <cell r="A6">
            <v>5</v>
          </cell>
          <cell r="B6">
            <v>2.91</v>
          </cell>
          <cell r="C6">
            <v>22.95</v>
          </cell>
          <cell r="D6">
            <v>1.58</v>
          </cell>
          <cell r="E6">
            <v>19.66</v>
          </cell>
        </row>
        <row r="7">
          <cell r="A7">
            <v>6</v>
          </cell>
          <cell r="B7">
            <v>2.37</v>
          </cell>
          <cell r="C7">
            <v>23.4</v>
          </cell>
          <cell r="D7">
            <v>3.84</v>
          </cell>
          <cell r="E7">
            <v>22.31</v>
          </cell>
        </row>
        <row r="8">
          <cell r="A8">
            <v>7</v>
          </cell>
          <cell r="B8">
            <v>2.23</v>
          </cell>
          <cell r="C8">
            <v>21.86</v>
          </cell>
          <cell r="D8">
            <v>4.21</v>
          </cell>
          <cell r="E8">
            <v>22.76</v>
          </cell>
        </row>
        <row r="9">
          <cell r="A9">
            <v>8</v>
          </cell>
          <cell r="B9">
            <v>2.97</v>
          </cell>
          <cell r="C9">
            <v>22.8</v>
          </cell>
          <cell r="D9">
            <v>4.1500000000000004</v>
          </cell>
          <cell r="E9">
            <v>21.01</v>
          </cell>
        </row>
        <row r="10">
          <cell r="A10">
            <v>9</v>
          </cell>
          <cell r="B10">
            <v>2.65</v>
          </cell>
          <cell r="C10">
            <v>23.92</v>
          </cell>
          <cell r="D10">
            <v>4.8099999999999996</v>
          </cell>
          <cell r="E10">
            <v>21.71</v>
          </cell>
        </row>
        <row r="11">
          <cell r="A11">
            <v>10</v>
          </cell>
          <cell r="B11">
            <v>2.72</v>
          </cell>
          <cell r="C11">
            <v>23.65</v>
          </cell>
          <cell r="D11">
            <v>4.83</v>
          </cell>
          <cell r="E11">
            <v>22.12</v>
          </cell>
        </row>
        <row r="12">
          <cell r="A12">
            <v>11</v>
          </cell>
          <cell r="B12">
            <v>2.69</v>
          </cell>
          <cell r="C12">
            <v>23.79</v>
          </cell>
          <cell r="D12">
            <v>4.8600000000000003</v>
          </cell>
          <cell r="E12">
            <v>21.22</v>
          </cell>
        </row>
        <row r="13">
          <cell r="A13">
            <v>12</v>
          </cell>
          <cell r="B13">
            <v>2.34</v>
          </cell>
          <cell r="C13">
            <v>23.65</v>
          </cell>
          <cell r="D13">
            <v>4.32</v>
          </cell>
          <cell r="E13">
            <v>21.81</v>
          </cell>
        </row>
        <row r="14">
          <cell r="A14">
            <v>1998</v>
          </cell>
          <cell r="B14">
            <v>2.59</v>
          </cell>
          <cell r="C14">
            <v>23.28</v>
          </cell>
          <cell r="D14">
            <v>5.62</v>
          </cell>
          <cell r="E14">
            <v>21.96</v>
          </cell>
        </row>
        <row r="15">
          <cell r="A15">
            <v>2</v>
          </cell>
          <cell r="B15">
            <v>2.68</v>
          </cell>
          <cell r="C15">
            <v>24.07</v>
          </cell>
          <cell r="D15">
            <v>4.91</v>
          </cell>
          <cell r="E15">
            <v>22.98</v>
          </cell>
        </row>
        <row r="16">
          <cell r="A16">
            <v>3</v>
          </cell>
          <cell r="B16">
            <v>2.11</v>
          </cell>
          <cell r="C16">
            <v>23.49</v>
          </cell>
          <cell r="D16">
            <v>4.6500000000000004</v>
          </cell>
          <cell r="E16">
            <v>22.43</v>
          </cell>
        </row>
        <row r="17">
          <cell r="A17">
            <v>4</v>
          </cell>
          <cell r="B17">
            <v>2.77</v>
          </cell>
          <cell r="C17">
            <v>21.08</v>
          </cell>
          <cell r="D17">
            <v>4.17</v>
          </cell>
          <cell r="E17">
            <v>22.2</v>
          </cell>
        </row>
        <row r="18">
          <cell r="A18">
            <v>5</v>
          </cell>
          <cell r="B18">
            <v>3.22</v>
          </cell>
          <cell r="C18">
            <v>19.649999999999999</v>
          </cell>
          <cell r="D18">
            <v>3.79</v>
          </cell>
          <cell r="E18">
            <v>20.63</v>
          </cell>
        </row>
        <row r="19">
          <cell r="A19">
            <v>6</v>
          </cell>
          <cell r="B19">
            <v>3.51</v>
          </cell>
          <cell r="C19">
            <v>19.28</v>
          </cell>
          <cell r="D19">
            <v>3.4</v>
          </cell>
          <cell r="E19">
            <v>21.07</v>
          </cell>
        </row>
        <row r="20">
          <cell r="A20">
            <v>7</v>
          </cell>
          <cell r="B20">
            <v>4.03</v>
          </cell>
          <cell r="C20">
            <v>18.649999999999999</v>
          </cell>
          <cell r="D20">
            <v>4.0599999999999996</v>
          </cell>
          <cell r="E20">
            <v>24.45</v>
          </cell>
        </row>
        <row r="21">
          <cell r="A21">
            <v>8</v>
          </cell>
          <cell r="B21">
            <v>5.05</v>
          </cell>
          <cell r="C21">
            <v>17.489999999999998</v>
          </cell>
          <cell r="D21">
            <v>4.04</v>
          </cell>
          <cell r="E21">
            <v>26.07</v>
          </cell>
        </row>
        <row r="22">
          <cell r="A22">
            <v>9</v>
          </cell>
          <cell r="B22">
            <v>6.44</v>
          </cell>
          <cell r="C22">
            <v>20.5</v>
          </cell>
          <cell r="D22">
            <v>4.3</v>
          </cell>
          <cell r="E22">
            <v>25.24</v>
          </cell>
        </row>
        <row r="23">
          <cell r="A23">
            <v>10</v>
          </cell>
          <cell r="B23">
            <v>7.27</v>
          </cell>
          <cell r="C23">
            <v>19.04</v>
          </cell>
          <cell r="D23">
            <v>4.2</v>
          </cell>
          <cell r="E23">
            <v>27.6</v>
          </cell>
        </row>
        <row r="24">
          <cell r="A24">
            <v>11</v>
          </cell>
          <cell r="B24">
            <v>7.17</v>
          </cell>
          <cell r="C24">
            <v>19.239999999999998</v>
          </cell>
          <cell r="D24">
            <v>4.3899999999999997</v>
          </cell>
          <cell r="E24">
            <v>27.42</v>
          </cell>
        </row>
        <row r="25">
          <cell r="A25">
            <v>12</v>
          </cell>
          <cell r="B25">
            <v>5.33</v>
          </cell>
          <cell r="C25">
            <v>19.29</v>
          </cell>
          <cell r="D25">
            <v>3.84</v>
          </cell>
          <cell r="E25">
            <v>26.37</v>
          </cell>
        </row>
        <row r="26">
          <cell r="A26">
            <v>1999</v>
          </cell>
          <cell r="B26">
            <v>4.03</v>
          </cell>
          <cell r="C26">
            <v>16.309999999999999</v>
          </cell>
          <cell r="D26">
            <v>4.01</v>
          </cell>
          <cell r="E26">
            <v>27.95</v>
          </cell>
        </row>
        <row r="27">
          <cell r="A27">
            <v>2</v>
          </cell>
          <cell r="B27">
            <v>3.27</v>
          </cell>
          <cell r="C27">
            <v>16.72</v>
          </cell>
          <cell r="D27">
            <v>4.1900000000000004</v>
          </cell>
          <cell r="E27">
            <v>28.67</v>
          </cell>
        </row>
        <row r="28">
          <cell r="A28">
            <v>3</v>
          </cell>
          <cell r="B28">
            <v>3.61</v>
          </cell>
          <cell r="C28">
            <v>18.14</v>
          </cell>
          <cell r="D28">
            <v>3.68</v>
          </cell>
          <cell r="E28">
            <v>28.03</v>
          </cell>
        </row>
        <row r="29">
          <cell r="A29">
            <v>4</v>
          </cell>
          <cell r="B29">
            <v>3.3</v>
          </cell>
          <cell r="C29">
            <v>20.14</v>
          </cell>
          <cell r="D29">
            <v>3.79</v>
          </cell>
          <cell r="E29">
            <v>22.25</v>
          </cell>
        </row>
        <row r="30">
          <cell r="A30">
            <v>5</v>
          </cell>
          <cell r="B30">
            <v>3.65</v>
          </cell>
          <cell r="C30">
            <v>19.149999999999999</v>
          </cell>
          <cell r="D30">
            <v>3.34</v>
          </cell>
          <cell r="E30">
            <v>20.48</v>
          </cell>
        </row>
        <row r="31">
          <cell r="A31">
            <v>6</v>
          </cell>
          <cell r="B31">
            <v>3.38</v>
          </cell>
          <cell r="C31">
            <v>21.02</v>
          </cell>
          <cell r="D31">
            <v>3.11</v>
          </cell>
          <cell r="E31">
            <v>19.78</v>
          </cell>
        </row>
        <row r="32">
          <cell r="A32">
            <v>7</v>
          </cell>
          <cell r="B32">
            <v>4.09</v>
          </cell>
          <cell r="C32">
            <v>20.100000000000001</v>
          </cell>
          <cell r="D32">
            <v>3.17</v>
          </cell>
          <cell r="E32">
            <v>20.3</v>
          </cell>
        </row>
        <row r="33">
          <cell r="A33">
            <v>8</v>
          </cell>
          <cell r="B33">
            <v>3.4</v>
          </cell>
          <cell r="C33">
            <v>22.01</v>
          </cell>
          <cell r="D33">
            <v>3.49</v>
          </cell>
          <cell r="E33">
            <v>21.18</v>
          </cell>
        </row>
        <row r="34">
          <cell r="A34">
            <v>9</v>
          </cell>
          <cell r="B34">
            <v>3.85</v>
          </cell>
          <cell r="C34">
            <v>21.53</v>
          </cell>
          <cell r="D34">
            <v>4.1900000000000004</v>
          </cell>
          <cell r="E34">
            <v>21.81</v>
          </cell>
        </row>
        <row r="35">
          <cell r="A35">
            <v>10</v>
          </cell>
          <cell r="B35">
            <v>3.8</v>
          </cell>
          <cell r="C35">
            <v>21.6</v>
          </cell>
          <cell r="D35">
            <v>3.68</v>
          </cell>
          <cell r="E35">
            <v>20.49</v>
          </cell>
        </row>
        <row r="36">
          <cell r="A36">
            <v>11</v>
          </cell>
          <cell r="B36">
            <v>4.5</v>
          </cell>
          <cell r="C36">
            <v>21.84</v>
          </cell>
          <cell r="D36">
            <v>3.78</v>
          </cell>
          <cell r="E36">
            <v>21.03</v>
          </cell>
        </row>
        <row r="37">
          <cell r="A37">
            <v>12</v>
          </cell>
          <cell r="B37">
            <v>2.78</v>
          </cell>
          <cell r="C37">
            <v>22.67</v>
          </cell>
          <cell r="D37">
            <v>3.44</v>
          </cell>
          <cell r="E37">
            <v>21.15</v>
          </cell>
        </row>
        <row r="38">
          <cell r="A38">
            <v>2000</v>
          </cell>
          <cell r="B38">
            <v>5.8</v>
          </cell>
          <cell r="C38">
            <v>21.52</v>
          </cell>
          <cell r="D38">
            <v>3.28</v>
          </cell>
          <cell r="E38">
            <v>19.79</v>
          </cell>
          <cell r="F38">
            <v>12.37</v>
          </cell>
          <cell r="G38">
            <v>25.6</v>
          </cell>
          <cell r="H38">
            <v>16.25</v>
          </cell>
          <cell r="I38">
            <v>7.48</v>
          </cell>
          <cell r="J38">
            <v>15.4</v>
          </cell>
          <cell r="K38">
            <v>4.1500000000000004</v>
          </cell>
        </row>
        <row r="39">
          <cell r="A39">
            <v>2</v>
          </cell>
          <cell r="B39">
            <v>4.47</v>
          </cell>
          <cell r="C39">
            <v>22.66</v>
          </cell>
          <cell r="D39">
            <v>3.57</v>
          </cell>
          <cell r="E39">
            <v>17.940000000000001</v>
          </cell>
          <cell r="F39">
            <v>12.72</v>
          </cell>
          <cell r="G39">
            <v>18.8</v>
          </cell>
          <cell r="H39">
            <v>14.69</v>
          </cell>
          <cell r="I39">
            <v>5.79</v>
          </cell>
          <cell r="J39">
            <v>47.2</v>
          </cell>
          <cell r="K39">
            <v>2.5299999999999998</v>
          </cell>
        </row>
        <row r="40">
          <cell r="A40">
            <v>3</v>
          </cell>
          <cell r="B40">
            <v>3.14</v>
          </cell>
          <cell r="C40">
            <v>21.93</v>
          </cell>
          <cell r="D40">
            <v>4.45</v>
          </cell>
          <cell r="E40">
            <v>20.72</v>
          </cell>
          <cell r="F40">
            <v>13.33</v>
          </cell>
          <cell r="G40">
            <v>20.3</v>
          </cell>
          <cell r="H40">
            <v>13.07</v>
          </cell>
          <cell r="I40">
            <v>7.68</v>
          </cell>
          <cell r="J40">
            <v>19.100000000000001</v>
          </cell>
          <cell r="K40">
            <v>2.4300000000000002</v>
          </cell>
        </row>
        <row r="41">
          <cell r="A41">
            <v>4</v>
          </cell>
          <cell r="B41">
            <v>4.45</v>
          </cell>
          <cell r="C41">
            <v>20.83</v>
          </cell>
          <cell r="D41">
            <v>4.3499999999999996</v>
          </cell>
          <cell r="E41">
            <v>20.149999999999999</v>
          </cell>
          <cell r="F41">
            <v>12.06</v>
          </cell>
          <cell r="G41">
            <v>32.299999999999997</v>
          </cell>
          <cell r="H41">
            <v>14.25</v>
          </cell>
          <cell r="I41">
            <v>10.55</v>
          </cell>
          <cell r="J41">
            <v>66.599999999999994</v>
          </cell>
          <cell r="K41">
            <v>2.63</v>
          </cell>
        </row>
        <row r="42">
          <cell r="A42">
            <v>5</v>
          </cell>
          <cell r="B42">
            <v>3.32</v>
          </cell>
          <cell r="C42">
            <v>22.03</v>
          </cell>
          <cell r="D42">
            <v>4</v>
          </cell>
          <cell r="E42">
            <v>20.309999999999999</v>
          </cell>
          <cell r="F42">
            <v>8.32</v>
          </cell>
          <cell r="G42">
            <v>28.4</v>
          </cell>
          <cell r="H42">
            <v>13.17</v>
          </cell>
          <cell r="I42">
            <v>7.41</v>
          </cell>
          <cell r="J42">
            <v>45.7</v>
          </cell>
          <cell r="K42">
            <v>1.83</v>
          </cell>
        </row>
        <row r="43">
          <cell r="A43">
            <v>6</v>
          </cell>
          <cell r="B43">
            <v>6.12</v>
          </cell>
          <cell r="C43">
            <v>20.55</v>
          </cell>
          <cell r="D43">
            <v>3.6</v>
          </cell>
          <cell r="E43">
            <v>19.07</v>
          </cell>
          <cell r="F43">
            <v>20.27</v>
          </cell>
          <cell r="G43">
            <v>42.7</v>
          </cell>
          <cell r="H43">
            <v>19.29</v>
          </cell>
          <cell r="I43">
            <v>10.66</v>
          </cell>
          <cell r="J43">
            <v>21.6</v>
          </cell>
          <cell r="K43">
            <v>2.72</v>
          </cell>
        </row>
        <row r="44">
          <cell r="A44">
            <v>7</v>
          </cell>
          <cell r="B44">
            <v>8.67</v>
          </cell>
          <cell r="C44">
            <v>18.38</v>
          </cell>
          <cell r="D44">
            <v>3.42</v>
          </cell>
          <cell r="E44">
            <v>18.75</v>
          </cell>
          <cell r="F44">
            <v>35.25</v>
          </cell>
          <cell r="G44">
            <v>74.900000000000006</v>
          </cell>
          <cell r="H44">
            <v>17.239999999999998</v>
          </cell>
          <cell r="I44">
            <v>17.510000000000002</v>
          </cell>
          <cell r="J44">
            <v>21.5</v>
          </cell>
          <cell r="K44">
            <v>2.5499999999999998</v>
          </cell>
        </row>
        <row r="45">
          <cell r="A45">
            <v>8</v>
          </cell>
          <cell r="B45">
            <v>5.93</v>
          </cell>
          <cell r="C45">
            <v>20.7</v>
          </cell>
          <cell r="D45">
            <v>3.42</v>
          </cell>
          <cell r="E45">
            <v>21.79</v>
          </cell>
          <cell r="F45">
            <v>8.59</v>
          </cell>
          <cell r="G45">
            <v>39.799999999999997</v>
          </cell>
          <cell r="H45">
            <v>14.94</v>
          </cell>
          <cell r="I45">
            <v>18.399999999999999</v>
          </cell>
          <cell r="J45">
            <v>8.7100000000000009</v>
          </cell>
          <cell r="K45">
            <v>1.54</v>
          </cell>
        </row>
        <row r="46">
          <cell r="A46">
            <v>9</v>
          </cell>
          <cell r="B46">
            <v>3.05</v>
          </cell>
          <cell r="C46">
            <v>21.01</v>
          </cell>
          <cell r="D46">
            <v>3.59</v>
          </cell>
          <cell r="E46">
            <v>20.59</v>
          </cell>
          <cell r="F46">
            <v>11.12</v>
          </cell>
          <cell r="G46">
            <v>44.7</v>
          </cell>
          <cell r="H46">
            <v>12.35</v>
          </cell>
          <cell r="I46">
            <v>11.27</v>
          </cell>
          <cell r="J46">
            <v>18.100000000000001</v>
          </cell>
          <cell r="K46">
            <v>1.8</v>
          </cell>
        </row>
        <row r="47">
          <cell r="A47">
            <v>10</v>
          </cell>
          <cell r="B47">
            <v>4.4400000000000004</v>
          </cell>
          <cell r="C47">
            <v>19.739999999999998</v>
          </cell>
          <cell r="D47">
            <v>3.53</v>
          </cell>
          <cell r="E47">
            <v>18.760000000000002</v>
          </cell>
          <cell r="F47">
            <v>6.31</v>
          </cell>
          <cell r="G47">
            <v>48.7</v>
          </cell>
          <cell r="H47">
            <v>15.09</v>
          </cell>
          <cell r="I47">
            <v>11</v>
          </cell>
          <cell r="J47">
            <v>21.4</v>
          </cell>
          <cell r="K47">
            <v>2.42</v>
          </cell>
        </row>
        <row r="48">
          <cell r="A48">
            <v>11</v>
          </cell>
          <cell r="B48">
            <v>4.25</v>
          </cell>
          <cell r="C48">
            <v>20.64</v>
          </cell>
          <cell r="D48">
            <v>3.26</v>
          </cell>
          <cell r="E48">
            <v>20.260000000000002</v>
          </cell>
          <cell r="F48">
            <v>4.3600000000000003</v>
          </cell>
          <cell r="G48">
            <v>47.5</v>
          </cell>
          <cell r="H48">
            <v>21.87</v>
          </cell>
          <cell r="I48">
            <v>15.26</v>
          </cell>
          <cell r="J48">
            <v>36</v>
          </cell>
          <cell r="K48">
            <v>2.59</v>
          </cell>
        </row>
        <row r="49">
          <cell r="A49">
            <v>12</v>
          </cell>
          <cell r="B49">
            <v>4.49</v>
          </cell>
          <cell r="C49">
            <v>20.53</v>
          </cell>
          <cell r="D49">
            <v>2.92</v>
          </cell>
          <cell r="E49">
            <v>20.59</v>
          </cell>
          <cell r="F49">
            <v>0.57999999999999996</v>
          </cell>
          <cell r="G49">
            <v>78.8</v>
          </cell>
          <cell r="H49">
            <v>20.27</v>
          </cell>
          <cell r="I49">
            <v>26.03</v>
          </cell>
          <cell r="J49">
            <v>28.6</v>
          </cell>
          <cell r="K49">
            <v>2.93</v>
          </cell>
        </row>
        <row r="50">
          <cell r="A50">
            <v>2001</v>
          </cell>
          <cell r="B50">
            <v>5.75</v>
          </cell>
          <cell r="C50">
            <v>21.64</v>
          </cell>
          <cell r="D50">
            <v>3.35</v>
          </cell>
          <cell r="E50">
            <v>21.14</v>
          </cell>
          <cell r="F50">
            <v>4.24</v>
          </cell>
          <cell r="G50">
            <v>52.47</v>
          </cell>
          <cell r="H50">
            <v>17.59</v>
          </cell>
          <cell r="I50">
            <v>17.03</v>
          </cell>
          <cell r="J50">
            <v>22.68</v>
          </cell>
          <cell r="K50">
            <v>2.65</v>
          </cell>
          <cell r="L50">
            <v>1</v>
          </cell>
          <cell r="M50">
            <v>21.64</v>
          </cell>
          <cell r="N50">
            <v>22.58</v>
          </cell>
          <cell r="O50">
            <v>3.35</v>
          </cell>
          <cell r="P50">
            <v>5.58</v>
          </cell>
          <cell r="Q50">
            <v>3.2</v>
          </cell>
        </row>
        <row r="51">
          <cell r="A51">
            <v>2</v>
          </cell>
          <cell r="B51">
            <v>4.49</v>
          </cell>
          <cell r="C51">
            <v>20.76</v>
          </cell>
          <cell r="D51">
            <v>4.0199999999999996</v>
          </cell>
          <cell r="E51">
            <v>24.11</v>
          </cell>
          <cell r="F51">
            <v>2.54</v>
          </cell>
          <cell r="G51">
            <v>54.41</v>
          </cell>
          <cell r="H51">
            <v>15.81</v>
          </cell>
          <cell r="I51">
            <v>20.43</v>
          </cell>
          <cell r="J51">
            <v>8.3800000000000008</v>
          </cell>
          <cell r="K51">
            <v>2.69</v>
          </cell>
          <cell r="L51">
            <v>2</v>
          </cell>
          <cell r="M51">
            <v>20.76</v>
          </cell>
          <cell r="N51">
            <v>23</v>
          </cell>
          <cell r="O51">
            <v>4.0199999999999996</v>
          </cell>
          <cell r="P51">
            <v>4.74</v>
          </cell>
          <cell r="Q51">
            <v>2.1800000000000002</v>
          </cell>
        </row>
        <row r="52">
          <cell r="A52">
            <v>3</v>
          </cell>
          <cell r="B52">
            <v>3.56</v>
          </cell>
          <cell r="C52">
            <v>21.7</v>
          </cell>
          <cell r="D52">
            <v>3.76</v>
          </cell>
          <cell r="E52">
            <v>24.35</v>
          </cell>
          <cell r="F52">
            <v>0.6</v>
          </cell>
          <cell r="G52">
            <v>47.69</v>
          </cell>
          <cell r="H52">
            <v>16.98</v>
          </cell>
          <cell r="I52">
            <v>17.3</v>
          </cell>
          <cell r="J52">
            <v>8.84</v>
          </cell>
          <cell r="K52">
            <v>2.15</v>
          </cell>
          <cell r="L52">
            <v>3</v>
          </cell>
          <cell r="M52">
            <v>21.7</v>
          </cell>
          <cell r="N52">
            <v>23</v>
          </cell>
          <cell r="O52">
            <v>3.76</v>
          </cell>
          <cell r="P52">
            <v>3.49</v>
          </cell>
          <cell r="Q52">
            <v>2.0499999999999998</v>
          </cell>
        </row>
        <row r="53">
          <cell r="A53">
            <v>4</v>
          </cell>
          <cell r="B53">
            <v>3.56</v>
          </cell>
          <cell r="C53">
            <v>20.84</v>
          </cell>
          <cell r="D53">
            <v>3.49</v>
          </cell>
          <cell r="E53">
            <v>24.3</v>
          </cell>
          <cell r="F53">
            <v>6.15</v>
          </cell>
          <cell r="G53">
            <v>50.47</v>
          </cell>
          <cell r="H53">
            <v>19.2</v>
          </cell>
          <cell r="I53">
            <v>16.2</v>
          </cell>
          <cell r="J53">
            <v>13.53</v>
          </cell>
          <cell r="K53">
            <v>2.15</v>
          </cell>
          <cell r="L53">
            <v>4</v>
          </cell>
          <cell r="M53">
            <v>20.84</v>
          </cell>
          <cell r="N53">
            <v>23.02</v>
          </cell>
          <cell r="O53">
            <v>3.49</v>
          </cell>
          <cell r="P53">
            <v>3.53</v>
          </cell>
          <cell r="Q53">
            <v>2.08</v>
          </cell>
        </row>
        <row r="54">
          <cell r="A54">
            <v>5</v>
          </cell>
          <cell r="B54">
            <v>3.12</v>
          </cell>
          <cell r="C54">
            <v>21.43</v>
          </cell>
          <cell r="D54">
            <v>3.46</v>
          </cell>
          <cell r="E54">
            <v>24.03</v>
          </cell>
          <cell r="F54">
            <v>0.78</v>
          </cell>
          <cell r="G54">
            <v>46.67</v>
          </cell>
          <cell r="H54">
            <v>20.98</v>
          </cell>
          <cell r="I54">
            <v>15.5</v>
          </cell>
          <cell r="J54">
            <v>16.079999999999998</v>
          </cell>
          <cell r="K54">
            <v>2.63</v>
          </cell>
          <cell r="L54">
            <v>5</v>
          </cell>
          <cell r="M54">
            <v>21.43</v>
          </cell>
          <cell r="N54">
            <v>23.21</v>
          </cell>
          <cell r="O54">
            <v>3.46</v>
          </cell>
          <cell r="P54">
            <v>3.04</v>
          </cell>
          <cell r="Q54">
            <v>2.35</v>
          </cell>
        </row>
        <row r="55">
          <cell r="A55">
            <v>6</v>
          </cell>
          <cell r="B55">
            <v>3.14</v>
          </cell>
          <cell r="C55">
            <v>21.01</v>
          </cell>
          <cell r="D55">
            <v>3.58</v>
          </cell>
          <cell r="E55">
            <v>24.82</v>
          </cell>
          <cell r="F55">
            <v>0.81</v>
          </cell>
          <cell r="G55">
            <v>44.14</v>
          </cell>
          <cell r="H55">
            <v>23.45</v>
          </cell>
          <cell r="I55">
            <v>9.8699999999999992</v>
          </cell>
          <cell r="J55">
            <v>18.93</v>
          </cell>
          <cell r="K55">
            <v>2.34</v>
          </cell>
          <cell r="L55">
            <v>6</v>
          </cell>
          <cell r="M55">
            <v>21.01</v>
          </cell>
          <cell r="N55">
            <v>22.83</v>
          </cell>
          <cell r="O55">
            <v>3.58</v>
          </cell>
          <cell r="P55">
            <v>3.18</v>
          </cell>
          <cell r="Q55">
            <v>2.72</v>
          </cell>
        </row>
        <row r="56">
          <cell r="A56">
            <v>7</v>
          </cell>
          <cell r="B56">
            <v>2.58</v>
          </cell>
          <cell r="C56">
            <v>21.38</v>
          </cell>
          <cell r="D56">
            <v>3.84</v>
          </cell>
          <cell r="E56">
            <v>25.08</v>
          </cell>
          <cell r="F56">
            <v>2.06</v>
          </cell>
          <cell r="G56">
            <v>46.17</v>
          </cell>
          <cell r="H56">
            <v>22.45</v>
          </cell>
          <cell r="I56">
            <v>29.96</v>
          </cell>
          <cell r="J56">
            <v>37.51</v>
          </cell>
          <cell r="K56">
            <v>2.34</v>
          </cell>
          <cell r="L56">
            <v>7</v>
          </cell>
          <cell r="M56">
            <v>21.38</v>
          </cell>
          <cell r="N56">
            <v>23.07</v>
          </cell>
          <cell r="O56">
            <v>3.84</v>
          </cell>
          <cell r="P56">
            <v>2.48</v>
          </cell>
          <cell r="Q56">
            <v>2.1</v>
          </cell>
        </row>
        <row r="57">
          <cell r="A57">
            <v>8</v>
          </cell>
          <cell r="B57">
            <v>2.56</v>
          </cell>
          <cell r="C57">
            <v>21.02</v>
          </cell>
          <cell r="D57">
            <v>3.79</v>
          </cell>
          <cell r="E57">
            <v>25.79</v>
          </cell>
          <cell r="F57">
            <v>0.59</v>
          </cell>
          <cell r="G57">
            <v>41.93</v>
          </cell>
          <cell r="H57">
            <v>40.28</v>
          </cell>
          <cell r="I57">
            <v>17.420000000000002</v>
          </cell>
          <cell r="J57">
            <v>30.55</v>
          </cell>
          <cell r="K57">
            <v>2.06</v>
          </cell>
          <cell r="L57">
            <v>8</v>
          </cell>
          <cell r="M57">
            <v>21.02</v>
          </cell>
          <cell r="N57">
            <v>23.44</v>
          </cell>
          <cell r="O57">
            <v>3.79</v>
          </cell>
          <cell r="P57">
            <v>2.63</v>
          </cell>
          <cell r="Q57">
            <v>2.65</v>
          </cell>
        </row>
        <row r="58">
          <cell r="A58">
            <v>9</v>
          </cell>
          <cell r="B58">
            <v>2.88</v>
          </cell>
          <cell r="C58">
            <v>22.27</v>
          </cell>
          <cell r="D58">
            <v>3.66</v>
          </cell>
          <cell r="E58">
            <v>25.28</v>
          </cell>
          <cell r="F58">
            <v>2.5</v>
          </cell>
          <cell r="G58">
            <v>43.17</v>
          </cell>
          <cell r="H58">
            <v>29.99</v>
          </cell>
          <cell r="I58">
            <v>11.25</v>
          </cell>
          <cell r="J58">
            <v>34.130000000000003</v>
          </cell>
          <cell r="K58">
            <v>2.5</v>
          </cell>
          <cell r="L58">
            <v>9</v>
          </cell>
          <cell r="M58">
            <v>22.27</v>
          </cell>
          <cell r="N58">
            <v>23.9</v>
          </cell>
          <cell r="O58">
            <v>3.66</v>
          </cell>
          <cell r="P58">
            <v>2.68</v>
          </cell>
          <cell r="Q58">
            <v>2.5099999999999998</v>
          </cell>
        </row>
        <row r="59">
          <cell r="A59">
            <v>10</v>
          </cell>
          <cell r="B59">
            <v>2.68</v>
          </cell>
          <cell r="C59">
            <v>22.36</v>
          </cell>
          <cell r="D59">
            <v>3.63</v>
          </cell>
          <cell r="E59">
            <v>24.86</v>
          </cell>
          <cell r="F59">
            <v>2.3199999999999998</v>
          </cell>
          <cell r="G59">
            <v>41.39</v>
          </cell>
          <cell r="H59">
            <v>21.83</v>
          </cell>
          <cell r="I59">
            <v>11.78</v>
          </cell>
          <cell r="J59">
            <v>63.94</v>
          </cell>
          <cell r="K59">
            <v>2.5299999999999998</v>
          </cell>
          <cell r="L59">
            <v>10</v>
          </cell>
          <cell r="M59">
            <v>22.36</v>
          </cell>
          <cell r="N59">
            <v>24.21</v>
          </cell>
          <cell r="O59">
            <v>3.63</v>
          </cell>
          <cell r="P59">
            <v>2.66</v>
          </cell>
          <cell r="Q59">
            <v>2.3199999999999998</v>
          </cell>
        </row>
        <row r="60">
          <cell r="A60">
            <v>11</v>
          </cell>
          <cell r="B60">
            <v>2.63</v>
          </cell>
          <cell r="C60">
            <v>22.5</v>
          </cell>
          <cell r="D60">
            <v>3.55</v>
          </cell>
          <cell r="E60">
            <v>25.53</v>
          </cell>
          <cell r="F60">
            <v>2.23</v>
          </cell>
          <cell r="G60">
            <v>57.16</v>
          </cell>
          <cell r="H60">
            <v>34.86</v>
          </cell>
          <cell r="I60">
            <v>12.19</v>
          </cell>
          <cell r="J60">
            <v>43.15</v>
          </cell>
          <cell r="K60">
            <v>2.1800000000000002</v>
          </cell>
          <cell r="L60">
            <v>11</v>
          </cell>
          <cell r="M60">
            <v>22.5</v>
          </cell>
          <cell r="N60">
            <v>24.05</v>
          </cell>
          <cell r="O60">
            <v>3.55</v>
          </cell>
          <cell r="P60">
            <v>2.66</v>
          </cell>
          <cell r="Q60">
            <v>2.39</v>
          </cell>
        </row>
        <row r="61">
          <cell r="A61">
            <v>12</v>
          </cell>
          <cell r="B61">
            <v>2.73</v>
          </cell>
          <cell r="C61">
            <v>22.18</v>
          </cell>
          <cell r="D61">
            <v>3.35</v>
          </cell>
          <cell r="E61">
            <v>26.02</v>
          </cell>
          <cell r="F61">
            <v>2.59</v>
          </cell>
          <cell r="G61">
            <v>85.78</v>
          </cell>
          <cell r="H61">
            <v>21.09</v>
          </cell>
          <cell r="I61">
            <v>19.07</v>
          </cell>
          <cell r="J61">
            <v>35.200000000000003</v>
          </cell>
          <cell r="K61">
            <v>2.8</v>
          </cell>
          <cell r="L61">
            <v>12</v>
          </cell>
          <cell r="M61">
            <v>22.18</v>
          </cell>
          <cell r="N61">
            <v>23.72</v>
          </cell>
          <cell r="O61">
            <v>3.35</v>
          </cell>
          <cell r="P61">
            <v>2.41</v>
          </cell>
          <cell r="Q61">
            <v>2.36</v>
          </cell>
        </row>
        <row r="62">
          <cell r="A62">
            <v>2002</v>
          </cell>
          <cell r="B62">
            <v>3.2</v>
          </cell>
          <cell r="C62">
            <v>22.58</v>
          </cell>
          <cell r="D62">
            <v>3.82</v>
          </cell>
          <cell r="E62">
            <v>25.44</v>
          </cell>
          <cell r="F62">
            <v>2.06</v>
          </cell>
          <cell r="G62">
            <v>37.61</v>
          </cell>
          <cell r="H62">
            <v>16.38</v>
          </cell>
          <cell r="I62">
            <v>14.19</v>
          </cell>
          <cell r="J62">
            <v>10.19</v>
          </cell>
          <cell r="K62">
            <v>2.29</v>
          </cell>
          <cell r="L62" t="str">
            <v>Jan</v>
          </cell>
          <cell r="M62">
            <v>3</v>
          </cell>
        </row>
        <row r="63">
          <cell r="A63">
            <v>2</v>
          </cell>
          <cell r="B63">
            <v>2.14</v>
          </cell>
          <cell r="C63">
            <v>23</v>
          </cell>
          <cell r="D63">
            <v>3.74</v>
          </cell>
          <cell r="E63">
            <v>25.91</v>
          </cell>
          <cell r="F63">
            <v>3.5</v>
          </cell>
          <cell r="G63">
            <v>40.75</v>
          </cell>
          <cell r="H63">
            <v>25.7</v>
          </cell>
          <cell r="I63">
            <v>11.34</v>
          </cell>
          <cell r="J63">
            <v>35.81</v>
          </cell>
          <cell r="K63">
            <v>2.78</v>
          </cell>
          <cell r="L63" t="str">
            <v>Feb</v>
          </cell>
          <cell r="M63">
            <v>3</v>
          </cell>
        </row>
        <row r="64">
          <cell r="A64">
            <v>3</v>
          </cell>
          <cell r="B64">
            <v>2.04</v>
          </cell>
          <cell r="C64">
            <v>23</v>
          </cell>
          <cell r="D64">
            <v>3.55</v>
          </cell>
          <cell r="E64">
            <v>26.36</v>
          </cell>
          <cell r="F64">
            <v>2.85</v>
          </cell>
          <cell r="G64">
            <v>47.17</v>
          </cell>
          <cell r="H64">
            <v>37.619999999999997</v>
          </cell>
          <cell r="I64">
            <v>11.64</v>
          </cell>
          <cell r="J64">
            <v>26.55</v>
          </cell>
          <cell r="K64">
            <v>2.83</v>
          </cell>
          <cell r="L64" t="str">
            <v>Mar</v>
          </cell>
          <cell r="M64">
            <v>3</v>
          </cell>
        </row>
        <row r="65">
          <cell r="A65">
            <v>4</v>
          </cell>
          <cell r="B65">
            <v>2.08</v>
          </cell>
          <cell r="C65">
            <v>23.02</v>
          </cell>
          <cell r="D65">
            <v>3.63</v>
          </cell>
          <cell r="E65">
            <v>27.76</v>
          </cell>
          <cell r="F65">
            <v>0</v>
          </cell>
          <cell r="G65">
            <v>42.33</v>
          </cell>
          <cell r="H65">
            <v>31.42</v>
          </cell>
          <cell r="I65">
            <v>10.87</v>
          </cell>
          <cell r="J65">
            <v>53.95</v>
          </cell>
          <cell r="K65">
            <v>2.81</v>
          </cell>
          <cell r="L65" t="str">
            <v>Apr</v>
          </cell>
          <cell r="M65">
            <v>3</v>
          </cell>
        </row>
        <row r="66">
          <cell r="A66">
            <v>5</v>
          </cell>
          <cell r="B66">
            <v>2.36</v>
          </cell>
          <cell r="C66">
            <v>23.21</v>
          </cell>
          <cell r="D66">
            <v>3.62</v>
          </cell>
          <cell r="E66">
            <v>30.51</v>
          </cell>
          <cell r="F66">
            <v>0.4</v>
          </cell>
          <cell r="G66">
            <v>34.99</v>
          </cell>
          <cell r="H66">
            <v>29.34</v>
          </cell>
          <cell r="I66">
            <v>9.99</v>
          </cell>
          <cell r="J66">
            <v>30.93</v>
          </cell>
          <cell r="K66">
            <v>2.68</v>
          </cell>
          <cell r="L66" t="str">
            <v>Mei</v>
          </cell>
          <cell r="M66">
            <v>3</v>
          </cell>
        </row>
        <row r="67">
          <cell r="A67">
            <v>6</v>
          </cell>
          <cell r="B67">
            <v>2.74</v>
          </cell>
          <cell r="C67">
            <v>22.83</v>
          </cell>
          <cell r="D67">
            <v>3.37</v>
          </cell>
          <cell r="E67">
            <v>29.3</v>
          </cell>
          <cell r="F67">
            <v>1.97</v>
          </cell>
          <cell r="G67">
            <v>33.380000000000003</v>
          </cell>
          <cell r="H67">
            <v>31.45</v>
          </cell>
          <cell r="I67">
            <v>17.61</v>
          </cell>
          <cell r="J67">
            <v>32.21</v>
          </cell>
          <cell r="K67">
            <v>3</v>
          </cell>
          <cell r="L67" t="str">
            <v>Juni</v>
          </cell>
          <cell r="M67">
            <v>3</v>
          </cell>
        </row>
        <row r="68">
          <cell r="A68">
            <v>7</v>
          </cell>
          <cell r="B68">
            <v>2.04</v>
          </cell>
          <cell r="C68">
            <v>23.07</v>
          </cell>
          <cell r="D68">
            <v>3.44</v>
          </cell>
          <cell r="E68">
            <v>28.66</v>
          </cell>
          <cell r="F68">
            <v>1.86</v>
          </cell>
          <cell r="G68">
            <v>35.14</v>
          </cell>
          <cell r="H68">
            <v>28.28</v>
          </cell>
          <cell r="I68">
            <v>9.6300000000000008</v>
          </cell>
          <cell r="J68">
            <v>40.520000000000003</v>
          </cell>
          <cell r="K68">
            <v>2.48</v>
          </cell>
          <cell r="L68" t="str">
            <v>Juli</v>
          </cell>
          <cell r="M68">
            <v>3</v>
          </cell>
        </row>
        <row r="69">
          <cell r="A69">
            <v>8</v>
          </cell>
          <cell r="B69">
            <v>2.61</v>
          </cell>
          <cell r="C69">
            <v>23.44</v>
          </cell>
          <cell r="D69">
            <v>3.69</v>
          </cell>
          <cell r="E69">
            <v>31.95</v>
          </cell>
          <cell r="F69">
            <v>0.56999999999999995</v>
          </cell>
          <cell r="G69">
            <v>29.51</v>
          </cell>
          <cell r="H69">
            <v>16.75</v>
          </cell>
          <cell r="I69">
            <v>8.11</v>
          </cell>
          <cell r="J69">
            <v>35.43</v>
          </cell>
          <cell r="K69">
            <v>1.37</v>
          </cell>
          <cell r="L69" t="str">
            <v>Agust</v>
          </cell>
          <cell r="M69">
            <v>3</v>
          </cell>
        </row>
        <row r="70">
          <cell r="A70">
            <v>9</v>
          </cell>
          <cell r="B70">
            <v>2.56</v>
          </cell>
          <cell r="C70">
            <v>23.9</v>
          </cell>
          <cell r="D70">
            <v>3.8</v>
          </cell>
          <cell r="E70">
            <v>35.700000000000003</v>
          </cell>
          <cell r="F70">
            <v>1.47</v>
          </cell>
          <cell r="G70">
            <v>23.82</v>
          </cell>
          <cell r="H70">
            <v>16.690000000000001</v>
          </cell>
          <cell r="I70">
            <v>11.21</v>
          </cell>
          <cell r="J70">
            <v>32.090000000000003</v>
          </cell>
          <cell r="K70">
            <v>0.9</v>
          </cell>
          <cell r="L70" t="str">
            <v>Sept.</v>
          </cell>
          <cell r="M70">
            <v>3</v>
          </cell>
        </row>
        <row r="71">
          <cell r="A71">
            <v>10</v>
          </cell>
          <cell r="B71">
            <v>2.3199999999999998</v>
          </cell>
          <cell r="C71">
            <v>24.21</v>
          </cell>
          <cell r="D71">
            <v>3.78</v>
          </cell>
          <cell r="E71">
            <v>35.43</v>
          </cell>
          <cell r="F71">
            <v>1.68</v>
          </cell>
          <cell r="G71">
            <v>24.39</v>
          </cell>
          <cell r="H71">
            <v>14.23</v>
          </cell>
          <cell r="I71">
            <v>7.42</v>
          </cell>
          <cell r="J71">
            <v>33.97</v>
          </cell>
          <cell r="K71">
            <v>0.99</v>
          </cell>
          <cell r="L71" t="str">
            <v>Okt.</v>
          </cell>
          <cell r="M71">
            <v>3</v>
          </cell>
        </row>
        <row r="72">
          <cell r="A72">
            <v>11</v>
          </cell>
          <cell r="B72">
            <v>2.39</v>
          </cell>
          <cell r="C72">
            <v>24.05</v>
          </cell>
          <cell r="D72">
            <v>3.52</v>
          </cell>
          <cell r="E72">
            <v>38.020000000000003</v>
          </cell>
          <cell r="F72">
            <v>0</v>
          </cell>
          <cell r="G72">
            <v>38.700000000000003</v>
          </cell>
          <cell r="H72">
            <v>21.7</v>
          </cell>
          <cell r="I72">
            <v>10.8</v>
          </cell>
          <cell r="J72">
            <v>36.75</v>
          </cell>
          <cell r="K72">
            <v>1.27</v>
          </cell>
          <cell r="L72" t="str">
            <v>Nov.</v>
          </cell>
          <cell r="M72">
            <v>3</v>
          </cell>
        </row>
        <row r="73">
          <cell r="A73">
            <v>12</v>
          </cell>
          <cell r="B73">
            <v>2.36</v>
          </cell>
          <cell r="C73">
            <v>23.72</v>
          </cell>
          <cell r="D73">
            <v>3.44</v>
          </cell>
          <cell r="E73">
            <v>40.049999999999997</v>
          </cell>
          <cell r="F73">
            <v>0</v>
          </cell>
          <cell r="G73">
            <v>97.1</v>
          </cell>
          <cell r="H73">
            <v>27.49</v>
          </cell>
          <cell r="I73">
            <v>23.01</v>
          </cell>
          <cell r="J73">
            <v>101.85</v>
          </cell>
          <cell r="K73">
            <v>1.73</v>
          </cell>
          <cell r="L73" t="str">
            <v>Des.</v>
          </cell>
          <cell r="M73">
            <v>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32">
          <cell r="B32">
            <v>92.699025494366509</v>
          </cell>
          <cell r="C32">
            <v>91.495061130591239</v>
          </cell>
          <cell r="D32">
            <v>90.234316588633433</v>
          </cell>
          <cell r="E32">
            <v>63.137755628174247</v>
          </cell>
          <cell r="F32">
            <v>57.32</v>
          </cell>
          <cell r="G32">
            <v>64.37</v>
          </cell>
          <cell r="H32">
            <v>50.691872272065062</v>
          </cell>
          <cell r="I32">
            <v>70.222360611674233</v>
          </cell>
          <cell r="J32">
            <v>57.571915132170858</v>
          </cell>
          <cell r="K32">
            <v>53.38</v>
          </cell>
          <cell r="L32">
            <v>44.77</v>
          </cell>
          <cell r="M32">
            <v>83.31</v>
          </cell>
        </row>
      </sheetData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TON  per Jam"/>
      <sheetName val="TAXREAL"/>
      <sheetName val="BREAK DOWN"/>
      <sheetName val="LOSSES"/>
      <sheetName val="GRD LTW"/>
      <sheetName val="GRD LTT"/>
      <sheetName val="GRD MMG"/>
      <sheetName val="FFA per jam"/>
      <sheetName val="CPO per PT "/>
      <sheetName val="Karung"/>
      <sheetName val="Analisa"/>
      <sheetName val="DATA LTW"/>
      <sheetName val="PABRIK (2)"/>
      <sheetName val="PO"/>
    </sheetNames>
    <sheetDataSet>
      <sheetData sheetId="0" refreshError="1">
        <row r="7">
          <cell r="C7" t="str">
            <v xml:space="preserve"> 07 - 08</v>
          </cell>
          <cell r="D7" t="str">
            <v xml:space="preserve"> 08 - 09</v>
          </cell>
          <cell r="E7" t="str">
            <v xml:space="preserve"> 09 - 10</v>
          </cell>
          <cell r="F7" t="str">
            <v xml:space="preserve"> 10 - 11</v>
          </cell>
          <cell r="G7" t="str">
            <v xml:space="preserve"> 11 - 12</v>
          </cell>
          <cell r="H7" t="str">
            <v xml:space="preserve"> 12 - 13</v>
          </cell>
          <cell r="I7" t="str">
            <v xml:space="preserve"> 13 - 14</v>
          </cell>
          <cell r="J7" t="str">
            <v xml:space="preserve"> 14 - 15</v>
          </cell>
          <cell r="K7" t="str">
            <v xml:space="preserve"> 15 - 16</v>
          </cell>
          <cell r="L7" t="str">
            <v xml:space="preserve"> 16 - 17</v>
          </cell>
          <cell r="M7" t="str">
            <v xml:space="preserve"> 17 - 18</v>
          </cell>
          <cell r="N7" t="str">
            <v xml:space="preserve"> 18 - 19</v>
          </cell>
          <cell r="O7" t="str">
            <v xml:space="preserve"> 19 - 20</v>
          </cell>
          <cell r="P7" t="str">
            <v xml:space="preserve"> 20 - 21</v>
          </cell>
          <cell r="Q7" t="str">
            <v xml:space="preserve"> 21 - 22</v>
          </cell>
          <cell r="R7" t="str">
            <v xml:space="preserve"> 22 - 23 </v>
          </cell>
          <cell r="S7" t="str">
            <v xml:space="preserve"> 23 - 24</v>
          </cell>
          <cell r="T7" t="str">
            <v xml:space="preserve"> 00 - 01</v>
          </cell>
          <cell r="U7" t="str">
            <v xml:space="preserve"> 01 - 02</v>
          </cell>
          <cell r="V7" t="str">
            <v xml:space="preserve"> 02 - 03</v>
          </cell>
          <cell r="W7" t="str">
            <v xml:space="preserve"> 03 - 04</v>
          </cell>
          <cell r="X7" t="str">
            <v xml:space="preserve"> 04 - 05</v>
          </cell>
          <cell r="Y7" t="str">
            <v xml:space="preserve"> 05 - 06</v>
          </cell>
          <cell r="Z7" t="str">
            <v xml:space="preserve"> 06 - 07</v>
          </cell>
        </row>
        <row r="8">
          <cell r="D8">
            <v>25.63</v>
          </cell>
          <cell r="E8">
            <v>21.89</v>
          </cell>
          <cell r="F8">
            <v>18.73</v>
          </cell>
          <cell r="G8">
            <v>37.619999999999997</v>
          </cell>
          <cell r="H8">
            <v>65.28</v>
          </cell>
          <cell r="I8">
            <v>44.41</v>
          </cell>
          <cell r="J8">
            <v>0</v>
          </cell>
          <cell r="K8">
            <v>67.819999999999993</v>
          </cell>
          <cell r="L8">
            <v>0</v>
          </cell>
          <cell r="M8">
            <v>67.040000000000006</v>
          </cell>
          <cell r="N8">
            <v>0</v>
          </cell>
          <cell r="O8">
            <v>61.23</v>
          </cell>
          <cell r="P8">
            <v>0</v>
          </cell>
          <cell r="Q8">
            <v>0</v>
          </cell>
          <cell r="R8">
            <v>58.11</v>
          </cell>
          <cell r="S8">
            <v>35.229999999999997</v>
          </cell>
          <cell r="T8">
            <v>62.96</v>
          </cell>
          <cell r="U8">
            <v>0</v>
          </cell>
          <cell r="V8">
            <v>38.94</v>
          </cell>
          <cell r="W8">
            <v>0</v>
          </cell>
          <cell r="X8">
            <v>33.869999999999997</v>
          </cell>
        </row>
        <row r="10">
          <cell r="D10">
            <v>64.36</v>
          </cell>
          <cell r="E10">
            <v>62.75</v>
          </cell>
          <cell r="F10">
            <v>19.84</v>
          </cell>
          <cell r="G10">
            <v>0</v>
          </cell>
          <cell r="H10">
            <v>0</v>
          </cell>
          <cell r="I10">
            <v>0</v>
          </cell>
          <cell r="J10">
            <v>66.94</v>
          </cell>
          <cell r="K10">
            <v>0</v>
          </cell>
          <cell r="L10">
            <v>71.67</v>
          </cell>
          <cell r="M10">
            <v>14.57</v>
          </cell>
          <cell r="N10">
            <v>78.03</v>
          </cell>
          <cell r="O10">
            <v>0</v>
          </cell>
          <cell r="P10">
            <v>0</v>
          </cell>
          <cell r="Q10">
            <v>65.58</v>
          </cell>
          <cell r="R10">
            <v>77.87</v>
          </cell>
          <cell r="S10">
            <v>0</v>
          </cell>
          <cell r="T10">
            <v>55.1</v>
          </cell>
          <cell r="U10">
            <v>0</v>
          </cell>
          <cell r="V10">
            <v>66.37</v>
          </cell>
          <cell r="W10">
            <v>0</v>
          </cell>
          <cell r="X10">
            <v>0</v>
          </cell>
          <cell r="Y10">
            <v>63.14</v>
          </cell>
        </row>
        <row r="11">
          <cell r="D11">
            <v>73.52</v>
          </cell>
          <cell r="E11">
            <v>79.63</v>
          </cell>
          <cell r="F11">
            <v>13.95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65.400000000000006</v>
          </cell>
          <cell r="L11">
            <v>0</v>
          </cell>
          <cell r="M11">
            <v>77.239999999999995</v>
          </cell>
          <cell r="N11">
            <v>0</v>
          </cell>
          <cell r="O11">
            <v>80.88</v>
          </cell>
          <cell r="P11">
            <v>0</v>
          </cell>
          <cell r="Q11">
            <v>68.930000000000007</v>
          </cell>
          <cell r="R11">
            <v>0</v>
          </cell>
          <cell r="S11">
            <v>70.16</v>
          </cell>
          <cell r="T11">
            <v>0</v>
          </cell>
          <cell r="U11">
            <v>73.09</v>
          </cell>
          <cell r="V11">
            <v>0</v>
          </cell>
          <cell r="W11">
            <v>55.74</v>
          </cell>
          <cell r="X11">
            <v>0</v>
          </cell>
          <cell r="Y11">
            <v>48.48</v>
          </cell>
          <cell r="Z11">
            <v>16.72</v>
          </cell>
        </row>
        <row r="12">
          <cell r="D12">
            <v>46.9</v>
          </cell>
          <cell r="E12">
            <v>17.04</v>
          </cell>
          <cell r="F12">
            <v>17.21</v>
          </cell>
          <cell r="G12">
            <v>61.03</v>
          </cell>
          <cell r="H12">
            <v>34.19</v>
          </cell>
          <cell r="I12">
            <v>55.92</v>
          </cell>
          <cell r="J12">
            <v>0</v>
          </cell>
          <cell r="K12">
            <v>0</v>
          </cell>
          <cell r="L12">
            <v>64.41</v>
          </cell>
          <cell r="M12">
            <v>86.27</v>
          </cell>
          <cell r="N12">
            <v>0</v>
          </cell>
          <cell r="O12">
            <v>0</v>
          </cell>
          <cell r="P12">
            <v>76.7</v>
          </cell>
          <cell r="Q12">
            <v>0</v>
          </cell>
          <cell r="R12">
            <v>0</v>
          </cell>
          <cell r="S12">
            <v>68.260000000000005</v>
          </cell>
          <cell r="T12">
            <v>0</v>
          </cell>
          <cell r="U12">
            <v>63.08</v>
          </cell>
          <cell r="V12">
            <v>0</v>
          </cell>
          <cell r="W12">
            <v>0</v>
          </cell>
          <cell r="X12">
            <v>62.83</v>
          </cell>
        </row>
        <row r="14">
          <cell r="D14">
            <v>65.989999999999995</v>
          </cell>
          <cell r="E14">
            <v>47.22</v>
          </cell>
          <cell r="F14">
            <v>46.13</v>
          </cell>
          <cell r="G14">
            <v>63.79</v>
          </cell>
          <cell r="H14">
            <v>6.72</v>
          </cell>
          <cell r="I14">
            <v>60.58</v>
          </cell>
          <cell r="J14">
            <v>62.19</v>
          </cell>
          <cell r="K14">
            <v>0</v>
          </cell>
          <cell r="L14">
            <v>58.38</v>
          </cell>
          <cell r="M14">
            <v>78.16</v>
          </cell>
          <cell r="N14">
            <v>69.16</v>
          </cell>
          <cell r="O14">
            <v>17.760000000000002</v>
          </cell>
          <cell r="P14">
            <v>68.19</v>
          </cell>
          <cell r="Q14">
            <v>66.989999999999995</v>
          </cell>
          <cell r="R14">
            <v>71.03</v>
          </cell>
          <cell r="S14">
            <v>44.11</v>
          </cell>
        </row>
        <row r="15">
          <cell r="D15">
            <v>14.66</v>
          </cell>
          <cell r="E15">
            <v>22.63</v>
          </cell>
          <cell r="F15">
            <v>25.78</v>
          </cell>
          <cell r="G15">
            <v>67.3</v>
          </cell>
          <cell r="H15">
            <v>60.26</v>
          </cell>
          <cell r="I15">
            <v>67.819999999999993</v>
          </cell>
          <cell r="J15">
            <v>66.150000000000006</v>
          </cell>
          <cell r="K15">
            <v>28.14</v>
          </cell>
          <cell r="L15">
            <v>71.510000000000005</v>
          </cell>
          <cell r="M15">
            <v>66.2</v>
          </cell>
          <cell r="N15">
            <v>59.15</v>
          </cell>
          <cell r="O15">
            <v>0</v>
          </cell>
          <cell r="P15">
            <v>66.94</v>
          </cell>
          <cell r="Q15">
            <v>37.17</v>
          </cell>
          <cell r="R15">
            <v>24.73</v>
          </cell>
          <cell r="S15">
            <v>53.77</v>
          </cell>
        </row>
        <row r="17">
          <cell r="D17">
            <v>38.57</v>
          </cell>
          <cell r="E17">
            <v>21.57</v>
          </cell>
          <cell r="F17">
            <v>0</v>
          </cell>
          <cell r="G17">
            <v>64.53</v>
          </cell>
          <cell r="H17">
            <v>62.14</v>
          </cell>
          <cell r="I17">
            <v>62.99</v>
          </cell>
          <cell r="J17">
            <v>71.83</v>
          </cell>
          <cell r="K17">
            <v>44.97</v>
          </cell>
          <cell r="L17">
            <v>71.63</v>
          </cell>
          <cell r="M17">
            <v>70.040000000000006</v>
          </cell>
          <cell r="N17">
            <v>78.78</v>
          </cell>
          <cell r="O17">
            <v>66.06</v>
          </cell>
          <cell r="P17">
            <v>64.209999999999994</v>
          </cell>
        </row>
        <row r="18">
          <cell r="D18">
            <v>15.51</v>
          </cell>
          <cell r="E18">
            <v>21.79</v>
          </cell>
          <cell r="F18">
            <v>38.74</v>
          </cell>
          <cell r="G18">
            <v>51.25</v>
          </cell>
          <cell r="H18">
            <v>61.21</v>
          </cell>
          <cell r="I18">
            <v>61.27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67.34</v>
          </cell>
          <cell r="O18">
            <v>60.97</v>
          </cell>
          <cell r="P18">
            <v>62.77</v>
          </cell>
          <cell r="Q18">
            <v>0</v>
          </cell>
          <cell r="R18">
            <v>66.930000000000007</v>
          </cell>
          <cell r="S18">
            <v>16.73</v>
          </cell>
          <cell r="T18">
            <v>65.86</v>
          </cell>
          <cell r="U18">
            <v>76.89</v>
          </cell>
          <cell r="V18">
            <v>31.47</v>
          </cell>
        </row>
        <row r="19">
          <cell r="D19">
            <v>24.47</v>
          </cell>
          <cell r="E19">
            <v>21.78</v>
          </cell>
          <cell r="F19">
            <v>24.76</v>
          </cell>
          <cell r="G19">
            <v>65.06</v>
          </cell>
          <cell r="H19">
            <v>60.27</v>
          </cell>
          <cell r="I19">
            <v>73.61</v>
          </cell>
          <cell r="J19">
            <v>18.579999999999998</v>
          </cell>
          <cell r="K19">
            <v>66.95</v>
          </cell>
          <cell r="L19">
            <v>21.64</v>
          </cell>
          <cell r="M19">
            <v>70.150000000000006</v>
          </cell>
          <cell r="N19">
            <v>60.47</v>
          </cell>
          <cell r="O19">
            <v>69.02</v>
          </cell>
          <cell r="P19">
            <v>49.31</v>
          </cell>
          <cell r="Q19">
            <v>64.489999999999995</v>
          </cell>
          <cell r="R19">
            <v>42.7</v>
          </cell>
        </row>
        <row r="21">
          <cell r="D21">
            <v>70.819999999999993</v>
          </cell>
          <cell r="E21">
            <v>65.92</v>
          </cell>
          <cell r="F21">
            <v>63.18</v>
          </cell>
          <cell r="G21">
            <v>61.34</v>
          </cell>
          <cell r="H21">
            <v>65.87</v>
          </cell>
          <cell r="I21">
            <v>30.3</v>
          </cell>
          <cell r="J21">
            <v>72.34</v>
          </cell>
          <cell r="K21">
            <v>73.760000000000005</v>
          </cell>
          <cell r="L21">
            <v>68.239999999999995</v>
          </cell>
          <cell r="M21">
            <v>0</v>
          </cell>
          <cell r="N21">
            <v>73.760000000000005</v>
          </cell>
          <cell r="O21">
            <v>54.71</v>
          </cell>
          <cell r="P21">
            <v>59.7</v>
          </cell>
          <cell r="Q21">
            <v>73.430000000000007</v>
          </cell>
          <cell r="R21">
            <v>65.58</v>
          </cell>
          <cell r="S21">
            <v>60.39</v>
          </cell>
          <cell r="T21">
            <v>47.07</v>
          </cell>
        </row>
        <row r="22">
          <cell r="D22">
            <v>0</v>
          </cell>
          <cell r="E22">
            <v>51.3</v>
          </cell>
          <cell r="F22">
            <v>0</v>
          </cell>
          <cell r="G22">
            <v>45.26</v>
          </cell>
          <cell r="H22">
            <v>45.73</v>
          </cell>
          <cell r="I22">
            <v>49.26</v>
          </cell>
          <cell r="J22">
            <v>64.7</v>
          </cell>
          <cell r="K22">
            <v>68.89</v>
          </cell>
          <cell r="L22">
            <v>68.91</v>
          </cell>
          <cell r="M22">
            <v>60.37</v>
          </cell>
          <cell r="N22">
            <v>34.4</v>
          </cell>
          <cell r="O22">
            <v>51.39</v>
          </cell>
          <cell r="P22">
            <v>65.31</v>
          </cell>
          <cell r="Q22">
            <v>54.59</v>
          </cell>
          <cell r="R22">
            <v>33.07</v>
          </cell>
        </row>
        <row r="24">
          <cell r="D24">
            <v>18.54</v>
          </cell>
          <cell r="E24">
            <v>20.64</v>
          </cell>
          <cell r="F24">
            <v>40.630000000000003</v>
          </cell>
          <cell r="G24">
            <v>48.56</v>
          </cell>
          <cell r="H24">
            <v>58.59</v>
          </cell>
          <cell r="I24">
            <v>72.349999999999994</v>
          </cell>
          <cell r="J24">
            <v>65.27</v>
          </cell>
          <cell r="K24">
            <v>66.599999999999994</v>
          </cell>
          <cell r="L24">
            <v>66.25</v>
          </cell>
          <cell r="M24">
            <v>56.85</v>
          </cell>
          <cell r="N24">
            <v>58</v>
          </cell>
          <cell r="O24">
            <v>33.4</v>
          </cell>
          <cell r="P24">
            <v>61.3</v>
          </cell>
          <cell r="Q24">
            <v>14.18</v>
          </cell>
        </row>
        <row r="25">
          <cell r="D25">
            <v>31.33</v>
          </cell>
          <cell r="E25">
            <v>19.07</v>
          </cell>
          <cell r="F25">
            <v>60.01</v>
          </cell>
          <cell r="G25">
            <v>59.04</v>
          </cell>
          <cell r="H25">
            <v>12.91</v>
          </cell>
          <cell r="I25">
            <v>7.32</v>
          </cell>
          <cell r="J25">
            <v>62.09</v>
          </cell>
          <cell r="K25">
            <v>76.62</v>
          </cell>
          <cell r="L25">
            <v>53.75</v>
          </cell>
          <cell r="M25">
            <v>44.49</v>
          </cell>
          <cell r="N25">
            <v>45.76</v>
          </cell>
          <cell r="O25">
            <v>60.64</v>
          </cell>
          <cell r="P25">
            <v>64.91</v>
          </cell>
          <cell r="Q25">
            <v>69.319999999999993</v>
          </cell>
        </row>
        <row r="28">
          <cell r="D28">
            <v>151.63</v>
          </cell>
          <cell r="E28">
            <v>73.62</v>
          </cell>
          <cell r="F28">
            <v>67.91</v>
          </cell>
          <cell r="G28">
            <v>50.97</v>
          </cell>
          <cell r="H28">
            <v>44.95</v>
          </cell>
          <cell r="I28">
            <v>34.5</v>
          </cell>
          <cell r="J28">
            <v>19.62</v>
          </cell>
          <cell r="K28">
            <v>0</v>
          </cell>
          <cell r="L28">
            <v>40.340000000000003</v>
          </cell>
          <cell r="M28">
            <v>58.01</v>
          </cell>
          <cell r="N28">
            <v>50.16</v>
          </cell>
          <cell r="O28">
            <v>34.619999999999997</v>
          </cell>
          <cell r="P28">
            <v>43.65</v>
          </cell>
          <cell r="Q28">
            <v>72.25</v>
          </cell>
          <cell r="R28">
            <v>78.41</v>
          </cell>
          <cell r="S28">
            <v>75.81</v>
          </cell>
          <cell r="T28">
            <v>59.11</v>
          </cell>
          <cell r="U28">
            <v>67.790000000000006</v>
          </cell>
          <cell r="V28">
            <v>63.1</v>
          </cell>
          <cell r="W28">
            <v>37.270000000000003</v>
          </cell>
          <cell r="X28">
            <v>24.94</v>
          </cell>
        </row>
        <row r="29">
          <cell r="D29">
            <v>26.65</v>
          </cell>
          <cell r="E29">
            <v>52.33</v>
          </cell>
          <cell r="F29">
            <v>40.94</v>
          </cell>
          <cell r="G29">
            <v>35.24</v>
          </cell>
          <cell r="H29">
            <v>48.18</v>
          </cell>
          <cell r="I29">
            <v>65.53</v>
          </cell>
          <cell r="J29">
            <v>84.52</v>
          </cell>
          <cell r="K29">
            <v>77.41</v>
          </cell>
          <cell r="L29">
            <v>64.73</v>
          </cell>
          <cell r="M29">
            <v>24.39</v>
          </cell>
          <cell r="N29">
            <v>47.15</v>
          </cell>
          <cell r="O29">
            <v>65.66</v>
          </cell>
          <cell r="P29">
            <v>67.650000000000006</v>
          </cell>
          <cell r="Q29">
            <v>60.85</v>
          </cell>
          <cell r="R29">
            <v>32.119999999999997</v>
          </cell>
        </row>
        <row r="31">
          <cell r="D31">
            <v>11.55</v>
          </cell>
          <cell r="E31">
            <v>34.79</v>
          </cell>
          <cell r="F31">
            <v>19.64</v>
          </cell>
          <cell r="G31">
            <v>47.32</v>
          </cell>
          <cell r="H31">
            <v>37.11</v>
          </cell>
          <cell r="I31">
            <v>60.54</v>
          </cell>
          <cell r="J31">
            <v>54.3</v>
          </cell>
          <cell r="K31">
            <v>67.150000000000006</v>
          </cell>
          <cell r="L31">
            <v>65</v>
          </cell>
          <cell r="M31">
            <v>66.400000000000006</v>
          </cell>
          <cell r="N31">
            <v>54.66</v>
          </cell>
          <cell r="O31">
            <v>44.09</v>
          </cell>
          <cell r="P31">
            <v>67.430000000000007</v>
          </cell>
          <cell r="Q31">
            <v>54.58</v>
          </cell>
          <cell r="R31">
            <v>16.559999999999999</v>
          </cell>
        </row>
        <row r="32">
          <cell r="D32">
            <v>0</v>
          </cell>
          <cell r="E32">
            <v>38.090000000000003</v>
          </cell>
          <cell r="F32">
            <v>32.299999999999997</v>
          </cell>
          <cell r="G32">
            <v>30.89</v>
          </cell>
          <cell r="H32">
            <v>0</v>
          </cell>
          <cell r="I32">
            <v>47.18</v>
          </cell>
          <cell r="J32">
            <v>55.7</v>
          </cell>
          <cell r="K32">
            <v>69.5</v>
          </cell>
          <cell r="L32">
            <v>61.42</v>
          </cell>
          <cell r="M32">
            <v>64.52</v>
          </cell>
          <cell r="N32">
            <v>57.89</v>
          </cell>
          <cell r="O32">
            <v>64.22</v>
          </cell>
          <cell r="P32">
            <v>66.63</v>
          </cell>
          <cell r="Q32">
            <v>64.900000000000006</v>
          </cell>
          <cell r="R32">
            <v>56.82</v>
          </cell>
          <cell r="S32">
            <v>31.39</v>
          </cell>
        </row>
        <row r="33">
          <cell r="D33">
            <v>4.75</v>
          </cell>
          <cell r="E33">
            <v>23.89</v>
          </cell>
          <cell r="F33">
            <v>10.71</v>
          </cell>
          <cell r="G33">
            <v>26.78</v>
          </cell>
          <cell r="H33">
            <v>65.81</v>
          </cell>
          <cell r="I33">
            <v>64.209999999999994</v>
          </cell>
          <cell r="J33">
            <v>76.66</v>
          </cell>
          <cell r="K33">
            <v>52.41</v>
          </cell>
          <cell r="L33">
            <v>48.01</v>
          </cell>
          <cell r="M33">
            <v>57.78</v>
          </cell>
          <cell r="N33">
            <v>64.13</v>
          </cell>
          <cell r="O33">
            <v>61.75</v>
          </cell>
          <cell r="P33">
            <v>61.32</v>
          </cell>
          <cell r="Q33">
            <v>19.13</v>
          </cell>
        </row>
        <row r="35">
          <cell r="D35">
            <v>64.459999999999994</v>
          </cell>
          <cell r="E35">
            <v>62.4</v>
          </cell>
          <cell r="F35">
            <v>67.099999999999994</v>
          </cell>
          <cell r="G35">
            <v>0</v>
          </cell>
          <cell r="H35">
            <v>0</v>
          </cell>
          <cell r="I35">
            <v>51.33</v>
          </cell>
          <cell r="J35">
            <v>67.88</v>
          </cell>
          <cell r="K35">
            <v>22.44</v>
          </cell>
          <cell r="L35">
            <v>71.27</v>
          </cell>
          <cell r="M35">
            <v>59.44</v>
          </cell>
          <cell r="N35">
            <v>60.59</v>
          </cell>
          <cell r="O35">
            <v>35.46</v>
          </cell>
          <cell r="P35">
            <v>42.3</v>
          </cell>
          <cell r="Q35">
            <v>39.26</v>
          </cell>
          <cell r="R35">
            <v>38.5</v>
          </cell>
          <cell r="S35">
            <v>68.89</v>
          </cell>
          <cell r="T35">
            <v>63.35</v>
          </cell>
          <cell r="U35">
            <v>65.83</v>
          </cell>
          <cell r="V35">
            <v>62.57</v>
          </cell>
          <cell r="W35">
            <v>34.18</v>
          </cell>
          <cell r="X35">
            <v>67.83</v>
          </cell>
          <cell r="Y35">
            <v>15.32</v>
          </cell>
        </row>
        <row r="36">
          <cell r="D36">
            <v>0</v>
          </cell>
          <cell r="E36">
            <v>47.74</v>
          </cell>
          <cell r="F36">
            <v>32.270000000000003</v>
          </cell>
          <cell r="G36">
            <v>52.04</v>
          </cell>
          <cell r="H36">
            <v>63.47</v>
          </cell>
          <cell r="I36">
            <v>66.239999999999995</v>
          </cell>
          <cell r="J36">
            <v>56.8</v>
          </cell>
          <cell r="K36">
            <v>68.010000000000005</v>
          </cell>
          <cell r="L36">
            <v>76.89</v>
          </cell>
          <cell r="M36">
            <v>41.81</v>
          </cell>
          <cell r="N36">
            <v>66.69</v>
          </cell>
          <cell r="O36">
            <v>63.49</v>
          </cell>
          <cell r="P36">
            <v>72.349999999999994</v>
          </cell>
          <cell r="Q36">
            <v>60.9</v>
          </cell>
          <cell r="R36">
            <v>58.69</v>
          </cell>
        </row>
        <row r="39">
          <cell r="D39">
            <v>0</v>
          </cell>
          <cell r="E39">
            <v>33.6</v>
          </cell>
          <cell r="F39">
            <v>0</v>
          </cell>
          <cell r="G39">
            <v>39.270000000000003</v>
          </cell>
          <cell r="H39">
            <v>65.84</v>
          </cell>
          <cell r="I39">
            <v>71.12</v>
          </cell>
          <cell r="J39">
            <v>61.71</v>
          </cell>
          <cell r="K39">
            <v>43.74</v>
          </cell>
          <cell r="L39">
            <v>46.79</v>
          </cell>
          <cell r="M39">
            <v>52.91</v>
          </cell>
          <cell r="N39">
            <v>70.180000000000007</v>
          </cell>
          <cell r="O39">
            <v>62.15</v>
          </cell>
          <cell r="P39">
            <v>88.09</v>
          </cell>
        </row>
        <row r="40">
          <cell r="D40">
            <v>20.28</v>
          </cell>
          <cell r="E40">
            <v>14</v>
          </cell>
          <cell r="F40">
            <v>0</v>
          </cell>
          <cell r="G40">
            <v>65.790000000000006</v>
          </cell>
          <cell r="H40">
            <v>42.28</v>
          </cell>
          <cell r="I40">
            <v>0</v>
          </cell>
          <cell r="J40">
            <v>72.73</v>
          </cell>
          <cell r="K40">
            <v>73.41</v>
          </cell>
          <cell r="L40">
            <v>36.6</v>
          </cell>
          <cell r="M40">
            <v>0</v>
          </cell>
          <cell r="N40">
            <v>78.819999999999993</v>
          </cell>
          <cell r="O40">
            <v>57.72</v>
          </cell>
          <cell r="P40">
            <v>43.21</v>
          </cell>
          <cell r="Q40">
            <v>76.7</v>
          </cell>
          <cell r="R40">
            <v>53.9</v>
          </cell>
          <cell r="S40">
            <v>15.1</v>
          </cell>
        </row>
        <row r="41">
          <cell r="D41">
            <v>12.5</v>
          </cell>
          <cell r="E41">
            <v>11.55</v>
          </cell>
          <cell r="F41">
            <v>28.33</v>
          </cell>
          <cell r="G41">
            <v>25.82</v>
          </cell>
          <cell r="H41">
            <v>56.43</v>
          </cell>
          <cell r="I41">
            <v>70.17</v>
          </cell>
          <cell r="J41">
            <v>34.15</v>
          </cell>
          <cell r="K41">
            <v>47.89</v>
          </cell>
          <cell r="L41">
            <v>85.71</v>
          </cell>
          <cell r="M41">
            <v>36.049999999999997</v>
          </cell>
          <cell r="N41">
            <v>84.44</v>
          </cell>
          <cell r="O41">
            <v>43.88</v>
          </cell>
          <cell r="P41">
            <v>63.26</v>
          </cell>
          <cell r="Q41">
            <v>20.96</v>
          </cell>
        </row>
        <row r="43">
          <cell r="D43">
            <v>26.3</v>
          </cell>
          <cell r="E43">
            <v>35.33</v>
          </cell>
          <cell r="F43">
            <v>40.22</v>
          </cell>
          <cell r="G43">
            <v>45.66</v>
          </cell>
          <cell r="H43">
            <v>70.48</v>
          </cell>
          <cell r="I43">
            <v>54.69</v>
          </cell>
          <cell r="J43">
            <v>67.59</v>
          </cell>
          <cell r="K43">
            <v>53.24</v>
          </cell>
          <cell r="L43">
            <v>59.71</v>
          </cell>
          <cell r="M43">
            <v>55.78</v>
          </cell>
          <cell r="N43">
            <v>49.94</v>
          </cell>
          <cell r="O43">
            <v>62.57</v>
          </cell>
          <cell r="P43">
            <v>64.819999999999993</v>
          </cell>
          <cell r="Q43">
            <v>43.64</v>
          </cell>
        </row>
        <row r="44">
          <cell r="D44">
            <v>19.309999999999999</v>
          </cell>
          <cell r="E44">
            <v>49.8</v>
          </cell>
          <cell r="F44">
            <v>26.23</v>
          </cell>
          <cell r="G44">
            <v>39.520000000000003</v>
          </cell>
          <cell r="H44">
            <v>59.62</v>
          </cell>
          <cell r="I44">
            <v>63.35</v>
          </cell>
          <cell r="J44">
            <v>67.260000000000005</v>
          </cell>
          <cell r="K44">
            <v>68.22</v>
          </cell>
          <cell r="L44">
            <v>38.799999999999997</v>
          </cell>
          <cell r="M44">
            <v>62.83</v>
          </cell>
          <cell r="N44">
            <v>69.77</v>
          </cell>
          <cell r="O44">
            <v>71.98</v>
          </cell>
          <cell r="P44">
            <v>67.97</v>
          </cell>
          <cell r="Q44">
            <v>53.53</v>
          </cell>
          <cell r="R44">
            <v>0</v>
          </cell>
          <cell r="S44">
            <v>34.049999999999997</v>
          </cell>
        </row>
        <row r="46">
          <cell r="E46">
            <v>34.659999999999997</v>
          </cell>
          <cell r="F46">
            <v>54.44</v>
          </cell>
          <cell r="G46">
            <v>40.909999999999997</v>
          </cell>
          <cell r="H46">
            <v>51.47</v>
          </cell>
          <cell r="I46">
            <v>46.65</v>
          </cell>
          <cell r="J46">
            <v>46.03</v>
          </cell>
          <cell r="K46">
            <v>44.68</v>
          </cell>
          <cell r="L46">
            <v>46.7</v>
          </cell>
          <cell r="M46">
            <v>75.31</v>
          </cell>
          <cell r="N46">
            <v>41.53</v>
          </cell>
          <cell r="O46">
            <v>41.72</v>
          </cell>
          <cell r="P46">
            <v>56.88</v>
          </cell>
          <cell r="Q46">
            <v>53.2</v>
          </cell>
          <cell r="R46">
            <v>61.32</v>
          </cell>
          <cell r="S46">
            <v>12.63</v>
          </cell>
          <cell r="T46">
            <v>43.32</v>
          </cell>
        </row>
        <row r="47">
          <cell r="D47">
            <v>10.34</v>
          </cell>
          <cell r="E47">
            <v>26.52</v>
          </cell>
          <cell r="F47">
            <v>37.51</v>
          </cell>
          <cell r="I47">
            <v>35.39</v>
          </cell>
          <cell r="J47">
            <v>52.92</v>
          </cell>
          <cell r="K47">
            <v>53.41</v>
          </cell>
          <cell r="L47">
            <v>39.24</v>
          </cell>
          <cell r="M47">
            <v>8.23</v>
          </cell>
          <cell r="N47">
            <v>45.33</v>
          </cell>
          <cell r="O47">
            <v>76.25</v>
          </cell>
          <cell r="P47">
            <v>61.42</v>
          </cell>
          <cell r="Q47">
            <v>54.22</v>
          </cell>
          <cell r="R47">
            <v>65.36</v>
          </cell>
          <cell r="S47">
            <v>46.45</v>
          </cell>
          <cell r="U47">
            <v>61.22</v>
          </cell>
        </row>
        <row r="48">
          <cell r="D48">
            <v>21.16</v>
          </cell>
          <cell r="E48">
            <v>4.91</v>
          </cell>
          <cell r="F48">
            <v>24.42</v>
          </cell>
          <cell r="G48">
            <v>60.63</v>
          </cell>
          <cell r="H48">
            <v>43.91</v>
          </cell>
          <cell r="I48">
            <v>64.59</v>
          </cell>
          <cell r="J48">
            <v>41.22</v>
          </cell>
          <cell r="K48">
            <v>75.11</v>
          </cell>
          <cell r="L48">
            <v>67.81</v>
          </cell>
          <cell r="M48">
            <v>71.03</v>
          </cell>
          <cell r="N48">
            <v>27.81</v>
          </cell>
          <cell r="O48">
            <v>38.76</v>
          </cell>
          <cell r="Q48">
            <v>59.84</v>
          </cell>
          <cell r="R48">
            <v>57.73</v>
          </cell>
          <cell r="S48">
            <v>68.819999999999993</v>
          </cell>
          <cell r="T48">
            <v>28.72</v>
          </cell>
        </row>
        <row r="50">
          <cell r="D50">
            <v>71.959999999999994</v>
          </cell>
          <cell r="E50">
            <v>59.23</v>
          </cell>
          <cell r="F50">
            <v>72.66</v>
          </cell>
          <cell r="G50">
            <v>50.93</v>
          </cell>
          <cell r="I50">
            <v>44.91</v>
          </cell>
          <cell r="J50">
            <v>49.88</v>
          </cell>
          <cell r="N50">
            <v>47.47</v>
          </cell>
          <cell r="P50">
            <v>46.91</v>
          </cell>
          <cell r="Q50">
            <v>34.32</v>
          </cell>
          <cell r="R50">
            <v>39.630000000000003</v>
          </cell>
          <cell r="S50">
            <v>41.92</v>
          </cell>
          <cell r="T50">
            <v>82.52</v>
          </cell>
          <cell r="U50">
            <v>40.75</v>
          </cell>
          <cell r="V50">
            <v>42.89</v>
          </cell>
          <cell r="W50">
            <v>45.62</v>
          </cell>
          <cell r="X50">
            <v>29.66</v>
          </cell>
          <cell r="Y50">
            <v>24.09</v>
          </cell>
        </row>
        <row r="51">
          <cell r="F51">
            <v>45.5</v>
          </cell>
          <cell r="G51">
            <v>59.15</v>
          </cell>
          <cell r="H51">
            <v>42.45</v>
          </cell>
          <cell r="I51">
            <v>56.42</v>
          </cell>
          <cell r="J51">
            <v>50.11</v>
          </cell>
          <cell r="K51">
            <v>11.87</v>
          </cell>
          <cell r="L51">
            <v>0</v>
          </cell>
          <cell r="M51">
            <v>39.4</v>
          </cell>
          <cell r="N51">
            <v>46.22</v>
          </cell>
          <cell r="O51">
            <v>79.180000000000007</v>
          </cell>
          <cell r="P51">
            <v>41.91</v>
          </cell>
          <cell r="Q51">
            <v>65.61</v>
          </cell>
          <cell r="R51">
            <v>48.02</v>
          </cell>
          <cell r="S51">
            <v>58.08</v>
          </cell>
          <cell r="V51">
            <v>52.92</v>
          </cell>
          <cell r="X51">
            <v>48.9</v>
          </cell>
          <cell r="Y51">
            <v>5.85</v>
          </cell>
          <cell r="Z51">
            <v>58.4</v>
          </cell>
        </row>
        <row r="55">
          <cell r="C55">
            <v>12.62</v>
          </cell>
          <cell r="E55">
            <v>71.37</v>
          </cell>
          <cell r="F55">
            <v>80.209999999999994</v>
          </cell>
          <cell r="G55">
            <v>18.25</v>
          </cell>
          <cell r="H55">
            <v>62.01</v>
          </cell>
          <cell r="I55">
            <v>57.67</v>
          </cell>
          <cell r="J55">
            <v>70.209999999999994</v>
          </cell>
          <cell r="K55">
            <v>67.7</v>
          </cell>
          <cell r="L55">
            <v>62.42</v>
          </cell>
          <cell r="M55">
            <v>24.24</v>
          </cell>
          <cell r="N55">
            <v>75.709999999999994</v>
          </cell>
          <cell r="O55">
            <v>81.650000000000006</v>
          </cell>
          <cell r="P55">
            <v>41.17</v>
          </cell>
          <cell r="Q55">
            <v>62.21</v>
          </cell>
          <cell r="R55">
            <v>68.84</v>
          </cell>
          <cell r="S55">
            <v>68.75</v>
          </cell>
          <cell r="T55">
            <v>69.91</v>
          </cell>
          <cell r="U55">
            <v>47.82</v>
          </cell>
          <cell r="V55">
            <v>45.07</v>
          </cell>
          <cell r="W55">
            <v>64.900000000000006</v>
          </cell>
          <cell r="X55">
            <v>51.19</v>
          </cell>
          <cell r="Y55">
            <v>29.34</v>
          </cell>
          <cell r="Z55">
            <v>6.24</v>
          </cell>
        </row>
        <row r="57">
          <cell r="D57">
            <v>36.92</v>
          </cell>
          <cell r="E57">
            <v>26.54</v>
          </cell>
          <cell r="F57">
            <v>52.45</v>
          </cell>
          <cell r="G57">
            <v>19.420000000000002</v>
          </cell>
          <cell r="H57">
            <v>48.59</v>
          </cell>
          <cell r="I57">
            <v>42.360000000000007</v>
          </cell>
          <cell r="J57">
            <v>12.15</v>
          </cell>
          <cell r="K57">
            <v>42.59</v>
          </cell>
          <cell r="L57">
            <v>65.33</v>
          </cell>
          <cell r="M57">
            <v>60.960000000000008</v>
          </cell>
          <cell r="N57">
            <v>43.81</v>
          </cell>
          <cell r="O57">
            <v>71.7</v>
          </cell>
          <cell r="P57">
            <v>94.579999999999984</v>
          </cell>
          <cell r="Q57">
            <v>75.900000000000006</v>
          </cell>
          <cell r="R57">
            <v>81.180000000000007</v>
          </cell>
          <cell r="S57">
            <v>24.680000000000003</v>
          </cell>
          <cell r="T57">
            <v>81.34</v>
          </cell>
          <cell r="U57">
            <v>49.65</v>
          </cell>
          <cell r="V57">
            <v>56.910000000000004</v>
          </cell>
          <cell r="W57">
            <v>38.250000000000007</v>
          </cell>
          <cell r="X57">
            <v>31.45</v>
          </cell>
        </row>
        <row r="58">
          <cell r="D58">
            <v>23.63</v>
          </cell>
          <cell r="E58">
            <v>27.6</v>
          </cell>
          <cell r="F58">
            <v>53.52</v>
          </cell>
          <cell r="G58">
            <v>68.19</v>
          </cell>
          <cell r="H58">
            <v>42.69</v>
          </cell>
          <cell r="I58">
            <v>51.62</v>
          </cell>
          <cell r="J58">
            <v>38.58</v>
          </cell>
          <cell r="K58">
            <v>37.9</v>
          </cell>
          <cell r="L58">
            <v>57.39</v>
          </cell>
          <cell r="M58">
            <v>50.63</v>
          </cell>
          <cell r="N58">
            <v>52.18</v>
          </cell>
          <cell r="O58">
            <v>63.06</v>
          </cell>
          <cell r="P58">
            <v>59.1</v>
          </cell>
          <cell r="Q58">
            <v>63.77</v>
          </cell>
          <cell r="R58">
            <v>44.81</v>
          </cell>
        </row>
        <row r="60">
          <cell r="D60">
            <v>14.35</v>
          </cell>
          <cell r="F60">
            <v>34.96</v>
          </cell>
          <cell r="G60">
            <v>55.79</v>
          </cell>
          <cell r="H60">
            <v>63.12</v>
          </cell>
          <cell r="I60">
            <v>66.09</v>
          </cell>
          <cell r="J60">
            <v>36.53</v>
          </cell>
          <cell r="K60">
            <v>74.72</v>
          </cell>
          <cell r="L60">
            <v>71.47</v>
          </cell>
          <cell r="M60">
            <v>63.65</v>
          </cell>
          <cell r="N60">
            <v>53.03</v>
          </cell>
          <cell r="O60">
            <v>59.46</v>
          </cell>
          <cell r="P60">
            <v>61.88</v>
          </cell>
        </row>
        <row r="61">
          <cell r="D61">
            <v>6.25</v>
          </cell>
          <cell r="F61">
            <v>28.29</v>
          </cell>
          <cell r="G61">
            <v>22.77</v>
          </cell>
          <cell r="I61">
            <v>26.72</v>
          </cell>
          <cell r="J61">
            <v>48.63</v>
          </cell>
          <cell r="K61">
            <v>61.51</v>
          </cell>
          <cell r="L61">
            <v>66.790000000000006</v>
          </cell>
          <cell r="M61">
            <v>47.87</v>
          </cell>
          <cell r="N61">
            <v>55.34</v>
          </cell>
          <cell r="O61">
            <v>45.06</v>
          </cell>
          <cell r="P61">
            <v>47.95</v>
          </cell>
          <cell r="Q61">
            <v>39.18</v>
          </cell>
        </row>
        <row r="62">
          <cell r="D62">
            <v>5.89</v>
          </cell>
          <cell r="E62">
            <v>0</v>
          </cell>
          <cell r="F62">
            <v>13.69</v>
          </cell>
          <cell r="G62">
            <v>40.96</v>
          </cell>
          <cell r="H62">
            <v>59.36</v>
          </cell>
          <cell r="I62">
            <v>58.16</v>
          </cell>
          <cell r="J62">
            <v>45.35</v>
          </cell>
          <cell r="K62">
            <v>17.54</v>
          </cell>
          <cell r="L62">
            <v>43.56</v>
          </cell>
          <cell r="M62">
            <v>70.22</v>
          </cell>
          <cell r="N62">
            <v>75.900000000000006</v>
          </cell>
          <cell r="O62">
            <v>15.8</v>
          </cell>
          <cell r="P62">
            <v>10.59</v>
          </cell>
        </row>
        <row r="64">
          <cell r="D64">
            <v>53.96</v>
          </cell>
          <cell r="E64">
            <v>29.38</v>
          </cell>
          <cell r="F64">
            <v>26.51</v>
          </cell>
          <cell r="G64">
            <v>40.83</v>
          </cell>
          <cell r="H64">
            <v>27.47</v>
          </cell>
          <cell r="I64">
            <v>32.07</v>
          </cell>
          <cell r="J64">
            <v>59.57</v>
          </cell>
          <cell r="K64">
            <v>61.28</v>
          </cell>
          <cell r="L64">
            <v>41.05</v>
          </cell>
          <cell r="M64">
            <v>64.510000000000005</v>
          </cell>
          <cell r="N64">
            <v>51.22</v>
          </cell>
          <cell r="O64">
            <v>54.41</v>
          </cell>
          <cell r="P64">
            <v>45.25</v>
          </cell>
          <cell r="Q64">
            <v>7.07</v>
          </cell>
        </row>
        <row r="65">
          <cell r="D65">
            <v>17.809999999999999</v>
          </cell>
          <cell r="E65">
            <v>20.75</v>
          </cell>
          <cell r="G65">
            <v>24.18</v>
          </cell>
          <cell r="H65">
            <v>74.22</v>
          </cell>
          <cell r="I65">
            <v>40.68</v>
          </cell>
          <cell r="J65">
            <v>70.25</v>
          </cell>
          <cell r="K65">
            <v>36.950000000000003</v>
          </cell>
          <cell r="L65">
            <v>70.680000000000007</v>
          </cell>
          <cell r="M65">
            <v>59.53</v>
          </cell>
          <cell r="N65">
            <v>57.26</v>
          </cell>
          <cell r="O65">
            <v>50.44</v>
          </cell>
          <cell r="P65">
            <v>6.81</v>
          </cell>
        </row>
        <row r="67">
          <cell r="D67">
            <v>62.82</v>
          </cell>
          <cell r="E67">
            <v>44.66</v>
          </cell>
          <cell r="F67">
            <v>24.6</v>
          </cell>
          <cell r="G67">
            <v>72.36</v>
          </cell>
          <cell r="H67">
            <v>49.98</v>
          </cell>
          <cell r="I67">
            <v>65.459999999999994</v>
          </cell>
          <cell r="J67">
            <v>62.16</v>
          </cell>
          <cell r="K67">
            <v>66.59</v>
          </cell>
          <cell r="L67">
            <v>56.65</v>
          </cell>
          <cell r="M67">
            <v>56.69</v>
          </cell>
          <cell r="N67">
            <v>65.11</v>
          </cell>
          <cell r="O67">
            <v>0</v>
          </cell>
          <cell r="P67">
            <v>51.65</v>
          </cell>
          <cell r="Q67">
            <v>32.380000000000003</v>
          </cell>
          <cell r="R67">
            <v>35.1</v>
          </cell>
        </row>
        <row r="68">
          <cell r="E68">
            <v>30.41</v>
          </cell>
          <cell r="F68">
            <v>53.14</v>
          </cell>
          <cell r="G68">
            <v>50.730000000000004</v>
          </cell>
          <cell r="H68">
            <v>0</v>
          </cell>
          <cell r="I68">
            <v>0</v>
          </cell>
          <cell r="J68">
            <v>20.03</v>
          </cell>
          <cell r="K68">
            <v>43.58</v>
          </cell>
          <cell r="L68">
            <v>68.319999999999993</v>
          </cell>
          <cell r="M68">
            <v>66.12</v>
          </cell>
          <cell r="N68">
            <v>52.670000000000009</v>
          </cell>
          <cell r="O68">
            <v>78.23</v>
          </cell>
          <cell r="P68">
            <v>33.46</v>
          </cell>
          <cell r="Q68">
            <v>60.4</v>
          </cell>
          <cell r="R68">
            <v>65.22</v>
          </cell>
          <cell r="S68">
            <v>70.5</v>
          </cell>
          <cell r="T68">
            <v>9.14</v>
          </cell>
        </row>
        <row r="69">
          <cell r="E69">
            <v>5.59</v>
          </cell>
          <cell r="F69">
            <v>28.9</v>
          </cell>
          <cell r="G69">
            <v>28.46</v>
          </cell>
          <cell r="H69">
            <v>53.34</v>
          </cell>
          <cell r="I69">
            <v>78.13</v>
          </cell>
          <cell r="J69">
            <v>30.07</v>
          </cell>
          <cell r="K69">
            <v>43.33</v>
          </cell>
          <cell r="L69">
            <v>61.7</v>
          </cell>
          <cell r="M69">
            <v>56.7</v>
          </cell>
          <cell r="N69">
            <v>68.72</v>
          </cell>
          <cell r="O69">
            <v>62.79</v>
          </cell>
          <cell r="P69">
            <v>36.700000000000003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</row>
        <row r="164">
          <cell r="C164">
            <v>0</v>
          </cell>
          <cell r="D164">
            <v>24.56</v>
          </cell>
          <cell r="E164">
            <v>0</v>
          </cell>
          <cell r="F164">
            <v>49.51</v>
          </cell>
          <cell r="G164">
            <v>65.709999999999994</v>
          </cell>
          <cell r="H164">
            <v>70.41</v>
          </cell>
          <cell r="I164">
            <v>58.3</v>
          </cell>
          <cell r="J164">
            <v>46.2</v>
          </cell>
          <cell r="K164">
            <v>0</v>
          </cell>
          <cell r="L164">
            <v>42.19</v>
          </cell>
          <cell r="M164">
            <v>79.779999999999987</v>
          </cell>
          <cell r="N164">
            <v>37.83</v>
          </cell>
          <cell r="O164">
            <v>71.319999999999993</v>
          </cell>
          <cell r="P164">
            <v>53.08</v>
          </cell>
          <cell r="Q164">
            <v>36.65</v>
          </cell>
          <cell r="R164">
            <v>33.56</v>
          </cell>
        </row>
        <row r="166">
          <cell r="C166">
            <v>0</v>
          </cell>
          <cell r="D166">
            <v>5.14</v>
          </cell>
          <cell r="E166">
            <v>12.57</v>
          </cell>
          <cell r="F166">
            <v>5.6</v>
          </cell>
          <cell r="G166">
            <v>59.4</v>
          </cell>
          <cell r="H166">
            <v>42.38</v>
          </cell>
          <cell r="I166">
            <v>47.31</v>
          </cell>
          <cell r="J166">
            <v>44.73</v>
          </cell>
          <cell r="K166">
            <v>59.06</v>
          </cell>
          <cell r="L166">
            <v>0</v>
          </cell>
          <cell r="M166">
            <v>56.39</v>
          </cell>
          <cell r="N166">
            <v>77.209999999999994</v>
          </cell>
          <cell r="O166">
            <v>19.920000000000002</v>
          </cell>
          <cell r="P166">
            <v>81.289999999999992</v>
          </cell>
          <cell r="Q166">
            <v>50.55</v>
          </cell>
          <cell r="R166">
            <v>72.63000000000001</v>
          </cell>
          <cell r="S166">
            <v>51.63</v>
          </cell>
        </row>
        <row r="167">
          <cell r="C167">
            <v>0</v>
          </cell>
          <cell r="D167">
            <v>23.99</v>
          </cell>
          <cell r="E167">
            <v>0</v>
          </cell>
          <cell r="F167">
            <v>28.46</v>
          </cell>
          <cell r="G167">
            <v>36.67</v>
          </cell>
          <cell r="H167">
            <v>0</v>
          </cell>
          <cell r="I167">
            <v>86.19</v>
          </cell>
          <cell r="J167">
            <v>71.760000000000005</v>
          </cell>
          <cell r="K167">
            <v>0</v>
          </cell>
          <cell r="L167">
            <v>85.66</v>
          </cell>
          <cell r="M167">
            <v>46.39</v>
          </cell>
          <cell r="N167">
            <v>40.619999999999997</v>
          </cell>
          <cell r="O167">
            <v>43.35</v>
          </cell>
          <cell r="P167">
            <v>82.36</v>
          </cell>
          <cell r="Q167">
            <v>82.81</v>
          </cell>
          <cell r="R167">
            <v>43.22</v>
          </cell>
          <cell r="S167">
            <v>56.09</v>
          </cell>
          <cell r="T167">
            <v>39.409999999999997</v>
          </cell>
        </row>
        <row r="168">
          <cell r="C168">
            <v>12.08</v>
          </cell>
          <cell r="D168">
            <v>5.05</v>
          </cell>
          <cell r="E168">
            <v>24.3</v>
          </cell>
          <cell r="F168">
            <v>47.89</v>
          </cell>
          <cell r="G168">
            <v>76.84</v>
          </cell>
          <cell r="H168">
            <v>66.540000000000006</v>
          </cell>
          <cell r="I168">
            <v>82.13</v>
          </cell>
          <cell r="J168">
            <v>31.45</v>
          </cell>
          <cell r="K168">
            <v>52.73</v>
          </cell>
          <cell r="L168">
            <v>44.63</v>
          </cell>
          <cell r="M168">
            <v>47.73</v>
          </cell>
          <cell r="N168">
            <v>80.349999999999994</v>
          </cell>
          <cell r="O168">
            <v>57.98</v>
          </cell>
          <cell r="P168">
            <v>60.81</v>
          </cell>
          <cell r="Q168">
            <v>72.09</v>
          </cell>
          <cell r="R168">
            <v>29.19</v>
          </cell>
          <cell r="S168">
            <v>66.08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TON  per Jam"/>
      <sheetName val="TAXREAL"/>
      <sheetName val="BREAK DOWN"/>
      <sheetName val="LOSSES"/>
      <sheetName val="GRD LTW"/>
      <sheetName val="GRD LTT"/>
      <sheetName val="GRD MMG"/>
      <sheetName val="FFA per jam"/>
      <sheetName val="CPO per PT "/>
      <sheetName val="Karung"/>
      <sheetName val="Analisa"/>
      <sheetName val="DATA LTW"/>
      <sheetName val="PABRIK (2)"/>
      <sheetName val="PO"/>
    </sheetNames>
    <sheetDataSet>
      <sheetData sheetId="0" refreshError="1">
        <row r="7">
          <cell r="C7" t="str">
            <v xml:space="preserve"> 07 - 08</v>
          </cell>
          <cell r="D7" t="str">
            <v xml:space="preserve"> 08 - 09</v>
          </cell>
          <cell r="E7" t="str">
            <v xml:space="preserve"> 09 - 10</v>
          </cell>
          <cell r="F7" t="str">
            <v xml:space="preserve"> 10 - 11</v>
          </cell>
          <cell r="G7" t="str">
            <v xml:space="preserve"> 11 - 12</v>
          </cell>
          <cell r="H7" t="str">
            <v xml:space="preserve"> 12 - 13</v>
          </cell>
          <cell r="I7" t="str">
            <v xml:space="preserve"> 13 - 14</v>
          </cell>
          <cell r="J7" t="str">
            <v xml:space="preserve"> 14 - 15</v>
          </cell>
          <cell r="K7" t="str">
            <v xml:space="preserve"> 15 - 16</v>
          </cell>
          <cell r="L7" t="str">
            <v xml:space="preserve"> 16 - 17</v>
          </cell>
          <cell r="M7" t="str">
            <v xml:space="preserve"> 17 - 18</v>
          </cell>
          <cell r="N7" t="str">
            <v xml:space="preserve"> 18 - 19</v>
          </cell>
          <cell r="O7" t="str">
            <v xml:space="preserve"> 19 - 20</v>
          </cell>
          <cell r="P7" t="str">
            <v xml:space="preserve"> 20 - 21</v>
          </cell>
          <cell r="Q7" t="str">
            <v xml:space="preserve"> 21 - 22</v>
          </cell>
          <cell r="R7" t="str">
            <v xml:space="preserve"> 22 - 23 </v>
          </cell>
          <cell r="S7" t="str">
            <v xml:space="preserve"> 23 - 24</v>
          </cell>
          <cell r="T7" t="str">
            <v xml:space="preserve"> 00 - 01</v>
          </cell>
          <cell r="U7" t="str">
            <v xml:space="preserve"> 01 - 02</v>
          </cell>
          <cell r="V7" t="str">
            <v xml:space="preserve"> 02 - 03</v>
          </cell>
          <cell r="W7" t="str">
            <v xml:space="preserve"> 03 - 04</v>
          </cell>
          <cell r="X7" t="str">
            <v xml:space="preserve"> 04 - 05</v>
          </cell>
          <cell r="Y7" t="str">
            <v xml:space="preserve"> 05 - 06</v>
          </cell>
          <cell r="Z7" t="str">
            <v xml:space="preserve"> 06 - 07</v>
          </cell>
        </row>
        <row r="8">
          <cell r="D8">
            <v>25.63</v>
          </cell>
          <cell r="E8">
            <v>21.89</v>
          </cell>
          <cell r="F8">
            <v>18.73</v>
          </cell>
          <cell r="G8">
            <v>37.619999999999997</v>
          </cell>
          <cell r="H8">
            <v>65.28</v>
          </cell>
          <cell r="I8">
            <v>44.41</v>
          </cell>
          <cell r="J8">
            <v>0</v>
          </cell>
          <cell r="K8">
            <v>67.819999999999993</v>
          </cell>
          <cell r="L8">
            <v>0</v>
          </cell>
          <cell r="M8">
            <v>67.040000000000006</v>
          </cell>
          <cell r="N8">
            <v>0</v>
          </cell>
          <cell r="O8">
            <v>61.23</v>
          </cell>
          <cell r="P8">
            <v>0</v>
          </cell>
          <cell r="Q8">
            <v>0</v>
          </cell>
          <cell r="R8">
            <v>58.11</v>
          </cell>
          <cell r="S8">
            <v>35.229999999999997</v>
          </cell>
          <cell r="T8">
            <v>62.96</v>
          </cell>
          <cell r="U8">
            <v>0</v>
          </cell>
          <cell r="V8">
            <v>38.94</v>
          </cell>
          <cell r="W8">
            <v>0</v>
          </cell>
          <cell r="X8">
            <v>33.869999999999997</v>
          </cell>
        </row>
        <row r="10">
          <cell r="D10">
            <v>64.36</v>
          </cell>
          <cell r="E10">
            <v>62.75</v>
          </cell>
          <cell r="F10">
            <v>19.84</v>
          </cell>
          <cell r="G10">
            <v>0</v>
          </cell>
          <cell r="H10">
            <v>0</v>
          </cell>
          <cell r="I10">
            <v>0</v>
          </cell>
          <cell r="J10">
            <v>66.94</v>
          </cell>
          <cell r="K10">
            <v>0</v>
          </cell>
          <cell r="L10">
            <v>71.67</v>
          </cell>
          <cell r="M10">
            <v>14.57</v>
          </cell>
          <cell r="N10">
            <v>78.03</v>
          </cell>
          <cell r="O10">
            <v>0</v>
          </cell>
          <cell r="P10">
            <v>0</v>
          </cell>
          <cell r="Q10">
            <v>65.58</v>
          </cell>
          <cell r="R10">
            <v>77.87</v>
          </cell>
          <cell r="S10">
            <v>0</v>
          </cell>
          <cell r="T10">
            <v>55.1</v>
          </cell>
          <cell r="U10">
            <v>0</v>
          </cell>
          <cell r="V10">
            <v>66.37</v>
          </cell>
          <cell r="W10">
            <v>0</v>
          </cell>
          <cell r="X10">
            <v>0</v>
          </cell>
          <cell r="Y10">
            <v>63.14</v>
          </cell>
        </row>
        <row r="11">
          <cell r="D11">
            <v>73.52</v>
          </cell>
          <cell r="E11">
            <v>79.63</v>
          </cell>
          <cell r="F11">
            <v>13.95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65.400000000000006</v>
          </cell>
          <cell r="L11">
            <v>0</v>
          </cell>
          <cell r="M11">
            <v>77.239999999999995</v>
          </cell>
          <cell r="N11">
            <v>0</v>
          </cell>
          <cell r="O11">
            <v>80.88</v>
          </cell>
          <cell r="P11">
            <v>0</v>
          </cell>
          <cell r="Q11">
            <v>68.930000000000007</v>
          </cell>
          <cell r="R11">
            <v>0</v>
          </cell>
          <cell r="S11">
            <v>70.16</v>
          </cell>
          <cell r="T11">
            <v>0</v>
          </cell>
          <cell r="U11">
            <v>73.09</v>
          </cell>
          <cell r="V11">
            <v>0</v>
          </cell>
          <cell r="W11">
            <v>55.74</v>
          </cell>
          <cell r="X11">
            <v>0</v>
          </cell>
          <cell r="Y11">
            <v>48.48</v>
          </cell>
          <cell r="Z11">
            <v>16.72</v>
          </cell>
        </row>
        <row r="12">
          <cell r="D12">
            <v>46.9</v>
          </cell>
          <cell r="E12">
            <v>17.04</v>
          </cell>
          <cell r="F12">
            <v>17.21</v>
          </cell>
          <cell r="G12">
            <v>61.03</v>
          </cell>
          <cell r="H12">
            <v>34.19</v>
          </cell>
          <cell r="I12">
            <v>55.92</v>
          </cell>
          <cell r="J12">
            <v>0</v>
          </cell>
          <cell r="K12">
            <v>0</v>
          </cell>
          <cell r="L12">
            <v>64.41</v>
          </cell>
          <cell r="M12">
            <v>86.27</v>
          </cell>
          <cell r="N12">
            <v>0</v>
          </cell>
          <cell r="O12">
            <v>0</v>
          </cell>
          <cell r="P12">
            <v>76.7</v>
          </cell>
          <cell r="Q12">
            <v>0</v>
          </cell>
          <cell r="R12">
            <v>0</v>
          </cell>
          <cell r="S12">
            <v>68.260000000000005</v>
          </cell>
          <cell r="T12">
            <v>0</v>
          </cell>
          <cell r="U12">
            <v>63.08</v>
          </cell>
          <cell r="V12">
            <v>0</v>
          </cell>
          <cell r="W12">
            <v>0</v>
          </cell>
          <cell r="X12">
            <v>62.83</v>
          </cell>
        </row>
        <row r="14">
          <cell r="D14">
            <v>65.989999999999995</v>
          </cell>
          <cell r="E14">
            <v>47.22</v>
          </cell>
          <cell r="F14">
            <v>46.13</v>
          </cell>
          <cell r="G14">
            <v>63.79</v>
          </cell>
          <cell r="H14">
            <v>6.72</v>
          </cell>
          <cell r="I14">
            <v>60.58</v>
          </cell>
          <cell r="J14">
            <v>62.19</v>
          </cell>
          <cell r="K14">
            <v>0</v>
          </cell>
          <cell r="L14">
            <v>58.38</v>
          </cell>
          <cell r="M14">
            <v>78.16</v>
          </cell>
          <cell r="N14">
            <v>69.16</v>
          </cell>
          <cell r="O14">
            <v>17.760000000000002</v>
          </cell>
          <cell r="P14">
            <v>68.19</v>
          </cell>
          <cell r="Q14">
            <v>66.989999999999995</v>
          </cell>
          <cell r="R14">
            <v>71.03</v>
          </cell>
          <cell r="S14">
            <v>44.11</v>
          </cell>
        </row>
        <row r="15">
          <cell r="D15">
            <v>14.66</v>
          </cell>
          <cell r="E15">
            <v>22.63</v>
          </cell>
          <cell r="F15">
            <v>25.78</v>
          </cell>
          <cell r="G15">
            <v>67.3</v>
          </cell>
          <cell r="H15">
            <v>60.26</v>
          </cell>
          <cell r="I15">
            <v>67.819999999999993</v>
          </cell>
          <cell r="J15">
            <v>66.150000000000006</v>
          </cell>
          <cell r="K15">
            <v>28.14</v>
          </cell>
          <cell r="L15">
            <v>71.510000000000005</v>
          </cell>
          <cell r="M15">
            <v>66.2</v>
          </cell>
          <cell r="N15">
            <v>59.15</v>
          </cell>
          <cell r="O15">
            <v>0</v>
          </cell>
          <cell r="P15">
            <v>66.94</v>
          </cell>
          <cell r="Q15">
            <v>37.17</v>
          </cell>
          <cell r="R15">
            <v>24.73</v>
          </cell>
          <cell r="S15">
            <v>53.77</v>
          </cell>
        </row>
        <row r="17">
          <cell r="D17">
            <v>38.57</v>
          </cell>
          <cell r="E17">
            <v>21.57</v>
          </cell>
          <cell r="F17">
            <v>0</v>
          </cell>
          <cell r="G17">
            <v>64.53</v>
          </cell>
          <cell r="H17">
            <v>62.14</v>
          </cell>
          <cell r="I17">
            <v>62.99</v>
          </cell>
          <cell r="J17">
            <v>71.83</v>
          </cell>
          <cell r="K17">
            <v>44.97</v>
          </cell>
          <cell r="L17">
            <v>71.63</v>
          </cell>
          <cell r="M17">
            <v>70.040000000000006</v>
          </cell>
          <cell r="N17">
            <v>78.78</v>
          </cell>
          <cell r="O17">
            <v>66.06</v>
          </cell>
          <cell r="P17">
            <v>64.209999999999994</v>
          </cell>
        </row>
        <row r="18">
          <cell r="D18">
            <v>15.51</v>
          </cell>
          <cell r="E18">
            <v>21.79</v>
          </cell>
          <cell r="F18">
            <v>38.74</v>
          </cell>
          <cell r="G18">
            <v>51.25</v>
          </cell>
          <cell r="H18">
            <v>61.21</v>
          </cell>
          <cell r="I18">
            <v>61.27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67.34</v>
          </cell>
          <cell r="O18">
            <v>60.97</v>
          </cell>
          <cell r="P18">
            <v>62.77</v>
          </cell>
          <cell r="Q18">
            <v>0</v>
          </cell>
          <cell r="R18">
            <v>66.930000000000007</v>
          </cell>
          <cell r="S18">
            <v>16.73</v>
          </cell>
          <cell r="T18">
            <v>65.86</v>
          </cell>
          <cell r="U18">
            <v>76.89</v>
          </cell>
          <cell r="V18">
            <v>31.47</v>
          </cell>
        </row>
        <row r="19">
          <cell r="D19">
            <v>24.47</v>
          </cell>
          <cell r="E19">
            <v>21.78</v>
          </cell>
          <cell r="F19">
            <v>24.76</v>
          </cell>
          <cell r="G19">
            <v>65.06</v>
          </cell>
          <cell r="H19">
            <v>60.27</v>
          </cell>
          <cell r="I19">
            <v>73.61</v>
          </cell>
          <cell r="J19">
            <v>18.579999999999998</v>
          </cell>
          <cell r="K19">
            <v>66.95</v>
          </cell>
          <cell r="L19">
            <v>21.64</v>
          </cell>
          <cell r="M19">
            <v>70.150000000000006</v>
          </cell>
          <cell r="N19">
            <v>60.47</v>
          </cell>
          <cell r="O19">
            <v>69.02</v>
          </cell>
          <cell r="P19">
            <v>49.31</v>
          </cell>
          <cell r="Q19">
            <v>64.489999999999995</v>
          </cell>
          <cell r="R19">
            <v>42.7</v>
          </cell>
        </row>
        <row r="21">
          <cell r="D21">
            <v>70.819999999999993</v>
          </cell>
          <cell r="E21">
            <v>65.92</v>
          </cell>
          <cell r="F21">
            <v>63.18</v>
          </cell>
          <cell r="G21">
            <v>61.34</v>
          </cell>
          <cell r="H21">
            <v>65.87</v>
          </cell>
          <cell r="I21">
            <v>30.3</v>
          </cell>
          <cell r="J21">
            <v>72.34</v>
          </cell>
          <cell r="K21">
            <v>73.760000000000005</v>
          </cell>
          <cell r="L21">
            <v>68.239999999999995</v>
          </cell>
          <cell r="M21">
            <v>0</v>
          </cell>
          <cell r="N21">
            <v>73.760000000000005</v>
          </cell>
          <cell r="O21">
            <v>54.71</v>
          </cell>
          <cell r="P21">
            <v>59.7</v>
          </cell>
          <cell r="Q21">
            <v>73.430000000000007</v>
          </cell>
          <cell r="R21">
            <v>65.58</v>
          </cell>
          <cell r="S21">
            <v>60.39</v>
          </cell>
          <cell r="T21">
            <v>47.07</v>
          </cell>
        </row>
        <row r="22">
          <cell r="D22">
            <v>0</v>
          </cell>
          <cell r="E22">
            <v>51.3</v>
          </cell>
          <cell r="F22">
            <v>0</v>
          </cell>
          <cell r="G22">
            <v>45.26</v>
          </cell>
          <cell r="H22">
            <v>45.73</v>
          </cell>
          <cell r="I22">
            <v>49.26</v>
          </cell>
          <cell r="J22">
            <v>64.7</v>
          </cell>
          <cell r="K22">
            <v>68.89</v>
          </cell>
          <cell r="L22">
            <v>68.91</v>
          </cell>
          <cell r="M22">
            <v>60.37</v>
          </cell>
          <cell r="N22">
            <v>34.4</v>
          </cell>
          <cell r="O22">
            <v>51.39</v>
          </cell>
          <cell r="P22">
            <v>65.31</v>
          </cell>
          <cell r="Q22">
            <v>54.59</v>
          </cell>
          <cell r="R22">
            <v>33.07</v>
          </cell>
        </row>
        <row r="24">
          <cell r="D24">
            <v>18.54</v>
          </cell>
          <cell r="E24">
            <v>20.64</v>
          </cell>
          <cell r="F24">
            <v>40.630000000000003</v>
          </cell>
          <cell r="G24">
            <v>48.56</v>
          </cell>
          <cell r="H24">
            <v>58.59</v>
          </cell>
          <cell r="I24">
            <v>72.349999999999994</v>
          </cell>
          <cell r="J24">
            <v>65.27</v>
          </cell>
          <cell r="K24">
            <v>66.599999999999994</v>
          </cell>
          <cell r="L24">
            <v>66.25</v>
          </cell>
          <cell r="M24">
            <v>56.85</v>
          </cell>
          <cell r="N24">
            <v>58</v>
          </cell>
          <cell r="O24">
            <v>33.4</v>
          </cell>
          <cell r="P24">
            <v>61.3</v>
          </cell>
          <cell r="Q24">
            <v>14.18</v>
          </cell>
        </row>
        <row r="25">
          <cell r="D25">
            <v>31.33</v>
          </cell>
          <cell r="E25">
            <v>19.07</v>
          </cell>
          <cell r="F25">
            <v>60.01</v>
          </cell>
          <cell r="G25">
            <v>59.04</v>
          </cell>
          <cell r="H25">
            <v>12.91</v>
          </cell>
          <cell r="I25">
            <v>7.32</v>
          </cell>
          <cell r="J25">
            <v>62.09</v>
          </cell>
          <cell r="K25">
            <v>76.62</v>
          </cell>
          <cell r="L25">
            <v>53.75</v>
          </cell>
          <cell r="M25">
            <v>44.49</v>
          </cell>
          <cell r="N25">
            <v>45.76</v>
          </cell>
          <cell r="O25">
            <v>60.64</v>
          </cell>
          <cell r="P25">
            <v>64.91</v>
          </cell>
          <cell r="Q25">
            <v>69.319999999999993</v>
          </cell>
        </row>
        <row r="28">
          <cell r="D28">
            <v>151.63</v>
          </cell>
          <cell r="E28">
            <v>73.62</v>
          </cell>
          <cell r="F28">
            <v>67.91</v>
          </cell>
          <cell r="G28">
            <v>50.97</v>
          </cell>
          <cell r="H28">
            <v>44.95</v>
          </cell>
          <cell r="I28">
            <v>34.5</v>
          </cell>
          <cell r="J28">
            <v>19.62</v>
          </cell>
          <cell r="K28">
            <v>0</v>
          </cell>
          <cell r="L28">
            <v>40.340000000000003</v>
          </cell>
          <cell r="M28">
            <v>58.01</v>
          </cell>
          <cell r="N28">
            <v>50.16</v>
          </cell>
          <cell r="O28">
            <v>34.619999999999997</v>
          </cell>
          <cell r="P28">
            <v>43.65</v>
          </cell>
          <cell r="Q28">
            <v>72.25</v>
          </cell>
          <cell r="R28">
            <v>78.41</v>
          </cell>
          <cell r="S28">
            <v>75.81</v>
          </cell>
          <cell r="T28">
            <v>59.11</v>
          </cell>
          <cell r="U28">
            <v>67.790000000000006</v>
          </cell>
          <cell r="V28">
            <v>63.1</v>
          </cell>
          <cell r="W28">
            <v>37.270000000000003</v>
          </cell>
          <cell r="X28">
            <v>24.94</v>
          </cell>
        </row>
        <row r="29">
          <cell r="D29">
            <v>26.65</v>
          </cell>
          <cell r="E29">
            <v>52.33</v>
          </cell>
          <cell r="F29">
            <v>40.94</v>
          </cell>
          <cell r="G29">
            <v>35.24</v>
          </cell>
          <cell r="H29">
            <v>48.18</v>
          </cell>
          <cell r="I29">
            <v>65.53</v>
          </cell>
          <cell r="J29">
            <v>84.52</v>
          </cell>
          <cell r="K29">
            <v>77.41</v>
          </cell>
          <cell r="L29">
            <v>64.73</v>
          </cell>
          <cell r="M29">
            <v>24.39</v>
          </cell>
          <cell r="N29">
            <v>47.15</v>
          </cell>
          <cell r="O29">
            <v>65.66</v>
          </cell>
          <cell r="P29">
            <v>67.650000000000006</v>
          </cell>
          <cell r="Q29">
            <v>60.85</v>
          </cell>
          <cell r="R29">
            <v>32.119999999999997</v>
          </cell>
        </row>
        <row r="31">
          <cell r="D31">
            <v>11.55</v>
          </cell>
          <cell r="E31">
            <v>34.79</v>
          </cell>
          <cell r="F31">
            <v>19.64</v>
          </cell>
          <cell r="G31">
            <v>47.32</v>
          </cell>
          <cell r="H31">
            <v>37.11</v>
          </cell>
          <cell r="I31">
            <v>60.54</v>
          </cell>
          <cell r="J31">
            <v>54.3</v>
          </cell>
          <cell r="K31">
            <v>67.150000000000006</v>
          </cell>
          <cell r="L31">
            <v>65</v>
          </cell>
          <cell r="M31">
            <v>66.400000000000006</v>
          </cell>
          <cell r="N31">
            <v>54.66</v>
          </cell>
          <cell r="O31">
            <v>44.09</v>
          </cell>
          <cell r="P31">
            <v>67.430000000000007</v>
          </cell>
          <cell r="Q31">
            <v>54.58</v>
          </cell>
          <cell r="R31">
            <v>16.559999999999999</v>
          </cell>
        </row>
        <row r="32">
          <cell r="D32">
            <v>0</v>
          </cell>
          <cell r="E32">
            <v>38.090000000000003</v>
          </cell>
          <cell r="F32">
            <v>32.299999999999997</v>
          </cell>
          <cell r="G32">
            <v>30.89</v>
          </cell>
          <cell r="H32">
            <v>0</v>
          </cell>
          <cell r="I32">
            <v>47.18</v>
          </cell>
          <cell r="J32">
            <v>55.7</v>
          </cell>
          <cell r="K32">
            <v>69.5</v>
          </cell>
          <cell r="L32">
            <v>61.42</v>
          </cell>
          <cell r="M32">
            <v>64.52</v>
          </cell>
          <cell r="N32">
            <v>57.89</v>
          </cell>
          <cell r="O32">
            <v>64.22</v>
          </cell>
          <cell r="P32">
            <v>66.63</v>
          </cell>
          <cell r="Q32">
            <v>64.900000000000006</v>
          </cell>
          <cell r="R32">
            <v>56.82</v>
          </cell>
          <cell r="S32">
            <v>31.39</v>
          </cell>
        </row>
        <row r="33">
          <cell r="D33">
            <v>4.75</v>
          </cell>
          <cell r="E33">
            <v>23.89</v>
          </cell>
          <cell r="F33">
            <v>10.71</v>
          </cell>
          <cell r="G33">
            <v>26.78</v>
          </cell>
          <cell r="H33">
            <v>65.81</v>
          </cell>
          <cell r="I33">
            <v>64.209999999999994</v>
          </cell>
          <cell r="J33">
            <v>76.66</v>
          </cell>
          <cell r="K33">
            <v>52.41</v>
          </cell>
          <cell r="L33">
            <v>48.01</v>
          </cell>
          <cell r="M33">
            <v>57.78</v>
          </cell>
          <cell r="N33">
            <v>64.13</v>
          </cell>
          <cell r="O33">
            <v>61.75</v>
          </cell>
          <cell r="P33">
            <v>61.32</v>
          </cell>
          <cell r="Q33">
            <v>19.13</v>
          </cell>
        </row>
        <row r="35">
          <cell r="D35">
            <v>64.459999999999994</v>
          </cell>
          <cell r="E35">
            <v>62.4</v>
          </cell>
          <cell r="F35">
            <v>67.099999999999994</v>
          </cell>
          <cell r="G35">
            <v>0</v>
          </cell>
          <cell r="H35">
            <v>0</v>
          </cell>
          <cell r="I35">
            <v>51.33</v>
          </cell>
          <cell r="J35">
            <v>67.88</v>
          </cell>
          <cell r="K35">
            <v>22.44</v>
          </cell>
          <cell r="L35">
            <v>71.27</v>
          </cell>
          <cell r="M35">
            <v>59.44</v>
          </cell>
          <cell r="N35">
            <v>60.59</v>
          </cell>
          <cell r="O35">
            <v>35.46</v>
          </cell>
          <cell r="P35">
            <v>42.3</v>
          </cell>
          <cell r="Q35">
            <v>39.26</v>
          </cell>
          <cell r="R35">
            <v>38.5</v>
          </cell>
          <cell r="S35">
            <v>68.89</v>
          </cell>
          <cell r="T35">
            <v>63.35</v>
          </cell>
          <cell r="U35">
            <v>65.83</v>
          </cell>
          <cell r="V35">
            <v>62.57</v>
          </cell>
          <cell r="W35">
            <v>34.18</v>
          </cell>
          <cell r="X35">
            <v>67.83</v>
          </cell>
          <cell r="Y35">
            <v>15.32</v>
          </cell>
        </row>
        <row r="36">
          <cell r="D36">
            <v>0</v>
          </cell>
          <cell r="E36">
            <v>47.74</v>
          </cell>
          <cell r="F36">
            <v>32.270000000000003</v>
          </cell>
          <cell r="G36">
            <v>52.04</v>
          </cell>
          <cell r="H36">
            <v>63.47</v>
          </cell>
          <cell r="I36">
            <v>66.239999999999995</v>
          </cell>
          <cell r="J36">
            <v>56.8</v>
          </cell>
          <cell r="K36">
            <v>68.010000000000005</v>
          </cell>
          <cell r="L36">
            <v>76.89</v>
          </cell>
          <cell r="M36">
            <v>41.81</v>
          </cell>
          <cell r="N36">
            <v>66.69</v>
          </cell>
          <cell r="O36">
            <v>63.49</v>
          </cell>
          <cell r="P36">
            <v>72.349999999999994</v>
          </cell>
          <cell r="Q36">
            <v>60.9</v>
          </cell>
          <cell r="R36">
            <v>58.69</v>
          </cell>
        </row>
        <row r="39">
          <cell r="D39">
            <v>0</v>
          </cell>
          <cell r="E39">
            <v>33.6</v>
          </cell>
          <cell r="F39">
            <v>0</v>
          </cell>
          <cell r="G39">
            <v>39.270000000000003</v>
          </cell>
          <cell r="H39">
            <v>65.84</v>
          </cell>
          <cell r="I39">
            <v>71.12</v>
          </cell>
          <cell r="J39">
            <v>61.71</v>
          </cell>
          <cell r="K39">
            <v>43.74</v>
          </cell>
          <cell r="L39">
            <v>46.79</v>
          </cell>
          <cell r="M39">
            <v>52.91</v>
          </cell>
          <cell r="N39">
            <v>70.180000000000007</v>
          </cell>
          <cell r="O39">
            <v>62.15</v>
          </cell>
          <cell r="P39">
            <v>88.09</v>
          </cell>
        </row>
        <row r="40">
          <cell r="D40">
            <v>20.28</v>
          </cell>
          <cell r="E40">
            <v>14</v>
          </cell>
          <cell r="F40">
            <v>0</v>
          </cell>
          <cell r="G40">
            <v>65.790000000000006</v>
          </cell>
          <cell r="H40">
            <v>42.28</v>
          </cell>
          <cell r="I40">
            <v>0</v>
          </cell>
          <cell r="J40">
            <v>72.73</v>
          </cell>
          <cell r="K40">
            <v>73.41</v>
          </cell>
          <cell r="L40">
            <v>36.6</v>
          </cell>
          <cell r="M40">
            <v>0</v>
          </cell>
          <cell r="N40">
            <v>78.819999999999993</v>
          </cell>
          <cell r="O40">
            <v>57.72</v>
          </cell>
          <cell r="P40">
            <v>43.21</v>
          </cell>
          <cell r="Q40">
            <v>76.7</v>
          </cell>
          <cell r="R40">
            <v>53.9</v>
          </cell>
          <cell r="S40">
            <v>15.1</v>
          </cell>
        </row>
        <row r="41">
          <cell r="D41">
            <v>12.5</v>
          </cell>
          <cell r="E41">
            <v>11.55</v>
          </cell>
          <cell r="F41">
            <v>28.33</v>
          </cell>
          <cell r="G41">
            <v>25.82</v>
          </cell>
          <cell r="H41">
            <v>56.43</v>
          </cell>
          <cell r="I41">
            <v>70.17</v>
          </cell>
          <cell r="J41">
            <v>34.15</v>
          </cell>
          <cell r="K41">
            <v>47.89</v>
          </cell>
          <cell r="L41">
            <v>85.71</v>
          </cell>
          <cell r="M41">
            <v>36.049999999999997</v>
          </cell>
          <cell r="N41">
            <v>84.44</v>
          </cell>
          <cell r="O41">
            <v>43.88</v>
          </cell>
          <cell r="P41">
            <v>63.26</v>
          </cell>
          <cell r="Q41">
            <v>20.96</v>
          </cell>
        </row>
        <row r="43">
          <cell r="D43">
            <v>26.3</v>
          </cell>
          <cell r="E43">
            <v>35.33</v>
          </cell>
          <cell r="F43">
            <v>40.22</v>
          </cell>
          <cell r="G43">
            <v>45.66</v>
          </cell>
          <cell r="H43">
            <v>70.48</v>
          </cell>
          <cell r="I43">
            <v>54.69</v>
          </cell>
          <cell r="J43">
            <v>67.59</v>
          </cell>
          <cell r="K43">
            <v>53.24</v>
          </cell>
          <cell r="L43">
            <v>59.71</v>
          </cell>
          <cell r="M43">
            <v>55.78</v>
          </cell>
          <cell r="N43">
            <v>49.94</v>
          </cell>
          <cell r="O43">
            <v>62.57</v>
          </cell>
          <cell r="P43">
            <v>64.819999999999993</v>
          </cell>
          <cell r="Q43">
            <v>43.64</v>
          </cell>
        </row>
        <row r="44">
          <cell r="D44">
            <v>19.309999999999999</v>
          </cell>
          <cell r="E44">
            <v>49.8</v>
          </cell>
          <cell r="F44">
            <v>26.23</v>
          </cell>
          <cell r="G44">
            <v>39.520000000000003</v>
          </cell>
          <cell r="H44">
            <v>59.62</v>
          </cell>
          <cell r="I44">
            <v>63.35</v>
          </cell>
          <cell r="J44">
            <v>67.260000000000005</v>
          </cell>
          <cell r="K44">
            <v>68.22</v>
          </cell>
          <cell r="L44">
            <v>38.799999999999997</v>
          </cell>
          <cell r="M44">
            <v>62.83</v>
          </cell>
          <cell r="N44">
            <v>69.77</v>
          </cell>
          <cell r="O44">
            <v>71.98</v>
          </cell>
          <cell r="P44">
            <v>67.97</v>
          </cell>
          <cell r="Q44">
            <v>53.53</v>
          </cell>
          <cell r="R44">
            <v>0</v>
          </cell>
          <cell r="S44">
            <v>34.049999999999997</v>
          </cell>
        </row>
        <row r="46">
          <cell r="E46">
            <v>34.659999999999997</v>
          </cell>
          <cell r="F46">
            <v>54.44</v>
          </cell>
          <cell r="G46">
            <v>40.909999999999997</v>
          </cell>
          <cell r="H46">
            <v>51.47</v>
          </cell>
          <cell r="I46">
            <v>46.65</v>
          </cell>
          <cell r="J46">
            <v>46.03</v>
          </cell>
          <cell r="K46">
            <v>44.68</v>
          </cell>
          <cell r="L46">
            <v>46.7</v>
          </cell>
          <cell r="M46">
            <v>75.31</v>
          </cell>
          <cell r="N46">
            <v>41.53</v>
          </cell>
          <cell r="O46">
            <v>41.72</v>
          </cell>
          <cell r="P46">
            <v>56.88</v>
          </cell>
          <cell r="Q46">
            <v>53.2</v>
          </cell>
          <cell r="R46">
            <v>61.32</v>
          </cell>
          <cell r="S46">
            <v>12.63</v>
          </cell>
          <cell r="T46">
            <v>43.32</v>
          </cell>
        </row>
        <row r="47">
          <cell r="D47">
            <v>10.34</v>
          </cell>
          <cell r="E47">
            <v>26.52</v>
          </cell>
          <cell r="F47">
            <v>37.51</v>
          </cell>
          <cell r="I47">
            <v>35.39</v>
          </cell>
          <cell r="J47">
            <v>52.92</v>
          </cell>
          <cell r="K47">
            <v>53.41</v>
          </cell>
          <cell r="L47">
            <v>39.24</v>
          </cell>
          <cell r="M47">
            <v>8.23</v>
          </cell>
          <cell r="N47">
            <v>45.33</v>
          </cell>
          <cell r="O47">
            <v>76.25</v>
          </cell>
          <cell r="P47">
            <v>61.42</v>
          </cell>
          <cell r="Q47">
            <v>54.22</v>
          </cell>
          <cell r="R47">
            <v>65.36</v>
          </cell>
          <cell r="S47">
            <v>46.45</v>
          </cell>
          <cell r="U47">
            <v>61.22</v>
          </cell>
        </row>
        <row r="48">
          <cell r="D48">
            <v>21.16</v>
          </cell>
          <cell r="E48">
            <v>4.91</v>
          </cell>
          <cell r="F48">
            <v>24.42</v>
          </cell>
          <cell r="G48">
            <v>60.63</v>
          </cell>
          <cell r="H48">
            <v>43.91</v>
          </cell>
          <cell r="I48">
            <v>64.59</v>
          </cell>
          <cell r="J48">
            <v>41.22</v>
          </cell>
          <cell r="K48">
            <v>75.11</v>
          </cell>
          <cell r="L48">
            <v>67.81</v>
          </cell>
          <cell r="M48">
            <v>71.03</v>
          </cell>
          <cell r="N48">
            <v>27.81</v>
          </cell>
          <cell r="O48">
            <v>38.76</v>
          </cell>
          <cell r="Q48">
            <v>59.84</v>
          </cell>
          <cell r="R48">
            <v>57.73</v>
          </cell>
          <cell r="S48">
            <v>68.819999999999993</v>
          </cell>
          <cell r="T48">
            <v>28.72</v>
          </cell>
        </row>
        <row r="50">
          <cell r="D50">
            <v>71.959999999999994</v>
          </cell>
          <cell r="E50">
            <v>59.23</v>
          </cell>
          <cell r="F50">
            <v>72.66</v>
          </cell>
          <cell r="G50">
            <v>50.93</v>
          </cell>
          <cell r="I50">
            <v>44.91</v>
          </cell>
          <cell r="J50">
            <v>49.88</v>
          </cell>
          <cell r="N50">
            <v>47.47</v>
          </cell>
          <cell r="P50">
            <v>46.91</v>
          </cell>
          <cell r="Q50">
            <v>34.32</v>
          </cell>
          <cell r="R50">
            <v>39.630000000000003</v>
          </cell>
          <cell r="S50">
            <v>41.92</v>
          </cell>
          <cell r="T50">
            <v>82.52</v>
          </cell>
          <cell r="U50">
            <v>40.75</v>
          </cell>
          <cell r="V50">
            <v>42.89</v>
          </cell>
          <cell r="W50">
            <v>45.62</v>
          </cell>
          <cell r="X50">
            <v>29.66</v>
          </cell>
          <cell r="Y50">
            <v>24.09</v>
          </cell>
        </row>
        <row r="51">
          <cell r="F51">
            <v>45.5</v>
          </cell>
          <cell r="G51">
            <v>59.15</v>
          </cell>
          <cell r="H51">
            <v>42.45</v>
          </cell>
          <cell r="I51">
            <v>56.42</v>
          </cell>
          <cell r="J51">
            <v>50.11</v>
          </cell>
          <cell r="K51">
            <v>11.87</v>
          </cell>
          <cell r="L51">
            <v>0</v>
          </cell>
          <cell r="M51">
            <v>39.4</v>
          </cell>
          <cell r="N51">
            <v>46.22</v>
          </cell>
          <cell r="O51">
            <v>79.180000000000007</v>
          </cell>
          <cell r="P51">
            <v>41.91</v>
          </cell>
          <cell r="Q51">
            <v>65.61</v>
          </cell>
          <cell r="R51">
            <v>48.02</v>
          </cell>
          <cell r="S51">
            <v>58.08</v>
          </cell>
          <cell r="V51">
            <v>52.92</v>
          </cell>
          <cell r="X51">
            <v>48.9</v>
          </cell>
          <cell r="Y51">
            <v>5.85</v>
          </cell>
          <cell r="Z51">
            <v>58.4</v>
          </cell>
        </row>
        <row r="55">
          <cell r="C55">
            <v>12.62</v>
          </cell>
          <cell r="E55">
            <v>71.37</v>
          </cell>
          <cell r="F55">
            <v>80.209999999999994</v>
          </cell>
          <cell r="G55">
            <v>18.25</v>
          </cell>
          <cell r="H55">
            <v>62.01</v>
          </cell>
          <cell r="I55">
            <v>57.67</v>
          </cell>
          <cell r="J55">
            <v>70.209999999999994</v>
          </cell>
          <cell r="K55">
            <v>67.7</v>
          </cell>
          <cell r="L55">
            <v>62.42</v>
          </cell>
          <cell r="M55">
            <v>24.24</v>
          </cell>
          <cell r="N55">
            <v>75.709999999999994</v>
          </cell>
          <cell r="O55">
            <v>81.650000000000006</v>
          </cell>
          <cell r="P55">
            <v>41.17</v>
          </cell>
          <cell r="Q55">
            <v>62.21</v>
          </cell>
          <cell r="R55">
            <v>68.84</v>
          </cell>
          <cell r="S55">
            <v>68.75</v>
          </cell>
          <cell r="T55">
            <v>69.91</v>
          </cell>
          <cell r="U55">
            <v>47.82</v>
          </cell>
          <cell r="V55">
            <v>45.07</v>
          </cell>
          <cell r="W55">
            <v>64.900000000000006</v>
          </cell>
          <cell r="X55">
            <v>51.19</v>
          </cell>
          <cell r="Y55">
            <v>29.34</v>
          </cell>
          <cell r="Z55">
            <v>6.24</v>
          </cell>
        </row>
        <row r="57">
          <cell r="D57">
            <v>36.92</v>
          </cell>
          <cell r="E57">
            <v>26.54</v>
          </cell>
          <cell r="F57">
            <v>52.45</v>
          </cell>
          <cell r="G57">
            <v>19.420000000000002</v>
          </cell>
          <cell r="H57">
            <v>48.59</v>
          </cell>
          <cell r="I57">
            <v>42.360000000000007</v>
          </cell>
          <cell r="J57">
            <v>12.15</v>
          </cell>
          <cell r="K57">
            <v>42.59</v>
          </cell>
          <cell r="L57">
            <v>65.33</v>
          </cell>
          <cell r="M57">
            <v>60.960000000000008</v>
          </cell>
          <cell r="N57">
            <v>43.81</v>
          </cell>
          <cell r="O57">
            <v>71.7</v>
          </cell>
          <cell r="P57">
            <v>94.579999999999984</v>
          </cell>
          <cell r="Q57">
            <v>75.900000000000006</v>
          </cell>
          <cell r="R57">
            <v>81.180000000000007</v>
          </cell>
          <cell r="S57">
            <v>24.680000000000003</v>
          </cell>
          <cell r="T57">
            <v>81.34</v>
          </cell>
          <cell r="U57">
            <v>49.65</v>
          </cell>
          <cell r="V57">
            <v>56.910000000000004</v>
          </cell>
          <cell r="W57">
            <v>38.250000000000007</v>
          </cell>
          <cell r="X57">
            <v>31.45</v>
          </cell>
        </row>
        <row r="58">
          <cell r="D58">
            <v>23.63</v>
          </cell>
          <cell r="E58">
            <v>27.6</v>
          </cell>
          <cell r="F58">
            <v>53.52</v>
          </cell>
          <cell r="G58">
            <v>68.19</v>
          </cell>
          <cell r="H58">
            <v>42.69</v>
          </cell>
          <cell r="I58">
            <v>51.62</v>
          </cell>
          <cell r="J58">
            <v>38.58</v>
          </cell>
          <cell r="K58">
            <v>37.9</v>
          </cell>
          <cell r="L58">
            <v>57.39</v>
          </cell>
          <cell r="M58">
            <v>50.63</v>
          </cell>
          <cell r="N58">
            <v>52.18</v>
          </cell>
          <cell r="O58">
            <v>63.06</v>
          </cell>
          <cell r="P58">
            <v>59.1</v>
          </cell>
          <cell r="Q58">
            <v>63.77</v>
          </cell>
          <cell r="R58">
            <v>44.81</v>
          </cell>
        </row>
        <row r="60">
          <cell r="D60">
            <v>14.35</v>
          </cell>
          <cell r="F60">
            <v>34.96</v>
          </cell>
          <cell r="G60">
            <v>55.79</v>
          </cell>
          <cell r="H60">
            <v>63.12</v>
          </cell>
          <cell r="I60">
            <v>66.09</v>
          </cell>
          <cell r="J60">
            <v>36.53</v>
          </cell>
          <cell r="K60">
            <v>74.72</v>
          </cell>
          <cell r="L60">
            <v>71.47</v>
          </cell>
          <cell r="M60">
            <v>63.65</v>
          </cell>
          <cell r="N60">
            <v>53.03</v>
          </cell>
          <cell r="O60">
            <v>59.46</v>
          </cell>
          <cell r="P60">
            <v>61.88</v>
          </cell>
        </row>
        <row r="61">
          <cell r="D61">
            <v>6.25</v>
          </cell>
          <cell r="F61">
            <v>28.29</v>
          </cell>
          <cell r="G61">
            <v>22.77</v>
          </cell>
          <cell r="I61">
            <v>26.72</v>
          </cell>
          <cell r="J61">
            <v>48.63</v>
          </cell>
          <cell r="K61">
            <v>61.51</v>
          </cell>
          <cell r="L61">
            <v>66.790000000000006</v>
          </cell>
          <cell r="M61">
            <v>47.87</v>
          </cell>
          <cell r="N61">
            <v>55.34</v>
          </cell>
          <cell r="O61">
            <v>45.06</v>
          </cell>
          <cell r="P61">
            <v>47.95</v>
          </cell>
          <cell r="Q61">
            <v>39.18</v>
          </cell>
        </row>
        <row r="62">
          <cell r="D62">
            <v>5.89</v>
          </cell>
          <cell r="E62">
            <v>0</v>
          </cell>
          <cell r="F62">
            <v>13.69</v>
          </cell>
          <cell r="G62">
            <v>40.96</v>
          </cell>
          <cell r="H62">
            <v>59.36</v>
          </cell>
          <cell r="I62">
            <v>58.16</v>
          </cell>
          <cell r="J62">
            <v>45.35</v>
          </cell>
          <cell r="K62">
            <v>17.54</v>
          </cell>
          <cell r="L62">
            <v>43.56</v>
          </cell>
          <cell r="M62">
            <v>70.22</v>
          </cell>
          <cell r="N62">
            <v>75.900000000000006</v>
          </cell>
          <cell r="O62">
            <v>15.8</v>
          </cell>
          <cell r="P62">
            <v>10.59</v>
          </cell>
        </row>
        <row r="64">
          <cell r="D64">
            <v>53.96</v>
          </cell>
          <cell r="E64">
            <v>29.38</v>
          </cell>
          <cell r="F64">
            <v>26.51</v>
          </cell>
          <cell r="G64">
            <v>40.83</v>
          </cell>
          <cell r="H64">
            <v>27.47</v>
          </cell>
          <cell r="I64">
            <v>32.07</v>
          </cell>
          <cell r="J64">
            <v>59.57</v>
          </cell>
          <cell r="K64">
            <v>61.28</v>
          </cell>
          <cell r="L64">
            <v>41.05</v>
          </cell>
          <cell r="M64">
            <v>64.510000000000005</v>
          </cell>
          <cell r="N64">
            <v>51.22</v>
          </cell>
          <cell r="O64">
            <v>54.41</v>
          </cell>
          <cell r="P64">
            <v>45.25</v>
          </cell>
          <cell r="Q64">
            <v>7.07</v>
          </cell>
        </row>
        <row r="65">
          <cell r="D65">
            <v>17.809999999999999</v>
          </cell>
          <cell r="E65">
            <v>20.75</v>
          </cell>
          <cell r="G65">
            <v>24.18</v>
          </cell>
          <cell r="H65">
            <v>74.22</v>
          </cell>
          <cell r="I65">
            <v>40.68</v>
          </cell>
          <cell r="J65">
            <v>70.25</v>
          </cell>
          <cell r="K65">
            <v>36.950000000000003</v>
          </cell>
          <cell r="L65">
            <v>70.680000000000007</v>
          </cell>
          <cell r="M65">
            <v>59.53</v>
          </cell>
          <cell r="N65">
            <v>57.26</v>
          </cell>
          <cell r="O65">
            <v>50.44</v>
          </cell>
          <cell r="P65">
            <v>6.81</v>
          </cell>
        </row>
        <row r="67">
          <cell r="D67">
            <v>62.82</v>
          </cell>
          <cell r="E67">
            <v>44.66</v>
          </cell>
          <cell r="F67">
            <v>24.6</v>
          </cell>
          <cell r="G67">
            <v>72.36</v>
          </cell>
          <cell r="H67">
            <v>49.98</v>
          </cell>
          <cell r="I67">
            <v>65.459999999999994</v>
          </cell>
          <cell r="J67">
            <v>62.16</v>
          </cell>
          <cell r="K67">
            <v>66.59</v>
          </cell>
          <cell r="L67">
            <v>56.65</v>
          </cell>
          <cell r="M67">
            <v>56.69</v>
          </cell>
          <cell r="N67">
            <v>65.11</v>
          </cell>
          <cell r="O67">
            <v>0</v>
          </cell>
          <cell r="P67">
            <v>51.65</v>
          </cell>
          <cell r="Q67">
            <v>32.380000000000003</v>
          </cell>
          <cell r="R67">
            <v>35.1</v>
          </cell>
        </row>
        <row r="68">
          <cell r="E68">
            <v>30.41</v>
          </cell>
          <cell r="F68">
            <v>53.14</v>
          </cell>
          <cell r="G68">
            <v>50.730000000000004</v>
          </cell>
          <cell r="H68">
            <v>0</v>
          </cell>
          <cell r="I68">
            <v>0</v>
          </cell>
          <cell r="J68">
            <v>20.03</v>
          </cell>
          <cell r="K68">
            <v>43.58</v>
          </cell>
          <cell r="L68">
            <v>68.319999999999993</v>
          </cell>
          <cell r="M68">
            <v>66.12</v>
          </cell>
          <cell r="N68">
            <v>52.670000000000009</v>
          </cell>
          <cell r="O68">
            <v>78.23</v>
          </cell>
          <cell r="P68">
            <v>33.46</v>
          </cell>
          <cell r="Q68">
            <v>60.4</v>
          </cell>
          <cell r="R68">
            <v>65.22</v>
          </cell>
          <cell r="S68">
            <v>70.5</v>
          </cell>
          <cell r="T68">
            <v>9.14</v>
          </cell>
        </row>
        <row r="69">
          <cell r="E69">
            <v>5.59</v>
          </cell>
          <cell r="F69">
            <v>28.9</v>
          </cell>
          <cell r="G69">
            <v>28.46</v>
          </cell>
          <cell r="H69">
            <v>53.34</v>
          </cell>
          <cell r="I69">
            <v>78.13</v>
          </cell>
          <cell r="J69">
            <v>30.07</v>
          </cell>
          <cell r="K69">
            <v>43.33</v>
          </cell>
          <cell r="L69">
            <v>61.7</v>
          </cell>
          <cell r="M69">
            <v>56.7</v>
          </cell>
          <cell r="N69">
            <v>68.72</v>
          </cell>
          <cell r="O69">
            <v>62.79</v>
          </cell>
          <cell r="P69">
            <v>36.700000000000003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</row>
        <row r="164">
          <cell r="C164">
            <v>0</v>
          </cell>
          <cell r="D164">
            <v>24.56</v>
          </cell>
          <cell r="E164">
            <v>0</v>
          </cell>
          <cell r="F164">
            <v>49.51</v>
          </cell>
          <cell r="G164">
            <v>65.709999999999994</v>
          </cell>
          <cell r="H164">
            <v>70.41</v>
          </cell>
          <cell r="I164">
            <v>58.3</v>
          </cell>
          <cell r="J164">
            <v>46.2</v>
          </cell>
          <cell r="K164">
            <v>0</v>
          </cell>
          <cell r="L164">
            <v>42.19</v>
          </cell>
          <cell r="M164">
            <v>79.779999999999987</v>
          </cell>
          <cell r="N164">
            <v>37.83</v>
          </cell>
          <cell r="O164">
            <v>71.319999999999993</v>
          </cell>
          <cell r="P164">
            <v>53.08</v>
          </cell>
          <cell r="Q164">
            <v>36.65</v>
          </cell>
          <cell r="R164">
            <v>33.56</v>
          </cell>
        </row>
        <row r="166">
          <cell r="C166">
            <v>0</v>
          </cell>
          <cell r="D166">
            <v>5.14</v>
          </cell>
          <cell r="E166">
            <v>12.57</v>
          </cell>
          <cell r="F166">
            <v>5.6</v>
          </cell>
          <cell r="G166">
            <v>59.4</v>
          </cell>
          <cell r="H166">
            <v>42.38</v>
          </cell>
          <cell r="I166">
            <v>47.31</v>
          </cell>
          <cell r="J166">
            <v>44.73</v>
          </cell>
          <cell r="K166">
            <v>59.06</v>
          </cell>
          <cell r="L166">
            <v>0</v>
          </cell>
          <cell r="M166">
            <v>56.39</v>
          </cell>
          <cell r="N166">
            <v>77.209999999999994</v>
          </cell>
          <cell r="O166">
            <v>19.920000000000002</v>
          </cell>
          <cell r="P166">
            <v>81.289999999999992</v>
          </cell>
          <cell r="Q166">
            <v>50.55</v>
          </cell>
          <cell r="R166">
            <v>72.63000000000001</v>
          </cell>
          <cell r="S166">
            <v>51.63</v>
          </cell>
        </row>
        <row r="167">
          <cell r="C167">
            <v>0</v>
          </cell>
          <cell r="D167">
            <v>23.99</v>
          </cell>
          <cell r="E167">
            <v>0</v>
          </cell>
          <cell r="F167">
            <v>28.46</v>
          </cell>
          <cell r="G167">
            <v>36.67</v>
          </cell>
          <cell r="H167">
            <v>0</v>
          </cell>
          <cell r="I167">
            <v>86.19</v>
          </cell>
          <cell r="J167">
            <v>71.760000000000005</v>
          </cell>
          <cell r="K167">
            <v>0</v>
          </cell>
          <cell r="L167">
            <v>85.66</v>
          </cell>
          <cell r="M167">
            <v>46.39</v>
          </cell>
          <cell r="N167">
            <v>40.619999999999997</v>
          </cell>
          <cell r="O167">
            <v>43.35</v>
          </cell>
          <cell r="P167">
            <v>82.36</v>
          </cell>
          <cell r="Q167">
            <v>82.81</v>
          </cell>
          <cell r="R167">
            <v>43.22</v>
          </cell>
          <cell r="S167">
            <v>56.09</v>
          </cell>
          <cell r="T167">
            <v>39.409999999999997</v>
          </cell>
        </row>
        <row r="168">
          <cell r="C168">
            <v>12.08</v>
          </cell>
          <cell r="D168">
            <v>5.05</v>
          </cell>
          <cell r="E168">
            <v>24.3</v>
          </cell>
          <cell r="F168">
            <v>47.89</v>
          </cell>
          <cell r="G168">
            <v>76.84</v>
          </cell>
          <cell r="H168">
            <v>66.540000000000006</v>
          </cell>
          <cell r="I168">
            <v>82.13</v>
          </cell>
          <cell r="J168">
            <v>31.45</v>
          </cell>
          <cell r="K168">
            <v>52.73</v>
          </cell>
          <cell r="L168">
            <v>44.63</v>
          </cell>
          <cell r="M168">
            <v>47.73</v>
          </cell>
          <cell r="N168">
            <v>80.349999999999994</v>
          </cell>
          <cell r="O168">
            <v>57.98</v>
          </cell>
          <cell r="P168">
            <v>60.81</v>
          </cell>
          <cell r="Q168">
            <v>72.09</v>
          </cell>
          <cell r="R168">
            <v>29.19</v>
          </cell>
          <cell r="S168">
            <v>66.08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 LTW"/>
      <sheetName val="REKAP"/>
      <sheetName val="FIXED"/>
      <sheetName val="VARIABLE"/>
      <sheetName val="PKRAWAT"/>
      <sheetName val="PORAWAT"/>
      <sheetName val="PK RM KEBUN"/>
      <sheetName val="PO RM KEBUN"/>
      <sheetName val="PK UMUM"/>
      <sheetName val="OVERHEAD"/>
      <sheetName val="PK PANEN"/>
      <sheetName val="PO PANEN"/>
      <sheetName val="TRANSPOR"/>
      <sheetName val="PK OLAH"/>
      <sheetName val="PO OLAH"/>
      <sheetName val="PK RM PAB"/>
      <sheetName val="PO RM PABR"/>
      <sheetName val="PK O"/>
      <sheetName val="PO O"/>
      <sheetName val="PK RM"/>
      <sheetName val="PO RM PAB"/>
      <sheetName val="dft bns"/>
      <sheetName val="TON  per Jam"/>
    </sheetNames>
    <sheetDataSet>
      <sheetData sheetId="0" refreshError="1">
        <row r="4">
          <cell r="E4" t="str">
            <v>JAN</v>
          </cell>
          <cell r="F4" t="str">
            <v>FEB</v>
          </cell>
          <cell r="G4" t="str">
            <v>MAR</v>
          </cell>
          <cell r="H4" t="str">
            <v>APR</v>
          </cell>
          <cell r="I4" t="str">
            <v>MAY</v>
          </cell>
          <cell r="J4" t="str">
            <v>JUN</v>
          </cell>
          <cell r="K4" t="str">
            <v>JUL</v>
          </cell>
          <cell r="L4" t="str">
            <v>AUG</v>
          </cell>
          <cell r="M4" t="str">
            <v>SEP</v>
          </cell>
          <cell r="N4" t="str">
            <v>OCT</v>
          </cell>
          <cell r="O4" t="str">
            <v>NOV</v>
          </cell>
          <cell r="P4" t="str">
            <v>DEC</v>
          </cell>
          <cell r="R4" t="str">
            <v>JAN</v>
          </cell>
          <cell r="S4" t="str">
            <v>FEB</v>
          </cell>
          <cell r="T4" t="str">
            <v>MAR</v>
          </cell>
          <cell r="U4" t="str">
            <v>APR</v>
          </cell>
          <cell r="V4" t="str">
            <v>MAY</v>
          </cell>
          <cell r="W4" t="str">
            <v>JUN</v>
          </cell>
          <cell r="X4" t="str">
            <v>JUL</v>
          </cell>
          <cell r="Y4" t="str">
            <v>AUG</v>
          </cell>
          <cell r="Z4" t="str">
            <v>SEP</v>
          </cell>
          <cell r="AA4" t="str">
            <v>OCT</v>
          </cell>
          <cell r="AB4" t="str">
            <v>NOV</v>
          </cell>
          <cell r="AC4" t="str">
            <v>DEC</v>
          </cell>
        </row>
        <row r="25">
          <cell r="E25">
            <v>2041.2278913432192</v>
          </cell>
          <cell r="F25">
            <v>2908.4032899270233</v>
          </cell>
          <cell r="G25">
            <v>2850.6330707980633</v>
          </cell>
          <cell r="H25">
            <v>3127.2056903505018</v>
          </cell>
          <cell r="I25">
            <v>2733.2919567857057</v>
          </cell>
          <cell r="J25">
            <v>2789.8447601203907</v>
          </cell>
          <cell r="K25">
            <v>3006.5975710857542</v>
          </cell>
          <cell r="L25">
            <v>3103.537441940487</v>
          </cell>
          <cell r="M25">
            <v>3067.7046610742555</v>
          </cell>
          <cell r="N25">
            <v>2651.727388161552</v>
          </cell>
          <cell r="O25">
            <v>3042.5386117760413</v>
          </cell>
          <cell r="P25">
            <v>4253.3832829951307</v>
          </cell>
          <cell r="R25">
            <v>2041.2278913432192</v>
          </cell>
          <cell r="S25">
            <v>4949.6311812702425</v>
          </cell>
          <cell r="T25">
            <v>7800.2642520683057</v>
          </cell>
          <cell r="U25">
            <v>10927.469942418807</v>
          </cell>
          <cell r="V25">
            <v>13660.761899204514</v>
          </cell>
          <cell r="W25">
            <v>16450.606659324905</v>
          </cell>
          <cell r="X25">
            <v>19457.204230410658</v>
          </cell>
          <cell r="Y25">
            <v>22560.741672351145</v>
          </cell>
          <cell r="Z25">
            <v>25628.4463334254</v>
          </cell>
          <cell r="AA25">
            <v>28280.173721586951</v>
          </cell>
          <cell r="AB25">
            <v>31322.712333362993</v>
          </cell>
          <cell r="AC25">
            <v>35576.095616358121</v>
          </cell>
          <cell r="AE25">
            <v>2041.2278913432192</v>
          </cell>
          <cell r="AF25">
            <v>2908.4032899270233</v>
          </cell>
          <cell r="AG25">
            <v>2850.6330707980633</v>
          </cell>
          <cell r="AH25">
            <v>3127.2056903505018</v>
          </cell>
          <cell r="AI25">
            <v>2258.4875224505977</v>
          </cell>
          <cell r="AJ25">
            <v>2181.7059771982836</v>
          </cell>
          <cell r="AK25">
            <v>2433.6371069749457</v>
          </cell>
          <cell r="AL25">
            <v>2465.5585274128671</v>
          </cell>
          <cell r="AM25">
            <v>2395.3419579061824</v>
          </cell>
          <cell r="AN25">
            <v>0</v>
          </cell>
          <cell r="AO25">
            <v>0</v>
          </cell>
          <cell r="AP25">
            <v>0</v>
          </cell>
          <cell r="AR25">
            <v>2041.2278913432192</v>
          </cell>
          <cell r="AS25">
            <v>4949.6311812702425</v>
          </cell>
          <cell r="AT25">
            <v>7800.2642520683057</v>
          </cell>
          <cell r="AU25">
            <v>10927.469942418807</v>
          </cell>
          <cell r="AV25">
            <v>13185.957464869405</v>
          </cell>
          <cell r="AW25">
            <v>15367.663442067689</v>
          </cell>
          <cell r="AX25">
            <v>17801.300549042637</v>
          </cell>
          <cell r="AY25">
            <v>20266.859076455505</v>
          </cell>
          <cell r="AZ25">
            <v>22662.201034361686</v>
          </cell>
          <cell r="BA25">
            <v>22662.201034361686</v>
          </cell>
          <cell r="BB25">
            <v>22662.201034361686</v>
          </cell>
          <cell r="BC25">
            <v>22662.201034361686</v>
          </cell>
          <cell r="BE25">
            <v>1813.0063079179113</v>
          </cell>
          <cell r="BF25">
            <v>1928.5970514316639</v>
          </cell>
          <cell r="BG25">
            <v>2188.5036506338265</v>
          </cell>
          <cell r="BH25">
            <v>2355.2614158549786</v>
          </cell>
          <cell r="BI25">
            <v>2162.2384756026358</v>
          </cell>
          <cell r="BJ25">
            <v>2178.7387095772024</v>
          </cell>
          <cell r="BK25">
            <v>2068.6612679909517</v>
          </cell>
          <cell r="BL25">
            <v>2399.1973828735836</v>
          </cell>
          <cell r="BM25">
            <v>3053.0904375765549</v>
          </cell>
          <cell r="BN25">
            <v>2707.3313882240809</v>
          </cell>
          <cell r="BO25">
            <v>3344.9518022587436</v>
          </cell>
          <cell r="BP25">
            <v>4329.0978286493855</v>
          </cell>
          <cell r="BR25">
            <v>1813.0063079179113</v>
          </cell>
          <cell r="BS25">
            <v>3741.6033593495749</v>
          </cell>
          <cell r="BT25">
            <v>5930.1070099834014</v>
          </cell>
          <cell r="BU25">
            <v>8285.3684258383801</v>
          </cell>
          <cell r="BV25">
            <v>10447.606901441017</v>
          </cell>
          <cell r="BW25">
            <v>12626.34561101822</v>
          </cell>
          <cell r="BX25">
            <v>14695.006879009172</v>
          </cell>
          <cell r="BY25">
            <v>17094.204261882755</v>
          </cell>
          <cell r="BZ25">
            <v>20147.294699459308</v>
          </cell>
          <cell r="CA25">
            <v>22854.626087683388</v>
          </cell>
          <cell r="CB25">
            <v>26199.577889942131</v>
          </cell>
          <cell r="CC25">
            <v>30528.675718591516</v>
          </cell>
        </row>
        <row r="26">
          <cell r="E26">
            <v>1219.5694910832192</v>
          </cell>
          <cell r="F26">
            <v>1867.957397027023</v>
          </cell>
          <cell r="G26">
            <v>1906.0144667980635</v>
          </cell>
          <cell r="H26">
            <v>2133.2711448505015</v>
          </cell>
          <cell r="I26">
            <v>1708.047216990386</v>
          </cell>
          <cell r="J26">
            <v>1668.7655261306206</v>
          </cell>
          <cell r="K26">
            <v>1890.9441147237194</v>
          </cell>
          <cell r="L26">
            <v>1978.4675815972873</v>
          </cell>
          <cell r="M26">
            <v>1886.5531152472872</v>
          </cell>
          <cell r="N26">
            <v>1484.537170490386</v>
          </cell>
          <cell r="O26">
            <v>1736.0485671148308</v>
          </cell>
          <cell r="P26">
            <v>2457.2628998403861</v>
          </cell>
          <cell r="R26">
            <v>1219.5694910832192</v>
          </cell>
          <cell r="S26">
            <v>3087.526888110242</v>
          </cell>
          <cell r="T26">
            <v>4993.5413549083059</v>
          </cell>
          <cell r="U26">
            <v>7126.8124997588075</v>
          </cell>
          <cell r="V26">
            <v>8834.8597167491935</v>
          </cell>
          <cell r="W26">
            <v>10503.625242879814</v>
          </cell>
          <cell r="X26">
            <v>12394.569357603534</v>
          </cell>
          <cell r="Y26">
            <v>14373.036939200822</v>
          </cell>
          <cell r="Z26">
            <v>16259.590054448108</v>
          </cell>
          <cell r="AA26">
            <v>17744.127224938493</v>
          </cell>
          <cell r="AB26">
            <v>19480.175792053324</v>
          </cell>
          <cell r="AC26">
            <v>21937.438691893709</v>
          </cell>
          <cell r="AE26">
            <v>1219.5694910832192</v>
          </cell>
          <cell r="AF26">
            <v>1867.957397027023</v>
          </cell>
          <cell r="AG26">
            <v>1906.0144667980635</v>
          </cell>
          <cell r="AH26">
            <v>2133.2711448505015</v>
          </cell>
          <cell r="AI26">
            <v>1371.5809911766846</v>
          </cell>
          <cell r="AJ26">
            <v>1354.1348005882837</v>
          </cell>
          <cell r="AK26">
            <v>1494.736087014946</v>
          </cell>
          <cell r="AL26">
            <v>1468.425286182867</v>
          </cell>
          <cell r="AM26">
            <v>1353.8572884505177</v>
          </cell>
          <cell r="AN26">
            <v>0</v>
          </cell>
          <cell r="AO26">
            <v>0</v>
          </cell>
          <cell r="AP26">
            <v>0</v>
          </cell>
          <cell r="AR26">
            <v>1219.5694910832192</v>
          </cell>
          <cell r="AS26">
            <v>3087.526888110242</v>
          </cell>
          <cell r="AT26">
            <v>4993.5413549083059</v>
          </cell>
          <cell r="AU26">
            <v>7126.8124997588075</v>
          </cell>
          <cell r="AV26">
            <v>8498.3934909354921</v>
          </cell>
          <cell r="AW26">
            <v>9852.5282915237767</v>
          </cell>
          <cell r="AX26">
            <v>11347.264378538723</v>
          </cell>
          <cell r="AY26">
            <v>12815.689664721589</v>
          </cell>
          <cell r="AZ26">
            <v>14169.546953172106</v>
          </cell>
          <cell r="BA26">
            <v>14169.546953172106</v>
          </cell>
          <cell r="BB26">
            <v>14169.546953172106</v>
          </cell>
          <cell r="BC26">
            <v>14169.546953172106</v>
          </cell>
          <cell r="BE26">
            <v>863.83070251791128</v>
          </cell>
          <cell r="BF26">
            <v>1070.8930827291638</v>
          </cell>
          <cell r="BG26">
            <v>1296.0196284338267</v>
          </cell>
          <cell r="BH26">
            <v>1293.4326572849789</v>
          </cell>
          <cell r="BI26">
            <v>1294.0568736026357</v>
          </cell>
          <cell r="BJ26">
            <v>1125.7932465772024</v>
          </cell>
          <cell r="BK26">
            <v>1097.8517857709517</v>
          </cell>
          <cell r="BL26">
            <v>1211.9942906535839</v>
          </cell>
          <cell r="BM26">
            <v>1957.501304576555</v>
          </cell>
          <cell r="BN26">
            <v>1748.2628912240807</v>
          </cell>
          <cell r="BO26">
            <v>1940.1990518587436</v>
          </cell>
          <cell r="BP26">
            <v>2217.9590326493853</v>
          </cell>
          <cell r="BR26">
            <v>863.83070251791128</v>
          </cell>
          <cell r="BS26">
            <v>1934.7237852470751</v>
          </cell>
          <cell r="BT26">
            <v>3230.7434136809015</v>
          </cell>
          <cell r="BU26">
            <v>4524.1760709658802</v>
          </cell>
          <cell r="BV26">
            <v>5818.2329445685154</v>
          </cell>
          <cell r="BW26">
            <v>6944.0261911457183</v>
          </cell>
          <cell r="BX26">
            <v>8041.8779769166704</v>
          </cell>
          <cell r="BY26">
            <v>9253.8722675702538</v>
          </cell>
          <cell r="BZ26">
            <v>11211.373572146809</v>
          </cell>
          <cell r="CA26">
            <v>12959.636463370891</v>
          </cell>
          <cell r="CB26">
            <v>14899.835515229635</v>
          </cell>
          <cell r="CC26">
            <v>17117.794547879021</v>
          </cell>
        </row>
        <row r="37">
          <cell r="E37">
            <v>821.65840026000001</v>
          </cell>
          <cell r="F37">
            <v>1040.4458929000002</v>
          </cell>
          <cell r="G37">
            <v>944.618604</v>
          </cell>
          <cell r="H37">
            <v>993.93454550000001</v>
          </cell>
          <cell r="I37">
            <v>1025.2447397953197</v>
          </cell>
          <cell r="J37">
            <v>1121.0792339897698</v>
          </cell>
          <cell r="K37">
            <v>1115.6534563620348</v>
          </cell>
          <cell r="L37">
            <v>1125.0698603431997</v>
          </cell>
          <cell r="M37">
            <v>1181.1515458269685</v>
          </cell>
          <cell r="N37">
            <v>1167.190217671166</v>
          </cell>
          <cell r="O37">
            <v>1306.4900446612105</v>
          </cell>
          <cell r="P37">
            <v>1796.1203831547443</v>
          </cell>
          <cell r="R37">
            <v>821.65840026000001</v>
          </cell>
          <cell r="S37">
            <v>1862.1042931600002</v>
          </cell>
          <cell r="T37">
            <v>2806.7228971600002</v>
          </cell>
          <cell r="U37">
            <v>3800.65744266</v>
          </cell>
          <cell r="V37">
            <v>4825.9021824553201</v>
          </cell>
          <cell r="W37">
            <v>5946.98141644509</v>
          </cell>
          <cell r="X37">
            <v>7062.6348728071243</v>
          </cell>
          <cell r="Y37">
            <v>8187.7047331503236</v>
          </cell>
          <cell r="Z37">
            <v>9368.8562789772914</v>
          </cell>
          <cell r="AA37">
            <v>10536.046496648458</v>
          </cell>
          <cell r="AB37">
            <v>11842.536541309668</v>
          </cell>
          <cell r="AC37">
            <v>13638.656924464412</v>
          </cell>
          <cell r="AE37">
            <v>821.65840026000001</v>
          </cell>
          <cell r="AF37">
            <v>1040.4458929000002</v>
          </cell>
          <cell r="AG37">
            <v>944.618604</v>
          </cell>
          <cell r="AH37">
            <v>993.93454550000001</v>
          </cell>
          <cell r="AI37">
            <v>886.90653127391306</v>
          </cell>
          <cell r="AJ37">
            <v>827.57117660999995</v>
          </cell>
          <cell r="AK37">
            <v>938.90101995999999</v>
          </cell>
          <cell r="AL37">
            <v>996.97087923000004</v>
          </cell>
          <cell r="AM37">
            <v>1041.4846694556647</v>
          </cell>
          <cell r="AN37">
            <v>0</v>
          </cell>
          <cell r="AO37">
            <v>0</v>
          </cell>
          <cell r="AP37">
            <v>0</v>
          </cell>
          <cell r="AR37">
            <v>821.65840026000001</v>
          </cell>
          <cell r="AS37">
            <v>1862.1042931600002</v>
          </cell>
          <cell r="AT37">
            <v>2806.7228971600002</v>
          </cell>
          <cell r="AU37">
            <v>3800.65744266</v>
          </cell>
          <cell r="AV37">
            <v>4687.5639739339131</v>
          </cell>
          <cell r="AW37">
            <v>5515.1351505439134</v>
          </cell>
          <cell r="AX37">
            <v>6454.0361705039131</v>
          </cell>
          <cell r="AY37">
            <v>7451.0070497339129</v>
          </cell>
          <cell r="AZ37">
            <v>8492.4917191895784</v>
          </cell>
          <cell r="BA37">
            <v>8492.4917191895784</v>
          </cell>
          <cell r="BB37">
            <v>8492.4917191895784</v>
          </cell>
          <cell r="BC37">
            <v>8492.4917191895784</v>
          </cell>
          <cell r="BE37">
            <v>949.17560539999999</v>
          </cell>
          <cell r="BF37">
            <v>857.70396870250011</v>
          </cell>
          <cell r="BG37">
            <v>892.48402220000003</v>
          </cell>
          <cell r="BH37">
            <v>1061.82875857</v>
          </cell>
          <cell r="BI37">
            <v>868.18160199999988</v>
          </cell>
          <cell r="BJ37">
            <v>1052.945463</v>
          </cell>
          <cell r="BK37">
            <v>970.80948222000006</v>
          </cell>
          <cell r="BL37">
            <v>1187.2030922199999</v>
          </cell>
          <cell r="BM37">
            <v>1095.5891329999999</v>
          </cell>
          <cell r="BN37">
            <v>959.06849699999998</v>
          </cell>
          <cell r="BO37">
            <v>1404.7527504</v>
          </cell>
          <cell r="BP37">
            <v>2111.1387960000002</v>
          </cell>
          <cell r="BR37">
            <v>949.17560539999999</v>
          </cell>
          <cell r="BS37">
            <v>1806.8795741025001</v>
          </cell>
          <cell r="BT37">
            <v>2699.3635963024999</v>
          </cell>
          <cell r="BU37">
            <v>3761.1923548724999</v>
          </cell>
          <cell r="BV37">
            <v>4629.3739568724995</v>
          </cell>
          <cell r="BW37">
            <v>5682.3194198724996</v>
          </cell>
          <cell r="BX37">
            <v>6653.1289020924996</v>
          </cell>
          <cell r="BY37">
            <v>7840.3319943124998</v>
          </cell>
          <cell r="BZ37">
            <v>8935.9211273125002</v>
          </cell>
          <cell r="CA37">
            <v>9894.9896243125004</v>
          </cell>
          <cell r="CB37">
            <v>11299.742374712499</v>
          </cell>
          <cell r="CC37">
            <v>13410.881170712499</v>
          </cell>
        </row>
        <row r="40">
          <cell r="R40">
            <v>28.466999999999999</v>
          </cell>
          <cell r="S40">
            <v>49.231499999999997</v>
          </cell>
          <cell r="T40">
            <v>69.193899999999999</v>
          </cell>
          <cell r="U40">
            <v>86.014899999999997</v>
          </cell>
          <cell r="V40">
            <v>98.496899999999997</v>
          </cell>
          <cell r="W40">
            <v>111.5749</v>
          </cell>
          <cell r="X40">
            <v>129.70339999999999</v>
          </cell>
          <cell r="Y40">
            <v>144.70439999999999</v>
          </cell>
          <cell r="Z40">
            <v>159.91239999999999</v>
          </cell>
          <cell r="AA40">
            <v>175.34289999999999</v>
          </cell>
          <cell r="AB40">
            <v>190.6069</v>
          </cell>
          <cell r="AC40">
            <v>204.2739</v>
          </cell>
          <cell r="AR40">
            <v>28.466999999999999</v>
          </cell>
          <cell r="AS40">
            <v>49.231499999999997</v>
          </cell>
          <cell r="AT40">
            <v>69.193899999999999</v>
          </cell>
          <cell r="AU40">
            <v>86.014899999999997</v>
          </cell>
          <cell r="AV40">
            <v>96.056248999999994</v>
          </cell>
          <cell r="AW40">
            <v>105.97174899999999</v>
          </cell>
          <cell r="AX40">
            <v>115.88891499999998</v>
          </cell>
          <cell r="AY40">
            <v>130.88108099999999</v>
          </cell>
          <cell r="AZ40">
            <v>140.15402</v>
          </cell>
          <cell r="BA40">
            <v>140.15402</v>
          </cell>
          <cell r="BB40">
            <v>140.15402</v>
          </cell>
          <cell r="BC40">
            <v>140.15402</v>
          </cell>
          <cell r="BR40">
            <v>16.89425</v>
          </cell>
          <cell r="BS40">
            <v>25.405749999999998</v>
          </cell>
          <cell r="BT40">
            <v>35.433749999999996</v>
          </cell>
          <cell r="BU40">
            <v>46.463249999999995</v>
          </cell>
          <cell r="BV40">
            <v>61.232749999999996</v>
          </cell>
          <cell r="BW40">
            <v>81.431349999999995</v>
          </cell>
          <cell r="BX40">
            <v>102.41295</v>
          </cell>
          <cell r="BY40">
            <v>117.41395</v>
          </cell>
          <cell r="BZ40">
            <v>137.83244999999999</v>
          </cell>
          <cell r="CA40">
            <v>162.74564999999998</v>
          </cell>
          <cell r="CB40">
            <v>202.90914999999998</v>
          </cell>
          <cell r="CC40">
            <v>210.44444999999999</v>
          </cell>
        </row>
        <row r="41">
          <cell r="E41">
            <v>158.63320300000001</v>
          </cell>
          <cell r="F41">
            <v>186.86236700000001</v>
          </cell>
          <cell r="G41">
            <v>166.50575599999999</v>
          </cell>
          <cell r="H41">
            <v>197.112853</v>
          </cell>
          <cell r="I41">
            <v>231.76577162884956</v>
          </cell>
          <cell r="J41">
            <v>234.68195633491194</v>
          </cell>
          <cell r="K41">
            <v>242.47700535450443</v>
          </cell>
          <cell r="L41">
            <v>240.79895692405722</v>
          </cell>
          <cell r="M41">
            <v>269.32566343635187</v>
          </cell>
          <cell r="N41">
            <v>283.30933806058101</v>
          </cell>
          <cell r="O41">
            <v>265.41023267268281</v>
          </cell>
          <cell r="P41">
            <v>233.80713129247363</v>
          </cell>
          <cell r="R41">
            <v>158.63320300000001</v>
          </cell>
          <cell r="S41">
            <v>345.49557000000004</v>
          </cell>
          <cell r="T41">
            <v>512.00132600000006</v>
          </cell>
          <cell r="U41">
            <v>709.11417900000004</v>
          </cell>
          <cell r="V41">
            <v>940.87995062884966</v>
          </cell>
          <cell r="W41">
            <v>1175.5619069637617</v>
          </cell>
          <cell r="X41">
            <v>1418.0389123182661</v>
          </cell>
          <cell r="Y41">
            <v>1658.8378692423232</v>
          </cell>
          <cell r="Z41">
            <v>1928.163532678675</v>
          </cell>
          <cell r="AA41">
            <v>2211.472870739256</v>
          </cell>
          <cell r="AB41">
            <v>2476.8831034119389</v>
          </cell>
          <cell r="AC41">
            <v>2710.6902347044124</v>
          </cell>
          <cell r="AE41">
            <v>158.63320300000001</v>
          </cell>
          <cell r="AF41">
            <v>186.86236700000001</v>
          </cell>
          <cell r="AG41">
            <v>166.50575599999999</v>
          </cell>
          <cell r="AH41">
            <v>197.112853</v>
          </cell>
          <cell r="AI41">
            <v>185.34134</v>
          </cell>
          <cell r="AJ41">
            <v>195.62101799999999</v>
          </cell>
          <cell r="AK41">
            <v>221.065428</v>
          </cell>
          <cell r="AL41">
            <v>234.83930699999999</v>
          </cell>
          <cell r="AM41">
            <v>234.46255500000001</v>
          </cell>
          <cell r="AN41">
            <v>0</v>
          </cell>
          <cell r="AO41">
            <v>0</v>
          </cell>
          <cell r="AP41">
            <v>0</v>
          </cell>
          <cell r="AR41">
            <v>158.63320300000001</v>
          </cell>
          <cell r="AS41">
            <v>345.49557000000004</v>
          </cell>
          <cell r="AT41">
            <v>512.00132600000006</v>
          </cell>
          <cell r="AU41">
            <v>709.11417900000004</v>
          </cell>
          <cell r="AV41">
            <v>894.45551900000009</v>
          </cell>
          <cell r="AW41">
            <v>1090.0765370000001</v>
          </cell>
          <cell r="AX41">
            <v>1311.1419650000003</v>
          </cell>
          <cell r="AY41">
            <v>1545.9812720000002</v>
          </cell>
          <cell r="AZ41">
            <v>1780.4438270000003</v>
          </cell>
          <cell r="BA41">
            <v>1780.4438270000003</v>
          </cell>
          <cell r="BB41">
            <v>1780.4438270000003</v>
          </cell>
          <cell r="BC41">
            <v>1780.4438270000003</v>
          </cell>
          <cell r="BE41">
            <v>229.79770600000001</v>
          </cell>
          <cell r="BF41">
            <v>143.05550820249999</v>
          </cell>
          <cell r="BG41">
            <v>159.65114269999998</v>
          </cell>
          <cell r="BH41">
            <v>172.50759932</v>
          </cell>
          <cell r="BI41">
            <v>175.002925</v>
          </cell>
          <cell r="BJ41">
            <v>196.34795800000001</v>
          </cell>
          <cell r="BK41">
            <v>178.81147540000001</v>
          </cell>
          <cell r="BL41">
            <v>228.85843</v>
          </cell>
          <cell r="BM41">
            <v>256.04476199999999</v>
          </cell>
          <cell r="BN41">
            <v>202.133871</v>
          </cell>
          <cell r="BO41">
            <v>252.4287716</v>
          </cell>
          <cell r="BP41">
            <v>184.9663615</v>
          </cell>
          <cell r="BR41">
            <v>229.79770600000001</v>
          </cell>
          <cell r="BS41">
            <v>372.8532142025</v>
          </cell>
          <cell r="BT41">
            <v>532.50435690249992</v>
          </cell>
          <cell r="BU41">
            <v>705.01195622249998</v>
          </cell>
          <cell r="BV41">
            <v>880.01488122249998</v>
          </cell>
          <cell r="BW41">
            <v>1076.3628392225</v>
          </cell>
          <cell r="BX41">
            <v>1255.1743146225001</v>
          </cell>
          <cell r="BY41">
            <v>1484.0327446225001</v>
          </cell>
          <cell r="BZ41">
            <v>1740.0775066225001</v>
          </cell>
          <cell r="CA41">
            <v>1942.2113776225001</v>
          </cell>
          <cell r="CB41">
            <v>2194.6401492225</v>
          </cell>
          <cell r="CC41">
            <v>2379.6065107224999</v>
          </cell>
        </row>
        <row r="43">
          <cell r="E43">
            <v>116.12847816</v>
          </cell>
          <cell r="F43">
            <v>164.372446</v>
          </cell>
          <cell r="G43">
            <v>138.633377</v>
          </cell>
          <cell r="H43">
            <v>160.52124950000001</v>
          </cell>
          <cell r="I43">
            <v>125.602542</v>
          </cell>
          <cell r="J43">
            <v>120.142628</v>
          </cell>
          <cell r="K43">
            <v>116.625214</v>
          </cell>
          <cell r="L43">
            <v>120.142628</v>
          </cell>
          <cell r="M43">
            <v>122.872585</v>
          </cell>
          <cell r="N43">
            <v>122.872585</v>
          </cell>
          <cell r="O43">
            <v>114.682714</v>
          </cell>
          <cell r="P43">
            <v>396.56467900000001</v>
          </cell>
          <cell r="R43">
            <v>116.12847816</v>
          </cell>
          <cell r="S43">
            <v>280.50092416000001</v>
          </cell>
          <cell r="T43">
            <v>419.13430116000001</v>
          </cell>
          <cell r="U43">
            <v>579.65555066000002</v>
          </cell>
          <cell r="V43">
            <v>705.25809265999999</v>
          </cell>
          <cell r="W43">
            <v>825.40072065999993</v>
          </cell>
          <cell r="X43">
            <v>942.02593465999996</v>
          </cell>
          <cell r="Y43">
            <v>1062.1685626599999</v>
          </cell>
          <cell r="Z43">
            <v>1185.04114766</v>
          </cell>
          <cell r="AA43">
            <v>1307.9137326600001</v>
          </cell>
          <cell r="AB43">
            <v>1422.5964466600001</v>
          </cell>
          <cell r="AC43">
            <v>1819.1611256600002</v>
          </cell>
          <cell r="AE43">
            <v>116.12847816</v>
          </cell>
          <cell r="AF43">
            <v>164.372446</v>
          </cell>
          <cell r="AG43">
            <v>138.633377</v>
          </cell>
          <cell r="AH43">
            <v>160.52124950000001</v>
          </cell>
          <cell r="AI43">
            <v>123.01498142391304</v>
          </cell>
          <cell r="AJ43">
            <v>128.41841024999999</v>
          </cell>
          <cell r="AK43">
            <v>148.92450249999999</v>
          </cell>
          <cell r="AL43">
            <v>169.949579</v>
          </cell>
          <cell r="AM43">
            <v>172.03356136092489</v>
          </cell>
          <cell r="AN43">
            <v>0</v>
          </cell>
          <cell r="AO43">
            <v>0</v>
          </cell>
          <cell r="AP43">
            <v>0</v>
          </cell>
          <cell r="AR43">
            <v>116.12847816</v>
          </cell>
          <cell r="AS43">
            <v>280.50092416000001</v>
          </cell>
          <cell r="AT43">
            <v>419.13430116000001</v>
          </cell>
          <cell r="AU43">
            <v>579.65555066000002</v>
          </cell>
          <cell r="AV43">
            <v>702.67053208391303</v>
          </cell>
          <cell r="AW43">
            <v>831.088942333913</v>
          </cell>
          <cell r="AX43">
            <v>980.01344483391301</v>
          </cell>
          <cell r="AY43">
            <v>1149.963023833913</v>
          </cell>
          <cell r="AZ43">
            <v>1321.996585194838</v>
          </cell>
          <cell r="BA43">
            <v>1321.996585194838</v>
          </cell>
          <cell r="BB43">
            <v>1321.996585194838</v>
          </cell>
          <cell r="BC43">
            <v>1321.996585194838</v>
          </cell>
          <cell r="BE43">
            <v>153.69823740000001</v>
          </cell>
          <cell r="BF43">
            <v>136.98499150000001</v>
          </cell>
          <cell r="BG43">
            <v>130.991038</v>
          </cell>
          <cell r="BH43">
            <v>140.59312825000001</v>
          </cell>
          <cell r="BI43">
            <v>167.24027100000001</v>
          </cell>
          <cell r="BJ43">
            <v>171.24872999999999</v>
          </cell>
          <cell r="BK43">
            <v>155.13786300000001</v>
          </cell>
          <cell r="BL43">
            <v>160.60107221999999</v>
          </cell>
          <cell r="BM43">
            <v>129.43560600000001</v>
          </cell>
          <cell r="BN43">
            <v>135.34983700000001</v>
          </cell>
          <cell r="BO43">
            <v>211.011438</v>
          </cell>
          <cell r="BP43">
            <v>336.97599699999995</v>
          </cell>
          <cell r="BR43">
            <v>153.69823740000001</v>
          </cell>
          <cell r="BS43">
            <v>290.68322890000002</v>
          </cell>
          <cell r="BT43">
            <v>421.67426690000002</v>
          </cell>
          <cell r="BU43">
            <v>562.26739515000008</v>
          </cell>
          <cell r="BV43">
            <v>729.50766615000009</v>
          </cell>
          <cell r="BW43">
            <v>900.75639615000011</v>
          </cell>
          <cell r="BX43">
            <v>1055.8942591500002</v>
          </cell>
          <cell r="BY43">
            <v>1216.4953313700003</v>
          </cell>
          <cell r="BZ43">
            <v>1345.9309373700003</v>
          </cell>
          <cell r="CA43">
            <v>1481.2807743700002</v>
          </cell>
          <cell r="CB43">
            <v>1692.2922123700002</v>
          </cell>
          <cell r="CC43">
            <v>2029.2682093700002</v>
          </cell>
        </row>
        <row r="44">
          <cell r="E44">
            <v>84.545042099999989</v>
          </cell>
          <cell r="F44">
            <v>103.4621029</v>
          </cell>
          <cell r="G44">
            <v>89.943706000000006</v>
          </cell>
          <cell r="H44">
            <v>104.750848</v>
          </cell>
          <cell r="I44">
            <v>109.35901930000001</v>
          </cell>
          <cell r="J44">
            <v>109.94612830000003</v>
          </cell>
          <cell r="K44">
            <v>108.47762420000002</v>
          </cell>
          <cell r="L44">
            <v>112.20530910000005</v>
          </cell>
          <cell r="M44">
            <v>117.30328080000001</v>
          </cell>
          <cell r="N44">
            <v>103.35916770000003</v>
          </cell>
          <cell r="O44">
            <v>99.576978600000089</v>
          </cell>
          <cell r="P44">
            <v>103.57992800000007</v>
          </cell>
          <cell r="R44">
            <v>84.545042099999989</v>
          </cell>
          <cell r="S44">
            <v>188.00714499999998</v>
          </cell>
          <cell r="T44">
            <v>277.950851</v>
          </cell>
          <cell r="U44">
            <v>382.70169900000002</v>
          </cell>
          <cell r="V44">
            <v>492.06071830000002</v>
          </cell>
          <cell r="W44">
            <v>602.00684660000002</v>
          </cell>
          <cell r="X44">
            <v>710.48447080000005</v>
          </cell>
          <cell r="Y44">
            <v>822.68977990000008</v>
          </cell>
          <cell r="Z44">
            <v>939.99306070000011</v>
          </cell>
          <cell r="AA44">
            <v>1043.3522284000001</v>
          </cell>
          <cell r="AB44">
            <v>1142.9292070000001</v>
          </cell>
          <cell r="AC44">
            <v>1246.5091350000002</v>
          </cell>
          <cell r="AE44">
            <v>84.545042099999989</v>
          </cell>
          <cell r="AF44">
            <v>103.4621029</v>
          </cell>
          <cell r="AG44">
            <v>89.943706000000006</v>
          </cell>
          <cell r="AH44">
            <v>104.750848</v>
          </cell>
          <cell r="AI44">
            <v>101.05834985</v>
          </cell>
          <cell r="AJ44">
            <v>102.36397969999999</v>
          </cell>
          <cell r="AK44">
            <v>91.524487460000003</v>
          </cell>
          <cell r="AL44">
            <v>91.249956209999993</v>
          </cell>
          <cell r="AM44">
            <v>85.561301329999992</v>
          </cell>
          <cell r="AN44">
            <v>0</v>
          </cell>
          <cell r="AO44">
            <v>0</v>
          </cell>
          <cell r="AP44">
            <v>0</v>
          </cell>
          <cell r="AR44">
            <v>84.545042099999989</v>
          </cell>
          <cell r="AS44">
            <v>188.00714499999998</v>
          </cell>
          <cell r="AT44">
            <v>277.950851</v>
          </cell>
          <cell r="AU44">
            <v>382.70169900000002</v>
          </cell>
          <cell r="AV44">
            <v>483.76004885000003</v>
          </cell>
          <cell r="AW44">
            <v>586.12402855000005</v>
          </cell>
          <cell r="AX44">
            <v>677.64851601000009</v>
          </cell>
          <cell r="AY44">
            <v>768.89847222000003</v>
          </cell>
          <cell r="AZ44">
            <v>854.45977355000002</v>
          </cell>
          <cell r="BA44">
            <v>854.45977355000002</v>
          </cell>
          <cell r="BB44">
            <v>854.45977355000002</v>
          </cell>
          <cell r="BC44">
            <v>854.45977355000002</v>
          </cell>
          <cell r="BE44">
            <v>58.941766999999999</v>
          </cell>
          <cell r="BF44">
            <v>97.312569999999994</v>
          </cell>
          <cell r="BG44">
            <v>124.80298999999999</v>
          </cell>
          <cell r="BH44">
            <v>99.632470999999995</v>
          </cell>
          <cell r="BI44">
            <v>85.836213000000001</v>
          </cell>
          <cell r="BJ44">
            <v>116.338536</v>
          </cell>
          <cell r="BK44">
            <v>111.311072</v>
          </cell>
          <cell r="BL44">
            <v>108.391825</v>
          </cell>
          <cell r="BM44">
            <v>101.14614400000001</v>
          </cell>
          <cell r="BN44">
            <v>102.509815</v>
          </cell>
          <cell r="BO44">
            <v>94.270302000000001</v>
          </cell>
          <cell r="BP44">
            <v>102.27960299999999</v>
          </cell>
          <cell r="BR44">
            <v>58.941766999999999</v>
          </cell>
          <cell r="BS44">
            <v>156.25433699999999</v>
          </cell>
          <cell r="BT44">
            <v>281.05732699999999</v>
          </cell>
          <cell r="BU44">
            <v>380.689798</v>
          </cell>
          <cell r="BV44">
            <v>466.52601099999998</v>
          </cell>
          <cell r="BW44">
            <v>582.86454700000002</v>
          </cell>
          <cell r="BX44">
            <v>694.17561899999998</v>
          </cell>
          <cell r="BY44">
            <v>802.56744400000002</v>
          </cell>
          <cell r="BZ44">
            <v>903.71358800000007</v>
          </cell>
          <cell r="CA44">
            <v>1006.2234030000001</v>
          </cell>
          <cell r="CB44">
            <v>1100.4937050000001</v>
          </cell>
          <cell r="CC44">
            <v>1202.773308</v>
          </cell>
        </row>
        <row r="46">
          <cell r="E46">
            <v>42.785366000000003</v>
          </cell>
          <cell r="F46">
            <v>65.829044999999994</v>
          </cell>
          <cell r="G46">
            <v>60.834662999999999</v>
          </cell>
          <cell r="H46">
            <v>63.344298000000002</v>
          </cell>
          <cell r="I46">
            <v>45.872464999999998</v>
          </cell>
          <cell r="J46">
            <v>66.12397</v>
          </cell>
          <cell r="K46">
            <v>65.240780000000001</v>
          </cell>
          <cell r="L46">
            <v>66.698719999999994</v>
          </cell>
          <cell r="M46">
            <v>70.548720000000003</v>
          </cell>
          <cell r="N46">
            <v>62.162430000000001</v>
          </cell>
          <cell r="O46">
            <v>59.887740000000001</v>
          </cell>
          <cell r="P46">
            <v>62.759481999999998</v>
          </cell>
          <cell r="R46">
            <v>42.785366000000003</v>
          </cell>
          <cell r="S46">
            <v>108.61441099999999</v>
          </cell>
          <cell r="T46">
            <v>169.449074</v>
          </cell>
          <cell r="U46">
            <v>232.79337200000001</v>
          </cell>
          <cell r="V46">
            <v>278.66583700000001</v>
          </cell>
          <cell r="W46">
            <v>344.789807</v>
          </cell>
          <cell r="X46">
            <v>410.03058699999997</v>
          </cell>
          <cell r="Y46">
            <v>476.72930699999995</v>
          </cell>
          <cell r="Z46">
            <v>547.27802699999995</v>
          </cell>
          <cell r="AA46">
            <v>609.44045699999992</v>
          </cell>
          <cell r="AB46">
            <v>669.32819699999993</v>
          </cell>
          <cell r="AC46">
            <v>732.08767899999998</v>
          </cell>
          <cell r="AE46">
            <v>42.785366000000003</v>
          </cell>
          <cell r="AF46">
            <v>65.829044999999994</v>
          </cell>
          <cell r="AG46">
            <v>60.834662999999999</v>
          </cell>
          <cell r="AH46">
            <v>63.344298000000002</v>
          </cell>
          <cell r="AI46">
            <v>45.017166000000003</v>
          </cell>
          <cell r="AJ46">
            <v>33.895305999999998</v>
          </cell>
          <cell r="AK46">
            <v>42.507269000000001</v>
          </cell>
          <cell r="AL46">
            <v>35.346921000000002</v>
          </cell>
          <cell r="AM46">
            <v>39.879167764739876</v>
          </cell>
          <cell r="AN46">
            <v>0</v>
          </cell>
          <cell r="AO46">
            <v>0</v>
          </cell>
          <cell r="AP46">
            <v>0</v>
          </cell>
          <cell r="AR46">
            <v>42.785366000000003</v>
          </cell>
          <cell r="AS46">
            <v>108.61441099999999</v>
          </cell>
          <cell r="AT46">
            <v>169.449074</v>
          </cell>
          <cell r="AU46">
            <v>232.79337200000001</v>
          </cell>
          <cell r="AV46">
            <v>277.81053800000001</v>
          </cell>
          <cell r="AW46">
            <v>311.70584400000001</v>
          </cell>
          <cell r="AX46">
            <v>354.21311300000002</v>
          </cell>
          <cell r="AY46">
            <v>389.56003400000003</v>
          </cell>
          <cell r="AZ46">
            <v>429.43920176473989</v>
          </cell>
          <cell r="BA46">
            <v>429.43920176473989</v>
          </cell>
          <cell r="BB46">
            <v>429.43920176473989</v>
          </cell>
          <cell r="BC46">
            <v>429.43920176473989</v>
          </cell>
          <cell r="BE46">
            <v>56.016530000000003</v>
          </cell>
          <cell r="BF46">
            <v>79.524238999999994</v>
          </cell>
          <cell r="BG46">
            <v>66.041261000000006</v>
          </cell>
          <cell r="BH46">
            <v>64.844740999999999</v>
          </cell>
          <cell r="BI46">
            <v>51.342095999999998</v>
          </cell>
          <cell r="BJ46">
            <v>49.399766999999997</v>
          </cell>
          <cell r="BK46">
            <v>42.183020820000003</v>
          </cell>
          <cell r="BL46">
            <v>65.635493999999994</v>
          </cell>
          <cell r="BM46">
            <v>68.272053999999997</v>
          </cell>
          <cell r="BN46">
            <v>57.878036999999999</v>
          </cell>
          <cell r="BO46">
            <v>64.543093999999996</v>
          </cell>
          <cell r="BP46">
            <v>119.5648475</v>
          </cell>
          <cell r="BR46">
            <v>56.016530000000003</v>
          </cell>
          <cell r="BS46">
            <v>135.54076900000001</v>
          </cell>
          <cell r="BT46">
            <v>201.58203000000003</v>
          </cell>
          <cell r="BU46">
            <v>266.42677100000003</v>
          </cell>
          <cell r="BV46">
            <v>317.768867</v>
          </cell>
          <cell r="BW46">
            <v>367.168634</v>
          </cell>
          <cell r="BX46">
            <v>409.35165482000002</v>
          </cell>
          <cell r="BY46">
            <v>474.98714882000002</v>
          </cell>
          <cell r="BZ46">
            <v>543.25920282000004</v>
          </cell>
          <cell r="CA46">
            <v>601.13723981999999</v>
          </cell>
          <cell r="CB46">
            <v>665.68033381999999</v>
          </cell>
          <cell r="CC46">
            <v>785.24518132000003</v>
          </cell>
        </row>
        <row r="47">
          <cell r="E47">
            <v>145.20849999999999</v>
          </cell>
          <cell r="F47">
            <v>152.81932499999999</v>
          </cell>
          <cell r="G47">
            <v>184.624922</v>
          </cell>
          <cell r="H47">
            <v>158.58945499999999</v>
          </cell>
          <cell r="I47">
            <v>156.81805700000001</v>
          </cell>
          <cell r="J47">
            <v>231.43389500000004</v>
          </cell>
          <cell r="K47">
            <v>228.34272999999996</v>
          </cell>
          <cell r="L47">
            <v>236.189415</v>
          </cell>
          <cell r="M47">
            <v>212.28751199999999</v>
          </cell>
          <cell r="N47">
            <v>187.052403</v>
          </cell>
          <cell r="O47">
            <v>209.60708999999997</v>
          </cell>
          <cell r="P47">
            <v>187.45792000000003</v>
          </cell>
          <cell r="R47">
            <v>145.20849999999999</v>
          </cell>
          <cell r="S47">
            <v>298.02782500000001</v>
          </cell>
          <cell r="T47">
            <v>482.65274699999998</v>
          </cell>
          <cell r="U47">
            <v>641.24220199999991</v>
          </cell>
          <cell r="V47">
            <v>798.06025899999986</v>
          </cell>
          <cell r="W47">
            <v>1029.494154</v>
          </cell>
          <cell r="X47">
            <v>1257.8368839999998</v>
          </cell>
          <cell r="Y47">
            <v>1494.0262989999999</v>
          </cell>
          <cell r="Z47">
            <v>1706.313811</v>
          </cell>
          <cell r="AA47">
            <v>1893.3662139999999</v>
          </cell>
          <cell r="AB47">
            <v>2102.9733040000001</v>
          </cell>
          <cell r="AC47">
            <v>2290.4312239999999</v>
          </cell>
          <cell r="AE47">
            <v>145.20849999999999</v>
          </cell>
          <cell r="AF47">
            <v>152.81932499999999</v>
          </cell>
          <cell r="AG47">
            <v>184.624922</v>
          </cell>
          <cell r="AH47">
            <v>158.58945499999999</v>
          </cell>
          <cell r="AI47">
            <v>156.81805700000001</v>
          </cell>
          <cell r="AJ47">
            <v>94.667131659999995</v>
          </cell>
          <cell r="AK47">
            <v>138.314233</v>
          </cell>
          <cell r="AL47">
            <v>131.50618402000001</v>
          </cell>
          <cell r="AM47">
            <v>141.654427</v>
          </cell>
          <cell r="AN47">
            <v>0</v>
          </cell>
          <cell r="AO47">
            <v>0</v>
          </cell>
          <cell r="AP47">
            <v>0</v>
          </cell>
          <cell r="AR47">
            <v>145.20849999999999</v>
          </cell>
          <cell r="AS47">
            <v>298.02782500000001</v>
          </cell>
          <cell r="AT47">
            <v>482.65274699999998</v>
          </cell>
          <cell r="AU47">
            <v>641.24220199999991</v>
          </cell>
          <cell r="AV47">
            <v>798.06025899999986</v>
          </cell>
          <cell r="AW47">
            <v>892.72739065999986</v>
          </cell>
          <cell r="AX47">
            <v>1031.0416236599999</v>
          </cell>
          <cell r="AY47">
            <v>1162.54780768</v>
          </cell>
          <cell r="AZ47">
            <v>1304.2022346799999</v>
          </cell>
          <cell r="BA47">
            <v>1304.2022346799999</v>
          </cell>
          <cell r="BB47">
            <v>1304.2022346799999</v>
          </cell>
          <cell r="BC47">
            <v>1304.2022346799999</v>
          </cell>
          <cell r="BE47">
            <v>127.73336</v>
          </cell>
          <cell r="BF47">
            <v>126.912111</v>
          </cell>
          <cell r="BG47">
            <v>145.45622</v>
          </cell>
          <cell r="BH47">
            <v>303.06466799999998</v>
          </cell>
          <cell r="BI47">
            <v>124.205476</v>
          </cell>
          <cell r="BJ47">
            <v>213.168826</v>
          </cell>
          <cell r="BK47">
            <v>193.63756900000001</v>
          </cell>
          <cell r="BL47">
            <v>295.82260500000001</v>
          </cell>
          <cell r="BM47">
            <v>197.15364400000001</v>
          </cell>
          <cell r="BN47">
            <v>157.40340699999999</v>
          </cell>
          <cell r="BO47">
            <v>182.558741</v>
          </cell>
          <cell r="BP47">
            <v>585.36727800000006</v>
          </cell>
          <cell r="BR47">
            <v>127.73336</v>
          </cell>
          <cell r="BS47">
            <v>254.64547099999999</v>
          </cell>
          <cell r="BT47">
            <v>400.10169099999996</v>
          </cell>
          <cell r="BU47">
            <v>703.16635899999994</v>
          </cell>
          <cell r="BV47">
            <v>827.37183499999992</v>
          </cell>
          <cell r="BW47">
            <v>1040.540661</v>
          </cell>
          <cell r="BX47">
            <v>1234.17823</v>
          </cell>
          <cell r="BY47">
            <v>1530.0008350000001</v>
          </cell>
          <cell r="BZ47">
            <v>1727.154479</v>
          </cell>
          <cell r="CA47">
            <v>1884.5578860000001</v>
          </cell>
          <cell r="CB47">
            <v>2067.1166269999999</v>
          </cell>
          <cell r="CC47">
            <v>2652.483905</v>
          </cell>
        </row>
        <row r="53">
          <cell r="E53">
            <v>766.01448337940406</v>
          </cell>
          <cell r="F53">
            <v>1198.9096953044466</v>
          </cell>
          <cell r="G53">
            <v>1135.0449532933978</v>
          </cell>
          <cell r="H53">
            <v>1231.2667562389213</v>
          </cell>
          <cell r="I53">
            <v>919.79861926703779</v>
          </cell>
          <cell r="J53">
            <v>896.29362140620822</v>
          </cell>
          <cell r="K53">
            <v>945.06486887851111</v>
          </cell>
          <cell r="L53">
            <v>978.67268597730663</v>
          </cell>
          <cell r="M53">
            <v>871.305680439978</v>
          </cell>
          <cell r="N53">
            <v>712.54952050619784</v>
          </cell>
          <cell r="O53">
            <v>894.80141175117956</v>
          </cell>
          <cell r="P53">
            <v>1384.8915362447026</v>
          </cell>
          <cell r="R53">
            <v>766.01448337940406</v>
          </cell>
          <cell r="S53">
            <v>973.87698797143071</v>
          </cell>
          <cell r="T53">
            <v>1027.4097097060699</v>
          </cell>
          <cell r="U53">
            <v>1078.8917321372883</v>
          </cell>
          <cell r="V53">
            <v>1042.6885024818926</v>
          </cell>
          <cell r="W53">
            <v>1014.825235374688</v>
          </cell>
          <cell r="X53">
            <v>1003.3730745027437</v>
          </cell>
          <cell r="Y53">
            <v>999.90462403166805</v>
          </cell>
          <cell r="Z53">
            <v>982.51326741547848</v>
          </cell>
          <cell r="AA53">
            <v>948.90011130264566</v>
          </cell>
          <cell r="AB53">
            <v>943.18621611057119</v>
          </cell>
          <cell r="AC53">
            <v>980.46297546770097</v>
          </cell>
          <cell r="AE53">
            <v>918.3693075665692</v>
          </cell>
          <cell r="AF53">
            <v>1123.8696596748835</v>
          </cell>
          <cell r="AG53">
            <v>1257.0986233422568</v>
          </cell>
          <cell r="AH53">
            <v>1188.0300943658983</v>
          </cell>
          <cell r="AI53">
            <v>920.31311835290489</v>
          </cell>
          <cell r="AJ53">
            <v>831.49934214283462</v>
          </cell>
          <cell r="AK53">
            <v>848.02723047032748</v>
          </cell>
          <cell r="AL53">
            <v>778.61539878786277</v>
          </cell>
          <cell r="AM53">
            <v>609.65634002429431</v>
          </cell>
          <cell r="AN53">
            <v>0</v>
          </cell>
          <cell r="AO53">
            <v>0</v>
          </cell>
          <cell r="AP53">
            <v>0</v>
          </cell>
          <cell r="AR53">
            <v>918.3693075665692</v>
          </cell>
          <cell r="AS53">
            <v>1029.7374266980478</v>
          </cell>
          <cell r="AT53">
            <v>1102.9251692580274</v>
          </cell>
          <cell r="AU53">
            <v>1126.209775641466</v>
          </cell>
          <cell r="AV53">
            <v>1085.0600180192625</v>
          </cell>
          <cell r="AW53">
            <v>1039.8795023614086</v>
          </cell>
          <cell r="AX53">
            <v>1008.5580496426511</v>
          </cell>
          <cell r="AY53">
            <v>973.59913583656464</v>
          </cell>
          <cell r="AZ53">
            <v>916.13033142763197</v>
          </cell>
          <cell r="BA53">
            <v>916.13033142763197</v>
          </cell>
          <cell r="BB53">
            <v>916.13033142763197</v>
          </cell>
          <cell r="BC53">
            <v>916.13033142763197</v>
          </cell>
          <cell r="BE53">
            <v>639.77822929259912</v>
          </cell>
          <cell r="BF53">
            <v>976.90030526900273</v>
          </cell>
          <cell r="BG53">
            <v>946.79716398937489</v>
          </cell>
          <cell r="BH53">
            <v>892.08741474205681</v>
          </cell>
          <cell r="BI53">
            <v>836.53941487861653</v>
          </cell>
          <cell r="BJ53">
            <v>787.64221565155526</v>
          </cell>
          <cell r="BK53">
            <v>706.78531287737064</v>
          </cell>
          <cell r="BL53">
            <v>694.81113195435523</v>
          </cell>
          <cell r="BM53">
            <v>867.12857726837717</v>
          </cell>
          <cell r="BN53">
            <v>952.77519461014072</v>
          </cell>
          <cell r="BO53">
            <v>975.23070732201472</v>
          </cell>
          <cell r="BP53">
            <v>1978.2193357719957</v>
          </cell>
          <cell r="BR53">
            <v>639.77822929259912</v>
          </cell>
          <cell r="BS53">
            <v>777.62604030685907</v>
          </cell>
          <cell r="BT53">
            <v>832.7946765296108</v>
          </cell>
          <cell r="BU53">
            <v>848.35571438100919</v>
          </cell>
          <cell r="BV53">
            <v>845.83071900017944</v>
          </cell>
          <cell r="BW53">
            <v>835.42556414823741</v>
          </cell>
          <cell r="BX53">
            <v>814.62189843539772</v>
          </cell>
          <cell r="BY53">
            <v>795.29646900481589</v>
          </cell>
          <cell r="BZ53">
            <v>806.25269057924402</v>
          </cell>
          <cell r="CA53">
            <v>821.91161365754988</v>
          </cell>
          <cell r="CB53">
            <v>839.44856236185262</v>
          </cell>
          <cell r="CC53">
            <v>911.60587071626037</v>
          </cell>
        </row>
        <row r="54">
          <cell r="E54">
            <v>509.99954732903188</v>
          </cell>
          <cell r="F54">
            <v>841.59950785094782</v>
          </cell>
          <cell r="G54">
            <v>830.52128586494155</v>
          </cell>
          <cell r="H54">
            <v>914.24726881144545</v>
          </cell>
          <cell r="I54">
            <v>626.05207474506415</v>
          </cell>
          <cell r="J54">
            <v>593.26696559955349</v>
          </cell>
          <cell r="K54">
            <v>650.64287918613309</v>
          </cell>
          <cell r="L54">
            <v>685.50224934255414</v>
          </cell>
          <cell r="M54">
            <v>584.42104412623212</v>
          </cell>
          <cell r="N54">
            <v>437.18447762100482</v>
          </cell>
          <cell r="O54">
            <v>545.73116415209347</v>
          </cell>
          <cell r="P54">
            <v>876.85628129631141</v>
          </cell>
          <cell r="R54">
            <v>509.99954732903188</v>
          </cell>
          <cell r="S54">
            <v>669.62245841046183</v>
          </cell>
          <cell r="T54">
            <v>723.09289730365026</v>
          </cell>
          <cell r="U54">
            <v>771.36915030963041</v>
          </cell>
          <cell r="V54">
            <v>738.24046141422878</v>
          </cell>
          <cell r="W54">
            <v>710.65052942593888</v>
          </cell>
          <cell r="X54">
            <v>700.79002565104804</v>
          </cell>
          <cell r="Y54">
            <v>698.64529592445967</v>
          </cell>
          <cell r="Z54">
            <v>683.15320519320437</v>
          </cell>
          <cell r="AA54">
            <v>652.44222659928801</v>
          </cell>
          <cell r="AB54">
            <v>641.26744913088692</v>
          </cell>
          <cell r="AC54">
            <v>661.16510473420988</v>
          </cell>
          <cell r="AE54">
            <v>612.10329691326808</v>
          </cell>
          <cell r="AF54">
            <v>788.46207644420974</v>
          </cell>
          <cell r="AG54">
            <v>920.1767091875688</v>
          </cell>
          <cell r="AH54">
            <v>880.88420513477695</v>
          </cell>
          <cell r="AI54">
            <v>620.46064037709118</v>
          </cell>
          <cell r="AJ54">
            <v>561.39244730162147</v>
          </cell>
          <cell r="AK54">
            <v>565.92577690061671</v>
          </cell>
          <cell r="AL54">
            <v>507.06569420337428</v>
          </cell>
          <cell r="AM54">
            <v>379.4862883237011</v>
          </cell>
          <cell r="AN54">
            <v>0</v>
          </cell>
          <cell r="AO54">
            <v>0</v>
          </cell>
          <cell r="AP54">
            <v>0</v>
          </cell>
          <cell r="AR54">
            <v>612.10329691326808</v>
          </cell>
          <cell r="AS54">
            <v>707.89842944938164</v>
          </cell>
          <cell r="AT54">
            <v>776.25085944146349</v>
          </cell>
          <cell r="AU54">
            <v>804.86803004881904</v>
          </cell>
          <cell r="AV54">
            <v>768.02753189667226</v>
          </cell>
          <cell r="AW54">
            <v>731.04506677568941</v>
          </cell>
          <cell r="AX54">
            <v>703.98822645235339</v>
          </cell>
          <cell r="AY54">
            <v>673.99668316031716</v>
          </cell>
          <cell r="AZ54">
            <v>627.46876969209825</v>
          </cell>
          <cell r="BA54">
            <v>627.46876969209825</v>
          </cell>
          <cell r="BB54">
            <v>627.46876969209825</v>
          </cell>
          <cell r="BC54">
            <v>627.46876969209825</v>
          </cell>
          <cell r="BE54">
            <v>349.06326537438571</v>
          </cell>
          <cell r="BF54">
            <v>630.38416295562081</v>
          </cell>
          <cell r="BG54">
            <v>640.16775916711617</v>
          </cell>
          <cell r="BH54">
            <v>574.77650509686714</v>
          </cell>
          <cell r="BI54">
            <v>566.47360282876571</v>
          </cell>
          <cell r="BJ54">
            <v>481.08965713564294</v>
          </cell>
          <cell r="BK54">
            <v>434.50087001223847</v>
          </cell>
          <cell r="BL54">
            <v>407.82749000314249</v>
          </cell>
          <cell r="BM54">
            <v>605.02474791473071</v>
          </cell>
          <cell r="BN54">
            <v>671.90865028801932</v>
          </cell>
          <cell r="BO54">
            <v>615.12250546697578</v>
          </cell>
          <cell r="BP54">
            <v>1177.3401083705662</v>
          </cell>
          <cell r="BR54">
            <v>349.06326537438571</v>
          </cell>
          <cell r="BS54">
            <v>463.57284875262121</v>
          </cell>
          <cell r="BT54">
            <v>521.25534067530441</v>
          </cell>
          <cell r="BU54">
            <v>535.5114032519939</v>
          </cell>
          <cell r="BV54">
            <v>542.10154924953622</v>
          </cell>
          <cell r="BW54">
            <v>531.18016685875307</v>
          </cell>
          <cell r="BX54">
            <v>515.52076289423769</v>
          </cell>
          <cell r="BY54">
            <v>498.28743740193892</v>
          </cell>
          <cell r="BZ54">
            <v>514.12374824169444</v>
          </cell>
          <cell r="CA54">
            <v>530.9434143694034</v>
          </cell>
          <cell r="CB54">
            <v>540.57648126864865</v>
          </cell>
          <cell r="CC54">
            <v>581.31382128913299</v>
          </cell>
        </row>
        <row r="65">
          <cell r="BE65">
            <v>290.71496391821341</v>
          </cell>
          <cell r="BF65">
            <v>346.51614231338192</v>
          </cell>
          <cell r="BG65">
            <v>306.62940482225866</v>
          </cell>
          <cell r="BH65">
            <v>317.31090964518961</v>
          </cell>
          <cell r="BI65">
            <v>270.06581204985076</v>
          </cell>
          <cell r="BJ65">
            <v>306.55255851591232</v>
          </cell>
          <cell r="BK65">
            <v>272.28444286513223</v>
          </cell>
          <cell r="BL65">
            <v>286.98364195121269</v>
          </cell>
          <cell r="BM65">
            <v>262.10382935364646</v>
          </cell>
          <cell r="BN65">
            <v>280.8665443221214</v>
          </cell>
          <cell r="BO65">
            <v>360.10820185503889</v>
          </cell>
          <cell r="BP65">
            <v>800.87922740142949</v>
          </cell>
        </row>
        <row r="68">
          <cell r="E68">
            <v>11.904329535925463</v>
          </cell>
          <cell r="F68">
            <v>9.3553487935989548</v>
          </cell>
          <cell r="G68">
            <v>8.698359013403449</v>
          </cell>
          <cell r="H68">
            <v>7.2089070092189571</v>
          </cell>
          <cell r="I68">
            <v>4.5750386284619173</v>
          </cell>
          <cell r="J68">
            <v>4.6493921732079526</v>
          </cell>
          <cell r="K68">
            <v>6.2377197419444483</v>
          </cell>
          <cell r="L68">
            <v>5.197567722633921</v>
          </cell>
          <cell r="M68">
            <v>4.7111714837176617</v>
          </cell>
          <cell r="N68">
            <v>4.5441604400531928</v>
          </cell>
          <cell r="O68">
            <v>4.7982761815594781</v>
          </cell>
          <cell r="P68">
            <v>4.8769689223139778</v>
          </cell>
          <cell r="R68">
            <v>11.904329535925463</v>
          </cell>
          <cell r="S68">
            <v>10.677321771086568</v>
          </cell>
          <cell r="T68">
            <v>10.019666218956907</v>
          </cell>
          <cell r="U68">
            <v>9.3098057973621842</v>
          </cell>
          <cell r="V68">
            <v>8.2303963203873689</v>
          </cell>
          <cell r="W68">
            <v>7.548894778914141</v>
          </cell>
          <cell r="X68">
            <v>7.3334414767115765</v>
          </cell>
          <cell r="Y68">
            <v>7.0337986875856906</v>
          </cell>
          <cell r="Z68">
            <v>6.7187836989931924</v>
          </cell>
          <cell r="AA68">
            <v>6.4472662218962888</v>
          </cell>
          <cell r="AB68">
            <v>6.2745840619984614</v>
          </cell>
          <cell r="AC68">
            <v>6.1565425382987957</v>
          </cell>
          <cell r="AE68">
            <v>14.287619262887088</v>
          </cell>
          <cell r="AF68">
            <v>8.7646649823935707</v>
          </cell>
          <cell r="AG68">
            <v>9.6373536819707972</v>
          </cell>
          <cell r="AH68">
            <v>6.9458367963864616</v>
          </cell>
          <cell r="AI68">
            <v>4.5423944126295446</v>
          </cell>
          <cell r="AJ68">
            <v>4.110733147690282</v>
          </cell>
          <cell r="AK68">
            <v>3.7547630795551026</v>
          </cell>
          <cell r="AL68">
            <v>5.1769832159206794</v>
          </cell>
          <cell r="AM68">
            <v>2.5992054206758488</v>
          </cell>
          <cell r="AN68">
            <v>0</v>
          </cell>
          <cell r="AO68">
            <v>0</v>
          </cell>
          <cell r="AP68">
            <v>0</v>
          </cell>
          <cell r="AR68">
            <v>14.287619262887088</v>
          </cell>
          <cell r="AS68">
            <v>11.287643085358891</v>
          </cell>
          <cell r="AT68">
            <v>10.756259040552788</v>
          </cell>
          <cell r="AU68">
            <v>9.7141103572163754</v>
          </cell>
          <cell r="AV68">
            <v>8.6809164486688477</v>
          </cell>
          <cell r="AW68">
            <v>7.8629689793116224</v>
          </cell>
          <cell r="AX68">
            <v>7.1897885705950033</v>
          </cell>
          <cell r="AY68">
            <v>6.8832358452987839</v>
          </cell>
          <cell r="AZ68">
            <v>6.2064278263402262</v>
          </cell>
          <cell r="BA68">
            <v>6.2064278263402262</v>
          </cell>
          <cell r="BB68">
            <v>6.2064278263402262</v>
          </cell>
          <cell r="BC68">
            <v>6.2064278263402262</v>
          </cell>
          <cell r="BE68">
            <v>6.8267567404840408</v>
          </cell>
          <cell r="BF68">
            <v>5.0103179201818993</v>
          </cell>
          <cell r="BG68">
            <v>4.9533218078537908</v>
          </cell>
          <cell r="BH68">
            <v>4.9012968918482551</v>
          </cell>
          <cell r="BI68">
            <v>6.4653509808167469</v>
          </cell>
          <cell r="BJ68">
            <v>8.6315472029735805</v>
          </cell>
          <cell r="BK68">
            <v>8.3039655920829301</v>
          </cell>
          <cell r="BL68">
            <v>5.0477301953609253</v>
          </cell>
          <cell r="BM68">
            <v>6.3109525324016431</v>
          </cell>
          <cell r="BN68">
            <v>9.5748726752617053</v>
          </cell>
          <cell r="BO68">
            <v>12.733473261238128</v>
          </cell>
          <cell r="BP68">
            <v>3.9998984598049399</v>
          </cell>
          <cell r="BR68">
            <v>6.8267567404840408</v>
          </cell>
          <cell r="BS68">
            <v>6.0873888004084575</v>
          </cell>
          <cell r="BT68">
            <v>5.7169601737607501</v>
          </cell>
          <cell r="BU68">
            <v>5.499697584014708</v>
          </cell>
          <cell r="BV68">
            <v>5.7052319761101025</v>
          </cell>
          <cell r="BW68">
            <v>6.2290545700543758</v>
          </cell>
          <cell r="BX68">
            <v>6.5651334508922616</v>
          </cell>
          <cell r="BY68">
            <v>6.3223150881140269</v>
          </cell>
          <cell r="BZ68">
            <v>6.3206292580764245</v>
          </cell>
          <cell r="CA68">
            <v>6.6675273900617107</v>
          </cell>
          <cell r="CB68">
            <v>7.3616862556701808</v>
          </cell>
          <cell r="CC68">
            <v>7.1466138383900448</v>
          </cell>
        </row>
        <row r="69">
          <cell r="E69">
            <v>66.337229910119078</v>
          </cell>
          <cell r="F69">
            <v>84.189969403669494</v>
          </cell>
          <cell r="G69">
            <v>72.552741328004416</v>
          </cell>
          <cell r="H69">
            <v>84.475847309841612</v>
          </cell>
          <cell r="I69">
            <v>84.949315651119193</v>
          </cell>
          <cell r="J69">
            <v>83.432363585920655</v>
          </cell>
          <cell r="K69">
            <v>83.432363585920626</v>
          </cell>
          <cell r="L69">
            <v>83.432363585920655</v>
          </cell>
          <cell r="M69">
            <v>83.432363585920655</v>
          </cell>
          <cell r="N69">
            <v>83.432363585920655</v>
          </cell>
          <cell r="O69">
            <v>83.432363585920669</v>
          </cell>
          <cell r="P69">
            <v>83.432363585920683</v>
          </cell>
          <cell r="R69">
            <v>66.337229910119078</v>
          </cell>
          <cell r="S69">
            <v>74.931037473466446</v>
          </cell>
          <cell r="T69">
            <v>74.140674108315082</v>
          </cell>
          <cell r="U69">
            <v>76.750833804909689</v>
          </cell>
          <cell r="V69">
            <v>78.619884316987978</v>
          </cell>
          <cell r="W69">
            <v>79.535748109736971</v>
          </cell>
          <cell r="X69">
            <v>80.176042996449937</v>
          </cell>
          <cell r="Y69">
            <v>80.632873828260216</v>
          </cell>
          <cell r="Z69">
            <v>81.012565081598481</v>
          </cell>
          <cell r="AA69">
            <v>81.314694465286166</v>
          </cell>
          <cell r="AB69">
            <v>81.536456676551794</v>
          </cell>
          <cell r="AC69">
            <v>81.696583548406622</v>
          </cell>
          <cell r="AE69">
            <v>79.618182699837632</v>
          </cell>
          <cell r="AF69">
            <v>78.874330928848565</v>
          </cell>
          <cell r="AG69">
            <v>80.384866581970655</v>
          </cell>
          <cell r="AH69">
            <v>81.39312213353044</v>
          </cell>
          <cell r="AI69">
            <v>83.842665686181476</v>
          </cell>
          <cell r="AJ69">
            <v>81.099874245123019</v>
          </cell>
          <cell r="AK69">
            <v>83.698135860632647</v>
          </cell>
          <cell r="AL69">
            <v>81.092962202889424</v>
          </cell>
          <cell r="AM69">
            <v>65.71986981705686</v>
          </cell>
          <cell r="AN69">
            <v>0</v>
          </cell>
          <cell r="AO69">
            <v>0</v>
          </cell>
          <cell r="AP69">
            <v>0</v>
          </cell>
          <cell r="AR69">
            <v>79.618182699837632</v>
          </cell>
          <cell r="AS69">
            <v>79.214134887879283</v>
          </cell>
          <cell r="AT69">
            <v>79.591104007181499</v>
          </cell>
          <cell r="AU69">
            <v>80.083955113275579</v>
          </cell>
          <cell r="AV69">
            <v>80.834861951456503</v>
          </cell>
          <cell r="AW69">
            <v>80.882292463687094</v>
          </cell>
          <cell r="AX69">
            <v>81.34370327295305</v>
          </cell>
          <cell r="AY69">
            <v>81.305515100314693</v>
          </cell>
          <cell r="AZ69">
            <v>78.843233402284753</v>
          </cell>
          <cell r="BA69">
            <v>78.843233402284753</v>
          </cell>
          <cell r="BB69">
            <v>78.843233402284753</v>
          </cell>
          <cell r="BC69">
            <v>78.843233402284753</v>
          </cell>
          <cell r="BE69">
            <v>92.858400839532379</v>
          </cell>
          <cell r="BF69">
            <v>84.210018954087346</v>
          </cell>
          <cell r="BG69">
            <v>78.859541960978007</v>
          </cell>
          <cell r="BH69">
            <v>76.65904713425995</v>
          </cell>
          <cell r="BI69">
            <v>76.607558332682189</v>
          </cell>
          <cell r="BJ69">
            <v>83.906145360791058</v>
          </cell>
          <cell r="BK69">
            <v>70.768880313759837</v>
          </cell>
          <cell r="BL69">
            <v>77.009239888933706</v>
          </cell>
          <cell r="BM69">
            <v>79.138347045673086</v>
          </cell>
          <cell r="BN69">
            <v>77.68596881102286</v>
          </cell>
          <cell r="BO69">
            <v>80.030251684633726</v>
          </cell>
          <cell r="BP69">
            <v>98.184102090105725</v>
          </cell>
          <cell r="BR69">
            <v>92.858400839532379</v>
          </cell>
          <cell r="BS69">
            <v>89.338141181921202</v>
          </cell>
          <cell r="BT69">
            <v>85.91543939790941</v>
          </cell>
          <cell r="BU69">
            <v>83.44987817981665</v>
          </cell>
          <cell r="BV69">
            <v>81.993525356991825</v>
          </cell>
          <cell r="BW69">
            <v>82.335892290814485</v>
          </cell>
          <cell r="BX69">
            <v>80.462352462544473</v>
          </cell>
          <cell r="BY69">
            <v>79.90977743770739</v>
          </cell>
          <cell r="BZ69">
            <v>79.795322506991994</v>
          </cell>
          <cell r="CA69">
            <v>79.570468135937944</v>
          </cell>
          <cell r="CB69">
            <v>79.623083644444975</v>
          </cell>
          <cell r="CC69">
            <v>80.810536079485416</v>
          </cell>
        </row>
        <row r="71">
          <cell r="E71">
            <v>22.393063315948396</v>
          </cell>
          <cell r="F71">
            <v>36.397948972770251</v>
          </cell>
          <cell r="G71">
            <v>29.091350659434095</v>
          </cell>
          <cell r="H71">
            <v>32.898833043288072</v>
          </cell>
          <cell r="I71">
            <v>22.493175089169483</v>
          </cell>
          <cell r="J71">
            <v>20.960248695395244</v>
          </cell>
          <cell r="K71">
            <v>20.014868553053198</v>
          </cell>
          <cell r="L71">
            <v>19.933530910001693</v>
          </cell>
          <cell r="M71">
            <v>19.500482177248497</v>
          </cell>
          <cell r="N71">
            <v>18.517468023490633</v>
          </cell>
          <cell r="O71">
            <v>21.440737469131534</v>
          </cell>
          <cell r="P71">
            <v>71.275346160156133</v>
          </cell>
          <cell r="R71">
            <v>22.393063315948396</v>
          </cell>
          <cell r="S71">
            <v>28.911975760609206</v>
          </cell>
          <cell r="T71">
            <v>28.971060697803281</v>
          </cell>
          <cell r="U71">
            <v>29.961651038686814</v>
          </cell>
          <cell r="V71">
            <v>28.288840628272755</v>
          </cell>
          <cell r="W71">
            <v>26.918864111677113</v>
          </cell>
          <cell r="X71">
            <v>25.816379121320036</v>
          </cell>
          <cell r="Y71">
            <v>24.982425880496987</v>
          </cell>
          <cell r="Z71">
            <v>24.274858991421059</v>
          </cell>
          <cell r="AA71">
            <v>23.58593222204599</v>
          </cell>
          <cell r="AB71">
            <v>23.397216775860144</v>
          </cell>
          <cell r="AC71">
            <v>27.411126340710652</v>
          </cell>
          <cell r="AE71">
            <v>26.576242217027279</v>
          </cell>
          <cell r="AF71">
            <v>34.321977410933222</v>
          </cell>
          <cell r="AG71">
            <v>32.092775562767358</v>
          </cell>
          <cell r="AH71">
            <v>32.256798752661084</v>
          </cell>
          <cell r="AI71">
            <v>26.373406114479025</v>
          </cell>
          <cell r="AJ71">
            <v>27.156859099284524</v>
          </cell>
          <cell r="AK71">
            <v>30.444542400184798</v>
          </cell>
          <cell r="AL71">
            <v>29.792716159838928</v>
          </cell>
          <cell r="AM71">
            <v>24.026553849682177</v>
          </cell>
          <cell r="AN71">
            <v>0</v>
          </cell>
          <cell r="AO71">
            <v>0</v>
          </cell>
          <cell r="AP71">
            <v>0</v>
          </cell>
          <cell r="AR71">
            <v>26.576242217027279</v>
          </cell>
          <cell r="AS71">
            <v>30.626497517241955</v>
          </cell>
          <cell r="AT71">
            <v>31.0964285925733</v>
          </cell>
          <cell r="AU71">
            <v>31.40932197749876</v>
          </cell>
          <cell r="AV71">
            <v>30.393315252751457</v>
          </cell>
          <cell r="AW71">
            <v>29.843744903905847</v>
          </cell>
          <cell r="AX71">
            <v>29.933510607961143</v>
          </cell>
          <cell r="AY71">
            <v>29.9126192778727</v>
          </cell>
          <cell r="AZ71">
            <v>28.988470796980479</v>
          </cell>
          <cell r="BA71">
            <v>28.988470796980479</v>
          </cell>
          <cell r="BB71">
            <v>28.988470796980479</v>
          </cell>
          <cell r="BC71">
            <v>28.988470796980479</v>
          </cell>
          <cell r="BE71">
            <v>26.11118862823459</v>
          </cell>
          <cell r="BF71">
            <v>31.412300776610913</v>
          </cell>
          <cell r="BG71">
            <v>27.080551546601686</v>
          </cell>
          <cell r="BH71">
            <v>26.747953519829839</v>
          </cell>
          <cell r="BI71">
            <v>30.297205429719984</v>
          </cell>
          <cell r="BJ71">
            <v>28.541721389399637</v>
          </cell>
          <cell r="BK71">
            <v>26.825265930682175</v>
          </cell>
          <cell r="BL71">
            <v>25.382420471054115</v>
          </cell>
          <cell r="BM71">
            <v>20.037439269512706</v>
          </cell>
          <cell r="BN71">
            <v>25.814145367666537</v>
          </cell>
          <cell r="BO71">
            <v>34.33136266808237</v>
          </cell>
          <cell r="BP71">
            <v>84.701663513378662</v>
          </cell>
          <cell r="BR71">
            <v>26.11118862823459</v>
          </cell>
          <cell r="BS71">
            <v>28.367174280037737</v>
          </cell>
          <cell r="BT71">
            <v>27.954591263289185</v>
          </cell>
          <cell r="BU71">
            <v>27.64278180434108</v>
          </cell>
          <cell r="BV71">
            <v>28.209376031013829</v>
          </cell>
          <cell r="BW71">
            <v>28.27196321723649</v>
          </cell>
          <cell r="BX71">
            <v>28.049704249206631</v>
          </cell>
          <cell r="BY71">
            <v>27.665891974067787</v>
          </cell>
          <cell r="BZ71">
            <v>26.688759140427159</v>
          </cell>
          <cell r="CA71">
            <v>26.606389937520603</v>
          </cell>
          <cell r="CB71">
            <v>27.374425933825183</v>
          </cell>
          <cell r="CC71">
            <v>30.84060935497131</v>
          </cell>
        </row>
        <row r="72">
          <cell r="E72">
            <v>16.302826927486041</v>
          </cell>
          <cell r="F72">
            <v>22.910216606314329</v>
          </cell>
          <cell r="G72">
            <v>18.874126472840999</v>
          </cell>
          <cell r="H72">
            <v>21.468688228064444</v>
          </cell>
          <cell r="I72">
            <v>19.584249884805399</v>
          </cell>
          <cell r="J72">
            <v>19.181353285062428</v>
          </cell>
          <cell r="K72">
            <v>18.616603690094863</v>
          </cell>
          <cell r="L72">
            <v>18.616606232478496</v>
          </cell>
          <cell r="M72">
            <v>18.61660627204332</v>
          </cell>
          <cell r="N72">
            <v>15.57670559970197</v>
          </cell>
          <cell r="O72">
            <v>18.616614323689014</v>
          </cell>
          <cell r="P72">
            <v>18.616623250614946</v>
          </cell>
          <cell r="R72">
            <v>16.302826927486041</v>
          </cell>
          <cell r="S72">
            <v>19.37839611523275</v>
          </cell>
          <cell r="T72">
            <v>19.212292940570158</v>
          </cell>
          <cell r="U72">
            <v>19.781359368153833</v>
          </cell>
          <cell r="V72">
            <v>19.737210227423464</v>
          </cell>
          <cell r="W72">
            <v>19.633300640889523</v>
          </cell>
          <cell r="X72">
            <v>19.470946375381224</v>
          </cell>
          <cell r="Y72">
            <v>19.349835018204239</v>
          </cell>
          <cell r="Z72">
            <v>19.255195523348668</v>
          </cell>
          <cell r="AA72">
            <v>18.815029101892726</v>
          </cell>
          <cell r="AB72">
            <v>18.797574307474783</v>
          </cell>
          <cell r="AC72">
            <v>18.782404099548121</v>
          </cell>
          <cell r="AE72">
            <v>19.348307604639743</v>
          </cell>
          <cell r="AF72">
            <v>21.603523248789816</v>
          </cell>
          <cell r="AG72">
            <v>20.821415682181154</v>
          </cell>
          <cell r="AH72">
            <v>21.049717926015713</v>
          </cell>
          <cell r="AI72">
            <v>21.666083846069245</v>
          </cell>
          <cell r="AJ72">
            <v>21.647084465094604</v>
          </cell>
          <cell r="AK72">
            <v>18.710293419520756</v>
          </cell>
          <cell r="AL72">
            <v>15.99641529539924</v>
          </cell>
          <cell r="AM72">
            <v>11.949663760905333</v>
          </cell>
          <cell r="AN72">
            <v>0</v>
          </cell>
          <cell r="AO72">
            <v>0</v>
          </cell>
          <cell r="AP72">
            <v>0</v>
          </cell>
          <cell r="AR72">
            <v>19.348307604639743</v>
          </cell>
          <cell r="AS72">
            <v>20.527562883471418</v>
          </cell>
          <cell r="AT72">
            <v>20.621740493310288</v>
          </cell>
          <cell r="AU72">
            <v>20.737144449907017</v>
          </cell>
          <cell r="AV72">
            <v>20.924559946721448</v>
          </cell>
          <cell r="AW72">
            <v>21.047249095834896</v>
          </cell>
          <cell r="AX72">
            <v>20.698082408340987</v>
          </cell>
          <cell r="AY72">
            <v>20.000440697801647</v>
          </cell>
          <cell r="AZ72">
            <v>18.736419193623082</v>
          </cell>
          <cell r="BA72">
            <v>18.736419193623082</v>
          </cell>
          <cell r="BB72">
            <v>18.736419193623082</v>
          </cell>
          <cell r="BC72">
            <v>18.736419193623082</v>
          </cell>
          <cell r="BE72">
            <v>10.013384813341085</v>
          </cell>
          <cell r="BF72">
            <v>22.314938919312219</v>
          </cell>
          <cell r="BG72">
            <v>25.801259807293189</v>
          </cell>
          <cell r="BH72">
            <v>18.95515617687235</v>
          </cell>
          <cell r="BI72">
            <v>15.550066757367315</v>
          </cell>
          <cell r="BJ72">
            <v>19.389936972745083</v>
          </cell>
          <cell r="BK72">
            <v>19.247068701915211</v>
          </cell>
          <cell r="BL72">
            <v>17.130937170868382</v>
          </cell>
          <cell r="BM72">
            <v>15.658054073199823</v>
          </cell>
          <cell r="BN72">
            <v>19.55084191215246</v>
          </cell>
          <cell r="BO72">
            <v>15.337689546438952</v>
          </cell>
          <cell r="BP72">
            <v>25.708811887832933</v>
          </cell>
          <cell r="BR72">
            <v>10.013384813341085</v>
          </cell>
          <cell r="BS72">
            <v>15.248537132548512</v>
          </cell>
          <cell r="BT72">
            <v>18.632492695364931</v>
          </cell>
          <cell r="BU72">
            <v>18.715872753826137</v>
          </cell>
          <cell r="BV72">
            <v>18.040122514410797</v>
          </cell>
          <cell r="BW72">
            <v>18.294319200894201</v>
          </cell>
          <cell r="BX72">
            <v>18.440691992808567</v>
          </cell>
          <cell r="BY72">
            <v>18.252223115893216</v>
          </cell>
          <cell r="BZ72">
            <v>17.919934531850977</v>
          </cell>
          <cell r="CA72">
            <v>18.073529804545842</v>
          </cell>
          <cell r="CB72">
            <v>17.801525763670412</v>
          </cell>
          <cell r="CC72">
            <v>18.279624922587612</v>
          </cell>
        </row>
        <row r="74">
          <cell r="E74">
            <v>8.250305394633493</v>
          </cell>
          <cell r="F74">
            <v>14.576909203116662</v>
          </cell>
          <cell r="G74">
            <v>12.765775110430305</v>
          </cell>
          <cell r="H74">
            <v>12.982415042478761</v>
          </cell>
          <cell r="I74">
            <v>8.2149403235549094</v>
          </cell>
          <cell r="J74">
            <v>11.536079067014034</v>
          </cell>
          <cell r="K74">
            <v>11.196426494862955</v>
          </cell>
          <cell r="L74">
            <v>11.066355205560745</v>
          </cell>
          <cell r="M74">
            <v>11.196428047702378</v>
          </cell>
          <cell r="N74">
            <v>9.3681662983445388</v>
          </cell>
          <cell r="O74">
            <v>11.196432890135537</v>
          </cell>
          <cell r="P74">
            <v>11.27988457182312</v>
          </cell>
          <cell r="R74">
            <v>8.250305394633493</v>
          </cell>
          <cell r="S74">
            <v>11.19517601408549</v>
          </cell>
          <cell r="T74">
            <v>11.712521247853097</v>
          </cell>
          <cell r="U74">
            <v>12.032790452953593</v>
          </cell>
          <cell r="V74">
            <v>11.177657560375755</v>
          </cell>
          <cell r="W74">
            <v>11.244659387143379</v>
          </cell>
          <cell r="X74">
            <v>11.236957174804285</v>
          </cell>
          <cell r="Y74">
            <v>11.212772619971181</v>
          </cell>
          <cell r="Z74">
            <v>11.210662989011883</v>
          </cell>
          <cell r="AA74">
            <v>10.990190677898015</v>
          </cell>
          <cell r="AB74">
            <v>11.008334061407547</v>
          </cell>
          <cell r="AC74">
            <v>11.031099762681054</v>
          </cell>
          <cell r="AE74">
            <v>9.7915194289683232</v>
          </cell>
          <cell r="AF74">
            <v>13.745509362763308</v>
          </cell>
          <cell r="AG74">
            <v>14.082850958002615</v>
          </cell>
          <cell r="AH74">
            <v>12.729057860433562</v>
          </cell>
          <cell r="AI74">
            <v>9.6513122816285293</v>
          </cell>
          <cell r="AJ74">
            <v>7.167897868982795</v>
          </cell>
          <cell r="AK74">
            <v>8.6897342724818625</v>
          </cell>
          <cell r="AL74">
            <v>6.1964306747547164</v>
          </cell>
          <cell r="AM74">
            <v>5.5696049317366816</v>
          </cell>
          <cell r="AN74">
            <v>0</v>
          </cell>
          <cell r="AO74">
            <v>0</v>
          </cell>
          <cell r="AP74">
            <v>0</v>
          </cell>
          <cell r="AR74">
            <v>9.7915194289683232</v>
          </cell>
          <cell r="AS74">
            <v>11.859066057588981</v>
          </cell>
          <cell r="AT74">
            <v>12.571772377339228</v>
          </cell>
          <cell r="AU74">
            <v>12.614184349740603</v>
          </cell>
          <cell r="AV74">
            <v>12.016418615036148</v>
          </cell>
          <cell r="AW74">
            <v>11.193109689642755</v>
          </cell>
          <cell r="AX74">
            <v>10.819078076282258</v>
          </cell>
          <cell r="AY74">
            <v>10.133161450763422</v>
          </cell>
          <cell r="AZ74">
            <v>9.416655004143637</v>
          </cell>
          <cell r="BA74">
            <v>9.416655004143637</v>
          </cell>
          <cell r="BB74">
            <v>9.416655004143637</v>
          </cell>
          <cell r="BC74">
            <v>9.416655004143637</v>
          </cell>
          <cell r="BE74">
            <v>9.5164278125232542</v>
          </cell>
          <cell r="BF74">
            <v>18.235861368061563</v>
          </cell>
          <cell r="BG74">
            <v>13.653100242728634</v>
          </cell>
          <cell r="BH74">
            <v>12.336763111133095</v>
          </cell>
          <cell r="BI74">
            <v>9.3011211976833295</v>
          </cell>
          <cell r="BJ74">
            <v>8.2333713447992185</v>
          </cell>
          <cell r="BK74">
            <v>7.2939689214102614</v>
          </cell>
          <cell r="BL74">
            <v>10.373453199933746</v>
          </cell>
          <cell r="BM74">
            <v>10.568939862110986</v>
          </cell>
          <cell r="BN74">
            <v>11.038595197666785</v>
          </cell>
          <cell r="BO74">
            <v>10.501100740492234</v>
          </cell>
          <cell r="BP74">
            <v>30.053598983708728</v>
          </cell>
          <cell r="BR74">
            <v>9.5164278125232542</v>
          </cell>
          <cell r="BS74">
            <v>13.22714293089145</v>
          </cell>
          <cell r="BT74">
            <v>13.363735226485787</v>
          </cell>
          <cell r="BU74">
            <v>13.09835349002123</v>
          </cell>
          <cell r="BV74">
            <v>12.287823522760686</v>
          </cell>
          <cell r="BW74">
            <v>11.524290206918856</v>
          </cell>
          <cell r="BX74">
            <v>10.87437757343954</v>
          </cell>
          <cell r="BY74">
            <v>10.80229640793231</v>
          </cell>
          <cell r="BZ74">
            <v>10.772405635622636</v>
          </cell>
          <cell r="CA74">
            <v>10.797474783548829</v>
          </cell>
          <cell r="CB74">
            <v>10.768008539281423</v>
          </cell>
          <cell r="CC74">
            <v>11.934075433272666</v>
          </cell>
        </row>
        <row r="75">
          <cell r="E75">
            <v>28.000566149104287</v>
          </cell>
          <cell r="F75">
            <v>33.839674037601121</v>
          </cell>
          <cell r="G75">
            <v>38.742389910711537</v>
          </cell>
          <cell r="H75">
            <v>32.502911724911819</v>
          </cell>
          <cell r="I75">
            <v>28.083317081626902</v>
          </cell>
          <cell r="J75">
            <v>40.376276734549123</v>
          </cell>
          <cell r="K75">
            <v>39.187492732020338</v>
          </cell>
          <cell r="L75">
            <v>39.187498083675322</v>
          </cell>
          <cell r="M75">
            <v>33.691069852631699</v>
          </cell>
          <cell r="N75">
            <v>28.189664043200388</v>
          </cell>
          <cell r="O75">
            <v>39.187515115474369</v>
          </cell>
          <cell r="P75">
            <v>33.692178971044612</v>
          </cell>
          <cell r="R75">
            <v>28.000566149104287</v>
          </cell>
          <cell r="S75">
            <v>30.718520012690291</v>
          </cell>
          <cell r="T75">
            <v>33.361531114487917</v>
          </cell>
          <cell r="U75">
            <v>33.144985958863721</v>
          </cell>
          <cell r="V75">
            <v>32.011259017899569</v>
          </cell>
          <cell r="W75">
            <v>33.574980662886389</v>
          </cell>
          <cell r="X75">
            <v>34.471231284990118</v>
          </cell>
          <cell r="Y75">
            <v>35.139809810232791</v>
          </cell>
          <cell r="Z75">
            <v>34.952817662854052</v>
          </cell>
          <cell r="AA75">
            <v>34.143541794682427</v>
          </cell>
          <cell r="AB75">
            <v>34.587266391010829</v>
          </cell>
          <cell r="AC75">
            <v>34.512225866191187</v>
          </cell>
          <cell r="AE75">
            <v>33.231265311633578</v>
          </cell>
          <cell r="AF75">
            <v>31.909614708806252</v>
          </cell>
          <cell r="AG75">
            <v>42.739535840921121</v>
          </cell>
          <cell r="AH75">
            <v>31.868604002046474</v>
          </cell>
          <cell r="AI75">
            <v>33.620509107686225</v>
          </cell>
          <cell r="AJ75">
            <v>20.019418951061475</v>
          </cell>
          <cell r="AK75">
            <v>28.275491678191369</v>
          </cell>
          <cell r="AL75">
            <v>23.05346348502226</v>
          </cell>
          <cell r="AM75">
            <v>19.783742726925986</v>
          </cell>
          <cell r="AN75">
            <v>0</v>
          </cell>
          <cell r="AO75">
            <v>0</v>
          </cell>
          <cell r="AP75">
            <v>0</v>
          </cell>
          <cell r="AR75">
            <v>33.231265311633578</v>
          </cell>
          <cell r="AS75">
            <v>32.540172442444764</v>
          </cell>
          <cell r="AT75">
            <v>35.808991630025069</v>
          </cell>
          <cell r="AU75">
            <v>34.746467562064446</v>
          </cell>
          <cell r="AV75">
            <v>34.519303051665261</v>
          </cell>
          <cell r="AW75">
            <v>32.057132706841195</v>
          </cell>
          <cell r="AX75">
            <v>31.492114257990124</v>
          </cell>
          <cell r="AY75">
            <v>30.239972279734694</v>
          </cell>
          <cell r="AZ75">
            <v>28.598279917497539</v>
          </cell>
          <cell r="BA75">
            <v>28.598279917497539</v>
          </cell>
          <cell r="BB75">
            <v>28.598279917497539</v>
          </cell>
          <cell r="BC75">
            <v>28.598279917497539</v>
          </cell>
          <cell r="BE75">
            <v>21.700117798996924</v>
          </cell>
          <cell r="BF75">
            <v>29.102468520623518</v>
          </cell>
          <cell r="BG75">
            <v>30.071024122152807</v>
          </cell>
          <cell r="BH75">
            <v>57.658292080620669</v>
          </cell>
          <cell r="BI75">
            <v>22.501032791726075</v>
          </cell>
          <cell r="BJ75">
            <v>35.528469265713149</v>
          </cell>
          <cell r="BK75">
            <v>33.482343911078743</v>
          </cell>
          <cell r="BL75">
            <v>46.753696231036017</v>
          </cell>
          <cell r="BM75">
            <v>30.520613998694675</v>
          </cell>
          <cell r="BN75">
            <v>30.020238810217258</v>
          </cell>
          <cell r="BO75">
            <v>29.70213560413497</v>
          </cell>
          <cell r="BP75">
            <v>147.13683661242609</v>
          </cell>
          <cell r="BR75">
            <v>21.700117798996924</v>
          </cell>
          <cell r="BS75">
            <v>24.850324123667715</v>
          </cell>
          <cell r="BT75">
            <v>26.524452909781836</v>
          </cell>
          <cell r="BU75">
            <v>34.569805045879448</v>
          </cell>
          <cell r="BV75">
            <v>31.993691490811376</v>
          </cell>
          <cell r="BW75">
            <v>32.65935986640725</v>
          </cell>
          <cell r="BX75">
            <v>32.785796534377639</v>
          </cell>
          <cell r="BY75">
            <v>34.795725663552993</v>
          </cell>
          <cell r="BZ75">
            <v>34.248124185638765</v>
          </cell>
          <cell r="CA75">
            <v>33.849951232959839</v>
          </cell>
          <cell r="CB75">
            <v>33.437565089981113</v>
          </cell>
          <cell r="CC75">
            <v>40.312177343896053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DATA LTW"/>
      <sheetName val="REKAP"/>
      <sheetName val="FIXED"/>
      <sheetName val="VARIABLE"/>
      <sheetName val="PKRAWAT"/>
      <sheetName val="PORAWAT"/>
      <sheetName val="PK RM KEBUN"/>
      <sheetName val="PO RM KEBUN"/>
      <sheetName val="PK UMUM"/>
      <sheetName val="OVERHEAD"/>
      <sheetName val="PK PANEN"/>
      <sheetName val="PO PANEN"/>
      <sheetName val="TRANSPOR"/>
      <sheetName val="PK OLAH"/>
      <sheetName val="PO OLAH"/>
      <sheetName val="PK RM PAB"/>
      <sheetName val="PO RM PABR"/>
      <sheetName val="PK O"/>
      <sheetName val="PO O"/>
      <sheetName val="PK RM"/>
      <sheetName val="PO RM PAB"/>
      <sheetName val="dft bns"/>
      <sheetName val="TON  per Jam"/>
    </sheetNames>
    <sheetDataSet>
      <sheetData sheetId="0" refreshError="1">
        <row r="4">
          <cell r="E4" t="str">
            <v>JAN</v>
          </cell>
          <cell r="F4" t="str">
            <v>FEB</v>
          </cell>
          <cell r="G4" t="str">
            <v>MAR</v>
          </cell>
          <cell r="H4" t="str">
            <v>APR</v>
          </cell>
          <cell r="I4" t="str">
            <v>MAY</v>
          </cell>
          <cell r="J4" t="str">
            <v>JUN</v>
          </cell>
          <cell r="K4" t="str">
            <v>JUL</v>
          </cell>
          <cell r="L4" t="str">
            <v>AUG</v>
          </cell>
          <cell r="M4" t="str">
            <v>SEP</v>
          </cell>
          <cell r="N4" t="str">
            <v>OCT</v>
          </cell>
          <cell r="O4" t="str">
            <v>NOV</v>
          </cell>
          <cell r="P4" t="str">
            <v>DEC</v>
          </cell>
          <cell r="R4" t="str">
            <v>JAN</v>
          </cell>
          <cell r="S4" t="str">
            <v>FEB</v>
          </cell>
          <cell r="T4" t="str">
            <v>MAR</v>
          </cell>
          <cell r="U4" t="str">
            <v>APR</v>
          </cell>
          <cell r="V4" t="str">
            <v>MAY</v>
          </cell>
          <cell r="W4" t="str">
            <v>JUN</v>
          </cell>
          <cell r="X4" t="str">
            <v>JUL</v>
          </cell>
          <cell r="Y4" t="str">
            <v>AUG</v>
          </cell>
          <cell r="Z4" t="str">
            <v>SEP</v>
          </cell>
          <cell r="AA4" t="str">
            <v>OCT</v>
          </cell>
          <cell r="AB4" t="str">
            <v>NOV</v>
          </cell>
          <cell r="AC4" t="str">
            <v>DEC</v>
          </cell>
        </row>
        <row r="25">
          <cell r="E25">
            <v>2041.2278913432192</v>
          </cell>
          <cell r="F25">
            <v>2908.4032899270233</v>
          </cell>
          <cell r="G25">
            <v>2850.6330707980633</v>
          </cell>
          <cell r="H25">
            <v>3127.2056903505018</v>
          </cell>
          <cell r="I25">
            <v>2733.2919567857057</v>
          </cell>
          <cell r="J25">
            <v>2789.8447601203907</v>
          </cell>
          <cell r="K25">
            <v>3006.5975710857542</v>
          </cell>
          <cell r="L25">
            <v>3103.537441940487</v>
          </cell>
          <cell r="M25">
            <v>3067.7046610742555</v>
          </cell>
          <cell r="N25">
            <v>2651.727388161552</v>
          </cell>
          <cell r="O25">
            <v>3042.5386117760413</v>
          </cell>
          <cell r="P25">
            <v>4253.3832829951307</v>
          </cell>
          <cell r="R25">
            <v>2041.2278913432192</v>
          </cell>
          <cell r="S25">
            <v>4949.6311812702425</v>
          </cell>
          <cell r="T25">
            <v>7800.2642520683057</v>
          </cell>
          <cell r="U25">
            <v>10927.469942418807</v>
          </cell>
          <cell r="V25">
            <v>13660.761899204514</v>
          </cell>
          <cell r="W25">
            <v>16450.606659324905</v>
          </cell>
          <cell r="X25">
            <v>19457.204230410658</v>
          </cell>
          <cell r="Y25">
            <v>22560.741672351145</v>
          </cell>
          <cell r="Z25">
            <v>25628.4463334254</v>
          </cell>
          <cell r="AA25">
            <v>28280.173721586951</v>
          </cell>
          <cell r="AB25">
            <v>31322.712333362993</v>
          </cell>
          <cell r="AC25">
            <v>35576.095616358121</v>
          </cell>
          <cell r="AE25">
            <v>2041.2278913432192</v>
          </cell>
          <cell r="AF25">
            <v>2908.4032899270233</v>
          </cell>
          <cell r="AG25">
            <v>2850.6330707980633</v>
          </cell>
          <cell r="AH25">
            <v>3127.2056903505018</v>
          </cell>
          <cell r="AI25">
            <v>2258.4875224505977</v>
          </cell>
          <cell r="AJ25">
            <v>2181.7059771982836</v>
          </cell>
          <cell r="AK25">
            <v>2433.6371069749457</v>
          </cell>
          <cell r="AL25">
            <v>2465.5585274128671</v>
          </cell>
          <cell r="AM25">
            <v>2395.3419579061824</v>
          </cell>
          <cell r="AN25">
            <v>0</v>
          </cell>
          <cell r="AO25">
            <v>0</v>
          </cell>
          <cell r="AP25">
            <v>0</v>
          </cell>
          <cell r="AR25">
            <v>2041.2278913432192</v>
          </cell>
          <cell r="AS25">
            <v>4949.6311812702425</v>
          </cell>
          <cell r="AT25">
            <v>7800.2642520683057</v>
          </cell>
          <cell r="AU25">
            <v>10927.469942418807</v>
          </cell>
          <cell r="AV25">
            <v>13185.957464869405</v>
          </cell>
          <cell r="AW25">
            <v>15367.663442067689</v>
          </cell>
          <cell r="AX25">
            <v>17801.300549042637</v>
          </cell>
          <cell r="AY25">
            <v>20266.859076455505</v>
          </cell>
          <cell r="AZ25">
            <v>22662.201034361686</v>
          </cell>
          <cell r="BA25">
            <v>22662.201034361686</v>
          </cell>
          <cell r="BB25">
            <v>22662.201034361686</v>
          </cell>
          <cell r="BC25">
            <v>22662.201034361686</v>
          </cell>
          <cell r="BE25">
            <v>1813.0063079179113</v>
          </cell>
          <cell r="BF25">
            <v>1928.5970514316639</v>
          </cell>
          <cell r="BG25">
            <v>2188.5036506338265</v>
          </cell>
          <cell r="BH25">
            <v>2355.2614158549786</v>
          </cell>
          <cell r="BI25">
            <v>2162.2384756026358</v>
          </cell>
          <cell r="BJ25">
            <v>2178.7387095772024</v>
          </cell>
          <cell r="BK25">
            <v>2068.6612679909517</v>
          </cell>
          <cell r="BL25">
            <v>2399.1973828735836</v>
          </cell>
          <cell r="BM25">
            <v>3053.0904375765549</v>
          </cell>
          <cell r="BN25">
            <v>2707.3313882240809</v>
          </cell>
          <cell r="BO25">
            <v>3344.9518022587436</v>
          </cell>
          <cell r="BP25">
            <v>4329.0978286493855</v>
          </cell>
          <cell r="BR25">
            <v>1813.0063079179113</v>
          </cell>
          <cell r="BS25">
            <v>3741.6033593495749</v>
          </cell>
          <cell r="BT25">
            <v>5930.1070099834014</v>
          </cell>
          <cell r="BU25">
            <v>8285.3684258383801</v>
          </cell>
          <cell r="BV25">
            <v>10447.606901441017</v>
          </cell>
          <cell r="BW25">
            <v>12626.34561101822</v>
          </cell>
          <cell r="BX25">
            <v>14695.006879009172</v>
          </cell>
          <cell r="BY25">
            <v>17094.204261882755</v>
          </cell>
          <cell r="BZ25">
            <v>20147.294699459308</v>
          </cell>
          <cell r="CA25">
            <v>22854.626087683388</v>
          </cell>
          <cell r="CB25">
            <v>26199.577889942131</v>
          </cell>
          <cell r="CC25">
            <v>30528.675718591516</v>
          </cell>
        </row>
        <row r="26">
          <cell r="E26">
            <v>1219.5694910832192</v>
          </cell>
          <cell r="F26">
            <v>1867.957397027023</v>
          </cell>
          <cell r="G26">
            <v>1906.0144667980635</v>
          </cell>
          <cell r="H26">
            <v>2133.2711448505015</v>
          </cell>
          <cell r="I26">
            <v>1708.047216990386</v>
          </cell>
          <cell r="J26">
            <v>1668.7655261306206</v>
          </cell>
          <cell r="K26">
            <v>1890.9441147237194</v>
          </cell>
          <cell r="L26">
            <v>1978.4675815972873</v>
          </cell>
          <cell r="M26">
            <v>1886.5531152472872</v>
          </cell>
          <cell r="N26">
            <v>1484.537170490386</v>
          </cell>
          <cell r="O26">
            <v>1736.0485671148308</v>
          </cell>
          <cell r="P26">
            <v>2457.2628998403861</v>
          </cell>
          <cell r="R26">
            <v>1219.5694910832192</v>
          </cell>
          <cell r="S26">
            <v>3087.526888110242</v>
          </cell>
          <cell r="T26">
            <v>4993.5413549083059</v>
          </cell>
          <cell r="U26">
            <v>7126.8124997588075</v>
          </cell>
          <cell r="V26">
            <v>8834.8597167491935</v>
          </cell>
          <cell r="W26">
            <v>10503.625242879814</v>
          </cell>
          <cell r="X26">
            <v>12394.569357603534</v>
          </cell>
          <cell r="Y26">
            <v>14373.036939200822</v>
          </cell>
          <cell r="Z26">
            <v>16259.590054448108</v>
          </cell>
          <cell r="AA26">
            <v>17744.127224938493</v>
          </cell>
          <cell r="AB26">
            <v>19480.175792053324</v>
          </cell>
          <cell r="AC26">
            <v>21937.438691893709</v>
          </cell>
          <cell r="AE26">
            <v>1219.5694910832192</v>
          </cell>
          <cell r="AF26">
            <v>1867.957397027023</v>
          </cell>
          <cell r="AG26">
            <v>1906.0144667980635</v>
          </cell>
          <cell r="AH26">
            <v>2133.2711448505015</v>
          </cell>
          <cell r="AI26">
            <v>1371.5809911766846</v>
          </cell>
          <cell r="AJ26">
            <v>1354.1348005882837</v>
          </cell>
          <cell r="AK26">
            <v>1494.736087014946</v>
          </cell>
          <cell r="AL26">
            <v>1468.425286182867</v>
          </cell>
          <cell r="AM26">
            <v>1353.8572884505177</v>
          </cell>
          <cell r="AN26">
            <v>0</v>
          </cell>
          <cell r="AO26">
            <v>0</v>
          </cell>
          <cell r="AP26">
            <v>0</v>
          </cell>
          <cell r="AR26">
            <v>1219.5694910832192</v>
          </cell>
          <cell r="AS26">
            <v>3087.526888110242</v>
          </cell>
          <cell r="AT26">
            <v>4993.5413549083059</v>
          </cell>
          <cell r="AU26">
            <v>7126.8124997588075</v>
          </cell>
          <cell r="AV26">
            <v>8498.3934909354921</v>
          </cell>
          <cell r="AW26">
            <v>9852.5282915237767</v>
          </cell>
          <cell r="AX26">
            <v>11347.264378538723</v>
          </cell>
          <cell r="AY26">
            <v>12815.689664721589</v>
          </cell>
          <cell r="AZ26">
            <v>14169.546953172106</v>
          </cell>
          <cell r="BA26">
            <v>14169.546953172106</v>
          </cell>
          <cell r="BB26">
            <v>14169.546953172106</v>
          </cell>
          <cell r="BC26">
            <v>14169.546953172106</v>
          </cell>
          <cell r="BE26">
            <v>863.83070251791128</v>
          </cell>
          <cell r="BF26">
            <v>1070.8930827291638</v>
          </cell>
          <cell r="BG26">
            <v>1296.0196284338267</v>
          </cell>
          <cell r="BH26">
            <v>1293.4326572849789</v>
          </cell>
          <cell r="BI26">
            <v>1294.0568736026357</v>
          </cell>
          <cell r="BJ26">
            <v>1125.7932465772024</v>
          </cell>
          <cell r="BK26">
            <v>1097.8517857709517</v>
          </cell>
          <cell r="BL26">
            <v>1211.9942906535839</v>
          </cell>
          <cell r="BM26">
            <v>1957.501304576555</v>
          </cell>
          <cell r="BN26">
            <v>1748.2628912240807</v>
          </cell>
          <cell r="BO26">
            <v>1940.1990518587436</v>
          </cell>
          <cell r="BP26">
            <v>2217.9590326493853</v>
          </cell>
          <cell r="BR26">
            <v>863.83070251791128</v>
          </cell>
          <cell r="BS26">
            <v>1934.7237852470751</v>
          </cell>
          <cell r="BT26">
            <v>3230.7434136809015</v>
          </cell>
          <cell r="BU26">
            <v>4524.1760709658802</v>
          </cell>
          <cell r="BV26">
            <v>5818.2329445685154</v>
          </cell>
          <cell r="BW26">
            <v>6944.0261911457183</v>
          </cell>
          <cell r="BX26">
            <v>8041.8779769166704</v>
          </cell>
          <cell r="BY26">
            <v>9253.8722675702538</v>
          </cell>
          <cell r="BZ26">
            <v>11211.373572146809</v>
          </cell>
          <cell r="CA26">
            <v>12959.636463370891</v>
          </cell>
          <cell r="CB26">
            <v>14899.835515229635</v>
          </cell>
          <cell r="CC26">
            <v>17117.794547879021</v>
          </cell>
        </row>
        <row r="37">
          <cell r="E37">
            <v>821.65840026000001</v>
          </cell>
          <cell r="F37">
            <v>1040.4458929000002</v>
          </cell>
          <cell r="G37">
            <v>944.618604</v>
          </cell>
          <cell r="H37">
            <v>993.93454550000001</v>
          </cell>
          <cell r="I37">
            <v>1025.2447397953197</v>
          </cell>
          <cell r="J37">
            <v>1121.0792339897698</v>
          </cell>
          <cell r="K37">
            <v>1115.6534563620348</v>
          </cell>
          <cell r="L37">
            <v>1125.0698603431997</v>
          </cell>
          <cell r="M37">
            <v>1181.1515458269685</v>
          </cell>
          <cell r="N37">
            <v>1167.190217671166</v>
          </cell>
          <cell r="O37">
            <v>1306.4900446612105</v>
          </cell>
          <cell r="P37">
            <v>1796.1203831547443</v>
          </cell>
          <cell r="R37">
            <v>821.65840026000001</v>
          </cell>
          <cell r="S37">
            <v>1862.1042931600002</v>
          </cell>
          <cell r="T37">
            <v>2806.7228971600002</v>
          </cell>
          <cell r="U37">
            <v>3800.65744266</v>
          </cell>
          <cell r="V37">
            <v>4825.9021824553201</v>
          </cell>
          <cell r="W37">
            <v>5946.98141644509</v>
          </cell>
          <cell r="X37">
            <v>7062.6348728071243</v>
          </cell>
          <cell r="Y37">
            <v>8187.7047331503236</v>
          </cell>
          <cell r="Z37">
            <v>9368.8562789772914</v>
          </cell>
          <cell r="AA37">
            <v>10536.046496648458</v>
          </cell>
          <cell r="AB37">
            <v>11842.536541309668</v>
          </cell>
          <cell r="AC37">
            <v>13638.656924464412</v>
          </cell>
          <cell r="AE37">
            <v>821.65840026000001</v>
          </cell>
          <cell r="AF37">
            <v>1040.4458929000002</v>
          </cell>
          <cell r="AG37">
            <v>944.618604</v>
          </cell>
          <cell r="AH37">
            <v>993.93454550000001</v>
          </cell>
          <cell r="AI37">
            <v>886.90653127391306</v>
          </cell>
          <cell r="AJ37">
            <v>827.57117660999995</v>
          </cell>
          <cell r="AK37">
            <v>938.90101995999999</v>
          </cell>
          <cell r="AL37">
            <v>996.97087923000004</v>
          </cell>
          <cell r="AM37">
            <v>1041.4846694556647</v>
          </cell>
          <cell r="AN37">
            <v>0</v>
          </cell>
          <cell r="AO37">
            <v>0</v>
          </cell>
          <cell r="AP37">
            <v>0</v>
          </cell>
          <cell r="AR37">
            <v>821.65840026000001</v>
          </cell>
          <cell r="AS37">
            <v>1862.1042931600002</v>
          </cell>
          <cell r="AT37">
            <v>2806.7228971600002</v>
          </cell>
          <cell r="AU37">
            <v>3800.65744266</v>
          </cell>
          <cell r="AV37">
            <v>4687.5639739339131</v>
          </cell>
          <cell r="AW37">
            <v>5515.1351505439134</v>
          </cell>
          <cell r="AX37">
            <v>6454.0361705039131</v>
          </cell>
          <cell r="AY37">
            <v>7451.0070497339129</v>
          </cell>
          <cell r="AZ37">
            <v>8492.4917191895784</v>
          </cell>
          <cell r="BA37">
            <v>8492.4917191895784</v>
          </cell>
          <cell r="BB37">
            <v>8492.4917191895784</v>
          </cell>
          <cell r="BC37">
            <v>8492.4917191895784</v>
          </cell>
          <cell r="BE37">
            <v>949.17560539999999</v>
          </cell>
          <cell r="BF37">
            <v>857.70396870250011</v>
          </cell>
          <cell r="BG37">
            <v>892.48402220000003</v>
          </cell>
          <cell r="BH37">
            <v>1061.82875857</v>
          </cell>
          <cell r="BI37">
            <v>868.18160199999988</v>
          </cell>
          <cell r="BJ37">
            <v>1052.945463</v>
          </cell>
          <cell r="BK37">
            <v>970.80948222000006</v>
          </cell>
          <cell r="BL37">
            <v>1187.2030922199999</v>
          </cell>
          <cell r="BM37">
            <v>1095.5891329999999</v>
          </cell>
          <cell r="BN37">
            <v>959.06849699999998</v>
          </cell>
          <cell r="BO37">
            <v>1404.7527504</v>
          </cell>
          <cell r="BP37">
            <v>2111.1387960000002</v>
          </cell>
          <cell r="BR37">
            <v>949.17560539999999</v>
          </cell>
          <cell r="BS37">
            <v>1806.8795741025001</v>
          </cell>
          <cell r="BT37">
            <v>2699.3635963024999</v>
          </cell>
          <cell r="BU37">
            <v>3761.1923548724999</v>
          </cell>
          <cell r="BV37">
            <v>4629.3739568724995</v>
          </cell>
          <cell r="BW37">
            <v>5682.3194198724996</v>
          </cell>
          <cell r="BX37">
            <v>6653.1289020924996</v>
          </cell>
          <cell r="BY37">
            <v>7840.3319943124998</v>
          </cell>
          <cell r="BZ37">
            <v>8935.9211273125002</v>
          </cell>
          <cell r="CA37">
            <v>9894.9896243125004</v>
          </cell>
          <cell r="CB37">
            <v>11299.742374712499</v>
          </cell>
          <cell r="CC37">
            <v>13410.881170712499</v>
          </cell>
        </row>
        <row r="40">
          <cell r="R40">
            <v>28.466999999999999</v>
          </cell>
          <cell r="S40">
            <v>49.231499999999997</v>
          </cell>
          <cell r="T40">
            <v>69.193899999999999</v>
          </cell>
          <cell r="U40">
            <v>86.014899999999997</v>
          </cell>
          <cell r="V40">
            <v>98.496899999999997</v>
          </cell>
          <cell r="W40">
            <v>111.5749</v>
          </cell>
          <cell r="X40">
            <v>129.70339999999999</v>
          </cell>
          <cell r="Y40">
            <v>144.70439999999999</v>
          </cell>
          <cell r="Z40">
            <v>159.91239999999999</v>
          </cell>
          <cell r="AA40">
            <v>175.34289999999999</v>
          </cell>
          <cell r="AB40">
            <v>190.6069</v>
          </cell>
          <cell r="AC40">
            <v>204.2739</v>
          </cell>
          <cell r="AR40">
            <v>28.466999999999999</v>
          </cell>
          <cell r="AS40">
            <v>49.231499999999997</v>
          </cell>
          <cell r="AT40">
            <v>69.193899999999999</v>
          </cell>
          <cell r="AU40">
            <v>86.014899999999997</v>
          </cell>
          <cell r="AV40">
            <v>96.056248999999994</v>
          </cell>
          <cell r="AW40">
            <v>105.97174899999999</v>
          </cell>
          <cell r="AX40">
            <v>115.88891499999998</v>
          </cell>
          <cell r="AY40">
            <v>130.88108099999999</v>
          </cell>
          <cell r="AZ40">
            <v>140.15402</v>
          </cell>
          <cell r="BA40">
            <v>140.15402</v>
          </cell>
          <cell r="BB40">
            <v>140.15402</v>
          </cell>
          <cell r="BC40">
            <v>140.15402</v>
          </cell>
          <cell r="BR40">
            <v>16.89425</v>
          </cell>
          <cell r="BS40">
            <v>25.405749999999998</v>
          </cell>
          <cell r="BT40">
            <v>35.433749999999996</v>
          </cell>
          <cell r="BU40">
            <v>46.463249999999995</v>
          </cell>
          <cell r="BV40">
            <v>61.232749999999996</v>
          </cell>
          <cell r="BW40">
            <v>81.431349999999995</v>
          </cell>
          <cell r="BX40">
            <v>102.41295</v>
          </cell>
          <cell r="BY40">
            <v>117.41395</v>
          </cell>
          <cell r="BZ40">
            <v>137.83244999999999</v>
          </cell>
          <cell r="CA40">
            <v>162.74564999999998</v>
          </cell>
          <cell r="CB40">
            <v>202.90914999999998</v>
          </cell>
          <cell r="CC40">
            <v>210.44444999999999</v>
          </cell>
        </row>
        <row r="41">
          <cell r="E41">
            <v>158.63320300000001</v>
          </cell>
          <cell r="F41">
            <v>186.86236700000001</v>
          </cell>
          <cell r="G41">
            <v>166.50575599999999</v>
          </cell>
          <cell r="H41">
            <v>197.112853</v>
          </cell>
          <cell r="I41">
            <v>231.76577162884956</v>
          </cell>
          <cell r="J41">
            <v>234.68195633491194</v>
          </cell>
          <cell r="K41">
            <v>242.47700535450443</v>
          </cell>
          <cell r="L41">
            <v>240.79895692405722</v>
          </cell>
          <cell r="M41">
            <v>269.32566343635187</v>
          </cell>
          <cell r="N41">
            <v>283.30933806058101</v>
          </cell>
          <cell r="O41">
            <v>265.41023267268281</v>
          </cell>
          <cell r="P41">
            <v>233.80713129247363</v>
          </cell>
          <cell r="R41">
            <v>158.63320300000001</v>
          </cell>
          <cell r="S41">
            <v>345.49557000000004</v>
          </cell>
          <cell r="T41">
            <v>512.00132600000006</v>
          </cell>
          <cell r="U41">
            <v>709.11417900000004</v>
          </cell>
          <cell r="V41">
            <v>940.87995062884966</v>
          </cell>
          <cell r="W41">
            <v>1175.5619069637617</v>
          </cell>
          <cell r="X41">
            <v>1418.0389123182661</v>
          </cell>
          <cell r="Y41">
            <v>1658.8378692423232</v>
          </cell>
          <cell r="Z41">
            <v>1928.163532678675</v>
          </cell>
          <cell r="AA41">
            <v>2211.472870739256</v>
          </cell>
          <cell r="AB41">
            <v>2476.8831034119389</v>
          </cell>
          <cell r="AC41">
            <v>2710.6902347044124</v>
          </cell>
          <cell r="AE41">
            <v>158.63320300000001</v>
          </cell>
          <cell r="AF41">
            <v>186.86236700000001</v>
          </cell>
          <cell r="AG41">
            <v>166.50575599999999</v>
          </cell>
          <cell r="AH41">
            <v>197.112853</v>
          </cell>
          <cell r="AI41">
            <v>185.34134</v>
          </cell>
          <cell r="AJ41">
            <v>195.62101799999999</v>
          </cell>
          <cell r="AK41">
            <v>221.065428</v>
          </cell>
          <cell r="AL41">
            <v>234.83930699999999</v>
          </cell>
          <cell r="AM41">
            <v>234.46255500000001</v>
          </cell>
          <cell r="AN41">
            <v>0</v>
          </cell>
          <cell r="AO41">
            <v>0</v>
          </cell>
          <cell r="AP41">
            <v>0</v>
          </cell>
          <cell r="AR41">
            <v>158.63320300000001</v>
          </cell>
          <cell r="AS41">
            <v>345.49557000000004</v>
          </cell>
          <cell r="AT41">
            <v>512.00132600000006</v>
          </cell>
          <cell r="AU41">
            <v>709.11417900000004</v>
          </cell>
          <cell r="AV41">
            <v>894.45551900000009</v>
          </cell>
          <cell r="AW41">
            <v>1090.0765370000001</v>
          </cell>
          <cell r="AX41">
            <v>1311.1419650000003</v>
          </cell>
          <cell r="AY41">
            <v>1545.9812720000002</v>
          </cell>
          <cell r="AZ41">
            <v>1780.4438270000003</v>
          </cell>
          <cell r="BA41">
            <v>1780.4438270000003</v>
          </cell>
          <cell r="BB41">
            <v>1780.4438270000003</v>
          </cell>
          <cell r="BC41">
            <v>1780.4438270000003</v>
          </cell>
          <cell r="BE41">
            <v>229.79770600000001</v>
          </cell>
          <cell r="BF41">
            <v>143.05550820249999</v>
          </cell>
          <cell r="BG41">
            <v>159.65114269999998</v>
          </cell>
          <cell r="BH41">
            <v>172.50759932</v>
          </cell>
          <cell r="BI41">
            <v>175.002925</v>
          </cell>
          <cell r="BJ41">
            <v>196.34795800000001</v>
          </cell>
          <cell r="BK41">
            <v>178.81147540000001</v>
          </cell>
          <cell r="BL41">
            <v>228.85843</v>
          </cell>
          <cell r="BM41">
            <v>256.04476199999999</v>
          </cell>
          <cell r="BN41">
            <v>202.133871</v>
          </cell>
          <cell r="BO41">
            <v>252.4287716</v>
          </cell>
          <cell r="BP41">
            <v>184.9663615</v>
          </cell>
          <cell r="BR41">
            <v>229.79770600000001</v>
          </cell>
          <cell r="BS41">
            <v>372.8532142025</v>
          </cell>
          <cell r="BT41">
            <v>532.50435690249992</v>
          </cell>
          <cell r="BU41">
            <v>705.01195622249998</v>
          </cell>
          <cell r="BV41">
            <v>880.01488122249998</v>
          </cell>
          <cell r="BW41">
            <v>1076.3628392225</v>
          </cell>
          <cell r="BX41">
            <v>1255.1743146225001</v>
          </cell>
          <cell r="BY41">
            <v>1484.0327446225001</v>
          </cell>
          <cell r="BZ41">
            <v>1740.0775066225001</v>
          </cell>
          <cell r="CA41">
            <v>1942.2113776225001</v>
          </cell>
          <cell r="CB41">
            <v>2194.6401492225</v>
          </cell>
          <cell r="CC41">
            <v>2379.6065107224999</v>
          </cell>
        </row>
        <row r="43">
          <cell r="E43">
            <v>116.12847816</v>
          </cell>
          <cell r="F43">
            <v>164.372446</v>
          </cell>
          <cell r="G43">
            <v>138.633377</v>
          </cell>
          <cell r="H43">
            <v>160.52124950000001</v>
          </cell>
          <cell r="I43">
            <v>125.602542</v>
          </cell>
          <cell r="J43">
            <v>120.142628</v>
          </cell>
          <cell r="K43">
            <v>116.625214</v>
          </cell>
          <cell r="L43">
            <v>120.142628</v>
          </cell>
          <cell r="M43">
            <v>122.872585</v>
          </cell>
          <cell r="N43">
            <v>122.872585</v>
          </cell>
          <cell r="O43">
            <v>114.682714</v>
          </cell>
          <cell r="P43">
            <v>396.56467900000001</v>
          </cell>
          <cell r="R43">
            <v>116.12847816</v>
          </cell>
          <cell r="S43">
            <v>280.50092416000001</v>
          </cell>
          <cell r="T43">
            <v>419.13430116000001</v>
          </cell>
          <cell r="U43">
            <v>579.65555066000002</v>
          </cell>
          <cell r="V43">
            <v>705.25809265999999</v>
          </cell>
          <cell r="W43">
            <v>825.40072065999993</v>
          </cell>
          <cell r="X43">
            <v>942.02593465999996</v>
          </cell>
          <cell r="Y43">
            <v>1062.1685626599999</v>
          </cell>
          <cell r="Z43">
            <v>1185.04114766</v>
          </cell>
          <cell r="AA43">
            <v>1307.9137326600001</v>
          </cell>
          <cell r="AB43">
            <v>1422.5964466600001</v>
          </cell>
          <cell r="AC43">
            <v>1819.1611256600002</v>
          </cell>
          <cell r="AE43">
            <v>116.12847816</v>
          </cell>
          <cell r="AF43">
            <v>164.372446</v>
          </cell>
          <cell r="AG43">
            <v>138.633377</v>
          </cell>
          <cell r="AH43">
            <v>160.52124950000001</v>
          </cell>
          <cell r="AI43">
            <v>123.01498142391304</v>
          </cell>
          <cell r="AJ43">
            <v>128.41841024999999</v>
          </cell>
          <cell r="AK43">
            <v>148.92450249999999</v>
          </cell>
          <cell r="AL43">
            <v>169.949579</v>
          </cell>
          <cell r="AM43">
            <v>172.03356136092489</v>
          </cell>
          <cell r="AN43">
            <v>0</v>
          </cell>
          <cell r="AO43">
            <v>0</v>
          </cell>
          <cell r="AP43">
            <v>0</v>
          </cell>
          <cell r="AR43">
            <v>116.12847816</v>
          </cell>
          <cell r="AS43">
            <v>280.50092416000001</v>
          </cell>
          <cell r="AT43">
            <v>419.13430116000001</v>
          </cell>
          <cell r="AU43">
            <v>579.65555066000002</v>
          </cell>
          <cell r="AV43">
            <v>702.67053208391303</v>
          </cell>
          <cell r="AW43">
            <v>831.088942333913</v>
          </cell>
          <cell r="AX43">
            <v>980.01344483391301</v>
          </cell>
          <cell r="AY43">
            <v>1149.963023833913</v>
          </cell>
          <cell r="AZ43">
            <v>1321.996585194838</v>
          </cell>
          <cell r="BA43">
            <v>1321.996585194838</v>
          </cell>
          <cell r="BB43">
            <v>1321.996585194838</v>
          </cell>
          <cell r="BC43">
            <v>1321.996585194838</v>
          </cell>
          <cell r="BE43">
            <v>153.69823740000001</v>
          </cell>
          <cell r="BF43">
            <v>136.98499150000001</v>
          </cell>
          <cell r="BG43">
            <v>130.991038</v>
          </cell>
          <cell r="BH43">
            <v>140.59312825000001</v>
          </cell>
          <cell r="BI43">
            <v>167.24027100000001</v>
          </cell>
          <cell r="BJ43">
            <v>171.24872999999999</v>
          </cell>
          <cell r="BK43">
            <v>155.13786300000001</v>
          </cell>
          <cell r="BL43">
            <v>160.60107221999999</v>
          </cell>
          <cell r="BM43">
            <v>129.43560600000001</v>
          </cell>
          <cell r="BN43">
            <v>135.34983700000001</v>
          </cell>
          <cell r="BO43">
            <v>211.011438</v>
          </cell>
          <cell r="BP43">
            <v>336.97599699999995</v>
          </cell>
          <cell r="BR43">
            <v>153.69823740000001</v>
          </cell>
          <cell r="BS43">
            <v>290.68322890000002</v>
          </cell>
          <cell r="BT43">
            <v>421.67426690000002</v>
          </cell>
          <cell r="BU43">
            <v>562.26739515000008</v>
          </cell>
          <cell r="BV43">
            <v>729.50766615000009</v>
          </cell>
          <cell r="BW43">
            <v>900.75639615000011</v>
          </cell>
          <cell r="BX43">
            <v>1055.8942591500002</v>
          </cell>
          <cell r="BY43">
            <v>1216.4953313700003</v>
          </cell>
          <cell r="BZ43">
            <v>1345.9309373700003</v>
          </cell>
          <cell r="CA43">
            <v>1481.2807743700002</v>
          </cell>
          <cell r="CB43">
            <v>1692.2922123700002</v>
          </cell>
          <cell r="CC43">
            <v>2029.2682093700002</v>
          </cell>
        </row>
        <row r="44">
          <cell r="E44">
            <v>84.545042099999989</v>
          </cell>
          <cell r="F44">
            <v>103.4621029</v>
          </cell>
          <cell r="G44">
            <v>89.943706000000006</v>
          </cell>
          <cell r="H44">
            <v>104.750848</v>
          </cell>
          <cell r="I44">
            <v>109.35901930000001</v>
          </cell>
          <cell r="J44">
            <v>109.94612830000003</v>
          </cell>
          <cell r="K44">
            <v>108.47762420000002</v>
          </cell>
          <cell r="L44">
            <v>112.20530910000005</v>
          </cell>
          <cell r="M44">
            <v>117.30328080000001</v>
          </cell>
          <cell r="N44">
            <v>103.35916770000003</v>
          </cell>
          <cell r="O44">
            <v>99.576978600000089</v>
          </cell>
          <cell r="P44">
            <v>103.57992800000007</v>
          </cell>
          <cell r="R44">
            <v>84.545042099999989</v>
          </cell>
          <cell r="S44">
            <v>188.00714499999998</v>
          </cell>
          <cell r="T44">
            <v>277.950851</v>
          </cell>
          <cell r="U44">
            <v>382.70169900000002</v>
          </cell>
          <cell r="V44">
            <v>492.06071830000002</v>
          </cell>
          <cell r="W44">
            <v>602.00684660000002</v>
          </cell>
          <cell r="X44">
            <v>710.48447080000005</v>
          </cell>
          <cell r="Y44">
            <v>822.68977990000008</v>
          </cell>
          <cell r="Z44">
            <v>939.99306070000011</v>
          </cell>
          <cell r="AA44">
            <v>1043.3522284000001</v>
          </cell>
          <cell r="AB44">
            <v>1142.9292070000001</v>
          </cell>
          <cell r="AC44">
            <v>1246.5091350000002</v>
          </cell>
          <cell r="AE44">
            <v>84.545042099999989</v>
          </cell>
          <cell r="AF44">
            <v>103.4621029</v>
          </cell>
          <cell r="AG44">
            <v>89.943706000000006</v>
          </cell>
          <cell r="AH44">
            <v>104.750848</v>
          </cell>
          <cell r="AI44">
            <v>101.05834985</v>
          </cell>
          <cell r="AJ44">
            <v>102.36397969999999</v>
          </cell>
          <cell r="AK44">
            <v>91.524487460000003</v>
          </cell>
          <cell r="AL44">
            <v>91.249956209999993</v>
          </cell>
          <cell r="AM44">
            <v>85.561301329999992</v>
          </cell>
          <cell r="AN44">
            <v>0</v>
          </cell>
          <cell r="AO44">
            <v>0</v>
          </cell>
          <cell r="AP44">
            <v>0</v>
          </cell>
          <cell r="AR44">
            <v>84.545042099999989</v>
          </cell>
          <cell r="AS44">
            <v>188.00714499999998</v>
          </cell>
          <cell r="AT44">
            <v>277.950851</v>
          </cell>
          <cell r="AU44">
            <v>382.70169900000002</v>
          </cell>
          <cell r="AV44">
            <v>483.76004885000003</v>
          </cell>
          <cell r="AW44">
            <v>586.12402855000005</v>
          </cell>
          <cell r="AX44">
            <v>677.64851601000009</v>
          </cell>
          <cell r="AY44">
            <v>768.89847222000003</v>
          </cell>
          <cell r="AZ44">
            <v>854.45977355000002</v>
          </cell>
          <cell r="BA44">
            <v>854.45977355000002</v>
          </cell>
          <cell r="BB44">
            <v>854.45977355000002</v>
          </cell>
          <cell r="BC44">
            <v>854.45977355000002</v>
          </cell>
          <cell r="BE44">
            <v>58.941766999999999</v>
          </cell>
          <cell r="BF44">
            <v>97.312569999999994</v>
          </cell>
          <cell r="BG44">
            <v>124.80298999999999</v>
          </cell>
          <cell r="BH44">
            <v>99.632470999999995</v>
          </cell>
          <cell r="BI44">
            <v>85.836213000000001</v>
          </cell>
          <cell r="BJ44">
            <v>116.338536</v>
          </cell>
          <cell r="BK44">
            <v>111.311072</v>
          </cell>
          <cell r="BL44">
            <v>108.391825</v>
          </cell>
          <cell r="BM44">
            <v>101.14614400000001</v>
          </cell>
          <cell r="BN44">
            <v>102.509815</v>
          </cell>
          <cell r="BO44">
            <v>94.270302000000001</v>
          </cell>
          <cell r="BP44">
            <v>102.27960299999999</v>
          </cell>
          <cell r="BR44">
            <v>58.941766999999999</v>
          </cell>
          <cell r="BS44">
            <v>156.25433699999999</v>
          </cell>
          <cell r="BT44">
            <v>281.05732699999999</v>
          </cell>
          <cell r="BU44">
            <v>380.689798</v>
          </cell>
          <cell r="BV44">
            <v>466.52601099999998</v>
          </cell>
          <cell r="BW44">
            <v>582.86454700000002</v>
          </cell>
          <cell r="BX44">
            <v>694.17561899999998</v>
          </cell>
          <cell r="BY44">
            <v>802.56744400000002</v>
          </cell>
          <cell r="BZ44">
            <v>903.71358800000007</v>
          </cell>
          <cell r="CA44">
            <v>1006.2234030000001</v>
          </cell>
          <cell r="CB44">
            <v>1100.4937050000001</v>
          </cell>
          <cell r="CC44">
            <v>1202.773308</v>
          </cell>
        </row>
        <row r="46">
          <cell r="E46">
            <v>42.785366000000003</v>
          </cell>
          <cell r="F46">
            <v>65.829044999999994</v>
          </cell>
          <cell r="G46">
            <v>60.834662999999999</v>
          </cell>
          <cell r="H46">
            <v>63.344298000000002</v>
          </cell>
          <cell r="I46">
            <v>45.872464999999998</v>
          </cell>
          <cell r="J46">
            <v>66.12397</v>
          </cell>
          <cell r="K46">
            <v>65.240780000000001</v>
          </cell>
          <cell r="L46">
            <v>66.698719999999994</v>
          </cell>
          <cell r="M46">
            <v>70.548720000000003</v>
          </cell>
          <cell r="N46">
            <v>62.162430000000001</v>
          </cell>
          <cell r="O46">
            <v>59.887740000000001</v>
          </cell>
          <cell r="P46">
            <v>62.759481999999998</v>
          </cell>
          <cell r="R46">
            <v>42.785366000000003</v>
          </cell>
          <cell r="S46">
            <v>108.61441099999999</v>
          </cell>
          <cell r="T46">
            <v>169.449074</v>
          </cell>
          <cell r="U46">
            <v>232.79337200000001</v>
          </cell>
          <cell r="V46">
            <v>278.66583700000001</v>
          </cell>
          <cell r="W46">
            <v>344.789807</v>
          </cell>
          <cell r="X46">
            <v>410.03058699999997</v>
          </cell>
          <cell r="Y46">
            <v>476.72930699999995</v>
          </cell>
          <cell r="Z46">
            <v>547.27802699999995</v>
          </cell>
          <cell r="AA46">
            <v>609.44045699999992</v>
          </cell>
          <cell r="AB46">
            <v>669.32819699999993</v>
          </cell>
          <cell r="AC46">
            <v>732.08767899999998</v>
          </cell>
          <cell r="AE46">
            <v>42.785366000000003</v>
          </cell>
          <cell r="AF46">
            <v>65.829044999999994</v>
          </cell>
          <cell r="AG46">
            <v>60.834662999999999</v>
          </cell>
          <cell r="AH46">
            <v>63.344298000000002</v>
          </cell>
          <cell r="AI46">
            <v>45.017166000000003</v>
          </cell>
          <cell r="AJ46">
            <v>33.895305999999998</v>
          </cell>
          <cell r="AK46">
            <v>42.507269000000001</v>
          </cell>
          <cell r="AL46">
            <v>35.346921000000002</v>
          </cell>
          <cell r="AM46">
            <v>39.879167764739876</v>
          </cell>
          <cell r="AN46">
            <v>0</v>
          </cell>
          <cell r="AO46">
            <v>0</v>
          </cell>
          <cell r="AP46">
            <v>0</v>
          </cell>
          <cell r="AR46">
            <v>42.785366000000003</v>
          </cell>
          <cell r="AS46">
            <v>108.61441099999999</v>
          </cell>
          <cell r="AT46">
            <v>169.449074</v>
          </cell>
          <cell r="AU46">
            <v>232.79337200000001</v>
          </cell>
          <cell r="AV46">
            <v>277.81053800000001</v>
          </cell>
          <cell r="AW46">
            <v>311.70584400000001</v>
          </cell>
          <cell r="AX46">
            <v>354.21311300000002</v>
          </cell>
          <cell r="AY46">
            <v>389.56003400000003</v>
          </cell>
          <cell r="AZ46">
            <v>429.43920176473989</v>
          </cell>
          <cell r="BA46">
            <v>429.43920176473989</v>
          </cell>
          <cell r="BB46">
            <v>429.43920176473989</v>
          </cell>
          <cell r="BC46">
            <v>429.43920176473989</v>
          </cell>
          <cell r="BE46">
            <v>56.016530000000003</v>
          </cell>
          <cell r="BF46">
            <v>79.524238999999994</v>
          </cell>
          <cell r="BG46">
            <v>66.041261000000006</v>
          </cell>
          <cell r="BH46">
            <v>64.844740999999999</v>
          </cell>
          <cell r="BI46">
            <v>51.342095999999998</v>
          </cell>
          <cell r="BJ46">
            <v>49.399766999999997</v>
          </cell>
          <cell r="BK46">
            <v>42.183020820000003</v>
          </cell>
          <cell r="BL46">
            <v>65.635493999999994</v>
          </cell>
          <cell r="BM46">
            <v>68.272053999999997</v>
          </cell>
          <cell r="BN46">
            <v>57.878036999999999</v>
          </cell>
          <cell r="BO46">
            <v>64.543093999999996</v>
          </cell>
          <cell r="BP46">
            <v>119.5648475</v>
          </cell>
          <cell r="BR46">
            <v>56.016530000000003</v>
          </cell>
          <cell r="BS46">
            <v>135.54076900000001</v>
          </cell>
          <cell r="BT46">
            <v>201.58203000000003</v>
          </cell>
          <cell r="BU46">
            <v>266.42677100000003</v>
          </cell>
          <cell r="BV46">
            <v>317.768867</v>
          </cell>
          <cell r="BW46">
            <v>367.168634</v>
          </cell>
          <cell r="BX46">
            <v>409.35165482000002</v>
          </cell>
          <cell r="BY46">
            <v>474.98714882000002</v>
          </cell>
          <cell r="BZ46">
            <v>543.25920282000004</v>
          </cell>
          <cell r="CA46">
            <v>601.13723981999999</v>
          </cell>
          <cell r="CB46">
            <v>665.68033381999999</v>
          </cell>
          <cell r="CC46">
            <v>785.24518132000003</v>
          </cell>
        </row>
        <row r="47">
          <cell r="E47">
            <v>145.20849999999999</v>
          </cell>
          <cell r="F47">
            <v>152.81932499999999</v>
          </cell>
          <cell r="G47">
            <v>184.624922</v>
          </cell>
          <cell r="H47">
            <v>158.58945499999999</v>
          </cell>
          <cell r="I47">
            <v>156.81805700000001</v>
          </cell>
          <cell r="J47">
            <v>231.43389500000004</v>
          </cell>
          <cell r="K47">
            <v>228.34272999999996</v>
          </cell>
          <cell r="L47">
            <v>236.189415</v>
          </cell>
          <cell r="M47">
            <v>212.28751199999999</v>
          </cell>
          <cell r="N47">
            <v>187.052403</v>
          </cell>
          <cell r="O47">
            <v>209.60708999999997</v>
          </cell>
          <cell r="P47">
            <v>187.45792000000003</v>
          </cell>
          <cell r="R47">
            <v>145.20849999999999</v>
          </cell>
          <cell r="S47">
            <v>298.02782500000001</v>
          </cell>
          <cell r="T47">
            <v>482.65274699999998</v>
          </cell>
          <cell r="U47">
            <v>641.24220199999991</v>
          </cell>
          <cell r="V47">
            <v>798.06025899999986</v>
          </cell>
          <cell r="W47">
            <v>1029.494154</v>
          </cell>
          <cell r="X47">
            <v>1257.8368839999998</v>
          </cell>
          <cell r="Y47">
            <v>1494.0262989999999</v>
          </cell>
          <cell r="Z47">
            <v>1706.313811</v>
          </cell>
          <cell r="AA47">
            <v>1893.3662139999999</v>
          </cell>
          <cell r="AB47">
            <v>2102.9733040000001</v>
          </cell>
          <cell r="AC47">
            <v>2290.4312239999999</v>
          </cell>
          <cell r="AE47">
            <v>145.20849999999999</v>
          </cell>
          <cell r="AF47">
            <v>152.81932499999999</v>
          </cell>
          <cell r="AG47">
            <v>184.624922</v>
          </cell>
          <cell r="AH47">
            <v>158.58945499999999</v>
          </cell>
          <cell r="AI47">
            <v>156.81805700000001</v>
          </cell>
          <cell r="AJ47">
            <v>94.667131659999995</v>
          </cell>
          <cell r="AK47">
            <v>138.314233</v>
          </cell>
          <cell r="AL47">
            <v>131.50618402000001</v>
          </cell>
          <cell r="AM47">
            <v>141.654427</v>
          </cell>
          <cell r="AN47">
            <v>0</v>
          </cell>
          <cell r="AO47">
            <v>0</v>
          </cell>
          <cell r="AP47">
            <v>0</v>
          </cell>
          <cell r="AR47">
            <v>145.20849999999999</v>
          </cell>
          <cell r="AS47">
            <v>298.02782500000001</v>
          </cell>
          <cell r="AT47">
            <v>482.65274699999998</v>
          </cell>
          <cell r="AU47">
            <v>641.24220199999991</v>
          </cell>
          <cell r="AV47">
            <v>798.06025899999986</v>
          </cell>
          <cell r="AW47">
            <v>892.72739065999986</v>
          </cell>
          <cell r="AX47">
            <v>1031.0416236599999</v>
          </cell>
          <cell r="AY47">
            <v>1162.54780768</v>
          </cell>
          <cell r="AZ47">
            <v>1304.2022346799999</v>
          </cell>
          <cell r="BA47">
            <v>1304.2022346799999</v>
          </cell>
          <cell r="BB47">
            <v>1304.2022346799999</v>
          </cell>
          <cell r="BC47">
            <v>1304.2022346799999</v>
          </cell>
          <cell r="BE47">
            <v>127.73336</v>
          </cell>
          <cell r="BF47">
            <v>126.912111</v>
          </cell>
          <cell r="BG47">
            <v>145.45622</v>
          </cell>
          <cell r="BH47">
            <v>303.06466799999998</v>
          </cell>
          <cell r="BI47">
            <v>124.205476</v>
          </cell>
          <cell r="BJ47">
            <v>213.168826</v>
          </cell>
          <cell r="BK47">
            <v>193.63756900000001</v>
          </cell>
          <cell r="BL47">
            <v>295.82260500000001</v>
          </cell>
          <cell r="BM47">
            <v>197.15364400000001</v>
          </cell>
          <cell r="BN47">
            <v>157.40340699999999</v>
          </cell>
          <cell r="BO47">
            <v>182.558741</v>
          </cell>
          <cell r="BP47">
            <v>585.36727800000006</v>
          </cell>
          <cell r="BR47">
            <v>127.73336</v>
          </cell>
          <cell r="BS47">
            <v>254.64547099999999</v>
          </cell>
          <cell r="BT47">
            <v>400.10169099999996</v>
          </cell>
          <cell r="BU47">
            <v>703.16635899999994</v>
          </cell>
          <cell r="BV47">
            <v>827.37183499999992</v>
          </cell>
          <cell r="BW47">
            <v>1040.540661</v>
          </cell>
          <cell r="BX47">
            <v>1234.17823</v>
          </cell>
          <cell r="BY47">
            <v>1530.0008350000001</v>
          </cell>
          <cell r="BZ47">
            <v>1727.154479</v>
          </cell>
          <cell r="CA47">
            <v>1884.5578860000001</v>
          </cell>
          <cell r="CB47">
            <v>2067.1166269999999</v>
          </cell>
          <cell r="CC47">
            <v>2652.483905</v>
          </cell>
        </row>
        <row r="53">
          <cell r="E53">
            <v>766.01448337940406</v>
          </cell>
          <cell r="F53">
            <v>1198.9096953044466</v>
          </cell>
          <cell r="G53">
            <v>1135.0449532933978</v>
          </cell>
          <cell r="H53">
            <v>1231.2667562389213</v>
          </cell>
          <cell r="I53">
            <v>919.79861926703779</v>
          </cell>
          <cell r="J53">
            <v>896.29362140620822</v>
          </cell>
          <cell r="K53">
            <v>945.06486887851111</v>
          </cell>
          <cell r="L53">
            <v>978.67268597730663</v>
          </cell>
          <cell r="M53">
            <v>871.305680439978</v>
          </cell>
          <cell r="N53">
            <v>712.54952050619784</v>
          </cell>
          <cell r="O53">
            <v>894.80141175117956</v>
          </cell>
          <cell r="P53">
            <v>1384.8915362447026</v>
          </cell>
          <cell r="R53">
            <v>766.01448337940406</v>
          </cell>
          <cell r="S53">
            <v>973.87698797143071</v>
          </cell>
          <cell r="T53">
            <v>1027.4097097060699</v>
          </cell>
          <cell r="U53">
            <v>1078.8917321372883</v>
          </cell>
          <cell r="V53">
            <v>1042.6885024818926</v>
          </cell>
          <cell r="W53">
            <v>1014.825235374688</v>
          </cell>
          <cell r="X53">
            <v>1003.3730745027437</v>
          </cell>
          <cell r="Y53">
            <v>999.90462403166805</v>
          </cell>
          <cell r="Z53">
            <v>982.51326741547848</v>
          </cell>
          <cell r="AA53">
            <v>948.90011130264566</v>
          </cell>
          <cell r="AB53">
            <v>943.18621611057119</v>
          </cell>
          <cell r="AC53">
            <v>980.46297546770097</v>
          </cell>
          <cell r="AE53">
            <v>918.3693075665692</v>
          </cell>
          <cell r="AF53">
            <v>1123.8696596748835</v>
          </cell>
          <cell r="AG53">
            <v>1257.0986233422568</v>
          </cell>
          <cell r="AH53">
            <v>1188.0300943658983</v>
          </cell>
          <cell r="AI53">
            <v>920.31311835290489</v>
          </cell>
          <cell r="AJ53">
            <v>831.49934214283462</v>
          </cell>
          <cell r="AK53">
            <v>848.02723047032748</v>
          </cell>
          <cell r="AL53">
            <v>778.61539878786277</v>
          </cell>
          <cell r="AM53">
            <v>609.65634002429431</v>
          </cell>
          <cell r="AN53">
            <v>0</v>
          </cell>
          <cell r="AO53">
            <v>0</v>
          </cell>
          <cell r="AP53">
            <v>0</v>
          </cell>
          <cell r="AR53">
            <v>918.3693075665692</v>
          </cell>
          <cell r="AS53">
            <v>1029.7374266980478</v>
          </cell>
          <cell r="AT53">
            <v>1102.9251692580274</v>
          </cell>
          <cell r="AU53">
            <v>1126.209775641466</v>
          </cell>
          <cell r="AV53">
            <v>1085.0600180192625</v>
          </cell>
          <cell r="AW53">
            <v>1039.8795023614086</v>
          </cell>
          <cell r="AX53">
            <v>1008.5580496426511</v>
          </cell>
          <cell r="AY53">
            <v>973.59913583656464</v>
          </cell>
          <cell r="AZ53">
            <v>916.13033142763197</v>
          </cell>
          <cell r="BA53">
            <v>916.13033142763197</v>
          </cell>
          <cell r="BB53">
            <v>916.13033142763197</v>
          </cell>
          <cell r="BC53">
            <v>916.13033142763197</v>
          </cell>
          <cell r="BE53">
            <v>639.77822929259912</v>
          </cell>
          <cell r="BF53">
            <v>976.90030526900273</v>
          </cell>
          <cell r="BG53">
            <v>946.79716398937489</v>
          </cell>
          <cell r="BH53">
            <v>892.08741474205681</v>
          </cell>
          <cell r="BI53">
            <v>836.53941487861653</v>
          </cell>
          <cell r="BJ53">
            <v>787.64221565155526</v>
          </cell>
          <cell r="BK53">
            <v>706.78531287737064</v>
          </cell>
          <cell r="BL53">
            <v>694.81113195435523</v>
          </cell>
          <cell r="BM53">
            <v>867.12857726837717</v>
          </cell>
          <cell r="BN53">
            <v>952.77519461014072</v>
          </cell>
          <cell r="BO53">
            <v>975.23070732201472</v>
          </cell>
          <cell r="BP53">
            <v>1978.2193357719957</v>
          </cell>
          <cell r="BR53">
            <v>639.77822929259912</v>
          </cell>
          <cell r="BS53">
            <v>777.62604030685907</v>
          </cell>
          <cell r="BT53">
            <v>832.7946765296108</v>
          </cell>
          <cell r="BU53">
            <v>848.35571438100919</v>
          </cell>
          <cell r="BV53">
            <v>845.83071900017944</v>
          </cell>
          <cell r="BW53">
            <v>835.42556414823741</v>
          </cell>
          <cell r="BX53">
            <v>814.62189843539772</v>
          </cell>
          <cell r="BY53">
            <v>795.29646900481589</v>
          </cell>
          <cell r="BZ53">
            <v>806.25269057924402</v>
          </cell>
          <cell r="CA53">
            <v>821.91161365754988</v>
          </cell>
          <cell r="CB53">
            <v>839.44856236185262</v>
          </cell>
          <cell r="CC53">
            <v>911.60587071626037</v>
          </cell>
        </row>
        <row r="54">
          <cell r="E54">
            <v>509.99954732903188</v>
          </cell>
          <cell r="F54">
            <v>841.59950785094782</v>
          </cell>
          <cell r="G54">
            <v>830.52128586494155</v>
          </cell>
          <cell r="H54">
            <v>914.24726881144545</v>
          </cell>
          <cell r="I54">
            <v>626.05207474506415</v>
          </cell>
          <cell r="J54">
            <v>593.26696559955349</v>
          </cell>
          <cell r="K54">
            <v>650.64287918613309</v>
          </cell>
          <cell r="L54">
            <v>685.50224934255414</v>
          </cell>
          <cell r="M54">
            <v>584.42104412623212</v>
          </cell>
          <cell r="N54">
            <v>437.18447762100482</v>
          </cell>
          <cell r="O54">
            <v>545.73116415209347</v>
          </cell>
          <cell r="P54">
            <v>876.85628129631141</v>
          </cell>
          <cell r="R54">
            <v>509.99954732903188</v>
          </cell>
          <cell r="S54">
            <v>669.62245841046183</v>
          </cell>
          <cell r="T54">
            <v>723.09289730365026</v>
          </cell>
          <cell r="U54">
            <v>771.36915030963041</v>
          </cell>
          <cell r="V54">
            <v>738.24046141422878</v>
          </cell>
          <cell r="W54">
            <v>710.65052942593888</v>
          </cell>
          <cell r="X54">
            <v>700.79002565104804</v>
          </cell>
          <cell r="Y54">
            <v>698.64529592445967</v>
          </cell>
          <cell r="Z54">
            <v>683.15320519320437</v>
          </cell>
          <cell r="AA54">
            <v>652.44222659928801</v>
          </cell>
          <cell r="AB54">
            <v>641.26744913088692</v>
          </cell>
          <cell r="AC54">
            <v>661.16510473420988</v>
          </cell>
          <cell r="AE54">
            <v>612.10329691326808</v>
          </cell>
          <cell r="AF54">
            <v>788.46207644420974</v>
          </cell>
          <cell r="AG54">
            <v>920.1767091875688</v>
          </cell>
          <cell r="AH54">
            <v>880.88420513477695</v>
          </cell>
          <cell r="AI54">
            <v>620.46064037709118</v>
          </cell>
          <cell r="AJ54">
            <v>561.39244730162147</v>
          </cell>
          <cell r="AK54">
            <v>565.92577690061671</v>
          </cell>
          <cell r="AL54">
            <v>507.06569420337428</v>
          </cell>
          <cell r="AM54">
            <v>379.4862883237011</v>
          </cell>
          <cell r="AN54">
            <v>0</v>
          </cell>
          <cell r="AO54">
            <v>0</v>
          </cell>
          <cell r="AP54">
            <v>0</v>
          </cell>
          <cell r="AR54">
            <v>612.10329691326808</v>
          </cell>
          <cell r="AS54">
            <v>707.89842944938164</v>
          </cell>
          <cell r="AT54">
            <v>776.25085944146349</v>
          </cell>
          <cell r="AU54">
            <v>804.86803004881904</v>
          </cell>
          <cell r="AV54">
            <v>768.02753189667226</v>
          </cell>
          <cell r="AW54">
            <v>731.04506677568941</v>
          </cell>
          <cell r="AX54">
            <v>703.98822645235339</v>
          </cell>
          <cell r="AY54">
            <v>673.99668316031716</v>
          </cell>
          <cell r="AZ54">
            <v>627.46876969209825</v>
          </cell>
          <cell r="BA54">
            <v>627.46876969209825</v>
          </cell>
          <cell r="BB54">
            <v>627.46876969209825</v>
          </cell>
          <cell r="BC54">
            <v>627.46876969209825</v>
          </cell>
          <cell r="BE54">
            <v>349.06326537438571</v>
          </cell>
          <cell r="BF54">
            <v>630.38416295562081</v>
          </cell>
          <cell r="BG54">
            <v>640.16775916711617</v>
          </cell>
          <cell r="BH54">
            <v>574.77650509686714</v>
          </cell>
          <cell r="BI54">
            <v>566.47360282876571</v>
          </cell>
          <cell r="BJ54">
            <v>481.08965713564294</v>
          </cell>
          <cell r="BK54">
            <v>434.50087001223847</v>
          </cell>
          <cell r="BL54">
            <v>407.82749000314249</v>
          </cell>
          <cell r="BM54">
            <v>605.02474791473071</v>
          </cell>
          <cell r="BN54">
            <v>671.90865028801932</v>
          </cell>
          <cell r="BO54">
            <v>615.12250546697578</v>
          </cell>
          <cell r="BP54">
            <v>1177.3401083705662</v>
          </cell>
          <cell r="BR54">
            <v>349.06326537438571</v>
          </cell>
          <cell r="BS54">
            <v>463.57284875262121</v>
          </cell>
          <cell r="BT54">
            <v>521.25534067530441</v>
          </cell>
          <cell r="BU54">
            <v>535.5114032519939</v>
          </cell>
          <cell r="BV54">
            <v>542.10154924953622</v>
          </cell>
          <cell r="BW54">
            <v>531.18016685875307</v>
          </cell>
          <cell r="BX54">
            <v>515.52076289423769</v>
          </cell>
          <cell r="BY54">
            <v>498.28743740193892</v>
          </cell>
          <cell r="BZ54">
            <v>514.12374824169444</v>
          </cell>
          <cell r="CA54">
            <v>530.9434143694034</v>
          </cell>
          <cell r="CB54">
            <v>540.57648126864865</v>
          </cell>
          <cell r="CC54">
            <v>581.31382128913299</v>
          </cell>
        </row>
        <row r="65">
          <cell r="BE65">
            <v>290.71496391821341</v>
          </cell>
          <cell r="BF65">
            <v>346.51614231338192</v>
          </cell>
          <cell r="BG65">
            <v>306.62940482225866</v>
          </cell>
          <cell r="BH65">
            <v>317.31090964518961</v>
          </cell>
          <cell r="BI65">
            <v>270.06581204985076</v>
          </cell>
          <cell r="BJ65">
            <v>306.55255851591232</v>
          </cell>
          <cell r="BK65">
            <v>272.28444286513223</v>
          </cell>
          <cell r="BL65">
            <v>286.98364195121269</v>
          </cell>
          <cell r="BM65">
            <v>262.10382935364646</v>
          </cell>
          <cell r="BN65">
            <v>280.8665443221214</v>
          </cell>
          <cell r="BO65">
            <v>360.10820185503889</v>
          </cell>
          <cell r="BP65">
            <v>800.87922740142949</v>
          </cell>
        </row>
        <row r="68">
          <cell r="E68">
            <v>11.904329535925463</v>
          </cell>
          <cell r="F68">
            <v>9.3553487935989548</v>
          </cell>
          <cell r="G68">
            <v>8.698359013403449</v>
          </cell>
          <cell r="H68">
            <v>7.2089070092189571</v>
          </cell>
          <cell r="I68">
            <v>4.5750386284619173</v>
          </cell>
          <cell r="J68">
            <v>4.6493921732079526</v>
          </cell>
          <cell r="K68">
            <v>6.2377197419444483</v>
          </cell>
          <cell r="L68">
            <v>5.197567722633921</v>
          </cell>
          <cell r="M68">
            <v>4.7111714837176617</v>
          </cell>
          <cell r="N68">
            <v>4.5441604400531928</v>
          </cell>
          <cell r="O68">
            <v>4.7982761815594781</v>
          </cell>
          <cell r="P68">
            <v>4.8769689223139778</v>
          </cell>
          <cell r="R68">
            <v>11.904329535925463</v>
          </cell>
          <cell r="S68">
            <v>10.677321771086568</v>
          </cell>
          <cell r="T68">
            <v>10.019666218956907</v>
          </cell>
          <cell r="U68">
            <v>9.3098057973621842</v>
          </cell>
          <cell r="V68">
            <v>8.2303963203873689</v>
          </cell>
          <cell r="W68">
            <v>7.548894778914141</v>
          </cell>
          <cell r="X68">
            <v>7.3334414767115765</v>
          </cell>
          <cell r="Y68">
            <v>7.0337986875856906</v>
          </cell>
          <cell r="Z68">
            <v>6.7187836989931924</v>
          </cell>
          <cell r="AA68">
            <v>6.4472662218962888</v>
          </cell>
          <cell r="AB68">
            <v>6.2745840619984614</v>
          </cell>
          <cell r="AC68">
            <v>6.1565425382987957</v>
          </cell>
          <cell r="AE68">
            <v>14.287619262887088</v>
          </cell>
          <cell r="AF68">
            <v>8.7646649823935707</v>
          </cell>
          <cell r="AG68">
            <v>9.6373536819707972</v>
          </cell>
          <cell r="AH68">
            <v>6.9458367963864616</v>
          </cell>
          <cell r="AI68">
            <v>4.5423944126295446</v>
          </cell>
          <cell r="AJ68">
            <v>4.110733147690282</v>
          </cell>
          <cell r="AK68">
            <v>3.7547630795551026</v>
          </cell>
          <cell r="AL68">
            <v>5.1769832159206794</v>
          </cell>
          <cell r="AM68">
            <v>2.5992054206758488</v>
          </cell>
          <cell r="AN68">
            <v>0</v>
          </cell>
          <cell r="AO68">
            <v>0</v>
          </cell>
          <cell r="AP68">
            <v>0</v>
          </cell>
          <cell r="AR68">
            <v>14.287619262887088</v>
          </cell>
          <cell r="AS68">
            <v>11.287643085358891</v>
          </cell>
          <cell r="AT68">
            <v>10.756259040552788</v>
          </cell>
          <cell r="AU68">
            <v>9.7141103572163754</v>
          </cell>
          <cell r="AV68">
            <v>8.6809164486688477</v>
          </cell>
          <cell r="AW68">
            <v>7.8629689793116224</v>
          </cell>
          <cell r="AX68">
            <v>7.1897885705950033</v>
          </cell>
          <cell r="AY68">
            <v>6.8832358452987839</v>
          </cell>
          <cell r="AZ68">
            <v>6.2064278263402262</v>
          </cell>
          <cell r="BA68">
            <v>6.2064278263402262</v>
          </cell>
          <cell r="BB68">
            <v>6.2064278263402262</v>
          </cell>
          <cell r="BC68">
            <v>6.2064278263402262</v>
          </cell>
          <cell r="BE68">
            <v>6.8267567404840408</v>
          </cell>
          <cell r="BF68">
            <v>5.0103179201818993</v>
          </cell>
          <cell r="BG68">
            <v>4.9533218078537908</v>
          </cell>
          <cell r="BH68">
            <v>4.9012968918482551</v>
          </cell>
          <cell r="BI68">
            <v>6.4653509808167469</v>
          </cell>
          <cell r="BJ68">
            <v>8.6315472029735805</v>
          </cell>
          <cell r="BK68">
            <v>8.3039655920829301</v>
          </cell>
          <cell r="BL68">
            <v>5.0477301953609253</v>
          </cell>
          <cell r="BM68">
            <v>6.3109525324016431</v>
          </cell>
          <cell r="BN68">
            <v>9.5748726752617053</v>
          </cell>
          <cell r="BO68">
            <v>12.733473261238128</v>
          </cell>
          <cell r="BP68">
            <v>3.9998984598049399</v>
          </cell>
          <cell r="BR68">
            <v>6.8267567404840408</v>
          </cell>
          <cell r="BS68">
            <v>6.0873888004084575</v>
          </cell>
          <cell r="BT68">
            <v>5.7169601737607501</v>
          </cell>
          <cell r="BU68">
            <v>5.499697584014708</v>
          </cell>
          <cell r="BV68">
            <v>5.7052319761101025</v>
          </cell>
          <cell r="BW68">
            <v>6.2290545700543758</v>
          </cell>
          <cell r="BX68">
            <v>6.5651334508922616</v>
          </cell>
          <cell r="BY68">
            <v>6.3223150881140269</v>
          </cell>
          <cell r="BZ68">
            <v>6.3206292580764245</v>
          </cell>
          <cell r="CA68">
            <v>6.6675273900617107</v>
          </cell>
          <cell r="CB68">
            <v>7.3616862556701808</v>
          </cell>
          <cell r="CC68">
            <v>7.1466138383900448</v>
          </cell>
        </row>
        <row r="69">
          <cell r="E69">
            <v>66.337229910119078</v>
          </cell>
          <cell r="F69">
            <v>84.189969403669494</v>
          </cell>
          <cell r="G69">
            <v>72.552741328004416</v>
          </cell>
          <cell r="H69">
            <v>84.475847309841612</v>
          </cell>
          <cell r="I69">
            <v>84.949315651119193</v>
          </cell>
          <cell r="J69">
            <v>83.432363585920655</v>
          </cell>
          <cell r="K69">
            <v>83.432363585920626</v>
          </cell>
          <cell r="L69">
            <v>83.432363585920655</v>
          </cell>
          <cell r="M69">
            <v>83.432363585920655</v>
          </cell>
          <cell r="N69">
            <v>83.432363585920655</v>
          </cell>
          <cell r="O69">
            <v>83.432363585920669</v>
          </cell>
          <cell r="P69">
            <v>83.432363585920683</v>
          </cell>
          <cell r="R69">
            <v>66.337229910119078</v>
          </cell>
          <cell r="S69">
            <v>74.931037473466446</v>
          </cell>
          <cell r="T69">
            <v>74.140674108315082</v>
          </cell>
          <cell r="U69">
            <v>76.750833804909689</v>
          </cell>
          <cell r="V69">
            <v>78.619884316987978</v>
          </cell>
          <cell r="W69">
            <v>79.535748109736971</v>
          </cell>
          <cell r="X69">
            <v>80.176042996449937</v>
          </cell>
          <cell r="Y69">
            <v>80.632873828260216</v>
          </cell>
          <cell r="Z69">
            <v>81.012565081598481</v>
          </cell>
          <cell r="AA69">
            <v>81.314694465286166</v>
          </cell>
          <cell r="AB69">
            <v>81.536456676551794</v>
          </cell>
          <cell r="AC69">
            <v>81.696583548406622</v>
          </cell>
          <cell r="AE69">
            <v>79.618182699837632</v>
          </cell>
          <cell r="AF69">
            <v>78.874330928848565</v>
          </cell>
          <cell r="AG69">
            <v>80.384866581970655</v>
          </cell>
          <cell r="AH69">
            <v>81.39312213353044</v>
          </cell>
          <cell r="AI69">
            <v>83.842665686181476</v>
          </cell>
          <cell r="AJ69">
            <v>81.099874245123019</v>
          </cell>
          <cell r="AK69">
            <v>83.698135860632647</v>
          </cell>
          <cell r="AL69">
            <v>81.092962202889424</v>
          </cell>
          <cell r="AM69">
            <v>65.71986981705686</v>
          </cell>
          <cell r="AN69">
            <v>0</v>
          </cell>
          <cell r="AO69">
            <v>0</v>
          </cell>
          <cell r="AP69">
            <v>0</v>
          </cell>
          <cell r="AR69">
            <v>79.618182699837632</v>
          </cell>
          <cell r="AS69">
            <v>79.214134887879283</v>
          </cell>
          <cell r="AT69">
            <v>79.591104007181499</v>
          </cell>
          <cell r="AU69">
            <v>80.083955113275579</v>
          </cell>
          <cell r="AV69">
            <v>80.834861951456503</v>
          </cell>
          <cell r="AW69">
            <v>80.882292463687094</v>
          </cell>
          <cell r="AX69">
            <v>81.34370327295305</v>
          </cell>
          <cell r="AY69">
            <v>81.305515100314693</v>
          </cell>
          <cell r="AZ69">
            <v>78.843233402284753</v>
          </cell>
          <cell r="BA69">
            <v>78.843233402284753</v>
          </cell>
          <cell r="BB69">
            <v>78.843233402284753</v>
          </cell>
          <cell r="BC69">
            <v>78.843233402284753</v>
          </cell>
          <cell r="BE69">
            <v>92.858400839532379</v>
          </cell>
          <cell r="BF69">
            <v>84.210018954087346</v>
          </cell>
          <cell r="BG69">
            <v>78.859541960978007</v>
          </cell>
          <cell r="BH69">
            <v>76.65904713425995</v>
          </cell>
          <cell r="BI69">
            <v>76.607558332682189</v>
          </cell>
          <cell r="BJ69">
            <v>83.906145360791058</v>
          </cell>
          <cell r="BK69">
            <v>70.768880313759837</v>
          </cell>
          <cell r="BL69">
            <v>77.009239888933706</v>
          </cell>
          <cell r="BM69">
            <v>79.138347045673086</v>
          </cell>
          <cell r="BN69">
            <v>77.68596881102286</v>
          </cell>
          <cell r="BO69">
            <v>80.030251684633726</v>
          </cell>
          <cell r="BP69">
            <v>98.184102090105725</v>
          </cell>
          <cell r="BR69">
            <v>92.858400839532379</v>
          </cell>
          <cell r="BS69">
            <v>89.338141181921202</v>
          </cell>
          <cell r="BT69">
            <v>85.91543939790941</v>
          </cell>
          <cell r="BU69">
            <v>83.44987817981665</v>
          </cell>
          <cell r="BV69">
            <v>81.993525356991825</v>
          </cell>
          <cell r="BW69">
            <v>82.335892290814485</v>
          </cell>
          <cell r="BX69">
            <v>80.462352462544473</v>
          </cell>
          <cell r="BY69">
            <v>79.90977743770739</v>
          </cell>
          <cell r="BZ69">
            <v>79.795322506991994</v>
          </cell>
          <cell r="CA69">
            <v>79.570468135937944</v>
          </cell>
          <cell r="CB69">
            <v>79.623083644444975</v>
          </cell>
          <cell r="CC69">
            <v>80.810536079485416</v>
          </cell>
        </row>
        <row r="71">
          <cell r="E71">
            <v>22.393063315948396</v>
          </cell>
          <cell r="F71">
            <v>36.397948972770251</v>
          </cell>
          <cell r="G71">
            <v>29.091350659434095</v>
          </cell>
          <cell r="H71">
            <v>32.898833043288072</v>
          </cell>
          <cell r="I71">
            <v>22.493175089169483</v>
          </cell>
          <cell r="J71">
            <v>20.960248695395244</v>
          </cell>
          <cell r="K71">
            <v>20.014868553053198</v>
          </cell>
          <cell r="L71">
            <v>19.933530910001693</v>
          </cell>
          <cell r="M71">
            <v>19.500482177248497</v>
          </cell>
          <cell r="N71">
            <v>18.517468023490633</v>
          </cell>
          <cell r="O71">
            <v>21.440737469131534</v>
          </cell>
          <cell r="P71">
            <v>71.275346160156133</v>
          </cell>
          <cell r="R71">
            <v>22.393063315948396</v>
          </cell>
          <cell r="S71">
            <v>28.911975760609206</v>
          </cell>
          <cell r="T71">
            <v>28.971060697803281</v>
          </cell>
          <cell r="U71">
            <v>29.961651038686814</v>
          </cell>
          <cell r="V71">
            <v>28.288840628272755</v>
          </cell>
          <cell r="W71">
            <v>26.918864111677113</v>
          </cell>
          <cell r="X71">
            <v>25.816379121320036</v>
          </cell>
          <cell r="Y71">
            <v>24.982425880496987</v>
          </cell>
          <cell r="Z71">
            <v>24.274858991421059</v>
          </cell>
          <cell r="AA71">
            <v>23.58593222204599</v>
          </cell>
          <cell r="AB71">
            <v>23.397216775860144</v>
          </cell>
          <cell r="AC71">
            <v>27.411126340710652</v>
          </cell>
          <cell r="AE71">
            <v>26.576242217027279</v>
          </cell>
          <cell r="AF71">
            <v>34.321977410933222</v>
          </cell>
          <cell r="AG71">
            <v>32.092775562767358</v>
          </cell>
          <cell r="AH71">
            <v>32.256798752661084</v>
          </cell>
          <cell r="AI71">
            <v>26.373406114479025</v>
          </cell>
          <cell r="AJ71">
            <v>27.156859099284524</v>
          </cell>
          <cell r="AK71">
            <v>30.444542400184798</v>
          </cell>
          <cell r="AL71">
            <v>29.792716159838928</v>
          </cell>
          <cell r="AM71">
            <v>24.026553849682177</v>
          </cell>
          <cell r="AN71">
            <v>0</v>
          </cell>
          <cell r="AO71">
            <v>0</v>
          </cell>
          <cell r="AP71">
            <v>0</v>
          </cell>
          <cell r="AR71">
            <v>26.576242217027279</v>
          </cell>
          <cell r="AS71">
            <v>30.626497517241955</v>
          </cell>
          <cell r="AT71">
            <v>31.0964285925733</v>
          </cell>
          <cell r="AU71">
            <v>31.40932197749876</v>
          </cell>
          <cell r="AV71">
            <v>30.393315252751457</v>
          </cell>
          <cell r="AW71">
            <v>29.843744903905847</v>
          </cell>
          <cell r="AX71">
            <v>29.933510607961143</v>
          </cell>
          <cell r="AY71">
            <v>29.9126192778727</v>
          </cell>
          <cell r="AZ71">
            <v>28.988470796980479</v>
          </cell>
          <cell r="BA71">
            <v>28.988470796980479</v>
          </cell>
          <cell r="BB71">
            <v>28.988470796980479</v>
          </cell>
          <cell r="BC71">
            <v>28.988470796980479</v>
          </cell>
          <cell r="BE71">
            <v>26.11118862823459</v>
          </cell>
          <cell r="BF71">
            <v>31.412300776610913</v>
          </cell>
          <cell r="BG71">
            <v>27.080551546601686</v>
          </cell>
          <cell r="BH71">
            <v>26.747953519829839</v>
          </cell>
          <cell r="BI71">
            <v>30.297205429719984</v>
          </cell>
          <cell r="BJ71">
            <v>28.541721389399637</v>
          </cell>
          <cell r="BK71">
            <v>26.825265930682175</v>
          </cell>
          <cell r="BL71">
            <v>25.382420471054115</v>
          </cell>
          <cell r="BM71">
            <v>20.037439269512706</v>
          </cell>
          <cell r="BN71">
            <v>25.814145367666537</v>
          </cell>
          <cell r="BO71">
            <v>34.33136266808237</v>
          </cell>
          <cell r="BP71">
            <v>84.701663513378662</v>
          </cell>
          <cell r="BR71">
            <v>26.11118862823459</v>
          </cell>
          <cell r="BS71">
            <v>28.367174280037737</v>
          </cell>
          <cell r="BT71">
            <v>27.954591263289185</v>
          </cell>
          <cell r="BU71">
            <v>27.64278180434108</v>
          </cell>
          <cell r="BV71">
            <v>28.209376031013829</v>
          </cell>
          <cell r="BW71">
            <v>28.27196321723649</v>
          </cell>
          <cell r="BX71">
            <v>28.049704249206631</v>
          </cell>
          <cell r="BY71">
            <v>27.665891974067787</v>
          </cell>
          <cell r="BZ71">
            <v>26.688759140427159</v>
          </cell>
          <cell r="CA71">
            <v>26.606389937520603</v>
          </cell>
          <cell r="CB71">
            <v>27.374425933825183</v>
          </cell>
          <cell r="CC71">
            <v>30.84060935497131</v>
          </cell>
        </row>
        <row r="72">
          <cell r="E72">
            <v>16.302826927486041</v>
          </cell>
          <cell r="F72">
            <v>22.910216606314329</v>
          </cell>
          <cell r="G72">
            <v>18.874126472840999</v>
          </cell>
          <cell r="H72">
            <v>21.468688228064444</v>
          </cell>
          <cell r="I72">
            <v>19.584249884805399</v>
          </cell>
          <cell r="J72">
            <v>19.181353285062428</v>
          </cell>
          <cell r="K72">
            <v>18.616603690094863</v>
          </cell>
          <cell r="L72">
            <v>18.616606232478496</v>
          </cell>
          <cell r="M72">
            <v>18.61660627204332</v>
          </cell>
          <cell r="N72">
            <v>15.57670559970197</v>
          </cell>
          <cell r="O72">
            <v>18.616614323689014</v>
          </cell>
          <cell r="P72">
            <v>18.616623250614946</v>
          </cell>
          <cell r="R72">
            <v>16.302826927486041</v>
          </cell>
          <cell r="S72">
            <v>19.37839611523275</v>
          </cell>
          <cell r="T72">
            <v>19.212292940570158</v>
          </cell>
          <cell r="U72">
            <v>19.781359368153833</v>
          </cell>
          <cell r="V72">
            <v>19.737210227423464</v>
          </cell>
          <cell r="W72">
            <v>19.633300640889523</v>
          </cell>
          <cell r="X72">
            <v>19.470946375381224</v>
          </cell>
          <cell r="Y72">
            <v>19.349835018204239</v>
          </cell>
          <cell r="Z72">
            <v>19.255195523348668</v>
          </cell>
          <cell r="AA72">
            <v>18.815029101892726</v>
          </cell>
          <cell r="AB72">
            <v>18.797574307474783</v>
          </cell>
          <cell r="AC72">
            <v>18.782404099548121</v>
          </cell>
          <cell r="AE72">
            <v>19.348307604639743</v>
          </cell>
          <cell r="AF72">
            <v>21.603523248789816</v>
          </cell>
          <cell r="AG72">
            <v>20.821415682181154</v>
          </cell>
          <cell r="AH72">
            <v>21.049717926015713</v>
          </cell>
          <cell r="AI72">
            <v>21.666083846069245</v>
          </cell>
          <cell r="AJ72">
            <v>21.647084465094604</v>
          </cell>
          <cell r="AK72">
            <v>18.710293419520756</v>
          </cell>
          <cell r="AL72">
            <v>15.99641529539924</v>
          </cell>
          <cell r="AM72">
            <v>11.949663760905333</v>
          </cell>
          <cell r="AN72">
            <v>0</v>
          </cell>
          <cell r="AO72">
            <v>0</v>
          </cell>
          <cell r="AP72">
            <v>0</v>
          </cell>
          <cell r="AR72">
            <v>19.348307604639743</v>
          </cell>
          <cell r="AS72">
            <v>20.527562883471418</v>
          </cell>
          <cell r="AT72">
            <v>20.621740493310288</v>
          </cell>
          <cell r="AU72">
            <v>20.737144449907017</v>
          </cell>
          <cell r="AV72">
            <v>20.924559946721448</v>
          </cell>
          <cell r="AW72">
            <v>21.047249095834896</v>
          </cell>
          <cell r="AX72">
            <v>20.698082408340987</v>
          </cell>
          <cell r="AY72">
            <v>20.000440697801647</v>
          </cell>
          <cell r="AZ72">
            <v>18.736419193623082</v>
          </cell>
          <cell r="BA72">
            <v>18.736419193623082</v>
          </cell>
          <cell r="BB72">
            <v>18.736419193623082</v>
          </cell>
          <cell r="BC72">
            <v>18.736419193623082</v>
          </cell>
          <cell r="BE72">
            <v>10.013384813341085</v>
          </cell>
          <cell r="BF72">
            <v>22.314938919312219</v>
          </cell>
          <cell r="BG72">
            <v>25.801259807293189</v>
          </cell>
          <cell r="BH72">
            <v>18.95515617687235</v>
          </cell>
          <cell r="BI72">
            <v>15.550066757367315</v>
          </cell>
          <cell r="BJ72">
            <v>19.389936972745083</v>
          </cell>
          <cell r="BK72">
            <v>19.247068701915211</v>
          </cell>
          <cell r="BL72">
            <v>17.130937170868382</v>
          </cell>
          <cell r="BM72">
            <v>15.658054073199823</v>
          </cell>
          <cell r="BN72">
            <v>19.55084191215246</v>
          </cell>
          <cell r="BO72">
            <v>15.337689546438952</v>
          </cell>
          <cell r="BP72">
            <v>25.708811887832933</v>
          </cell>
          <cell r="BR72">
            <v>10.013384813341085</v>
          </cell>
          <cell r="BS72">
            <v>15.248537132548512</v>
          </cell>
          <cell r="BT72">
            <v>18.632492695364931</v>
          </cell>
          <cell r="BU72">
            <v>18.715872753826137</v>
          </cell>
          <cell r="BV72">
            <v>18.040122514410797</v>
          </cell>
          <cell r="BW72">
            <v>18.294319200894201</v>
          </cell>
          <cell r="BX72">
            <v>18.440691992808567</v>
          </cell>
          <cell r="BY72">
            <v>18.252223115893216</v>
          </cell>
          <cell r="BZ72">
            <v>17.919934531850977</v>
          </cell>
          <cell r="CA72">
            <v>18.073529804545842</v>
          </cell>
          <cell r="CB72">
            <v>17.801525763670412</v>
          </cell>
          <cell r="CC72">
            <v>18.279624922587612</v>
          </cell>
        </row>
        <row r="74">
          <cell r="E74">
            <v>8.250305394633493</v>
          </cell>
          <cell r="F74">
            <v>14.576909203116662</v>
          </cell>
          <cell r="G74">
            <v>12.765775110430305</v>
          </cell>
          <cell r="H74">
            <v>12.982415042478761</v>
          </cell>
          <cell r="I74">
            <v>8.2149403235549094</v>
          </cell>
          <cell r="J74">
            <v>11.536079067014034</v>
          </cell>
          <cell r="K74">
            <v>11.196426494862955</v>
          </cell>
          <cell r="L74">
            <v>11.066355205560745</v>
          </cell>
          <cell r="M74">
            <v>11.196428047702378</v>
          </cell>
          <cell r="N74">
            <v>9.3681662983445388</v>
          </cell>
          <cell r="O74">
            <v>11.196432890135537</v>
          </cell>
          <cell r="P74">
            <v>11.27988457182312</v>
          </cell>
          <cell r="R74">
            <v>8.250305394633493</v>
          </cell>
          <cell r="S74">
            <v>11.19517601408549</v>
          </cell>
          <cell r="T74">
            <v>11.712521247853097</v>
          </cell>
          <cell r="U74">
            <v>12.032790452953593</v>
          </cell>
          <cell r="V74">
            <v>11.177657560375755</v>
          </cell>
          <cell r="W74">
            <v>11.244659387143379</v>
          </cell>
          <cell r="X74">
            <v>11.236957174804285</v>
          </cell>
          <cell r="Y74">
            <v>11.212772619971181</v>
          </cell>
          <cell r="Z74">
            <v>11.210662989011883</v>
          </cell>
          <cell r="AA74">
            <v>10.990190677898015</v>
          </cell>
          <cell r="AB74">
            <v>11.008334061407547</v>
          </cell>
          <cell r="AC74">
            <v>11.031099762681054</v>
          </cell>
          <cell r="AE74">
            <v>9.7915194289683232</v>
          </cell>
          <cell r="AF74">
            <v>13.745509362763308</v>
          </cell>
          <cell r="AG74">
            <v>14.082850958002615</v>
          </cell>
          <cell r="AH74">
            <v>12.729057860433562</v>
          </cell>
          <cell r="AI74">
            <v>9.6513122816285293</v>
          </cell>
          <cell r="AJ74">
            <v>7.167897868982795</v>
          </cell>
          <cell r="AK74">
            <v>8.6897342724818625</v>
          </cell>
          <cell r="AL74">
            <v>6.1964306747547164</v>
          </cell>
          <cell r="AM74">
            <v>5.5696049317366816</v>
          </cell>
          <cell r="AN74">
            <v>0</v>
          </cell>
          <cell r="AO74">
            <v>0</v>
          </cell>
          <cell r="AP74">
            <v>0</v>
          </cell>
          <cell r="AR74">
            <v>9.7915194289683232</v>
          </cell>
          <cell r="AS74">
            <v>11.859066057588981</v>
          </cell>
          <cell r="AT74">
            <v>12.571772377339228</v>
          </cell>
          <cell r="AU74">
            <v>12.614184349740603</v>
          </cell>
          <cell r="AV74">
            <v>12.016418615036148</v>
          </cell>
          <cell r="AW74">
            <v>11.193109689642755</v>
          </cell>
          <cell r="AX74">
            <v>10.819078076282258</v>
          </cell>
          <cell r="AY74">
            <v>10.133161450763422</v>
          </cell>
          <cell r="AZ74">
            <v>9.416655004143637</v>
          </cell>
          <cell r="BA74">
            <v>9.416655004143637</v>
          </cell>
          <cell r="BB74">
            <v>9.416655004143637</v>
          </cell>
          <cell r="BC74">
            <v>9.416655004143637</v>
          </cell>
          <cell r="BE74">
            <v>9.5164278125232542</v>
          </cell>
          <cell r="BF74">
            <v>18.235861368061563</v>
          </cell>
          <cell r="BG74">
            <v>13.653100242728634</v>
          </cell>
          <cell r="BH74">
            <v>12.336763111133095</v>
          </cell>
          <cell r="BI74">
            <v>9.3011211976833295</v>
          </cell>
          <cell r="BJ74">
            <v>8.2333713447992185</v>
          </cell>
          <cell r="BK74">
            <v>7.2939689214102614</v>
          </cell>
          <cell r="BL74">
            <v>10.373453199933746</v>
          </cell>
          <cell r="BM74">
            <v>10.568939862110986</v>
          </cell>
          <cell r="BN74">
            <v>11.038595197666785</v>
          </cell>
          <cell r="BO74">
            <v>10.501100740492234</v>
          </cell>
          <cell r="BP74">
            <v>30.053598983708728</v>
          </cell>
          <cell r="BR74">
            <v>9.5164278125232542</v>
          </cell>
          <cell r="BS74">
            <v>13.22714293089145</v>
          </cell>
          <cell r="BT74">
            <v>13.363735226485787</v>
          </cell>
          <cell r="BU74">
            <v>13.09835349002123</v>
          </cell>
          <cell r="BV74">
            <v>12.287823522760686</v>
          </cell>
          <cell r="BW74">
            <v>11.524290206918856</v>
          </cell>
          <cell r="BX74">
            <v>10.87437757343954</v>
          </cell>
          <cell r="BY74">
            <v>10.80229640793231</v>
          </cell>
          <cell r="BZ74">
            <v>10.772405635622636</v>
          </cell>
          <cell r="CA74">
            <v>10.797474783548829</v>
          </cell>
          <cell r="CB74">
            <v>10.768008539281423</v>
          </cell>
          <cell r="CC74">
            <v>11.934075433272666</v>
          </cell>
        </row>
        <row r="75">
          <cell r="E75">
            <v>28.000566149104287</v>
          </cell>
          <cell r="F75">
            <v>33.839674037601121</v>
          </cell>
          <cell r="G75">
            <v>38.742389910711537</v>
          </cell>
          <cell r="H75">
            <v>32.502911724911819</v>
          </cell>
          <cell r="I75">
            <v>28.083317081626902</v>
          </cell>
          <cell r="J75">
            <v>40.376276734549123</v>
          </cell>
          <cell r="K75">
            <v>39.187492732020338</v>
          </cell>
          <cell r="L75">
            <v>39.187498083675322</v>
          </cell>
          <cell r="M75">
            <v>33.691069852631699</v>
          </cell>
          <cell r="N75">
            <v>28.189664043200388</v>
          </cell>
          <cell r="O75">
            <v>39.187515115474369</v>
          </cell>
          <cell r="P75">
            <v>33.692178971044612</v>
          </cell>
          <cell r="R75">
            <v>28.000566149104287</v>
          </cell>
          <cell r="S75">
            <v>30.718520012690291</v>
          </cell>
          <cell r="T75">
            <v>33.361531114487917</v>
          </cell>
          <cell r="U75">
            <v>33.144985958863721</v>
          </cell>
          <cell r="V75">
            <v>32.011259017899569</v>
          </cell>
          <cell r="W75">
            <v>33.574980662886389</v>
          </cell>
          <cell r="X75">
            <v>34.471231284990118</v>
          </cell>
          <cell r="Y75">
            <v>35.139809810232791</v>
          </cell>
          <cell r="Z75">
            <v>34.952817662854052</v>
          </cell>
          <cell r="AA75">
            <v>34.143541794682427</v>
          </cell>
          <cell r="AB75">
            <v>34.587266391010829</v>
          </cell>
          <cell r="AC75">
            <v>34.512225866191187</v>
          </cell>
          <cell r="AE75">
            <v>33.231265311633578</v>
          </cell>
          <cell r="AF75">
            <v>31.909614708806252</v>
          </cell>
          <cell r="AG75">
            <v>42.739535840921121</v>
          </cell>
          <cell r="AH75">
            <v>31.868604002046474</v>
          </cell>
          <cell r="AI75">
            <v>33.620509107686225</v>
          </cell>
          <cell r="AJ75">
            <v>20.019418951061475</v>
          </cell>
          <cell r="AK75">
            <v>28.275491678191369</v>
          </cell>
          <cell r="AL75">
            <v>23.05346348502226</v>
          </cell>
          <cell r="AM75">
            <v>19.783742726925986</v>
          </cell>
          <cell r="AN75">
            <v>0</v>
          </cell>
          <cell r="AO75">
            <v>0</v>
          </cell>
          <cell r="AP75">
            <v>0</v>
          </cell>
          <cell r="AR75">
            <v>33.231265311633578</v>
          </cell>
          <cell r="AS75">
            <v>32.540172442444764</v>
          </cell>
          <cell r="AT75">
            <v>35.808991630025069</v>
          </cell>
          <cell r="AU75">
            <v>34.746467562064446</v>
          </cell>
          <cell r="AV75">
            <v>34.519303051665261</v>
          </cell>
          <cell r="AW75">
            <v>32.057132706841195</v>
          </cell>
          <cell r="AX75">
            <v>31.492114257990124</v>
          </cell>
          <cell r="AY75">
            <v>30.239972279734694</v>
          </cell>
          <cell r="AZ75">
            <v>28.598279917497539</v>
          </cell>
          <cell r="BA75">
            <v>28.598279917497539</v>
          </cell>
          <cell r="BB75">
            <v>28.598279917497539</v>
          </cell>
          <cell r="BC75">
            <v>28.598279917497539</v>
          </cell>
          <cell r="BE75">
            <v>21.700117798996924</v>
          </cell>
          <cell r="BF75">
            <v>29.102468520623518</v>
          </cell>
          <cell r="BG75">
            <v>30.071024122152807</v>
          </cell>
          <cell r="BH75">
            <v>57.658292080620669</v>
          </cell>
          <cell r="BI75">
            <v>22.501032791726075</v>
          </cell>
          <cell r="BJ75">
            <v>35.528469265713149</v>
          </cell>
          <cell r="BK75">
            <v>33.482343911078743</v>
          </cell>
          <cell r="BL75">
            <v>46.753696231036017</v>
          </cell>
          <cell r="BM75">
            <v>30.520613998694675</v>
          </cell>
          <cell r="BN75">
            <v>30.020238810217258</v>
          </cell>
          <cell r="BO75">
            <v>29.70213560413497</v>
          </cell>
          <cell r="BP75">
            <v>147.13683661242609</v>
          </cell>
          <cell r="BR75">
            <v>21.700117798996924</v>
          </cell>
          <cell r="BS75">
            <v>24.850324123667715</v>
          </cell>
          <cell r="BT75">
            <v>26.524452909781836</v>
          </cell>
          <cell r="BU75">
            <v>34.569805045879448</v>
          </cell>
          <cell r="BV75">
            <v>31.993691490811376</v>
          </cell>
          <cell r="BW75">
            <v>32.65935986640725</v>
          </cell>
          <cell r="BX75">
            <v>32.785796534377639</v>
          </cell>
          <cell r="BY75">
            <v>34.795725663552993</v>
          </cell>
          <cell r="BZ75">
            <v>34.248124185638765</v>
          </cell>
          <cell r="CA75">
            <v>33.849951232959839</v>
          </cell>
          <cell r="CB75">
            <v>33.437565089981113</v>
          </cell>
          <cell r="CC75">
            <v>40.312177343896053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April"/>
      <sheetName val="Data Prod_Graf"/>
      <sheetName val="GRAFTANKOS"/>
      <sheetName val="Data SRL"/>
      <sheetName val="Data Cost1"/>
      <sheetName val="land"/>
      <sheetName val="Dt Breakdown"/>
      <sheetName val="PK Olah"/>
      <sheetName val="PK RM"/>
      <sheetName val="Graf SRL"/>
      <sheetName val="KPI"/>
      <sheetName val="PCr"/>
      <sheetName val="Janload"/>
      <sheetName val="Feb"/>
      <sheetName val="Mar"/>
      <sheetName val="GRAF COST"/>
      <sheetName val="DATA COST"/>
      <sheetName val="CPO"/>
      <sheetName val="PABRIK"/>
      <sheetName val="LA02"/>
      <sheetName val="LA03"/>
      <sheetName val="LAJan"/>
      <sheetName val="LAFeb"/>
      <sheetName val="LAMar"/>
      <sheetName val="Peta"/>
      <sheetName val="Slow"/>
      <sheetName val="Fast"/>
      <sheetName val="Insurance"/>
      <sheetName val="Dead"/>
      <sheetName val="Olah"/>
      <sheetName val="Sheet1"/>
      <sheetName val="Bagan"/>
      <sheetName val="REKAP"/>
      <sheetName val="MONITOR"/>
      <sheetName val="BBM"/>
      <sheetName val="SOlar"/>
      <sheetName val="po-ho"/>
      <sheetName val="SPB-HO"/>
      <sheetName val="LAY"/>
      <sheetName val="Data"/>
      <sheetName val="% Lbr vs GP"/>
      <sheetName val="RESUME (3)"/>
      <sheetName val="DATA LTW"/>
      <sheetName val="TB"/>
      <sheetName val="tribune timur"/>
      <sheetName val="Q-1 LTT"/>
    </sheetNames>
    <sheetDataSet>
      <sheetData sheetId="0"/>
      <sheetData sheetId="1" refreshError="1">
        <row r="3">
          <cell r="B3">
            <v>20.010000000000002</v>
          </cell>
          <cell r="C3">
            <v>21.69</v>
          </cell>
          <cell r="D3">
            <v>21.87</v>
          </cell>
          <cell r="E3">
            <v>22.58</v>
          </cell>
          <cell r="F3">
            <v>22.95</v>
          </cell>
          <cell r="G3">
            <v>23.4</v>
          </cell>
          <cell r="H3">
            <v>21.86</v>
          </cell>
          <cell r="I3">
            <v>22.8</v>
          </cell>
          <cell r="J3">
            <v>23.92</v>
          </cell>
          <cell r="K3">
            <v>23.65</v>
          </cell>
          <cell r="L3">
            <v>23.79</v>
          </cell>
          <cell r="M3">
            <v>23.65</v>
          </cell>
        </row>
        <row r="4">
          <cell r="B4">
            <v>23.28</v>
          </cell>
          <cell r="C4">
            <v>24.01</v>
          </cell>
          <cell r="D4">
            <v>23.49</v>
          </cell>
          <cell r="E4">
            <v>21.08</v>
          </cell>
          <cell r="F4">
            <v>19.649999999999999</v>
          </cell>
          <cell r="G4">
            <v>19.28</v>
          </cell>
          <cell r="H4">
            <v>18.649999999999999</v>
          </cell>
          <cell r="I4">
            <v>17.489999999999998</v>
          </cell>
          <cell r="J4">
            <v>20.5</v>
          </cell>
          <cell r="K4">
            <v>19.04</v>
          </cell>
          <cell r="L4">
            <v>19.239999999999998</v>
          </cell>
          <cell r="M4">
            <v>19.29</v>
          </cell>
        </row>
        <row r="5">
          <cell r="B5">
            <v>16.309999999999999</v>
          </cell>
          <cell r="C5">
            <v>16.72</v>
          </cell>
          <cell r="D5">
            <v>18.14</v>
          </cell>
          <cell r="E5">
            <v>20.14</v>
          </cell>
          <cell r="F5">
            <v>19.149999999999999</v>
          </cell>
          <cell r="G5">
            <v>21.02</v>
          </cell>
          <cell r="H5">
            <v>20.100000000000001</v>
          </cell>
          <cell r="I5">
            <v>22.01</v>
          </cell>
          <cell r="J5">
            <v>21.53</v>
          </cell>
          <cell r="K5">
            <v>21.6</v>
          </cell>
          <cell r="L5">
            <v>21.84</v>
          </cell>
          <cell r="M5">
            <v>22.67</v>
          </cell>
        </row>
        <row r="6">
          <cell r="B6">
            <v>21.52</v>
          </cell>
          <cell r="C6">
            <v>22.66</v>
          </cell>
          <cell r="D6">
            <v>21.93</v>
          </cell>
          <cell r="E6">
            <v>20.83</v>
          </cell>
          <cell r="F6">
            <v>22.03</v>
          </cell>
          <cell r="G6">
            <v>20.55</v>
          </cell>
          <cell r="H6">
            <v>18.38</v>
          </cell>
          <cell r="I6">
            <v>20.7</v>
          </cell>
          <cell r="J6">
            <v>20.96</v>
          </cell>
          <cell r="K6">
            <v>19.739999999999998</v>
          </cell>
          <cell r="L6">
            <v>20.64</v>
          </cell>
          <cell r="M6">
            <v>20.53</v>
          </cell>
        </row>
        <row r="7">
          <cell r="B7">
            <v>21.64</v>
          </cell>
          <cell r="C7">
            <v>20.77</v>
          </cell>
          <cell r="D7">
            <v>21.7</v>
          </cell>
          <cell r="E7">
            <v>20.84</v>
          </cell>
          <cell r="F7">
            <v>21.43</v>
          </cell>
          <cell r="G7">
            <v>21.01</v>
          </cell>
          <cell r="H7">
            <v>21.38</v>
          </cell>
          <cell r="I7">
            <v>20.99</v>
          </cell>
        </row>
        <row r="11">
          <cell r="B11">
            <v>1</v>
          </cell>
          <cell r="C11">
            <v>2</v>
          </cell>
          <cell r="D11">
            <v>3</v>
          </cell>
          <cell r="E11">
            <v>4</v>
          </cell>
          <cell r="F11">
            <v>5</v>
          </cell>
          <cell r="G11">
            <v>6</v>
          </cell>
          <cell r="H11">
            <v>7</v>
          </cell>
          <cell r="I11">
            <v>8</v>
          </cell>
          <cell r="J11">
            <v>9</v>
          </cell>
          <cell r="K11">
            <v>10</v>
          </cell>
          <cell r="L11">
            <v>11</v>
          </cell>
          <cell r="M11">
            <v>12</v>
          </cell>
        </row>
        <row r="12">
          <cell r="F12">
            <v>1.58</v>
          </cell>
          <cell r="G12">
            <v>3.84</v>
          </cell>
          <cell r="H12">
            <v>4.21</v>
          </cell>
          <cell r="I12">
            <v>4.1500000000000004</v>
          </cell>
          <cell r="J12">
            <v>4.8099999999999996</v>
          </cell>
          <cell r="K12">
            <v>4.83</v>
          </cell>
          <cell r="L12">
            <v>4.8600000000000003</v>
          </cell>
          <cell r="M12">
            <v>4.32</v>
          </cell>
        </row>
        <row r="13">
          <cell r="B13">
            <v>5.62</v>
          </cell>
          <cell r="C13">
            <v>4.91</v>
          </cell>
          <cell r="D13">
            <v>4.6500000000000004</v>
          </cell>
          <cell r="E13">
            <v>4.17</v>
          </cell>
          <cell r="F13">
            <v>3.79</v>
          </cell>
          <cell r="G13">
            <v>3.4</v>
          </cell>
          <cell r="H13">
            <v>4.0599999999999996</v>
          </cell>
          <cell r="I13">
            <v>4.04</v>
          </cell>
          <cell r="J13">
            <v>4.3</v>
          </cell>
          <cell r="K13">
            <v>4.2</v>
          </cell>
          <cell r="L13">
            <v>4.3899999999999997</v>
          </cell>
          <cell r="M13">
            <v>3.84</v>
          </cell>
        </row>
        <row r="14">
          <cell r="B14">
            <v>4.01</v>
          </cell>
          <cell r="C14">
            <v>4.1900000000000004</v>
          </cell>
          <cell r="D14">
            <v>3.68</v>
          </cell>
          <cell r="E14">
            <v>3.79</v>
          </cell>
          <cell r="F14">
            <v>3.34</v>
          </cell>
          <cell r="G14">
            <v>3.11</v>
          </cell>
          <cell r="H14">
            <v>3.17</v>
          </cell>
          <cell r="I14">
            <v>3.49</v>
          </cell>
          <cell r="J14">
            <v>4.1900000000000004</v>
          </cell>
          <cell r="K14">
            <v>3.68</v>
          </cell>
          <cell r="L14">
            <v>3.78</v>
          </cell>
          <cell r="M14">
            <v>3.44</v>
          </cell>
        </row>
        <row r="15">
          <cell r="B15">
            <v>3.28</v>
          </cell>
          <cell r="C15">
            <v>3.57</v>
          </cell>
          <cell r="D15">
            <v>4.45</v>
          </cell>
          <cell r="E15">
            <v>4.3499999999999996</v>
          </cell>
          <cell r="F15">
            <v>4</v>
          </cell>
          <cell r="G15">
            <v>3.6</v>
          </cell>
          <cell r="H15">
            <v>3.41</v>
          </cell>
          <cell r="I15">
            <v>3.42</v>
          </cell>
          <cell r="J15">
            <v>3.59</v>
          </cell>
          <cell r="K15">
            <v>3.53</v>
          </cell>
          <cell r="L15">
            <v>3.26</v>
          </cell>
          <cell r="M15">
            <v>3.92</v>
          </cell>
        </row>
        <row r="16">
          <cell r="B16">
            <v>3.35</v>
          </cell>
          <cell r="C16">
            <v>4.03</v>
          </cell>
          <cell r="D16">
            <v>3.76</v>
          </cell>
          <cell r="E16">
            <v>3.49</v>
          </cell>
          <cell r="F16">
            <v>3.46</v>
          </cell>
          <cell r="G16">
            <v>3.58</v>
          </cell>
          <cell r="H16">
            <v>3.84</v>
          </cell>
          <cell r="I16">
            <v>3.8</v>
          </cell>
        </row>
        <row r="20">
          <cell r="B20">
            <v>1</v>
          </cell>
          <cell r="C20">
            <v>2</v>
          </cell>
          <cell r="D20">
            <v>3</v>
          </cell>
          <cell r="E20">
            <v>4</v>
          </cell>
          <cell r="F20">
            <v>5</v>
          </cell>
          <cell r="G20">
            <v>6</v>
          </cell>
          <cell r="H20">
            <v>7</v>
          </cell>
          <cell r="I20">
            <v>8</v>
          </cell>
          <cell r="J20">
            <v>9</v>
          </cell>
          <cell r="K20">
            <v>10</v>
          </cell>
          <cell r="L20">
            <v>11</v>
          </cell>
          <cell r="M20">
            <v>12</v>
          </cell>
        </row>
        <row r="21">
          <cell r="B21">
            <v>21.97</v>
          </cell>
          <cell r="C21">
            <v>16.59</v>
          </cell>
          <cell r="D21">
            <v>16.55</v>
          </cell>
          <cell r="E21">
            <v>14.82</v>
          </cell>
          <cell r="F21">
            <v>19.670000000000002</v>
          </cell>
          <cell r="G21">
            <v>22.93</v>
          </cell>
          <cell r="H21">
            <v>22.76</v>
          </cell>
          <cell r="I21">
            <v>20.99</v>
          </cell>
          <cell r="J21">
            <v>21.71</v>
          </cell>
          <cell r="K21">
            <v>22.12</v>
          </cell>
          <cell r="L21">
            <v>21.22</v>
          </cell>
          <cell r="M21">
            <v>21.81</v>
          </cell>
        </row>
        <row r="22">
          <cell r="B22">
            <v>21.96</v>
          </cell>
          <cell r="C22">
            <v>22.98</v>
          </cell>
          <cell r="D22">
            <v>22.43</v>
          </cell>
          <cell r="E22">
            <v>22.2</v>
          </cell>
          <cell r="F22">
            <v>20.63</v>
          </cell>
          <cell r="G22">
            <v>21.07</v>
          </cell>
          <cell r="H22">
            <v>24.45</v>
          </cell>
          <cell r="I22">
            <v>26.07</v>
          </cell>
          <cell r="J22">
            <v>25.24</v>
          </cell>
          <cell r="K22">
            <v>27.6</v>
          </cell>
          <cell r="L22">
            <v>27.42</v>
          </cell>
          <cell r="M22">
            <v>26.37</v>
          </cell>
        </row>
        <row r="23">
          <cell r="B23">
            <v>27.95</v>
          </cell>
          <cell r="C23">
            <v>28.67</v>
          </cell>
          <cell r="D23">
            <v>28.03</v>
          </cell>
          <cell r="E23">
            <v>22.25</v>
          </cell>
          <cell r="F23">
            <v>20.48</v>
          </cell>
          <cell r="G23">
            <v>19.78</v>
          </cell>
          <cell r="H23">
            <v>20.3</v>
          </cell>
          <cell r="I23">
            <v>21.18</v>
          </cell>
          <cell r="J23">
            <v>21.81</v>
          </cell>
          <cell r="K23">
            <v>20.49</v>
          </cell>
          <cell r="L23">
            <v>21.03</v>
          </cell>
          <cell r="M23">
            <v>21.15</v>
          </cell>
        </row>
        <row r="24">
          <cell r="B24">
            <v>19.79</v>
          </cell>
          <cell r="C24">
            <v>17.940000000000001</v>
          </cell>
          <cell r="D24">
            <v>20.72</v>
          </cell>
          <cell r="E24">
            <v>20.149999999999999</v>
          </cell>
          <cell r="F24">
            <v>20.3</v>
          </cell>
          <cell r="G24">
            <v>19.07</v>
          </cell>
          <cell r="H24">
            <v>18.75</v>
          </cell>
          <cell r="I24">
            <v>21.79</v>
          </cell>
          <cell r="J24">
            <v>20.59</v>
          </cell>
          <cell r="K24">
            <v>18.760000000000002</v>
          </cell>
          <cell r="L24">
            <v>20.29</v>
          </cell>
          <cell r="M24">
            <v>20.59</v>
          </cell>
        </row>
        <row r="25">
          <cell r="B25">
            <v>21.14</v>
          </cell>
          <cell r="C25">
            <v>24.11</v>
          </cell>
          <cell r="D25">
            <v>24.35</v>
          </cell>
          <cell r="E25">
            <v>24.3</v>
          </cell>
          <cell r="F25">
            <v>24.03</v>
          </cell>
          <cell r="G25">
            <v>24.82</v>
          </cell>
          <cell r="H25">
            <v>25.08</v>
          </cell>
          <cell r="I25">
            <v>25.81</v>
          </cell>
        </row>
        <row r="28">
          <cell r="B28" t="str">
            <v>JAN</v>
          </cell>
          <cell r="C28" t="str">
            <v>FEB</v>
          </cell>
          <cell r="D28" t="str">
            <v>MAR</v>
          </cell>
          <cell r="E28" t="str">
            <v>APR</v>
          </cell>
          <cell r="F28" t="str">
            <v>MEI</v>
          </cell>
          <cell r="G28" t="str">
            <v>JUNI</v>
          </cell>
          <cell r="H28" t="str">
            <v>JULI</v>
          </cell>
          <cell r="I28" t="str">
            <v>AGT</v>
          </cell>
          <cell r="J28" t="str">
            <v>SEP</v>
          </cell>
          <cell r="K28" t="str">
            <v>OKT</v>
          </cell>
          <cell r="L28" t="str">
            <v>NOV</v>
          </cell>
          <cell r="M28" t="str">
            <v>DES</v>
          </cell>
        </row>
        <row r="29">
          <cell r="B29">
            <v>21.52</v>
          </cell>
          <cell r="C29">
            <v>22.66</v>
          </cell>
          <cell r="D29">
            <v>21.93</v>
          </cell>
          <cell r="E29">
            <v>20.83</v>
          </cell>
          <cell r="F29">
            <v>22.03</v>
          </cell>
          <cell r="G29">
            <v>20.55</v>
          </cell>
          <cell r="H29">
            <v>18.38</v>
          </cell>
          <cell r="I29">
            <v>20.7</v>
          </cell>
          <cell r="J29">
            <v>21.01</v>
          </cell>
          <cell r="K29">
            <v>19.739999999999998</v>
          </cell>
          <cell r="L29">
            <v>20.64</v>
          </cell>
          <cell r="M29">
            <v>20.53</v>
          </cell>
        </row>
        <row r="30">
          <cell r="B30">
            <v>21.64</v>
          </cell>
          <cell r="C30">
            <v>20.77</v>
          </cell>
          <cell r="D30">
            <v>21.7</v>
          </cell>
          <cell r="E30">
            <v>20.84</v>
          </cell>
          <cell r="F30">
            <v>21.43</v>
          </cell>
          <cell r="G30">
            <v>21.01</v>
          </cell>
          <cell r="H30">
            <v>21.38</v>
          </cell>
          <cell r="I30">
            <v>20.99</v>
          </cell>
        </row>
        <row r="31">
          <cell r="B31">
            <v>5.8</v>
          </cell>
          <cell r="C31">
            <v>4.47</v>
          </cell>
          <cell r="D31">
            <v>3.14</v>
          </cell>
          <cell r="E31">
            <v>4.45</v>
          </cell>
          <cell r="F31">
            <v>3.32</v>
          </cell>
          <cell r="G31">
            <v>6.12</v>
          </cell>
          <cell r="H31">
            <v>8.67</v>
          </cell>
          <cell r="I31">
            <v>5.93</v>
          </cell>
          <cell r="J31">
            <v>3.05</v>
          </cell>
          <cell r="K31">
            <v>4.4400000000000004</v>
          </cell>
          <cell r="L31">
            <v>4.25</v>
          </cell>
          <cell r="M31">
            <v>4.49</v>
          </cell>
        </row>
        <row r="32">
          <cell r="B32">
            <v>5.75</v>
          </cell>
          <cell r="C32">
            <v>4.49</v>
          </cell>
          <cell r="D32">
            <v>3.56</v>
          </cell>
          <cell r="E32">
            <v>3.56</v>
          </cell>
          <cell r="F32">
            <v>3.12</v>
          </cell>
          <cell r="G32">
            <v>3.14</v>
          </cell>
          <cell r="H32">
            <v>2.58</v>
          </cell>
          <cell r="I32">
            <v>2.63</v>
          </cell>
        </row>
      </sheetData>
      <sheetData sheetId="2"/>
      <sheetData sheetId="3" refreshError="1">
        <row r="8">
          <cell r="B8" t="str">
            <v>JAN/1</v>
          </cell>
          <cell r="S8">
            <v>227.49700000000001</v>
          </cell>
          <cell r="T8">
            <v>227.49700000000001</v>
          </cell>
          <cell r="AB8">
            <v>17.631</v>
          </cell>
          <cell r="AQ8">
            <v>36.159999999999997</v>
          </cell>
          <cell r="CS8">
            <v>40</v>
          </cell>
          <cell r="CT8">
            <v>3</v>
          </cell>
        </row>
        <row r="9">
          <cell r="B9">
            <v>2</v>
          </cell>
          <cell r="C9">
            <v>370.59</v>
          </cell>
          <cell r="D9">
            <v>233</v>
          </cell>
          <cell r="F9">
            <v>4.8099999999999996</v>
          </cell>
          <cell r="G9">
            <v>5.14</v>
          </cell>
          <cell r="H9">
            <v>5.14</v>
          </cell>
          <cell r="J9">
            <v>45.330739299610897</v>
          </cell>
          <cell r="L9">
            <v>7.53</v>
          </cell>
          <cell r="M9">
            <v>52.122999999999998</v>
          </cell>
          <cell r="N9">
            <v>22.370386266094417</v>
          </cell>
          <cell r="S9">
            <v>124</v>
          </cell>
          <cell r="U9">
            <v>124</v>
          </cell>
          <cell r="V9">
            <v>7.7590000000000003</v>
          </cell>
          <cell r="W9">
            <v>3.3300429184549354</v>
          </cell>
          <cell r="Y9">
            <v>12.8</v>
          </cell>
          <cell r="AB9">
            <v>12.59</v>
          </cell>
          <cell r="AC9">
            <v>2.88</v>
          </cell>
          <cell r="AE9">
            <v>2.79</v>
          </cell>
          <cell r="AH9">
            <v>10.199999999999999</v>
          </cell>
          <cell r="AI9">
            <v>7.68</v>
          </cell>
          <cell r="AK9">
            <v>2.5</v>
          </cell>
          <cell r="AL9">
            <v>4.7</v>
          </cell>
          <cell r="AM9">
            <v>8.25</v>
          </cell>
          <cell r="AN9">
            <v>51.57</v>
          </cell>
          <cell r="AO9">
            <v>87.73</v>
          </cell>
          <cell r="AQ9">
            <v>0</v>
          </cell>
          <cell r="AS9">
            <v>6.76</v>
          </cell>
          <cell r="AT9">
            <v>5.96</v>
          </cell>
          <cell r="AU9">
            <v>1.71</v>
          </cell>
          <cell r="AX9">
            <v>6.92</v>
          </cell>
          <cell r="AY9">
            <v>92.7</v>
          </cell>
          <cell r="AZ9">
            <v>0.06</v>
          </cell>
          <cell r="BA9">
            <v>0.45</v>
          </cell>
          <cell r="BB9">
            <v>1.6</v>
          </cell>
          <cell r="BC9">
            <v>2.1100000000000003</v>
          </cell>
          <cell r="BD9">
            <v>4.5599999999999996</v>
          </cell>
          <cell r="BE9">
            <v>145.63999999999999</v>
          </cell>
          <cell r="BH9">
            <v>1.82</v>
          </cell>
          <cell r="BJ9">
            <v>12.15</v>
          </cell>
          <cell r="BL9">
            <v>5.17</v>
          </cell>
          <cell r="BM9">
            <v>5.62</v>
          </cell>
          <cell r="BN9">
            <v>4.29</v>
          </cell>
          <cell r="BO9">
            <v>9.52</v>
          </cell>
          <cell r="BP9">
            <v>7.53</v>
          </cell>
          <cell r="CS9">
            <v>40</v>
          </cell>
          <cell r="CT9">
            <v>3</v>
          </cell>
          <cell r="CV9">
            <v>12.54</v>
          </cell>
          <cell r="CW9">
            <v>3.79</v>
          </cell>
        </row>
        <row r="10">
          <cell r="B10">
            <v>3</v>
          </cell>
          <cell r="C10">
            <v>337.55</v>
          </cell>
          <cell r="D10">
            <v>320</v>
          </cell>
          <cell r="F10">
            <v>7.67</v>
          </cell>
          <cell r="G10">
            <v>8.09</v>
          </cell>
          <cell r="H10">
            <v>8.09</v>
          </cell>
          <cell r="J10">
            <v>39.555006180469718</v>
          </cell>
          <cell r="L10">
            <v>8.08</v>
          </cell>
          <cell r="M10">
            <v>73.679000000000002</v>
          </cell>
          <cell r="N10">
            <v>23.024687500000002</v>
          </cell>
          <cell r="S10">
            <v>99.859000000000009</v>
          </cell>
          <cell r="U10">
            <v>99.859000000000009</v>
          </cell>
          <cell r="V10">
            <v>11.85</v>
          </cell>
          <cell r="W10">
            <v>3.703125</v>
          </cell>
          <cell r="Y10">
            <v>12.94</v>
          </cell>
          <cell r="AB10">
            <v>11.499999999999998</v>
          </cell>
          <cell r="AC10">
            <v>2.4700000000000002</v>
          </cell>
          <cell r="AE10">
            <v>2.4500000000000002</v>
          </cell>
          <cell r="AH10">
            <v>5</v>
          </cell>
          <cell r="AI10">
            <v>7.35</v>
          </cell>
          <cell r="AK10">
            <v>2.73</v>
          </cell>
          <cell r="AL10">
            <v>11</v>
          </cell>
          <cell r="AM10">
            <v>7.68</v>
          </cell>
          <cell r="AN10">
            <v>82.71</v>
          </cell>
          <cell r="AO10">
            <v>82.71</v>
          </cell>
          <cell r="AQ10">
            <v>0</v>
          </cell>
          <cell r="AS10">
            <v>6.93</v>
          </cell>
          <cell r="AT10">
            <v>6.66</v>
          </cell>
          <cell r="AU10">
            <v>1.01</v>
          </cell>
          <cell r="AX10">
            <v>4.47</v>
          </cell>
          <cell r="AY10">
            <v>96.2</v>
          </cell>
          <cell r="AZ10">
            <v>0.14000000000000001</v>
          </cell>
          <cell r="BA10">
            <v>0.5</v>
          </cell>
          <cell r="BB10">
            <v>1.4</v>
          </cell>
          <cell r="BC10">
            <v>2.04</v>
          </cell>
          <cell r="BD10">
            <v>4.78</v>
          </cell>
          <cell r="BE10">
            <v>197.32</v>
          </cell>
          <cell r="BH10">
            <v>1.51</v>
          </cell>
          <cell r="BJ10">
            <v>10.61</v>
          </cell>
          <cell r="BL10">
            <v>5.92</v>
          </cell>
          <cell r="BM10">
            <v>5.8</v>
          </cell>
          <cell r="BN10">
            <v>3.52</v>
          </cell>
          <cell r="BO10">
            <v>12.49</v>
          </cell>
          <cell r="BP10">
            <v>15.48</v>
          </cell>
          <cell r="CS10">
            <v>40</v>
          </cell>
          <cell r="CT10">
            <v>3</v>
          </cell>
          <cell r="CV10">
            <v>6.86</v>
          </cell>
          <cell r="CW10">
            <v>4.0599999999999996</v>
          </cell>
        </row>
        <row r="11">
          <cell r="B11">
            <v>4</v>
          </cell>
          <cell r="C11">
            <v>369.55</v>
          </cell>
          <cell r="D11">
            <v>408</v>
          </cell>
          <cell r="F11">
            <v>8.8000000000000007</v>
          </cell>
          <cell r="G11">
            <v>10.74</v>
          </cell>
          <cell r="H11">
            <v>10.74</v>
          </cell>
          <cell r="J11">
            <v>37.988826815642454</v>
          </cell>
          <cell r="L11">
            <v>8.48</v>
          </cell>
          <cell r="M11">
            <v>97.977999999999994</v>
          </cell>
          <cell r="N11">
            <v>24.014215686274511</v>
          </cell>
          <cell r="S11">
            <v>120.89699999999999</v>
          </cell>
          <cell r="U11">
            <v>120.89699999999999</v>
          </cell>
          <cell r="V11">
            <v>14.972</v>
          </cell>
          <cell r="W11">
            <v>3.6696078431372547</v>
          </cell>
          <cell r="Y11">
            <v>12.56</v>
          </cell>
          <cell r="AB11">
            <v>13.911999999999997</v>
          </cell>
          <cell r="AC11">
            <v>2.16</v>
          </cell>
          <cell r="AE11">
            <v>2.35</v>
          </cell>
          <cell r="AH11">
            <v>6.6</v>
          </cell>
          <cell r="AI11">
            <v>7.41</v>
          </cell>
          <cell r="AK11">
            <v>2.56</v>
          </cell>
          <cell r="AL11">
            <v>4.9000000000000004</v>
          </cell>
          <cell r="AM11">
            <v>7.35</v>
          </cell>
          <cell r="AN11">
            <v>92.74</v>
          </cell>
          <cell r="AO11">
            <v>92.74</v>
          </cell>
          <cell r="AQ11">
            <v>0</v>
          </cell>
          <cell r="AS11">
            <v>6.58</v>
          </cell>
          <cell r="AT11">
            <v>6.95</v>
          </cell>
          <cell r="AU11">
            <v>1.24</v>
          </cell>
          <cell r="AX11">
            <v>3.77</v>
          </cell>
          <cell r="AY11">
            <v>95.93</v>
          </cell>
          <cell r="AZ11">
            <v>0.18</v>
          </cell>
          <cell r="BA11">
            <v>0.59</v>
          </cell>
          <cell r="BB11">
            <v>0.82</v>
          </cell>
          <cell r="BC11">
            <v>1.5899999999999999</v>
          </cell>
          <cell r="BD11">
            <v>7.11</v>
          </cell>
          <cell r="BE11">
            <v>114.69</v>
          </cell>
          <cell r="BH11">
            <v>1.48</v>
          </cell>
          <cell r="BJ11">
            <v>8</v>
          </cell>
          <cell r="BL11">
            <v>4.13</v>
          </cell>
          <cell r="BM11">
            <v>5.29</v>
          </cell>
          <cell r="BN11">
            <v>4.18</v>
          </cell>
          <cell r="BO11">
            <v>18.170000000000002</v>
          </cell>
          <cell r="BP11">
            <v>14.77</v>
          </cell>
          <cell r="CS11">
            <v>40</v>
          </cell>
          <cell r="CT11">
            <v>3</v>
          </cell>
          <cell r="CV11">
            <v>6.76</v>
          </cell>
          <cell r="CW11">
            <v>5.89</v>
          </cell>
        </row>
        <row r="12">
          <cell r="B12">
            <v>5</v>
          </cell>
          <cell r="J12" t="e">
            <v>#DIV/0!</v>
          </cell>
          <cell r="N12" t="e">
            <v>#DIV/0!</v>
          </cell>
          <cell r="S12">
            <v>33.326999999999998</v>
          </cell>
          <cell r="U12">
            <v>33.326999999999998</v>
          </cell>
          <cell r="W12" t="e">
            <v>#DIV/0!</v>
          </cell>
          <cell r="AB12">
            <v>13.911999999999997</v>
          </cell>
          <cell r="AE12">
            <v>2.35</v>
          </cell>
          <cell r="AK12">
            <v>2.34</v>
          </cell>
          <cell r="AQ12">
            <v>0</v>
          </cell>
          <cell r="BC12">
            <v>0</v>
          </cell>
          <cell r="CS12">
            <v>40</v>
          </cell>
          <cell r="CT12">
            <v>3</v>
          </cell>
          <cell r="CV12">
            <v>6</v>
          </cell>
          <cell r="CW12">
            <v>5.82</v>
          </cell>
        </row>
        <row r="13">
          <cell r="B13">
            <v>6</v>
          </cell>
          <cell r="C13">
            <v>508.19</v>
          </cell>
          <cell r="D13">
            <v>500</v>
          </cell>
          <cell r="F13">
            <v>8.4499999999999993</v>
          </cell>
          <cell r="G13">
            <v>11.02</v>
          </cell>
          <cell r="H13">
            <v>11.02</v>
          </cell>
          <cell r="J13">
            <v>45.37205081669692</v>
          </cell>
          <cell r="L13">
            <v>10.029999999999999</v>
          </cell>
          <cell r="M13">
            <v>115.056</v>
          </cell>
          <cell r="N13">
            <v>23.011199999999999</v>
          </cell>
          <cell r="S13">
            <v>105.89299999999997</v>
          </cell>
          <cell r="U13">
            <v>105.89299999999997</v>
          </cell>
          <cell r="V13">
            <v>17.088000000000001</v>
          </cell>
          <cell r="W13">
            <v>3.4176000000000006</v>
          </cell>
          <cell r="Y13">
            <v>25.15</v>
          </cell>
          <cell r="AB13">
            <v>5.8500000000000014</v>
          </cell>
          <cell r="AC13">
            <v>2.44</v>
          </cell>
          <cell r="AE13">
            <v>2.4500000000000002</v>
          </cell>
          <cell r="AH13">
            <v>6.8</v>
          </cell>
          <cell r="AI13">
            <v>7.39</v>
          </cell>
          <cell r="AK13">
            <v>2.5099999999999998</v>
          </cell>
          <cell r="AL13">
            <v>6.33</v>
          </cell>
          <cell r="AM13">
            <v>7.44</v>
          </cell>
          <cell r="AN13">
            <v>109.18</v>
          </cell>
          <cell r="AO13">
            <v>109.18</v>
          </cell>
          <cell r="AQ13">
            <v>0</v>
          </cell>
          <cell r="AS13">
            <v>7.32</v>
          </cell>
          <cell r="AT13">
            <v>7.25</v>
          </cell>
          <cell r="AU13">
            <v>2.06</v>
          </cell>
          <cell r="AX13">
            <v>4.9800000000000004</v>
          </cell>
          <cell r="AY13">
            <v>97.2</v>
          </cell>
          <cell r="AZ13">
            <v>0.11</v>
          </cell>
          <cell r="BA13">
            <v>0.16</v>
          </cell>
          <cell r="BB13">
            <v>1.29</v>
          </cell>
          <cell r="BC13">
            <v>1.56</v>
          </cell>
          <cell r="BD13">
            <v>7.41</v>
          </cell>
          <cell r="BE13">
            <v>60.97</v>
          </cell>
          <cell r="BH13">
            <v>1.19</v>
          </cell>
          <cell r="BJ13">
            <v>12.11</v>
          </cell>
          <cell r="BL13">
            <v>7.65</v>
          </cell>
          <cell r="BM13">
            <v>5.62</v>
          </cell>
          <cell r="BN13">
            <v>5.19</v>
          </cell>
          <cell r="BO13">
            <v>14.77</v>
          </cell>
          <cell r="BP13">
            <v>12.76</v>
          </cell>
          <cell r="CS13">
            <v>40</v>
          </cell>
          <cell r="CT13">
            <v>3</v>
          </cell>
        </row>
        <row r="14">
          <cell r="B14">
            <v>7</v>
          </cell>
          <cell r="C14">
            <v>512.04</v>
          </cell>
          <cell r="D14">
            <v>480</v>
          </cell>
          <cell r="F14">
            <v>10.79</v>
          </cell>
          <cell r="G14">
            <v>10.82</v>
          </cell>
          <cell r="H14">
            <v>10.82</v>
          </cell>
          <cell r="J14">
            <v>44.362292051756008</v>
          </cell>
          <cell r="L14">
            <v>6.33</v>
          </cell>
          <cell r="M14">
            <v>110.44799999999999</v>
          </cell>
          <cell r="N14">
            <v>23.01</v>
          </cell>
          <cell r="S14">
            <v>135.71099999999996</v>
          </cell>
          <cell r="U14">
            <v>135.71099999999996</v>
          </cell>
          <cell r="V14">
            <v>17.38</v>
          </cell>
          <cell r="W14">
            <v>3.6208333333333327</v>
          </cell>
          <cell r="Y14">
            <v>11.92</v>
          </cell>
          <cell r="AB14">
            <v>11.31</v>
          </cell>
          <cell r="AC14">
            <v>2.4500000000000002</v>
          </cell>
          <cell r="AE14">
            <v>2.46</v>
          </cell>
          <cell r="AH14">
            <v>3</v>
          </cell>
          <cell r="AI14">
            <v>7.16</v>
          </cell>
          <cell r="AK14">
            <v>2.46</v>
          </cell>
          <cell r="AL14">
            <v>5.2</v>
          </cell>
          <cell r="AM14">
            <v>7.39</v>
          </cell>
          <cell r="AN14">
            <v>107.98</v>
          </cell>
          <cell r="AO14">
            <v>107.98</v>
          </cell>
          <cell r="AQ14">
            <v>0</v>
          </cell>
          <cell r="AS14">
            <v>7.03</v>
          </cell>
          <cell r="AT14">
            <v>6.8</v>
          </cell>
          <cell r="AU14">
            <v>1.03</v>
          </cell>
          <cell r="AX14">
            <v>4.9000000000000004</v>
          </cell>
          <cell r="AY14">
            <v>94.87</v>
          </cell>
          <cell r="AZ14">
            <v>0.11</v>
          </cell>
          <cell r="BA14">
            <v>0.33</v>
          </cell>
          <cell r="BB14">
            <v>1.41</v>
          </cell>
          <cell r="BC14">
            <v>1.8499999999999999</v>
          </cell>
          <cell r="BD14">
            <v>6.67</v>
          </cell>
          <cell r="BE14">
            <v>62.44</v>
          </cell>
          <cell r="BH14">
            <v>1.3</v>
          </cell>
          <cell r="BJ14">
            <v>8.32</v>
          </cell>
          <cell r="BL14">
            <v>5.56</v>
          </cell>
          <cell r="BM14">
            <v>4.12</v>
          </cell>
          <cell r="BN14">
            <v>5.83</v>
          </cell>
          <cell r="BO14">
            <v>10.63</v>
          </cell>
          <cell r="BP14">
            <v>9.7200000000000006</v>
          </cell>
          <cell r="CS14">
            <v>40</v>
          </cell>
          <cell r="CT14">
            <v>3</v>
          </cell>
          <cell r="CV14">
            <v>7</v>
          </cell>
          <cell r="CW14">
            <v>5.13</v>
          </cell>
        </row>
        <row r="15">
          <cell r="B15">
            <v>8</v>
          </cell>
          <cell r="C15">
            <v>550.87</v>
          </cell>
          <cell r="D15">
            <v>536</v>
          </cell>
          <cell r="F15">
            <v>9.86</v>
          </cell>
          <cell r="G15">
            <v>12.91</v>
          </cell>
          <cell r="H15">
            <v>12.91</v>
          </cell>
          <cell r="J15">
            <v>41.518202943454689</v>
          </cell>
          <cell r="L15">
            <v>6.82</v>
          </cell>
          <cell r="M15">
            <v>125.72</v>
          </cell>
          <cell r="N15">
            <v>23.455223880597014</v>
          </cell>
          <cell r="S15">
            <v>158.80099999999993</v>
          </cell>
          <cell r="U15">
            <v>158.80099999999993</v>
          </cell>
          <cell r="V15">
            <v>20.07</v>
          </cell>
          <cell r="W15">
            <v>3.7444029850746268</v>
          </cell>
          <cell r="Y15">
            <v>25.92</v>
          </cell>
          <cell r="AB15">
            <v>5.4600000000000009</v>
          </cell>
          <cell r="AC15">
            <v>2.4500000000000002</v>
          </cell>
          <cell r="AE15">
            <v>2.41</v>
          </cell>
          <cell r="AH15">
            <v>5.6</v>
          </cell>
          <cell r="AI15">
            <v>7.85</v>
          </cell>
          <cell r="AK15">
            <v>2.39</v>
          </cell>
          <cell r="AL15">
            <v>3.47</v>
          </cell>
          <cell r="AM15">
            <v>7.17</v>
          </cell>
          <cell r="AN15">
            <v>122.64</v>
          </cell>
          <cell r="AO15">
            <v>122.64</v>
          </cell>
          <cell r="AQ15">
            <v>0</v>
          </cell>
          <cell r="AS15">
            <v>7.6</v>
          </cell>
          <cell r="AT15">
            <v>7.89</v>
          </cell>
          <cell r="AU15">
            <v>2.17</v>
          </cell>
          <cell r="AX15">
            <v>5.27</v>
          </cell>
          <cell r="AY15">
            <v>91.2</v>
          </cell>
          <cell r="AZ15">
            <v>0.19</v>
          </cell>
          <cell r="BA15">
            <v>0.26</v>
          </cell>
          <cell r="BB15">
            <v>2.56</v>
          </cell>
          <cell r="BC15">
            <v>3.0100000000000002</v>
          </cell>
          <cell r="BD15">
            <v>6.42</v>
          </cell>
          <cell r="BE15">
            <v>65.569999999999993</v>
          </cell>
          <cell r="BH15">
            <v>1.21</v>
          </cell>
          <cell r="BJ15">
            <v>7.29</v>
          </cell>
          <cell r="BL15">
            <v>5.17</v>
          </cell>
          <cell r="BM15">
            <v>4.76</v>
          </cell>
          <cell r="BN15">
            <v>4.01</v>
          </cell>
          <cell r="BO15">
            <v>10.09</v>
          </cell>
          <cell r="BP15">
            <v>11.1</v>
          </cell>
          <cell r="CS15">
            <v>40</v>
          </cell>
          <cell r="CT15">
            <v>3</v>
          </cell>
          <cell r="CV15">
            <v>7.67</v>
          </cell>
          <cell r="CW15">
            <v>4.4800000000000004</v>
          </cell>
        </row>
        <row r="16">
          <cell r="B16">
            <v>9</v>
          </cell>
          <cell r="C16">
            <v>537.20000000000005</v>
          </cell>
          <cell r="D16">
            <v>575</v>
          </cell>
          <cell r="F16">
            <v>11.08</v>
          </cell>
          <cell r="G16">
            <v>13.08</v>
          </cell>
          <cell r="H16">
            <v>13.08</v>
          </cell>
          <cell r="J16">
            <v>43.960244648318046</v>
          </cell>
          <cell r="L16">
            <v>6.93</v>
          </cell>
          <cell r="M16">
            <v>134.56399999999999</v>
          </cell>
          <cell r="N16">
            <v>23.402434782608694</v>
          </cell>
          <cell r="S16">
            <v>183.62499999999989</v>
          </cell>
          <cell r="U16">
            <v>183.62499999999989</v>
          </cell>
          <cell r="V16">
            <v>21.678000000000001</v>
          </cell>
          <cell r="W16">
            <v>3.7700869565217392</v>
          </cell>
          <cell r="Y16">
            <v>19.739999999999998</v>
          </cell>
          <cell r="AB16">
            <v>7.3980000000000032</v>
          </cell>
          <cell r="AC16">
            <v>2.33</v>
          </cell>
          <cell r="AE16">
            <v>2.36</v>
          </cell>
          <cell r="AH16">
            <v>4.2</v>
          </cell>
          <cell r="AI16">
            <v>7.74</v>
          </cell>
          <cell r="AK16">
            <v>2.31</v>
          </cell>
          <cell r="AL16">
            <v>5</v>
          </cell>
          <cell r="AM16">
            <v>7.12</v>
          </cell>
          <cell r="AN16">
            <v>127.05</v>
          </cell>
          <cell r="AO16">
            <v>127.05</v>
          </cell>
          <cell r="AQ16">
            <v>0</v>
          </cell>
          <cell r="AS16">
            <v>6.88</v>
          </cell>
          <cell r="AT16">
            <v>7.98</v>
          </cell>
          <cell r="AU16">
            <v>1.19</v>
          </cell>
          <cell r="AX16">
            <v>4.41</v>
          </cell>
          <cell r="AY16">
            <v>92.5</v>
          </cell>
          <cell r="AZ16">
            <v>0.25</v>
          </cell>
          <cell r="BA16">
            <v>0.28999999999999998</v>
          </cell>
          <cell r="BB16">
            <v>1.1299999999999999</v>
          </cell>
          <cell r="BC16">
            <v>1.67</v>
          </cell>
          <cell r="BD16">
            <v>7.21</v>
          </cell>
          <cell r="BE16">
            <v>81.19</v>
          </cell>
          <cell r="BH16">
            <v>1.24</v>
          </cell>
          <cell r="BJ16">
            <v>11.44</v>
          </cell>
          <cell r="BL16">
            <v>6.93</v>
          </cell>
          <cell r="BM16">
            <v>4.8099999999999996</v>
          </cell>
          <cell r="BN16">
            <v>3.61</v>
          </cell>
          <cell r="BO16">
            <v>9.84</v>
          </cell>
          <cell r="BP16">
            <v>9.11</v>
          </cell>
          <cell r="CS16">
            <v>40</v>
          </cell>
          <cell r="CT16">
            <v>3</v>
          </cell>
          <cell r="CV16">
            <v>8.32</v>
          </cell>
          <cell r="CW16">
            <v>3.47</v>
          </cell>
        </row>
        <row r="17">
          <cell r="B17">
            <v>10</v>
          </cell>
          <cell r="C17">
            <v>427.61</v>
          </cell>
          <cell r="D17">
            <v>292</v>
          </cell>
          <cell r="F17">
            <v>7.1</v>
          </cell>
          <cell r="G17">
            <v>7.56</v>
          </cell>
          <cell r="H17">
            <v>7.56</v>
          </cell>
          <cell r="J17">
            <v>38.624338624338627</v>
          </cell>
          <cell r="L17">
            <v>7.68</v>
          </cell>
          <cell r="M17">
            <v>70.637</v>
          </cell>
          <cell r="N17">
            <v>24.190753424657537</v>
          </cell>
          <cell r="S17">
            <v>127.20199999999988</v>
          </cell>
          <cell r="U17">
            <v>127.20199999999988</v>
          </cell>
          <cell r="V17">
            <v>11.252000000000001</v>
          </cell>
          <cell r="W17">
            <v>3.853424657534247</v>
          </cell>
          <cell r="Y17">
            <v>18.260000000000002</v>
          </cell>
          <cell r="AB17">
            <v>0.39000000000000412</v>
          </cell>
          <cell r="AC17">
            <v>2.31</v>
          </cell>
          <cell r="AE17">
            <v>2.36</v>
          </cell>
          <cell r="AH17">
            <v>5.8</v>
          </cell>
          <cell r="AI17">
            <v>7.64</v>
          </cell>
          <cell r="AK17">
            <v>2.34</v>
          </cell>
          <cell r="AL17">
            <v>4.2</v>
          </cell>
          <cell r="AM17">
            <v>7.35</v>
          </cell>
          <cell r="AN17">
            <v>71.62</v>
          </cell>
          <cell r="AO17">
            <v>71.62</v>
          </cell>
          <cell r="AQ17">
            <v>0</v>
          </cell>
          <cell r="AS17">
            <v>5.72</v>
          </cell>
          <cell r="AT17">
            <v>7.77</v>
          </cell>
          <cell r="AU17">
            <v>2.96</v>
          </cell>
          <cell r="AX17">
            <v>5.86</v>
          </cell>
          <cell r="AY17">
            <v>91.2</v>
          </cell>
          <cell r="AZ17">
            <v>0.38</v>
          </cell>
          <cell r="BA17">
            <v>0.2</v>
          </cell>
          <cell r="BB17">
            <v>1.62</v>
          </cell>
          <cell r="BC17">
            <v>2.2000000000000002</v>
          </cell>
          <cell r="BD17">
            <v>4</v>
          </cell>
          <cell r="BE17">
            <v>118.74</v>
          </cell>
          <cell r="BH17">
            <v>1.79</v>
          </cell>
          <cell r="BJ17">
            <v>10.4</v>
          </cell>
          <cell r="BL17">
            <v>5.96</v>
          </cell>
          <cell r="BM17">
            <v>5.71</v>
          </cell>
          <cell r="BN17">
            <v>3.81</v>
          </cell>
          <cell r="BO17">
            <v>11.63</v>
          </cell>
          <cell r="BP17">
            <v>8.1</v>
          </cell>
          <cell r="CS17">
            <v>40</v>
          </cell>
          <cell r="CT17">
            <v>3</v>
          </cell>
          <cell r="CV17">
            <v>8.44</v>
          </cell>
          <cell r="CW17">
            <v>3.13</v>
          </cell>
        </row>
        <row r="18">
          <cell r="B18">
            <v>11</v>
          </cell>
          <cell r="C18">
            <v>468.11</v>
          </cell>
          <cell r="D18">
            <v>622</v>
          </cell>
          <cell r="F18">
            <v>13.48</v>
          </cell>
          <cell r="G18">
            <v>13.88</v>
          </cell>
          <cell r="H18">
            <v>13.88</v>
          </cell>
          <cell r="J18">
            <v>44.812680115273771</v>
          </cell>
          <cell r="L18">
            <v>8.83</v>
          </cell>
          <cell r="M18">
            <v>149.90199999999999</v>
          </cell>
          <cell r="N18">
            <v>24.099999999999998</v>
          </cell>
          <cell r="S18">
            <v>149.93399999999986</v>
          </cell>
          <cell r="U18">
            <v>149.93399999999986</v>
          </cell>
          <cell r="V18">
            <v>24.024999999999999</v>
          </cell>
          <cell r="W18">
            <v>3.862540192926045</v>
          </cell>
          <cell r="Y18">
            <v>20.54</v>
          </cell>
          <cell r="AB18">
            <v>3.8750000000000036</v>
          </cell>
          <cell r="AC18">
            <v>2.14</v>
          </cell>
          <cell r="AE18">
            <v>2.21</v>
          </cell>
          <cell r="AH18">
            <v>5.4</v>
          </cell>
          <cell r="AI18">
            <v>7.16</v>
          </cell>
          <cell r="AK18">
            <v>2.33</v>
          </cell>
          <cell r="AL18">
            <v>6.27</v>
          </cell>
          <cell r="AM18">
            <v>7.03</v>
          </cell>
          <cell r="AN18">
            <v>137.94</v>
          </cell>
          <cell r="AO18">
            <v>137.94</v>
          </cell>
          <cell r="AQ18">
            <v>0</v>
          </cell>
          <cell r="AS18">
            <v>7.4</v>
          </cell>
          <cell r="AT18">
            <v>7.86</v>
          </cell>
          <cell r="AU18">
            <v>1.47</v>
          </cell>
          <cell r="AX18">
            <v>4.9800000000000004</v>
          </cell>
          <cell r="AY18">
            <v>96.2</v>
          </cell>
          <cell r="AZ18">
            <v>0.17</v>
          </cell>
          <cell r="BA18">
            <v>0.22</v>
          </cell>
          <cell r="BB18">
            <v>0.94</v>
          </cell>
          <cell r="BC18">
            <v>1.33</v>
          </cell>
          <cell r="BD18">
            <v>4.87</v>
          </cell>
          <cell r="BE18">
            <v>120.49</v>
          </cell>
          <cell r="BH18">
            <v>1.24</v>
          </cell>
          <cell r="BJ18">
            <v>8.82</v>
          </cell>
          <cell r="BL18">
            <v>4.33</v>
          </cell>
          <cell r="BM18">
            <v>5.46</v>
          </cell>
          <cell r="BN18">
            <v>2.8</v>
          </cell>
          <cell r="BO18">
            <v>12.23</v>
          </cell>
          <cell r="BP18">
            <v>9.76</v>
          </cell>
          <cell r="CS18">
            <v>40</v>
          </cell>
          <cell r="CT18">
            <v>3</v>
          </cell>
          <cell r="CV18">
            <v>8.67</v>
          </cell>
          <cell r="CW18">
            <v>4.08</v>
          </cell>
        </row>
        <row r="19">
          <cell r="B19">
            <v>12</v>
          </cell>
          <cell r="J19" t="e">
            <v>#DIV/0!</v>
          </cell>
          <cell r="N19" t="e">
            <v>#DIV/0!</v>
          </cell>
          <cell r="S19">
            <v>149.93399999999986</v>
          </cell>
          <cell r="U19">
            <v>149.93399999999986</v>
          </cell>
          <cell r="W19" t="e">
            <v>#DIV/0!</v>
          </cell>
          <cell r="AB19">
            <v>3.8750000000000036</v>
          </cell>
          <cell r="AE19">
            <v>2.21</v>
          </cell>
          <cell r="AQ19">
            <v>0</v>
          </cell>
          <cell r="BC19">
            <v>0</v>
          </cell>
          <cell r="CS19">
            <v>40</v>
          </cell>
          <cell r="CT19">
            <v>3</v>
          </cell>
          <cell r="CV19">
            <v>4.09</v>
          </cell>
          <cell r="CW19">
            <v>4.8600000000000003</v>
          </cell>
        </row>
        <row r="20">
          <cell r="B20">
            <v>13</v>
          </cell>
          <cell r="C20">
            <v>490.48</v>
          </cell>
          <cell r="D20">
            <v>472</v>
          </cell>
          <cell r="F20">
            <v>9.34</v>
          </cell>
          <cell r="G20">
            <v>11.71</v>
          </cell>
          <cell r="H20">
            <v>11.71</v>
          </cell>
          <cell r="J20">
            <v>40.307429547395387</v>
          </cell>
          <cell r="L20">
            <v>6.71</v>
          </cell>
          <cell r="M20">
            <v>113.85</v>
          </cell>
          <cell r="N20">
            <v>24.120762711864405</v>
          </cell>
          <cell r="S20">
            <v>129.94399999999987</v>
          </cell>
          <cell r="U20">
            <v>129.94399999999987</v>
          </cell>
          <cell r="V20">
            <v>18.43</v>
          </cell>
          <cell r="W20">
            <v>3.9046610169491527</v>
          </cell>
          <cell r="Y20">
            <v>19.190000000000001</v>
          </cell>
          <cell r="AB20">
            <v>3.115000000000002</v>
          </cell>
          <cell r="AC20">
            <v>2.54</v>
          </cell>
          <cell r="AE20">
            <v>2.5</v>
          </cell>
          <cell r="AH20">
            <v>7.8</v>
          </cell>
          <cell r="AI20">
            <v>7.24</v>
          </cell>
          <cell r="AK20">
            <v>2.2400000000000002</v>
          </cell>
          <cell r="AL20">
            <v>5.4</v>
          </cell>
          <cell r="AM20">
            <v>7.22</v>
          </cell>
          <cell r="AN20">
            <v>107.51</v>
          </cell>
          <cell r="AO20">
            <v>107.51</v>
          </cell>
          <cell r="AQ20">
            <v>0</v>
          </cell>
          <cell r="AS20">
            <v>6.84</v>
          </cell>
          <cell r="AT20">
            <v>6.15</v>
          </cell>
          <cell r="AU20">
            <v>1.21</v>
          </cell>
          <cell r="AX20">
            <v>5.24</v>
          </cell>
          <cell r="AY20">
            <v>94.7</v>
          </cell>
          <cell r="AZ20">
            <v>0.22</v>
          </cell>
          <cell r="BA20">
            <v>0.37</v>
          </cell>
          <cell r="BB20">
            <v>0.53</v>
          </cell>
          <cell r="BC20">
            <v>1.1200000000000001</v>
          </cell>
          <cell r="BD20">
            <v>6.33</v>
          </cell>
          <cell r="BE20">
            <v>105.88</v>
          </cell>
          <cell r="BH20">
            <v>1.49</v>
          </cell>
          <cell r="BJ20">
            <v>13.93</v>
          </cell>
          <cell r="BL20">
            <v>4.75</v>
          </cell>
          <cell r="BM20">
            <v>4.6900000000000004</v>
          </cell>
          <cell r="BN20">
            <v>4.71</v>
          </cell>
          <cell r="BO20">
            <v>10.51</v>
          </cell>
          <cell r="BP20">
            <v>18.329999999999998</v>
          </cell>
          <cell r="CS20">
            <v>40</v>
          </cell>
          <cell r="CT20">
            <v>3</v>
          </cell>
        </row>
        <row r="21">
          <cell r="B21">
            <v>14</v>
          </cell>
          <cell r="C21">
            <v>357.14</v>
          </cell>
          <cell r="D21">
            <v>352</v>
          </cell>
          <cell r="G21">
            <v>9.19</v>
          </cell>
          <cell r="H21">
            <v>9.19</v>
          </cell>
          <cell r="J21">
            <v>38.302502720348208</v>
          </cell>
          <cell r="L21">
            <v>8.39</v>
          </cell>
          <cell r="M21">
            <v>85.078000000000003</v>
          </cell>
          <cell r="N21">
            <v>24.169886363636365</v>
          </cell>
          <cell r="S21">
            <v>119.34199999999987</v>
          </cell>
          <cell r="U21">
            <v>119.34199999999987</v>
          </cell>
          <cell r="V21">
            <v>14.19</v>
          </cell>
          <cell r="W21">
            <v>4.03125</v>
          </cell>
          <cell r="Y21">
            <v>13.38</v>
          </cell>
          <cell r="AB21">
            <v>3.9249999999999989</v>
          </cell>
          <cell r="AC21">
            <v>2.36</v>
          </cell>
          <cell r="AE21">
            <v>2.35</v>
          </cell>
          <cell r="AH21">
            <v>6.8</v>
          </cell>
          <cell r="AI21">
            <v>7.54</v>
          </cell>
          <cell r="AK21">
            <v>2.52</v>
          </cell>
          <cell r="AL21">
            <v>7.4</v>
          </cell>
          <cell r="AM21">
            <v>7.34</v>
          </cell>
          <cell r="AN21">
            <v>81.55</v>
          </cell>
          <cell r="AO21">
            <v>81.55</v>
          </cell>
          <cell r="AQ21">
            <v>0</v>
          </cell>
          <cell r="AS21">
            <v>6.14</v>
          </cell>
          <cell r="AT21">
            <v>6.04</v>
          </cell>
          <cell r="AU21">
            <v>2.2200000000000002</v>
          </cell>
          <cell r="AX21">
            <v>4.87</v>
          </cell>
          <cell r="AY21">
            <v>89</v>
          </cell>
          <cell r="AZ21">
            <v>7.0000000000000007E-2</v>
          </cell>
          <cell r="BA21">
            <v>0.14000000000000001</v>
          </cell>
          <cell r="BB21">
            <v>1.44</v>
          </cell>
          <cell r="BC21">
            <v>1.65</v>
          </cell>
          <cell r="BD21">
            <v>5.05</v>
          </cell>
          <cell r="BE21">
            <v>144.01</v>
          </cell>
          <cell r="BH21">
            <v>1.23</v>
          </cell>
          <cell r="BJ21">
            <v>11.12</v>
          </cell>
          <cell r="BL21">
            <v>7.96</v>
          </cell>
          <cell r="BM21">
            <v>4.38</v>
          </cell>
          <cell r="BN21">
            <v>3.75</v>
          </cell>
          <cell r="BO21">
            <v>16.95</v>
          </cell>
          <cell r="BP21">
            <v>9.4499999999999993</v>
          </cell>
          <cell r="CS21">
            <v>40</v>
          </cell>
          <cell r="CT21">
            <v>3</v>
          </cell>
          <cell r="CV21">
            <v>5.81</v>
          </cell>
          <cell r="CW21">
            <v>4.49</v>
          </cell>
        </row>
        <row r="22">
          <cell r="B22">
            <v>15</v>
          </cell>
          <cell r="C22">
            <v>279.57</v>
          </cell>
          <cell r="D22">
            <v>293</v>
          </cell>
          <cell r="F22">
            <v>6.35</v>
          </cell>
          <cell r="G22">
            <v>6.66</v>
          </cell>
          <cell r="H22">
            <v>6.66</v>
          </cell>
          <cell r="J22">
            <v>43.993993993993996</v>
          </cell>
          <cell r="L22">
            <v>10.210000000000001</v>
          </cell>
          <cell r="M22">
            <v>70.643000000000001</v>
          </cell>
          <cell r="N22">
            <v>24.11023890784983</v>
          </cell>
          <cell r="S22">
            <v>121.35499999999988</v>
          </cell>
          <cell r="U22">
            <v>121.35499999999988</v>
          </cell>
          <cell r="V22">
            <v>11.895</v>
          </cell>
          <cell r="W22">
            <v>4.0597269624573373</v>
          </cell>
          <cell r="Y22">
            <v>14</v>
          </cell>
          <cell r="AB22">
            <v>1.8199999999999985</v>
          </cell>
          <cell r="AC22">
            <v>2.39</v>
          </cell>
          <cell r="AE22">
            <v>2.37</v>
          </cell>
          <cell r="AH22">
            <v>5</v>
          </cell>
          <cell r="AI22">
            <v>8.76</v>
          </cell>
          <cell r="AK22">
            <v>2.38</v>
          </cell>
          <cell r="AL22">
            <v>6.8</v>
          </cell>
          <cell r="AM22">
            <v>7.54</v>
          </cell>
          <cell r="AN22">
            <v>66.930000000000007</v>
          </cell>
          <cell r="AO22">
            <v>66.930000000000007</v>
          </cell>
          <cell r="AQ22">
            <v>0</v>
          </cell>
          <cell r="AS22">
            <v>6.69</v>
          </cell>
          <cell r="AT22">
            <v>6.6</v>
          </cell>
          <cell r="AU22">
            <v>1.18</v>
          </cell>
          <cell r="AX22">
            <v>4.9000000000000004</v>
          </cell>
          <cell r="AY22">
            <v>92.1</v>
          </cell>
          <cell r="AZ22">
            <v>0.24</v>
          </cell>
          <cell r="BA22">
            <v>0.14000000000000001</v>
          </cell>
          <cell r="BB22">
            <v>2.91</v>
          </cell>
          <cell r="BC22">
            <v>3.29</v>
          </cell>
          <cell r="BD22">
            <v>6</v>
          </cell>
          <cell r="BE22">
            <v>95.74</v>
          </cell>
          <cell r="BH22">
            <v>1.42</v>
          </cell>
          <cell r="BJ22">
            <v>10.97</v>
          </cell>
          <cell r="BL22">
            <v>6.31</v>
          </cell>
          <cell r="BM22">
            <v>5.07</v>
          </cell>
          <cell r="BN22">
            <v>2.85</v>
          </cell>
          <cell r="BO22">
            <v>14.97</v>
          </cell>
          <cell r="BP22">
            <v>4</v>
          </cell>
          <cell r="CS22">
            <v>40</v>
          </cell>
          <cell r="CT22">
            <v>3</v>
          </cell>
          <cell r="CV22">
            <v>2.78</v>
          </cell>
          <cell r="CW22">
            <v>5.42</v>
          </cell>
        </row>
        <row r="23">
          <cell r="B23">
            <v>16</v>
          </cell>
          <cell r="C23">
            <v>375.65</v>
          </cell>
          <cell r="D23">
            <v>352</v>
          </cell>
          <cell r="F23">
            <v>7.79</v>
          </cell>
          <cell r="G23">
            <v>7.85</v>
          </cell>
          <cell r="H23">
            <v>7.85</v>
          </cell>
          <cell r="J23">
            <v>44.840764331210195</v>
          </cell>
          <cell r="L23">
            <v>7.56</v>
          </cell>
          <cell r="M23">
            <v>84.484999999999999</v>
          </cell>
          <cell r="N23">
            <v>24.001420454545457</v>
          </cell>
          <cell r="S23">
            <v>131.03999999999985</v>
          </cell>
          <cell r="U23">
            <v>131.03999999999985</v>
          </cell>
          <cell r="V23">
            <v>14.57</v>
          </cell>
          <cell r="W23">
            <v>4.139204545454545</v>
          </cell>
          <cell r="Y23">
            <v>13.48</v>
          </cell>
          <cell r="AB23">
            <v>2.91</v>
          </cell>
          <cell r="AC23">
            <v>2.5499999999999998</v>
          </cell>
          <cell r="AE23">
            <v>2.48</v>
          </cell>
          <cell r="AH23">
            <v>8</v>
          </cell>
          <cell r="AI23">
            <v>6.55</v>
          </cell>
          <cell r="AK23">
            <v>2.39</v>
          </cell>
          <cell r="AL23">
            <v>5.3</v>
          </cell>
          <cell r="AM23">
            <v>7.78</v>
          </cell>
          <cell r="AN23">
            <v>77.03</v>
          </cell>
          <cell r="AO23">
            <v>77.03</v>
          </cell>
          <cell r="AQ23">
            <v>0</v>
          </cell>
          <cell r="AS23">
            <v>6.61</v>
          </cell>
          <cell r="AT23">
            <v>8.6199999999999992</v>
          </cell>
          <cell r="AU23">
            <v>1.84</v>
          </cell>
          <cell r="AX23">
            <v>4.49</v>
          </cell>
          <cell r="AY23">
            <v>94.3</v>
          </cell>
          <cell r="AZ23">
            <v>0.1</v>
          </cell>
          <cell r="BA23">
            <v>0.13</v>
          </cell>
          <cell r="BB23">
            <v>2.89</v>
          </cell>
          <cell r="BC23">
            <v>3.12</v>
          </cell>
          <cell r="BD23">
            <v>5.78</v>
          </cell>
          <cell r="BE23">
            <v>81.99</v>
          </cell>
          <cell r="BH23">
            <v>1.38</v>
          </cell>
          <cell r="BJ23">
            <v>15.36</v>
          </cell>
          <cell r="BL23">
            <v>4.5</v>
          </cell>
          <cell r="BM23">
            <v>6.02</v>
          </cell>
          <cell r="BN23">
            <v>4.08</v>
          </cell>
          <cell r="BO23">
            <v>10.76</v>
          </cell>
          <cell r="BP23">
            <v>8.98</v>
          </cell>
          <cell r="CS23">
            <v>40</v>
          </cell>
          <cell r="CT23">
            <v>3</v>
          </cell>
          <cell r="CV23">
            <v>1.32</v>
          </cell>
          <cell r="CW23">
            <v>5.64</v>
          </cell>
        </row>
        <row r="24">
          <cell r="B24">
            <v>17</v>
          </cell>
          <cell r="C24">
            <v>452.76</v>
          </cell>
          <cell r="D24">
            <v>359</v>
          </cell>
          <cell r="F24">
            <v>7.92</v>
          </cell>
          <cell r="G24">
            <v>8.24</v>
          </cell>
          <cell r="H24">
            <v>8.24</v>
          </cell>
          <cell r="J24">
            <v>43.567961165048544</v>
          </cell>
          <cell r="L24">
            <v>8.0500000000000007</v>
          </cell>
          <cell r="M24">
            <v>84.840999999999994</v>
          </cell>
          <cell r="N24">
            <v>23.63259052924791</v>
          </cell>
          <cell r="S24">
            <v>139.90099999999984</v>
          </cell>
          <cell r="U24">
            <v>139.90099999999984</v>
          </cell>
          <cell r="V24">
            <v>14.432</v>
          </cell>
          <cell r="W24">
            <v>4.0200557103064067</v>
          </cell>
          <cell r="Y24">
            <v>7.12</v>
          </cell>
          <cell r="AB24">
            <v>10.221999999999998</v>
          </cell>
          <cell r="AC24">
            <v>2.41</v>
          </cell>
          <cell r="AE24">
            <v>2.4500000000000002</v>
          </cell>
          <cell r="AH24">
            <v>6.2</v>
          </cell>
          <cell r="AI24">
            <v>6.4</v>
          </cell>
          <cell r="AK24">
            <v>2.4300000000000002</v>
          </cell>
          <cell r="AL24">
            <v>6.2</v>
          </cell>
          <cell r="AM24">
            <v>6.55</v>
          </cell>
          <cell r="AN24">
            <v>75.959999999999994</v>
          </cell>
          <cell r="AO24">
            <v>75.959999999999994</v>
          </cell>
          <cell r="AQ24">
            <v>0</v>
          </cell>
          <cell r="AS24">
            <v>7.93</v>
          </cell>
          <cell r="AT24">
            <v>8.75</v>
          </cell>
          <cell r="AU24">
            <v>1.64</v>
          </cell>
          <cell r="AX24">
            <v>4.91</v>
          </cell>
          <cell r="AY24">
            <v>93.2</v>
          </cell>
          <cell r="AZ24">
            <v>0.18</v>
          </cell>
          <cell r="BA24">
            <v>0.09</v>
          </cell>
          <cell r="BB24">
            <v>2.19</v>
          </cell>
          <cell r="BC24">
            <v>2.46</v>
          </cell>
          <cell r="BD24">
            <v>7.52</v>
          </cell>
          <cell r="BE24">
            <v>85.66</v>
          </cell>
          <cell r="BH24">
            <v>1.28</v>
          </cell>
          <cell r="BJ24">
            <v>9.35</v>
          </cell>
          <cell r="BL24">
            <v>6.08</v>
          </cell>
          <cell r="BM24">
            <v>4.16</v>
          </cell>
          <cell r="BN24">
            <v>4.3499999999999996</v>
          </cell>
          <cell r="BO24">
            <v>9.9700000000000006</v>
          </cell>
          <cell r="BP24">
            <v>11.07</v>
          </cell>
          <cell r="CS24">
            <v>40</v>
          </cell>
          <cell r="CT24">
            <v>3</v>
          </cell>
          <cell r="CV24">
            <v>2.81</v>
          </cell>
          <cell r="CW24">
            <v>5.69</v>
          </cell>
        </row>
        <row r="25">
          <cell r="B25">
            <v>18</v>
          </cell>
          <cell r="C25">
            <v>501.09</v>
          </cell>
          <cell r="D25">
            <v>598</v>
          </cell>
          <cell r="F25">
            <v>11.37</v>
          </cell>
          <cell r="G25">
            <v>11.31</v>
          </cell>
          <cell r="H25">
            <v>11.37</v>
          </cell>
          <cell r="J25">
            <v>52.594547053649961</v>
          </cell>
          <cell r="L25">
            <v>10.63</v>
          </cell>
          <cell r="M25">
            <v>138.85499999999999</v>
          </cell>
          <cell r="N25">
            <v>23.219899665551839</v>
          </cell>
          <cell r="S25">
            <v>136.10599999999985</v>
          </cell>
          <cell r="U25">
            <v>136.10599999999985</v>
          </cell>
          <cell r="V25">
            <v>23.943999999999999</v>
          </cell>
          <cell r="W25">
            <v>4.0040133779264213</v>
          </cell>
          <cell r="Y25">
            <v>19.079999999999998</v>
          </cell>
          <cell r="AB25">
            <v>15.085999999999999</v>
          </cell>
          <cell r="AC25">
            <v>2.2999999999999998</v>
          </cell>
          <cell r="AE25">
            <v>2.29</v>
          </cell>
          <cell r="AH25">
            <v>9.1999999999999993</v>
          </cell>
          <cell r="AI25">
            <v>8.4700000000000006</v>
          </cell>
          <cell r="AK25">
            <v>2.48</v>
          </cell>
          <cell r="AL25">
            <v>7.7</v>
          </cell>
          <cell r="AM25">
            <v>6.4</v>
          </cell>
          <cell r="AN25">
            <v>131.51</v>
          </cell>
          <cell r="AO25">
            <v>131.51</v>
          </cell>
          <cell r="AQ25">
            <v>0</v>
          </cell>
          <cell r="AS25">
            <v>8.27</v>
          </cell>
          <cell r="AT25">
            <v>9.01</v>
          </cell>
          <cell r="AU25">
            <v>1.67</v>
          </cell>
          <cell r="AX25">
            <v>4.4000000000000004</v>
          </cell>
          <cell r="AY25">
            <v>96.6</v>
          </cell>
          <cell r="AZ25">
            <v>0.04</v>
          </cell>
          <cell r="BA25">
            <v>0.12</v>
          </cell>
          <cell r="BB25">
            <v>0.88</v>
          </cell>
          <cell r="BC25">
            <v>1.04</v>
          </cell>
          <cell r="BD25">
            <v>3.6</v>
          </cell>
          <cell r="BE25">
            <v>106.28</v>
          </cell>
          <cell r="BH25">
            <v>1.18</v>
          </cell>
          <cell r="BJ25">
            <v>8.82</v>
          </cell>
          <cell r="BL25">
            <v>3.92</v>
          </cell>
          <cell r="BM25">
            <v>5.17</v>
          </cell>
          <cell r="BN25">
            <v>3.44</v>
          </cell>
          <cell r="BO25">
            <v>15.03</v>
          </cell>
          <cell r="BP25">
            <v>12.42</v>
          </cell>
          <cell r="CS25">
            <v>40</v>
          </cell>
          <cell r="CT25">
            <v>3</v>
          </cell>
          <cell r="CV25">
            <v>4.54</v>
          </cell>
          <cell r="CW25">
            <v>4.42</v>
          </cell>
        </row>
        <row r="26">
          <cell r="B26">
            <v>19</v>
          </cell>
          <cell r="J26" t="e">
            <v>#DIV/0!</v>
          </cell>
          <cell r="N26" t="e">
            <v>#DIV/0!</v>
          </cell>
          <cell r="S26">
            <v>136.10599999999985</v>
          </cell>
          <cell r="U26">
            <v>136.10599999999985</v>
          </cell>
          <cell r="W26" t="e">
            <v>#DIV/0!</v>
          </cell>
          <cell r="AB26">
            <v>15.085999999999999</v>
          </cell>
          <cell r="AE26">
            <v>2.29</v>
          </cell>
          <cell r="AQ26">
            <v>0</v>
          </cell>
          <cell r="BC26">
            <v>0</v>
          </cell>
          <cell r="CS26">
            <v>40</v>
          </cell>
          <cell r="CT26">
            <v>3</v>
          </cell>
          <cell r="CV26">
            <v>6.29</v>
          </cell>
          <cell r="CW26">
            <v>4.47</v>
          </cell>
        </row>
        <row r="27">
          <cell r="B27">
            <v>20</v>
          </cell>
          <cell r="C27">
            <v>798.19</v>
          </cell>
          <cell r="D27">
            <v>746</v>
          </cell>
          <cell r="F27">
            <v>15.24</v>
          </cell>
          <cell r="G27">
            <v>16.14</v>
          </cell>
          <cell r="H27">
            <v>16.14</v>
          </cell>
          <cell r="J27">
            <v>46.220570012391569</v>
          </cell>
          <cell r="L27">
            <v>7.91</v>
          </cell>
          <cell r="M27">
            <v>175.51300000000001</v>
          </cell>
          <cell r="N27">
            <v>23.52721179624665</v>
          </cell>
          <cell r="S27">
            <v>221.52899999999985</v>
          </cell>
          <cell r="U27">
            <v>221.52899999999985</v>
          </cell>
          <cell r="V27">
            <v>28.699000000000002</v>
          </cell>
          <cell r="W27">
            <v>3.8470509383378015</v>
          </cell>
          <cell r="Y27">
            <v>13.51</v>
          </cell>
          <cell r="AB27">
            <v>30.274999999999999</v>
          </cell>
          <cell r="AC27">
            <v>2.4700000000000002</v>
          </cell>
          <cell r="AE27">
            <v>2.46</v>
          </cell>
          <cell r="AH27">
            <v>6</v>
          </cell>
          <cell r="AI27">
            <v>7.48</v>
          </cell>
          <cell r="AK27">
            <v>2.31</v>
          </cell>
          <cell r="AL27">
            <v>5</v>
          </cell>
          <cell r="AM27">
            <v>8.4700000000000006</v>
          </cell>
          <cell r="AN27">
            <v>168.81</v>
          </cell>
          <cell r="AO27">
            <v>168.81</v>
          </cell>
          <cell r="AQ27">
            <v>0</v>
          </cell>
          <cell r="AS27">
            <v>8.75</v>
          </cell>
          <cell r="AT27">
            <v>9.09</v>
          </cell>
          <cell r="AU27">
            <v>1.07</v>
          </cell>
          <cell r="AX27">
            <v>6.27</v>
          </cell>
          <cell r="AY27">
            <v>94</v>
          </cell>
          <cell r="AZ27">
            <v>0.34</v>
          </cell>
          <cell r="BA27">
            <v>0.33</v>
          </cell>
          <cell r="BB27">
            <v>1.06</v>
          </cell>
          <cell r="BC27">
            <v>1.73</v>
          </cell>
          <cell r="BD27">
            <v>8.1999999999999993</v>
          </cell>
          <cell r="BE27">
            <v>61.18</v>
          </cell>
          <cell r="BH27">
            <v>1.32</v>
          </cell>
          <cell r="BJ27">
            <v>11.88</v>
          </cell>
          <cell r="BL27">
            <v>5.2</v>
          </cell>
          <cell r="BM27">
            <v>5.0999999999999996</v>
          </cell>
          <cell r="BN27">
            <v>5.94</v>
          </cell>
          <cell r="BO27">
            <v>11.7</v>
          </cell>
          <cell r="BP27">
            <v>13.97</v>
          </cell>
          <cell r="CS27">
            <v>40</v>
          </cell>
          <cell r="CT27">
            <v>3</v>
          </cell>
        </row>
        <row r="28">
          <cell r="B28">
            <v>21</v>
          </cell>
          <cell r="C28">
            <v>578.51</v>
          </cell>
          <cell r="D28">
            <v>561</v>
          </cell>
          <cell r="F28">
            <v>9.6999999999999993</v>
          </cell>
          <cell r="G28">
            <v>13.07</v>
          </cell>
          <cell r="H28">
            <v>13.07</v>
          </cell>
          <cell r="J28">
            <v>42.922723794950265</v>
          </cell>
          <cell r="L28">
            <v>7.67</v>
          </cell>
          <cell r="M28">
            <v>134.75399999999999</v>
          </cell>
          <cell r="N28">
            <v>24.020320855614973</v>
          </cell>
          <cell r="S28">
            <v>202.66299999999984</v>
          </cell>
          <cell r="U28">
            <v>202.66299999999984</v>
          </cell>
          <cell r="V28">
            <v>21.995000000000001</v>
          </cell>
          <cell r="W28">
            <v>3.9206773618538326</v>
          </cell>
          <cell r="Y28">
            <v>21.07</v>
          </cell>
          <cell r="AB28">
            <v>31.199999999999996</v>
          </cell>
          <cell r="AC28">
            <v>2.4900000000000002</v>
          </cell>
          <cell r="AE28">
            <v>2.44</v>
          </cell>
          <cell r="AH28">
            <v>4.5999999999999996</v>
          </cell>
          <cell r="AI28">
            <v>7.55</v>
          </cell>
          <cell r="AK28">
            <v>2.34</v>
          </cell>
          <cell r="AL28">
            <v>5.2</v>
          </cell>
          <cell r="AM28">
            <v>7.53</v>
          </cell>
          <cell r="AN28">
            <v>133.69999999999999</v>
          </cell>
          <cell r="AO28">
            <v>133.69999999999999</v>
          </cell>
          <cell r="AQ28">
            <v>0</v>
          </cell>
          <cell r="AS28">
            <v>7</v>
          </cell>
          <cell r="AT28">
            <v>7.18</v>
          </cell>
          <cell r="AU28">
            <v>1.39</v>
          </cell>
          <cell r="AX28">
            <v>3.96</v>
          </cell>
          <cell r="AY28">
            <v>94</v>
          </cell>
          <cell r="AZ28">
            <v>0.38</v>
          </cell>
          <cell r="BA28">
            <v>0.6</v>
          </cell>
          <cell r="BB28">
            <v>1.64</v>
          </cell>
          <cell r="BC28">
            <v>2.62</v>
          </cell>
          <cell r="BD28">
            <v>8.61</v>
          </cell>
          <cell r="BE28">
            <v>73.2</v>
          </cell>
          <cell r="BH28">
            <v>1.45</v>
          </cell>
          <cell r="BJ28">
            <v>10.199999999999999</v>
          </cell>
          <cell r="BL28">
            <v>4.7699999999999996</v>
          </cell>
          <cell r="BM28">
            <v>5.86</v>
          </cell>
          <cell r="BN28">
            <v>4.8499999999999996</v>
          </cell>
          <cell r="BO28">
            <v>9.9700000000000006</v>
          </cell>
          <cell r="BP28">
            <v>10.19</v>
          </cell>
          <cell r="CS28">
            <v>40</v>
          </cell>
          <cell r="CT28">
            <v>3</v>
          </cell>
          <cell r="CV28">
            <v>11</v>
          </cell>
          <cell r="CW28">
            <v>3.72</v>
          </cell>
        </row>
        <row r="29">
          <cell r="B29">
            <v>22</v>
          </cell>
          <cell r="C29">
            <v>483.96</v>
          </cell>
          <cell r="D29">
            <v>444</v>
          </cell>
          <cell r="F29">
            <v>10.94</v>
          </cell>
          <cell r="G29">
            <v>8.61</v>
          </cell>
          <cell r="H29">
            <v>11.58</v>
          </cell>
          <cell r="J29">
            <v>38.3419689119171</v>
          </cell>
          <cell r="L29">
            <v>8.1</v>
          </cell>
          <cell r="M29">
            <v>106.604</v>
          </cell>
          <cell r="N29">
            <v>24.009909909909911</v>
          </cell>
          <cell r="S29">
            <v>165.81699999999984</v>
          </cell>
          <cell r="U29">
            <v>165.81699999999984</v>
          </cell>
          <cell r="V29">
            <v>17.893999999999998</v>
          </cell>
          <cell r="W29">
            <v>4.0301801801801798</v>
          </cell>
          <cell r="Y29">
            <v>21.41</v>
          </cell>
          <cell r="AB29">
            <v>27.683999999999994</v>
          </cell>
          <cell r="AC29">
            <v>2.2999999999999998</v>
          </cell>
          <cell r="AE29">
            <v>2.2799999999999998</v>
          </cell>
          <cell r="AH29">
            <v>5.2</v>
          </cell>
          <cell r="AI29">
            <v>7.28</v>
          </cell>
          <cell r="AK29">
            <v>2.39</v>
          </cell>
          <cell r="AL29">
            <v>4.5</v>
          </cell>
          <cell r="AM29">
            <v>7.38</v>
          </cell>
          <cell r="AN29">
            <v>99.87</v>
          </cell>
          <cell r="AO29">
            <v>99.87</v>
          </cell>
          <cell r="AQ29">
            <v>0</v>
          </cell>
          <cell r="AS29">
            <v>6.68</v>
          </cell>
          <cell r="AT29">
            <v>5.35</v>
          </cell>
          <cell r="AU29">
            <v>2.02</v>
          </cell>
          <cell r="AX29">
            <v>5.7</v>
          </cell>
          <cell r="AY29">
            <v>94.75</v>
          </cell>
          <cell r="AZ29">
            <v>0.3</v>
          </cell>
          <cell r="BA29">
            <v>0.22</v>
          </cell>
          <cell r="BB29">
            <v>2.31</v>
          </cell>
          <cell r="BC29">
            <v>2.83</v>
          </cell>
          <cell r="BD29">
            <v>6.67</v>
          </cell>
          <cell r="BE29">
            <v>59.69</v>
          </cell>
          <cell r="BH29">
            <v>1.56</v>
          </cell>
          <cell r="BJ29">
            <v>8.48</v>
          </cell>
          <cell r="BL29">
            <v>7.27</v>
          </cell>
          <cell r="BM29">
            <v>5.6</v>
          </cell>
          <cell r="BN29">
            <v>4.2</v>
          </cell>
          <cell r="BO29">
            <v>13.5</v>
          </cell>
          <cell r="BP29">
            <v>10.11</v>
          </cell>
          <cell r="CS29">
            <v>40</v>
          </cell>
          <cell r="CT29">
            <v>3</v>
          </cell>
          <cell r="CV29">
            <v>14.21</v>
          </cell>
          <cell r="CW29">
            <v>2.52</v>
          </cell>
        </row>
        <row r="30">
          <cell r="B30">
            <v>23</v>
          </cell>
          <cell r="C30">
            <v>365.11</v>
          </cell>
          <cell r="D30">
            <v>500</v>
          </cell>
          <cell r="F30">
            <v>12</v>
          </cell>
          <cell r="G30">
            <v>12</v>
          </cell>
          <cell r="H30">
            <v>12.2</v>
          </cell>
          <cell r="J30">
            <v>40.983606557377051</v>
          </cell>
          <cell r="L30">
            <v>7.04</v>
          </cell>
          <cell r="M30">
            <v>120.03700000000001</v>
          </cell>
          <cell r="N30">
            <v>24.007400000000001</v>
          </cell>
          <cell r="S30">
            <v>185.02399999999983</v>
          </cell>
          <cell r="U30">
            <v>185.02399999999983</v>
          </cell>
          <cell r="V30">
            <v>20.170999999999999</v>
          </cell>
          <cell r="W30">
            <v>4.0341999999999993</v>
          </cell>
          <cell r="Y30">
            <v>27.57</v>
          </cell>
          <cell r="AB30">
            <v>20.284999999999989</v>
          </cell>
          <cell r="AC30">
            <v>2.36</v>
          </cell>
          <cell r="AE30">
            <v>2.2799999999999998</v>
          </cell>
          <cell r="AH30">
            <v>2.8</v>
          </cell>
          <cell r="AI30">
            <v>8.32</v>
          </cell>
          <cell r="AK30">
            <v>2.27</v>
          </cell>
          <cell r="AL30">
            <v>4.8</v>
          </cell>
          <cell r="AM30">
            <v>7.37</v>
          </cell>
          <cell r="AN30">
            <v>105.87</v>
          </cell>
          <cell r="AO30">
            <v>105.87</v>
          </cell>
          <cell r="AQ30">
            <v>0</v>
          </cell>
          <cell r="AS30">
            <v>7.49</v>
          </cell>
          <cell r="AT30">
            <v>7.95</v>
          </cell>
          <cell r="AU30">
            <v>1.27</v>
          </cell>
          <cell r="AX30">
            <v>4.41</v>
          </cell>
          <cell r="AY30">
            <v>93.7</v>
          </cell>
          <cell r="AZ30">
            <v>0.21</v>
          </cell>
          <cell r="BA30">
            <v>0.31</v>
          </cell>
          <cell r="BB30">
            <v>2.06</v>
          </cell>
          <cell r="BC30">
            <v>2.58</v>
          </cell>
          <cell r="BD30">
            <v>6.53</v>
          </cell>
          <cell r="BE30">
            <v>98.42</v>
          </cell>
          <cell r="BH30">
            <v>1.32</v>
          </cell>
          <cell r="BJ30">
            <v>14.03</v>
          </cell>
          <cell r="BL30">
            <v>5.07</v>
          </cell>
          <cell r="BM30">
            <v>5.27</v>
          </cell>
          <cell r="BN30">
            <v>3.76</v>
          </cell>
          <cell r="BO30">
            <v>12.29</v>
          </cell>
          <cell r="BP30">
            <v>10.17</v>
          </cell>
          <cell r="CS30">
            <v>40</v>
          </cell>
          <cell r="CT30">
            <v>3</v>
          </cell>
          <cell r="CV30">
            <v>14.1</v>
          </cell>
          <cell r="CW30">
            <v>2.95</v>
          </cell>
        </row>
        <row r="31">
          <cell r="B31">
            <v>24</v>
          </cell>
          <cell r="C31">
            <v>292.95</v>
          </cell>
          <cell r="D31">
            <v>238</v>
          </cell>
          <cell r="F31">
            <v>3.75</v>
          </cell>
          <cell r="G31">
            <v>6.28</v>
          </cell>
          <cell r="H31">
            <v>6.28</v>
          </cell>
          <cell r="J31">
            <v>37.898089171974519</v>
          </cell>
          <cell r="L31">
            <v>6.88</v>
          </cell>
          <cell r="M31">
            <v>57.326000000000001</v>
          </cell>
          <cell r="N31">
            <v>24.086554621848741</v>
          </cell>
          <cell r="S31">
            <v>129.43999999999983</v>
          </cell>
          <cell r="U31">
            <v>129.43999999999983</v>
          </cell>
          <cell r="V31">
            <v>9.8770000000000007</v>
          </cell>
          <cell r="W31">
            <v>4.1500000000000004</v>
          </cell>
          <cell r="Y31">
            <v>20.73</v>
          </cell>
          <cell r="AB31">
            <v>9.4319999999999915</v>
          </cell>
          <cell r="AC31">
            <v>2.58</v>
          </cell>
          <cell r="AE31">
            <v>2.58</v>
          </cell>
          <cell r="AH31">
            <v>5.8</v>
          </cell>
          <cell r="AI31">
            <v>7.9</v>
          </cell>
          <cell r="AK31">
            <v>2.23</v>
          </cell>
          <cell r="AL31">
            <v>4.87</v>
          </cell>
          <cell r="AM31">
            <v>7.95</v>
          </cell>
          <cell r="AN31">
            <v>59.82</v>
          </cell>
          <cell r="AO31">
            <v>59.82</v>
          </cell>
          <cell r="AQ31">
            <v>0</v>
          </cell>
          <cell r="AS31">
            <v>7.04</v>
          </cell>
          <cell r="AT31">
            <v>6.94</v>
          </cell>
          <cell r="AU31">
            <v>0.92</v>
          </cell>
          <cell r="AX31">
            <v>6.95</v>
          </cell>
          <cell r="AY31">
            <v>95.2</v>
          </cell>
          <cell r="AZ31">
            <v>7.0000000000000007E-2</v>
          </cell>
          <cell r="BA31">
            <v>0.02</v>
          </cell>
          <cell r="BB31">
            <v>0.23</v>
          </cell>
          <cell r="BC31">
            <v>0.32</v>
          </cell>
          <cell r="BD31">
            <v>8</v>
          </cell>
          <cell r="BE31">
            <v>87.73</v>
          </cell>
          <cell r="BH31">
            <v>1.61</v>
          </cell>
          <cell r="BJ31">
            <v>14.4</v>
          </cell>
          <cell r="BL31">
            <v>5.8</v>
          </cell>
          <cell r="BM31">
            <v>4.8499999999999996</v>
          </cell>
          <cell r="BN31">
            <v>3.66</v>
          </cell>
          <cell r="BO31">
            <v>13.5</v>
          </cell>
          <cell r="BP31">
            <v>17.829999999999998</v>
          </cell>
          <cell r="CS31">
            <v>40</v>
          </cell>
          <cell r="CT31">
            <v>3</v>
          </cell>
          <cell r="CV31">
            <v>16.010000000000002</v>
          </cell>
          <cell r="CW31">
            <v>2.5499999999999998</v>
          </cell>
        </row>
        <row r="32">
          <cell r="B32">
            <v>25</v>
          </cell>
          <cell r="C32">
            <v>162.59</v>
          </cell>
          <cell r="D32">
            <v>232</v>
          </cell>
          <cell r="G32">
            <v>6.17</v>
          </cell>
          <cell r="H32">
            <v>6.17</v>
          </cell>
          <cell r="J32">
            <v>37.601296596434359</v>
          </cell>
          <cell r="L32">
            <v>9.67</v>
          </cell>
          <cell r="M32">
            <v>55.68</v>
          </cell>
          <cell r="N32">
            <v>24</v>
          </cell>
          <cell r="S32">
            <v>122.36999999999983</v>
          </cell>
          <cell r="U32">
            <v>122.36999999999983</v>
          </cell>
          <cell r="V32">
            <v>9.3030000000000008</v>
          </cell>
          <cell r="W32">
            <v>4.0099137931034488</v>
          </cell>
          <cell r="Y32">
            <v>14.38</v>
          </cell>
          <cell r="AB32">
            <v>4.3549999999999915</v>
          </cell>
          <cell r="AC32">
            <v>2.35</v>
          </cell>
          <cell r="AE32">
            <v>2.4300000000000002</v>
          </cell>
          <cell r="AH32">
            <v>15.2</v>
          </cell>
          <cell r="AI32">
            <v>7.02</v>
          </cell>
          <cell r="AK32">
            <v>2.48</v>
          </cell>
          <cell r="AL32">
            <v>6.4</v>
          </cell>
          <cell r="AM32">
            <v>7.9</v>
          </cell>
          <cell r="AN32">
            <v>55.82</v>
          </cell>
          <cell r="AO32">
            <v>55.82</v>
          </cell>
          <cell r="AQ32">
            <v>0</v>
          </cell>
          <cell r="AS32">
            <v>5.39</v>
          </cell>
          <cell r="AT32">
            <v>6.48</v>
          </cell>
          <cell r="AU32">
            <v>1.63</v>
          </cell>
          <cell r="AX32">
            <v>3.82</v>
          </cell>
          <cell r="AY32">
            <v>93.6</v>
          </cell>
          <cell r="AZ32">
            <v>0.02</v>
          </cell>
          <cell r="BA32">
            <v>0.14000000000000001</v>
          </cell>
          <cell r="BB32">
            <v>0.89</v>
          </cell>
          <cell r="BC32">
            <v>1.05</v>
          </cell>
          <cell r="BD32">
            <v>7.78</v>
          </cell>
          <cell r="BE32">
            <v>125.7</v>
          </cell>
          <cell r="BH32">
            <v>1.45</v>
          </cell>
          <cell r="BJ32">
            <v>9.39</v>
          </cell>
          <cell r="BL32">
            <v>7.13</v>
          </cell>
          <cell r="BM32">
            <v>4.66</v>
          </cell>
          <cell r="BN32">
            <v>1.45</v>
          </cell>
          <cell r="BO32">
            <v>23.38</v>
          </cell>
          <cell r="BP32">
            <v>2.63</v>
          </cell>
          <cell r="CS32">
            <v>40</v>
          </cell>
          <cell r="CT32">
            <v>3</v>
          </cell>
          <cell r="CV32">
            <v>14.84</v>
          </cell>
          <cell r="CW32">
            <v>3.04</v>
          </cell>
        </row>
        <row r="33">
          <cell r="B33">
            <v>26</v>
          </cell>
          <cell r="J33" t="e">
            <v>#DIV/0!</v>
          </cell>
          <cell r="N33" t="e">
            <v>#DIV/0!</v>
          </cell>
          <cell r="S33">
            <v>122.36999999999983</v>
          </cell>
          <cell r="U33">
            <v>122.36999999999983</v>
          </cell>
          <cell r="W33" t="e">
            <v>#DIV/0!</v>
          </cell>
          <cell r="AB33">
            <v>4.3549999999999915</v>
          </cell>
          <cell r="AE33">
            <v>2.4300000000000002</v>
          </cell>
          <cell r="AQ33">
            <v>0</v>
          </cell>
          <cell r="BC33">
            <v>0</v>
          </cell>
          <cell r="CS33">
            <v>40</v>
          </cell>
          <cell r="CT33">
            <v>3</v>
          </cell>
          <cell r="CV33">
            <v>16.940000000000001</v>
          </cell>
          <cell r="CW33">
            <v>3.08</v>
          </cell>
        </row>
        <row r="34">
          <cell r="B34">
            <v>27</v>
          </cell>
          <cell r="C34">
            <v>393.72</v>
          </cell>
          <cell r="D34">
            <v>378</v>
          </cell>
          <cell r="F34">
            <v>6.35</v>
          </cell>
          <cell r="G34">
            <v>8.85</v>
          </cell>
          <cell r="H34">
            <v>8.85</v>
          </cell>
          <cell r="J34">
            <v>42.711864406779661</v>
          </cell>
          <cell r="L34">
            <v>8.51</v>
          </cell>
          <cell r="M34">
            <v>89.51</v>
          </cell>
          <cell r="N34">
            <v>23.67989417989418</v>
          </cell>
          <cell r="S34">
            <v>158.14999999999984</v>
          </cell>
          <cell r="U34">
            <v>158.14999999999984</v>
          </cell>
          <cell r="V34">
            <v>15.12</v>
          </cell>
          <cell r="W34">
            <v>4</v>
          </cell>
          <cell r="Y34">
            <v>6.55</v>
          </cell>
          <cell r="AB34">
            <v>12.92499999999999</v>
          </cell>
          <cell r="AC34">
            <v>2.4300000000000002</v>
          </cell>
          <cell r="AE34">
            <v>2.4700000000000002</v>
          </cell>
          <cell r="AH34">
            <v>9.6</v>
          </cell>
          <cell r="AI34">
            <v>7.12</v>
          </cell>
          <cell r="AK34">
            <v>2.4300000000000002</v>
          </cell>
          <cell r="AL34">
            <v>9.1999999999999993</v>
          </cell>
          <cell r="AM34">
            <v>7.02</v>
          </cell>
          <cell r="AN34">
            <v>77.540000000000006</v>
          </cell>
          <cell r="AO34">
            <v>77.540000000000006</v>
          </cell>
          <cell r="AQ34">
            <v>0</v>
          </cell>
          <cell r="AS34">
            <v>6.94</v>
          </cell>
          <cell r="AT34">
            <v>5.79</v>
          </cell>
          <cell r="AU34">
            <v>1.1299999999999999</v>
          </cell>
          <cell r="AX34">
            <v>3.85</v>
          </cell>
          <cell r="AY34">
            <v>92.9</v>
          </cell>
          <cell r="AZ34">
            <v>7.0000000000000007E-2</v>
          </cell>
          <cell r="BA34">
            <v>0.18</v>
          </cell>
          <cell r="BB34">
            <v>1.24</v>
          </cell>
          <cell r="BC34">
            <v>1.49</v>
          </cell>
          <cell r="BD34">
            <v>7.9</v>
          </cell>
          <cell r="BE34">
            <v>95.32</v>
          </cell>
          <cell r="BH34">
            <v>1.38</v>
          </cell>
          <cell r="BJ34">
            <v>9.19</v>
          </cell>
          <cell r="BL34">
            <v>4.4400000000000004</v>
          </cell>
          <cell r="BM34">
            <v>5.32</v>
          </cell>
          <cell r="BN34">
            <v>2.2599999999999998</v>
          </cell>
          <cell r="BO34">
            <v>11.08</v>
          </cell>
          <cell r="BP34">
            <v>5.33</v>
          </cell>
          <cell r="CS34">
            <v>40</v>
          </cell>
          <cell r="CT34">
            <v>3</v>
          </cell>
          <cell r="CV34">
            <v>32.869999999999997</v>
          </cell>
          <cell r="CW34">
            <v>4.04</v>
          </cell>
        </row>
        <row r="35">
          <cell r="B35">
            <v>28</v>
          </cell>
          <cell r="C35">
            <v>291.44</v>
          </cell>
          <cell r="D35">
            <v>296</v>
          </cell>
          <cell r="F35">
            <v>6.16</v>
          </cell>
          <cell r="G35">
            <v>6.3</v>
          </cell>
          <cell r="H35">
            <v>6.3</v>
          </cell>
          <cell r="J35">
            <v>46.984126984126988</v>
          </cell>
          <cell r="L35">
            <v>8.0299999999999994</v>
          </cell>
          <cell r="M35">
            <v>70.167000000000002</v>
          </cell>
          <cell r="N35">
            <v>23.705067567567568</v>
          </cell>
          <cell r="S35">
            <v>157.09699999999984</v>
          </cell>
          <cell r="U35">
            <v>157.09699999999984</v>
          </cell>
          <cell r="V35">
            <v>11.625</v>
          </cell>
          <cell r="W35">
            <v>3.9273648648648649</v>
          </cell>
          <cell r="Y35">
            <v>13.05</v>
          </cell>
          <cell r="AB35">
            <v>11.499999999999989</v>
          </cell>
          <cell r="AC35">
            <v>2.1</v>
          </cell>
          <cell r="AE35">
            <v>2.16</v>
          </cell>
          <cell r="AH35">
            <v>6.2</v>
          </cell>
          <cell r="AI35">
            <v>6.78</v>
          </cell>
          <cell r="AK35">
            <v>2.4</v>
          </cell>
          <cell r="AL35">
            <v>7.2</v>
          </cell>
          <cell r="AM35">
            <v>7.12</v>
          </cell>
          <cell r="AN35">
            <v>73.95</v>
          </cell>
          <cell r="AO35">
            <v>73.95</v>
          </cell>
          <cell r="AQ35">
            <v>0</v>
          </cell>
          <cell r="AS35">
            <v>8.18</v>
          </cell>
          <cell r="AT35">
            <v>7.7</v>
          </cell>
          <cell r="AU35">
            <v>0.43</v>
          </cell>
          <cell r="AX35">
            <v>3.62</v>
          </cell>
          <cell r="AY35">
            <v>93.6</v>
          </cell>
          <cell r="AZ35">
            <v>0.03</v>
          </cell>
          <cell r="BA35">
            <v>0.21</v>
          </cell>
          <cell r="BB35">
            <v>0.81</v>
          </cell>
          <cell r="BC35">
            <v>1.05</v>
          </cell>
          <cell r="BD35">
            <v>5.6</v>
          </cell>
          <cell r="BE35">
            <v>154.80000000000001</v>
          </cell>
          <cell r="BH35">
            <v>1.58</v>
          </cell>
          <cell r="BJ35">
            <v>10.59</v>
          </cell>
          <cell r="BL35">
            <v>8.92</v>
          </cell>
          <cell r="BM35">
            <v>4.6900000000000004</v>
          </cell>
          <cell r="BN35">
            <v>2.04</v>
          </cell>
          <cell r="BO35">
            <v>11.5</v>
          </cell>
          <cell r="BP35">
            <v>5.14</v>
          </cell>
          <cell r="CS35">
            <v>40</v>
          </cell>
          <cell r="CT35">
            <v>3</v>
          </cell>
          <cell r="CV35">
            <v>12.86</v>
          </cell>
          <cell r="CW35">
            <v>4.16</v>
          </cell>
        </row>
        <row r="36">
          <cell r="B36">
            <v>29</v>
          </cell>
          <cell r="C36">
            <v>292.01</v>
          </cell>
          <cell r="D36">
            <v>266</v>
          </cell>
          <cell r="F36">
            <v>5.15</v>
          </cell>
          <cell r="G36">
            <v>5.67</v>
          </cell>
          <cell r="H36">
            <v>5.67</v>
          </cell>
          <cell r="J36">
            <v>46.913580246913583</v>
          </cell>
          <cell r="L36">
            <v>7.25</v>
          </cell>
          <cell r="M36">
            <v>62.023000000000003</v>
          </cell>
          <cell r="N36">
            <v>23.316917293233082</v>
          </cell>
          <cell r="S36">
            <v>137.23999999999984</v>
          </cell>
          <cell r="U36">
            <v>137.23999999999984</v>
          </cell>
          <cell r="V36">
            <v>10.35</v>
          </cell>
          <cell r="W36">
            <v>3.8909774436090228</v>
          </cell>
          <cell r="Y36">
            <v>13.35</v>
          </cell>
          <cell r="AB36">
            <v>8.4999999999999876</v>
          </cell>
          <cell r="AC36">
            <v>2.29</v>
          </cell>
          <cell r="AE36">
            <v>2.23</v>
          </cell>
          <cell r="AH36">
            <v>7.4</v>
          </cell>
          <cell r="AI36">
            <v>7.28</v>
          </cell>
          <cell r="AK36">
            <v>2.19</v>
          </cell>
          <cell r="AL36">
            <v>7.05</v>
          </cell>
          <cell r="AM36">
            <v>6.89</v>
          </cell>
          <cell r="AN36">
            <v>61.66</v>
          </cell>
          <cell r="AO36">
            <v>61.66</v>
          </cell>
          <cell r="AQ36">
            <v>0</v>
          </cell>
          <cell r="AS36">
            <v>8.39</v>
          </cell>
          <cell r="AT36">
            <v>7.94</v>
          </cell>
          <cell r="AU36">
            <v>0.62</v>
          </cell>
          <cell r="AX36">
            <v>4.21</v>
          </cell>
          <cell r="AY36">
            <v>94.3</v>
          </cell>
          <cell r="AZ36">
            <v>0.02</v>
          </cell>
          <cell r="BA36">
            <v>0.28000000000000003</v>
          </cell>
          <cell r="BB36">
            <v>1.1200000000000001</v>
          </cell>
          <cell r="BC36">
            <v>1.4200000000000002</v>
          </cell>
          <cell r="BD36">
            <v>5</v>
          </cell>
          <cell r="BE36">
            <v>153.49</v>
          </cell>
          <cell r="BH36">
            <v>1.38</v>
          </cell>
          <cell r="BJ36">
            <v>12.05</v>
          </cell>
          <cell r="BL36">
            <v>3.97</v>
          </cell>
          <cell r="BM36">
            <v>4.41</v>
          </cell>
          <cell r="BN36">
            <v>4.2</v>
          </cell>
          <cell r="BO36">
            <v>10.51</v>
          </cell>
          <cell r="BP36">
            <v>8.74</v>
          </cell>
          <cell r="CS36">
            <v>40</v>
          </cell>
          <cell r="CT36">
            <v>3</v>
          </cell>
          <cell r="CV36">
            <v>8.6300000000000008</v>
          </cell>
          <cell r="CW36">
            <v>3.35</v>
          </cell>
        </row>
        <row r="37">
          <cell r="B37">
            <v>30</v>
          </cell>
          <cell r="C37">
            <v>269.88</v>
          </cell>
          <cell r="D37">
            <v>270</v>
          </cell>
          <cell r="F37">
            <v>5.49</v>
          </cell>
          <cell r="G37">
            <v>5.78</v>
          </cell>
          <cell r="H37">
            <v>5.78</v>
          </cell>
          <cell r="J37">
            <v>46.712802768166085</v>
          </cell>
          <cell r="L37">
            <v>6.93</v>
          </cell>
          <cell r="M37">
            <v>62.381999999999998</v>
          </cell>
          <cell r="N37">
            <v>23.104444444444443</v>
          </cell>
          <cell r="S37">
            <v>117.44199999999984</v>
          </cell>
          <cell r="U37">
            <v>117.44199999999984</v>
          </cell>
          <cell r="V37">
            <v>10.58</v>
          </cell>
          <cell r="W37">
            <v>3.9185185185185185</v>
          </cell>
          <cell r="Y37">
            <v>7.03</v>
          </cell>
          <cell r="AB37">
            <v>12.049999999999986</v>
          </cell>
          <cell r="AC37">
            <v>2.33</v>
          </cell>
          <cell r="AE37">
            <v>2.2999999999999998</v>
          </cell>
          <cell r="AH37">
            <v>5</v>
          </cell>
          <cell r="AI37">
            <v>6.08</v>
          </cell>
          <cell r="AK37">
            <v>2.2200000000000002</v>
          </cell>
          <cell r="AL37">
            <v>3.8</v>
          </cell>
          <cell r="AM37">
            <v>7.28</v>
          </cell>
          <cell r="AN37">
            <v>57.52</v>
          </cell>
          <cell r="AO37">
            <v>57.52</v>
          </cell>
          <cell r="AQ37">
            <v>0</v>
          </cell>
          <cell r="AS37">
            <v>9.35</v>
          </cell>
          <cell r="AT37">
            <v>8.0500000000000007</v>
          </cell>
          <cell r="AU37">
            <v>0.97</v>
          </cell>
          <cell r="AX37">
            <v>6.06</v>
          </cell>
          <cell r="AY37">
            <v>95.4</v>
          </cell>
          <cell r="AZ37">
            <v>0.01</v>
          </cell>
          <cell r="BA37">
            <v>0.22</v>
          </cell>
          <cell r="BB37">
            <v>1.2</v>
          </cell>
          <cell r="BC37">
            <v>1.43</v>
          </cell>
          <cell r="BD37">
            <v>5.5</v>
          </cell>
          <cell r="BE37">
            <v>129.09</v>
          </cell>
          <cell r="BH37">
            <v>1.53</v>
          </cell>
          <cell r="BJ37">
            <v>13.22</v>
          </cell>
          <cell r="BL37">
            <v>3.75</v>
          </cell>
          <cell r="BM37">
            <v>4.43</v>
          </cell>
          <cell r="BN37">
            <v>4.13</v>
          </cell>
          <cell r="BO37">
            <v>8.9600000000000009</v>
          </cell>
          <cell r="BP37">
            <v>16.37</v>
          </cell>
          <cell r="CS37">
            <v>40</v>
          </cell>
          <cell r="CT37">
            <v>3</v>
          </cell>
          <cell r="CV37">
            <v>7.03</v>
          </cell>
          <cell r="CW37">
            <v>4.68</v>
          </cell>
        </row>
        <row r="38">
          <cell r="B38">
            <v>31</v>
          </cell>
          <cell r="C38">
            <v>268.31</v>
          </cell>
          <cell r="D38">
            <v>329</v>
          </cell>
          <cell r="F38">
            <v>5.78</v>
          </cell>
          <cell r="G38">
            <v>6.28</v>
          </cell>
          <cell r="H38">
            <v>6.28</v>
          </cell>
          <cell r="J38">
            <v>52.388535031847134</v>
          </cell>
          <cell r="L38">
            <v>7.04</v>
          </cell>
          <cell r="M38">
            <v>74.054000000000002</v>
          </cell>
          <cell r="N38">
            <v>22.508814589665654</v>
          </cell>
          <cell r="S38">
            <v>136.18599999999984</v>
          </cell>
          <cell r="U38">
            <v>136.18599999999984</v>
          </cell>
          <cell r="V38">
            <v>12.4</v>
          </cell>
          <cell r="W38">
            <v>3.7689969604863225</v>
          </cell>
          <cell r="Y38">
            <v>12.3</v>
          </cell>
          <cell r="AB38">
            <v>12.149999999999988</v>
          </cell>
          <cell r="AC38">
            <v>2.42</v>
          </cell>
          <cell r="AE38">
            <v>2.48</v>
          </cell>
          <cell r="AH38">
            <v>8.6</v>
          </cell>
          <cell r="AI38">
            <v>7.5</v>
          </cell>
          <cell r="AK38">
            <v>2.34</v>
          </cell>
          <cell r="AL38">
            <v>5.9</v>
          </cell>
          <cell r="AM38">
            <v>6.08</v>
          </cell>
          <cell r="AN38">
            <v>65.56</v>
          </cell>
          <cell r="AO38">
            <v>65.56</v>
          </cell>
          <cell r="AQ38">
            <v>0</v>
          </cell>
          <cell r="AS38">
            <v>7.11</v>
          </cell>
          <cell r="AT38">
            <v>8.64</v>
          </cell>
          <cell r="AU38">
            <v>1.28</v>
          </cell>
          <cell r="AX38">
            <v>4.3600000000000003</v>
          </cell>
          <cell r="AY38">
            <v>95.7</v>
          </cell>
          <cell r="AZ38">
            <v>0.12</v>
          </cell>
          <cell r="BA38">
            <v>0.1</v>
          </cell>
          <cell r="BB38">
            <v>0.4</v>
          </cell>
          <cell r="BC38">
            <v>0.62</v>
          </cell>
          <cell r="BD38">
            <v>6.13</v>
          </cell>
          <cell r="BE38">
            <v>108.86</v>
          </cell>
          <cell r="BH38">
            <v>1.24</v>
          </cell>
          <cell r="BJ38">
            <v>6.14</v>
          </cell>
          <cell r="BL38">
            <v>5</v>
          </cell>
          <cell r="BM38">
            <v>5</v>
          </cell>
          <cell r="BN38">
            <v>3.47</v>
          </cell>
          <cell r="BO38">
            <v>7.72</v>
          </cell>
          <cell r="BP38">
            <v>18.14</v>
          </cell>
          <cell r="CS38">
            <v>40</v>
          </cell>
          <cell r="CT38">
            <v>3</v>
          </cell>
          <cell r="CV38">
            <v>9.73</v>
          </cell>
          <cell r="CW38">
            <v>5.58</v>
          </cell>
        </row>
        <row r="39">
          <cell r="B39" t="str">
            <v>FEB/1</v>
          </cell>
          <cell r="Q39">
            <v>0</v>
          </cell>
          <cell r="S39">
            <v>136.18599999999984</v>
          </cell>
          <cell r="U39">
            <v>136.18599999999984</v>
          </cell>
          <cell r="AB39">
            <v>12.149999999999988</v>
          </cell>
          <cell r="AQ39">
            <v>0</v>
          </cell>
          <cell r="CS39">
            <v>40</v>
          </cell>
          <cell r="CT39">
            <v>3</v>
          </cell>
          <cell r="CV39">
            <v>7.59</v>
          </cell>
          <cell r="CW39">
            <v>3.73</v>
          </cell>
        </row>
        <row r="40">
          <cell r="B40">
            <v>2</v>
          </cell>
          <cell r="Q40">
            <v>0</v>
          </cell>
          <cell r="S40">
            <v>136.18599999999984</v>
          </cell>
          <cell r="U40">
            <v>136.18599999999984</v>
          </cell>
          <cell r="AB40">
            <v>12.149999999999988</v>
          </cell>
          <cell r="AQ40">
            <v>0</v>
          </cell>
          <cell r="CS40">
            <v>40</v>
          </cell>
          <cell r="CT40">
            <v>3</v>
          </cell>
          <cell r="CV40">
            <v>10.86</v>
          </cell>
          <cell r="CW40">
            <v>4.8600000000000003</v>
          </cell>
        </row>
        <row r="41">
          <cell r="B41">
            <v>3</v>
          </cell>
          <cell r="C41">
            <v>563.94000000000005</v>
          </cell>
          <cell r="D41">
            <v>464</v>
          </cell>
          <cell r="F41">
            <v>11.37</v>
          </cell>
          <cell r="G41">
            <v>6.75</v>
          </cell>
          <cell r="H41">
            <v>11.37</v>
          </cell>
          <cell r="J41">
            <v>40.809146877748461</v>
          </cell>
          <cell r="L41">
            <v>5.1100000000000003</v>
          </cell>
          <cell r="M41">
            <v>107.68600000000001</v>
          </cell>
          <cell r="N41">
            <v>23.208189655172415</v>
          </cell>
          <cell r="Q41">
            <v>77.56</v>
          </cell>
          <cell r="S41">
            <v>166.31199999999984</v>
          </cell>
          <cell r="U41">
            <v>166.31199999999984</v>
          </cell>
          <cell r="V41">
            <v>17.43</v>
          </cell>
          <cell r="W41">
            <v>3.7564655172413794</v>
          </cell>
          <cell r="Y41">
            <v>28.23</v>
          </cell>
          <cell r="AB41">
            <v>1.3499999999999872</v>
          </cell>
          <cell r="AC41">
            <v>2.56</v>
          </cell>
          <cell r="AE41">
            <v>2.46</v>
          </cell>
          <cell r="AH41">
            <v>6</v>
          </cell>
          <cell r="AI41">
            <v>6.35</v>
          </cell>
          <cell r="AK41">
            <v>2.41</v>
          </cell>
          <cell r="AL41">
            <v>5.53</v>
          </cell>
          <cell r="AM41">
            <v>7.58</v>
          </cell>
          <cell r="AN41">
            <v>106.38</v>
          </cell>
          <cell r="AO41">
            <v>106.38</v>
          </cell>
          <cell r="AQ41">
            <v>0</v>
          </cell>
          <cell r="AS41">
            <v>7.09</v>
          </cell>
          <cell r="AT41">
            <v>8.02</v>
          </cell>
          <cell r="AU41">
            <v>1.53</v>
          </cell>
          <cell r="AX41">
            <v>5.82</v>
          </cell>
          <cell r="AY41">
            <v>96.7</v>
          </cell>
          <cell r="AZ41">
            <v>0.56000000000000005</v>
          </cell>
          <cell r="BA41">
            <v>0.12</v>
          </cell>
          <cell r="BB41">
            <v>1.27</v>
          </cell>
          <cell r="BC41">
            <v>1.9500000000000002</v>
          </cell>
          <cell r="BD41">
            <v>5.7</v>
          </cell>
          <cell r="BE41">
            <v>101.84</v>
          </cell>
          <cell r="BH41">
            <v>1.52</v>
          </cell>
          <cell r="BJ41">
            <v>9.75</v>
          </cell>
          <cell r="BL41">
            <v>12.9</v>
          </cell>
          <cell r="BM41">
            <v>4.42</v>
          </cell>
          <cell r="BN41">
            <v>3.97</v>
          </cell>
          <cell r="BO41">
            <v>5.85</v>
          </cell>
          <cell r="BP41">
            <v>37.56</v>
          </cell>
          <cell r="CS41">
            <v>40</v>
          </cell>
          <cell r="CT41">
            <v>3</v>
          </cell>
        </row>
        <row r="42">
          <cell r="B42">
            <v>4</v>
          </cell>
          <cell r="C42">
            <v>382.2</v>
          </cell>
          <cell r="D42">
            <v>401</v>
          </cell>
          <cell r="F42">
            <v>9.07</v>
          </cell>
          <cell r="G42">
            <v>6.66</v>
          </cell>
          <cell r="H42">
            <v>9.07</v>
          </cell>
          <cell r="J42">
            <v>44.211686879823596</v>
          </cell>
          <cell r="L42">
            <v>9.17</v>
          </cell>
          <cell r="M42">
            <v>92.286000000000001</v>
          </cell>
          <cell r="N42">
            <v>23.013965087281797</v>
          </cell>
          <cell r="Q42">
            <v>89.63</v>
          </cell>
          <cell r="S42">
            <v>168.96799999999985</v>
          </cell>
          <cell r="U42">
            <v>168.96799999999985</v>
          </cell>
          <cell r="V42">
            <v>14.9</v>
          </cell>
          <cell r="W42">
            <v>3.7157107231920201</v>
          </cell>
          <cell r="Y42">
            <v>6.75</v>
          </cell>
          <cell r="AB42">
            <v>9.4999999999999858</v>
          </cell>
          <cell r="AC42">
            <v>2.39</v>
          </cell>
          <cell r="AE42">
            <v>2.42</v>
          </cell>
          <cell r="AH42">
            <v>8.1999999999999993</v>
          </cell>
          <cell r="AI42">
            <v>7.29</v>
          </cell>
          <cell r="AK42">
            <v>2.4700000000000002</v>
          </cell>
          <cell r="AL42">
            <v>7.4</v>
          </cell>
          <cell r="AM42">
            <v>6.35</v>
          </cell>
          <cell r="AN42">
            <v>100.41</v>
          </cell>
          <cell r="AO42">
            <v>100.41</v>
          </cell>
          <cell r="AQ42">
            <v>0</v>
          </cell>
          <cell r="AS42">
            <v>5.32</v>
          </cell>
          <cell r="AT42">
            <v>5.22</v>
          </cell>
          <cell r="AU42">
            <v>1.94</v>
          </cell>
          <cell r="AX42">
            <v>4.2699999999999996</v>
          </cell>
          <cell r="AY42">
            <v>93.4</v>
          </cell>
          <cell r="AZ42">
            <v>0.39</v>
          </cell>
          <cell r="BA42">
            <v>0.15</v>
          </cell>
          <cell r="BB42">
            <v>1.02</v>
          </cell>
          <cell r="BC42">
            <v>1.56</v>
          </cell>
          <cell r="BD42">
            <v>6.92</v>
          </cell>
          <cell r="BE42">
            <v>105.07</v>
          </cell>
          <cell r="BH42">
            <v>1.29</v>
          </cell>
          <cell r="BJ42">
            <v>9.26</v>
          </cell>
          <cell r="BL42">
            <v>5.6</v>
          </cell>
          <cell r="BM42">
            <v>5.8</v>
          </cell>
          <cell r="BN42">
            <v>1.52</v>
          </cell>
          <cell r="BO42">
            <v>13.87</v>
          </cell>
          <cell r="BP42">
            <v>13.08</v>
          </cell>
          <cell r="CS42">
            <v>40</v>
          </cell>
          <cell r="CT42">
            <v>3</v>
          </cell>
          <cell r="CV42">
            <v>7.12</v>
          </cell>
          <cell r="CW42">
            <v>5.27</v>
          </cell>
        </row>
        <row r="43">
          <cell r="B43">
            <v>5</v>
          </cell>
          <cell r="C43">
            <v>268.24</v>
          </cell>
          <cell r="D43">
            <v>334</v>
          </cell>
          <cell r="G43">
            <v>8.56</v>
          </cell>
          <cell r="H43">
            <v>8.56</v>
          </cell>
          <cell r="J43">
            <v>39.018691588785046</v>
          </cell>
          <cell r="L43">
            <v>9.6300000000000008</v>
          </cell>
          <cell r="M43">
            <v>77.153999999999996</v>
          </cell>
          <cell r="N43">
            <v>23.099999999999998</v>
          </cell>
          <cell r="Q43">
            <v>88.19</v>
          </cell>
          <cell r="S43">
            <v>157.93199999999985</v>
          </cell>
          <cell r="U43">
            <v>157.93199999999985</v>
          </cell>
          <cell r="V43">
            <v>12.75</v>
          </cell>
          <cell r="W43">
            <v>3.817365269461078</v>
          </cell>
          <cell r="Y43">
            <v>20</v>
          </cell>
          <cell r="AB43">
            <v>2.2499999999999858</v>
          </cell>
          <cell r="AC43">
            <v>2.2400000000000002</v>
          </cell>
          <cell r="AE43">
            <v>2.21</v>
          </cell>
          <cell r="AH43">
            <v>4.5999999999999996</v>
          </cell>
          <cell r="AI43">
            <v>7.73</v>
          </cell>
          <cell r="AK43">
            <v>2.39</v>
          </cell>
          <cell r="AL43">
            <v>6.7</v>
          </cell>
          <cell r="AM43">
            <v>7.29</v>
          </cell>
          <cell r="AN43">
            <v>77.760000000000005</v>
          </cell>
          <cell r="AO43">
            <v>77.760000000000005</v>
          </cell>
          <cell r="AQ43">
            <v>0</v>
          </cell>
          <cell r="AS43">
            <v>4.75</v>
          </cell>
          <cell r="AT43">
            <v>5.75</v>
          </cell>
          <cell r="AU43">
            <v>1.68</v>
          </cell>
          <cell r="AX43">
            <v>4.47</v>
          </cell>
          <cell r="AY43">
            <v>91.4</v>
          </cell>
          <cell r="AZ43">
            <v>0.11</v>
          </cell>
          <cell r="BA43">
            <v>0.5</v>
          </cell>
          <cell r="BB43">
            <v>0.73</v>
          </cell>
          <cell r="BC43">
            <v>1.3399999999999999</v>
          </cell>
          <cell r="BD43">
            <v>5.25</v>
          </cell>
          <cell r="BE43">
            <v>170.51</v>
          </cell>
          <cell r="BH43">
            <v>1.38</v>
          </cell>
          <cell r="BJ43">
            <v>14.32</v>
          </cell>
          <cell r="BL43">
            <v>4.09</v>
          </cell>
          <cell r="BM43">
            <v>5.98</v>
          </cell>
          <cell r="BN43">
            <v>2.52</v>
          </cell>
          <cell r="BO43">
            <v>14.24</v>
          </cell>
          <cell r="BP43">
            <v>9.68</v>
          </cell>
          <cell r="CS43">
            <v>40</v>
          </cell>
          <cell r="CT43">
            <v>3</v>
          </cell>
          <cell r="CV43">
            <v>4.33</v>
          </cell>
          <cell r="CW43">
            <v>4.68</v>
          </cell>
        </row>
        <row r="44">
          <cell r="B44">
            <v>6</v>
          </cell>
          <cell r="C44">
            <v>306.92</v>
          </cell>
          <cell r="D44">
            <v>247</v>
          </cell>
          <cell r="F44">
            <v>3.1</v>
          </cell>
          <cell r="G44">
            <v>6.28</v>
          </cell>
          <cell r="H44">
            <v>6.28</v>
          </cell>
          <cell r="J44">
            <v>39.331210191082803</v>
          </cell>
          <cell r="L44">
            <v>7.95</v>
          </cell>
          <cell r="M44">
            <v>56.81</v>
          </cell>
          <cell r="N44">
            <v>23</v>
          </cell>
          <cell r="Q44">
            <v>95.38</v>
          </cell>
          <cell r="S44">
            <v>119.36199999999985</v>
          </cell>
          <cell r="U44">
            <v>119.36199999999985</v>
          </cell>
          <cell r="V44">
            <v>8.6999999999999993</v>
          </cell>
          <cell r="W44">
            <v>3.5222672064777325</v>
          </cell>
          <cell r="AB44">
            <v>10.949999999999985</v>
          </cell>
          <cell r="AC44">
            <v>2.54</v>
          </cell>
          <cell r="AE44">
            <v>2.36</v>
          </cell>
          <cell r="AH44">
            <v>7.2</v>
          </cell>
          <cell r="AI44">
            <v>8.5399999999999991</v>
          </cell>
          <cell r="AK44">
            <v>2.2200000000000002</v>
          </cell>
          <cell r="AN44">
            <v>57.2</v>
          </cell>
          <cell r="AO44">
            <v>57.2</v>
          </cell>
          <cell r="AQ44">
            <v>0</v>
          </cell>
          <cell r="AS44">
            <v>5.56</v>
          </cell>
          <cell r="AT44">
            <v>5.39</v>
          </cell>
          <cell r="AU44">
            <v>1.1499999999999999</v>
          </cell>
          <cell r="AX44">
            <v>3.62</v>
          </cell>
          <cell r="AY44">
            <v>90.73</v>
          </cell>
          <cell r="AZ44">
            <v>0.56000000000000005</v>
          </cell>
          <cell r="BA44">
            <v>0.3</v>
          </cell>
          <cell r="BB44">
            <v>0.71</v>
          </cell>
          <cell r="BC44">
            <v>1.57</v>
          </cell>
          <cell r="BD44">
            <v>8</v>
          </cell>
          <cell r="BE44">
            <v>115.68</v>
          </cell>
          <cell r="BH44">
            <v>1.56</v>
          </cell>
          <cell r="BJ44">
            <v>7.7</v>
          </cell>
          <cell r="BL44">
            <v>7.2</v>
          </cell>
          <cell r="BM44">
            <v>5.48</v>
          </cell>
          <cell r="BN44">
            <v>3.32</v>
          </cell>
          <cell r="BO44">
            <v>13.67</v>
          </cell>
          <cell r="BP44">
            <v>7.07</v>
          </cell>
          <cell r="CS44">
            <v>40</v>
          </cell>
          <cell r="CT44">
            <v>3</v>
          </cell>
          <cell r="CV44">
            <v>3.27</v>
          </cell>
          <cell r="CW44">
            <v>4.79</v>
          </cell>
        </row>
        <row r="45">
          <cell r="B45">
            <v>7</v>
          </cell>
          <cell r="C45">
            <v>395.84</v>
          </cell>
          <cell r="D45">
            <v>317</v>
          </cell>
          <cell r="F45">
            <v>5.13</v>
          </cell>
          <cell r="G45">
            <v>5.44</v>
          </cell>
          <cell r="H45">
            <v>5.44</v>
          </cell>
          <cell r="J45">
            <v>58.272058823529406</v>
          </cell>
          <cell r="L45">
            <v>5.8</v>
          </cell>
          <cell r="M45">
            <v>70.221000000000004</v>
          </cell>
          <cell r="N45">
            <v>22.151735015772871</v>
          </cell>
          <cell r="Q45">
            <v>82.06</v>
          </cell>
          <cell r="S45">
            <v>107.52299999999985</v>
          </cell>
          <cell r="T45">
            <v>70.221000000000004</v>
          </cell>
          <cell r="U45">
            <v>37.30199999999985</v>
          </cell>
          <cell r="V45">
            <v>11.7</v>
          </cell>
          <cell r="W45">
            <v>3.6908517350157726</v>
          </cell>
          <cell r="Y45">
            <v>13.95</v>
          </cell>
          <cell r="AB45">
            <v>8.6999999999999851</v>
          </cell>
          <cell r="AC45">
            <v>2.63</v>
          </cell>
          <cell r="AD45">
            <v>2.61</v>
          </cell>
          <cell r="AH45">
            <v>3.2</v>
          </cell>
          <cell r="AI45">
            <v>6.43</v>
          </cell>
          <cell r="AK45">
            <v>2.33</v>
          </cell>
          <cell r="AL45">
            <v>6.8</v>
          </cell>
          <cell r="AM45">
            <v>8.5399999999999991</v>
          </cell>
          <cell r="AN45">
            <v>79.03</v>
          </cell>
          <cell r="AO45">
            <v>79.03</v>
          </cell>
          <cell r="AQ45">
            <v>0</v>
          </cell>
          <cell r="AS45">
            <v>6.52</v>
          </cell>
          <cell r="AT45">
            <v>5.7</v>
          </cell>
          <cell r="AU45">
            <v>2.58</v>
          </cell>
          <cell r="AX45">
            <v>3.51</v>
          </cell>
          <cell r="AY45">
            <v>94.7</v>
          </cell>
          <cell r="AZ45">
            <v>0.69</v>
          </cell>
          <cell r="BA45">
            <v>0.21</v>
          </cell>
          <cell r="BB45">
            <v>0.94</v>
          </cell>
          <cell r="BC45">
            <v>1.8399999999999999</v>
          </cell>
          <cell r="BD45">
            <v>8.8000000000000007</v>
          </cell>
          <cell r="BE45">
            <v>67.400000000000006</v>
          </cell>
          <cell r="BH45">
            <v>1.39</v>
          </cell>
          <cell r="BJ45">
            <v>9.56</v>
          </cell>
          <cell r="BL45">
            <v>11.62</v>
          </cell>
          <cell r="BM45">
            <v>4.09</v>
          </cell>
          <cell r="BN45">
            <v>5.86</v>
          </cell>
          <cell r="BO45">
            <v>8.18</v>
          </cell>
          <cell r="BP45">
            <v>18.68</v>
          </cell>
          <cell r="CS45">
            <v>40</v>
          </cell>
          <cell r="CT45">
            <v>3</v>
          </cell>
          <cell r="CV45">
            <v>3.92</v>
          </cell>
          <cell r="CW45">
            <v>5.13</v>
          </cell>
        </row>
        <row r="46">
          <cell r="B46">
            <v>8</v>
          </cell>
          <cell r="C46">
            <v>569.77</v>
          </cell>
          <cell r="D46">
            <v>651</v>
          </cell>
          <cell r="F46">
            <v>11.47</v>
          </cell>
          <cell r="G46">
            <v>13.36</v>
          </cell>
          <cell r="H46">
            <v>13.36</v>
          </cell>
          <cell r="J46">
            <v>48.727544910179645</v>
          </cell>
          <cell r="L46">
            <v>6.89</v>
          </cell>
          <cell r="M46">
            <v>150.15299999999999</v>
          </cell>
          <cell r="N46">
            <v>23.064976958525342</v>
          </cell>
          <cell r="Q46">
            <v>0</v>
          </cell>
          <cell r="S46">
            <v>257.67599999999982</v>
          </cell>
          <cell r="T46">
            <v>220.374</v>
          </cell>
          <cell r="U46">
            <v>37.301999999999822</v>
          </cell>
          <cell r="V46">
            <v>25.6</v>
          </cell>
          <cell r="W46">
            <v>3.9324116743471582</v>
          </cell>
          <cell r="Y46">
            <v>13.3</v>
          </cell>
          <cell r="AB46">
            <v>20.999999999999982</v>
          </cell>
          <cell r="AC46">
            <v>2.4900000000000002</v>
          </cell>
          <cell r="AD46">
            <v>2.5299999999999998</v>
          </cell>
          <cell r="AH46">
            <v>4</v>
          </cell>
          <cell r="AI46">
            <v>7.52</v>
          </cell>
          <cell r="AL46">
            <v>4.3</v>
          </cell>
          <cell r="AM46">
            <v>6.43</v>
          </cell>
          <cell r="AN46">
            <v>132.30000000000001</v>
          </cell>
          <cell r="AO46">
            <v>132.30000000000001</v>
          </cell>
          <cell r="AQ46">
            <v>0</v>
          </cell>
          <cell r="AS46">
            <v>5.92</v>
          </cell>
          <cell r="AT46">
            <v>5.99</v>
          </cell>
          <cell r="AU46">
            <v>0.87</v>
          </cell>
          <cell r="AX46">
            <v>2.59</v>
          </cell>
          <cell r="AY46">
            <v>95.65</v>
          </cell>
          <cell r="AZ46">
            <v>0.31</v>
          </cell>
          <cell r="BA46">
            <v>0.15</v>
          </cell>
          <cell r="BB46">
            <v>0.98</v>
          </cell>
          <cell r="BC46">
            <v>1.44</v>
          </cell>
          <cell r="BD46">
            <v>5.83</v>
          </cell>
          <cell r="BE46">
            <v>39.01</v>
          </cell>
          <cell r="BH46">
            <v>1.1299999999999999</v>
          </cell>
          <cell r="BJ46">
            <v>8.39</v>
          </cell>
          <cell r="BL46">
            <v>5.63</v>
          </cell>
          <cell r="BM46">
            <v>3.5</v>
          </cell>
          <cell r="BN46">
            <v>4.91</v>
          </cell>
          <cell r="BO46">
            <v>10.08</v>
          </cell>
          <cell r="BP46">
            <v>14.91</v>
          </cell>
          <cell r="CS46">
            <v>40</v>
          </cell>
          <cell r="CT46">
            <v>3</v>
          </cell>
          <cell r="CV46">
            <v>4.2</v>
          </cell>
          <cell r="CW46">
            <v>5.2</v>
          </cell>
        </row>
        <row r="47">
          <cell r="B47">
            <v>9</v>
          </cell>
          <cell r="Q47">
            <v>0</v>
          </cell>
          <cell r="S47">
            <v>257.67599999999982</v>
          </cell>
          <cell r="T47">
            <v>220.374</v>
          </cell>
          <cell r="U47">
            <v>37.301999999999822</v>
          </cell>
          <cell r="AB47">
            <v>20.999999999999982</v>
          </cell>
          <cell r="AQ47">
            <v>0</v>
          </cell>
          <cell r="BC47">
            <v>0</v>
          </cell>
          <cell r="CS47">
            <v>40</v>
          </cell>
          <cell r="CT47">
            <v>3</v>
          </cell>
          <cell r="CV47">
            <v>4.95</v>
          </cell>
          <cell r="CW47">
            <v>5.65</v>
          </cell>
        </row>
        <row r="48">
          <cell r="B48">
            <v>10</v>
          </cell>
          <cell r="C48">
            <v>660.91</v>
          </cell>
          <cell r="D48">
            <v>556</v>
          </cell>
          <cell r="F48">
            <v>8.1199999999999992</v>
          </cell>
          <cell r="G48">
            <v>13.42</v>
          </cell>
          <cell r="H48">
            <v>13.42</v>
          </cell>
          <cell r="J48">
            <v>41.430700447093891</v>
          </cell>
          <cell r="L48">
            <v>7.25</v>
          </cell>
          <cell r="M48">
            <v>125.51900000000001</v>
          </cell>
          <cell r="N48">
            <v>22.575359712230217</v>
          </cell>
          <cell r="Q48">
            <v>166</v>
          </cell>
          <cell r="S48">
            <v>217.19499999999982</v>
          </cell>
          <cell r="T48">
            <v>179.893</v>
          </cell>
          <cell r="U48">
            <v>37.301999999999822</v>
          </cell>
          <cell r="V48">
            <v>19.47</v>
          </cell>
          <cell r="W48">
            <v>3.5017985611510789</v>
          </cell>
          <cell r="Y48">
            <v>18.57</v>
          </cell>
          <cell r="AB48">
            <v>21.899999999999984</v>
          </cell>
          <cell r="AC48">
            <v>2.56</v>
          </cell>
          <cell r="AD48">
            <v>2.52</v>
          </cell>
          <cell r="AH48">
            <v>6</v>
          </cell>
          <cell r="AI48">
            <v>7.14</v>
          </cell>
          <cell r="AK48">
            <v>2.48</v>
          </cell>
          <cell r="AL48">
            <v>7.8</v>
          </cell>
          <cell r="AM48">
            <v>7.02</v>
          </cell>
          <cell r="AN48">
            <v>137.38999999999999</v>
          </cell>
          <cell r="AO48">
            <v>137.38999999999999</v>
          </cell>
          <cell r="AQ48">
            <v>0</v>
          </cell>
          <cell r="AS48">
            <v>7.24</v>
          </cell>
          <cell r="AT48">
            <v>6.31</v>
          </cell>
          <cell r="AU48">
            <v>1.74</v>
          </cell>
          <cell r="AX48">
            <v>2.91</v>
          </cell>
          <cell r="AY48">
            <v>94.3</v>
          </cell>
          <cell r="AZ48">
            <v>0.23</v>
          </cell>
          <cell r="BA48">
            <v>0.59</v>
          </cell>
          <cell r="BB48">
            <v>0.87</v>
          </cell>
          <cell r="BC48">
            <v>1.69</v>
          </cell>
          <cell r="BD48">
            <v>7.85</v>
          </cell>
          <cell r="BE48">
            <v>80.709999999999994</v>
          </cell>
          <cell r="BH48">
            <v>1.47</v>
          </cell>
          <cell r="BJ48">
            <v>9.3699999999999992</v>
          </cell>
          <cell r="BL48">
            <v>8.83</v>
          </cell>
          <cell r="BM48">
            <v>4.26</v>
          </cell>
          <cell r="BN48">
            <v>6</v>
          </cell>
          <cell r="BO48">
            <v>10.93</v>
          </cell>
          <cell r="BP48">
            <v>16.79</v>
          </cell>
          <cell r="CS48">
            <v>40</v>
          </cell>
          <cell r="CT48">
            <v>3</v>
          </cell>
        </row>
        <row r="49">
          <cell r="B49">
            <v>11</v>
          </cell>
          <cell r="C49">
            <v>492.43</v>
          </cell>
          <cell r="D49">
            <v>580</v>
          </cell>
          <cell r="F49">
            <v>10.97</v>
          </cell>
          <cell r="G49">
            <v>13.77</v>
          </cell>
          <cell r="H49">
            <v>13.77</v>
          </cell>
          <cell r="J49">
            <v>42.120551924473496</v>
          </cell>
          <cell r="L49">
            <v>6.18</v>
          </cell>
          <cell r="M49">
            <v>134.607</v>
          </cell>
          <cell r="N49">
            <v>23.208103448275864</v>
          </cell>
          <cell r="Q49">
            <v>117.26</v>
          </cell>
          <cell r="S49">
            <v>234.5419999999998</v>
          </cell>
          <cell r="T49">
            <v>197.24</v>
          </cell>
          <cell r="U49">
            <v>37.301999999999794</v>
          </cell>
          <cell r="V49">
            <v>20.28</v>
          </cell>
          <cell r="W49">
            <v>3.4965517241379316</v>
          </cell>
          <cell r="Y49">
            <v>7.08</v>
          </cell>
          <cell r="AB49">
            <v>35.099999999999987</v>
          </cell>
          <cell r="AC49">
            <v>2.4700000000000002</v>
          </cell>
          <cell r="AD49">
            <v>2.5</v>
          </cell>
          <cell r="AH49">
            <v>6</v>
          </cell>
          <cell r="AI49">
            <v>6.91</v>
          </cell>
          <cell r="AK49">
            <v>2.5099999999999998</v>
          </cell>
          <cell r="AL49">
            <v>6</v>
          </cell>
          <cell r="AM49">
            <v>7.14</v>
          </cell>
          <cell r="AN49">
            <v>123.73</v>
          </cell>
          <cell r="AO49">
            <v>123.73</v>
          </cell>
          <cell r="AQ49">
            <v>0</v>
          </cell>
          <cell r="AS49">
            <v>7.29</v>
          </cell>
          <cell r="AT49">
            <v>7.73</v>
          </cell>
          <cell r="AU49">
            <v>1.03</v>
          </cell>
          <cell r="AX49">
            <v>4.5599999999999996</v>
          </cell>
          <cell r="AY49">
            <v>95.2</v>
          </cell>
          <cell r="AZ49">
            <v>0.21</v>
          </cell>
          <cell r="BA49">
            <v>0.06</v>
          </cell>
          <cell r="BB49">
            <v>0.73</v>
          </cell>
          <cell r="BC49">
            <v>1</v>
          </cell>
          <cell r="BD49">
            <v>5.52</v>
          </cell>
          <cell r="BE49">
            <v>101.22</v>
          </cell>
          <cell r="BH49">
            <v>1.21</v>
          </cell>
          <cell r="BJ49">
            <v>8.1999999999999993</v>
          </cell>
          <cell r="BL49">
            <v>14.97</v>
          </cell>
          <cell r="BM49">
            <v>3.69</v>
          </cell>
          <cell r="BN49">
            <v>7.37</v>
          </cell>
          <cell r="BO49">
            <v>9.84</v>
          </cell>
          <cell r="BP49">
            <v>21.05</v>
          </cell>
          <cell r="CS49">
            <v>40</v>
          </cell>
          <cell r="CT49">
            <v>3</v>
          </cell>
          <cell r="CV49">
            <v>5.29</v>
          </cell>
          <cell r="CW49">
            <v>5.36</v>
          </cell>
        </row>
        <row r="50">
          <cell r="B50">
            <v>12</v>
          </cell>
          <cell r="Q50">
            <v>0</v>
          </cell>
          <cell r="S50">
            <v>234.5419999999998</v>
          </cell>
          <cell r="T50">
            <v>197.24</v>
          </cell>
          <cell r="U50">
            <v>37.301999999999794</v>
          </cell>
          <cell r="AB50">
            <v>35.099999999999987</v>
          </cell>
          <cell r="AQ50">
            <v>0</v>
          </cell>
          <cell r="BC50">
            <v>0</v>
          </cell>
          <cell r="CS50">
            <v>40</v>
          </cell>
          <cell r="CT50">
            <v>3</v>
          </cell>
          <cell r="CV50">
            <v>3.74</v>
          </cell>
          <cell r="CW50">
            <v>4.72</v>
          </cell>
        </row>
        <row r="51">
          <cell r="B51">
            <v>13</v>
          </cell>
          <cell r="C51">
            <v>258.52999999999997</v>
          </cell>
          <cell r="D51">
            <v>301</v>
          </cell>
          <cell r="G51">
            <v>9.19</v>
          </cell>
          <cell r="H51">
            <v>9.19</v>
          </cell>
          <cell r="J51">
            <v>32.752992383025031</v>
          </cell>
          <cell r="L51">
            <v>8.25</v>
          </cell>
          <cell r="M51">
            <v>70.581000000000003</v>
          </cell>
          <cell r="N51">
            <v>23.448837209302326</v>
          </cell>
          <cell r="Q51">
            <v>89.69</v>
          </cell>
          <cell r="S51">
            <v>215.43299999999982</v>
          </cell>
          <cell r="T51">
            <v>178.131</v>
          </cell>
          <cell r="U51">
            <v>37.301999999999822</v>
          </cell>
          <cell r="V51">
            <v>11.15</v>
          </cell>
          <cell r="W51">
            <v>3.704318936877077</v>
          </cell>
          <cell r="Y51">
            <v>33.9</v>
          </cell>
          <cell r="AB51">
            <v>12.349999999999987</v>
          </cell>
          <cell r="AC51">
            <v>2.62</v>
          </cell>
          <cell r="AD51">
            <v>2.62</v>
          </cell>
          <cell r="AH51">
            <v>8.4</v>
          </cell>
          <cell r="AI51">
            <v>6.86</v>
          </cell>
          <cell r="AK51">
            <v>2.4900000000000002</v>
          </cell>
          <cell r="AL51">
            <v>6.4</v>
          </cell>
          <cell r="AM51">
            <v>6.91</v>
          </cell>
          <cell r="AN51">
            <v>68.3</v>
          </cell>
          <cell r="AO51">
            <v>68.3</v>
          </cell>
          <cell r="AQ51">
            <v>0</v>
          </cell>
          <cell r="AS51">
            <v>5.45</v>
          </cell>
          <cell r="AT51">
            <v>6.13</v>
          </cell>
          <cell r="AU51">
            <v>1.27</v>
          </cell>
          <cell r="AX51">
            <v>3.51</v>
          </cell>
          <cell r="AY51">
            <v>95.4</v>
          </cell>
          <cell r="AZ51">
            <v>0.19</v>
          </cell>
          <cell r="BA51">
            <v>7.0000000000000007E-2</v>
          </cell>
          <cell r="BB51">
            <v>0.74</v>
          </cell>
          <cell r="BC51">
            <v>1</v>
          </cell>
          <cell r="BD51">
            <v>4.76</v>
          </cell>
          <cell r="BE51">
            <v>142.07</v>
          </cell>
          <cell r="BH51">
            <v>1.52</v>
          </cell>
          <cell r="BJ51">
            <v>11.68</v>
          </cell>
          <cell r="BL51">
            <v>5.8</v>
          </cell>
          <cell r="BM51">
            <v>7.01</v>
          </cell>
          <cell r="BN51">
            <v>4.26</v>
          </cell>
          <cell r="BO51">
            <v>9.0500000000000007</v>
          </cell>
          <cell r="BP51">
            <v>21.69</v>
          </cell>
          <cell r="CS51">
            <v>40</v>
          </cell>
          <cell r="CT51">
            <v>3</v>
          </cell>
          <cell r="CV51">
            <v>3.1</v>
          </cell>
          <cell r="CW51">
            <v>4.7</v>
          </cell>
        </row>
        <row r="52">
          <cell r="B52">
            <v>14</v>
          </cell>
          <cell r="C52">
            <v>308.45</v>
          </cell>
          <cell r="D52">
            <v>238</v>
          </cell>
          <cell r="F52">
            <v>4.58</v>
          </cell>
          <cell r="G52">
            <v>6.45</v>
          </cell>
          <cell r="H52">
            <v>6.45</v>
          </cell>
          <cell r="J52">
            <v>36.899224806201552</v>
          </cell>
          <cell r="L52">
            <v>6.62</v>
          </cell>
          <cell r="M52">
            <v>56.331000000000003</v>
          </cell>
          <cell r="N52">
            <v>23.668487394957985</v>
          </cell>
          <cell r="Q52">
            <v>52.91</v>
          </cell>
          <cell r="S52">
            <v>218.85399999999984</v>
          </cell>
          <cell r="T52">
            <v>181.55199999999999</v>
          </cell>
          <cell r="U52">
            <v>37.30199999999985</v>
          </cell>
          <cell r="V52">
            <v>9.1300000000000008</v>
          </cell>
          <cell r="W52">
            <v>3.8361344537815132</v>
          </cell>
          <cell r="Y52">
            <v>6.43</v>
          </cell>
          <cell r="AB52">
            <v>15.04999999999999</v>
          </cell>
          <cell r="AC52">
            <v>2.61</v>
          </cell>
          <cell r="AD52">
            <v>2.63</v>
          </cell>
          <cell r="AH52">
            <v>5.2</v>
          </cell>
          <cell r="AI52">
            <v>6.98</v>
          </cell>
          <cell r="AK52">
            <v>2.57</v>
          </cell>
          <cell r="AL52">
            <v>9.8000000000000007</v>
          </cell>
          <cell r="AM52">
            <v>6.88</v>
          </cell>
          <cell r="AN52">
            <v>62.8</v>
          </cell>
          <cell r="AO52">
            <v>62.8</v>
          </cell>
          <cell r="AQ52">
            <v>0</v>
          </cell>
          <cell r="AS52">
            <v>6.42</v>
          </cell>
          <cell r="AT52">
            <v>7.1</v>
          </cell>
          <cell r="AU52">
            <v>2.31</v>
          </cell>
          <cell r="AX52">
            <v>5.9</v>
          </cell>
          <cell r="AY52">
            <v>93.33</v>
          </cell>
          <cell r="AZ52">
            <v>0.49</v>
          </cell>
          <cell r="BA52">
            <v>0.06</v>
          </cell>
          <cell r="BB52">
            <v>1</v>
          </cell>
          <cell r="BC52">
            <v>1.55</v>
          </cell>
          <cell r="BD52">
            <v>11.33</v>
          </cell>
          <cell r="BE52">
            <v>64.59</v>
          </cell>
          <cell r="BH52">
            <v>1.71</v>
          </cell>
          <cell r="BJ52">
            <v>7.64</v>
          </cell>
          <cell r="BL52">
            <v>6.06</v>
          </cell>
          <cell r="BM52">
            <v>4.75</v>
          </cell>
          <cell r="BN52">
            <v>8.76</v>
          </cell>
          <cell r="BO52">
            <v>8.42</v>
          </cell>
          <cell r="BP52">
            <v>15.46</v>
          </cell>
          <cell r="CS52">
            <v>40</v>
          </cell>
          <cell r="CT52">
            <v>3</v>
          </cell>
          <cell r="CV52">
            <v>4.7</v>
          </cell>
          <cell r="CW52">
            <v>8.9700000000000006</v>
          </cell>
        </row>
        <row r="53">
          <cell r="B53">
            <v>15</v>
          </cell>
          <cell r="C53">
            <v>337.93</v>
          </cell>
          <cell r="D53">
            <v>422</v>
          </cell>
          <cell r="F53">
            <v>4.6500000000000004</v>
          </cell>
          <cell r="G53">
            <v>10.36</v>
          </cell>
          <cell r="H53">
            <v>10.36</v>
          </cell>
          <cell r="J53">
            <v>40.733590733590738</v>
          </cell>
          <cell r="L53">
            <v>9.5</v>
          </cell>
          <cell r="M53">
            <v>97.176000000000002</v>
          </cell>
          <cell r="N53">
            <v>23.027488151658769</v>
          </cell>
          <cell r="Q53">
            <v>111.18</v>
          </cell>
          <cell r="S53">
            <v>204.84999999999985</v>
          </cell>
          <cell r="T53">
            <v>167.548</v>
          </cell>
          <cell r="U53">
            <v>37.30199999999985</v>
          </cell>
          <cell r="V53">
            <v>15.9</v>
          </cell>
          <cell r="W53">
            <v>3.7677725118483414</v>
          </cell>
          <cell r="AB53">
            <v>30.949999999999989</v>
          </cell>
          <cell r="AC53">
            <v>2.54</v>
          </cell>
          <cell r="AD53">
            <v>2.4700000000000002</v>
          </cell>
          <cell r="AH53">
            <v>12.1</v>
          </cell>
          <cell r="AI53">
            <v>7.7</v>
          </cell>
          <cell r="AK53">
            <v>2.59</v>
          </cell>
          <cell r="AN53">
            <v>84.82</v>
          </cell>
          <cell r="AO53">
            <v>84.82</v>
          </cell>
          <cell r="AQ53">
            <v>0</v>
          </cell>
          <cell r="AS53">
            <v>7.61</v>
          </cell>
          <cell r="AT53">
            <v>8.01</v>
          </cell>
          <cell r="AU53">
            <v>1.6</v>
          </cell>
          <cell r="AX53">
            <v>7.08</v>
          </cell>
          <cell r="AY53">
            <v>95.1</v>
          </cell>
          <cell r="AZ53">
            <v>0.38</v>
          </cell>
          <cell r="BA53">
            <v>0.39</v>
          </cell>
          <cell r="BB53">
            <v>1.07</v>
          </cell>
          <cell r="BC53">
            <v>1.84</v>
          </cell>
          <cell r="BD53">
            <v>6.75</v>
          </cell>
          <cell r="BE53">
            <v>92.85</v>
          </cell>
          <cell r="BH53">
            <v>1.24</v>
          </cell>
          <cell r="BJ53">
            <v>8.7200000000000006</v>
          </cell>
          <cell r="BL53">
            <v>7.33</v>
          </cell>
          <cell r="BM53">
            <v>5.78</v>
          </cell>
          <cell r="BN53">
            <v>4.47</v>
          </cell>
          <cell r="BO53">
            <v>14.25</v>
          </cell>
          <cell r="BP53">
            <v>8.7899999999999991</v>
          </cell>
          <cell r="CS53">
            <v>40</v>
          </cell>
          <cell r="CT53">
            <v>3</v>
          </cell>
          <cell r="CV53">
            <v>2.5</v>
          </cell>
          <cell r="CW53">
            <v>8.06</v>
          </cell>
        </row>
        <row r="54">
          <cell r="B54">
            <v>16</v>
          </cell>
          <cell r="Q54">
            <v>0</v>
          </cell>
          <cell r="S54">
            <v>204.84999999999985</v>
          </cell>
          <cell r="T54">
            <v>167.548</v>
          </cell>
          <cell r="U54">
            <v>37.30199999999985</v>
          </cell>
          <cell r="AB54">
            <v>30.949999999999989</v>
          </cell>
          <cell r="AQ54">
            <v>0</v>
          </cell>
          <cell r="BC54">
            <v>0</v>
          </cell>
          <cell r="CS54">
            <v>40</v>
          </cell>
          <cell r="CT54">
            <v>3</v>
          </cell>
          <cell r="CV54">
            <v>2.95</v>
          </cell>
          <cell r="CW54">
            <v>9.7899999999999991</v>
          </cell>
        </row>
        <row r="55">
          <cell r="B55">
            <v>17</v>
          </cell>
          <cell r="C55">
            <v>626.94000000000005</v>
          </cell>
          <cell r="D55">
            <v>517</v>
          </cell>
          <cell r="F55">
            <v>11.49</v>
          </cell>
          <cell r="G55">
            <v>11.66</v>
          </cell>
          <cell r="H55">
            <v>11.66</v>
          </cell>
          <cell r="J55">
            <v>44.339622641509436</v>
          </cell>
          <cell r="L55">
            <v>7.73</v>
          </cell>
          <cell r="M55">
            <v>119.292</v>
          </cell>
          <cell r="N55">
            <v>23.073887814313345</v>
          </cell>
          <cell r="Q55">
            <v>66.069999999999993</v>
          </cell>
          <cell r="S55">
            <v>258.07199999999983</v>
          </cell>
          <cell r="T55">
            <v>220.77</v>
          </cell>
          <cell r="U55">
            <v>37.301999999999822</v>
          </cell>
          <cell r="V55">
            <v>17.850000000000001</v>
          </cell>
          <cell r="W55">
            <v>3.4526112185686659</v>
          </cell>
          <cell r="Y55">
            <v>39.299999999999997</v>
          </cell>
          <cell r="AB55">
            <v>9.4999999999999929</v>
          </cell>
          <cell r="AC55">
            <v>2.4300000000000002</v>
          </cell>
          <cell r="AD55">
            <v>2.46</v>
          </cell>
          <cell r="AH55">
            <v>7.6</v>
          </cell>
          <cell r="AI55">
            <v>7.99</v>
          </cell>
          <cell r="AK55">
            <v>2.42</v>
          </cell>
          <cell r="AL55">
            <v>7.1</v>
          </cell>
          <cell r="AM55">
            <v>7.7</v>
          </cell>
          <cell r="AN55">
            <v>122.64</v>
          </cell>
          <cell r="AO55">
            <v>122.64</v>
          </cell>
          <cell r="AQ55">
            <v>0</v>
          </cell>
          <cell r="AS55">
            <v>6.14</v>
          </cell>
          <cell r="AT55">
            <v>6.17</v>
          </cell>
          <cell r="AU55">
            <v>0.83</v>
          </cell>
          <cell r="AX55">
            <v>4.07</v>
          </cell>
          <cell r="AY55">
            <v>90.9</v>
          </cell>
          <cell r="AZ55">
            <v>0.34</v>
          </cell>
          <cell r="BA55">
            <v>0.1</v>
          </cell>
          <cell r="BB55">
            <v>1.22</v>
          </cell>
          <cell r="BC55">
            <v>1.6600000000000001</v>
          </cell>
          <cell r="BD55">
            <v>6.44</v>
          </cell>
          <cell r="BE55">
            <v>78.400000000000006</v>
          </cell>
          <cell r="BH55">
            <v>1.45</v>
          </cell>
          <cell r="BJ55">
            <v>9.58</v>
          </cell>
          <cell r="BL55">
            <v>14.08</v>
          </cell>
          <cell r="BM55">
            <v>4.78</v>
          </cell>
          <cell r="BN55">
            <v>8.68</v>
          </cell>
          <cell r="BO55">
            <v>11.96</v>
          </cell>
          <cell r="BP55">
            <v>16.91</v>
          </cell>
          <cell r="CS55">
            <v>40</v>
          </cell>
          <cell r="CT55">
            <v>3</v>
          </cell>
        </row>
        <row r="56">
          <cell r="B56">
            <v>18</v>
          </cell>
          <cell r="C56">
            <v>516.29</v>
          </cell>
          <cell r="D56">
            <v>486</v>
          </cell>
          <cell r="F56">
            <v>9.06</v>
          </cell>
          <cell r="G56">
            <v>12.78</v>
          </cell>
          <cell r="H56">
            <v>12.78</v>
          </cell>
          <cell r="J56">
            <v>38.028169014084511</v>
          </cell>
          <cell r="L56">
            <v>8.0399999999999991</v>
          </cell>
          <cell r="M56">
            <v>112.352</v>
          </cell>
          <cell r="N56">
            <v>23.117695473251029</v>
          </cell>
          <cell r="Q56">
            <v>160.6</v>
          </cell>
          <cell r="S56">
            <v>209.82399999999987</v>
          </cell>
          <cell r="T56">
            <v>172.52199999999999</v>
          </cell>
          <cell r="U56">
            <v>37.301999999999879</v>
          </cell>
          <cell r="V56">
            <v>16.52</v>
          </cell>
          <cell r="W56">
            <v>3.3991769547325101</v>
          </cell>
          <cell r="Y56">
            <v>20.77</v>
          </cell>
          <cell r="AB56">
            <v>5.2499999999999929</v>
          </cell>
          <cell r="AC56">
            <v>2.38</v>
          </cell>
          <cell r="AD56">
            <v>2.38</v>
          </cell>
          <cell r="AH56">
            <v>11.2</v>
          </cell>
          <cell r="AI56">
            <v>7.12</v>
          </cell>
          <cell r="AK56">
            <v>2.4500000000000002</v>
          </cell>
          <cell r="AL56">
            <v>7.4</v>
          </cell>
          <cell r="AM56">
            <v>7.6</v>
          </cell>
          <cell r="AN56">
            <v>115.5</v>
          </cell>
          <cell r="AO56">
            <v>115.5</v>
          </cell>
          <cell r="AQ56">
            <v>0</v>
          </cell>
          <cell r="AS56">
            <v>7.28</v>
          </cell>
          <cell r="AT56">
            <v>6.76</v>
          </cell>
          <cell r="AU56">
            <v>1.23</v>
          </cell>
          <cell r="AX56">
            <v>4.8600000000000003</v>
          </cell>
          <cell r="AY56">
            <v>94.4</v>
          </cell>
          <cell r="AZ56">
            <v>0.55000000000000004</v>
          </cell>
          <cell r="BA56">
            <v>0.06</v>
          </cell>
          <cell r="BB56">
            <v>1.65</v>
          </cell>
          <cell r="BC56">
            <v>2.2599999999999998</v>
          </cell>
          <cell r="BD56">
            <v>6.85</v>
          </cell>
          <cell r="BE56">
            <v>76.959999999999994</v>
          </cell>
          <cell r="BH56">
            <v>1.49</v>
          </cell>
          <cell r="BJ56">
            <v>10.1</v>
          </cell>
          <cell r="BL56">
            <v>11.29</v>
          </cell>
          <cell r="BM56">
            <v>5.38</v>
          </cell>
          <cell r="BN56">
            <v>4.83</v>
          </cell>
          <cell r="BO56">
            <v>12.5</v>
          </cell>
          <cell r="BP56">
            <v>15.72</v>
          </cell>
          <cell r="CS56">
            <v>40</v>
          </cell>
          <cell r="CT56">
            <v>3</v>
          </cell>
          <cell r="CV56">
            <v>3.74</v>
          </cell>
          <cell r="CW56">
            <v>7.45</v>
          </cell>
        </row>
        <row r="57">
          <cell r="B57">
            <v>19</v>
          </cell>
          <cell r="C57">
            <v>360.51</v>
          </cell>
          <cell r="D57">
            <v>406</v>
          </cell>
          <cell r="F57">
            <v>11.71</v>
          </cell>
          <cell r="G57">
            <v>5.0599999999999996</v>
          </cell>
          <cell r="H57">
            <v>11.71</v>
          </cell>
          <cell r="J57">
            <v>34.671221178479932</v>
          </cell>
          <cell r="L57">
            <v>6.89</v>
          </cell>
          <cell r="M57">
            <v>89.364999999999995</v>
          </cell>
          <cell r="N57">
            <v>22.011083743842363</v>
          </cell>
          <cell r="Q57">
            <v>153.08000000000001</v>
          </cell>
          <cell r="S57">
            <v>146.10899999999984</v>
          </cell>
          <cell r="T57">
            <v>108.807</v>
          </cell>
          <cell r="U57">
            <v>37.301999999999836</v>
          </cell>
          <cell r="V57">
            <v>15.14</v>
          </cell>
          <cell r="W57">
            <v>3.729064039408867</v>
          </cell>
          <cell r="Y57">
            <v>18.34</v>
          </cell>
          <cell r="AB57">
            <v>2.0499999999999936</v>
          </cell>
          <cell r="AC57">
            <v>2.77</v>
          </cell>
          <cell r="AD57">
            <v>2.72</v>
          </cell>
          <cell r="AH57">
            <v>8.6</v>
          </cell>
          <cell r="AI57">
            <v>7.72</v>
          </cell>
          <cell r="AK57">
            <v>2.35</v>
          </cell>
          <cell r="AL57">
            <v>7.7</v>
          </cell>
          <cell r="AM57">
            <v>7.14</v>
          </cell>
          <cell r="AN57">
            <v>88.22</v>
          </cell>
          <cell r="AO57">
            <v>88.22</v>
          </cell>
          <cell r="AQ57">
            <v>0</v>
          </cell>
          <cell r="AS57">
            <v>6.77</v>
          </cell>
          <cell r="AT57">
            <v>5.84</v>
          </cell>
          <cell r="AU57">
            <v>2.1</v>
          </cell>
          <cell r="AX57">
            <v>3.96</v>
          </cell>
          <cell r="AY57">
            <v>91.87</v>
          </cell>
          <cell r="AZ57">
            <v>0.78</v>
          </cell>
          <cell r="BA57">
            <v>0.06</v>
          </cell>
          <cell r="BB57">
            <v>1.03</v>
          </cell>
          <cell r="BC57">
            <v>1.87</v>
          </cell>
          <cell r="BD57">
            <v>7.13</v>
          </cell>
          <cell r="BE57">
            <v>114.82</v>
          </cell>
          <cell r="BH57">
            <v>1.43</v>
          </cell>
          <cell r="BJ57">
            <v>14.17</v>
          </cell>
          <cell r="BL57">
            <v>8.56</v>
          </cell>
          <cell r="BM57">
            <v>6.19</v>
          </cell>
          <cell r="BN57">
            <v>4.88</v>
          </cell>
          <cell r="BO57">
            <v>7.94</v>
          </cell>
          <cell r="BP57">
            <v>17.02</v>
          </cell>
          <cell r="CS57">
            <v>40</v>
          </cell>
          <cell r="CT57">
            <v>3</v>
          </cell>
          <cell r="CV57">
            <v>4</v>
          </cell>
          <cell r="CW57">
            <v>7.59</v>
          </cell>
        </row>
        <row r="58">
          <cell r="B58">
            <v>20</v>
          </cell>
          <cell r="C58">
            <v>539.62</v>
          </cell>
          <cell r="D58">
            <v>563</v>
          </cell>
          <cell r="F58">
            <v>9.57</v>
          </cell>
          <cell r="G58">
            <v>13.82</v>
          </cell>
          <cell r="H58">
            <v>13.82</v>
          </cell>
          <cell r="J58">
            <v>40.738060781476122</v>
          </cell>
          <cell r="L58">
            <v>7.55</v>
          </cell>
          <cell r="M58">
            <v>124.744</v>
          </cell>
          <cell r="N58">
            <v>22.157015985790409</v>
          </cell>
          <cell r="Q58">
            <v>103.8</v>
          </cell>
          <cell r="S58">
            <v>167.05299999999983</v>
          </cell>
          <cell r="T58">
            <v>129.751</v>
          </cell>
          <cell r="U58">
            <v>37.301999999999822</v>
          </cell>
          <cell r="V58">
            <v>21.32</v>
          </cell>
          <cell r="W58">
            <v>3.7868561278863231</v>
          </cell>
          <cell r="Y58">
            <v>13.52</v>
          </cell>
          <cell r="AB58">
            <v>9.8499999999999943</v>
          </cell>
          <cell r="AC58">
            <v>2.95</v>
          </cell>
          <cell r="AD58">
            <v>2.92</v>
          </cell>
          <cell r="AH58">
            <v>7.6</v>
          </cell>
          <cell r="AI58">
            <v>7.5</v>
          </cell>
          <cell r="AK58">
            <v>2.67</v>
          </cell>
          <cell r="AL58">
            <v>5.25</v>
          </cell>
          <cell r="AM58">
            <v>7.74</v>
          </cell>
          <cell r="AN58">
            <v>123.65</v>
          </cell>
          <cell r="AO58">
            <v>111.23</v>
          </cell>
          <cell r="AQ58">
            <v>12.420000000000002</v>
          </cell>
          <cell r="AS58">
            <v>5.99</v>
          </cell>
          <cell r="AT58">
            <v>7.36</v>
          </cell>
          <cell r="AU58">
            <v>1.89</v>
          </cell>
          <cell r="AX58">
            <v>4.49</v>
          </cell>
          <cell r="AY58">
            <v>93.06</v>
          </cell>
          <cell r="AZ58">
            <v>0.3</v>
          </cell>
          <cell r="BA58">
            <v>0.39</v>
          </cell>
          <cell r="BB58">
            <v>0.68</v>
          </cell>
          <cell r="BC58">
            <v>1.37</v>
          </cell>
          <cell r="BD58">
            <v>7.45</v>
          </cell>
          <cell r="BE58">
            <v>93.09</v>
          </cell>
          <cell r="BH58">
            <v>1.31</v>
          </cell>
          <cell r="BJ58">
            <v>8.93</v>
          </cell>
          <cell r="BL58">
            <v>9.92</v>
          </cell>
          <cell r="BM58">
            <v>4.7699999999999996</v>
          </cell>
          <cell r="BN58">
            <v>7.43</v>
          </cell>
          <cell r="BO58">
            <v>11.71</v>
          </cell>
          <cell r="BP58">
            <v>35.299999999999997</v>
          </cell>
          <cell r="CS58">
            <v>40</v>
          </cell>
          <cell r="CT58">
            <v>3</v>
          </cell>
          <cell r="CV58">
            <v>4.1900000000000004</v>
          </cell>
          <cell r="CW58">
            <v>8.26</v>
          </cell>
        </row>
        <row r="59">
          <cell r="B59">
            <v>21</v>
          </cell>
          <cell r="C59">
            <v>494.53</v>
          </cell>
          <cell r="D59">
            <v>589</v>
          </cell>
          <cell r="F59">
            <v>11.75</v>
          </cell>
          <cell r="G59">
            <v>12.42</v>
          </cell>
          <cell r="H59">
            <v>12.42</v>
          </cell>
          <cell r="J59">
            <v>47.423510466988731</v>
          </cell>
          <cell r="L59">
            <v>8.86</v>
          </cell>
          <cell r="M59">
            <v>129.726</v>
          </cell>
          <cell r="N59">
            <v>22.02478777589134</v>
          </cell>
          <cell r="Q59">
            <v>75.03</v>
          </cell>
          <cell r="S59">
            <v>221.74899999999982</v>
          </cell>
          <cell r="T59">
            <v>184.447</v>
          </cell>
          <cell r="U59">
            <v>37.301999999999822</v>
          </cell>
          <cell r="V59">
            <v>21.06</v>
          </cell>
          <cell r="W59">
            <v>3.5755517826825125</v>
          </cell>
          <cell r="Y59">
            <v>20.11</v>
          </cell>
          <cell r="AB59">
            <v>10.799999999999994</v>
          </cell>
          <cell r="AC59">
            <v>2.97</v>
          </cell>
          <cell r="AD59">
            <v>2.88</v>
          </cell>
          <cell r="AH59">
            <v>5</v>
          </cell>
          <cell r="AI59">
            <v>6.91</v>
          </cell>
          <cell r="AK59">
            <v>2.91</v>
          </cell>
          <cell r="AL59">
            <v>4.3</v>
          </cell>
          <cell r="AM59">
            <v>7.5</v>
          </cell>
          <cell r="AN59">
            <v>137.76</v>
          </cell>
          <cell r="AO59">
            <v>150.18</v>
          </cell>
          <cell r="AQ59">
            <v>0</v>
          </cell>
          <cell r="AS59">
            <v>8.68</v>
          </cell>
          <cell r="AT59">
            <v>7.55</v>
          </cell>
          <cell r="AU59">
            <v>1.79</v>
          </cell>
          <cell r="AX59">
            <v>5.0999999999999996</v>
          </cell>
          <cell r="AY59">
            <v>92.8</v>
          </cell>
          <cell r="AZ59">
            <v>0.51</v>
          </cell>
          <cell r="BA59">
            <v>0.22</v>
          </cell>
          <cell r="BB59">
            <v>0.6</v>
          </cell>
          <cell r="BC59">
            <v>1.33</v>
          </cell>
          <cell r="BD59">
            <v>7.33</v>
          </cell>
          <cell r="BE59">
            <v>63.16</v>
          </cell>
          <cell r="BH59">
            <v>1.25</v>
          </cell>
          <cell r="BJ59">
            <v>14.26</v>
          </cell>
          <cell r="BL59">
            <v>17.11</v>
          </cell>
          <cell r="BM59">
            <v>7</v>
          </cell>
          <cell r="BN59">
            <v>5.34</v>
          </cell>
          <cell r="BO59">
            <v>10.93</v>
          </cell>
          <cell r="BP59">
            <v>31.34</v>
          </cell>
          <cell r="CS59">
            <v>40</v>
          </cell>
          <cell r="CT59">
            <v>3</v>
          </cell>
          <cell r="CV59">
            <v>3.61</v>
          </cell>
          <cell r="CW59">
            <v>8.59</v>
          </cell>
        </row>
        <row r="60">
          <cell r="B60">
            <v>22</v>
          </cell>
          <cell r="C60">
            <v>601.61</v>
          </cell>
          <cell r="D60">
            <v>605</v>
          </cell>
          <cell r="F60">
            <v>9.4600000000000009</v>
          </cell>
          <cell r="G60">
            <v>14.74</v>
          </cell>
          <cell r="H60">
            <v>14.74</v>
          </cell>
          <cell r="J60">
            <v>41.044776119402982</v>
          </cell>
          <cell r="L60">
            <v>9.49</v>
          </cell>
          <cell r="M60">
            <v>137.94</v>
          </cell>
          <cell r="N60">
            <v>22.8</v>
          </cell>
          <cell r="Q60">
            <v>167.05</v>
          </cell>
          <cell r="S60">
            <v>192.63899999999984</v>
          </cell>
          <cell r="T60">
            <v>155.33699999999999</v>
          </cell>
          <cell r="U60">
            <v>37.30199999999985</v>
          </cell>
          <cell r="V60">
            <v>22.99</v>
          </cell>
          <cell r="W60">
            <v>3.8</v>
          </cell>
          <cell r="Y60">
            <v>13.45</v>
          </cell>
          <cell r="AB60">
            <v>20.339999999999993</v>
          </cell>
          <cell r="AC60">
            <v>2.65</v>
          </cell>
          <cell r="AD60">
            <v>2.4700000000000002</v>
          </cell>
          <cell r="AH60">
            <v>4.2</v>
          </cell>
          <cell r="AI60">
            <v>6.39</v>
          </cell>
          <cell r="AK60">
            <v>2.83</v>
          </cell>
          <cell r="AL60">
            <v>5.8</v>
          </cell>
          <cell r="AM60">
            <v>6.91</v>
          </cell>
          <cell r="AN60">
            <v>140</v>
          </cell>
          <cell r="AO60">
            <v>140</v>
          </cell>
          <cell r="AQ60">
            <v>0</v>
          </cell>
          <cell r="AS60">
            <v>6.8</v>
          </cell>
          <cell r="AT60">
            <v>7.32</v>
          </cell>
          <cell r="AU60">
            <v>1.54</v>
          </cell>
          <cell r="AX60">
            <v>4.32</v>
          </cell>
          <cell r="AY60">
            <v>92.6</v>
          </cell>
          <cell r="AZ60">
            <v>0.19</v>
          </cell>
          <cell r="BA60">
            <v>0.44</v>
          </cell>
          <cell r="BB60">
            <v>0.71</v>
          </cell>
          <cell r="BC60">
            <v>1.3399999999999999</v>
          </cell>
          <cell r="BD60">
            <v>7.94</v>
          </cell>
          <cell r="BE60">
            <v>66.09</v>
          </cell>
          <cell r="BH60">
            <v>1.36</v>
          </cell>
          <cell r="BJ60">
            <v>6.5</v>
          </cell>
          <cell r="BL60">
            <v>9.0399999999999991</v>
          </cell>
          <cell r="BM60">
            <v>7.14</v>
          </cell>
          <cell r="BN60">
            <v>6.25</v>
          </cell>
          <cell r="BO60">
            <v>13.37</v>
          </cell>
          <cell r="BP60">
            <v>28.04</v>
          </cell>
          <cell r="CS60">
            <v>40</v>
          </cell>
          <cell r="CT60">
            <v>3</v>
          </cell>
        </row>
        <row r="61">
          <cell r="B61">
            <v>23</v>
          </cell>
          <cell r="Q61">
            <v>0</v>
          </cell>
          <cell r="S61">
            <v>192.63899999999984</v>
          </cell>
          <cell r="T61">
            <v>155.33699999999999</v>
          </cell>
          <cell r="U61">
            <v>37.30199999999985</v>
          </cell>
          <cell r="W61" t="e">
            <v>#DIV/0!</v>
          </cell>
          <cell r="AB61">
            <v>20.339999999999993</v>
          </cell>
          <cell r="AQ61">
            <v>0</v>
          </cell>
          <cell r="CS61">
            <v>40</v>
          </cell>
          <cell r="CT61">
            <v>3</v>
          </cell>
          <cell r="CV61">
            <v>7.13</v>
          </cell>
          <cell r="CW61">
            <v>8.92</v>
          </cell>
        </row>
        <row r="62">
          <cell r="B62">
            <v>24</v>
          </cell>
          <cell r="C62">
            <v>580.03</v>
          </cell>
          <cell r="D62">
            <v>488</v>
          </cell>
          <cell r="F62">
            <v>9.84</v>
          </cell>
          <cell r="G62">
            <v>10.8</v>
          </cell>
          <cell r="H62">
            <v>10.8</v>
          </cell>
          <cell r="I62">
            <v>1.25</v>
          </cell>
          <cell r="J62">
            <v>45.185185185185183</v>
          </cell>
          <cell r="L62">
            <v>7.82</v>
          </cell>
          <cell r="M62">
            <v>113.70699999999999</v>
          </cell>
          <cell r="N62">
            <v>23.300614754098358</v>
          </cell>
          <cell r="Q62">
            <v>111.39</v>
          </cell>
          <cell r="S62">
            <v>194.95599999999985</v>
          </cell>
          <cell r="T62">
            <v>157.654</v>
          </cell>
          <cell r="U62">
            <v>37.30199999999985</v>
          </cell>
          <cell r="V62">
            <v>18.96</v>
          </cell>
          <cell r="W62">
            <v>3.8852459016393439</v>
          </cell>
          <cell r="Y62">
            <v>32.1</v>
          </cell>
          <cell r="AB62">
            <v>7.1999999999999957</v>
          </cell>
          <cell r="AC62">
            <v>2.67</v>
          </cell>
          <cell r="AD62">
            <v>2.65</v>
          </cell>
          <cell r="AH62">
            <v>10.4</v>
          </cell>
          <cell r="AI62">
            <v>7.49</v>
          </cell>
          <cell r="AK62">
            <v>2.7</v>
          </cell>
          <cell r="AL62">
            <v>6.3</v>
          </cell>
          <cell r="AM62">
            <v>7.18</v>
          </cell>
          <cell r="AN62">
            <v>120.64</v>
          </cell>
          <cell r="AO62">
            <v>120.64</v>
          </cell>
          <cell r="AQ62">
            <v>0</v>
          </cell>
          <cell r="AS62">
            <v>7.23</v>
          </cell>
          <cell r="AT62">
            <v>6.15</v>
          </cell>
          <cell r="AU62">
            <v>0.3</v>
          </cell>
          <cell r="AX62">
            <v>2.91</v>
          </cell>
          <cell r="AY62">
            <v>93.67</v>
          </cell>
          <cell r="AZ62">
            <v>0.53</v>
          </cell>
          <cell r="BA62">
            <v>0.24</v>
          </cell>
          <cell r="BB62">
            <v>0.65</v>
          </cell>
          <cell r="BC62">
            <v>1.42</v>
          </cell>
          <cell r="BD62">
            <v>7.5</v>
          </cell>
          <cell r="BE62">
            <v>99.44</v>
          </cell>
          <cell r="BH62">
            <v>1.43</v>
          </cell>
          <cell r="BJ62">
            <v>11.32</v>
          </cell>
          <cell r="BL62">
            <v>5.49</v>
          </cell>
          <cell r="BM62">
            <v>5.46</v>
          </cell>
          <cell r="BN62">
            <v>9.56</v>
          </cell>
          <cell r="BO62">
            <v>19.71</v>
          </cell>
          <cell r="BP62">
            <v>13.86</v>
          </cell>
          <cell r="CS62">
            <v>40</v>
          </cell>
          <cell r="CT62">
            <v>3</v>
          </cell>
          <cell r="CV62">
            <v>6.86</v>
          </cell>
          <cell r="CW62">
            <v>7.1</v>
          </cell>
        </row>
        <row r="63">
          <cell r="B63">
            <v>25</v>
          </cell>
          <cell r="C63">
            <v>320.54000000000002</v>
          </cell>
          <cell r="D63">
            <v>387</v>
          </cell>
          <cell r="F63">
            <v>3.61</v>
          </cell>
          <cell r="G63">
            <v>10.66</v>
          </cell>
          <cell r="H63">
            <v>10.66</v>
          </cell>
          <cell r="J63">
            <v>36.303939962476548</v>
          </cell>
          <cell r="L63">
            <v>9.4499999999999993</v>
          </cell>
          <cell r="M63">
            <v>90.168999999999997</v>
          </cell>
          <cell r="N63">
            <v>23.299483204134365</v>
          </cell>
          <cell r="Q63">
            <v>119.8</v>
          </cell>
          <cell r="S63">
            <v>165.32499999999982</v>
          </cell>
          <cell r="T63">
            <v>128.023</v>
          </cell>
          <cell r="U63">
            <v>37.301999999999822</v>
          </cell>
          <cell r="V63">
            <v>15.247999999999999</v>
          </cell>
          <cell r="W63">
            <v>3.9400516795865634</v>
          </cell>
          <cell r="Y63">
            <v>13.11</v>
          </cell>
          <cell r="AB63">
            <v>9.3379999999999939</v>
          </cell>
          <cell r="AC63">
            <v>2.41</v>
          </cell>
          <cell r="AD63">
            <v>2.4700000000000002</v>
          </cell>
          <cell r="AH63">
            <v>5.6</v>
          </cell>
          <cell r="AI63">
            <v>7.5</v>
          </cell>
          <cell r="AK63">
            <v>2.57</v>
          </cell>
          <cell r="AL63">
            <v>8.8000000000000007</v>
          </cell>
          <cell r="AM63">
            <v>7.49</v>
          </cell>
          <cell r="AN63">
            <v>100.87</v>
          </cell>
          <cell r="AO63">
            <v>100.87</v>
          </cell>
          <cell r="AQ63">
            <v>0</v>
          </cell>
          <cell r="AS63">
            <v>5.35</v>
          </cell>
          <cell r="AT63">
            <v>4.6500000000000004</v>
          </cell>
          <cell r="AU63">
            <v>0.98</v>
          </cell>
          <cell r="AX63">
            <v>2.97</v>
          </cell>
          <cell r="AY63">
            <v>94.57</v>
          </cell>
          <cell r="AZ63">
            <v>0.35</v>
          </cell>
          <cell r="BA63">
            <v>0.74</v>
          </cell>
          <cell r="BB63">
            <v>0.98</v>
          </cell>
          <cell r="BC63">
            <v>2.0699999999999998</v>
          </cell>
          <cell r="BD63">
            <v>8.83</v>
          </cell>
          <cell r="BE63">
            <v>80.81</v>
          </cell>
          <cell r="BH63">
            <v>1.37</v>
          </cell>
          <cell r="BJ63">
            <v>8.98</v>
          </cell>
          <cell r="BL63">
            <v>8.1999999999999993</v>
          </cell>
          <cell r="BM63">
            <v>5.6</v>
          </cell>
          <cell r="BN63">
            <v>6.46</v>
          </cell>
          <cell r="BO63">
            <v>10.4</v>
          </cell>
          <cell r="BP63">
            <v>40.69</v>
          </cell>
          <cell r="CS63">
            <v>40</v>
          </cell>
          <cell r="CT63">
            <v>3</v>
          </cell>
          <cell r="CV63">
            <v>6.06</v>
          </cell>
          <cell r="CW63">
            <v>13.35</v>
          </cell>
        </row>
        <row r="64">
          <cell r="B64">
            <v>26</v>
          </cell>
          <cell r="C64">
            <v>220</v>
          </cell>
          <cell r="D64">
            <v>237</v>
          </cell>
          <cell r="F64">
            <v>3.87</v>
          </cell>
          <cell r="G64">
            <v>6.58</v>
          </cell>
          <cell r="H64">
            <v>6.58</v>
          </cell>
          <cell r="J64">
            <v>36.018237082066868</v>
          </cell>
          <cell r="L64">
            <v>15.81</v>
          </cell>
          <cell r="M64">
            <v>55.457999999999998</v>
          </cell>
          <cell r="N64">
            <v>23.4</v>
          </cell>
          <cell r="Q64">
            <v>0</v>
          </cell>
          <cell r="S64">
            <v>220.78299999999982</v>
          </cell>
          <cell r="T64">
            <v>183.48099999999999</v>
          </cell>
          <cell r="U64">
            <v>37.301999999999822</v>
          </cell>
          <cell r="V64">
            <v>9.7170000000000005</v>
          </cell>
          <cell r="W64">
            <v>4.1000000000000005</v>
          </cell>
          <cell r="Y64">
            <v>13.5</v>
          </cell>
          <cell r="AB64">
            <v>5.5549999999999926</v>
          </cell>
          <cell r="AC64">
            <v>2.31</v>
          </cell>
          <cell r="AD64">
            <v>2.44</v>
          </cell>
          <cell r="AH64">
            <v>5.4</v>
          </cell>
          <cell r="AI64">
            <v>6.51</v>
          </cell>
          <cell r="AL64">
            <v>6.3</v>
          </cell>
          <cell r="AM64">
            <v>7.51</v>
          </cell>
          <cell r="AN64">
            <v>52.38</v>
          </cell>
          <cell r="AO64">
            <v>52.38</v>
          </cell>
          <cell r="AQ64">
            <v>0</v>
          </cell>
          <cell r="AS64">
            <v>4.05</v>
          </cell>
          <cell r="AT64">
            <v>4.18</v>
          </cell>
          <cell r="AU64">
            <v>0.83</v>
          </cell>
          <cell r="AX64">
            <v>3.79</v>
          </cell>
          <cell r="AY64">
            <v>91.1</v>
          </cell>
          <cell r="AZ64">
            <v>0.48</v>
          </cell>
          <cell r="BA64">
            <v>0.26</v>
          </cell>
          <cell r="BB64">
            <v>1.01</v>
          </cell>
          <cell r="BC64">
            <v>1.75</v>
          </cell>
          <cell r="BD64">
            <v>6.4</v>
          </cell>
          <cell r="BE64">
            <v>175.28</v>
          </cell>
          <cell r="BH64">
            <v>1.44</v>
          </cell>
          <cell r="BJ64">
            <v>7.41</v>
          </cell>
          <cell r="BL64">
            <v>10.67</v>
          </cell>
          <cell r="BM64">
            <v>5.93</v>
          </cell>
          <cell r="BN64">
            <v>5.6</v>
          </cell>
          <cell r="BO64">
            <v>20.53</v>
          </cell>
          <cell r="BP64">
            <v>6.94</v>
          </cell>
          <cell r="CS64">
            <v>40</v>
          </cell>
          <cell r="CT64">
            <v>3</v>
          </cell>
          <cell r="CV64">
            <v>3.72</v>
          </cell>
          <cell r="CW64">
            <v>8.6199999999999992</v>
          </cell>
        </row>
        <row r="65">
          <cell r="B65">
            <v>27</v>
          </cell>
          <cell r="C65">
            <v>257.02999999999997</v>
          </cell>
          <cell r="D65">
            <v>238</v>
          </cell>
          <cell r="F65">
            <v>2.84</v>
          </cell>
          <cell r="G65">
            <v>6.33</v>
          </cell>
          <cell r="H65">
            <v>6.33</v>
          </cell>
          <cell r="J65">
            <v>37.598736176935226</v>
          </cell>
          <cell r="L65">
            <v>13.87</v>
          </cell>
          <cell r="M65">
            <v>55.976999999999997</v>
          </cell>
          <cell r="N65">
            <v>23.519747899159661</v>
          </cell>
          <cell r="Q65">
            <v>116.25</v>
          </cell>
          <cell r="S65">
            <v>129.20799999999983</v>
          </cell>
          <cell r="T65">
            <v>129.208</v>
          </cell>
          <cell r="V65">
            <v>9.8059999999999992</v>
          </cell>
          <cell r="W65">
            <v>4.1201680672268903</v>
          </cell>
          <cell r="Y65">
            <v>6.84</v>
          </cell>
          <cell r="AB65">
            <v>8.5209999999999919</v>
          </cell>
          <cell r="AC65">
            <v>2.2599999999999998</v>
          </cell>
          <cell r="AD65">
            <v>2.34</v>
          </cell>
          <cell r="AH65">
            <v>6.2</v>
          </cell>
          <cell r="AI65">
            <v>7.41</v>
          </cell>
          <cell r="AK65">
            <v>2.44</v>
          </cell>
          <cell r="AL65">
            <v>3.4</v>
          </cell>
          <cell r="AM65">
            <v>6.51</v>
          </cell>
          <cell r="AN65">
            <v>53.34</v>
          </cell>
          <cell r="AO65">
            <v>53.34</v>
          </cell>
          <cell r="AQ65">
            <v>0</v>
          </cell>
          <cell r="AS65">
            <v>6.83</v>
          </cell>
          <cell r="AT65">
            <v>5.62</v>
          </cell>
          <cell r="AU65">
            <v>1.39</v>
          </cell>
          <cell r="AX65">
            <v>4.88</v>
          </cell>
          <cell r="AY65">
            <v>95</v>
          </cell>
          <cell r="AZ65">
            <v>0.26</v>
          </cell>
          <cell r="BA65">
            <v>0.21</v>
          </cell>
          <cell r="BB65">
            <v>0.54</v>
          </cell>
          <cell r="BC65">
            <v>1.01</v>
          </cell>
          <cell r="BD65">
            <v>5.47</v>
          </cell>
          <cell r="BE65">
            <v>227.81</v>
          </cell>
          <cell r="BH65">
            <v>1.67</v>
          </cell>
          <cell r="BJ65">
            <v>21.11</v>
          </cell>
          <cell r="BL65">
            <v>5.2</v>
          </cell>
          <cell r="BM65">
            <v>7.12</v>
          </cell>
          <cell r="BN65">
            <v>2.75</v>
          </cell>
          <cell r="BO65">
            <v>18.440000000000001</v>
          </cell>
          <cell r="BP65">
            <v>9.02</v>
          </cell>
          <cell r="CS65">
            <v>40</v>
          </cell>
          <cell r="CT65">
            <v>3</v>
          </cell>
          <cell r="CV65">
            <v>5.1100000000000003</v>
          </cell>
          <cell r="CW65">
            <v>8.89</v>
          </cell>
        </row>
        <row r="66">
          <cell r="B66">
            <v>28</v>
          </cell>
          <cell r="C66">
            <v>335.11</v>
          </cell>
          <cell r="D66">
            <v>289</v>
          </cell>
          <cell r="F66">
            <v>5.14</v>
          </cell>
          <cell r="G66">
            <v>6.86</v>
          </cell>
          <cell r="H66">
            <v>6.86</v>
          </cell>
          <cell r="J66">
            <v>42.128279883381921</v>
          </cell>
          <cell r="L66">
            <v>12.67</v>
          </cell>
          <cell r="M66">
            <v>68.481999999999999</v>
          </cell>
          <cell r="N66">
            <v>23.696193771626298</v>
          </cell>
          <cell r="Q66">
            <v>53.85</v>
          </cell>
          <cell r="S66">
            <v>143.83999999999983</v>
          </cell>
          <cell r="T66">
            <v>143.83999999999983</v>
          </cell>
          <cell r="V66">
            <v>11.965</v>
          </cell>
          <cell r="W66">
            <v>4.1401384083044981</v>
          </cell>
          <cell r="AB66">
            <v>20.48599999999999</v>
          </cell>
          <cell r="AC66">
            <v>2.3199999999999998</v>
          </cell>
          <cell r="AD66">
            <v>2.2200000000000002</v>
          </cell>
          <cell r="AH66">
            <v>7.6</v>
          </cell>
          <cell r="AI66">
            <v>7.28</v>
          </cell>
          <cell r="AK66">
            <v>2.3199999999999998</v>
          </cell>
          <cell r="AN66">
            <v>61.66</v>
          </cell>
          <cell r="AO66">
            <v>61.66</v>
          </cell>
          <cell r="AQ66">
            <v>0</v>
          </cell>
          <cell r="AS66">
            <v>4.91</v>
          </cell>
          <cell r="AT66">
            <v>4.87</v>
          </cell>
          <cell r="AU66">
            <v>0.77</v>
          </cell>
          <cell r="AX66">
            <v>4.8600000000000003</v>
          </cell>
          <cell r="AY66">
            <v>94.65</v>
          </cell>
          <cell r="AZ66">
            <v>0.19</v>
          </cell>
          <cell r="BA66">
            <v>0.17</v>
          </cell>
          <cell r="BB66">
            <v>0.97</v>
          </cell>
          <cell r="BC66">
            <v>1.33</v>
          </cell>
          <cell r="BD66">
            <v>5.33</v>
          </cell>
          <cell r="BE66">
            <v>203.81</v>
          </cell>
          <cell r="BH66">
            <v>1.43</v>
          </cell>
          <cell r="BJ66">
            <v>9.42</v>
          </cell>
          <cell r="BL66">
            <v>4.97</v>
          </cell>
          <cell r="BM66">
            <v>9.5</v>
          </cell>
          <cell r="BN66">
            <v>2.4</v>
          </cell>
          <cell r="BO66">
            <v>16</v>
          </cell>
          <cell r="BP66">
            <v>7.36</v>
          </cell>
          <cell r="CS66">
            <v>40</v>
          </cell>
          <cell r="CT66">
            <v>3</v>
          </cell>
          <cell r="CV66">
            <v>4.4800000000000004</v>
          </cell>
          <cell r="CW66">
            <v>10.26</v>
          </cell>
        </row>
        <row r="67">
          <cell r="B67">
            <v>29</v>
          </cell>
          <cell r="J67" t="e">
            <v>#DIV/0!</v>
          </cell>
          <cell r="N67" t="e">
            <v>#DIV/0!</v>
          </cell>
          <cell r="Q67">
            <v>0</v>
          </cell>
          <cell r="S67">
            <v>143.83999999999983</v>
          </cell>
          <cell r="T67">
            <v>143.83999999999983</v>
          </cell>
          <cell r="W67" t="e">
            <v>#DIV/0!</v>
          </cell>
          <cell r="AB67">
            <v>20.48599999999999</v>
          </cell>
          <cell r="AQ67">
            <v>0</v>
          </cell>
          <cell r="BC67">
            <v>0</v>
          </cell>
          <cell r="CS67">
            <v>40</v>
          </cell>
          <cell r="CT67">
            <v>3</v>
          </cell>
        </row>
        <row r="68">
          <cell r="B68">
            <v>30</v>
          </cell>
          <cell r="J68" t="e">
            <v>#DIV/0!</v>
          </cell>
          <cell r="N68" t="e">
            <v>#DIV/0!</v>
          </cell>
          <cell r="Q68">
            <v>0</v>
          </cell>
          <cell r="S68">
            <v>143.83999999999983</v>
          </cell>
          <cell r="T68">
            <v>143.83999999999983</v>
          </cell>
          <cell r="W68" t="e">
            <v>#DIV/0!</v>
          </cell>
          <cell r="AB68">
            <v>20.48599999999999</v>
          </cell>
          <cell r="AQ68">
            <v>0</v>
          </cell>
          <cell r="BC68">
            <v>0</v>
          </cell>
          <cell r="CS68">
            <v>40</v>
          </cell>
          <cell r="CT68">
            <v>3</v>
          </cell>
        </row>
        <row r="69">
          <cell r="B69">
            <v>31</v>
          </cell>
          <cell r="J69" t="e">
            <v>#DIV/0!</v>
          </cell>
          <cell r="N69" t="e">
            <v>#DIV/0!</v>
          </cell>
          <cell r="Q69">
            <v>0</v>
          </cell>
          <cell r="S69">
            <v>143.83999999999983</v>
          </cell>
          <cell r="T69">
            <v>143.83999999999983</v>
          </cell>
          <cell r="W69" t="e">
            <v>#DIV/0!</v>
          </cell>
          <cell r="AB69">
            <v>20.48599999999999</v>
          </cell>
          <cell r="AQ69">
            <v>0</v>
          </cell>
          <cell r="BC69">
            <v>0</v>
          </cell>
          <cell r="CS69">
            <v>40</v>
          </cell>
          <cell r="CT69">
            <v>3</v>
          </cell>
        </row>
        <row r="70">
          <cell r="B70" t="str">
            <v>MAR/1</v>
          </cell>
          <cell r="C70">
            <v>237.67</v>
          </cell>
          <cell r="D70">
            <v>297</v>
          </cell>
          <cell r="F70">
            <v>5.79</v>
          </cell>
          <cell r="G70">
            <v>6.56</v>
          </cell>
          <cell r="H70">
            <v>6.56</v>
          </cell>
          <cell r="J70">
            <v>45.274390243902445</v>
          </cell>
          <cell r="L70">
            <v>12.13</v>
          </cell>
          <cell r="M70">
            <v>68.576999999999998</v>
          </cell>
          <cell r="N70">
            <v>23.089898989898987</v>
          </cell>
          <cell r="Q70">
            <v>74.98</v>
          </cell>
          <cell r="S70">
            <v>137.43699999999984</v>
          </cell>
          <cell r="T70">
            <v>137.43699999999984</v>
          </cell>
          <cell r="V70">
            <v>12.148</v>
          </cell>
          <cell r="W70">
            <v>4.0902356902356898</v>
          </cell>
          <cell r="AB70">
            <v>32.633999999999986</v>
          </cell>
          <cell r="AC70">
            <v>1.87</v>
          </cell>
          <cell r="AD70">
            <v>2.0499999999999998</v>
          </cell>
          <cell r="AH70">
            <v>3.4</v>
          </cell>
          <cell r="AI70">
            <v>6.66</v>
          </cell>
          <cell r="AK70">
            <v>2.2599999999999998</v>
          </cell>
          <cell r="AN70">
            <v>77.67</v>
          </cell>
          <cell r="AO70">
            <v>77.67</v>
          </cell>
          <cell r="AQ70">
            <v>0</v>
          </cell>
          <cell r="AS70">
            <v>5.15</v>
          </cell>
          <cell r="AU70">
            <v>1.56</v>
          </cell>
          <cell r="AX70">
            <v>3.11</v>
          </cell>
          <cell r="AY70">
            <v>90.75</v>
          </cell>
          <cell r="AZ70">
            <v>1.1599999999999999</v>
          </cell>
          <cell r="BA70">
            <v>0.11</v>
          </cell>
          <cell r="BB70">
            <v>1.1499999999999999</v>
          </cell>
          <cell r="BC70">
            <v>2.42</v>
          </cell>
          <cell r="BD70">
            <v>6.27</v>
          </cell>
          <cell r="BE70">
            <v>162.71</v>
          </cell>
          <cell r="BH70">
            <v>1.31</v>
          </cell>
          <cell r="BJ70">
            <v>9.34</v>
          </cell>
          <cell r="BL70">
            <v>2.33</v>
          </cell>
          <cell r="BM70">
            <v>5.74</v>
          </cell>
          <cell r="BN70">
            <v>1.92</v>
          </cell>
          <cell r="BO70">
            <v>17.100000000000001</v>
          </cell>
          <cell r="BP70">
            <v>6.29</v>
          </cell>
          <cell r="CS70">
            <v>40</v>
          </cell>
          <cell r="CT70">
            <v>3</v>
          </cell>
          <cell r="CV70">
            <v>3.62</v>
          </cell>
          <cell r="CW70">
            <v>9.3800000000000008</v>
          </cell>
        </row>
        <row r="71">
          <cell r="B71">
            <v>2</v>
          </cell>
          <cell r="J71" t="e">
            <v>#DIV/0!</v>
          </cell>
          <cell r="N71" t="e">
            <v>#DIV/0!</v>
          </cell>
          <cell r="Q71">
            <v>0</v>
          </cell>
          <cell r="S71">
            <v>137.43699999999984</v>
          </cell>
          <cell r="T71">
            <v>137.43699999999984</v>
          </cell>
          <cell r="W71" t="e">
            <v>#DIV/0!</v>
          </cell>
          <cell r="AB71">
            <v>32.633999999999986</v>
          </cell>
          <cell r="AQ71">
            <v>0</v>
          </cell>
          <cell r="BC71">
            <v>0</v>
          </cell>
          <cell r="CS71">
            <v>40</v>
          </cell>
          <cell r="CT71">
            <v>3</v>
          </cell>
          <cell r="CV71">
            <v>4.4000000000000004</v>
          </cell>
          <cell r="CW71">
            <v>6.21</v>
          </cell>
        </row>
        <row r="72">
          <cell r="B72">
            <v>3</v>
          </cell>
          <cell r="C72">
            <v>532.17999999999995</v>
          </cell>
          <cell r="D72">
            <v>529</v>
          </cell>
          <cell r="G72">
            <v>18.010000000000002</v>
          </cell>
          <cell r="H72">
            <v>18.010000000000002</v>
          </cell>
          <cell r="I72">
            <v>2.5</v>
          </cell>
          <cell r="J72">
            <v>29.37257079400333</v>
          </cell>
          <cell r="L72">
            <v>10.28</v>
          </cell>
          <cell r="M72">
            <v>127.015</v>
          </cell>
          <cell r="N72">
            <v>24.01039697542533</v>
          </cell>
          <cell r="Q72">
            <v>0</v>
          </cell>
          <cell r="S72">
            <v>264.45199999999983</v>
          </cell>
          <cell r="T72">
            <v>264.45199999999983</v>
          </cell>
          <cell r="V72">
            <v>21.552</v>
          </cell>
          <cell r="W72">
            <v>4.0741020793950851</v>
          </cell>
          <cell r="AB72">
            <v>54.185999999999986</v>
          </cell>
          <cell r="AC72">
            <v>2.15</v>
          </cell>
          <cell r="AD72">
            <v>2.14</v>
          </cell>
          <cell r="AH72">
            <v>6.4</v>
          </cell>
          <cell r="AI72">
            <v>7.79</v>
          </cell>
          <cell r="AN72">
            <v>122.1</v>
          </cell>
          <cell r="AO72">
            <v>122.1</v>
          </cell>
          <cell r="AQ72">
            <v>0</v>
          </cell>
          <cell r="AS72">
            <v>4.5199999999999996</v>
          </cell>
          <cell r="AU72">
            <v>1.55</v>
          </cell>
          <cell r="AX72">
            <v>6.41</v>
          </cell>
          <cell r="AY72">
            <v>92.7</v>
          </cell>
          <cell r="AZ72">
            <v>0.09</v>
          </cell>
          <cell r="BA72">
            <v>0.24</v>
          </cell>
          <cell r="BB72">
            <v>0.56000000000000005</v>
          </cell>
          <cell r="BC72">
            <v>0.89</v>
          </cell>
          <cell r="BD72">
            <v>6.49</v>
          </cell>
          <cell r="BE72">
            <v>83.32</v>
          </cell>
          <cell r="BH72">
            <v>1.3</v>
          </cell>
          <cell r="BJ72">
            <v>11.94</v>
          </cell>
          <cell r="BL72">
            <v>5.08</v>
          </cell>
          <cell r="BM72">
            <v>7.52</v>
          </cell>
          <cell r="BN72">
            <v>3.69</v>
          </cell>
          <cell r="BO72">
            <v>13.64</v>
          </cell>
          <cell r="BP72">
            <v>10.77</v>
          </cell>
          <cell r="CS72">
            <v>40</v>
          </cell>
          <cell r="CT72">
            <v>3</v>
          </cell>
        </row>
        <row r="73">
          <cell r="B73">
            <v>4</v>
          </cell>
          <cell r="J73" t="e">
            <v>#DIV/0!</v>
          </cell>
          <cell r="N73" t="e">
            <v>#DIV/0!</v>
          </cell>
          <cell r="Q73">
            <v>0</v>
          </cell>
          <cell r="S73">
            <v>264.45199999999983</v>
          </cell>
          <cell r="T73">
            <v>264.45199999999983</v>
          </cell>
          <cell r="W73" t="e">
            <v>#DIV/0!</v>
          </cell>
          <cell r="AB73">
            <v>54.185999999999986</v>
          </cell>
          <cell r="AQ73">
            <v>0</v>
          </cell>
          <cell r="BC73">
            <v>0</v>
          </cell>
          <cell r="CS73">
            <v>40</v>
          </cell>
          <cell r="CT73">
            <v>3</v>
          </cell>
          <cell r="CV73">
            <v>6.21</v>
          </cell>
          <cell r="CW73">
            <v>7.43</v>
          </cell>
        </row>
        <row r="74">
          <cell r="B74">
            <v>5</v>
          </cell>
          <cell r="C74">
            <v>559.59</v>
          </cell>
          <cell r="D74">
            <v>554</v>
          </cell>
          <cell r="G74">
            <v>16.88</v>
          </cell>
          <cell r="H74">
            <v>16.88</v>
          </cell>
          <cell r="J74">
            <v>32.819905213270147</v>
          </cell>
          <cell r="L74">
            <v>12.55</v>
          </cell>
          <cell r="M74">
            <v>134.06800000000001</v>
          </cell>
          <cell r="N74">
            <v>24.200000000000003</v>
          </cell>
          <cell r="Q74">
            <v>109.5</v>
          </cell>
          <cell r="S74">
            <v>289.01999999999987</v>
          </cell>
          <cell r="T74">
            <v>289.01999999999987</v>
          </cell>
          <cell r="V74">
            <v>23.367999999999999</v>
          </cell>
          <cell r="W74">
            <v>4.218050541516245</v>
          </cell>
          <cell r="AB74">
            <v>77.553999999999988</v>
          </cell>
          <cell r="AC74">
            <v>1.98</v>
          </cell>
          <cell r="AD74">
            <v>2.02</v>
          </cell>
          <cell r="AH74">
            <v>10.8</v>
          </cell>
          <cell r="AI74">
            <v>8.07</v>
          </cell>
          <cell r="AK74">
            <v>2.08</v>
          </cell>
          <cell r="AN74">
            <v>122.83</v>
          </cell>
          <cell r="AO74">
            <v>122.83</v>
          </cell>
          <cell r="AQ74">
            <v>0</v>
          </cell>
          <cell r="AS74">
            <v>6.56</v>
          </cell>
          <cell r="AU74">
            <v>0.91</v>
          </cell>
          <cell r="AX74">
            <v>4.88</v>
          </cell>
          <cell r="AY74">
            <v>92.8</v>
          </cell>
          <cell r="AZ74">
            <v>7.0000000000000007E-2</v>
          </cell>
          <cell r="BA74">
            <v>0.3</v>
          </cell>
          <cell r="BB74">
            <v>0.2</v>
          </cell>
          <cell r="BC74">
            <v>0.57000000000000006</v>
          </cell>
          <cell r="BD74">
            <v>5.04</v>
          </cell>
          <cell r="BE74">
            <v>144.88999999999999</v>
          </cell>
          <cell r="BH74">
            <v>1.25</v>
          </cell>
          <cell r="BJ74">
            <v>8.33</v>
          </cell>
          <cell r="BL74">
            <v>2.78</v>
          </cell>
          <cell r="BM74">
            <v>7.08</v>
          </cell>
          <cell r="BN74">
            <v>3.31</v>
          </cell>
          <cell r="BO74">
            <v>18.510000000000002</v>
          </cell>
          <cell r="BP74">
            <v>8.0500000000000007</v>
          </cell>
          <cell r="CS74">
            <v>40</v>
          </cell>
          <cell r="CT74">
            <v>3</v>
          </cell>
          <cell r="CV74">
            <v>3.71</v>
          </cell>
          <cell r="CW74">
            <v>8.23</v>
          </cell>
        </row>
        <row r="75">
          <cell r="B75">
            <v>6</v>
          </cell>
          <cell r="C75">
            <v>511.83</v>
          </cell>
          <cell r="D75">
            <v>404</v>
          </cell>
          <cell r="G75">
            <v>12.92</v>
          </cell>
          <cell r="H75">
            <v>12.92</v>
          </cell>
          <cell r="J75">
            <v>31.269349845201237</v>
          </cell>
          <cell r="L75">
            <v>10.68</v>
          </cell>
          <cell r="M75">
            <v>97.847999999999999</v>
          </cell>
          <cell r="N75">
            <v>24.219801980198021</v>
          </cell>
          <cell r="Q75">
            <v>134.05000000000001</v>
          </cell>
          <cell r="S75">
            <v>252.81799999999987</v>
          </cell>
          <cell r="T75">
            <v>252.81799999999987</v>
          </cell>
          <cell r="V75">
            <v>16.175999999999998</v>
          </cell>
          <cell r="W75">
            <v>4.0039603960396031</v>
          </cell>
          <cell r="Y75">
            <v>40.119999999999997</v>
          </cell>
          <cell r="AB75">
            <v>53.609999999999992</v>
          </cell>
          <cell r="AC75">
            <v>2.12</v>
          </cell>
          <cell r="AD75">
            <v>2.08</v>
          </cell>
          <cell r="AH75">
            <v>4.4000000000000004</v>
          </cell>
          <cell r="AI75">
            <v>7.34</v>
          </cell>
          <cell r="AK75">
            <v>1.97</v>
          </cell>
          <cell r="AL75">
            <v>4.9000000000000004</v>
          </cell>
          <cell r="AM75">
            <v>7.59</v>
          </cell>
          <cell r="AN75">
            <v>90.15</v>
          </cell>
          <cell r="AO75">
            <v>90.15</v>
          </cell>
          <cell r="AQ75">
            <v>0</v>
          </cell>
          <cell r="AS75">
            <v>6.6</v>
          </cell>
          <cell r="AU75">
            <v>1.59</v>
          </cell>
          <cell r="AX75">
            <v>4.9400000000000004</v>
          </cell>
          <cell r="AY75">
            <v>94.4</v>
          </cell>
          <cell r="AZ75">
            <v>0.11</v>
          </cell>
          <cell r="BA75">
            <v>0.46</v>
          </cell>
          <cell r="BB75">
            <v>0.25</v>
          </cell>
          <cell r="BC75">
            <v>0.82000000000000006</v>
          </cell>
          <cell r="BD75">
            <v>6</v>
          </cell>
          <cell r="BE75">
            <v>97.65</v>
          </cell>
          <cell r="BH75">
            <v>1.25</v>
          </cell>
          <cell r="BJ75">
            <v>16.45</v>
          </cell>
          <cell r="BL75">
            <v>3.57</v>
          </cell>
          <cell r="BM75">
            <v>7.66</v>
          </cell>
          <cell r="BN75">
            <v>1.79</v>
          </cell>
          <cell r="BO75">
            <v>16.329999999999998</v>
          </cell>
          <cell r="BP75">
            <v>7.87</v>
          </cell>
          <cell r="CS75">
            <v>40</v>
          </cell>
          <cell r="CT75">
            <v>3</v>
          </cell>
          <cell r="CV75">
            <v>2.74</v>
          </cell>
          <cell r="CW75">
            <v>7.6</v>
          </cell>
        </row>
        <row r="76">
          <cell r="B76">
            <v>7</v>
          </cell>
          <cell r="C76">
            <v>374.39</v>
          </cell>
          <cell r="D76">
            <v>320</v>
          </cell>
          <cell r="G76">
            <v>10.57</v>
          </cell>
          <cell r="H76">
            <v>10.57</v>
          </cell>
          <cell r="J76">
            <v>30.274361400189214</v>
          </cell>
          <cell r="L76">
            <v>12.01</v>
          </cell>
          <cell r="M76">
            <v>76.900000000000006</v>
          </cell>
          <cell r="N76">
            <v>24.03125</v>
          </cell>
          <cell r="Q76">
            <v>151.13</v>
          </cell>
          <cell r="S76">
            <v>178.58799999999985</v>
          </cell>
          <cell r="T76">
            <v>178.58799999999985</v>
          </cell>
          <cell r="V76">
            <v>12.96</v>
          </cell>
          <cell r="W76">
            <v>4.05</v>
          </cell>
          <cell r="Y76">
            <v>39.24</v>
          </cell>
          <cell r="AB76">
            <v>27.329999999999991</v>
          </cell>
          <cell r="AC76">
            <v>2.0499999999999998</v>
          </cell>
          <cell r="AD76">
            <v>2.08</v>
          </cell>
          <cell r="AH76">
            <v>6.4</v>
          </cell>
          <cell r="AI76">
            <v>6.6</v>
          </cell>
          <cell r="AK76">
            <v>2.09</v>
          </cell>
          <cell r="AL76">
            <v>7.55</v>
          </cell>
          <cell r="AM76">
            <v>7.45</v>
          </cell>
          <cell r="AN76">
            <v>69.33</v>
          </cell>
          <cell r="AO76">
            <v>69.33</v>
          </cell>
          <cell r="AQ76">
            <v>0</v>
          </cell>
          <cell r="AS76">
            <v>4.83</v>
          </cell>
          <cell r="AU76">
            <v>0.73</v>
          </cell>
          <cell r="AX76">
            <v>4.25</v>
          </cell>
          <cell r="AY76">
            <v>95.5</v>
          </cell>
          <cell r="AZ76">
            <v>0.06</v>
          </cell>
          <cell r="BA76">
            <v>1.07</v>
          </cell>
          <cell r="BB76">
            <v>0.23</v>
          </cell>
          <cell r="BC76">
            <v>1.36</v>
          </cell>
          <cell r="BD76">
            <v>4.8899999999999997</v>
          </cell>
          <cell r="BE76">
            <v>114.29</v>
          </cell>
          <cell r="BH76">
            <v>1.37</v>
          </cell>
          <cell r="BJ76">
            <v>9.67</v>
          </cell>
          <cell r="BL76">
            <v>2.29</v>
          </cell>
          <cell r="BM76">
            <v>7.52</v>
          </cell>
          <cell r="BN76">
            <v>1.9</v>
          </cell>
          <cell r="BO76">
            <v>20.9</v>
          </cell>
          <cell r="BP76">
            <v>6.29</v>
          </cell>
          <cell r="CS76">
            <v>40</v>
          </cell>
          <cell r="CT76">
            <v>3</v>
          </cell>
          <cell r="CV76">
            <v>2.36</v>
          </cell>
          <cell r="CW76">
            <v>7.43</v>
          </cell>
        </row>
        <row r="77">
          <cell r="B77">
            <v>8</v>
          </cell>
          <cell r="C77">
            <v>434.88</v>
          </cell>
          <cell r="D77">
            <v>605</v>
          </cell>
          <cell r="G77">
            <v>19.27</v>
          </cell>
          <cell r="H77">
            <v>19.27</v>
          </cell>
          <cell r="J77">
            <v>31.395952257394914</v>
          </cell>
          <cell r="L77">
            <v>13.83</v>
          </cell>
          <cell r="M77">
            <v>145.19999999999999</v>
          </cell>
          <cell r="N77">
            <v>24</v>
          </cell>
          <cell r="Q77">
            <v>110.1</v>
          </cell>
          <cell r="S77">
            <v>213.68799999999985</v>
          </cell>
          <cell r="T77">
            <v>213.68799999999985</v>
          </cell>
          <cell r="V77">
            <v>24.986000000000001</v>
          </cell>
          <cell r="W77">
            <v>4.1299173553719006</v>
          </cell>
          <cell r="Y77">
            <v>26.06</v>
          </cell>
          <cell r="AB77">
            <v>26.25599999999999</v>
          </cell>
          <cell r="AC77">
            <v>1.99</v>
          </cell>
          <cell r="AD77">
            <v>2.09</v>
          </cell>
          <cell r="AH77">
            <v>6.6</v>
          </cell>
          <cell r="AI77">
            <v>5.68</v>
          </cell>
          <cell r="AK77">
            <v>2.09</v>
          </cell>
          <cell r="AL77">
            <v>6.93</v>
          </cell>
          <cell r="AM77">
            <v>6.6</v>
          </cell>
          <cell r="AN77">
            <v>142.11000000000001</v>
          </cell>
          <cell r="AO77">
            <v>142.11000000000001</v>
          </cell>
          <cell r="AQ77">
            <v>0</v>
          </cell>
          <cell r="AS77">
            <v>6.5</v>
          </cell>
          <cell r="AU77">
            <v>0.93</v>
          </cell>
          <cell r="AX77">
            <v>3.85</v>
          </cell>
          <cell r="AY77">
            <v>97.4</v>
          </cell>
          <cell r="AZ77">
            <v>0.09</v>
          </cell>
          <cell r="BA77">
            <v>0.28999999999999998</v>
          </cell>
          <cell r="BB77">
            <v>0.21</v>
          </cell>
          <cell r="BC77">
            <v>0.59</v>
          </cell>
          <cell r="BD77">
            <v>5.63</v>
          </cell>
          <cell r="BE77">
            <v>93</v>
          </cell>
          <cell r="BH77">
            <v>1.1599999999999999</v>
          </cell>
          <cell r="BJ77">
            <v>5.8</v>
          </cell>
          <cell r="BL77">
            <v>2.86</v>
          </cell>
          <cell r="BM77">
            <v>7.1</v>
          </cell>
          <cell r="BN77">
            <v>2.02</v>
          </cell>
          <cell r="BO77">
            <v>22.47</v>
          </cell>
          <cell r="BP77">
            <v>7.76</v>
          </cell>
          <cell r="CS77">
            <v>40</v>
          </cell>
          <cell r="CT77">
            <v>3</v>
          </cell>
          <cell r="CV77">
            <v>4.2300000000000004</v>
          </cell>
          <cell r="CW77">
            <v>7.68</v>
          </cell>
        </row>
        <row r="78">
          <cell r="B78">
            <v>9</v>
          </cell>
          <cell r="J78" t="e">
            <v>#DIV/0!</v>
          </cell>
          <cell r="N78" t="e">
            <v>#DIV/0!</v>
          </cell>
          <cell r="Q78">
            <v>0</v>
          </cell>
          <cell r="S78">
            <v>213.68799999999985</v>
          </cell>
          <cell r="T78">
            <v>213.68799999999985</v>
          </cell>
          <cell r="W78" t="e">
            <v>#DIV/0!</v>
          </cell>
          <cell r="AB78">
            <v>26.25599999999999</v>
          </cell>
          <cell r="AQ78">
            <v>0</v>
          </cell>
          <cell r="BC78">
            <v>0</v>
          </cell>
          <cell r="CS78">
            <v>40</v>
          </cell>
          <cell r="CT78">
            <v>3</v>
          </cell>
          <cell r="CV78">
            <v>3.84</v>
          </cell>
          <cell r="CW78">
            <v>6.09</v>
          </cell>
        </row>
        <row r="79">
          <cell r="B79">
            <v>10</v>
          </cell>
          <cell r="C79">
            <v>560.29</v>
          </cell>
          <cell r="D79">
            <v>505</v>
          </cell>
          <cell r="G79">
            <v>14.83</v>
          </cell>
          <cell r="H79">
            <v>14.83</v>
          </cell>
          <cell r="J79">
            <v>34.052596089008766</v>
          </cell>
          <cell r="L79">
            <v>9.4</v>
          </cell>
          <cell r="M79">
            <v>119.65</v>
          </cell>
          <cell r="N79">
            <v>23.693069306930695</v>
          </cell>
          <cell r="Q79">
            <v>135.76</v>
          </cell>
          <cell r="S79">
            <v>197.57799999999986</v>
          </cell>
          <cell r="T79">
            <v>197.57799999999986</v>
          </cell>
          <cell r="V79">
            <v>20.704999999999998</v>
          </cell>
          <cell r="W79">
            <v>4.0999999999999996</v>
          </cell>
          <cell r="Y79">
            <v>40.51</v>
          </cell>
          <cell r="AB79">
            <v>6.4509999999999863</v>
          </cell>
          <cell r="AC79">
            <v>2.17</v>
          </cell>
          <cell r="AD79">
            <v>2.04</v>
          </cell>
          <cell r="AH79">
            <v>5.6</v>
          </cell>
          <cell r="AI79">
            <v>8.76</v>
          </cell>
          <cell r="AK79">
            <v>2.04</v>
          </cell>
          <cell r="AL79">
            <v>7.35</v>
          </cell>
          <cell r="AM79">
            <v>5.84</v>
          </cell>
          <cell r="AN79">
            <v>103.34</v>
          </cell>
          <cell r="AO79">
            <v>103.34</v>
          </cell>
          <cell r="AQ79">
            <v>0</v>
          </cell>
          <cell r="AS79">
            <v>5.98</v>
          </cell>
          <cell r="AU79">
            <v>0.95</v>
          </cell>
          <cell r="AX79">
            <v>4.5199999999999996</v>
          </cell>
          <cell r="AY79">
            <v>95.3</v>
          </cell>
          <cell r="AZ79">
            <v>0.15</v>
          </cell>
          <cell r="BA79">
            <v>0.47</v>
          </cell>
          <cell r="BB79">
            <v>0.36</v>
          </cell>
          <cell r="BC79">
            <v>0.98</v>
          </cell>
          <cell r="BD79">
            <v>6.1</v>
          </cell>
          <cell r="BE79">
            <v>95.78</v>
          </cell>
          <cell r="BH79">
            <v>1.18</v>
          </cell>
          <cell r="BJ79">
            <v>12.54</v>
          </cell>
          <cell r="BL79">
            <v>4.5999999999999996</v>
          </cell>
          <cell r="BM79">
            <v>6.96</v>
          </cell>
          <cell r="BN79">
            <v>3.85</v>
          </cell>
          <cell r="BO79">
            <v>13.91</v>
          </cell>
          <cell r="BP79">
            <v>7.8</v>
          </cell>
          <cell r="CS79">
            <v>40</v>
          </cell>
          <cell r="CT79">
            <v>3</v>
          </cell>
        </row>
        <row r="80">
          <cell r="B80">
            <v>11</v>
          </cell>
          <cell r="C80">
            <v>406.51</v>
          </cell>
          <cell r="D80">
            <v>418</v>
          </cell>
          <cell r="G80">
            <v>12.15</v>
          </cell>
          <cell r="H80">
            <v>12.15</v>
          </cell>
          <cell r="J80">
            <v>34.403292181069958</v>
          </cell>
          <cell r="L80">
            <v>8.8800000000000008</v>
          </cell>
          <cell r="M80">
            <v>98.295000000000002</v>
          </cell>
          <cell r="N80">
            <v>23.51555023923445</v>
          </cell>
          <cell r="Q80">
            <v>151.33000000000001</v>
          </cell>
          <cell r="S80">
            <v>144.54299999999986</v>
          </cell>
          <cell r="T80">
            <v>144.54299999999986</v>
          </cell>
          <cell r="V80">
            <v>17.64</v>
          </cell>
          <cell r="W80">
            <v>4.2200956937799043</v>
          </cell>
          <cell r="Y80">
            <v>13.12</v>
          </cell>
          <cell r="AB80">
            <v>10.970999999999988</v>
          </cell>
          <cell r="AC80">
            <v>2.15</v>
          </cell>
          <cell r="AD80">
            <v>2.0299999999999998</v>
          </cell>
          <cell r="AH80">
            <v>4.2</v>
          </cell>
          <cell r="AI80">
            <v>7.06</v>
          </cell>
          <cell r="AK80">
            <v>2.0099999999999998</v>
          </cell>
          <cell r="AL80">
            <v>6.7</v>
          </cell>
          <cell r="AM80">
            <v>7.99</v>
          </cell>
          <cell r="AN80">
            <v>96.55</v>
          </cell>
          <cell r="AO80">
            <v>96.55</v>
          </cell>
          <cell r="AQ80">
            <v>0</v>
          </cell>
          <cell r="AS80">
            <v>6</v>
          </cell>
          <cell r="AU80">
            <v>0.78</v>
          </cell>
          <cell r="AX80">
            <v>2.93</v>
          </cell>
          <cell r="AY80">
            <v>94.6</v>
          </cell>
          <cell r="AZ80">
            <v>0.17</v>
          </cell>
          <cell r="BA80">
            <v>0.38</v>
          </cell>
          <cell r="BB80">
            <v>0.44</v>
          </cell>
          <cell r="BC80">
            <v>0.99</v>
          </cell>
          <cell r="BD80">
            <v>5.73</v>
          </cell>
          <cell r="BE80">
            <v>94.52</v>
          </cell>
          <cell r="BH80">
            <v>1.1000000000000001</v>
          </cell>
          <cell r="BJ80">
            <v>6.97</v>
          </cell>
          <cell r="BL80">
            <v>2.2599999999999998</v>
          </cell>
          <cell r="BM80">
            <v>5.38</v>
          </cell>
          <cell r="BN80">
            <v>2.58</v>
          </cell>
          <cell r="BO80">
            <v>15.15</v>
          </cell>
          <cell r="BP80">
            <v>7.46</v>
          </cell>
          <cell r="CS80">
            <v>40</v>
          </cell>
          <cell r="CT80">
            <v>3</v>
          </cell>
          <cell r="CV80">
            <v>5.87</v>
          </cell>
          <cell r="CW80">
            <v>6.6</v>
          </cell>
        </row>
        <row r="81">
          <cell r="B81">
            <v>12</v>
          </cell>
          <cell r="C81">
            <v>353.92</v>
          </cell>
          <cell r="D81">
            <v>353</v>
          </cell>
          <cell r="F81">
            <v>0.83</v>
          </cell>
          <cell r="G81">
            <v>10.66</v>
          </cell>
          <cell r="H81">
            <v>10.66</v>
          </cell>
          <cell r="J81">
            <v>33.114446529080674</v>
          </cell>
          <cell r="L81">
            <v>9.69</v>
          </cell>
          <cell r="M81">
            <v>84.72</v>
          </cell>
          <cell r="N81">
            <v>24</v>
          </cell>
          <cell r="Q81">
            <v>0</v>
          </cell>
          <cell r="S81">
            <v>229.26299999999986</v>
          </cell>
          <cell r="T81">
            <v>229.26299999999986</v>
          </cell>
          <cell r="V81">
            <v>14.65</v>
          </cell>
          <cell r="W81">
            <v>4.1501416430594897</v>
          </cell>
          <cell r="Y81">
            <v>13.23</v>
          </cell>
          <cell r="AB81">
            <v>12.390999999999988</v>
          </cell>
          <cell r="AC81">
            <v>1.9</v>
          </cell>
          <cell r="AD81">
            <v>2.0099999999999998</v>
          </cell>
          <cell r="AH81">
            <v>7.4</v>
          </cell>
          <cell r="AI81">
            <v>8.3800000000000008</v>
          </cell>
          <cell r="AL81">
            <v>4.2</v>
          </cell>
          <cell r="AM81">
            <v>7.06</v>
          </cell>
          <cell r="AN81">
            <v>75.44</v>
          </cell>
          <cell r="AO81">
            <v>75.44</v>
          </cell>
          <cell r="AQ81">
            <v>0</v>
          </cell>
          <cell r="AS81">
            <v>5.43</v>
          </cell>
          <cell r="AU81">
            <v>1.23</v>
          </cell>
          <cell r="AX81">
            <v>4.2300000000000004</v>
          </cell>
          <cell r="AY81">
            <v>94.8</v>
          </cell>
          <cell r="AZ81">
            <v>0.06</v>
          </cell>
          <cell r="BA81">
            <v>0.55000000000000004</v>
          </cell>
          <cell r="BB81">
            <v>0.37</v>
          </cell>
          <cell r="BC81">
            <v>0.98000000000000009</v>
          </cell>
          <cell r="BD81">
            <v>9.7799999999999994</v>
          </cell>
          <cell r="BE81">
            <v>96.63</v>
          </cell>
          <cell r="BH81">
            <v>1.1599999999999999</v>
          </cell>
          <cell r="BJ81">
            <v>10.28</v>
          </cell>
          <cell r="BL81">
            <v>4.8600000000000003</v>
          </cell>
          <cell r="BM81">
            <v>6.52</v>
          </cell>
          <cell r="BN81">
            <v>2.1</v>
          </cell>
          <cell r="BO81">
            <v>16.809999999999999</v>
          </cell>
          <cell r="BP81">
            <v>8.6199999999999992</v>
          </cell>
          <cell r="CS81">
            <v>40</v>
          </cell>
          <cell r="CT81">
            <v>3</v>
          </cell>
          <cell r="CV81">
            <v>9.3699999999999992</v>
          </cell>
          <cell r="CW81">
            <v>5.16</v>
          </cell>
        </row>
        <row r="82">
          <cell r="B82">
            <v>13</v>
          </cell>
          <cell r="C82">
            <v>236.65</v>
          </cell>
          <cell r="D82">
            <v>266</v>
          </cell>
          <cell r="G82">
            <v>8.33</v>
          </cell>
          <cell r="H82">
            <v>8.33</v>
          </cell>
          <cell r="J82">
            <v>31.932773109243698</v>
          </cell>
          <cell r="L82">
            <v>11.23</v>
          </cell>
          <cell r="M82">
            <v>63.84</v>
          </cell>
          <cell r="N82">
            <v>24.000000000000004</v>
          </cell>
          <cell r="Q82">
            <v>149.57</v>
          </cell>
          <cell r="S82">
            <v>143.53299999999984</v>
          </cell>
          <cell r="T82">
            <v>143.53299999999984</v>
          </cell>
          <cell r="V82">
            <v>10.798999999999999</v>
          </cell>
          <cell r="W82">
            <v>4.0597744360902253</v>
          </cell>
          <cell r="Y82">
            <v>6.63</v>
          </cell>
          <cell r="AB82">
            <v>16.559999999999988</v>
          </cell>
          <cell r="AC82">
            <v>2</v>
          </cell>
          <cell r="AD82">
            <v>2.0099999999999998</v>
          </cell>
          <cell r="AH82">
            <v>6.6</v>
          </cell>
          <cell r="AI82">
            <v>7.67</v>
          </cell>
          <cell r="AK82">
            <v>2</v>
          </cell>
          <cell r="AL82">
            <v>5.8</v>
          </cell>
          <cell r="AM82">
            <v>8.3800000000000008</v>
          </cell>
          <cell r="AN82">
            <v>64.650000000000006</v>
          </cell>
          <cell r="AO82">
            <v>64.650000000000006</v>
          </cell>
          <cell r="AQ82">
            <v>0</v>
          </cell>
          <cell r="AS82">
            <v>5.41</v>
          </cell>
          <cell r="AU82">
            <v>0.88</v>
          </cell>
          <cell r="AX82">
            <v>4.2300000000000004</v>
          </cell>
          <cell r="AY82">
            <v>93.8</v>
          </cell>
          <cell r="AZ82">
            <v>0.03</v>
          </cell>
          <cell r="BA82">
            <v>0.12</v>
          </cell>
          <cell r="BB82">
            <v>0.4</v>
          </cell>
          <cell r="BC82">
            <v>0.55000000000000004</v>
          </cell>
          <cell r="BD82">
            <v>11.33</v>
          </cell>
          <cell r="BE82">
            <v>94.93</v>
          </cell>
          <cell r="BH82">
            <v>1.21</v>
          </cell>
          <cell r="BJ82">
            <v>9.31</v>
          </cell>
          <cell r="BL82">
            <v>4</v>
          </cell>
          <cell r="BM82">
            <v>6.68</v>
          </cell>
          <cell r="BN82">
            <v>2.16</v>
          </cell>
          <cell r="BO82">
            <v>31.43</v>
          </cell>
          <cell r="BP82">
            <v>10.29</v>
          </cell>
          <cell r="CS82">
            <v>40</v>
          </cell>
          <cell r="CT82">
            <v>3</v>
          </cell>
          <cell r="CV82">
            <v>10.14</v>
          </cell>
          <cell r="CW82">
            <v>6.61</v>
          </cell>
        </row>
        <row r="83">
          <cell r="B83">
            <v>14</v>
          </cell>
          <cell r="C83">
            <v>271.13</v>
          </cell>
          <cell r="D83">
            <v>239</v>
          </cell>
          <cell r="F83">
            <v>4.13</v>
          </cell>
          <cell r="G83">
            <v>6.01</v>
          </cell>
          <cell r="H83">
            <v>6.01</v>
          </cell>
          <cell r="J83">
            <v>39.767054908485861</v>
          </cell>
          <cell r="L83">
            <v>9.42</v>
          </cell>
          <cell r="M83">
            <v>55.470999999999997</v>
          </cell>
          <cell r="N83">
            <v>23.209623430962342</v>
          </cell>
          <cell r="Q83">
            <v>97.28</v>
          </cell>
          <cell r="S83">
            <v>101.72399999999985</v>
          </cell>
          <cell r="T83">
            <v>101.72399999999985</v>
          </cell>
          <cell r="V83">
            <v>9.83</v>
          </cell>
          <cell r="W83">
            <v>4.1129707112970708</v>
          </cell>
          <cell r="Y83">
            <v>13.67</v>
          </cell>
          <cell r="AB83">
            <v>12.719999999999986</v>
          </cell>
          <cell r="AC83">
            <v>2.2000000000000002</v>
          </cell>
          <cell r="AD83">
            <v>2.17</v>
          </cell>
          <cell r="AH83">
            <v>7</v>
          </cell>
          <cell r="AI83">
            <v>6.51</v>
          </cell>
          <cell r="AK83">
            <v>1.97</v>
          </cell>
          <cell r="AL83">
            <v>7.4</v>
          </cell>
          <cell r="AM83">
            <v>7.67</v>
          </cell>
          <cell r="AN83">
            <v>52.58</v>
          </cell>
          <cell r="AO83">
            <v>44.87</v>
          </cell>
          <cell r="AQ83">
            <v>7.7100000000000009</v>
          </cell>
          <cell r="AS83">
            <v>4.2699999999999996</v>
          </cell>
          <cell r="AU83">
            <v>0.67</v>
          </cell>
          <cell r="AX83">
            <v>2.88</v>
          </cell>
          <cell r="AY83">
            <v>95.4</v>
          </cell>
          <cell r="AZ83">
            <v>0.32</v>
          </cell>
          <cell r="BA83">
            <v>0.99</v>
          </cell>
          <cell r="BB83">
            <v>1.38</v>
          </cell>
          <cell r="BC83">
            <v>2.69</v>
          </cell>
          <cell r="BD83">
            <v>8.5</v>
          </cell>
          <cell r="BE83">
            <v>94.33</v>
          </cell>
          <cell r="BH83">
            <v>1.21</v>
          </cell>
          <cell r="BJ83">
            <v>8.11</v>
          </cell>
          <cell r="BL83">
            <v>4.5</v>
          </cell>
          <cell r="BM83">
            <v>6.05</v>
          </cell>
          <cell r="BN83">
            <v>2.79</v>
          </cell>
          <cell r="BO83">
            <v>19.420000000000002</v>
          </cell>
          <cell r="BP83">
            <v>7.42</v>
          </cell>
          <cell r="CS83">
            <v>40</v>
          </cell>
          <cell r="CT83">
            <v>3</v>
          </cell>
          <cell r="CV83">
            <v>6.2</v>
          </cell>
          <cell r="CW83">
            <v>5.26</v>
          </cell>
        </row>
        <row r="84">
          <cell r="B84">
            <v>15</v>
          </cell>
          <cell r="C84">
            <v>336.5</v>
          </cell>
          <cell r="D84">
            <v>382</v>
          </cell>
          <cell r="F84">
            <v>6.1</v>
          </cell>
          <cell r="G84">
            <v>9.11</v>
          </cell>
          <cell r="H84">
            <v>9.11</v>
          </cell>
          <cell r="J84">
            <v>41.931942919868277</v>
          </cell>
          <cell r="L84">
            <v>8.02</v>
          </cell>
          <cell r="M84">
            <v>87.86</v>
          </cell>
          <cell r="N84">
            <v>23</v>
          </cell>
          <cell r="Q84">
            <v>33.42</v>
          </cell>
          <cell r="S84">
            <v>156.16399999999982</v>
          </cell>
          <cell r="T84">
            <v>156.16399999999982</v>
          </cell>
          <cell r="V84">
            <v>15.853</v>
          </cell>
          <cell r="W84">
            <v>4.1500000000000004</v>
          </cell>
          <cell r="Y84">
            <v>16.27</v>
          </cell>
          <cell r="AB84">
            <v>12.302999999999987</v>
          </cell>
          <cell r="AC84">
            <v>2.14</v>
          </cell>
          <cell r="AD84">
            <v>2.17</v>
          </cell>
          <cell r="AH84">
            <v>5</v>
          </cell>
          <cell r="AI84">
            <v>6.99</v>
          </cell>
          <cell r="AK84">
            <v>2.13</v>
          </cell>
          <cell r="AL84">
            <v>8.4</v>
          </cell>
          <cell r="AM84">
            <v>6.54</v>
          </cell>
          <cell r="AN84">
            <v>74.23</v>
          </cell>
          <cell r="AO84">
            <v>81.94</v>
          </cell>
          <cell r="AQ84">
            <v>0</v>
          </cell>
          <cell r="AS84">
            <v>4.8499999999999996</v>
          </cell>
          <cell r="AU84">
            <v>1.34</v>
          </cell>
          <cell r="AX84">
            <v>3.23</v>
          </cell>
          <cell r="AY84">
            <v>94.2</v>
          </cell>
          <cell r="AZ84">
            <v>0.48</v>
          </cell>
          <cell r="BA84">
            <v>0.28000000000000003</v>
          </cell>
          <cell r="BB84">
            <v>0.56999999999999995</v>
          </cell>
          <cell r="BC84">
            <v>1.33</v>
          </cell>
          <cell r="BD84">
            <v>8.44</v>
          </cell>
          <cell r="BE84">
            <v>108.38</v>
          </cell>
          <cell r="BH84">
            <v>1.26</v>
          </cell>
          <cell r="BJ84">
            <v>8.86</v>
          </cell>
          <cell r="BL84">
            <v>5.33</v>
          </cell>
          <cell r="BM84">
            <v>4.74</v>
          </cell>
          <cell r="BN84">
            <v>3.81</v>
          </cell>
          <cell r="BO84">
            <v>13.8</v>
          </cell>
          <cell r="BP84">
            <v>8.1999999999999993</v>
          </cell>
          <cell r="CS84">
            <v>40</v>
          </cell>
          <cell r="CT84">
            <v>3</v>
          </cell>
        </row>
        <row r="85">
          <cell r="B85">
            <v>16</v>
          </cell>
          <cell r="J85" t="e">
            <v>#DIV/0!</v>
          </cell>
          <cell r="N85" t="e">
            <v>#DIV/0!</v>
          </cell>
          <cell r="Q85">
            <v>0</v>
          </cell>
          <cell r="S85">
            <v>156.16399999999982</v>
          </cell>
          <cell r="T85">
            <v>156.16399999999982</v>
          </cell>
          <cell r="W85" t="e">
            <v>#DIV/0!</v>
          </cell>
          <cell r="AB85">
            <v>12.302999999999987</v>
          </cell>
          <cell r="AQ85">
            <v>0</v>
          </cell>
          <cell r="BC85">
            <v>0</v>
          </cell>
          <cell r="CS85">
            <v>40</v>
          </cell>
          <cell r="CT85">
            <v>3</v>
          </cell>
          <cell r="CV85">
            <v>6.8</v>
          </cell>
          <cell r="CW85">
            <v>7.45</v>
          </cell>
        </row>
        <row r="86">
          <cell r="B86">
            <v>17</v>
          </cell>
          <cell r="C86">
            <v>688.21</v>
          </cell>
          <cell r="D86">
            <v>580</v>
          </cell>
          <cell r="F86">
            <v>12.95</v>
          </cell>
          <cell r="G86">
            <v>10.15</v>
          </cell>
          <cell r="H86">
            <v>12.95</v>
          </cell>
          <cell r="J86">
            <v>44.787644787644787</v>
          </cell>
          <cell r="L86">
            <v>10.53</v>
          </cell>
          <cell r="M86">
            <v>133.458</v>
          </cell>
          <cell r="N86">
            <v>23.01</v>
          </cell>
          <cell r="Q86">
            <v>70.08</v>
          </cell>
          <cell r="S86">
            <v>219.54199999999986</v>
          </cell>
          <cell r="T86">
            <v>219.54199999999986</v>
          </cell>
          <cell r="V86">
            <v>23.529</v>
          </cell>
          <cell r="W86">
            <v>4.0567241379310346</v>
          </cell>
          <cell r="Y86">
            <v>13.08</v>
          </cell>
          <cell r="AB86">
            <v>22.751999999999988</v>
          </cell>
          <cell r="AC86">
            <v>2.33</v>
          </cell>
          <cell r="AD86">
            <v>2.23</v>
          </cell>
          <cell r="AH86">
            <v>6.8</v>
          </cell>
          <cell r="AI86">
            <v>6.07</v>
          </cell>
          <cell r="AK86">
            <v>2.13</v>
          </cell>
          <cell r="AL86">
            <v>8.1999999999999993</v>
          </cell>
          <cell r="AM86">
            <v>6.99</v>
          </cell>
          <cell r="AN86">
            <v>121.3</v>
          </cell>
          <cell r="AO86">
            <v>121.3</v>
          </cell>
          <cell r="AQ86">
            <v>0</v>
          </cell>
          <cell r="AS86">
            <v>6.58</v>
          </cell>
          <cell r="AU86">
            <v>2.86</v>
          </cell>
          <cell r="AX86">
            <v>5.24</v>
          </cell>
          <cell r="AY86">
            <v>94.8</v>
          </cell>
          <cell r="AZ86">
            <v>0.54</v>
          </cell>
          <cell r="BA86">
            <v>0.13</v>
          </cell>
          <cell r="BB86">
            <v>0.57999999999999996</v>
          </cell>
          <cell r="BC86">
            <v>1.25</v>
          </cell>
          <cell r="BD86">
            <v>7.56</v>
          </cell>
          <cell r="BE86">
            <v>103.46</v>
          </cell>
          <cell r="BH86">
            <v>1.21</v>
          </cell>
          <cell r="BJ86">
            <v>7.68</v>
          </cell>
          <cell r="BL86">
            <v>3.67</v>
          </cell>
          <cell r="BM86">
            <v>4.76</v>
          </cell>
          <cell r="BN86">
            <v>2.95</v>
          </cell>
          <cell r="BO86">
            <v>10.15</v>
          </cell>
          <cell r="BP86">
            <v>10.3</v>
          </cell>
          <cell r="CS86">
            <v>40</v>
          </cell>
          <cell r="CT86">
            <v>3</v>
          </cell>
        </row>
        <row r="87">
          <cell r="B87">
            <v>18</v>
          </cell>
          <cell r="C87">
            <v>530.57000000000005</v>
          </cell>
          <cell r="D87">
            <v>577</v>
          </cell>
          <cell r="F87">
            <v>12.05</v>
          </cell>
          <cell r="G87">
            <v>11.67</v>
          </cell>
          <cell r="H87">
            <v>12.05</v>
          </cell>
          <cell r="J87">
            <v>47.883817427385893</v>
          </cell>
          <cell r="L87">
            <v>6.81</v>
          </cell>
          <cell r="M87">
            <v>126.94</v>
          </cell>
          <cell r="N87">
            <v>22</v>
          </cell>
          <cell r="Q87">
            <v>130.5</v>
          </cell>
          <cell r="S87">
            <v>215.98199999999986</v>
          </cell>
          <cell r="T87">
            <v>215.98199999999986</v>
          </cell>
          <cell r="V87">
            <v>22.167999999999999</v>
          </cell>
          <cell r="W87">
            <v>3.8419410745233966</v>
          </cell>
          <cell r="Y87">
            <v>12.28</v>
          </cell>
          <cell r="AB87">
            <v>32.639999999999986</v>
          </cell>
          <cell r="AC87">
            <v>2.15</v>
          </cell>
          <cell r="AD87">
            <v>2.17</v>
          </cell>
          <cell r="AH87">
            <v>5.4</v>
          </cell>
          <cell r="AI87">
            <v>6.68</v>
          </cell>
          <cell r="AK87">
            <v>2.23</v>
          </cell>
          <cell r="AL87">
            <v>6.6</v>
          </cell>
          <cell r="AM87">
            <v>6.07</v>
          </cell>
          <cell r="AN87">
            <v>126.94</v>
          </cell>
          <cell r="AO87">
            <v>114.65</v>
          </cell>
          <cell r="AQ87">
            <v>12.289999999999992</v>
          </cell>
          <cell r="AS87">
            <v>6.65</v>
          </cell>
          <cell r="AU87">
            <v>1.39</v>
          </cell>
          <cell r="AX87">
            <v>4.87</v>
          </cell>
          <cell r="AY87">
            <v>93.6</v>
          </cell>
          <cell r="AZ87">
            <v>0.65</v>
          </cell>
          <cell r="BA87">
            <v>0.13</v>
          </cell>
          <cell r="BB87">
            <v>0.63</v>
          </cell>
          <cell r="BC87">
            <v>1.4100000000000001</v>
          </cell>
          <cell r="BD87">
            <v>9.1300000000000008</v>
          </cell>
          <cell r="BE87">
            <v>89.35</v>
          </cell>
          <cell r="BH87">
            <v>1.1299999999999999</v>
          </cell>
          <cell r="BJ87">
            <v>9.8000000000000007</v>
          </cell>
          <cell r="CS87">
            <v>40</v>
          </cell>
          <cell r="CT87">
            <v>3</v>
          </cell>
          <cell r="CV87">
            <v>8.25</v>
          </cell>
          <cell r="CW87">
            <v>5.3</v>
          </cell>
        </row>
        <row r="88">
          <cell r="B88">
            <v>19</v>
          </cell>
          <cell r="C88">
            <v>498.63</v>
          </cell>
          <cell r="D88">
            <v>474</v>
          </cell>
          <cell r="F88">
            <v>10.19</v>
          </cell>
          <cell r="G88">
            <v>8.24</v>
          </cell>
          <cell r="H88">
            <v>10.19</v>
          </cell>
          <cell r="J88">
            <v>46.516192345436707</v>
          </cell>
          <cell r="L88">
            <v>5.83</v>
          </cell>
          <cell r="M88">
            <v>104.375</v>
          </cell>
          <cell r="N88">
            <v>22.020042194092827</v>
          </cell>
          <cell r="Q88">
            <v>146.12</v>
          </cell>
          <cell r="S88">
            <v>174.23699999999985</v>
          </cell>
          <cell r="T88">
            <v>174.23699999999985</v>
          </cell>
          <cell r="V88">
            <v>19.2</v>
          </cell>
          <cell r="W88">
            <v>4.0506329113924053</v>
          </cell>
          <cell r="AB88">
            <v>51.839999999999989</v>
          </cell>
          <cell r="AC88">
            <v>2.81</v>
          </cell>
          <cell r="AD88">
            <v>2.4</v>
          </cell>
          <cell r="AH88">
            <v>7.8</v>
          </cell>
          <cell r="AI88">
            <v>5.52</v>
          </cell>
          <cell r="AK88">
            <v>2.17</v>
          </cell>
          <cell r="AN88">
            <v>98.27</v>
          </cell>
          <cell r="AO88">
            <v>110.56</v>
          </cell>
          <cell r="AQ88">
            <v>0</v>
          </cell>
          <cell r="AS88">
            <v>7.02</v>
          </cell>
          <cell r="AU88">
            <v>3.61</v>
          </cell>
          <cell r="AX88">
            <v>5.43</v>
          </cell>
          <cell r="AY88">
            <v>94.6</v>
          </cell>
          <cell r="AZ88">
            <v>0.56000000000000005</v>
          </cell>
          <cell r="BA88">
            <v>7.0000000000000007E-2</v>
          </cell>
          <cell r="BB88">
            <v>0.46</v>
          </cell>
          <cell r="BC88">
            <v>1.0900000000000001</v>
          </cell>
          <cell r="BD88">
            <v>10.08</v>
          </cell>
          <cell r="BE88">
            <v>86.66</v>
          </cell>
          <cell r="BH88">
            <v>1.02</v>
          </cell>
          <cell r="BJ88">
            <v>10.55</v>
          </cell>
          <cell r="CS88">
            <v>40</v>
          </cell>
          <cell r="CT88">
            <v>3</v>
          </cell>
          <cell r="CV88">
            <v>9.92</v>
          </cell>
          <cell r="CW88">
            <v>6.17</v>
          </cell>
        </row>
        <row r="89">
          <cell r="B89">
            <v>20</v>
          </cell>
          <cell r="C89">
            <v>551.04999999999995</v>
          </cell>
          <cell r="D89">
            <v>564</v>
          </cell>
          <cell r="F89">
            <v>12.93</v>
          </cell>
          <cell r="G89">
            <v>8.39</v>
          </cell>
          <cell r="H89">
            <v>12.93</v>
          </cell>
          <cell r="J89">
            <v>43.619489559164734</v>
          </cell>
          <cell r="L89">
            <v>6.68</v>
          </cell>
          <cell r="M89">
            <v>124.64400000000001</v>
          </cell>
          <cell r="N89">
            <v>22.1</v>
          </cell>
          <cell r="Q89">
            <v>106.21</v>
          </cell>
          <cell r="S89">
            <v>192.67099999999988</v>
          </cell>
          <cell r="T89">
            <v>192.67099999999988</v>
          </cell>
          <cell r="V89">
            <v>24</v>
          </cell>
          <cell r="W89">
            <v>4.2553191489361701</v>
          </cell>
          <cell r="AB89">
            <v>75.839999999999989</v>
          </cell>
          <cell r="AC89">
            <v>2.52</v>
          </cell>
          <cell r="AD89">
            <v>2.5299999999999998</v>
          </cell>
          <cell r="AH89">
            <v>4.2</v>
          </cell>
          <cell r="AI89">
            <v>8.4</v>
          </cell>
          <cell r="AK89">
            <v>2.42</v>
          </cell>
          <cell r="AN89">
            <v>132.19999999999999</v>
          </cell>
          <cell r="AO89">
            <v>132.19999999999999</v>
          </cell>
          <cell r="AQ89">
            <v>0</v>
          </cell>
          <cell r="AS89">
            <v>7.58</v>
          </cell>
          <cell r="AU89">
            <v>0.72</v>
          </cell>
          <cell r="AX89">
            <v>4.32</v>
          </cell>
          <cell r="AY89">
            <v>96.4</v>
          </cell>
          <cell r="AZ89">
            <v>0.77</v>
          </cell>
          <cell r="BA89">
            <v>0.11</v>
          </cell>
          <cell r="BB89">
            <v>0.59</v>
          </cell>
          <cell r="BC89">
            <v>1.47</v>
          </cell>
          <cell r="BD89">
            <v>7.2</v>
          </cell>
          <cell r="BE89">
            <v>97.58</v>
          </cell>
          <cell r="BH89">
            <v>1.04</v>
          </cell>
          <cell r="BJ89">
            <v>11.02</v>
          </cell>
          <cell r="CS89">
            <v>40</v>
          </cell>
          <cell r="CT89">
            <v>3</v>
          </cell>
          <cell r="CV89">
            <v>5.6</v>
          </cell>
          <cell r="CW89">
            <v>7.4</v>
          </cell>
        </row>
        <row r="90">
          <cell r="B90">
            <v>21</v>
          </cell>
          <cell r="C90">
            <v>428.55</v>
          </cell>
          <cell r="D90">
            <v>313</v>
          </cell>
          <cell r="F90">
            <v>6.63</v>
          </cell>
          <cell r="G90">
            <v>5.39</v>
          </cell>
          <cell r="H90">
            <v>6.63</v>
          </cell>
          <cell r="J90">
            <v>47.209653092006036</v>
          </cell>
          <cell r="L90">
            <v>6.69</v>
          </cell>
          <cell r="M90">
            <v>71.045000000000002</v>
          </cell>
          <cell r="N90">
            <v>22.698083067092654</v>
          </cell>
          <cell r="Q90">
            <v>128.86000000000001</v>
          </cell>
          <cell r="S90">
            <v>134.85599999999988</v>
          </cell>
          <cell r="T90">
            <v>134.85599999999988</v>
          </cell>
          <cell r="V90">
            <v>12.551</v>
          </cell>
          <cell r="W90">
            <v>4.0099041533546327</v>
          </cell>
          <cell r="AB90">
            <v>88.390999999999991</v>
          </cell>
          <cell r="AC90">
            <v>2.58</v>
          </cell>
          <cell r="AD90">
            <v>2.59</v>
          </cell>
          <cell r="AH90">
            <v>5</v>
          </cell>
          <cell r="AI90">
            <v>6.07</v>
          </cell>
          <cell r="AK90">
            <v>2.56</v>
          </cell>
          <cell r="AN90">
            <v>85.6</v>
          </cell>
          <cell r="AO90">
            <v>85.6</v>
          </cell>
          <cell r="AQ90">
            <v>0</v>
          </cell>
          <cell r="AS90">
            <v>5.72</v>
          </cell>
          <cell r="AU90">
            <v>2.5499999999999998</v>
          </cell>
          <cell r="AX90">
            <v>5.95</v>
          </cell>
          <cell r="AY90">
            <v>97.4</v>
          </cell>
          <cell r="AZ90">
            <v>0.44</v>
          </cell>
          <cell r="BA90">
            <v>0.16</v>
          </cell>
          <cell r="BB90">
            <v>0.85</v>
          </cell>
          <cell r="BC90">
            <v>1.45</v>
          </cell>
          <cell r="BD90">
            <v>6.22</v>
          </cell>
          <cell r="BE90">
            <v>111.89</v>
          </cell>
          <cell r="BH90">
            <v>1.21</v>
          </cell>
          <cell r="BJ90">
            <v>11.3</v>
          </cell>
          <cell r="CS90">
            <v>40</v>
          </cell>
          <cell r="CT90">
            <v>3</v>
          </cell>
          <cell r="CV90">
            <v>7.18</v>
          </cell>
          <cell r="CW90">
            <v>7.61</v>
          </cell>
        </row>
        <row r="91">
          <cell r="B91">
            <v>22</v>
          </cell>
          <cell r="C91">
            <v>517.17999999999995</v>
          </cell>
          <cell r="D91">
            <v>711</v>
          </cell>
          <cell r="F91">
            <v>16.809999999999999</v>
          </cell>
          <cell r="G91">
            <v>15.76</v>
          </cell>
          <cell r="H91">
            <v>16.809999999999999</v>
          </cell>
          <cell r="J91">
            <v>42.296252230814993</v>
          </cell>
          <cell r="L91">
            <v>6.4</v>
          </cell>
          <cell r="M91">
            <v>159.76499999999999</v>
          </cell>
          <cell r="N91">
            <v>22.470464135021096</v>
          </cell>
          <cell r="Q91">
            <v>77.22</v>
          </cell>
          <cell r="S91">
            <v>217.40099999999987</v>
          </cell>
          <cell r="T91">
            <v>217.40099999999987</v>
          </cell>
          <cell r="V91">
            <v>29.04</v>
          </cell>
          <cell r="W91">
            <v>4.0843881856540083</v>
          </cell>
          <cell r="AB91">
            <v>117.43099999999998</v>
          </cell>
          <cell r="AC91">
            <v>2.66</v>
          </cell>
          <cell r="AD91">
            <v>2.5299999999999998</v>
          </cell>
          <cell r="AH91">
            <v>3.5</v>
          </cell>
          <cell r="AI91">
            <v>6.15</v>
          </cell>
          <cell r="AK91">
            <v>2.54</v>
          </cell>
          <cell r="AN91">
            <v>147.36000000000001</v>
          </cell>
          <cell r="AO91">
            <v>147.36000000000001</v>
          </cell>
          <cell r="AQ91">
            <v>0</v>
          </cell>
          <cell r="AS91">
            <v>6.52</v>
          </cell>
          <cell r="AU91">
            <v>2.54</v>
          </cell>
          <cell r="AX91">
            <v>4.32</v>
          </cell>
          <cell r="AY91">
            <v>96.8</v>
          </cell>
          <cell r="AZ91">
            <v>0.27</v>
          </cell>
          <cell r="BA91">
            <v>0.08</v>
          </cell>
          <cell r="BB91">
            <v>0.39</v>
          </cell>
          <cell r="BC91">
            <v>0.74</v>
          </cell>
          <cell r="BD91">
            <v>5.59</v>
          </cell>
          <cell r="BE91">
            <v>107.26</v>
          </cell>
          <cell r="BH91">
            <v>1.06</v>
          </cell>
          <cell r="BJ91">
            <v>11.15</v>
          </cell>
          <cell r="CS91">
            <v>40</v>
          </cell>
          <cell r="CT91">
            <v>3</v>
          </cell>
          <cell r="CV91">
            <v>5.7</v>
          </cell>
          <cell r="CW91">
            <v>6.86</v>
          </cell>
        </row>
        <row r="92">
          <cell r="B92">
            <v>23</v>
          </cell>
          <cell r="J92" t="e">
            <v>#DIV/0!</v>
          </cell>
          <cell r="N92" t="e">
            <v>#DIV/0!</v>
          </cell>
          <cell r="Q92">
            <v>0</v>
          </cell>
          <cell r="S92">
            <v>217.40099999999987</v>
          </cell>
          <cell r="T92">
            <v>217.40099999999987</v>
          </cell>
          <cell r="W92" t="e">
            <v>#DIV/0!</v>
          </cell>
          <cell r="AB92">
            <v>117.43099999999998</v>
          </cell>
          <cell r="AQ92">
            <v>0</v>
          </cell>
          <cell r="BC92">
            <v>0</v>
          </cell>
          <cell r="CS92">
            <v>40</v>
          </cell>
          <cell r="CT92">
            <v>3</v>
          </cell>
          <cell r="CV92">
            <v>6.1</v>
          </cell>
          <cell r="CW92">
            <v>6.09</v>
          </cell>
        </row>
        <row r="93">
          <cell r="B93">
            <v>24</v>
          </cell>
          <cell r="C93">
            <v>523.41</v>
          </cell>
          <cell r="D93">
            <v>457</v>
          </cell>
          <cell r="F93">
            <v>9</v>
          </cell>
          <cell r="G93">
            <v>5.25</v>
          </cell>
          <cell r="H93">
            <v>9.16</v>
          </cell>
          <cell r="J93">
            <v>49.890829694323145</v>
          </cell>
          <cell r="L93">
            <v>6.78</v>
          </cell>
          <cell r="M93">
            <v>103.90900000000001</v>
          </cell>
          <cell r="N93">
            <v>22.73719912472648</v>
          </cell>
          <cell r="Q93">
            <v>149.44999999999999</v>
          </cell>
          <cell r="S93">
            <v>171.8599999999999</v>
          </cell>
          <cell r="T93">
            <v>171.8599999999999</v>
          </cell>
          <cell r="V93">
            <v>18.509</v>
          </cell>
          <cell r="W93">
            <v>4.0501094091903722</v>
          </cell>
          <cell r="AB93">
            <v>135.94</v>
          </cell>
          <cell r="AC93">
            <v>2.56</v>
          </cell>
          <cell r="AD93">
            <v>2.59</v>
          </cell>
          <cell r="AH93">
            <v>6.8</v>
          </cell>
          <cell r="AI93">
            <v>5.4</v>
          </cell>
          <cell r="AK93">
            <v>2.5</v>
          </cell>
          <cell r="AN93">
            <v>112.53</v>
          </cell>
          <cell r="AO93">
            <v>112.53</v>
          </cell>
          <cell r="AQ93">
            <v>0</v>
          </cell>
          <cell r="AS93">
            <v>6.45</v>
          </cell>
          <cell r="AU93">
            <v>2.06</v>
          </cell>
          <cell r="AX93">
            <v>3.35</v>
          </cell>
          <cell r="AY93">
            <v>93.8</v>
          </cell>
          <cell r="AZ93">
            <v>0.28000000000000003</v>
          </cell>
          <cell r="BA93">
            <v>0.06</v>
          </cell>
          <cell r="BB93">
            <v>0.23</v>
          </cell>
          <cell r="BC93">
            <v>0.57000000000000006</v>
          </cell>
          <cell r="BD93">
            <v>8.89</v>
          </cell>
          <cell r="BE93">
            <v>95.87</v>
          </cell>
          <cell r="BH93">
            <v>1.1599999999999999</v>
          </cell>
          <cell r="BJ93">
            <v>8.1300000000000008</v>
          </cell>
          <cell r="CS93">
            <v>40</v>
          </cell>
          <cell r="CT93">
            <v>3</v>
          </cell>
          <cell r="CV93">
            <v>3.74</v>
          </cell>
          <cell r="CW93">
            <v>5.72</v>
          </cell>
        </row>
        <row r="94">
          <cell r="B94">
            <v>25</v>
          </cell>
          <cell r="C94">
            <v>364.6</v>
          </cell>
          <cell r="D94">
            <v>386</v>
          </cell>
          <cell r="F94">
            <v>8.91</v>
          </cell>
          <cell r="G94">
            <v>5.27</v>
          </cell>
          <cell r="H94">
            <v>8.91</v>
          </cell>
          <cell r="J94">
            <v>43.322109988776653</v>
          </cell>
          <cell r="L94">
            <v>5.26</v>
          </cell>
          <cell r="M94">
            <v>88.87</v>
          </cell>
          <cell r="N94">
            <v>23.023316062176168</v>
          </cell>
          <cell r="Q94">
            <v>97.16</v>
          </cell>
          <cell r="S94">
            <v>163.56999999999991</v>
          </cell>
          <cell r="T94">
            <v>163.56999999999991</v>
          </cell>
          <cell r="V94">
            <v>15.787000000000001</v>
          </cell>
          <cell r="W94">
            <v>4.0898963730569946</v>
          </cell>
          <cell r="AB94">
            <v>151.727</v>
          </cell>
          <cell r="AC94">
            <v>2.69</v>
          </cell>
          <cell r="AD94">
            <v>2.6</v>
          </cell>
          <cell r="AH94">
            <v>6.2</v>
          </cell>
          <cell r="AI94">
            <v>5.19</v>
          </cell>
          <cell r="AK94">
            <v>2.58</v>
          </cell>
          <cell r="AN94">
            <v>93.93</v>
          </cell>
          <cell r="AO94">
            <v>93.93</v>
          </cell>
          <cell r="AQ94">
            <v>0</v>
          </cell>
          <cell r="AS94">
            <v>6.05</v>
          </cell>
          <cell r="AU94">
            <v>0.86</v>
          </cell>
          <cell r="AX94">
            <v>4.3600000000000003</v>
          </cell>
          <cell r="AY94">
            <v>95</v>
          </cell>
          <cell r="AZ94">
            <v>0.8</v>
          </cell>
          <cell r="BA94">
            <v>0.09</v>
          </cell>
          <cell r="BB94">
            <v>0.28000000000000003</v>
          </cell>
          <cell r="BC94">
            <v>1.17</v>
          </cell>
          <cell r="BD94">
            <v>7.33</v>
          </cell>
          <cell r="BE94">
            <v>96.31</v>
          </cell>
          <cell r="BH94">
            <v>1.25</v>
          </cell>
          <cell r="BJ94">
            <v>8.26</v>
          </cell>
          <cell r="CS94">
            <v>40</v>
          </cell>
          <cell r="CT94">
            <v>3</v>
          </cell>
          <cell r="CV94">
            <v>4.8</v>
          </cell>
          <cell r="CW94">
            <v>7.78</v>
          </cell>
        </row>
        <row r="95">
          <cell r="B95">
            <v>26</v>
          </cell>
          <cell r="C95">
            <v>218.06</v>
          </cell>
          <cell r="D95">
            <v>272</v>
          </cell>
          <cell r="F95">
            <v>7.13</v>
          </cell>
          <cell r="H95">
            <v>7.13</v>
          </cell>
          <cell r="J95">
            <v>38.14866760168303</v>
          </cell>
          <cell r="L95">
            <v>7.39</v>
          </cell>
          <cell r="M95">
            <v>63.140999999999998</v>
          </cell>
          <cell r="N95">
            <v>23.213602941176468</v>
          </cell>
          <cell r="Q95">
            <v>72.459999999999994</v>
          </cell>
          <cell r="S95">
            <v>154.25099999999992</v>
          </cell>
          <cell r="T95">
            <v>154.25099999999992</v>
          </cell>
          <cell r="V95">
            <v>11.151999999999999</v>
          </cell>
          <cell r="W95">
            <v>4.0999999999999996</v>
          </cell>
          <cell r="AB95">
            <v>162.87899999999999</v>
          </cell>
          <cell r="AC95">
            <v>2.35</v>
          </cell>
          <cell r="AD95">
            <v>2.4900000000000002</v>
          </cell>
          <cell r="AH95">
            <v>8.4</v>
          </cell>
          <cell r="AI95">
            <v>7.47</v>
          </cell>
          <cell r="AK95">
            <v>2.54</v>
          </cell>
          <cell r="AN95">
            <v>61.66</v>
          </cell>
          <cell r="AO95">
            <v>61.66</v>
          </cell>
          <cell r="AQ95">
            <v>0</v>
          </cell>
          <cell r="AS95">
            <v>6.25</v>
          </cell>
          <cell r="AU95">
            <v>0.73</v>
          </cell>
          <cell r="AX95">
            <v>4.17</v>
          </cell>
          <cell r="AY95">
            <v>95.5</v>
          </cell>
          <cell r="AZ95">
            <v>0.79</v>
          </cell>
          <cell r="BA95">
            <v>0.02</v>
          </cell>
          <cell r="BB95">
            <v>0.26</v>
          </cell>
          <cell r="BC95">
            <v>1.07</v>
          </cell>
          <cell r="BD95">
            <v>10.93</v>
          </cell>
          <cell r="BE95">
            <v>94.81</v>
          </cell>
          <cell r="BH95">
            <v>1.53</v>
          </cell>
          <cell r="BJ95">
            <v>9.82</v>
          </cell>
          <cell r="CS95">
            <v>40</v>
          </cell>
          <cell r="CT95">
            <v>3</v>
          </cell>
          <cell r="CV95">
            <v>3.85</v>
          </cell>
          <cell r="CW95">
            <v>11.74</v>
          </cell>
        </row>
        <row r="96">
          <cell r="B96">
            <v>27</v>
          </cell>
          <cell r="C96">
            <v>261.64</v>
          </cell>
          <cell r="D96">
            <v>242</v>
          </cell>
          <cell r="F96">
            <v>6.1</v>
          </cell>
          <cell r="H96">
            <v>6.1</v>
          </cell>
          <cell r="J96">
            <v>39.672131147540988</v>
          </cell>
          <cell r="L96">
            <v>11.02</v>
          </cell>
          <cell r="M96">
            <v>56.41</v>
          </cell>
          <cell r="N96">
            <v>23.309917355371901</v>
          </cell>
          <cell r="Q96">
            <v>73.13</v>
          </cell>
          <cell r="S96">
            <v>137.53099999999992</v>
          </cell>
          <cell r="T96">
            <v>137.53099999999992</v>
          </cell>
          <cell r="V96">
            <v>9.8010000000000002</v>
          </cell>
          <cell r="W96">
            <v>4.05</v>
          </cell>
          <cell r="AB96">
            <v>172.67999999999998</v>
          </cell>
          <cell r="AC96">
            <v>2.1800000000000002</v>
          </cell>
          <cell r="AD96">
            <v>2.35</v>
          </cell>
          <cell r="AH96">
            <v>7.8</v>
          </cell>
          <cell r="AI96">
            <v>7.74</v>
          </cell>
          <cell r="AK96">
            <v>2.4700000000000002</v>
          </cell>
          <cell r="AN96">
            <v>50.12</v>
          </cell>
          <cell r="AO96">
            <v>50.12</v>
          </cell>
          <cell r="AQ96">
            <v>0</v>
          </cell>
          <cell r="AS96">
            <v>5.49</v>
          </cell>
          <cell r="AU96">
            <v>1.1299999999999999</v>
          </cell>
          <cell r="AX96">
            <v>5.23</v>
          </cell>
          <cell r="AY96">
            <v>94.8</v>
          </cell>
          <cell r="AZ96">
            <v>0.16</v>
          </cell>
          <cell r="BA96">
            <v>0.01</v>
          </cell>
          <cell r="BB96">
            <v>0.3</v>
          </cell>
          <cell r="BC96">
            <v>0.47</v>
          </cell>
          <cell r="BD96">
            <v>12.33</v>
          </cell>
          <cell r="BE96">
            <v>95.79</v>
          </cell>
          <cell r="BH96">
            <v>1.26</v>
          </cell>
          <cell r="BJ96">
            <v>7.59</v>
          </cell>
          <cell r="CS96">
            <v>40</v>
          </cell>
          <cell r="CT96">
            <v>3</v>
          </cell>
          <cell r="CV96">
            <v>4.24</v>
          </cell>
          <cell r="CW96">
            <v>8.4600000000000009</v>
          </cell>
        </row>
        <row r="97">
          <cell r="B97">
            <v>28</v>
          </cell>
          <cell r="C97">
            <v>271.51</v>
          </cell>
          <cell r="D97">
            <v>237</v>
          </cell>
          <cell r="F97">
            <v>6.28</v>
          </cell>
          <cell r="H97">
            <v>6.28</v>
          </cell>
          <cell r="J97">
            <v>37.738853503184714</v>
          </cell>
          <cell r="L97">
            <v>9.91</v>
          </cell>
          <cell r="M97">
            <v>55.101999999999997</v>
          </cell>
          <cell r="N97">
            <v>23.249789029535865</v>
          </cell>
          <cell r="Q97">
            <v>0</v>
          </cell>
          <cell r="S97">
            <v>192.63299999999992</v>
          </cell>
          <cell r="T97">
            <v>192.63299999999992</v>
          </cell>
          <cell r="V97">
            <v>9.6229999999999993</v>
          </cell>
          <cell r="W97">
            <v>4.0603375527426158</v>
          </cell>
          <cell r="AB97">
            <v>182.30299999999997</v>
          </cell>
          <cell r="AC97">
            <v>2.19</v>
          </cell>
          <cell r="AD97">
            <v>2.3199999999999998</v>
          </cell>
          <cell r="AH97">
            <v>4.8</v>
          </cell>
          <cell r="AI97">
            <v>8.77</v>
          </cell>
          <cell r="AN97">
            <v>53.37</v>
          </cell>
          <cell r="AO97">
            <v>53.37</v>
          </cell>
          <cell r="AQ97">
            <v>0</v>
          </cell>
          <cell r="AS97">
            <v>5.61</v>
          </cell>
          <cell r="AU97">
            <v>1.24</v>
          </cell>
          <cell r="AX97">
            <v>4.92</v>
          </cell>
          <cell r="AY97">
            <v>95.6</v>
          </cell>
          <cell r="AZ97">
            <v>0.28000000000000003</v>
          </cell>
          <cell r="BA97">
            <v>0.01</v>
          </cell>
          <cell r="BB97">
            <v>0.25</v>
          </cell>
          <cell r="BC97">
            <v>0.54</v>
          </cell>
          <cell r="BD97">
            <v>13.33</v>
          </cell>
          <cell r="BE97">
            <v>95.71</v>
          </cell>
          <cell r="BH97">
            <v>1.29</v>
          </cell>
          <cell r="BJ97">
            <v>14.55</v>
          </cell>
          <cell r="CS97">
            <v>40</v>
          </cell>
          <cell r="CT97">
            <v>3</v>
          </cell>
          <cell r="CV97">
            <v>4.71</v>
          </cell>
          <cell r="CW97">
            <v>11.31</v>
          </cell>
        </row>
        <row r="98">
          <cell r="B98">
            <v>29</v>
          </cell>
          <cell r="C98">
            <v>228.71</v>
          </cell>
          <cell r="D98">
            <v>268</v>
          </cell>
          <cell r="F98">
            <v>3.85</v>
          </cell>
          <cell r="G98">
            <v>7.08</v>
          </cell>
          <cell r="H98">
            <v>7.08</v>
          </cell>
          <cell r="J98">
            <v>37.853107344632768</v>
          </cell>
          <cell r="L98">
            <v>8.64</v>
          </cell>
          <cell r="M98">
            <v>60.026000000000003</v>
          </cell>
          <cell r="N98">
            <v>22.397761194029854</v>
          </cell>
          <cell r="Q98">
            <v>0</v>
          </cell>
          <cell r="S98">
            <v>252.65899999999993</v>
          </cell>
          <cell r="T98">
            <v>252.65899999999993</v>
          </cell>
          <cell r="V98">
            <v>10.935</v>
          </cell>
          <cell r="W98">
            <v>4.080223880597015</v>
          </cell>
          <cell r="Y98">
            <v>49.88</v>
          </cell>
          <cell r="AB98">
            <v>143.35799999999998</v>
          </cell>
          <cell r="AC98">
            <v>2.06</v>
          </cell>
          <cell r="AD98">
            <v>2.33</v>
          </cell>
          <cell r="AH98">
            <v>5</v>
          </cell>
          <cell r="AI98">
            <v>5.0999999999999996</v>
          </cell>
          <cell r="AL98">
            <v>5.83</v>
          </cell>
          <cell r="AM98">
            <v>6.88</v>
          </cell>
          <cell r="AN98">
            <v>58.83</v>
          </cell>
          <cell r="AO98">
            <v>58.83</v>
          </cell>
          <cell r="AQ98">
            <v>0</v>
          </cell>
          <cell r="AS98">
            <v>5.32</v>
          </cell>
          <cell r="AU98">
            <v>1.03</v>
          </cell>
          <cell r="AX98">
            <v>3.67</v>
          </cell>
          <cell r="AY98">
            <v>97.6</v>
          </cell>
          <cell r="AZ98">
            <v>0.92</v>
          </cell>
          <cell r="BA98">
            <v>0.21</v>
          </cell>
          <cell r="BB98">
            <v>0.53</v>
          </cell>
          <cell r="BC98">
            <v>1.6600000000000001</v>
          </cell>
          <cell r="BD98">
            <v>9.73</v>
          </cell>
          <cell r="BE98">
            <v>96.42</v>
          </cell>
          <cell r="BH98">
            <v>1.31</v>
          </cell>
          <cell r="BJ98">
            <v>7.29</v>
          </cell>
          <cell r="CS98">
            <v>40</v>
          </cell>
          <cell r="CT98">
            <v>3</v>
          </cell>
        </row>
        <row r="99">
          <cell r="B99">
            <v>30</v>
          </cell>
          <cell r="J99" t="e">
            <v>#DIV/0!</v>
          </cell>
          <cell r="N99" t="e">
            <v>#DIV/0!</v>
          </cell>
          <cell r="Q99">
            <v>0</v>
          </cell>
          <cell r="S99">
            <v>252.65899999999993</v>
          </cell>
          <cell r="T99">
            <v>252.65899999999993</v>
          </cell>
          <cell r="W99" t="e">
            <v>#DIV/0!</v>
          </cell>
          <cell r="AB99">
            <v>143.35799999999998</v>
          </cell>
          <cell r="AQ99">
            <v>0</v>
          </cell>
          <cell r="BC99">
            <v>0</v>
          </cell>
          <cell r="CS99">
            <v>40</v>
          </cell>
          <cell r="CT99">
            <v>3</v>
          </cell>
          <cell r="CV99">
            <v>5.34</v>
          </cell>
          <cell r="CW99">
            <v>13.42</v>
          </cell>
        </row>
        <row r="100">
          <cell r="B100">
            <v>31</v>
          </cell>
          <cell r="C100">
            <v>367.74</v>
          </cell>
          <cell r="D100">
            <v>379</v>
          </cell>
          <cell r="F100">
            <v>9.4</v>
          </cell>
          <cell r="G100">
            <v>4.93</v>
          </cell>
          <cell r="H100">
            <v>9.4</v>
          </cell>
          <cell r="J100">
            <v>40.319148936170208</v>
          </cell>
          <cell r="L100">
            <v>7.94</v>
          </cell>
          <cell r="M100">
            <v>86.777000000000001</v>
          </cell>
          <cell r="N100">
            <v>22.896306068601582</v>
          </cell>
          <cell r="Q100">
            <v>146.79</v>
          </cell>
          <cell r="S100">
            <v>192.64599999999993</v>
          </cell>
          <cell r="T100">
            <v>192.64599999999993</v>
          </cell>
          <cell r="V100">
            <v>15.8</v>
          </cell>
          <cell r="W100">
            <v>4.1688654353562002</v>
          </cell>
          <cell r="Y100">
            <v>45.63</v>
          </cell>
          <cell r="AB100">
            <v>113.52799999999999</v>
          </cell>
          <cell r="AC100">
            <v>2.23</v>
          </cell>
          <cell r="AD100">
            <v>2.2599999999999998</v>
          </cell>
          <cell r="AH100">
            <v>5.8</v>
          </cell>
          <cell r="AI100">
            <v>7.17</v>
          </cell>
          <cell r="AK100">
            <v>2.31</v>
          </cell>
          <cell r="AL100">
            <v>5.92</v>
          </cell>
          <cell r="AM100">
            <v>5.0999999999999996</v>
          </cell>
          <cell r="AN100">
            <v>72.959999999999994</v>
          </cell>
          <cell r="AO100">
            <v>72.959999999999994</v>
          </cell>
          <cell r="AQ100">
            <v>0</v>
          </cell>
          <cell r="AS100">
            <v>7.96</v>
          </cell>
          <cell r="AU100">
            <v>1.03</v>
          </cell>
          <cell r="AX100">
            <v>5.82</v>
          </cell>
          <cell r="AY100">
            <v>96.47</v>
          </cell>
          <cell r="AZ100">
            <v>0.41</v>
          </cell>
          <cell r="BA100">
            <v>0.21</v>
          </cell>
          <cell r="BB100">
            <v>0.35</v>
          </cell>
          <cell r="BC100">
            <v>0.97</v>
          </cell>
          <cell r="BD100">
            <v>7.64</v>
          </cell>
          <cell r="BE100">
            <v>119.67</v>
          </cell>
          <cell r="BH100">
            <v>1.23</v>
          </cell>
          <cell r="BJ100">
            <v>7</v>
          </cell>
          <cell r="CS100">
            <v>40</v>
          </cell>
          <cell r="CT100">
            <v>3</v>
          </cell>
        </row>
        <row r="101">
          <cell r="B101" t="str">
            <v>APR/1</v>
          </cell>
          <cell r="C101">
            <v>275.86</v>
          </cell>
          <cell r="D101">
            <v>267</v>
          </cell>
          <cell r="F101">
            <v>4.5599999999999996</v>
          </cell>
          <cell r="G101">
            <v>6.21</v>
          </cell>
          <cell r="H101">
            <v>6.21</v>
          </cell>
          <cell r="J101" t="e">
            <v>#DIV/0!</v>
          </cell>
          <cell r="M101">
            <v>60.075000000000003</v>
          </cell>
          <cell r="Q101">
            <v>0</v>
          </cell>
          <cell r="S101">
            <v>192.64599999999993</v>
          </cell>
          <cell r="T101">
            <v>192.64599999999993</v>
          </cell>
          <cell r="V101">
            <v>11.28</v>
          </cell>
          <cell r="Y101">
            <v>45.79</v>
          </cell>
          <cell r="AB101">
            <v>113.52799999999999</v>
          </cell>
          <cell r="AC101">
            <v>2.16</v>
          </cell>
          <cell r="AD101">
            <v>2.29</v>
          </cell>
          <cell r="AN101">
            <v>68.900000000000006</v>
          </cell>
          <cell r="AO101">
            <v>68.900000000000006</v>
          </cell>
          <cell r="AQ101">
            <v>0</v>
          </cell>
          <cell r="CS101">
            <v>40</v>
          </cell>
          <cell r="CT101">
            <v>3</v>
          </cell>
        </row>
        <row r="102">
          <cell r="B102">
            <v>2</v>
          </cell>
          <cell r="J102" t="e">
            <v>#DIV/0!</v>
          </cell>
          <cell r="Q102">
            <v>0</v>
          </cell>
          <cell r="S102">
            <v>192.64599999999993</v>
          </cell>
          <cell r="T102">
            <v>192.64599999999993</v>
          </cell>
          <cell r="AB102">
            <v>113.52799999999999</v>
          </cell>
          <cell r="AQ102">
            <v>0</v>
          </cell>
          <cell r="CS102">
            <v>40</v>
          </cell>
          <cell r="CT102">
            <v>3</v>
          </cell>
        </row>
        <row r="103">
          <cell r="B103">
            <v>3</v>
          </cell>
          <cell r="C103">
            <v>382.33</v>
          </cell>
          <cell r="D103">
            <v>301</v>
          </cell>
          <cell r="F103">
            <v>6.16</v>
          </cell>
          <cell r="G103">
            <v>5.5</v>
          </cell>
          <cell r="H103">
            <v>6.16</v>
          </cell>
          <cell r="J103" t="e">
            <v>#DIV/0!</v>
          </cell>
          <cell r="M103">
            <v>66.22</v>
          </cell>
          <cell r="Q103">
            <v>0</v>
          </cell>
          <cell r="S103">
            <v>192.64599999999993</v>
          </cell>
          <cell r="T103">
            <v>192.64599999999993</v>
          </cell>
          <cell r="V103">
            <v>12.384</v>
          </cell>
          <cell r="AB103">
            <v>113.52799999999999</v>
          </cell>
          <cell r="AC103">
            <v>2.31</v>
          </cell>
          <cell r="AD103">
            <v>2.2599999999999998</v>
          </cell>
          <cell r="AN103">
            <v>68.739999999999995</v>
          </cell>
          <cell r="AO103">
            <v>68.739999999999995</v>
          </cell>
          <cell r="AQ103">
            <v>0</v>
          </cell>
          <cell r="CS103">
            <v>40</v>
          </cell>
          <cell r="CT103">
            <v>3</v>
          </cell>
        </row>
        <row r="104">
          <cell r="B104">
            <v>4</v>
          </cell>
          <cell r="C104">
            <v>393.82</v>
          </cell>
          <cell r="D104">
            <v>386</v>
          </cell>
          <cell r="F104">
            <v>8.48</v>
          </cell>
          <cell r="G104">
            <v>6.49</v>
          </cell>
          <cell r="H104">
            <v>8.48</v>
          </cell>
          <cell r="J104" t="e">
            <v>#DIV/0!</v>
          </cell>
          <cell r="M104">
            <v>86.85</v>
          </cell>
          <cell r="Q104">
            <v>0</v>
          </cell>
          <cell r="S104">
            <v>192.64599999999993</v>
          </cell>
          <cell r="T104">
            <v>192.64599999999993</v>
          </cell>
          <cell r="V104">
            <v>15.6</v>
          </cell>
          <cell r="AB104">
            <v>113.52799999999999</v>
          </cell>
          <cell r="AC104">
            <v>2.15</v>
          </cell>
          <cell r="AD104">
            <v>2.16</v>
          </cell>
          <cell r="AN104">
            <v>85.08</v>
          </cell>
          <cell r="AO104">
            <v>85.08</v>
          </cell>
          <cell r="AQ104">
            <v>0</v>
          </cell>
          <cell r="CS104">
            <v>40</v>
          </cell>
          <cell r="CT104">
            <v>3</v>
          </cell>
        </row>
        <row r="105">
          <cell r="B105">
            <v>5</v>
          </cell>
          <cell r="C105">
            <v>323.60000000000002</v>
          </cell>
          <cell r="D105">
            <v>432</v>
          </cell>
          <cell r="F105">
            <v>9.89</v>
          </cell>
          <cell r="G105">
            <v>5.28</v>
          </cell>
          <cell r="H105">
            <v>9.89</v>
          </cell>
          <cell r="J105" t="e">
            <v>#DIV/0!</v>
          </cell>
          <cell r="M105">
            <v>99.436000000000007</v>
          </cell>
          <cell r="Q105">
            <v>0</v>
          </cell>
          <cell r="S105">
            <v>192.64599999999993</v>
          </cell>
          <cell r="T105">
            <v>192.64599999999993</v>
          </cell>
          <cell r="V105">
            <v>17.5</v>
          </cell>
          <cell r="AB105">
            <v>113.52799999999999</v>
          </cell>
          <cell r="AC105">
            <v>2.0699999999999998</v>
          </cell>
          <cell r="AD105">
            <v>2.1</v>
          </cell>
          <cell r="AN105">
            <v>94.91</v>
          </cell>
          <cell r="AO105">
            <v>94.91</v>
          </cell>
          <cell r="AQ105">
            <v>0</v>
          </cell>
          <cell r="CS105">
            <v>40</v>
          </cell>
          <cell r="CT105">
            <v>3</v>
          </cell>
        </row>
        <row r="106">
          <cell r="B106">
            <v>6</v>
          </cell>
          <cell r="J106" t="e">
            <v>#DIV/0!</v>
          </cell>
          <cell r="Q106">
            <v>0</v>
          </cell>
          <cell r="S106">
            <v>192.64599999999993</v>
          </cell>
          <cell r="T106">
            <v>192.64599999999993</v>
          </cell>
          <cell r="AB106">
            <v>113.52799999999999</v>
          </cell>
          <cell r="AQ106">
            <v>0</v>
          </cell>
          <cell r="CS106">
            <v>40</v>
          </cell>
          <cell r="CT106">
            <v>3</v>
          </cell>
        </row>
        <row r="107">
          <cell r="B107">
            <v>7</v>
          </cell>
          <cell r="C107">
            <v>550.25</v>
          </cell>
          <cell r="D107">
            <v>389</v>
          </cell>
          <cell r="F107">
            <v>8.6999999999999993</v>
          </cell>
          <cell r="G107">
            <v>7.96</v>
          </cell>
          <cell r="H107">
            <v>8.6999999999999993</v>
          </cell>
          <cell r="J107" t="e">
            <v>#DIV/0!</v>
          </cell>
          <cell r="M107">
            <v>90.637</v>
          </cell>
          <cell r="Q107">
            <v>0</v>
          </cell>
          <cell r="S107">
            <v>192.64599999999993</v>
          </cell>
          <cell r="T107">
            <v>192.64599999999993</v>
          </cell>
          <cell r="V107">
            <v>15.84</v>
          </cell>
          <cell r="Y107">
            <v>40.93</v>
          </cell>
          <cell r="AB107">
            <v>113.52799999999999</v>
          </cell>
          <cell r="AC107">
            <v>2.33</v>
          </cell>
          <cell r="AD107">
            <v>2.29</v>
          </cell>
          <cell r="AN107">
            <v>98.66</v>
          </cell>
          <cell r="AO107">
            <v>98.66</v>
          </cell>
          <cell r="AQ107">
            <v>0</v>
          </cell>
          <cell r="CS107">
            <v>40</v>
          </cell>
          <cell r="CT107">
            <v>3</v>
          </cell>
        </row>
        <row r="108">
          <cell r="B108">
            <v>8</v>
          </cell>
          <cell r="C108">
            <v>604.04999999999995</v>
          </cell>
          <cell r="D108">
            <v>620</v>
          </cell>
          <cell r="F108">
            <v>13.56</v>
          </cell>
          <cell r="G108">
            <v>13.34</v>
          </cell>
          <cell r="H108">
            <v>13.56</v>
          </cell>
          <cell r="J108" t="e">
            <v>#DIV/0!</v>
          </cell>
          <cell r="M108">
            <v>143.53</v>
          </cell>
          <cell r="Q108">
            <v>0</v>
          </cell>
          <cell r="S108">
            <v>192.64599999999993</v>
          </cell>
          <cell r="T108">
            <v>192.64599999999993</v>
          </cell>
          <cell r="V108">
            <v>24.96</v>
          </cell>
          <cell r="Y108">
            <v>46.23</v>
          </cell>
          <cell r="AB108">
            <v>113.52799999999999</v>
          </cell>
          <cell r="AC108">
            <v>2.15</v>
          </cell>
          <cell r="AD108">
            <v>2.25</v>
          </cell>
          <cell r="AN108">
            <v>127.1</v>
          </cell>
          <cell r="AO108">
            <v>127.1</v>
          </cell>
          <cell r="AQ108">
            <v>0</v>
          </cell>
          <cell r="CS108">
            <v>40</v>
          </cell>
          <cell r="CT108">
            <v>3</v>
          </cell>
        </row>
        <row r="109">
          <cell r="B109">
            <v>9</v>
          </cell>
          <cell r="C109">
            <v>522.80999999999995</v>
          </cell>
          <cell r="D109">
            <v>467</v>
          </cell>
          <cell r="F109">
            <v>8.19</v>
          </cell>
          <cell r="G109">
            <v>8.31</v>
          </cell>
          <cell r="H109">
            <v>11.75</v>
          </cell>
          <cell r="J109" t="e">
            <v>#DIV/0!</v>
          </cell>
          <cell r="M109">
            <v>109.791</v>
          </cell>
          <cell r="Q109">
            <v>0</v>
          </cell>
          <cell r="S109">
            <v>192.64599999999993</v>
          </cell>
          <cell r="T109">
            <v>192.64599999999993</v>
          </cell>
          <cell r="V109">
            <v>17.745999999999999</v>
          </cell>
          <cell r="Y109">
            <v>32.79</v>
          </cell>
          <cell r="AB109">
            <v>113.52799999999999</v>
          </cell>
          <cell r="AC109">
            <v>2.15</v>
          </cell>
          <cell r="AD109">
            <v>2.14</v>
          </cell>
          <cell r="AN109">
            <v>112.37</v>
          </cell>
          <cell r="AO109">
            <v>112.37</v>
          </cell>
          <cell r="AQ109">
            <v>0</v>
          </cell>
          <cell r="CS109">
            <v>40</v>
          </cell>
          <cell r="CT109">
            <v>3</v>
          </cell>
        </row>
        <row r="110">
          <cell r="B110">
            <v>10</v>
          </cell>
          <cell r="C110">
            <v>442</v>
          </cell>
          <cell r="D110">
            <v>595</v>
          </cell>
          <cell r="F110">
            <v>12.55</v>
          </cell>
          <cell r="G110">
            <v>11.11</v>
          </cell>
          <cell r="H110">
            <v>12.55</v>
          </cell>
          <cell r="J110" t="e">
            <v>#DIV/0!</v>
          </cell>
          <cell r="M110">
            <v>137.44499999999999</v>
          </cell>
          <cell r="Q110">
            <v>0</v>
          </cell>
          <cell r="S110">
            <v>192.64599999999993</v>
          </cell>
          <cell r="T110">
            <v>192.64599999999993</v>
          </cell>
          <cell r="V110">
            <v>20.943999999999999</v>
          </cell>
          <cell r="Y110">
            <v>39.58</v>
          </cell>
          <cell r="AB110">
            <v>113.52799999999999</v>
          </cell>
          <cell r="AC110">
            <v>2.2599999999999998</v>
          </cell>
          <cell r="AD110">
            <v>2.2200000000000002</v>
          </cell>
          <cell r="AN110">
            <v>118.14</v>
          </cell>
          <cell r="AO110">
            <v>118.14</v>
          </cell>
          <cell r="AQ110">
            <v>0</v>
          </cell>
          <cell r="CS110">
            <v>40</v>
          </cell>
          <cell r="CT110">
            <v>3</v>
          </cell>
        </row>
        <row r="111">
          <cell r="B111">
            <v>11</v>
          </cell>
          <cell r="C111">
            <v>338.38</v>
          </cell>
          <cell r="D111">
            <v>237</v>
          </cell>
          <cell r="F111">
            <v>5.71</v>
          </cell>
          <cell r="G111">
            <v>4.8600000000000003</v>
          </cell>
          <cell r="H111">
            <v>5.71</v>
          </cell>
          <cell r="J111" t="e">
            <v>#DIV/0!</v>
          </cell>
          <cell r="M111">
            <v>55.268000000000001</v>
          </cell>
          <cell r="Q111">
            <v>0</v>
          </cell>
          <cell r="S111">
            <v>192.64599999999993</v>
          </cell>
          <cell r="T111">
            <v>192.64599999999993</v>
          </cell>
          <cell r="V111">
            <v>8.3249999999999993</v>
          </cell>
          <cell r="Y111">
            <v>25.11</v>
          </cell>
          <cell r="AB111">
            <v>113.52799999999999</v>
          </cell>
          <cell r="AC111">
            <v>2.4500000000000002</v>
          </cell>
          <cell r="AD111">
            <v>2.2799999999999998</v>
          </cell>
          <cell r="AN111">
            <v>61.58</v>
          </cell>
          <cell r="AO111">
            <v>61.58</v>
          </cell>
          <cell r="AQ111">
            <v>0</v>
          </cell>
          <cell r="CS111">
            <v>40</v>
          </cell>
          <cell r="CT111">
            <v>3</v>
          </cell>
        </row>
        <row r="112">
          <cell r="B112">
            <v>12</v>
          </cell>
          <cell r="C112">
            <v>450.2</v>
          </cell>
          <cell r="D112">
            <v>567</v>
          </cell>
          <cell r="F112">
            <v>13.21</v>
          </cell>
          <cell r="G112">
            <v>9.09</v>
          </cell>
          <cell r="H112">
            <v>13.21</v>
          </cell>
          <cell r="J112" t="e">
            <v>#DIV/0!</v>
          </cell>
          <cell r="M112">
            <v>131.6</v>
          </cell>
          <cell r="Q112">
            <v>0</v>
          </cell>
          <cell r="S112">
            <v>192.64599999999993</v>
          </cell>
          <cell r="T112">
            <v>192.64599999999993</v>
          </cell>
          <cell r="V112">
            <v>19.844999999999999</v>
          </cell>
          <cell r="Y112">
            <v>25.96</v>
          </cell>
          <cell r="AB112">
            <v>113.52799999999999</v>
          </cell>
          <cell r="AC112">
            <v>2.39</v>
          </cell>
          <cell r="AD112">
            <v>2.36</v>
          </cell>
          <cell r="AN112">
            <v>113.4</v>
          </cell>
          <cell r="AO112">
            <v>104.38</v>
          </cell>
          <cell r="AQ112">
            <v>0</v>
          </cell>
          <cell r="CS112">
            <v>40</v>
          </cell>
          <cell r="CT112">
            <v>3</v>
          </cell>
        </row>
        <row r="113">
          <cell r="B113">
            <v>13</v>
          </cell>
          <cell r="J113" t="e">
            <v>#DIV/0!</v>
          </cell>
          <cell r="Q113">
            <v>0</v>
          </cell>
          <cell r="S113">
            <v>192.64599999999993</v>
          </cell>
          <cell r="T113">
            <v>192.64599999999993</v>
          </cell>
          <cell r="AB113">
            <v>113.52799999999999</v>
          </cell>
          <cell r="AQ113">
            <v>0</v>
          </cell>
          <cell r="CS113">
            <v>40</v>
          </cell>
          <cell r="CT113">
            <v>3</v>
          </cell>
        </row>
        <row r="114">
          <cell r="B114">
            <v>14</v>
          </cell>
          <cell r="C114">
            <v>520.48</v>
          </cell>
          <cell r="D114">
            <v>390</v>
          </cell>
          <cell r="F114">
            <v>8.8699999999999992</v>
          </cell>
          <cell r="G114">
            <v>9.0399999999999991</v>
          </cell>
          <cell r="H114">
            <v>9.0399999999999991</v>
          </cell>
          <cell r="J114" t="e">
            <v>#DIV/0!</v>
          </cell>
          <cell r="M114">
            <v>91.65</v>
          </cell>
          <cell r="Q114">
            <v>0</v>
          </cell>
          <cell r="S114">
            <v>192.64599999999993</v>
          </cell>
          <cell r="T114">
            <v>192.64599999999993</v>
          </cell>
          <cell r="V114">
            <v>13.88</v>
          </cell>
          <cell r="Y114">
            <v>12.98</v>
          </cell>
          <cell r="AB114">
            <v>113.52799999999999</v>
          </cell>
          <cell r="AC114">
            <v>2.4700000000000002</v>
          </cell>
          <cell r="AD114">
            <v>2.4</v>
          </cell>
          <cell r="AN114">
            <v>91.99</v>
          </cell>
          <cell r="AO114">
            <v>101.01</v>
          </cell>
          <cell r="AQ114">
            <v>0</v>
          </cell>
          <cell r="CS114">
            <v>40</v>
          </cell>
          <cell r="CT114">
            <v>3</v>
          </cell>
        </row>
        <row r="115">
          <cell r="B115">
            <v>15</v>
          </cell>
          <cell r="C115">
            <v>310.94</v>
          </cell>
          <cell r="D115">
            <v>442</v>
          </cell>
          <cell r="F115">
            <v>7.75</v>
          </cell>
          <cell r="G115">
            <v>12.47</v>
          </cell>
          <cell r="H115">
            <v>12.47</v>
          </cell>
          <cell r="J115" t="e">
            <v>#DIV/0!</v>
          </cell>
          <cell r="M115">
            <v>105.417</v>
          </cell>
          <cell r="Q115">
            <v>0</v>
          </cell>
          <cell r="S115">
            <v>192.64599999999993</v>
          </cell>
          <cell r="T115">
            <v>192.64599999999993</v>
          </cell>
          <cell r="V115">
            <v>15.504</v>
          </cell>
          <cell r="AB115">
            <v>113.52799999999999</v>
          </cell>
          <cell r="AC115">
            <v>2.36</v>
          </cell>
          <cell r="AD115">
            <v>2.33</v>
          </cell>
          <cell r="AN115">
            <v>88.25</v>
          </cell>
          <cell r="AO115">
            <v>88.25</v>
          </cell>
          <cell r="AQ115">
            <v>0</v>
          </cell>
          <cell r="CS115">
            <v>40</v>
          </cell>
          <cell r="CT115">
            <v>3</v>
          </cell>
        </row>
        <row r="116">
          <cell r="B116">
            <v>16</v>
          </cell>
          <cell r="C116">
            <v>460.01</v>
          </cell>
          <cell r="D116">
            <v>420</v>
          </cell>
          <cell r="F116">
            <v>6.92</v>
          </cell>
          <cell r="G116">
            <v>9.85</v>
          </cell>
          <cell r="H116">
            <v>9.85</v>
          </cell>
          <cell r="J116" t="e">
            <v>#DIV/0!</v>
          </cell>
          <cell r="M116">
            <v>98.49</v>
          </cell>
          <cell r="Q116">
            <v>0</v>
          </cell>
          <cell r="S116">
            <v>192.64599999999993</v>
          </cell>
          <cell r="T116">
            <v>192.64599999999993</v>
          </cell>
          <cell r="V116">
            <v>16.13</v>
          </cell>
          <cell r="Y116">
            <v>31.86</v>
          </cell>
          <cell r="AB116">
            <v>113.52799999999999</v>
          </cell>
          <cell r="AC116">
            <v>2.2599999999999998</v>
          </cell>
          <cell r="AD116">
            <v>2.31</v>
          </cell>
          <cell r="AN116">
            <v>94.25</v>
          </cell>
          <cell r="AO116">
            <v>94.25</v>
          </cell>
          <cell r="AQ116">
            <v>0</v>
          </cell>
          <cell r="CS116">
            <v>40</v>
          </cell>
          <cell r="CT116">
            <v>3</v>
          </cell>
        </row>
        <row r="117">
          <cell r="B117">
            <v>17</v>
          </cell>
          <cell r="C117">
            <v>560.87</v>
          </cell>
          <cell r="D117">
            <v>613</v>
          </cell>
          <cell r="F117">
            <v>11.21</v>
          </cell>
          <cell r="G117">
            <v>14.55</v>
          </cell>
          <cell r="H117">
            <v>14.55</v>
          </cell>
          <cell r="J117" t="e">
            <v>#DIV/0!</v>
          </cell>
          <cell r="M117">
            <v>141.10900000000001</v>
          </cell>
          <cell r="Q117">
            <v>0</v>
          </cell>
          <cell r="S117">
            <v>192.64599999999993</v>
          </cell>
          <cell r="T117">
            <v>192.64599999999993</v>
          </cell>
          <cell r="V117">
            <v>22.898</v>
          </cell>
          <cell r="Y117">
            <v>5.87</v>
          </cell>
          <cell r="AB117">
            <v>113.52799999999999</v>
          </cell>
          <cell r="AC117">
            <v>2.15</v>
          </cell>
          <cell r="AD117">
            <v>2.29</v>
          </cell>
          <cell r="AN117">
            <v>120.16</v>
          </cell>
          <cell r="AO117">
            <v>120.16</v>
          </cell>
          <cell r="AQ117">
            <v>0</v>
          </cell>
          <cell r="CS117">
            <v>40</v>
          </cell>
          <cell r="CT117">
            <v>3</v>
          </cell>
        </row>
        <row r="118">
          <cell r="B118">
            <v>18</v>
          </cell>
          <cell r="J118" t="e">
            <v>#DIV/0!</v>
          </cell>
          <cell r="Q118">
            <v>0</v>
          </cell>
          <cell r="S118">
            <v>192.64599999999993</v>
          </cell>
          <cell r="T118">
            <v>192.64599999999993</v>
          </cell>
          <cell r="AB118">
            <v>113.52799999999999</v>
          </cell>
          <cell r="AQ118">
            <v>0</v>
          </cell>
          <cell r="CS118">
            <v>40</v>
          </cell>
          <cell r="CT118">
            <v>3</v>
          </cell>
        </row>
        <row r="119">
          <cell r="B119">
            <v>19</v>
          </cell>
          <cell r="C119">
            <v>717.38</v>
          </cell>
          <cell r="D119">
            <v>736</v>
          </cell>
          <cell r="F119">
            <v>13.27</v>
          </cell>
          <cell r="G119">
            <v>17.239999999999998</v>
          </cell>
          <cell r="H119">
            <v>17.239999999999998</v>
          </cell>
          <cell r="J119" t="e">
            <v>#DIV/0!</v>
          </cell>
          <cell r="M119">
            <v>169.32300000000001</v>
          </cell>
          <cell r="Q119">
            <v>0</v>
          </cell>
          <cell r="S119">
            <v>192.64599999999993</v>
          </cell>
          <cell r="T119">
            <v>192.64599999999993</v>
          </cell>
          <cell r="V119">
            <v>27.998000000000001</v>
          </cell>
          <cell r="Y119">
            <v>37.909999999999997</v>
          </cell>
          <cell r="AB119">
            <v>113.52799999999999</v>
          </cell>
          <cell r="AC119">
            <v>2.13</v>
          </cell>
          <cell r="AD119">
            <v>2.2000000000000002</v>
          </cell>
          <cell r="AN119">
            <v>144.6</v>
          </cell>
          <cell r="AO119">
            <v>144.6</v>
          </cell>
          <cell r="AQ119">
            <v>0</v>
          </cell>
          <cell r="CS119">
            <v>40</v>
          </cell>
          <cell r="CT119">
            <v>3</v>
          </cell>
        </row>
        <row r="120">
          <cell r="B120">
            <v>20</v>
          </cell>
          <cell r="J120" t="e">
            <v>#DIV/0!</v>
          </cell>
          <cell r="Q120">
            <v>0</v>
          </cell>
          <cell r="S120">
            <v>192.64599999999993</v>
          </cell>
          <cell r="T120">
            <v>192.64599999999993</v>
          </cell>
          <cell r="AB120">
            <v>113.52799999999999</v>
          </cell>
          <cell r="AQ120">
            <v>0</v>
          </cell>
          <cell r="CS120">
            <v>40</v>
          </cell>
          <cell r="CT120">
            <v>3</v>
          </cell>
        </row>
        <row r="121">
          <cell r="B121">
            <v>21</v>
          </cell>
          <cell r="C121">
            <v>740.02</v>
          </cell>
          <cell r="D121">
            <v>622</v>
          </cell>
          <cell r="F121">
            <v>12.2</v>
          </cell>
          <cell r="G121">
            <v>13.35</v>
          </cell>
          <cell r="H121">
            <v>13.35</v>
          </cell>
          <cell r="J121" t="e">
            <v>#DIV/0!</v>
          </cell>
          <cell r="M121">
            <v>143.184</v>
          </cell>
          <cell r="Q121">
            <v>0</v>
          </cell>
          <cell r="S121">
            <v>192.64599999999993</v>
          </cell>
          <cell r="T121">
            <v>192.64599999999993</v>
          </cell>
          <cell r="V121">
            <v>23.763999999999999</v>
          </cell>
          <cell r="Y121">
            <v>31.2</v>
          </cell>
          <cell r="AB121">
            <v>113.52799999999999</v>
          </cell>
          <cell r="AC121">
            <v>2.08</v>
          </cell>
          <cell r="AD121">
            <v>2.1800000000000002</v>
          </cell>
          <cell r="AN121">
            <v>150.74</v>
          </cell>
          <cell r="AO121">
            <v>150.74</v>
          </cell>
          <cell r="AQ121">
            <v>0</v>
          </cell>
          <cell r="CS121">
            <v>40</v>
          </cell>
          <cell r="CT121">
            <v>3</v>
          </cell>
        </row>
        <row r="122">
          <cell r="B122">
            <v>22</v>
          </cell>
          <cell r="C122">
            <v>557.38</v>
          </cell>
          <cell r="D122">
            <v>516</v>
          </cell>
          <cell r="F122">
            <v>8.77</v>
          </cell>
          <cell r="G122">
            <v>12.88</v>
          </cell>
          <cell r="H122">
            <v>12.88</v>
          </cell>
          <cell r="J122" t="e">
            <v>#DIV/0!</v>
          </cell>
          <cell r="M122">
            <v>119.29900000000001</v>
          </cell>
          <cell r="Q122">
            <v>0</v>
          </cell>
          <cell r="S122">
            <v>192.64599999999993</v>
          </cell>
          <cell r="T122">
            <v>192.64599999999993</v>
          </cell>
          <cell r="V122">
            <v>20.173999999999999</v>
          </cell>
          <cell r="Y122">
            <v>38.53</v>
          </cell>
          <cell r="AB122">
            <v>113.52799999999999</v>
          </cell>
          <cell r="AC122">
            <v>2.15</v>
          </cell>
          <cell r="AD122">
            <v>2.17</v>
          </cell>
          <cell r="AN122">
            <v>108.43</v>
          </cell>
          <cell r="AO122">
            <v>108.43</v>
          </cell>
          <cell r="AQ122">
            <v>0</v>
          </cell>
          <cell r="CS122">
            <v>40</v>
          </cell>
          <cell r="CT122">
            <v>3</v>
          </cell>
        </row>
        <row r="123">
          <cell r="B123">
            <v>23</v>
          </cell>
          <cell r="C123">
            <v>382.23</v>
          </cell>
          <cell r="D123">
            <v>435</v>
          </cell>
          <cell r="F123">
            <v>9.36</v>
          </cell>
          <cell r="G123">
            <v>10.26</v>
          </cell>
          <cell r="H123">
            <v>10.26</v>
          </cell>
          <cell r="J123" t="e">
            <v>#DIV/0!</v>
          </cell>
          <cell r="M123">
            <v>100.09</v>
          </cell>
          <cell r="Q123">
            <v>0</v>
          </cell>
          <cell r="S123">
            <v>192.64599999999993</v>
          </cell>
          <cell r="T123">
            <v>192.64599999999993</v>
          </cell>
          <cell r="V123">
            <v>17.183</v>
          </cell>
          <cell r="Y123">
            <v>12.34</v>
          </cell>
          <cell r="AB123">
            <v>113.52799999999999</v>
          </cell>
          <cell r="AC123">
            <v>2.1800000000000002</v>
          </cell>
          <cell r="AD123">
            <v>2.14</v>
          </cell>
          <cell r="AN123">
            <v>105.76</v>
          </cell>
          <cell r="AO123">
            <v>105.76</v>
          </cell>
          <cell r="AQ123">
            <v>0</v>
          </cell>
          <cell r="CS123">
            <v>40</v>
          </cell>
          <cell r="CT123">
            <v>3</v>
          </cell>
        </row>
        <row r="124">
          <cell r="B124">
            <v>24</v>
          </cell>
          <cell r="C124">
            <v>381.83</v>
          </cell>
          <cell r="D124">
            <v>449</v>
          </cell>
          <cell r="F124">
            <v>10.119999999999999</v>
          </cell>
          <cell r="G124">
            <v>11.48</v>
          </cell>
          <cell r="H124">
            <v>11.48</v>
          </cell>
          <cell r="J124" t="e">
            <v>#DIV/0!</v>
          </cell>
          <cell r="M124">
            <v>104.164</v>
          </cell>
          <cell r="Q124">
            <v>0</v>
          </cell>
          <cell r="S124">
            <v>192.64599999999993</v>
          </cell>
          <cell r="T124">
            <v>192.64599999999993</v>
          </cell>
          <cell r="V124">
            <v>18.004999999999999</v>
          </cell>
          <cell r="Y124">
            <v>20.010000000000002</v>
          </cell>
          <cell r="AB124">
            <v>113.52799999999999</v>
          </cell>
          <cell r="AC124">
            <v>2.19</v>
          </cell>
          <cell r="AD124">
            <v>2.2200000000000002</v>
          </cell>
          <cell r="AN124">
            <v>88.73</v>
          </cell>
          <cell r="AO124">
            <v>88.73</v>
          </cell>
          <cell r="AQ124">
            <v>0</v>
          </cell>
          <cell r="CS124">
            <v>40</v>
          </cell>
          <cell r="CT124">
            <v>3</v>
          </cell>
        </row>
        <row r="125">
          <cell r="B125">
            <v>25</v>
          </cell>
          <cell r="C125">
            <v>184.78</v>
          </cell>
          <cell r="D125">
            <v>148</v>
          </cell>
          <cell r="G125">
            <v>4.1500000000000004</v>
          </cell>
          <cell r="H125">
            <v>4.1500000000000004</v>
          </cell>
          <cell r="J125" t="e">
            <v>#DIV/0!</v>
          </cell>
          <cell r="M125">
            <v>34.054000000000002</v>
          </cell>
          <cell r="Q125">
            <v>0</v>
          </cell>
          <cell r="S125">
            <v>192.64599999999993</v>
          </cell>
          <cell r="T125">
            <v>192.64599999999993</v>
          </cell>
          <cell r="V125">
            <v>5.9349999999999996</v>
          </cell>
          <cell r="Y125">
            <v>11.11</v>
          </cell>
          <cell r="AB125">
            <v>113.52799999999999</v>
          </cell>
          <cell r="AC125">
            <v>2.16</v>
          </cell>
          <cell r="AD125">
            <v>2.11</v>
          </cell>
          <cell r="AN125">
            <v>32.21</v>
          </cell>
          <cell r="AO125">
            <v>32.21</v>
          </cell>
          <cell r="AQ125">
            <v>0</v>
          </cell>
          <cell r="CS125">
            <v>40</v>
          </cell>
          <cell r="CT125">
            <v>3</v>
          </cell>
        </row>
        <row r="126">
          <cell r="B126">
            <v>26</v>
          </cell>
          <cell r="C126">
            <v>195.82</v>
          </cell>
          <cell r="D126">
            <v>259</v>
          </cell>
          <cell r="G126">
            <v>7.95</v>
          </cell>
          <cell r="H126">
            <v>7.95</v>
          </cell>
          <cell r="J126" t="e">
            <v>#DIV/0!</v>
          </cell>
          <cell r="M126">
            <v>59.648000000000003</v>
          </cell>
          <cell r="Q126">
            <v>0</v>
          </cell>
          <cell r="S126">
            <v>192.64599999999993</v>
          </cell>
          <cell r="T126">
            <v>192.64599999999993</v>
          </cell>
          <cell r="V126">
            <v>10.385</v>
          </cell>
          <cell r="AB126">
            <v>113.52799999999999</v>
          </cell>
          <cell r="AC126">
            <v>2.2999999999999998</v>
          </cell>
          <cell r="AD126">
            <v>2.29</v>
          </cell>
          <cell r="AN126">
            <v>56.56</v>
          </cell>
          <cell r="AO126">
            <v>56.56</v>
          </cell>
          <cell r="AQ126">
            <v>0</v>
          </cell>
          <cell r="CS126">
            <v>40</v>
          </cell>
          <cell r="CT126">
            <v>3</v>
          </cell>
        </row>
        <row r="127">
          <cell r="B127">
            <v>27</v>
          </cell>
          <cell r="J127" t="e">
            <v>#DIV/0!</v>
          </cell>
          <cell r="Q127">
            <v>0</v>
          </cell>
          <cell r="S127">
            <v>192.64599999999993</v>
          </cell>
          <cell r="T127">
            <v>192.64599999999993</v>
          </cell>
          <cell r="AB127">
            <v>113.52799999999999</v>
          </cell>
          <cell r="AQ127">
            <v>0</v>
          </cell>
          <cell r="CS127">
            <v>40</v>
          </cell>
          <cell r="CT127">
            <v>3</v>
          </cell>
        </row>
        <row r="128">
          <cell r="B128">
            <v>28</v>
          </cell>
          <cell r="C128">
            <v>414.07</v>
          </cell>
          <cell r="D128">
            <v>394</v>
          </cell>
          <cell r="F128">
            <v>7.73</v>
          </cell>
          <cell r="G128">
            <v>10.08</v>
          </cell>
          <cell r="H128">
            <v>10.08</v>
          </cell>
          <cell r="J128" t="e">
            <v>#DIV/0!</v>
          </cell>
          <cell r="M128">
            <v>91.408000000000001</v>
          </cell>
          <cell r="Q128">
            <v>0</v>
          </cell>
          <cell r="S128">
            <v>192.64599999999993</v>
          </cell>
          <cell r="T128">
            <v>192.64599999999993</v>
          </cell>
          <cell r="V128">
            <v>16.154</v>
          </cell>
          <cell r="Y128">
            <v>13.98</v>
          </cell>
          <cell r="AB128">
            <v>113.52799999999999</v>
          </cell>
          <cell r="AC128">
            <v>2.27</v>
          </cell>
          <cell r="AD128">
            <v>2.29</v>
          </cell>
          <cell r="AN128">
            <v>67.180000000000007</v>
          </cell>
          <cell r="AO128">
            <v>67.180000000000007</v>
          </cell>
          <cell r="AQ128">
            <v>0</v>
          </cell>
          <cell r="CS128">
            <v>40</v>
          </cell>
          <cell r="CT128">
            <v>3</v>
          </cell>
        </row>
        <row r="129">
          <cell r="B129">
            <v>29</v>
          </cell>
          <cell r="C129">
            <v>297.75</v>
          </cell>
          <cell r="D129">
            <v>215</v>
          </cell>
          <cell r="G129">
            <v>7.65</v>
          </cell>
          <cell r="H129">
            <v>7.65</v>
          </cell>
          <cell r="J129" t="e">
            <v>#DIV/0!</v>
          </cell>
          <cell r="M129">
            <v>50.155999999999999</v>
          </cell>
          <cell r="Q129">
            <v>0</v>
          </cell>
          <cell r="S129">
            <v>192.64599999999993</v>
          </cell>
          <cell r="T129">
            <v>192.64599999999993</v>
          </cell>
          <cell r="V129">
            <v>8.7260000000000009</v>
          </cell>
          <cell r="Y129">
            <v>13.66</v>
          </cell>
          <cell r="AB129">
            <v>113.52799999999999</v>
          </cell>
          <cell r="AC129">
            <v>2.13</v>
          </cell>
          <cell r="AD129">
            <v>2.16</v>
          </cell>
          <cell r="AN129">
            <v>64.81</v>
          </cell>
          <cell r="AO129">
            <v>64.81</v>
          </cell>
          <cell r="AQ129">
            <v>0</v>
          </cell>
          <cell r="CS129">
            <v>40</v>
          </cell>
          <cell r="CT129">
            <v>3</v>
          </cell>
        </row>
        <row r="130">
          <cell r="B130">
            <v>30</v>
          </cell>
          <cell r="C130">
            <v>190.83</v>
          </cell>
          <cell r="D130">
            <v>296</v>
          </cell>
          <cell r="G130">
            <v>8.9600000000000009</v>
          </cell>
          <cell r="H130">
            <v>8.9600000000000009</v>
          </cell>
          <cell r="J130" t="e">
            <v>#DIV/0!</v>
          </cell>
          <cell r="M130">
            <v>69.290999999999997</v>
          </cell>
          <cell r="Q130">
            <v>0</v>
          </cell>
          <cell r="S130">
            <v>192.64599999999993</v>
          </cell>
          <cell r="T130">
            <v>192.64599999999993</v>
          </cell>
          <cell r="V130">
            <v>11.96</v>
          </cell>
          <cell r="Y130">
            <v>6.84</v>
          </cell>
          <cell r="AB130">
            <v>113.52799999999999</v>
          </cell>
          <cell r="AC130">
            <v>2.1</v>
          </cell>
          <cell r="AD130">
            <v>2.09</v>
          </cell>
          <cell r="AN130">
            <v>61</v>
          </cell>
          <cell r="AO130">
            <v>61</v>
          </cell>
          <cell r="AQ130">
            <v>0</v>
          </cell>
          <cell r="CS130">
            <v>40</v>
          </cell>
          <cell r="CT130">
            <v>3</v>
          </cell>
        </row>
        <row r="131">
          <cell r="B131">
            <v>31</v>
          </cell>
          <cell r="J131" t="e">
            <v>#DIV/0!</v>
          </cell>
          <cell r="Q131">
            <v>0</v>
          </cell>
          <cell r="S131">
            <v>192.64599999999993</v>
          </cell>
          <cell r="T131">
            <v>192.64599999999993</v>
          </cell>
          <cell r="AB131">
            <v>113.52799999999999</v>
          </cell>
          <cell r="AQ131">
            <v>0</v>
          </cell>
          <cell r="CS131">
            <v>40</v>
          </cell>
          <cell r="CT131">
            <v>3</v>
          </cell>
        </row>
        <row r="132">
          <cell r="B132" t="str">
            <v>MEI/1</v>
          </cell>
          <cell r="D132">
            <v>202</v>
          </cell>
          <cell r="G132">
            <v>7.11</v>
          </cell>
          <cell r="H132">
            <v>7.11</v>
          </cell>
          <cell r="J132">
            <v>28.410689170182838</v>
          </cell>
          <cell r="M132">
            <v>47.292000000000002</v>
          </cell>
          <cell r="Q132">
            <v>51.41</v>
          </cell>
          <cell r="S132">
            <v>137.84299999999985</v>
          </cell>
          <cell r="T132">
            <v>137.84299999999985</v>
          </cell>
          <cell r="V132">
            <v>8.1389999999999993</v>
          </cell>
          <cell r="Y132">
            <v>14.1</v>
          </cell>
          <cell r="AB132">
            <v>8.006999999999989</v>
          </cell>
          <cell r="AN132">
            <v>44.79</v>
          </cell>
          <cell r="AO132">
            <v>44.79</v>
          </cell>
          <cell r="AQ132">
            <v>0</v>
          </cell>
          <cell r="CS132">
            <v>40</v>
          </cell>
          <cell r="CT132">
            <v>3</v>
          </cell>
        </row>
        <row r="133">
          <cell r="B133">
            <v>2</v>
          </cell>
          <cell r="D133">
            <v>203</v>
          </cell>
          <cell r="G133">
            <v>7.77</v>
          </cell>
          <cell r="H133">
            <v>7.77</v>
          </cell>
          <cell r="J133">
            <v>26.126126126126128</v>
          </cell>
          <cell r="M133">
            <v>47.052</v>
          </cell>
          <cell r="Q133">
            <v>74.92</v>
          </cell>
          <cell r="S133">
            <v>109.97499999999984</v>
          </cell>
          <cell r="T133">
            <v>109.97499999999984</v>
          </cell>
          <cell r="V133">
            <v>8.1630000000000003</v>
          </cell>
          <cell r="Y133">
            <v>6.52</v>
          </cell>
          <cell r="AB133">
            <v>9.6499999999999879</v>
          </cell>
          <cell r="AN133">
            <v>39.54</v>
          </cell>
          <cell r="AO133">
            <v>39.54</v>
          </cell>
          <cell r="AQ133">
            <v>0</v>
          </cell>
          <cell r="CS133">
            <v>40</v>
          </cell>
          <cell r="CT133">
            <v>3</v>
          </cell>
        </row>
        <row r="134">
          <cell r="B134">
            <v>3</v>
          </cell>
          <cell r="D134">
            <v>352</v>
          </cell>
          <cell r="G134">
            <v>12.62</v>
          </cell>
          <cell r="H134">
            <v>12.62</v>
          </cell>
          <cell r="J134">
            <v>27.892234548335978</v>
          </cell>
          <cell r="M134">
            <v>82.075000000000003</v>
          </cell>
          <cell r="Q134">
            <v>51.69</v>
          </cell>
          <cell r="S134">
            <v>140.35999999999984</v>
          </cell>
          <cell r="T134">
            <v>140.35999999999984</v>
          </cell>
          <cell r="V134">
            <v>14.2</v>
          </cell>
          <cell r="AB134">
            <v>23.849999999999987</v>
          </cell>
          <cell r="AN134">
            <v>78.760000000000005</v>
          </cell>
          <cell r="AO134">
            <v>78.760000000000005</v>
          </cell>
          <cell r="AQ134">
            <v>0</v>
          </cell>
          <cell r="CS134">
            <v>40</v>
          </cell>
          <cell r="CT134">
            <v>3</v>
          </cell>
        </row>
        <row r="135">
          <cell r="B135">
            <v>4</v>
          </cell>
          <cell r="Q135">
            <v>0</v>
          </cell>
          <cell r="S135">
            <v>140.35999999999984</v>
          </cell>
          <cell r="T135">
            <v>140.35999999999984</v>
          </cell>
          <cell r="AB135">
            <v>23.849999999999987</v>
          </cell>
          <cell r="AQ135">
            <v>0</v>
          </cell>
          <cell r="CS135">
            <v>40</v>
          </cell>
          <cell r="CT135">
            <v>3</v>
          </cell>
        </row>
        <row r="136">
          <cell r="B136">
            <v>5</v>
          </cell>
          <cell r="D136">
            <v>297</v>
          </cell>
          <cell r="G136">
            <v>10.17</v>
          </cell>
          <cell r="H136">
            <v>10.17</v>
          </cell>
          <cell r="J136">
            <v>29.20353982300885</v>
          </cell>
          <cell r="M136">
            <v>68.635999999999996</v>
          </cell>
          <cell r="Q136">
            <v>78.44</v>
          </cell>
          <cell r="S136">
            <v>130.55599999999984</v>
          </cell>
          <cell r="T136">
            <v>130.55599999999984</v>
          </cell>
          <cell r="V136">
            <v>11.9</v>
          </cell>
          <cell r="AB136">
            <v>35.749999999999986</v>
          </cell>
          <cell r="AN136">
            <v>60.94</v>
          </cell>
          <cell r="AO136">
            <v>60.94</v>
          </cell>
          <cell r="AQ136">
            <v>0</v>
          </cell>
          <cell r="CS136">
            <v>40</v>
          </cell>
          <cell r="CT136">
            <v>3</v>
          </cell>
        </row>
        <row r="137">
          <cell r="B137">
            <v>6</v>
          </cell>
          <cell r="D137">
            <v>416</v>
          </cell>
          <cell r="G137">
            <v>11.96</v>
          </cell>
          <cell r="H137">
            <v>11.96</v>
          </cell>
          <cell r="J137">
            <v>34.782608695652172</v>
          </cell>
          <cell r="M137">
            <v>95.888000000000005</v>
          </cell>
          <cell r="Q137">
            <v>0</v>
          </cell>
          <cell r="S137">
            <v>226.44399999999985</v>
          </cell>
          <cell r="T137">
            <v>226.44399999999985</v>
          </cell>
          <cell r="V137">
            <v>15.43</v>
          </cell>
          <cell r="Y137">
            <v>32.93</v>
          </cell>
          <cell r="AB137">
            <v>18.249999999999986</v>
          </cell>
          <cell r="AN137">
            <v>85.49</v>
          </cell>
          <cell r="AO137">
            <v>85.49</v>
          </cell>
          <cell r="AQ137">
            <v>0</v>
          </cell>
          <cell r="CS137">
            <v>40</v>
          </cell>
          <cell r="CT137">
            <v>3</v>
          </cell>
        </row>
        <row r="138">
          <cell r="B138">
            <v>7</v>
          </cell>
          <cell r="D138">
            <v>374</v>
          </cell>
          <cell r="G138">
            <v>12.04</v>
          </cell>
          <cell r="H138">
            <v>12.04</v>
          </cell>
          <cell r="J138">
            <v>31.063122923588043</v>
          </cell>
          <cell r="M138">
            <v>86.468999999999994</v>
          </cell>
          <cell r="Q138">
            <v>112.05</v>
          </cell>
          <cell r="S138">
            <v>200.86299999999983</v>
          </cell>
          <cell r="T138">
            <v>200.86299999999983</v>
          </cell>
          <cell r="V138">
            <v>15.372</v>
          </cell>
          <cell r="Y138">
            <v>33.01</v>
          </cell>
          <cell r="AB138">
            <v>0.61199999999998766</v>
          </cell>
          <cell r="AN138">
            <v>81.75</v>
          </cell>
          <cell r="AO138">
            <v>81.75</v>
          </cell>
          <cell r="AQ138">
            <v>0</v>
          </cell>
          <cell r="CS138">
            <v>40</v>
          </cell>
          <cell r="CT138">
            <v>3</v>
          </cell>
        </row>
        <row r="139">
          <cell r="B139">
            <v>8</v>
          </cell>
          <cell r="D139">
            <v>446</v>
          </cell>
          <cell r="G139">
            <v>13.23</v>
          </cell>
          <cell r="H139">
            <v>13.23</v>
          </cell>
          <cell r="J139">
            <v>33.711262282690853</v>
          </cell>
          <cell r="M139">
            <v>102.624</v>
          </cell>
          <cell r="Q139">
            <v>126.29</v>
          </cell>
          <cell r="S139">
            <v>177.19699999999983</v>
          </cell>
          <cell r="T139">
            <v>177.19699999999983</v>
          </cell>
          <cell r="V139">
            <v>17.928999999999998</v>
          </cell>
          <cell r="Y139">
            <v>6.31</v>
          </cell>
          <cell r="AB139">
            <v>12.230999999999987</v>
          </cell>
          <cell r="AN139">
            <v>91.73</v>
          </cell>
          <cell r="AO139">
            <v>91.73</v>
          </cell>
          <cell r="AQ139">
            <v>0</v>
          </cell>
          <cell r="CS139">
            <v>40</v>
          </cell>
          <cell r="CT139">
            <v>3</v>
          </cell>
        </row>
        <row r="140">
          <cell r="B140">
            <v>9</v>
          </cell>
          <cell r="D140">
            <v>232</v>
          </cell>
          <cell r="F140">
            <v>2</v>
          </cell>
          <cell r="G140">
            <v>6.5</v>
          </cell>
          <cell r="H140">
            <v>8.5</v>
          </cell>
          <cell r="J140">
            <v>27.294117647058822</v>
          </cell>
          <cell r="M140">
            <v>53.36</v>
          </cell>
          <cell r="Q140">
            <v>121.79</v>
          </cell>
          <cell r="S140">
            <v>108.76699999999984</v>
          </cell>
          <cell r="T140">
            <v>108.76699999999984</v>
          </cell>
          <cell r="V140">
            <v>9.3490000000000002</v>
          </cell>
          <cell r="Y140">
            <v>18.88</v>
          </cell>
          <cell r="AB140">
            <v>2.6999999999999886</v>
          </cell>
          <cell r="AN140">
            <v>51.66</v>
          </cell>
          <cell r="AO140">
            <v>51.66</v>
          </cell>
          <cell r="AQ140">
            <v>0</v>
          </cell>
          <cell r="CS140">
            <v>40</v>
          </cell>
          <cell r="CT140">
            <v>3</v>
          </cell>
        </row>
        <row r="141">
          <cell r="B141">
            <v>10</v>
          </cell>
          <cell r="D141">
            <v>525</v>
          </cell>
          <cell r="G141">
            <v>18.62</v>
          </cell>
          <cell r="H141">
            <v>18.62</v>
          </cell>
          <cell r="J141">
            <v>28.195488721804509</v>
          </cell>
          <cell r="M141">
            <v>118.884</v>
          </cell>
          <cell r="Q141">
            <v>109.88</v>
          </cell>
          <cell r="S141">
            <v>117.77099999999984</v>
          </cell>
          <cell r="T141">
            <v>117.77099999999984</v>
          </cell>
          <cell r="V141">
            <v>19.309999999999999</v>
          </cell>
          <cell r="Y141">
            <v>13.37</v>
          </cell>
          <cell r="AB141">
            <v>8.6399999999999881</v>
          </cell>
          <cell r="AN141">
            <v>106.08</v>
          </cell>
          <cell r="AO141">
            <v>86.08</v>
          </cell>
          <cell r="AQ141">
            <v>20</v>
          </cell>
          <cell r="CS141">
            <v>40</v>
          </cell>
          <cell r="CT141">
            <v>3</v>
          </cell>
        </row>
        <row r="142">
          <cell r="B142">
            <v>11</v>
          </cell>
          <cell r="Q142">
            <v>0</v>
          </cell>
          <cell r="S142">
            <v>117.77099999999984</v>
          </cell>
          <cell r="T142">
            <v>117.77099999999984</v>
          </cell>
          <cell r="AB142">
            <v>8.6399999999999881</v>
          </cell>
          <cell r="AQ142">
            <v>20</v>
          </cell>
          <cell r="CS142">
            <v>40</v>
          </cell>
          <cell r="CT142">
            <v>3</v>
          </cell>
        </row>
        <row r="143">
          <cell r="B143">
            <v>12</v>
          </cell>
          <cell r="D143">
            <v>327</v>
          </cell>
          <cell r="G143">
            <v>11.46</v>
          </cell>
          <cell r="H143">
            <v>11.46</v>
          </cell>
          <cell r="J143">
            <v>28.534031413612563</v>
          </cell>
          <cell r="M143">
            <v>72.593999999999994</v>
          </cell>
          <cell r="Q143">
            <v>65.489999999999995</v>
          </cell>
          <cell r="S143">
            <v>124.87499999999984</v>
          </cell>
          <cell r="T143">
            <v>124.87499999999984</v>
          </cell>
          <cell r="V143">
            <v>12.585000000000001</v>
          </cell>
          <cell r="Y143">
            <v>19.63</v>
          </cell>
          <cell r="AB143">
            <v>1.5949999999999882</v>
          </cell>
          <cell r="AN143">
            <v>60.29</v>
          </cell>
          <cell r="AO143">
            <v>80.290000000000006</v>
          </cell>
          <cell r="AQ143">
            <v>0</v>
          </cell>
          <cell r="CS143">
            <v>40</v>
          </cell>
          <cell r="CT143">
            <v>3</v>
          </cell>
        </row>
        <row r="144">
          <cell r="B144">
            <v>13</v>
          </cell>
          <cell r="D144">
            <v>514</v>
          </cell>
          <cell r="G144">
            <v>17.899999999999999</v>
          </cell>
          <cell r="H144">
            <v>17.899999999999999</v>
          </cell>
          <cell r="J144">
            <v>28.715083798882684</v>
          </cell>
          <cell r="M144">
            <v>113.33</v>
          </cell>
          <cell r="Q144">
            <v>96.4</v>
          </cell>
          <cell r="S144">
            <v>141.80499999999984</v>
          </cell>
          <cell r="T144">
            <v>141.80499999999984</v>
          </cell>
          <cell r="V144">
            <v>19.058</v>
          </cell>
          <cell r="Y144">
            <v>6.68</v>
          </cell>
          <cell r="AB144">
            <v>13.972999999999988</v>
          </cell>
          <cell r="AN144">
            <v>114.88</v>
          </cell>
          <cell r="AO144">
            <v>114.88</v>
          </cell>
          <cell r="AQ144">
            <v>0</v>
          </cell>
          <cell r="CS144">
            <v>40</v>
          </cell>
          <cell r="CT144">
            <v>3</v>
          </cell>
        </row>
        <row r="145">
          <cell r="B145">
            <v>14</v>
          </cell>
          <cell r="Q145">
            <v>0</v>
          </cell>
          <cell r="S145">
            <v>141.80499999999984</v>
          </cell>
          <cell r="T145">
            <v>141.80499999999984</v>
          </cell>
          <cell r="AB145">
            <v>13.972999999999988</v>
          </cell>
          <cell r="AQ145">
            <v>0</v>
          </cell>
          <cell r="CS145">
            <v>40</v>
          </cell>
          <cell r="CT145">
            <v>3</v>
          </cell>
        </row>
        <row r="146">
          <cell r="B146">
            <v>15</v>
          </cell>
          <cell r="Q146">
            <v>0</v>
          </cell>
          <cell r="S146">
            <v>141.80499999999984</v>
          </cell>
          <cell r="T146">
            <v>141.80499999999984</v>
          </cell>
          <cell r="AB146">
            <v>13.972999999999988</v>
          </cell>
          <cell r="AQ146">
            <v>0</v>
          </cell>
          <cell r="CS146">
            <v>40</v>
          </cell>
          <cell r="CT146">
            <v>3</v>
          </cell>
        </row>
        <row r="147">
          <cell r="B147">
            <v>16</v>
          </cell>
          <cell r="D147">
            <v>302</v>
          </cell>
          <cell r="G147">
            <v>10.47</v>
          </cell>
          <cell r="H147">
            <v>10.47</v>
          </cell>
          <cell r="J147">
            <v>28.844317096466092</v>
          </cell>
          <cell r="M147">
            <v>66.91</v>
          </cell>
          <cell r="Q147">
            <v>0</v>
          </cell>
          <cell r="S147">
            <v>208.71499999999983</v>
          </cell>
          <cell r="T147">
            <v>208.71499999999983</v>
          </cell>
          <cell r="V147">
            <v>11.61</v>
          </cell>
          <cell r="Y147">
            <v>6.96</v>
          </cell>
          <cell r="AB147">
            <v>18.622999999999987</v>
          </cell>
          <cell r="AN147">
            <v>50.78</v>
          </cell>
          <cell r="AO147">
            <v>50.78</v>
          </cell>
          <cell r="AQ147">
            <v>0</v>
          </cell>
          <cell r="CS147">
            <v>40</v>
          </cell>
          <cell r="CT147">
            <v>3</v>
          </cell>
        </row>
        <row r="148">
          <cell r="B148">
            <v>17</v>
          </cell>
          <cell r="D148">
            <v>594</v>
          </cell>
          <cell r="G148">
            <v>21.22</v>
          </cell>
          <cell r="H148">
            <v>21.22</v>
          </cell>
          <cell r="J148">
            <v>27.992459943449578</v>
          </cell>
          <cell r="M148">
            <v>131.673</v>
          </cell>
          <cell r="Q148">
            <v>0</v>
          </cell>
          <cell r="S148">
            <v>340.38799999999981</v>
          </cell>
          <cell r="T148">
            <v>340.38799999999981</v>
          </cell>
          <cell r="V148">
            <v>23.004999999999999</v>
          </cell>
          <cell r="Y148">
            <v>13.44</v>
          </cell>
          <cell r="AB148">
            <v>28.187999999999988</v>
          </cell>
          <cell r="AN148">
            <v>136.38</v>
          </cell>
          <cell r="AO148">
            <v>136.38</v>
          </cell>
          <cell r="AQ148">
            <v>0</v>
          </cell>
          <cell r="CS148">
            <v>40</v>
          </cell>
          <cell r="CT148">
            <v>3</v>
          </cell>
        </row>
        <row r="149">
          <cell r="B149">
            <v>18</v>
          </cell>
          <cell r="Q149">
            <v>0</v>
          </cell>
          <cell r="S149">
            <v>340.38799999999981</v>
          </cell>
          <cell r="T149">
            <v>340.38799999999981</v>
          </cell>
          <cell r="AB149">
            <v>28.187999999999988</v>
          </cell>
          <cell r="AQ149">
            <v>0</v>
          </cell>
          <cell r="CS149">
            <v>40</v>
          </cell>
          <cell r="CT149">
            <v>3</v>
          </cell>
        </row>
        <row r="150">
          <cell r="B150">
            <v>19</v>
          </cell>
          <cell r="D150">
            <v>713</v>
          </cell>
          <cell r="G150">
            <v>21.42</v>
          </cell>
          <cell r="H150">
            <v>21.42</v>
          </cell>
          <cell r="J150">
            <v>33.286647992530341</v>
          </cell>
          <cell r="M150">
            <v>158.286</v>
          </cell>
          <cell r="Q150">
            <v>0</v>
          </cell>
          <cell r="S150">
            <v>498.67399999999981</v>
          </cell>
          <cell r="T150">
            <v>498.67399999999981</v>
          </cell>
          <cell r="V150">
            <v>28.805</v>
          </cell>
          <cell r="Y150">
            <v>25.87</v>
          </cell>
          <cell r="AB150">
            <v>31.122999999999987</v>
          </cell>
          <cell r="AN150">
            <v>139.47999999999999</v>
          </cell>
          <cell r="AO150">
            <v>139.47999999999999</v>
          </cell>
          <cell r="AQ150">
            <v>0</v>
          </cell>
          <cell r="CS150">
            <v>40</v>
          </cell>
          <cell r="CT150">
            <v>3</v>
          </cell>
        </row>
        <row r="151">
          <cell r="B151">
            <v>20</v>
          </cell>
          <cell r="D151">
            <v>800</v>
          </cell>
          <cell r="G151">
            <v>22.78</v>
          </cell>
          <cell r="H151">
            <v>22.78</v>
          </cell>
          <cell r="J151">
            <v>35.118525021949075</v>
          </cell>
          <cell r="M151">
            <v>184.8</v>
          </cell>
          <cell r="Q151">
            <v>229</v>
          </cell>
          <cell r="S151">
            <v>454.47399999999982</v>
          </cell>
          <cell r="T151">
            <v>454.47399999999982</v>
          </cell>
          <cell r="V151">
            <v>32.4</v>
          </cell>
          <cell r="Y151">
            <v>38.4</v>
          </cell>
          <cell r="AB151">
            <v>25.122999999999983</v>
          </cell>
          <cell r="AN151">
            <v>168</v>
          </cell>
          <cell r="AO151">
            <v>130.9</v>
          </cell>
          <cell r="AQ151">
            <v>37.099999999999994</v>
          </cell>
          <cell r="CS151">
            <v>40</v>
          </cell>
          <cell r="CT151">
            <v>3</v>
          </cell>
        </row>
        <row r="152">
          <cell r="B152">
            <v>21</v>
          </cell>
          <cell r="D152">
            <v>426</v>
          </cell>
          <cell r="F152">
            <v>8.83</v>
          </cell>
          <cell r="G152">
            <v>12.8</v>
          </cell>
          <cell r="H152">
            <v>12.8</v>
          </cell>
          <cell r="J152">
            <v>33.28125</v>
          </cell>
          <cell r="M152">
            <v>100.11</v>
          </cell>
          <cell r="Q152">
            <v>115.12</v>
          </cell>
          <cell r="S152">
            <v>439.46399999999983</v>
          </cell>
          <cell r="T152">
            <v>439.46399999999983</v>
          </cell>
          <cell r="V152">
            <v>17.113</v>
          </cell>
          <cell r="Y152">
            <v>32.72</v>
          </cell>
          <cell r="AB152">
            <v>9.515999999999984</v>
          </cell>
          <cell r="AN152">
            <v>89.46</v>
          </cell>
          <cell r="AO152">
            <v>113.7</v>
          </cell>
          <cell r="AQ152">
            <v>12.859999999999985</v>
          </cell>
          <cell r="CS152">
            <v>40</v>
          </cell>
          <cell r="CT152">
            <v>3</v>
          </cell>
        </row>
        <row r="153">
          <cell r="B153">
            <v>22</v>
          </cell>
          <cell r="D153">
            <v>676</v>
          </cell>
          <cell r="F153">
            <v>2.61</v>
          </cell>
          <cell r="G153">
            <v>18.100000000000001</v>
          </cell>
          <cell r="H153">
            <v>20.71</v>
          </cell>
          <cell r="I153">
            <v>1.43</v>
          </cell>
          <cell r="J153">
            <v>32.641236117817478</v>
          </cell>
          <cell r="M153">
            <v>160.21199999999999</v>
          </cell>
          <cell r="Q153">
            <v>172.91</v>
          </cell>
          <cell r="S153">
            <v>426.76599999999985</v>
          </cell>
          <cell r="T153">
            <v>426.76599999999985</v>
          </cell>
          <cell r="V153">
            <v>26.364000000000001</v>
          </cell>
          <cell r="AB153">
            <v>35.879999999999981</v>
          </cell>
          <cell r="AN153">
            <v>157.93</v>
          </cell>
          <cell r="AO153">
            <v>170.79</v>
          </cell>
          <cell r="AQ153">
            <v>0</v>
          </cell>
          <cell r="CS153">
            <v>40</v>
          </cell>
          <cell r="CT153">
            <v>3</v>
          </cell>
        </row>
        <row r="154">
          <cell r="B154">
            <v>23</v>
          </cell>
          <cell r="D154">
            <v>232</v>
          </cell>
          <cell r="G154">
            <v>7.09</v>
          </cell>
          <cell r="H154">
            <v>7.09</v>
          </cell>
          <cell r="J154">
            <v>32.722143864598024</v>
          </cell>
          <cell r="M154">
            <v>56.03</v>
          </cell>
          <cell r="Q154">
            <v>208.22</v>
          </cell>
          <cell r="S154">
            <v>274.57599999999979</v>
          </cell>
          <cell r="T154">
            <v>274.57599999999979</v>
          </cell>
          <cell r="V154">
            <v>9.5120000000000005</v>
          </cell>
          <cell r="AB154">
            <v>45.391999999999982</v>
          </cell>
          <cell r="AN154">
            <v>60.15</v>
          </cell>
          <cell r="AO154">
            <v>60.15</v>
          </cell>
          <cell r="AQ154">
            <v>0</v>
          </cell>
          <cell r="CS154">
            <v>40</v>
          </cell>
          <cell r="CT154">
            <v>3</v>
          </cell>
        </row>
        <row r="155">
          <cell r="B155">
            <v>24</v>
          </cell>
          <cell r="D155">
            <v>533</v>
          </cell>
          <cell r="G155">
            <v>16.16</v>
          </cell>
          <cell r="H155">
            <v>16.16</v>
          </cell>
          <cell r="J155">
            <v>32.982673267326732</v>
          </cell>
          <cell r="M155">
            <v>128.56</v>
          </cell>
          <cell r="Q155">
            <v>120.01</v>
          </cell>
          <cell r="S155">
            <v>283.12599999999981</v>
          </cell>
          <cell r="T155">
            <v>283.12599999999981</v>
          </cell>
          <cell r="V155">
            <v>22.1</v>
          </cell>
          <cell r="Y155">
            <v>12.98</v>
          </cell>
          <cell r="AB155">
            <v>54.511999999999986</v>
          </cell>
          <cell r="AN155">
            <v>125.74</v>
          </cell>
          <cell r="AO155">
            <v>125.74</v>
          </cell>
          <cell r="AQ155">
            <v>0</v>
          </cell>
          <cell r="CS155">
            <v>40</v>
          </cell>
          <cell r="CT155">
            <v>3</v>
          </cell>
        </row>
        <row r="156">
          <cell r="B156">
            <v>25</v>
          </cell>
          <cell r="Q156">
            <v>0</v>
          </cell>
          <cell r="S156">
            <v>283.12599999999981</v>
          </cell>
          <cell r="T156">
            <v>283.12599999999981</v>
          </cell>
          <cell r="AB156">
            <v>54.511999999999986</v>
          </cell>
          <cell r="AQ156">
            <v>0</v>
          </cell>
          <cell r="CS156">
            <v>40</v>
          </cell>
          <cell r="CT156">
            <v>3</v>
          </cell>
        </row>
        <row r="157">
          <cell r="B157">
            <v>26</v>
          </cell>
          <cell r="D157">
            <v>258</v>
          </cell>
          <cell r="G157">
            <v>8.66</v>
          </cell>
          <cell r="H157">
            <v>8.66</v>
          </cell>
          <cell r="J157">
            <v>29.792147806004618</v>
          </cell>
          <cell r="M157">
            <v>62.195</v>
          </cell>
          <cell r="Q157">
            <v>126.19</v>
          </cell>
          <cell r="S157">
            <v>219.1309999999998</v>
          </cell>
          <cell r="T157">
            <v>219.1309999999998</v>
          </cell>
          <cell r="V157">
            <v>10.759</v>
          </cell>
          <cell r="Y157">
            <v>44.71</v>
          </cell>
          <cell r="AB157">
            <v>20.560999999999986</v>
          </cell>
          <cell r="AN157">
            <v>54.35</v>
          </cell>
          <cell r="AO157">
            <v>54.35</v>
          </cell>
          <cell r="AQ157">
            <v>0</v>
          </cell>
          <cell r="CS157">
            <v>40</v>
          </cell>
          <cell r="CT157">
            <v>3</v>
          </cell>
        </row>
        <row r="158">
          <cell r="B158">
            <v>27</v>
          </cell>
          <cell r="D158">
            <v>168</v>
          </cell>
          <cell r="G158">
            <v>6.09</v>
          </cell>
          <cell r="H158">
            <v>6.09</v>
          </cell>
          <cell r="J158">
            <v>27.586206896551726</v>
          </cell>
          <cell r="M158">
            <v>40.438000000000002</v>
          </cell>
          <cell r="Q158">
            <v>125.5</v>
          </cell>
          <cell r="S158">
            <v>134.06899999999979</v>
          </cell>
          <cell r="T158">
            <v>134.06899999999979</v>
          </cell>
          <cell r="V158">
            <v>6.835</v>
          </cell>
          <cell r="Y158">
            <v>19.7</v>
          </cell>
          <cell r="AB158">
            <v>7.6959999999999873</v>
          </cell>
          <cell r="AN158">
            <v>35.28</v>
          </cell>
          <cell r="AO158">
            <v>28.35</v>
          </cell>
          <cell r="AQ158">
            <v>6.93</v>
          </cell>
          <cell r="CS158">
            <v>40</v>
          </cell>
          <cell r="CT158">
            <v>3</v>
          </cell>
        </row>
        <row r="159">
          <cell r="B159">
            <v>28</v>
          </cell>
          <cell r="D159">
            <v>247</v>
          </cell>
          <cell r="F159">
            <v>4.47</v>
          </cell>
          <cell r="G159">
            <v>7.85</v>
          </cell>
          <cell r="H159">
            <v>7.85</v>
          </cell>
          <cell r="J159">
            <v>31.464968152866245</v>
          </cell>
          <cell r="M159">
            <v>59.28</v>
          </cell>
          <cell r="Q159">
            <v>0</v>
          </cell>
          <cell r="S159">
            <v>193.34899999999979</v>
          </cell>
          <cell r="T159">
            <v>193.34899999999979</v>
          </cell>
          <cell r="V159">
            <v>10.156000000000001</v>
          </cell>
          <cell r="Y159">
            <v>6.62</v>
          </cell>
          <cell r="AB159">
            <v>11.231999999999989</v>
          </cell>
          <cell r="AN159">
            <v>51.87</v>
          </cell>
          <cell r="AO159">
            <v>49.28</v>
          </cell>
          <cell r="AQ159">
            <v>9.519999999999996</v>
          </cell>
          <cell r="CS159">
            <v>40</v>
          </cell>
          <cell r="CT159">
            <v>3</v>
          </cell>
        </row>
        <row r="160">
          <cell r="B160">
            <v>29</v>
          </cell>
          <cell r="Q160">
            <v>0</v>
          </cell>
          <cell r="S160">
            <v>193.34899999999979</v>
          </cell>
          <cell r="T160">
            <v>193.34899999999979</v>
          </cell>
          <cell r="AB160">
            <v>11.231999999999989</v>
          </cell>
          <cell r="AQ160">
            <v>9.519999999999996</v>
          </cell>
          <cell r="CS160">
            <v>40</v>
          </cell>
          <cell r="CT160">
            <v>3</v>
          </cell>
        </row>
        <row r="161">
          <cell r="B161">
            <v>30</v>
          </cell>
          <cell r="D161">
            <v>197</v>
          </cell>
          <cell r="F161">
            <v>3.24</v>
          </cell>
          <cell r="G161">
            <v>5.98</v>
          </cell>
          <cell r="H161">
            <v>5.98</v>
          </cell>
          <cell r="J161">
            <v>32.943143812709025</v>
          </cell>
          <cell r="M161">
            <v>47.3</v>
          </cell>
          <cell r="Q161">
            <v>104.44</v>
          </cell>
          <cell r="S161">
            <v>136.20899999999978</v>
          </cell>
          <cell r="T161">
            <v>136.20899999999978</v>
          </cell>
          <cell r="V161">
            <v>8.1750000000000007</v>
          </cell>
          <cell r="Y161">
            <v>18.95</v>
          </cell>
          <cell r="AB161">
            <v>0.45699999999999008</v>
          </cell>
          <cell r="AN161">
            <v>40.729999999999997</v>
          </cell>
          <cell r="AO161">
            <v>50.25</v>
          </cell>
          <cell r="AQ161">
            <v>0</v>
          </cell>
          <cell r="CS161">
            <v>40</v>
          </cell>
          <cell r="CT161">
            <v>3</v>
          </cell>
        </row>
        <row r="162">
          <cell r="B162">
            <v>31</v>
          </cell>
          <cell r="D162">
            <v>365</v>
          </cell>
          <cell r="F162">
            <v>5.56</v>
          </cell>
          <cell r="G162">
            <v>10.46</v>
          </cell>
          <cell r="H162">
            <v>10.46</v>
          </cell>
          <cell r="J162">
            <v>34.894837476099426</v>
          </cell>
          <cell r="M162">
            <v>87.71</v>
          </cell>
          <cell r="Q162">
            <v>64.53</v>
          </cell>
          <cell r="S162">
            <v>159.38899999999975</v>
          </cell>
          <cell r="T162">
            <v>159.38899999999975</v>
          </cell>
          <cell r="V162">
            <v>15.33</v>
          </cell>
          <cell r="Y162">
            <v>6.36</v>
          </cell>
          <cell r="AB162">
            <v>9.4269999999999889</v>
          </cell>
          <cell r="AN162">
            <v>72.150000000000006</v>
          </cell>
          <cell r="AO162">
            <v>72.150000000000006</v>
          </cell>
          <cell r="AQ162">
            <v>0</v>
          </cell>
          <cell r="CS162">
            <v>40</v>
          </cell>
          <cell r="CT162">
            <v>3</v>
          </cell>
        </row>
        <row r="163">
          <cell r="B163" t="str">
            <v>JUN/1</v>
          </cell>
          <cell r="Q163">
            <v>0</v>
          </cell>
          <cell r="S163">
            <v>159.38899999999975</v>
          </cell>
          <cell r="T163">
            <v>159.38899999999975</v>
          </cell>
          <cell r="AB163">
            <v>9.4269999999999889</v>
          </cell>
          <cell r="AQ163">
            <v>0</v>
          </cell>
          <cell r="CS163">
            <v>40</v>
          </cell>
          <cell r="CT163">
            <v>3</v>
          </cell>
        </row>
        <row r="164">
          <cell r="B164">
            <v>2</v>
          </cell>
          <cell r="D164">
            <v>283</v>
          </cell>
          <cell r="F164">
            <v>2.72</v>
          </cell>
          <cell r="G164">
            <v>6.89</v>
          </cell>
          <cell r="H164">
            <v>9.61</v>
          </cell>
          <cell r="J164">
            <v>29.448491155046828</v>
          </cell>
          <cell r="M164">
            <v>66.504999999999995</v>
          </cell>
          <cell r="Q164">
            <v>67</v>
          </cell>
          <cell r="S164">
            <v>158.89399999999975</v>
          </cell>
          <cell r="T164">
            <v>158.89399999999975</v>
          </cell>
          <cell r="V164">
            <v>11.83</v>
          </cell>
          <cell r="Y164">
            <v>13.55</v>
          </cell>
          <cell r="AB164">
            <v>7.7069999999999901</v>
          </cell>
          <cell r="AN164">
            <v>63.44</v>
          </cell>
          <cell r="AO164">
            <v>63.44</v>
          </cell>
          <cell r="AQ164">
            <v>0</v>
          </cell>
          <cell r="CS164">
            <v>40</v>
          </cell>
          <cell r="CT164">
            <v>3</v>
          </cell>
        </row>
        <row r="165">
          <cell r="B165">
            <v>3</v>
          </cell>
          <cell r="D165">
            <v>305</v>
          </cell>
          <cell r="F165">
            <v>3.33</v>
          </cell>
          <cell r="G165">
            <v>9.51</v>
          </cell>
          <cell r="H165">
            <v>9.51</v>
          </cell>
          <cell r="J165">
            <v>32.071503680336491</v>
          </cell>
          <cell r="M165">
            <v>70.203000000000003</v>
          </cell>
          <cell r="Q165">
            <v>53.02</v>
          </cell>
          <cell r="S165">
            <v>176.07699999999974</v>
          </cell>
          <cell r="T165">
            <v>176.07699999999974</v>
          </cell>
          <cell r="V165">
            <v>12.9</v>
          </cell>
          <cell r="Y165">
            <v>19.52</v>
          </cell>
          <cell r="AB165">
            <v>1.0869999999999926</v>
          </cell>
          <cell r="AN165">
            <v>57.75</v>
          </cell>
          <cell r="AO165">
            <v>57.75</v>
          </cell>
          <cell r="AQ165">
            <v>0</v>
          </cell>
          <cell r="CS165">
            <v>40</v>
          </cell>
          <cell r="CT165">
            <v>3</v>
          </cell>
        </row>
        <row r="166">
          <cell r="B166">
            <v>4</v>
          </cell>
          <cell r="D166">
            <v>195</v>
          </cell>
          <cell r="F166">
            <v>5.46</v>
          </cell>
          <cell r="G166">
            <v>4.72</v>
          </cell>
          <cell r="H166">
            <v>5.46</v>
          </cell>
          <cell r="J166">
            <v>35.714285714285715</v>
          </cell>
          <cell r="M166">
            <v>45.045000000000002</v>
          </cell>
          <cell r="Q166">
            <v>77.540000000000006</v>
          </cell>
          <cell r="S166">
            <v>143.58199999999971</v>
          </cell>
          <cell r="T166">
            <v>143.58199999999971</v>
          </cell>
          <cell r="V166">
            <v>8.35</v>
          </cell>
          <cell r="Y166">
            <v>6.75</v>
          </cell>
          <cell r="AB166">
            <v>2.6869999999999923</v>
          </cell>
          <cell r="AN166">
            <v>44.63</v>
          </cell>
          <cell r="AO166">
            <v>44.63</v>
          </cell>
          <cell r="AQ166">
            <v>0</v>
          </cell>
          <cell r="CS166">
            <v>40</v>
          </cell>
          <cell r="CT166">
            <v>3</v>
          </cell>
        </row>
        <row r="167">
          <cell r="B167">
            <v>5</v>
          </cell>
          <cell r="D167">
            <v>196</v>
          </cell>
          <cell r="F167">
            <v>2.67</v>
          </cell>
          <cell r="G167">
            <v>5.93</v>
          </cell>
          <cell r="H167">
            <v>5.93</v>
          </cell>
          <cell r="J167">
            <v>33.052276559865092</v>
          </cell>
          <cell r="M167">
            <v>45.381</v>
          </cell>
          <cell r="Q167">
            <v>53.9</v>
          </cell>
          <cell r="S167">
            <v>135.0629999999997</v>
          </cell>
          <cell r="T167">
            <v>135.0629999999997</v>
          </cell>
          <cell r="V167">
            <v>8.3000000000000007</v>
          </cell>
          <cell r="Y167">
            <v>7.54</v>
          </cell>
          <cell r="AB167">
            <v>3.446999999999993</v>
          </cell>
          <cell r="AN167">
            <v>51.51</v>
          </cell>
          <cell r="AO167">
            <v>51.51</v>
          </cell>
          <cell r="AQ167">
            <v>0</v>
          </cell>
          <cell r="CS167">
            <v>40</v>
          </cell>
          <cell r="CT167">
            <v>3</v>
          </cell>
        </row>
        <row r="168">
          <cell r="B168">
            <v>6</v>
          </cell>
          <cell r="D168">
            <v>250</v>
          </cell>
          <cell r="F168">
            <v>5.32</v>
          </cell>
          <cell r="G168">
            <v>6.8</v>
          </cell>
          <cell r="H168">
            <v>6.8</v>
          </cell>
          <cell r="J168">
            <v>36.764705882352942</v>
          </cell>
          <cell r="M168">
            <v>58</v>
          </cell>
          <cell r="Q168">
            <v>65.739999999999995</v>
          </cell>
          <cell r="S168">
            <v>127.32299999999971</v>
          </cell>
          <cell r="T168">
            <v>127.32299999999971</v>
          </cell>
          <cell r="V168">
            <v>10.75</v>
          </cell>
          <cell r="Y168">
            <v>5.97</v>
          </cell>
          <cell r="AB168">
            <v>8.2269999999999932</v>
          </cell>
          <cell r="AN168">
            <v>49.76</v>
          </cell>
          <cell r="AO168">
            <v>49.76</v>
          </cell>
          <cell r="AQ168">
            <v>0</v>
          </cell>
          <cell r="CS168">
            <v>40</v>
          </cell>
          <cell r="CT168">
            <v>3</v>
          </cell>
        </row>
        <row r="169">
          <cell r="B169">
            <v>7</v>
          </cell>
          <cell r="D169">
            <v>483</v>
          </cell>
          <cell r="F169">
            <v>9.14</v>
          </cell>
          <cell r="G169">
            <v>12.16</v>
          </cell>
          <cell r="H169">
            <v>12.16</v>
          </cell>
          <cell r="J169">
            <v>39.720394736842103</v>
          </cell>
          <cell r="M169">
            <v>111.09</v>
          </cell>
          <cell r="Q169">
            <v>0</v>
          </cell>
          <cell r="S169">
            <v>238.41299999999973</v>
          </cell>
          <cell r="T169">
            <v>238.41299999999973</v>
          </cell>
          <cell r="V169">
            <v>19.733000000000001</v>
          </cell>
          <cell r="Y169">
            <v>6.41</v>
          </cell>
          <cell r="AB169">
            <v>21.549999999999994</v>
          </cell>
          <cell r="AN169">
            <v>111.74</v>
          </cell>
          <cell r="AO169">
            <v>111.74</v>
          </cell>
          <cell r="AQ169">
            <v>0</v>
          </cell>
          <cell r="CS169">
            <v>40</v>
          </cell>
          <cell r="CT169">
            <v>3</v>
          </cell>
        </row>
        <row r="170">
          <cell r="B170">
            <v>8</v>
          </cell>
          <cell r="Q170">
            <v>0</v>
          </cell>
          <cell r="S170">
            <v>238.41299999999973</v>
          </cell>
          <cell r="T170">
            <v>238.41299999999973</v>
          </cell>
          <cell r="AB170">
            <v>21.549999999999994</v>
          </cell>
          <cell r="AQ170">
            <v>0</v>
          </cell>
          <cell r="CS170">
            <v>40</v>
          </cell>
          <cell r="CT170">
            <v>3</v>
          </cell>
        </row>
        <row r="171">
          <cell r="B171">
            <v>9</v>
          </cell>
          <cell r="D171">
            <v>456</v>
          </cell>
          <cell r="F171">
            <v>9.91</v>
          </cell>
          <cell r="G171">
            <v>12.26</v>
          </cell>
          <cell r="H171">
            <v>12.26</v>
          </cell>
          <cell r="J171">
            <v>37.194127243066887</v>
          </cell>
          <cell r="M171">
            <v>105.455</v>
          </cell>
          <cell r="Q171">
            <v>98.88</v>
          </cell>
          <cell r="S171">
            <v>244.98799999999972</v>
          </cell>
          <cell r="T171">
            <v>244.98799999999972</v>
          </cell>
          <cell r="V171">
            <v>18.47</v>
          </cell>
          <cell r="Y171">
            <v>19.72</v>
          </cell>
          <cell r="AB171">
            <v>20.299999999999997</v>
          </cell>
          <cell r="AN171">
            <v>90.81</v>
          </cell>
          <cell r="AO171">
            <v>90.81</v>
          </cell>
          <cell r="AQ171">
            <v>0</v>
          </cell>
          <cell r="CS171">
            <v>40</v>
          </cell>
          <cell r="CT171">
            <v>3</v>
          </cell>
        </row>
        <row r="172">
          <cell r="B172">
            <v>10</v>
          </cell>
          <cell r="D172">
            <v>507</v>
          </cell>
          <cell r="F172">
            <v>9.59</v>
          </cell>
          <cell r="G172">
            <v>13.46</v>
          </cell>
          <cell r="H172">
            <v>13.46</v>
          </cell>
          <cell r="J172">
            <v>37.667161961367007</v>
          </cell>
          <cell r="M172">
            <v>119.375</v>
          </cell>
          <cell r="Q172">
            <v>108.43</v>
          </cell>
          <cell r="S172">
            <v>255.93299999999971</v>
          </cell>
          <cell r="T172">
            <v>255.93299999999971</v>
          </cell>
          <cell r="V172">
            <v>21.24</v>
          </cell>
          <cell r="Y172">
            <v>26.44</v>
          </cell>
          <cell r="AB172">
            <v>15.099999999999991</v>
          </cell>
          <cell r="AN172">
            <v>121.65</v>
          </cell>
          <cell r="AO172">
            <v>121.65</v>
          </cell>
          <cell r="AQ172">
            <v>0</v>
          </cell>
          <cell r="CS172">
            <v>40</v>
          </cell>
          <cell r="CT172">
            <v>3</v>
          </cell>
        </row>
        <row r="173">
          <cell r="B173">
            <v>11</v>
          </cell>
          <cell r="D173">
            <v>311</v>
          </cell>
          <cell r="F173">
            <v>5.2</v>
          </cell>
          <cell r="G173">
            <v>10.06</v>
          </cell>
          <cell r="H173">
            <v>10.06</v>
          </cell>
          <cell r="J173">
            <v>30.914512922465207</v>
          </cell>
          <cell r="M173">
            <v>74.7</v>
          </cell>
          <cell r="Q173">
            <v>114.01</v>
          </cell>
          <cell r="S173">
            <v>216.62299999999971</v>
          </cell>
          <cell r="T173">
            <v>216.62299999999971</v>
          </cell>
          <cell r="V173">
            <v>11.82</v>
          </cell>
          <cell r="Y173">
            <v>6.9</v>
          </cell>
          <cell r="AB173">
            <v>20.019999999999989</v>
          </cell>
          <cell r="AN173">
            <v>58.57</v>
          </cell>
          <cell r="AO173">
            <v>58.57</v>
          </cell>
          <cell r="AQ173">
            <v>0</v>
          </cell>
          <cell r="CS173">
            <v>40</v>
          </cell>
          <cell r="CT173">
            <v>3</v>
          </cell>
        </row>
        <row r="174">
          <cell r="B174">
            <v>12</v>
          </cell>
          <cell r="D174">
            <v>592</v>
          </cell>
          <cell r="F174">
            <v>12.98</v>
          </cell>
          <cell r="G174">
            <v>11.19</v>
          </cell>
          <cell r="H174">
            <v>12.98</v>
          </cell>
          <cell r="J174">
            <v>45.608628659476118</v>
          </cell>
          <cell r="M174">
            <v>142.376</v>
          </cell>
          <cell r="Q174">
            <v>97.22</v>
          </cell>
          <cell r="S174">
            <v>261.77899999999966</v>
          </cell>
          <cell r="T174">
            <v>261.77899999999966</v>
          </cell>
          <cell r="V174">
            <v>23.09</v>
          </cell>
          <cell r="Y174">
            <v>26.4</v>
          </cell>
          <cell r="AB174">
            <v>16.709999999999987</v>
          </cell>
          <cell r="AN174">
            <v>130.97999999999999</v>
          </cell>
          <cell r="AO174">
            <v>130.97999999999999</v>
          </cell>
          <cell r="AQ174">
            <v>0</v>
          </cell>
          <cell r="CS174">
            <v>40</v>
          </cell>
          <cell r="CT174">
            <v>3</v>
          </cell>
        </row>
        <row r="175">
          <cell r="B175">
            <v>13</v>
          </cell>
          <cell r="D175">
            <v>223</v>
          </cell>
          <cell r="F175">
            <v>5.77</v>
          </cell>
          <cell r="G175">
            <v>3.35</v>
          </cell>
          <cell r="H175">
            <v>5.77</v>
          </cell>
          <cell r="J175">
            <v>38.648180242634318</v>
          </cell>
          <cell r="M175">
            <v>53.722999999999999</v>
          </cell>
          <cell r="Q175">
            <v>108.97</v>
          </cell>
          <cell r="S175">
            <v>206.53199999999967</v>
          </cell>
          <cell r="T175">
            <v>206.53199999999967</v>
          </cell>
          <cell r="V175">
            <v>8.7899999999999991</v>
          </cell>
          <cell r="Y175">
            <v>13.45</v>
          </cell>
          <cell r="AB175">
            <v>12.049999999999986</v>
          </cell>
          <cell r="AN175">
            <v>54.94</v>
          </cell>
          <cell r="AO175">
            <v>54.94</v>
          </cell>
          <cell r="AQ175">
            <v>0</v>
          </cell>
          <cell r="CS175">
            <v>40</v>
          </cell>
          <cell r="CT175">
            <v>3</v>
          </cell>
        </row>
        <row r="176">
          <cell r="B176">
            <v>14</v>
          </cell>
          <cell r="D176">
            <v>309</v>
          </cell>
          <cell r="F176">
            <v>7</v>
          </cell>
          <cell r="G176">
            <v>5.75</v>
          </cell>
          <cell r="H176">
            <v>7</v>
          </cell>
          <cell r="J176">
            <v>44.142857142857146</v>
          </cell>
          <cell r="M176">
            <v>74.468999999999994</v>
          </cell>
          <cell r="Q176">
            <v>84.53</v>
          </cell>
          <cell r="S176">
            <v>196.47099999999963</v>
          </cell>
          <cell r="T176">
            <v>196.47099999999963</v>
          </cell>
          <cell r="V176">
            <v>12.669</v>
          </cell>
          <cell r="Y176">
            <v>17.89</v>
          </cell>
          <cell r="AB176">
            <v>6.8289999999999864</v>
          </cell>
          <cell r="AN176">
            <v>61.8</v>
          </cell>
          <cell r="AO176">
            <v>47.96</v>
          </cell>
          <cell r="AQ176">
            <v>13.839999999999996</v>
          </cell>
          <cell r="CS176">
            <v>40</v>
          </cell>
          <cell r="CT176">
            <v>3</v>
          </cell>
        </row>
        <row r="177">
          <cell r="B177">
            <v>15</v>
          </cell>
          <cell r="Q177">
            <v>0</v>
          </cell>
          <cell r="S177">
            <v>196.47099999999963</v>
          </cell>
          <cell r="T177">
            <v>196.47099999999963</v>
          </cell>
          <cell r="AB177">
            <v>6.8289999999999864</v>
          </cell>
          <cell r="AQ177">
            <v>13.839999999999996</v>
          </cell>
          <cell r="CS177">
            <v>40</v>
          </cell>
          <cell r="CT177">
            <v>3</v>
          </cell>
        </row>
        <row r="178">
          <cell r="B178">
            <v>16</v>
          </cell>
          <cell r="D178">
            <v>359</v>
          </cell>
          <cell r="F178">
            <v>6.5</v>
          </cell>
          <cell r="G178">
            <v>9.65</v>
          </cell>
          <cell r="H178">
            <v>9.65</v>
          </cell>
          <cell r="J178">
            <v>37.202072538860101</v>
          </cell>
          <cell r="M178">
            <v>86.16</v>
          </cell>
          <cell r="Q178">
            <v>74.739999999999995</v>
          </cell>
          <cell r="S178">
            <v>207.89099999999962</v>
          </cell>
          <cell r="T178">
            <v>207.89099999999962</v>
          </cell>
          <cell r="V178">
            <v>14.718999999999999</v>
          </cell>
          <cell r="Y178">
            <v>13.42</v>
          </cell>
          <cell r="AB178">
            <v>8.1279999999999877</v>
          </cell>
          <cell r="AN178">
            <v>86.68</v>
          </cell>
          <cell r="AO178">
            <v>100.52</v>
          </cell>
          <cell r="AQ178">
            <v>0</v>
          </cell>
          <cell r="CS178">
            <v>40</v>
          </cell>
          <cell r="CT178">
            <v>3</v>
          </cell>
        </row>
        <row r="179">
          <cell r="B179">
            <v>17</v>
          </cell>
          <cell r="D179">
            <v>438</v>
          </cell>
          <cell r="F179">
            <v>7.83</v>
          </cell>
          <cell r="G179">
            <v>11.8</v>
          </cell>
          <cell r="H179">
            <v>11.8</v>
          </cell>
          <cell r="J179">
            <v>37.118644067796609</v>
          </cell>
          <cell r="M179">
            <v>105.123</v>
          </cell>
          <cell r="Q179">
            <v>130.94999999999999</v>
          </cell>
          <cell r="S179">
            <v>182.06399999999962</v>
          </cell>
          <cell r="T179">
            <v>182.06399999999962</v>
          </cell>
          <cell r="V179">
            <v>17.957999999999998</v>
          </cell>
          <cell r="Y179">
            <v>13.35</v>
          </cell>
          <cell r="AB179">
            <v>12.735999999999985</v>
          </cell>
          <cell r="AN179">
            <v>96.01</v>
          </cell>
          <cell r="AO179">
            <v>96.01</v>
          </cell>
          <cell r="AQ179">
            <v>0</v>
          </cell>
          <cell r="CS179">
            <v>40</v>
          </cell>
          <cell r="CT179">
            <v>3</v>
          </cell>
        </row>
        <row r="180">
          <cell r="B180">
            <v>18</v>
          </cell>
          <cell r="D180">
            <v>368</v>
          </cell>
          <cell r="F180">
            <v>10.210000000000001</v>
          </cell>
          <cell r="G180">
            <v>5.34</v>
          </cell>
          <cell r="H180">
            <v>10.210000000000001</v>
          </cell>
          <cell r="J180">
            <v>36.043095004897154</v>
          </cell>
          <cell r="M180">
            <v>88.32</v>
          </cell>
          <cell r="Q180">
            <v>97.66</v>
          </cell>
          <cell r="S180">
            <v>172.72399999999962</v>
          </cell>
          <cell r="T180">
            <v>172.72399999999962</v>
          </cell>
          <cell r="V180">
            <v>15.16</v>
          </cell>
          <cell r="Y180">
            <v>20.5</v>
          </cell>
          <cell r="AB180">
            <v>7.3959999999999866</v>
          </cell>
          <cell r="AN180">
            <v>78.37</v>
          </cell>
          <cell r="AO180">
            <v>78.37</v>
          </cell>
          <cell r="AQ180">
            <v>0</v>
          </cell>
          <cell r="CS180">
            <v>40</v>
          </cell>
          <cell r="CT180">
            <v>3</v>
          </cell>
        </row>
        <row r="181">
          <cell r="B181">
            <v>19</v>
          </cell>
          <cell r="D181">
            <v>544</v>
          </cell>
          <cell r="F181">
            <v>8.36</v>
          </cell>
          <cell r="G181">
            <v>12.33</v>
          </cell>
          <cell r="H181">
            <v>12.33</v>
          </cell>
          <cell r="J181">
            <v>44.120032441200323</v>
          </cell>
          <cell r="M181">
            <v>127.29600000000001</v>
          </cell>
          <cell r="Q181">
            <v>48.75</v>
          </cell>
          <cell r="S181">
            <v>251.26999999999964</v>
          </cell>
          <cell r="T181">
            <v>251.26999999999964</v>
          </cell>
          <cell r="V181">
            <v>21.815000000000001</v>
          </cell>
          <cell r="Y181">
            <v>7.17</v>
          </cell>
          <cell r="AB181">
            <v>22.04099999999999</v>
          </cell>
          <cell r="AN181">
            <v>105.84</v>
          </cell>
          <cell r="AO181">
            <v>105.84</v>
          </cell>
          <cell r="AQ181">
            <v>0</v>
          </cell>
          <cell r="CS181">
            <v>40</v>
          </cell>
          <cell r="CT181">
            <v>3</v>
          </cell>
        </row>
        <row r="182">
          <cell r="B182">
            <v>20</v>
          </cell>
          <cell r="D182">
            <v>282</v>
          </cell>
          <cell r="F182">
            <v>5.92</v>
          </cell>
          <cell r="G182">
            <v>6.77</v>
          </cell>
          <cell r="H182">
            <v>6.85</v>
          </cell>
          <cell r="J182">
            <v>41.167883211678834</v>
          </cell>
          <cell r="M182">
            <v>66.27</v>
          </cell>
          <cell r="Q182">
            <v>114.77</v>
          </cell>
          <cell r="S182">
            <v>202.76999999999964</v>
          </cell>
          <cell r="T182">
            <v>202.76999999999964</v>
          </cell>
          <cell r="V182">
            <v>10.959</v>
          </cell>
          <cell r="Y182">
            <v>18.75</v>
          </cell>
          <cell r="AB182">
            <v>14.249999999999986</v>
          </cell>
          <cell r="AN182">
            <v>77.97</v>
          </cell>
          <cell r="AO182">
            <v>77.97</v>
          </cell>
          <cell r="AQ182">
            <v>0</v>
          </cell>
          <cell r="CS182">
            <v>40</v>
          </cell>
          <cell r="CT182">
            <v>3</v>
          </cell>
        </row>
        <row r="183">
          <cell r="B183">
            <v>21</v>
          </cell>
          <cell r="D183">
            <v>655</v>
          </cell>
          <cell r="F183">
            <v>13.97</v>
          </cell>
          <cell r="G183">
            <v>12.23</v>
          </cell>
          <cell r="H183">
            <v>13.97</v>
          </cell>
          <cell r="J183">
            <v>46.886184681460271</v>
          </cell>
          <cell r="M183">
            <v>152.99299999999999</v>
          </cell>
          <cell r="Q183">
            <v>0</v>
          </cell>
          <cell r="S183">
            <v>355.76299999999964</v>
          </cell>
          <cell r="T183">
            <v>355.76299999999964</v>
          </cell>
          <cell r="V183">
            <v>25.78</v>
          </cell>
          <cell r="Y183">
            <v>19.28</v>
          </cell>
          <cell r="AB183">
            <v>20.749999999999986</v>
          </cell>
          <cell r="AN183">
            <v>144</v>
          </cell>
          <cell r="AO183">
            <v>117.37</v>
          </cell>
          <cell r="AQ183">
            <v>26.629999999999995</v>
          </cell>
          <cell r="CS183">
            <v>40</v>
          </cell>
          <cell r="CT183">
            <v>3</v>
          </cell>
        </row>
        <row r="184">
          <cell r="B184">
            <v>22</v>
          </cell>
          <cell r="Q184">
            <v>0</v>
          </cell>
          <cell r="S184">
            <v>355.76299999999964</v>
          </cell>
          <cell r="T184">
            <v>355.76299999999964</v>
          </cell>
          <cell r="AB184">
            <v>20.749999999999986</v>
          </cell>
          <cell r="AQ184">
            <v>26.629999999999995</v>
          </cell>
          <cell r="CS184">
            <v>40</v>
          </cell>
          <cell r="CT184">
            <v>3</v>
          </cell>
        </row>
        <row r="185">
          <cell r="B185">
            <v>23</v>
          </cell>
          <cell r="D185">
            <v>616</v>
          </cell>
          <cell r="F185">
            <v>13.67</v>
          </cell>
          <cell r="G185">
            <v>10.86</v>
          </cell>
          <cell r="H185">
            <v>13.67</v>
          </cell>
          <cell r="J185">
            <v>45.062179956108267</v>
          </cell>
          <cell r="M185">
            <v>138.81200000000001</v>
          </cell>
          <cell r="Q185">
            <v>0</v>
          </cell>
          <cell r="S185">
            <v>494.57499999999965</v>
          </cell>
          <cell r="T185">
            <v>494.57499999999965</v>
          </cell>
          <cell r="V185">
            <v>22.97</v>
          </cell>
          <cell r="Y185">
            <v>12.82</v>
          </cell>
          <cell r="AB185">
            <v>30.899999999999984</v>
          </cell>
          <cell r="AN185">
            <v>117.94</v>
          </cell>
          <cell r="AO185">
            <v>144.57</v>
          </cell>
          <cell r="AQ185">
            <v>0</v>
          </cell>
          <cell r="CS185">
            <v>40</v>
          </cell>
          <cell r="CT185">
            <v>3</v>
          </cell>
        </row>
        <row r="186">
          <cell r="B186">
            <v>24</v>
          </cell>
          <cell r="D186">
            <v>500</v>
          </cell>
          <cell r="F186">
            <v>11.7</v>
          </cell>
          <cell r="G186">
            <v>8.14</v>
          </cell>
          <cell r="H186">
            <v>11.7</v>
          </cell>
          <cell r="J186">
            <v>42.73504273504274</v>
          </cell>
          <cell r="M186">
            <v>110.182</v>
          </cell>
          <cell r="Q186">
            <v>136.57</v>
          </cell>
          <cell r="S186">
            <v>468.18699999999961</v>
          </cell>
          <cell r="T186">
            <v>468.18699999999961</v>
          </cell>
          <cell r="V186">
            <v>18.940000000000001</v>
          </cell>
          <cell r="Y186">
            <v>33.590000000000003</v>
          </cell>
          <cell r="AB186">
            <v>16.249999999999986</v>
          </cell>
          <cell r="AN186">
            <v>116.88</v>
          </cell>
          <cell r="AO186">
            <v>116.88</v>
          </cell>
          <cell r="AQ186">
            <v>0</v>
          </cell>
          <cell r="CS186">
            <v>40</v>
          </cell>
          <cell r="CT186">
            <v>3</v>
          </cell>
        </row>
        <row r="187">
          <cell r="B187">
            <v>25</v>
          </cell>
          <cell r="D187">
            <v>365</v>
          </cell>
          <cell r="F187">
            <v>10.039999999999999</v>
          </cell>
          <cell r="G187">
            <v>3.77</v>
          </cell>
          <cell r="H187">
            <v>10.039999999999999</v>
          </cell>
          <cell r="J187">
            <v>36.354581673306775</v>
          </cell>
          <cell r="M187">
            <v>78.494</v>
          </cell>
          <cell r="Q187">
            <v>131.65</v>
          </cell>
          <cell r="S187">
            <v>415.03099999999961</v>
          </cell>
          <cell r="T187">
            <v>415.03099999999961</v>
          </cell>
          <cell r="V187">
            <v>13.72</v>
          </cell>
          <cell r="AB187">
            <v>29.969999999999985</v>
          </cell>
          <cell r="AN187">
            <v>89.19</v>
          </cell>
          <cell r="AO187">
            <v>89.19</v>
          </cell>
          <cell r="AQ187">
            <v>0</v>
          </cell>
          <cell r="CS187">
            <v>40</v>
          </cell>
          <cell r="CT187">
            <v>3</v>
          </cell>
        </row>
        <row r="188">
          <cell r="B188">
            <v>26</v>
          </cell>
          <cell r="D188">
            <v>204</v>
          </cell>
          <cell r="F188">
            <v>2.54</v>
          </cell>
          <cell r="G188">
            <v>5.72</v>
          </cell>
          <cell r="H188">
            <v>8.26</v>
          </cell>
          <cell r="J188">
            <v>24.697336561743342</v>
          </cell>
          <cell r="M188">
            <v>43.679000000000002</v>
          </cell>
          <cell r="Q188">
            <v>109.26</v>
          </cell>
          <cell r="S188">
            <v>349.44999999999959</v>
          </cell>
          <cell r="T188">
            <v>349.44999999999959</v>
          </cell>
          <cell r="V188">
            <v>7.79</v>
          </cell>
          <cell r="AB188">
            <v>37.759999999999984</v>
          </cell>
          <cell r="AN188">
            <v>44.8</v>
          </cell>
          <cell r="AO188">
            <v>36.21</v>
          </cell>
          <cell r="AQ188">
            <v>8.5899999999999963</v>
          </cell>
          <cell r="CS188">
            <v>40</v>
          </cell>
          <cell r="CT188">
            <v>3</v>
          </cell>
        </row>
        <row r="189">
          <cell r="B189">
            <v>27</v>
          </cell>
          <cell r="D189">
            <v>206</v>
          </cell>
          <cell r="F189">
            <v>6.67</v>
          </cell>
          <cell r="H189">
            <v>6.67</v>
          </cell>
          <cell r="J189">
            <v>30.88455772113943</v>
          </cell>
          <cell r="M189">
            <v>44.186999999999998</v>
          </cell>
          <cell r="Q189">
            <v>125.65</v>
          </cell>
          <cell r="S189">
            <v>267.98699999999963</v>
          </cell>
          <cell r="T189">
            <v>223.79999999999961</v>
          </cell>
          <cell r="U189">
            <v>44.186999999999998</v>
          </cell>
          <cell r="V189">
            <v>7.83</v>
          </cell>
          <cell r="Y189">
            <v>18.75</v>
          </cell>
          <cell r="AB189">
            <v>26.839999999999982</v>
          </cell>
          <cell r="AN189">
            <v>45.32</v>
          </cell>
          <cell r="AO189">
            <v>46.64</v>
          </cell>
          <cell r="AQ189">
            <v>7.269999999999996</v>
          </cell>
          <cell r="CS189">
            <v>40</v>
          </cell>
          <cell r="CT189">
            <v>3</v>
          </cell>
        </row>
        <row r="190">
          <cell r="B190">
            <v>28</v>
          </cell>
          <cell r="D190">
            <v>400</v>
          </cell>
          <cell r="F190">
            <v>12.02</v>
          </cell>
          <cell r="H190">
            <v>12.02</v>
          </cell>
          <cell r="J190">
            <v>33.277870216306155</v>
          </cell>
          <cell r="M190">
            <v>84.866</v>
          </cell>
          <cell r="Q190">
            <v>109.39</v>
          </cell>
          <cell r="S190">
            <v>243.46299999999962</v>
          </cell>
          <cell r="T190">
            <v>114.40999999999963</v>
          </cell>
          <cell r="U190">
            <v>129.053</v>
          </cell>
          <cell r="V190">
            <v>15.6</v>
          </cell>
          <cell r="Y190">
            <v>18.98</v>
          </cell>
          <cell r="AB190">
            <v>23.459999999999983</v>
          </cell>
          <cell r="AN190">
            <v>84</v>
          </cell>
          <cell r="AO190">
            <v>58.33</v>
          </cell>
          <cell r="AQ190">
            <v>32.94</v>
          </cell>
          <cell r="CS190">
            <v>40</v>
          </cell>
          <cell r="CT190">
            <v>3</v>
          </cell>
        </row>
        <row r="191">
          <cell r="B191">
            <v>29</v>
          </cell>
          <cell r="Q191">
            <v>0</v>
          </cell>
          <cell r="S191">
            <v>243.46299999999962</v>
          </cell>
          <cell r="T191">
            <v>114.40999999999963</v>
          </cell>
          <cell r="U191">
            <v>129.053</v>
          </cell>
          <cell r="AB191">
            <v>23.459999999999983</v>
          </cell>
          <cell r="AQ191">
            <v>32.94</v>
          </cell>
          <cell r="CS191">
            <v>40</v>
          </cell>
          <cell r="CT191">
            <v>3</v>
          </cell>
        </row>
        <row r="192">
          <cell r="B192">
            <v>30</v>
          </cell>
          <cell r="D192">
            <v>355</v>
          </cell>
          <cell r="F192">
            <v>11.31</v>
          </cell>
          <cell r="H192">
            <v>11.31</v>
          </cell>
          <cell r="J192">
            <v>31.388152077807248</v>
          </cell>
          <cell r="M192">
            <v>75.545000000000002</v>
          </cell>
          <cell r="Q192">
            <v>74.64</v>
          </cell>
          <cell r="S192">
            <v>244.36799999999965</v>
          </cell>
          <cell r="T192">
            <v>78.319999999999652</v>
          </cell>
          <cell r="U192">
            <v>166.048</v>
          </cell>
          <cell r="V192">
            <v>14.52</v>
          </cell>
          <cell r="Y192">
            <v>26.22</v>
          </cell>
          <cell r="AB192">
            <v>11.759999999999984</v>
          </cell>
          <cell r="AN192">
            <v>71.16</v>
          </cell>
          <cell r="AO192">
            <v>104.1</v>
          </cell>
          <cell r="AQ192">
            <v>0</v>
          </cell>
          <cell r="CS192">
            <v>40</v>
          </cell>
          <cell r="CT192">
            <v>3</v>
          </cell>
        </row>
        <row r="193">
          <cell r="B193">
            <v>31</v>
          </cell>
          <cell r="Q193">
            <v>0</v>
          </cell>
          <cell r="S193">
            <v>244.36799999999965</v>
          </cell>
          <cell r="T193">
            <v>78.319999999999652</v>
          </cell>
          <cell r="U193">
            <v>166.048</v>
          </cell>
          <cell r="AB193">
            <v>11.759999999999984</v>
          </cell>
          <cell r="AQ193">
            <v>0</v>
          </cell>
          <cell r="CS193">
            <v>40</v>
          </cell>
          <cell r="CT193">
            <v>3</v>
          </cell>
        </row>
        <row r="194">
          <cell r="B194" t="str">
            <v>JUL/1</v>
          </cell>
          <cell r="D194">
            <v>401</v>
          </cell>
          <cell r="F194">
            <v>11.6</v>
          </cell>
          <cell r="H194">
            <v>11.6</v>
          </cell>
          <cell r="J194">
            <v>34.568965517241381</v>
          </cell>
          <cell r="M194">
            <v>85.036000000000001</v>
          </cell>
          <cell r="Q194">
            <v>86.3</v>
          </cell>
          <cell r="S194">
            <v>243.10399999999964</v>
          </cell>
          <cell r="T194">
            <v>78.319999999999652</v>
          </cell>
          <cell r="U194">
            <v>164.78399999999999</v>
          </cell>
          <cell r="V194">
            <v>16.04</v>
          </cell>
          <cell r="Y194">
            <v>6.6</v>
          </cell>
          <cell r="AB194">
            <v>21.199999999999982</v>
          </cell>
          <cell r="CS194">
            <v>40</v>
          </cell>
          <cell r="CT194">
            <v>3</v>
          </cell>
        </row>
        <row r="195">
          <cell r="B195">
            <v>2</v>
          </cell>
          <cell r="D195">
            <v>320</v>
          </cell>
          <cell r="F195">
            <v>9.1</v>
          </cell>
          <cell r="H195">
            <v>9.1</v>
          </cell>
          <cell r="J195">
            <v>35.164835164835168</v>
          </cell>
          <cell r="M195">
            <v>65.664000000000001</v>
          </cell>
          <cell r="Q195">
            <v>77.040000000000006</v>
          </cell>
          <cell r="S195">
            <v>231.72799999999961</v>
          </cell>
          <cell r="T195">
            <v>78.319999999999624</v>
          </cell>
          <cell r="U195">
            <v>153.40799999999999</v>
          </cell>
          <cell r="V195">
            <v>12.89</v>
          </cell>
          <cell r="Y195">
            <v>19.48</v>
          </cell>
          <cell r="AB195">
            <v>14.609999999999982</v>
          </cell>
          <cell r="CS195">
            <v>40</v>
          </cell>
          <cell r="CT195">
            <v>3</v>
          </cell>
        </row>
        <row r="196">
          <cell r="B196">
            <v>3</v>
          </cell>
          <cell r="D196">
            <v>287</v>
          </cell>
          <cell r="F196">
            <v>8.2200000000000006</v>
          </cell>
          <cell r="H196">
            <v>8.2200000000000006</v>
          </cell>
          <cell r="J196">
            <v>34.914841849148416</v>
          </cell>
          <cell r="M196">
            <v>58.222999999999999</v>
          </cell>
          <cell r="Q196">
            <v>67.489999999999995</v>
          </cell>
          <cell r="S196">
            <v>222.46099999999961</v>
          </cell>
          <cell r="T196">
            <v>78.319999999999624</v>
          </cell>
          <cell r="U196">
            <v>144.14099999999999</v>
          </cell>
          <cell r="V196">
            <v>11.59</v>
          </cell>
          <cell r="Y196">
            <v>18.54</v>
          </cell>
          <cell r="AB196">
            <v>7.6599999999999824</v>
          </cell>
          <cell r="CS196">
            <v>40</v>
          </cell>
          <cell r="CT196">
            <v>3</v>
          </cell>
        </row>
        <row r="197">
          <cell r="B197">
            <v>4</v>
          </cell>
          <cell r="D197">
            <v>221</v>
          </cell>
          <cell r="F197">
            <v>6.72</v>
          </cell>
          <cell r="H197">
            <v>6.72</v>
          </cell>
          <cell r="J197">
            <v>32.886904761904766</v>
          </cell>
          <cell r="M197">
            <v>44.908999999999999</v>
          </cell>
          <cell r="Q197">
            <v>67.03</v>
          </cell>
          <cell r="S197">
            <v>200.33999999999961</v>
          </cell>
          <cell r="T197">
            <v>78.319999999999609</v>
          </cell>
          <cell r="U197">
            <v>122.02</v>
          </cell>
          <cell r="V197">
            <v>8.7899999999999991</v>
          </cell>
          <cell r="Y197">
            <v>11.74</v>
          </cell>
          <cell r="AB197">
            <v>4.7099999999999813</v>
          </cell>
          <cell r="CS197">
            <v>40</v>
          </cell>
          <cell r="CT197">
            <v>3</v>
          </cell>
        </row>
        <row r="198">
          <cell r="B198">
            <v>5</v>
          </cell>
          <cell r="D198">
            <v>326</v>
          </cell>
          <cell r="F198">
            <v>9.73</v>
          </cell>
          <cell r="H198">
            <v>9.73</v>
          </cell>
          <cell r="J198">
            <v>33.504624871531348</v>
          </cell>
          <cell r="M198">
            <v>65.715000000000003</v>
          </cell>
          <cell r="Q198">
            <v>54.34</v>
          </cell>
          <cell r="S198">
            <v>211.71499999999961</v>
          </cell>
          <cell r="T198">
            <v>78.319999999999595</v>
          </cell>
          <cell r="U198">
            <v>133.39500000000001</v>
          </cell>
          <cell r="V198">
            <v>12.68</v>
          </cell>
          <cell r="Y198">
            <v>6.68</v>
          </cell>
          <cell r="AB198">
            <v>10.70999999999998</v>
          </cell>
          <cell r="CS198">
            <v>40</v>
          </cell>
          <cell r="CT198">
            <v>3</v>
          </cell>
        </row>
        <row r="199">
          <cell r="B199">
            <v>6</v>
          </cell>
          <cell r="Q199">
            <v>0</v>
          </cell>
          <cell r="S199">
            <v>211.71499999999961</v>
          </cell>
          <cell r="T199">
            <v>45.666999999999604</v>
          </cell>
          <cell r="U199">
            <v>166.048</v>
          </cell>
          <cell r="AB199">
            <v>10.70999999999998</v>
          </cell>
          <cell r="CS199">
            <v>40</v>
          </cell>
          <cell r="CT199">
            <v>3</v>
          </cell>
        </row>
        <row r="200">
          <cell r="B200">
            <v>7</v>
          </cell>
          <cell r="Q200">
            <v>0</v>
          </cell>
          <cell r="S200">
            <v>211.71499999999961</v>
          </cell>
          <cell r="T200">
            <v>45.666999999999604</v>
          </cell>
          <cell r="U200">
            <v>166.048</v>
          </cell>
          <cell r="AB200">
            <v>10.70999999999998</v>
          </cell>
          <cell r="CS200">
            <v>40</v>
          </cell>
          <cell r="CT200">
            <v>3</v>
          </cell>
        </row>
        <row r="201">
          <cell r="B201">
            <v>8</v>
          </cell>
          <cell r="Q201">
            <v>0</v>
          </cell>
          <cell r="S201">
            <v>211.71499999999961</v>
          </cell>
          <cell r="T201">
            <v>45.666999999999604</v>
          </cell>
          <cell r="U201">
            <v>166.048</v>
          </cell>
          <cell r="AB201">
            <v>10.70999999999998</v>
          </cell>
          <cell r="CS201">
            <v>40</v>
          </cell>
          <cell r="CT201">
            <v>3</v>
          </cell>
        </row>
        <row r="202">
          <cell r="B202">
            <v>9</v>
          </cell>
          <cell r="Q202">
            <v>0</v>
          </cell>
          <cell r="S202">
            <v>211.71499999999961</v>
          </cell>
          <cell r="T202">
            <v>45.666999999999604</v>
          </cell>
          <cell r="U202">
            <v>166.048</v>
          </cell>
          <cell r="AB202">
            <v>10.70999999999998</v>
          </cell>
          <cell r="CS202">
            <v>40</v>
          </cell>
          <cell r="CT202">
            <v>3</v>
          </cell>
        </row>
        <row r="203">
          <cell r="B203">
            <v>10</v>
          </cell>
          <cell r="Q203">
            <v>0</v>
          </cell>
          <cell r="S203">
            <v>211.71499999999961</v>
          </cell>
          <cell r="T203">
            <v>45.666999999999604</v>
          </cell>
          <cell r="U203">
            <v>166.048</v>
          </cell>
          <cell r="AB203">
            <v>10.70999999999998</v>
          </cell>
          <cell r="CS203">
            <v>40</v>
          </cell>
          <cell r="CT203">
            <v>3</v>
          </cell>
        </row>
        <row r="204">
          <cell r="B204">
            <v>11</v>
          </cell>
          <cell r="Q204">
            <v>0</v>
          </cell>
          <cell r="S204">
            <v>211.71499999999961</v>
          </cell>
          <cell r="T204">
            <v>45.666999999999604</v>
          </cell>
          <cell r="U204">
            <v>166.048</v>
          </cell>
          <cell r="AB204">
            <v>10.70999999999998</v>
          </cell>
          <cell r="CS204">
            <v>40</v>
          </cell>
          <cell r="CT204">
            <v>3</v>
          </cell>
        </row>
        <row r="205">
          <cell r="B205">
            <v>12</v>
          </cell>
          <cell r="Q205">
            <v>0</v>
          </cell>
          <cell r="S205">
            <v>211.71499999999961</v>
          </cell>
          <cell r="T205">
            <v>45.666999999999604</v>
          </cell>
          <cell r="U205">
            <v>166.048</v>
          </cell>
          <cell r="AB205">
            <v>10.70999999999998</v>
          </cell>
          <cell r="CS205">
            <v>40</v>
          </cell>
          <cell r="CT205">
            <v>3</v>
          </cell>
        </row>
        <row r="206">
          <cell r="B206">
            <v>13</v>
          </cell>
          <cell r="Q206">
            <v>0</v>
          </cell>
          <cell r="S206">
            <v>211.71499999999961</v>
          </cell>
          <cell r="T206">
            <v>45.666999999999604</v>
          </cell>
          <cell r="U206">
            <v>166.048</v>
          </cell>
          <cell r="AB206">
            <v>10.70999999999998</v>
          </cell>
          <cell r="CS206">
            <v>40</v>
          </cell>
          <cell r="CT206">
            <v>3</v>
          </cell>
        </row>
        <row r="207">
          <cell r="B207">
            <v>14</v>
          </cell>
          <cell r="Q207">
            <v>0</v>
          </cell>
          <cell r="S207">
            <v>211.71499999999961</v>
          </cell>
          <cell r="T207">
            <v>45.666999999999604</v>
          </cell>
          <cell r="U207">
            <v>166.048</v>
          </cell>
          <cell r="AB207">
            <v>10.70999999999998</v>
          </cell>
          <cell r="CS207">
            <v>40</v>
          </cell>
          <cell r="CT207">
            <v>3</v>
          </cell>
        </row>
        <row r="208">
          <cell r="B208">
            <v>15</v>
          </cell>
          <cell r="Q208">
            <v>0</v>
          </cell>
          <cell r="S208">
            <v>211.71499999999961</v>
          </cell>
          <cell r="T208">
            <v>45.666999999999604</v>
          </cell>
          <cell r="U208">
            <v>166.048</v>
          </cell>
          <cell r="AB208">
            <v>10.70999999999998</v>
          </cell>
          <cell r="CS208">
            <v>40</v>
          </cell>
          <cell r="CT208">
            <v>3</v>
          </cell>
        </row>
        <row r="209">
          <cell r="B209">
            <v>16</v>
          </cell>
          <cell r="Q209">
            <v>0</v>
          </cell>
          <cell r="S209">
            <v>211.71499999999961</v>
          </cell>
          <cell r="T209">
            <v>45.666999999999604</v>
          </cell>
          <cell r="U209">
            <v>166.048</v>
          </cell>
          <cell r="AB209">
            <v>10.70999999999998</v>
          </cell>
          <cell r="CS209">
            <v>40</v>
          </cell>
          <cell r="CT209">
            <v>3</v>
          </cell>
        </row>
        <row r="210">
          <cell r="B210">
            <v>17</v>
          </cell>
          <cell r="Q210">
            <v>0</v>
          </cell>
          <cell r="S210">
            <v>211.71499999999961</v>
          </cell>
          <cell r="T210">
            <v>45.666999999999604</v>
          </cell>
          <cell r="U210">
            <v>166.048</v>
          </cell>
          <cell r="AB210">
            <v>10.70999999999998</v>
          </cell>
          <cell r="CS210">
            <v>40</v>
          </cell>
          <cell r="CT210">
            <v>3</v>
          </cell>
        </row>
        <row r="211">
          <cell r="B211">
            <v>18</v>
          </cell>
          <cell r="Q211">
            <v>0</v>
          </cell>
          <cell r="S211">
            <v>211.71499999999961</v>
          </cell>
          <cell r="T211">
            <v>45.666999999999604</v>
          </cell>
          <cell r="U211">
            <v>166.048</v>
          </cell>
          <cell r="AB211">
            <v>10.70999999999998</v>
          </cell>
          <cell r="CS211">
            <v>40</v>
          </cell>
          <cell r="CT211">
            <v>3</v>
          </cell>
        </row>
        <row r="212">
          <cell r="B212">
            <v>19</v>
          </cell>
          <cell r="Q212">
            <v>0</v>
          </cell>
          <cell r="S212">
            <v>211.71499999999961</v>
          </cell>
          <cell r="T212">
            <v>45.666999999999604</v>
          </cell>
          <cell r="U212">
            <v>166.048</v>
          </cell>
          <cell r="AB212">
            <v>10.70999999999998</v>
          </cell>
          <cell r="CS212">
            <v>40</v>
          </cell>
          <cell r="CT212">
            <v>3</v>
          </cell>
        </row>
        <row r="213">
          <cell r="B213">
            <v>20</v>
          </cell>
          <cell r="Q213">
            <v>0</v>
          </cell>
          <cell r="S213">
            <v>211.71499999999961</v>
          </cell>
          <cell r="T213">
            <v>45.666999999999604</v>
          </cell>
          <cell r="U213">
            <v>166.048</v>
          </cell>
          <cell r="AB213">
            <v>10.70999999999998</v>
          </cell>
          <cell r="CS213">
            <v>40</v>
          </cell>
          <cell r="CT213">
            <v>3</v>
          </cell>
        </row>
        <row r="214">
          <cell r="B214">
            <v>21</v>
          </cell>
          <cell r="Q214">
            <v>0</v>
          </cell>
          <cell r="S214">
            <v>211.71499999999961</v>
          </cell>
          <cell r="T214">
            <v>45.666999999999604</v>
          </cell>
          <cell r="U214">
            <v>166.048</v>
          </cell>
          <cell r="AB214">
            <v>10.70999999999998</v>
          </cell>
          <cell r="CS214">
            <v>40</v>
          </cell>
          <cell r="CT214">
            <v>3</v>
          </cell>
        </row>
        <row r="215">
          <cell r="B215">
            <v>22</v>
          </cell>
          <cell r="Q215">
            <v>0</v>
          </cell>
          <cell r="S215">
            <v>211.71499999999961</v>
          </cell>
          <cell r="T215">
            <v>45.666999999999604</v>
          </cell>
          <cell r="U215">
            <v>166.048</v>
          </cell>
          <cell r="AB215">
            <v>10.70999999999998</v>
          </cell>
          <cell r="CS215">
            <v>40</v>
          </cell>
          <cell r="CT215">
            <v>3</v>
          </cell>
        </row>
        <row r="216">
          <cell r="B216">
            <v>23</v>
          </cell>
          <cell r="Q216">
            <v>0</v>
          </cell>
          <cell r="S216">
            <v>211.71499999999961</v>
          </cell>
          <cell r="T216">
            <v>45.666999999999604</v>
          </cell>
          <cell r="U216">
            <v>166.048</v>
          </cell>
          <cell r="AB216">
            <v>10.70999999999998</v>
          </cell>
          <cell r="CS216">
            <v>40</v>
          </cell>
          <cell r="CT216">
            <v>3</v>
          </cell>
        </row>
        <row r="217">
          <cell r="B217">
            <v>24</v>
          </cell>
          <cell r="Q217">
            <v>0</v>
          </cell>
          <cell r="S217">
            <v>211.71499999999961</v>
          </cell>
          <cell r="T217">
            <v>45.666999999999604</v>
          </cell>
          <cell r="U217">
            <v>166.048</v>
          </cell>
          <cell r="AB217">
            <v>10.70999999999998</v>
          </cell>
          <cell r="CS217">
            <v>40</v>
          </cell>
          <cell r="CT217">
            <v>3</v>
          </cell>
        </row>
        <row r="218">
          <cell r="B218">
            <v>25</v>
          </cell>
          <cell r="Q218">
            <v>0</v>
          </cell>
          <cell r="S218">
            <v>211.71499999999961</v>
          </cell>
          <cell r="T218">
            <v>45.666999999999604</v>
          </cell>
          <cell r="U218">
            <v>166.048</v>
          </cell>
          <cell r="AB218">
            <v>10.70999999999998</v>
          </cell>
          <cell r="CS218">
            <v>40</v>
          </cell>
          <cell r="CT218">
            <v>3</v>
          </cell>
        </row>
        <row r="219">
          <cell r="B219">
            <v>26</v>
          </cell>
          <cell r="Q219">
            <v>0</v>
          </cell>
          <cell r="S219">
            <v>211.71499999999961</v>
          </cell>
          <cell r="T219">
            <v>45.666999999999604</v>
          </cell>
          <cell r="U219">
            <v>166.048</v>
          </cell>
          <cell r="AB219">
            <v>10.70999999999998</v>
          </cell>
          <cell r="CS219">
            <v>40</v>
          </cell>
          <cell r="CT219">
            <v>3</v>
          </cell>
        </row>
        <row r="220">
          <cell r="B220">
            <v>27</v>
          </cell>
          <cell r="Q220">
            <v>0</v>
          </cell>
          <cell r="S220">
            <v>211.71499999999961</v>
          </cell>
          <cell r="T220">
            <v>45.666999999999604</v>
          </cell>
          <cell r="U220">
            <v>166.048</v>
          </cell>
          <cell r="AB220">
            <v>10.70999999999998</v>
          </cell>
          <cell r="CS220">
            <v>40</v>
          </cell>
          <cell r="CT220">
            <v>3</v>
          </cell>
        </row>
        <row r="221">
          <cell r="B221">
            <v>28</v>
          </cell>
          <cell r="Q221">
            <v>0</v>
          </cell>
          <cell r="S221">
            <v>211.71499999999961</v>
          </cell>
          <cell r="T221">
            <v>45.666999999999604</v>
          </cell>
          <cell r="U221">
            <v>166.048</v>
          </cell>
          <cell r="AB221">
            <v>10.70999999999998</v>
          </cell>
          <cell r="CS221">
            <v>40</v>
          </cell>
          <cell r="CT221">
            <v>3</v>
          </cell>
        </row>
        <row r="222">
          <cell r="B222">
            <v>29</v>
          </cell>
          <cell r="Q222">
            <v>0</v>
          </cell>
          <cell r="S222">
            <v>211.71499999999961</v>
          </cell>
          <cell r="T222">
            <v>45.666999999999604</v>
          </cell>
          <cell r="U222">
            <v>166.048</v>
          </cell>
          <cell r="AB222">
            <v>10.70999999999998</v>
          </cell>
          <cell r="CS222">
            <v>40</v>
          </cell>
          <cell r="CT222">
            <v>3</v>
          </cell>
        </row>
        <row r="223">
          <cell r="B223">
            <v>30</v>
          </cell>
          <cell r="Q223">
            <v>0</v>
          </cell>
          <cell r="S223">
            <v>211.71499999999961</v>
          </cell>
          <cell r="T223">
            <v>45.666999999999604</v>
          </cell>
          <cell r="U223">
            <v>166.048</v>
          </cell>
          <cell r="AB223">
            <v>10.70999999999998</v>
          </cell>
          <cell r="CS223">
            <v>40</v>
          </cell>
          <cell r="CT223">
            <v>3</v>
          </cell>
        </row>
        <row r="224">
          <cell r="B224">
            <v>31</v>
          </cell>
          <cell r="CS224">
            <v>40</v>
          </cell>
          <cell r="CT224">
            <v>3</v>
          </cell>
        </row>
        <row r="225">
          <cell r="B225" t="str">
            <v>AGST/1</v>
          </cell>
          <cell r="CS225">
            <v>40</v>
          </cell>
          <cell r="CT225">
            <v>3</v>
          </cell>
        </row>
        <row r="226">
          <cell r="B226">
            <v>2</v>
          </cell>
          <cell r="CS226">
            <v>40</v>
          </cell>
          <cell r="CT226">
            <v>3</v>
          </cell>
        </row>
        <row r="227">
          <cell r="B227">
            <v>3</v>
          </cell>
          <cell r="CS227">
            <v>40</v>
          </cell>
          <cell r="CT227">
            <v>3</v>
          </cell>
        </row>
        <row r="228">
          <cell r="B228">
            <v>4</v>
          </cell>
          <cell r="CS228">
            <v>40</v>
          </cell>
          <cell r="CT228">
            <v>3</v>
          </cell>
        </row>
        <row r="229">
          <cell r="B229">
            <v>5</v>
          </cell>
          <cell r="CS229">
            <v>40</v>
          </cell>
          <cell r="CT229">
            <v>3</v>
          </cell>
        </row>
        <row r="230">
          <cell r="B230">
            <v>6</v>
          </cell>
          <cell r="CS230">
            <v>40</v>
          </cell>
          <cell r="CT230">
            <v>3</v>
          </cell>
        </row>
        <row r="231">
          <cell r="B231">
            <v>7</v>
          </cell>
          <cell r="CS231">
            <v>40</v>
          </cell>
          <cell r="CT231">
            <v>3</v>
          </cell>
        </row>
        <row r="232">
          <cell r="B232">
            <v>8</v>
          </cell>
          <cell r="CS232">
            <v>40</v>
          </cell>
          <cell r="CT232">
            <v>3</v>
          </cell>
        </row>
        <row r="233">
          <cell r="B233">
            <v>9</v>
          </cell>
          <cell r="CS233">
            <v>40</v>
          </cell>
          <cell r="CT233">
            <v>3</v>
          </cell>
        </row>
        <row r="234">
          <cell r="B234">
            <v>10</v>
          </cell>
          <cell r="CS234">
            <v>40</v>
          </cell>
          <cell r="CT234">
            <v>3</v>
          </cell>
        </row>
        <row r="235">
          <cell r="B235">
            <v>11</v>
          </cell>
          <cell r="CS235">
            <v>40</v>
          </cell>
          <cell r="CT235">
            <v>3</v>
          </cell>
        </row>
        <row r="236">
          <cell r="B236">
            <v>12</v>
          </cell>
          <cell r="CS236">
            <v>40</v>
          </cell>
          <cell r="CT236">
            <v>3</v>
          </cell>
        </row>
        <row r="237">
          <cell r="B237">
            <v>13</v>
          </cell>
          <cell r="CS237">
            <v>40</v>
          </cell>
          <cell r="CT237">
            <v>3</v>
          </cell>
        </row>
        <row r="238">
          <cell r="B238">
            <v>14</v>
          </cell>
          <cell r="CS238">
            <v>40</v>
          </cell>
          <cell r="CT238">
            <v>3</v>
          </cell>
        </row>
        <row r="239">
          <cell r="B239">
            <v>15</v>
          </cell>
          <cell r="CS239">
            <v>40</v>
          </cell>
          <cell r="CT239">
            <v>3</v>
          </cell>
        </row>
        <row r="240">
          <cell r="B240">
            <v>16</v>
          </cell>
          <cell r="CS240">
            <v>40</v>
          </cell>
          <cell r="CT240">
            <v>3</v>
          </cell>
        </row>
        <row r="241">
          <cell r="B241">
            <v>17</v>
          </cell>
          <cell r="CS241">
            <v>40</v>
          </cell>
          <cell r="CT241">
            <v>3</v>
          </cell>
        </row>
        <row r="242">
          <cell r="B242">
            <v>18</v>
          </cell>
          <cell r="CS242">
            <v>40</v>
          </cell>
          <cell r="CT242">
            <v>3</v>
          </cell>
        </row>
        <row r="243">
          <cell r="B243">
            <v>19</v>
          </cell>
          <cell r="CS243">
            <v>40</v>
          </cell>
          <cell r="CT243">
            <v>3</v>
          </cell>
        </row>
        <row r="244">
          <cell r="B244">
            <v>20</v>
          </cell>
          <cell r="CS244">
            <v>40</v>
          </cell>
          <cell r="CT244">
            <v>3</v>
          </cell>
        </row>
        <row r="245">
          <cell r="B245">
            <v>21</v>
          </cell>
          <cell r="CS245">
            <v>40</v>
          </cell>
          <cell r="CT245">
            <v>3</v>
          </cell>
        </row>
        <row r="246">
          <cell r="B246">
            <v>22</v>
          </cell>
          <cell r="CS246">
            <v>40</v>
          </cell>
          <cell r="CT246">
            <v>3</v>
          </cell>
        </row>
        <row r="247">
          <cell r="B247">
            <v>23</v>
          </cell>
          <cell r="CS247">
            <v>40</v>
          </cell>
          <cell r="CT247">
            <v>3</v>
          </cell>
        </row>
        <row r="248">
          <cell r="B248">
            <v>24</v>
          </cell>
          <cell r="CS248">
            <v>40</v>
          </cell>
          <cell r="CT248">
            <v>3</v>
          </cell>
        </row>
        <row r="249">
          <cell r="B249">
            <v>25</v>
          </cell>
          <cell r="CS249">
            <v>40</v>
          </cell>
          <cell r="CT249">
            <v>3</v>
          </cell>
        </row>
        <row r="250">
          <cell r="B250">
            <v>26</v>
          </cell>
          <cell r="CS250">
            <v>40</v>
          </cell>
          <cell r="CT250">
            <v>3</v>
          </cell>
        </row>
        <row r="251">
          <cell r="B251">
            <v>27</v>
          </cell>
          <cell r="CS251">
            <v>40</v>
          </cell>
          <cell r="CT251">
            <v>3</v>
          </cell>
        </row>
        <row r="252">
          <cell r="B252">
            <v>28</v>
          </cell>
          <cell r="CS252">
            <v>40</v>
          </cell>
          <cell r="CT252">
            <v>3</v>
          </cell>
        </row>
        <row r="253">
          <cell r="B253">
            <v>29</v>
          </cell>
          <cell r="CS253">
            <v>40</v>
          </cell>
          <cell r="CT253">
            <v>3</v>
          </cell>
        </row>
        <row r="254">
          <cell r="B254">
            <v>30</v>
          </cell>
          <cell r="CS254">
            <v>40</v>
          </cell>
          <cell r="CT254">
            <v>3</v>
          </cell>
        </row>
        <row r="255">
          <cell r="B255">
            <v>31</v>
          </cell>
          <cell r="CS255">
            <v>40</v>
          </cell>
          <cell r="CT255">
            <v>3</v>
          </cell>
        </row>
        <row r="256">
          <cell r="B256" t="str">
            <v>SEPT/1</v>
          </cell>
          <cell r="CS256">
            <v>40</v>
          </cell>
          <cell r="CT256">
            <v>3</v>
          </cell>
        </row>
        <row r="257">
          <cell r="B257">
            <v>2</v>
          </cell>
          <cell r="CS257">
            <v>40</v>
          </cell>
          <cell r="CT257">
            <v>3</v>
          </cell>
        </row>
        <row r="258">
          <cell r="B258">
            <v>3</v>
          </cell>
          <cell r="CS258">
            <v>40</v>
          </cell>
          <cell r="CT258">
            <v>3</v>
          </cell>
        </row>
        <row r="259">
          <cell r="B259">
            <v>4</v>
          </cell>
          <cell r="CS259">
            <v>40</v>
          </cell>
          <cell r="CT259">
            <v>3</v>
          </cell>
        </row>
        <row r="260">
          <cell r="B260">
            <v>5</v>
          </cell>
          <cell r="CS260">
            <v>40</v>
          </cell>
          <cell r="CT260">
            <v>3</v>
          </cell>
        </row>
        <row r="261">
          <cell r="B261">
            <v>6</v>
          </cell>
          <cell r="CS261">
            <v>40</v>
          </cell>
          <cell r="CT261">
            <v>3</v>
          </cell>
        </row>
        <row r="262">
          <cell r="B262">
            <v>7</v>
          </cell>
          <cell r="CS262">
            <v>40</v>
          </cell>
          <cell r="CT262">
            <v>3</v>
          </cell>
        </row>
        <row r="263">
          <cell r="B263">
            <v>8</v>
          </cell>
          <cell r="CS263">
            <v>40</v>
          </cell>
          <cell r="CT263">
            <v>3</v>
          </cell>
        </row>
        <row r="264">
          <cell r="B264">
            <v>9</v>
          </cell>
          <cell r="CS264">
            <v>40</v>
          </cell>
          <cell r="CT264">
            <v>3</v>
          </cell>
        </row>
        <row r="265">
          <cell r="B265">
            <v>10</v>
          </cell>
          <cell r="CS265">
            <v>40</v>
          </cell>
          <cell r="CT265">
            <v>3</v>
          </cell>
        </row>
        <row r="266">
          <cell r="B266">
            <v>11</v>
          </cell>
          <cell r="CS266">
            <v>40</v>
          </cell>
          <cell r="CT266">
            <v>3</v>
          </cell>
        </row>
        <row r="267">
          <cell r="B267">
            <v>12</v>
          </cell>
          <cell r="CS267">
            <v>40</v>
          </cell>
          <cell r="CT267">
            <v>3</v>
          </cell>
        </row>
        <row r="268">
          <cell r="B268">
            <v>13</v>
          </cell>
          <cell r="CS268">
            <v>40</v>
          </cell>
          <cell r="CT268">
            <v>3</v>
          </cell>
        </row>
        <row r="269">
          <cell r="B269">
            <v>14</v>
          </cell>
          <cell r="CS269">
            <v>40</v>
          </cell>
          <cell r="CT269">
            <v>3</v>
          </cell>
        </row>
        <row r="270">
          <cell r="B270">
            <v>15</v>
          </cell>
          <cell r="CS270">
            <v>40</v>
          </cell>
          <cell r="CT270">
            <v>3</v>
          </cell>
        </row>
        <row r="271">
          <cell r="B271">
            <v>16</v>
          </cell>
          <cell r="CS271">
            <v>40</v>
          </cell>
          <cell r="CT271">
            <v>3</v>
          </cell>
        </row>
        <row r="272">
          <cell r="B272">
            <v>17</v>
          </cell>
          <cell r="CS272">
            <v>40</v>
          </cell>
          <cell r="CT272">
            <v>3</v>
          </cell>
        </row>
        <row r="273">
          <cell r="B273">
            <v>18</v>
          </cell>
          <cell r="CS273">
            <v>40</v>
          </cell>
          <cell r="CT273">
            <v>3</v>
          </cell>
        </row>
        <row r="274">
          <cell r="B274">
            <v>19</v>
          </cell>
          <cell r="CS274">
            <v>40</v>
          </cell>
          <cell r="CT274">
            <v>3</v>
          </cell>
        </row>
        <row r="275">
          <cell r="B275">
            <v>20</v>
          </cell>
          <cell r="CS275">
            <v>40</v>
          </cell>
          <cell r="CT275">
            <v>3</v>
          </cell>
        </row>
        <row r="276">
          <cell r="B276">
            <v>21</v>
          </cell>
          <cell r="CS276">
            <v>40</v>
          </cell>
          <cell r="CT276">
            <v>3</v>
          </cell>
        </row>
        <row r="277">
          <cell r="B277">
            <v>22</v>
          </cell>
          <cell r="CS277">
            <v>40</v>
          </cell>
          <cell r="CT277">
            <v>3</v>
          </cell>
        </row>
        <row r="278">
          <cell r="B278">
            <v>23</v>
          </cell>
          <cell r="CS278">
            <v>40</v>
          </cell>
          <cell r="CT278">
            <v>3</v>
          </cell>
        </row>
        <row r="279">
          <cell r="B279">
            <v>24</v>
          </cell>
          <cell r="CS279">
            <v>40</v>
          </cell>
          <cell r="CT279">
            <v>3</v>
          </cell>
        </row>
        <row r="280">
          <cell r="B280">
            <v>25</v>
          </cell>
          <cell r="CS280">
            <v>40</v>
          </cell>
          <cell r="CT280">
            <v>3</v>
          </cell>
        </row>
        <row r="281">
          <cell r="B281">
            <v>26</v>
          </cell>
          <cell r="CS281">
            <v>40</v>
          </cell>
          <cell r="CT281">
            <v>3</v>
          </cell>
        </row>
        <row r="282">
          <cell r="B282">
            <v>27</v>
          </cell>
          <cell r="CS282">
            <v>40</v>
          </cell>
          <cell r="CT282">
            <v>3</v>
          </cell>
        </row>
        <row r="283">
          <cell r="B283">
            <v>28</v>
          </cell>
          <cell r="CS283">
            <v>40</v>
          </cell>
          <cell r="CT283">
            <v>3</v>
          </cell>
        </row>
        <row r="284">
          <cell r="B284">
            <v>29</v>
          </cell>
          <cell r="CS284">
            <v>40</v>
          </cell>
          <cell r="CT284">
            <v>3</v>
          </cell>
        </row>
        <row r="285">
          <cell r="B285">
            <v>30</v>
          </cell>
          <cell r="CS285">
            <v>40</v>
          </cell>
          <cell r="CT285">
            <v>3</v>
          </cell>
        </row>
        <row r="286">
          <cell r="B286">
            <v>31</v>
          </cell>
          <cell r="CS286">
            <v>40</v>
          </cell>
          <cell r="CT286">
            <v>3</v>
          </cell>
        </row>
        <row r="287">
          <cell r="B287" t="str">
            <v>OKT/1</v>
          </cell>
          <cell r="CS287">
            <v>40</v>
          </cell>
          <cell r="CT287">
            <v>3</v>
          </cell>
        </row>
        <row r="288">
          <cell r="B288">
            <v>2</v>
          </cell>
          <cell r="CS288">
            <v>40</v>
          </cell>
          <cell r="CT288">
            <v>3</v>
          </cell>
        </row>
        <row r="289">
          <cell r="B289">
            <v>3</v>
          </cell>
          <cell r="CS289">
            <v>40</v>
          </cell>
          <cell r="CT289">
            <v>3</v>
          </cell>
        </row>
        <row r="290">
          <cell r="B290">
            <v>4</v>
          </cell>
          <cell r="CS290">
            <v>40</v>
          </cell>
          <cell r="CT290">
            <v>3</v>
          </cell>
        </row>
        <row r="291">
          <cell r="B291">
            <v>5</v>
          </cell>
          <cell r="CS291">
            <v>40</v>
          </cell>
          <cell r="CT291">
            <v>3</v>
          </cell>
        </row>
        <row r="292">
          <cell r="B292">
            <v>6</v>
          </cell>
          <cell r="CS292">
            <v>40</v>
          </cell>
          <cell r="CT292">
            <v>3</v>
          </cell>
        </row>
        <row r="293">
          <cell r="B293">
            <v>7</v>
          </cell>
          <cell r="CS293">
            <v>40</v>
          </cell>
          <cell r="CT293">
            <v>3</v>
          </cell>
        </row>
        <row r="294">
          <cell r="B294">
            <v>8</v>
          </cell>
          <cell r="CS294">
            <v>40</v>
          </cell>
          <cell r="CT294">
            <v>3</v>
          </cell>
        </row>
        <row r="295">
          <cell r="B295">
            <v>9</v>
          </cell>
          <cell r="CS295">
            <v>40</v>
          </cell>
          <cell r="CT295">
            <v>3</v>
          </cell>
        </row>
        <row r="296">
          <cell r="B296">
            <v>10</v>
          </cell>
          <cell r="CS296">
            <v>40</v>
          </cell>
          <cell r="CT296">
            <v>3</v>
          </cell>
        </row>
        <row r="297">
          <cell r="B297">
            <v>11</v>
          </cell>
          <cell r="CS297">
            <v>40</v>
          </cell>
          <cell r="CT297">
            <v>3</v>
          </cell>
        </row>
        <row r="298">
          <cell r="B298">
            <v>12</v>
          </cell>
          <cell r="CS298">
            <v>40</v>
          </cell>
          <cell r="CT298">
            <v>3</v>
          </cell>
        </row>
        <row r="299">
          <cell r="B299">
            <v>13</v>
          </cell>
          <cell r="CS299">
            <v>40</v>
          </cell>
          <cell r="CT299">
            <v>3</v>
          </cell>
        </row>
        <row r="300">
          <cell r="B300">
            <v>14</v>
          </cell>
          <cell r="CS300">
            <v>40</v>
          </cell>
          <cell r="CT300">
            <v>3</v>
          </cell>
        </row>
        <row r="301">
          <cell r="B301">
            <v>15</v>
          </cell>
          <cell r="CS301">
            <v>40</v>
          </cell>
          <cell r="CT301">
            <v>3</v>
          </cell>
        </row>
        <row r="302">
          <cell r="B302">
            <v>16</v>
          </cell>
          <cell r="CS302">
            <v>40</v>
          </cell>
          <cell r="CT302">
            <v>3</v>
          </cell>
        </row>
        <row r="303">
          <cell r="B303">
            <v>17</v>
          </cell>
          <cell r="CS303">
            <v>40</v>
          </cell>
          <cell r="CT303">
            <v>3</v>
          </cell>
        </row>
        <row r="304">
          <cell r="B304">
            <v>18</v>
          </cell>
          <cell r="CS304">
            <v>40</v>
          </cell>
          <cell r="CT304">
            <v>3</v>
          </cell>
        </row>
        <row r="305">
          <cell r="B305">
            <v>19</v>
          </cell>
          <cell r="CS305">
            <v>40</v>
          </cell>
          <cell r="CT305">
            <v>3</v>
          </cell>
        </row>
        <row r="306">
          <cell r="B306">
            <v>20</v>
          </cell>
          <cell r="CS306">
            <v>40</v>
          </cell>
          <cell r="CT306">
            <v>3</v>
          </cell>
        </row>
        <row r="307">
          <cell r="B307">
            <v>21</v>
          </cell>
          <cell r="CS307">
            <v>40</v>
          </cell>
          <cell r="CT307">
            <v>3</v>
          </cell>
        </row>
        <row r="308">
          <cell r="B308">
            <v>22</v>
          </cell>
          <cell r="CS308">
            <v>40</v>
          </cell>
          <cell r="CT308">
            <v>3</v>
          </cell>
        </row>
        <row r="309">
          <cell r="B309">
            <v>23</v>
          </cell>
          <cell r="CS309">
            <v>40</v>
          </cell>
          <cell r="CT309">
            <v>3</v>
          </cell>
        </row>
        <row r="310">
          <cell r="B310">
            <v>24</v>
          </cell>
          <cell r="CS310">
            <v>40</v>
          </cell>
          <cell r="CT310">
            <v>3</v>
          </cell>
        </row>
        <row r="311">
          <cell r="B311">
            <v>25</v>
          </cell>
          <cell r="CS311">
            <v>40</v>
          </cell>
          <cell r="CT311">
            <v>3</v>
          </cell>
        </row>
        <row r="312">
          <cell r="B312">
            <v>26</v>
          </cell>
          <cell r="CS312">
            <v>40</v>
          </cell>
          <cell r="CT312">
            <v>3</v>
          </cell>
        </row>
        <row r="313">
          <cell r="B313">
            <v>27</v>
          </cell>
          <cell r="CS313">
            <v>40</v>
          </cell>
          <cell r="CT313">
            <v>3</v>
          </cell>
        </row>
        <row r="314">
          <cell r="B314">
            <v>28</v>
          </cell>
          <cell r="CS314">
            <v>40</v>
          </cell>
          <cell r="CT314">
            <v>3</v>
          </cell>
        </row>
        <row r="315">
          <cell r="B315">
            <v>29</v>
          </cell>
          <cell r="CS315">
            <v>40</v>
          </cell>
          <cell r="CT315">
            <v>3</v>
          </cell>
        </row>
        <row r="316">
          <cell r="B316">
            <v>30</v>
          </cell>
          <cell r="CS316">
            <v>40</v>
          </cell>
          <cell r="CT316">
            <v>3</v>
          </cell>
        </row>
        <row r="317">
          <cell r="B317">
            <v>31</v>
          </cell>
          <cell r="CS317">
            <v>40</v>
          </cell>
          <cell r="CT317">
            <v>3</v>
          </cell>
        </row>
        <row r="318">
          <cell r="B318" t="str">
            <v>NOP/1</v>
          </cell>
          <cell r="CS318">
            <v>40</v>
          </cell>
          <cell r="CT318">
            <v>3</v>
          </cell>
        </row>
        <row r="319">
          <cell r="B319">
            <v>2</v>
          </cell>
          <cell r="CS319">
            <v>40</v>
          </cell>
          <cell r="CT319">
            <v>3</v>
          </cell>
        </row>
        <row r="320">
          <cell r="B320">
            <v>3</v>
          </cell>
          <cell r="CS320">
            <v>40</v>
          </cell>
          <cell r="CT320">
            <v>3</v>
          </cell>
        </row>
        <row r="321">
          <cell r="B321">
            <v>4</v>
          </cell>
          <cell r="CS321">
            <v>40</v>
          </cell>
          <cell r="CT321">
            <v>3</v>
          </cell>
        </row>
        <row r="322">
          <cell r="B322">
            <v>5</v>
          </cell>
          <cell r="CS322">
            <v>40</v>
          </cell>
          <cell r="CT322">
            <v>3</v>
          </cell>
        </row>
        <row r="323">
          <cell r="B323">
            <v>6</v>
          </cell>
          <cell r="CS323">
            <v>40</v>
          </cell>
          <cell r="CT323">
            <v>3</v>
          </cell>
        </row>
        <row r="324">
          <cell r="B324">
            <v>7</v>
          </cell>
          <cell r="CS324">
            <v>40</v>
          </cell>
          <cell r="CT324">
            <v>3</v>
          </cell>
        </row>
        <row r="325">
          <cell r="B325">
            <v>8</v>
          </cell>
          <cell r="CS325">
            <v>40</v>
          </cell>
          <cell r="CT325">
            <v>3</v>
          </cell>
        </row>
        <row r="326">
          <cell r="B326">
            <v>9</v>
          </cell>
          <cell r="CS326">
            <v>40</v>
          </cell>
          <cell r="CT326">
            <v>3</v>
          </cell>
        </row>
        <row r="327">
          <cell r="B327">
            <v>10</v>
          </cell>
          <cell r="CS327">
            <v>40</v>
          </cell>
          <cell r="CT327">
            <v>3</v>
          </cell>
        </row>
        <row r="328">
          <cell r="B328">
            <v>11</v>
          </cell>
          <cell r="CS328">
            <v>40</v>
          </cell>
          <cell r="CT328">
            <v>3</v>
          </cell>
        </row>
        <row r="329">
          <cell r="B329">
            <v>12</v>
          </cell>
          <cell r="CS329">
            <v>40</v>
          </cell>
          <cell r="CT329">
            <v>3</v>
          </cell>
        </row>
        <row r="330">
          <cell r="B330">
            <v>13</v>
          </cell>
          <cell r="CS330">
            <v>40</v>
          </cell>
          <cell r="CT330">
            <v>3</v>
          </cell>
        </row>
        <row r="331">
          <cell r="B331">
            <v>14</v>
          </cell>
          <cell r="CS331">
            <v>40</v>
          </cell>
          <cell r="CT331">
            <v>3</v>
          </cell>
        </row>
        <row r="332">
          <cell r="B332">
            <v>15</v>
          </cell>
          <cell r="CS332">
            <v>40</v>
          </cell>
          <cell r="CT332">
            <v>3</v>
          </cell>
        </row>
        <row r="333">
          <cell r="B333">
            <v>16</v>
          </cell>
          <cell r="CS333">
            <v>40</v>
          </cell>
          <cell r="CT333">
            <v>3</v>
          </cell>
        </row>
        <row r="334">
          <cell r="B334">
            <v>17</v>
          </cell>
          <cell r="CS334">
            <v>40</v>
          </cell>
          <cell r="CT334">
            <v>3</v>
          </cell>
        </row>
        <row r="335">
          <cell r="B335">
            <v>18</v>
          </cell>
          <cell r="CS335">
            <v>40</v>
          </cell>
          <cell r="CT335">
            <v>3</v>
          </cell>
        </row>
        <row r="336">
          <cell r="B336">
            <v>19</v>
          </cell>
          <cell r="CS336">
            <v>40</v>
          </cell>
          <cell r="CT336">
            <v>3</v>
          </cell>
        </row>
        <row r="337">
          <cell r="B337">
            <v>20</v>
          </cell>
          <cell r="CS337">
            <v>40</v>
          </cell>
          <cell r="CT337">
            <v>3</v>
          </cell>
        </row>
        <row r="338">
          <cell r="B338">
            <v>21</v>
          </cell>
          <cell r="CS338">
            <v>40</v>
          </cell>
          <cell r="CT338">
            <v>3</v>
          </cell>
        </row>
        <row r="339">
          <cell r="B339">
            <v>22</v>
          </cell>
          <cell r="CS339">
            <v>40</v>
          </cell>
          <cell r="CT339">
            <v>3</v>
          </cell>
        </row>
        <row r="340">
          <cell r="B340">
            <v>23</v>
          </cell>
          <cell r="CS340">
            <v>40</v>
          </cell>
          <cell r="CT340">
            <v>3</v>
          </cell>
        </row>
        <row r="341">
          <cell r="B341">
            <v>24</v>
          </cell>
          <cell r="CS341">
            <v>40</v>
          </cell>
          <cell r="CT341">
            <v>3</v>
          </cell>
        </row>
        <row r="342">
          <cell r="B342">
            <v>25</v>
          </cell>
          <cell r="CS342">
            <v>40</v>
          </cell>
          <cell r="CT342">
            <v>3</v>
          </cell>
        </row>
        <row r="343">
          <cell r="B343">
            <v>26</v>
          </cell>
          <cell r="CS343">
            <v>40</v>
          </cell>
          <cell r="CT343">
            <v>3</v>
          </cell>
        </row>
        <row r="344">
          <cell r="B344">
            <v>27</v>
          </cell>
          <cell r="CS344">
            <v>40</v>
          </cell>
          <cell r="CT344">
            <v>3</v>
          </cell>
        </row>
        <row r="345">
          <cell r="B345">
            <v>28</v>
          </cell>
          <cell r="CS345">
            <v>40</v>
          </cell>
          <cell r="CT345">
            <v>3</v>
          </cell>
        </row>
        <row r="346">
          <cell r="B346">
            <v>29</v>
          </cell>
          <cell r="CS346">
            <v>40</v>
          </cell>
          <cell r="CT346">
            <v>3</v>
          </cell>
        </row>
        <row r="347">
          <cell r="B347">
            <v>30</v>
          </cell>
          <cell r="CS347">
            <v>40</v>
          </cell>
          <cell r="CT347">
            <v>3</v>
          </cell>
        </row>
        <row r="348">
          <cell r="B348">
            <v>31</v>
          </cell>
          <cell r="CS348">
            <v>40</v>
          </cell>
          <cell r="CT348">
            <v>3</v>
          </cell>
        </row>
        <row r="349">
          <cell r="B349" t="str">
            <v>DES/1</v>
          </cell>
          <cell r="CS349">
            <v>40</v>
          </cell>
          <cell r="CT349">
            <v>3</v>
          </cell>
        </row>
        <row r="350">
          <cell r="B350">
            <v>2</v>
          </cell>
          <cell r="CS350">
            <v>40</v>
          </cell>
          <cell r="CT350">
            <v>3</v>
          </cell>
        </row>
        <row r="351">
          <cell r="B351">
            <v>3</v>
          </cell>
          <cell r="CS351">
            <v>40</v>
          </cell>
          <cell r="CT351">
            <v>3</v>
          </cell>
        </row>
        <row r="352">
          <cell r="B352">
            <v>4</v>
          </cell>
          <cell r="CS352">
            <v>40</v>
          </cell>
          <cell r="CT352">
            <v>3</v>
          </cell>
        </row>
        <row r="353">
          <cell r="B353">
            <v>5</v>
          </cell>
          <cell r="CS353">
            <v>40</v>
          </cell>
          <cell r="CT353">
            <v>3</v>
          </cell>
        </row>
        <row r="354">
          <cell r="B354">
            <v>6</v>
          </cell>
          <cell r="CS354">
            <v>40</v>
          </cell>
          <cell r="CT354">
            <v>3</v>
          </cell>
        </row>
        <row r="355">
          <cell r="B355">
            <v>7</v>
          </cell>
          <cell r="CS355">
            <v>40</v>
          </cell>
          <cell r="CT355">
            <v>3</v>
          </cell>
        </row>
        <row r="356">
          <cell r="B356">
            <v>8</v>
          </cell>
          <cell r="CS356">
            <v>40</v>
          </cell>
          <cell r="CT356">
            <v>3</v>
          </cell>
        </row>
        <row r="357">
          <cell r="B357">
            <v>9</v>
          </cell>
          <cell r="CS357">
            <v>40</v>
          </cell>
          <cell r="CT357">
            <v>3</v>
          </cell>
        </row>
        <row r="358">
          <cell r="B358">
            <v>10</v>
          </cell>
          <cell r="CS358">
            <v>40</v>
          </cell>
          <cell r="CT358">
            <v>3</v>
          </cell>
        </row>
        <row r="359">
          <cell r="B359">
            <v>11</v>
          </cell>
          <cell r="CS359">
            <v>40</v>
          </cell>
          <cell r="CT359">
            <v>3</v>
          </cell>
        </row>
        <row r="360">
          <cell r="B360">
            <v>12</v>
          </cell>
          <cell r="CS360">
            <v>40</v>
          </cell>
          <cell r="CT360">
            <v>3</v>
          </cell>
        </row>
        <row r="361">
          <cell r="B361">
            <v>13</v>
          </cell>
          <cell r="CS361">
            <v>40</v>
          </cell>
          <cell r="CT361">
            <v>3</v>
          </cell>
        </row>
        <row r="362">
          <cell r="B362">
            <v>14</v>
          </cell>
          <cell r="CS362">
            <v>40</v>
          </cell>
          <cell r="CT362">
            <v>3</v>
          </cell>
        </row>
        <row r="363">
          <cell r="B363">
            <v>15</v>
          </cell>
          <cell r="CS363">
            <v>40</v>
          </cell>
          <cell r="CT363">
            <v>3</v>
          </cell>
        </row>
        <row r="364">
          <cell r="B364">
            <v>16</v>
          </cell>
          <cell r="CS364">
            <v>40</v>
          </cell>
          <cell r="CT364">
            <v>3</v>
          </cell>
        </row>
        <row r="365">
          <cell r="B365">
            <v>17</v>
          </cell>
          <cell r="CS365">
            <v>40</v>
          </cell>
          <cell r="CT365">
            <v>3</v>
          </cell>
        </row>
        <row r="366">
          <cell r="B366">
            <v>18</v>
          </cell>
          <cell r="CS366">
            <v>40</v>
          </cell>
          <cell r="CT366">
            <v>3</v>
          </cell>
        </row>
        <row r="367">
          <cell r="B367">
            <v>19</v>
          </cell>
          <cell r="CS367">
            <v>40</v>
          </cell>
          <cell r="CT367">
            <v>3</v>
          </cell>
        </row>
        <row r="368">
          <cell r="B368">
            <v>20</v>
          </cell>
          <cell r="CS368">
            <v>40</v>
          </cell>
          <cell r="CT368">
            <v>3</v>
          </cell>
        </row>
        <row r="369">
          <cell r="B369">
            <v>21</v>
          </cell>
          <cell r="CS369">
            <v>40</v>
          </cell>
          <cell r="CT369">
            <v>3</v>
          </cell>
        </row>
        <row r="370">
          <cell r="B370">
            <v>22</v>
          </cell>
          <cell r="CS370">
            <v>40</v>
          </cell>
          <cell r="CT370">
            <v>3</v>
          </cell>
        </row>
        <row r="371">
          <cell r="B371">
            <v>23</v>
          </cell>
          <cell r="CS371">
            <v>40</v>
          </cell>
          <cell r="CT371">
            <v>3</v>
          </cell>
        </row>
        <row r="372">
          <cell r="B372">
            <v>24</v>
          </cell>
          <cell r="CS372">
            <v>40</v>
          </cell>
          <cell r="CT372">
            <v>3</v>
          </cell>
        </row>
        <row r="373">
          <cell r="B373">
            <v>25</v>
          </cell>
          <cell r="CS373">
            <v>40</v>
          </cell>
          <cell r="CT373">
            <v>3</v>
          </cell>
        </row>
        <row r="374">
          <cell r="B374">
            <v>26</v>
          </cell>
          <cell r="CS374">
            <v>40</v>
          </cell>
          <cell r="CT374">
            <v>3</v>
          </cell>
        </row>
        <row r="375">
          <cell r="B375">
            <v>27</v>
          </cell>
          <cell r="CS375">
            <v>40</v>
          </cell>
          <cell r="CT375">
            <v>3</v>
          </cell>
        </row>
        <row r="376">
          <cell r="B376">
            <v>28</v>
          </cell>
          <cell r="CS376">
            <v>40</v>
          </cell>
          <cell r="CT376">
            <v>3</v>
          </cell>
        </row>
        <row r="377">
          <cell r="B377">
            <v>29</v>
          </cell>
          <cell r="CS377">
            <v>40</v>
          </cell>
          <cell r="CT377">
            <v>3</v>
          </cell>
        </row>
        <row r="378">
          <cell r="B378">
            <v>30</v>
          </cell>
          <cell r="CS378">
            <v>40</v>
          </cell>
          <cell r="CT378">
            <v>3</v>
          </cell>
        </row>
        <row r="379">
          <cell r="B379">
            <v>31</v>
          </cell>
          <cell r="CS379">
            <v>40</v>
          </cell>
          <cell r="CT379">
            <v>3</v>
          </cell>
        </row>
      </sheetData>
      <sheetData sheetId="4"/>
      <sheetData sheetId="5"/>
      <sheetData sheetId="6"/>
      <sheetData sheetId="7"/>
      <sheetData sheetId="8" refreshError="1">
        <row r="30">
          <cell r="B30">
            <v>94.814106416828707</v>
          </cell>
          <cell r="C30">
            <v>132.74279541299651</v>
          </cell>
          <cell r="D30">
            <v>157.68754663350506</v>
          </cell>
          <cell r="E30">
            <v>158.05173685068246</v>
          </cell>
          <cell r="F30">
            <v>138.20102836386553</v>
          </cell>
          <cell r="G30">
            <v>143.81331950594122</v>
          </cell>
          <cell r="H30">
            <v>175.69473175559031</v>
          </cell>
          <cell r="I30">
            <v>178.50460309773149</v>
          </cell>
          <cell r="J30">
            <v>201.01544355924358</v>
          </cell>
          <cell r="K30">
            <v>178.6221068559023</v>
          </cell>
          <cell r="L30">
            <v>183.72402652422659</v>
          </cell>
          <cell r="M30">
            <v>100.73224233989743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April"/>
      <sheetName val="Data Prod_Graf"/>
      <sheetName val="GRAFTANKOS"/>
      <sheetName val="Data SRL"/>
      <sheetName val="Data Cost1"/>
      <sheetName val="land"/>
      <sheetName val="Dt Breakdown"/>
      <sheetName val="PK Olah"/>
      <sheetName val="PK RM"/>
      <sheetName val="Graf SRL"/>
      <sheetName val="KPI"/>
      <sheetName val="PCr"/>
      <sheetName val="Janload"/>
      <sheetName val="Feb"/>
      <sheetName val="Mar"/>
      <sheetName val="GRAF COST"/>
      <sheetName val="DATA COST"/>
      <sheetName val="CPO"/>
      <sheetName val="PABRIK"/>
      <sheetName val="LA02"/>
      <sheetName val="LA03"/>
      <sheetName val="LAJan"/>
      <sheetName val="LAFeb"/>
      <sheetName val="LAMar"/>
      <sheetName val="Peta"/>
      <sheetName val="Slow"/>
      <sheetName val="Fast"/>
      <sheetName val="Insurance"/>
      <sheetName val="Dead"/>
      <sheetName val="Olah"/>
      <sheetName val="Sheet1"/>
      <sheetName val="Bagan"/>
      <sheetName val="REKAP"/>
      <sheetName val="MONITOR"/>
      <sheetName val="BBM"/>
      <sheetName val="SOlar"/>
      <sheetName val="po-ho"/>
      <sheetName val="SPB-HO"/>
      <sheetName val="LAY"/>
      <sheetName val="Data"/>
      <sheetName val="% Lbr vs GP"/>
      <sheetName val="RESUME (3)"/>
      <sheetName val="DATA LTW"/>
      <sheetName val="TB"/>
      <sheetName val="tribune timur"/>
      <sheetName val="Q-1 LTT"/>
    </sheetNames>
    <sheetDataSet>
      <sheetData sheetId="0"/>
      <sheetData sheetId="1" refreshError="1">
        <row r="3">
          <cell r="B3">
            <v>20.010000000000002</v>
          </cell>
          <cell r="C3">
            <v>21.69</v>
          </cell>
          <cell r="D3">
            <v>21.87</v>
          </cell>
          <cell r="E3">
            <v>22.58</v>
          </cell>
          <cell r="F3">
            <v>22.95</v>
          </cell>
          <cell r="G3">
            <v>23.4</v>
          </cell>
          <cell r="H3">
            <v>21.86</v>
          </cell>
          <cell r="I3">
            <v>22.8</v>
          </cell>
          <cell r="J3">
            <v>23.92</v>
          </cell>
          <cell r="K3">
            <v>23.65</v>
          </cell>
          <cell r="L3">
            <v>23.79</v>
          </cell>
          <cell r="M3">
            <v>23.65</v>
          </cell>
        </row>
        <row r="4">
          <cell r="B4">
            <v>23.28</v>
          </cell>
          <cell r="C4">
            <v>24.01</v>
          </cell>
          <cell r="D4">
            <v>23.49</v>
          </cell>
          <cell r="E4">
            <v>21.08</v>
          </cell>
          <cell r="F4">
            <v>19.649999999999999</v>
          </cell>
          <cell r="G4">
            <v>19.28</v>
          </cell>
          <cell r="H4">
            <v>18.649999999999999</v>
          </cell>
          <cell r="I4">
            <v>17.489999999999998</v>
          </cell>
          <cell r="J4">
            <v>20.5</v>
          </cell>
          <cell r="K4">
            <v>19.04</v>
          </cell>
          <cell r="L4">
            <v>19.239999999999998</v>
          </cell>
          <cell r="M4">
            <v>19.29</v>
          </cell>
        </row>
        <row r="5">
          <cell r="B5">
            <v>16.309999999999999</v>
          </cell>
          <cell r="C5">
            <v>16.72</v>
          </cell>
          <cell r="D5">
            <v>18.14</v>
          </cell>
          <cell r="E5">
            <v>20.14</v>
          </cell>
          <cell r="F5">
            <v>19.149999999999999</v>
          </cell>
          <cell r="G5">
            <v>21.02</v>
          </cell>
          <cell r="H5">
            <v>20.100000000000001</v>
          </cell>
          <cell r="I5">
            <v>22.01</v>
          </cell>
          <cell r="J5">
            <v>21.53</v>
          </cell>
          <cell r="K5">
            <v>21.6</v>
          </cell>
          <cell r="L5">
            <v>21.84</v>
          </cell>
          <cell r="M5">
            <v>22.67</v>
          </cell>
        </row>
        <row r="6">
          <cell r="B6">
            <v>21.52</v>
          </cell>
          <cell r="C6">
            <v>22.66</v>
          </cell>
          <cell r="D6">
            <v>21.93</v>
          </cell>
          <cell r="E6">
            <v>20.83</v>
          </cell>
          <cell r="F6">
            <v>22.03</v>
          </cell>
          <cell r="G6">
            <v>20.55</v>
          </cell>
          <cell r="H6">
            <v>18.38</v>
          </cell>
          <cell r="I6">
            <v>20.7</v>
          </cell>
          <cell r="J6">
            <v>20.96</v>
          </cell>
          <cell r="K6">
            <v>19.739999999999998</v>
          </cell>
          <cell r="L6">
            <v>20.64</v>
          </cell>
          <cell r="M6">
            <v>20.53</v>
          </cell>
        </row>
        <row r="7">
          <cell r="B7">
            <v>21.64</v>
          </cell>
          <cell r="C7">
            <v>20.77</v>
          </cell>
          <cell r="D7">
            <v>21.7</v>
          </cell>
          <cell r="E7">
            <v>20.84</v>
          </cell>
          <cell r="F7">
            <v>21.43</v>
          </cell>
          <cell r="G7">
            <v>21.01</v>
          </cell>
          <cell r="H7">
            <v>21.38</v>
          </cell>
          <cell r="I7">
            <v>20.99</v>
          </cell>
        </row>
        <row r="11">
          <cell r="B11">
            <v>1</v>
          </cell>
          <cell r="C11">
            <v>2</v>
          </cell>
          <cell r="D11">
            <v>3</v>
          </cell>
          <cell r="E11">
            <v>4</v>
          </cell>
          <cell r="F11">
            <v>5</v>
          </cell>
          <cell r="G11">
            <v>6</v>
          </cell>
          <cell r="H11">
            <v>7</v>
          </cell>
          <cell r="I11">
            <v>8</v>
          </cell>
          <cell r="J11">
            <v>9</v>
          </cell>
          <cell r="K11">
            <v>10</v>
          </cell>
          <cell r="L11">
            <v>11</v>
          </cell>
          <cell r="M11">
            <v>12</v>
          </cell>
        </row>
        <row r="12">
          <cell r="F12">
            <v>1.58</v>
          </cell>
          <cell r="G12">
            <v>3.84</v>
          </cell>
          <cell r="H12">
            <v>4.21</v>
          </cell>
          <cell r="I12">
            <v>4.1500000000000004</v>
          </cell>
          <cell r="J12">
            <v>4.8099999999999996</v>
          </cell>
          <cell r="K12">
            <v>4.83</v>
          </cell>
          <cell r="L12">
            <v>4.8600000000000003</v>
          </cell>
          <cell r="M12">
            <v>4.32</v>
          </cell>
        </row>
        <row r="13">
          <cell r="B13">
            <v>5.62</v>
          </cell>
          <cell r="C13">
            <v>4.91</v>
          </cell>
          <cell r="D13">
            <v>4.6500000000000004</v>
          </cell>
          <cell r="E13">
            <v>4.17</v>
          </cell>
          <cell r="F13">
            <v>3.79</v>
          </cell>
          <cell r="G13">
            <v>3.4</v>
          </cell>
          <cell r="H13">
            <v>4.0599999999999996</v>
          </cell>
          <cell r="I13">
            <v>4.04</v>
          </cell>
          <cell r="J13">
            <v>4.3</v>
          </cell>
          <cell r="K13">
            <v>4.2</v>
          </cell>
          <cell r="L13">
            <v>4.3899999999999997</v>
          </cell>
          <cell r="M13">
            <v>3.84</v>
          </cell>
        </row>
        <row r="14">
          <cell r="B14">
            <v>4.01</v>
          </cell>
          <cell r="C14">
            <v>4.1900000000000004</v>
          </cell>
          <cell r="D14">
            <v>3.68</v>
          </cell>
          <cell r="E14">
            <v>3.79</v>
          </cell>
          <cell r="F14">
            <v>3.34</v>
          </cell>
          <cell r="G14">
            <v>3.11</v>
          </cell>
          <cell r="H14">
            <v>3.17</v>
          </cell>
          <cell r="I14">
            <v>3.49</v>
          </cell>
          <cell r="J14">
            <v>4.1900000000000004</v>
          </cell>
          <cell r="K14">
            <v>3.68</v>
          </cell>
          <cell r="L14">
            <v>3.78</v>
          </cell>
          <cell r="M14">
            <v>3.44</v>
          </cell>
        </row>
        <row r="15">
          <cell r="B15">
            <v>3.28</v>
          </cell>
          <cell r="C15">
            <v>3.57</v>
          </cell>
          <cell r="D15">
            <v>4.45</v>
          </cell>
          <cell r="E15">
            <v>4.3499999999999996</v>
          </cell>
          <cell r="F15">
            <v>4</v>
          </cell>
          <cell r="G15">
            <v>3.6</v>
          </cell>
          <cell r="H15">
            <v>3.41</v>
          </cell>
          <cell r="I15">
            <v>3.42</v>
          </cell>
          <cell r="J15">
            <v>3.59</v>
          </cell>
          <cell r="K15">
            <v>3.53</v>
          </cell>
          <cell r="L15">
            <v>3.26</v>
          </cell>
          <cell r="M15">
            <v>3.92</v>
          </cell>
        </row>
        <row r="16">
          <cell r="B16">
            <v>3.35</v>
          </cell>
          <cell r="C16">
            <v>4.03</v>
          </cell>
          <cell r="D16">
            <v>3.76</v>
          </cell>
          <cell r="E16">
            <v>3.49</v>
          </cell>
          <cell r="F16">
            <v>3.46</v>
          </cell>
          <cell r="G16">
            <v>3.58</v>
          </cell>
          <cell r="H16">
            <v>3.84</v>
          </cell>
          <cell r="I16">
            <v>3.8</v>
          </cell>
        </row>
        <row r="20">
          <cell r="B20">
            <v>1</v>
          </cell>
          <cell r="C20">
            <v>2</v>
          </cell>
          <cell r="D20">
            <v>3</v>
          </cell>
          <cell r="E20">
            <v>4</v>
          </cell>
          <cell r="F20">
            <v>5</v>
          </cell>
          <cell r="G20">
            <v>6</v>
          </cell>
          <cell r="H20">
            <v>7</v>
          </cell>
          <cell r="I20">
            <v>8</v>
          </cell>
          <cell r="J20">
            <v>9</v>
          </cell>
          <cell r="K20">
            <v>10</v>
          </cell>
          <cell r="L20">
            <v>11</v>
          </cell>
          <cell r="M20">
            <v>12</v>
          </cell>
        </row>
        <row r="21">
          <cell r="B21">
            <v>21.97</v>
          </cell>
          <cell r="C21">
            <v>16.59</v>
          </cell>
          <cell r="D21">
            <v>16.55</v>
          </cell>
          <cell r="E21">
            <v>14.82</v>
          </cell>
          <cell r="F21">
            <v>19.670000000000002</v>
          </cell>
          <cell r="G21">
            <v>22.93</v>
          </cell>
          <cell r="H21">
            <v>22.76</v>
          </cell>
          <cell r="I21">
            <v>20.99</v>
          </cell>
          <cell r="J21">
            <v>21.71</v>
          </cell>
          <cell r="K21">
            <v>22.12</v>
          </cell>
          <cell r="L21">
            <v>21.22</v>
          </cell>
          <cell r="M21">
            <v>21.81</v>
          </cell>
        </row>
        <row r="22">
          <cell r="B22">
            <v>21.96</v>
          </cell>
          <cell r="C22">
            <v>22.98</v>
          </cell>
          <cell r="D22">
            <v>22.43</v>
          </cell>
          <cell r="E22">
            <v>22.2</v>
          </cell>
          <cell r="F22">
            <v>20.63</v>
          </cell>
          <cell r="G22">
            <v>21.07</v>
          </cell>
          <cell r="H22">
            <v>24.45</v>
          </cell>
          <cell r="I22">
            <v>26.07</v>
          </cell>
          <cell r="J22">
            <v>25.24</v>
          </cell>
          <cell r="K22">
            <v>27.6</v>
          </cell>
          <cell r="L22">
            <v>27.42</v>
          </cell>
          <cell r="M22">
            <v>26.37</v>
          </cell>
        </row>
        <row r="23">
          <cell r="B23">
            <v>27.95</v>
          </cell>
          <cell r="C23">
            <v>28.67</v>
          </cell>
          <cell r="D23">
            <v>28.03</v>
          </cell>
          <cell r="E23">
            <v>22.25</v>
          </cell>
          <cell r="F23">
            <v>20.48</v>
          </cell>
          <cell r="G23">
            <v>19.78</v>
          </cell>
          <cell r="H23">
            <v>20.3</v>
          </cell>
          <cell r="I23">
            <v>21.18</v>
          </cell>
          <cell r="J23">
            <v>21.81</v>
          </cell>
          <cell r="K23">
            <v>20.49</v>
          </cell>
          <cell r="L23">
            <v>21.03</v>
          </cell>
          <cell r="M23">
            <v>21.15</v>
          </cell>
        </row>
        <row r="24">
          <cell r="B24">
            <v>19.79</v>
          </cell>
          <cell r="C24">
            <v>17.940000000000001</v>
          </cell>
          <cell r="D24">
            <v>20.72</v>
          </cell>
          <cell r="E24">
            <v>20.149999999999999</v>
          </cell>
          <cell r="F24">
            <v>20.3</v>
          </cell>
          <cell r="G24">
            <v>19.07</v>
          </cell>
          <cell r="H24">
            <v>18.75</v>
          </cell>
          <cell r="I24">
            <v>21.79</v>
          </cell>
          <cell r="J24">
            <v>20.59</v>
          </cell>
          <cell r="K24">
            <v>18.760000000000002</v>
          </cell>
          <cell r="L24">
            <v>20.29</v>
          </cell>
          <cell r="M24">
            <v>20.59</v>
          </cell>
        </row>
        <row r="25">
          <cell r="B25">
            <v>21.14</v>
          </cell>
          <cell r="C25">
            <v>24.11</v>
          </cell>
          <cell r="D25">
            <v>24.35</v>
          </cell>
          <cell r="E25">
            <v>24.3</v>
          </cell>
          <cell r="F25">
            <v>24.03</v>
          </cell>
          <cell r="G25">
            <v>24.82</v>
          </cell>
          <cell r="H25">
            <v>25.08</v>
          </cell>
          <cell r="I25">
            <v>25.81</v>
          </cell>
        </row>
        <row r="28">
          <cell r="B28" t="str">
            <v>JAN</v>
          </cell>
          <cell r="C28" t="str">
            <v>FEB</v>
          </cell>
          <cell r="D28" t="str">
            <v>MAR</v>
          </cell>
          <cell r="E28" t="str">
            <v>APR</v>
          </cell>
          <cell r="F28" t="str">
            <v>MEI</v>
          </cell>
          <cell r="G28" t="str">
            <v>JUNI</v>
          </cell>
          <cell r="H28" t="str">
            <v>JULI</v>
          </cell>
          <cell r="I28" t="str">
            <v>AGT</v>
          </cell>
          <cell r="J28" t="str">
            <v>SEP</v>
          </cell>
          <cell r="K28" t="str">
            <v>OKT</v>
          </cell>
          <cell r="L28" t="str">
            <v>NOV</v>
          </cell>
          <cell r="M28" t="str">
            <v>DES</v>
          </cell>
        </row>
        <row r="29">
          <cell r="B29">
            <v>21.52</v>
          </cell>
          <cell r="C29">
            <v>22.66</v>
          </cell>
          <cell r="D29">
            <v>21.93</v>
          </cell>
          <cell r="E29">
            <v>20.83</v>
          </cell>
          <cell r="F29">
            <v>22.03</v>
          </cell>
          <cell r="G29">
            <v>20.55</v>
          </cell>
          <cell r="H29">
            <v>18.38</v>
          </cell>
          <cell r="I29">
            <v>20.7</v>
          </cell>
          <cell r="J29">
            <v>21.01</v>
          </cell>
          <cell r="K29">
            <v>19.739999999999998</v>
          </cell>
          <cell r="L29">
            <v>20.64</v>
          </cell>
          <cell r="M29">
            <v>20.53</v>
          </cell>
        </row>
        <row r="30">
          <cell r="B30">
            <v>21.64</v>
          </cell>
          <cell r="C30">
            <v>20.77</v>
          </cell>
          <cell r="D30">
            <v>21.7</v>
          </cell>
          <cell r="E30">
            <v>20.84</v>
          </cell>
          <cell r="F30">
            <v>21.43</v>
          </cell>
          <cell r="G30">
            <v>21.01</v>
          </cell>
          <cell r="H30">
            <v>21.38</v>
          </cell>
          <cell r="I30">
            <v>20.99</v>
          </cell>
        </row>
        <row r="31">
          <cell r="B31">
            <v>5.8</v>
          </cell>
          <cell r="C31">
            <v>4.47</v>
          </cell>
          <cell r="D31">
            <v>3.14</v>
          </cell>
          <cell r="E31">
            <v>4.45</v>
          </cell>
          <cell r="F31">
            <v>3.32</v>
          </cell>
          <cell r="G31">
            <v>6.12</v>
          </cell>
          <cell r="H31">
            <v>8.67</v>
          </cell>
          <cell r="I31">
            <v>5.93</v>
          </cell>
          <cell r="J31">
            <v>3.05</v>
          </cell>
          <cell r="K31">
            <v>4.4400000000000004</v>
          </cell>
          <cell r="L31">
            <v>4.25</v>
          </cell>
          <cell r="M31">
            <v>4.49</v>
          </cell>
        </row>
        <row r="32">
          <cell r="B32">
            <v>5.75</v>
          </cell>
          <cell r="C32">
            <v>4.49</v>
          </cell>
          <cell r="D32">
            <v>3.56</v>
          </cell>
          <cell r="E32">
            <v>3.56</v>
          </cell>
          <cell r="F32">
            <v>3.12</v>
          </cell>
          <cell r="G32">
            <v>3.14</v>
          </cell>
          <cell r="H32">
            <v>2.58</v>
          </cell>
          <cell r="I32">
            <v>2.63</v>
          </cell>
        </row>
      </sheetData>
      <sheetData sheetId="2"/>
      <sheetData sheetId="3" refreshError="1">
        <row r="8">
          <cell r="B8" t="str">
            <v>JAN/1</v>
          </cell>
          <cell r="S8">
            <v>227.49700000000001</v>
          </cell>
          <cell r="T8">
            <v>227.49700000000001</v>
          </cell>
          <cell r="AB8">
            <v>17.631</v>
          </cell>
          <cell r="AQ8">
            <v>36.159999999999997</v>
          </cell>
          <cell r="CS8">
            <v>40</v>
          </cell>
          <cell r="CT8">
            <v>3</v>
          </cell>
        </row>
        <row r="9">
          <cell r="B9">
            <v>2</v>
          </cell>
          <cell r="C9">
            <v>370.59</v>
          </cell>
          <cell r="D9">
            <v>233</v>
          </cell>
          <cell r="F9">
            <v>4.8099999999999996</v>
          </cell>
          <cell r="G9">
            <v>5.14</v>
          </cell>
          <cell r="H9">
            <v>5.14</v>
          </cell>
          <cell r="J9">
            <v>45.330739299610897</v>
          </cell>
          <cell r="L9">
            <v>7.53</v>
          </cell>
          <cell r="M9">
            <v>52.122999999999998</v>
          </cell>
          <cell r="N9">
            <v>22.370386266094417</v>
          </cell>
          <cell r="S9">
            <v>124</v>
          </cell>
          <cell r="U9">
            <v>124</v>
          </cell>
          <cell r="V9">
            <v>7.7590000000000003</v>
          </cell>
          <cell r="W9">
            <v>3.3300429184549354</v>
          </cell>
          <cell r="Y9">
            <v>12.8</v>
          </cell>
          <cell r="AB9">
            <v>12.59</v>
          </cell>
          <cell r="AC9">
            <v>2.88</v>
          </cell>
          <cell r="AE9">
            <v>2.79</v>
          </cell>
          <cell r="AH9">
            <v>10.199999999999999</v>
          </cell>
          <cell r="AI9">
            <v>7.68</v>
          </cell>
          <cell r="AK9">
            <v>2.5</v>
          </cell>
          <cell r="AL9">
            <v>4.7</v>
          </cell>
          <cell r="AM9">
            <v>8.25</v>
          </cell>
          <cell r="AN9">
            <v>51.57</v>
          </cell>
          <cell r="AO9">
            <v>87.73</v>
          </cell>
          <cell r="AQ9">
            <v>0</v>
          </cell>
          <cell r="AS9">
            <v>6.76</v>
          </cell>
          <cell r="AT9">
            <v>5.96</v>
          </cell>
          <cell r="AU9">
            <v>1.71</v>
          </cell>
          <cell r="AX9">
            <v>6.92</v>
          </cell>
          <cell r="AY9">
            <v>92.7</v>
          </cell>
          <cell r="AZ9">
            <v>0.06</v>
          </cell>
          <cell r="BA9">
            <v>0.45</v>
          </cell>
          <cell r="BB9">
            <v>1.6</v>
          </cell>
          <cell r="BC9">
            <v>2.1100000000000003</v>
          </cell>
          <cell r="BD9">
            <v>4.5599999999999996</v>
          </cell>
          <cell r="BE9">
            <v>145.63999999999999</v>
          </cell>
          <cell r="BH9">
            <v>1.82</v>
          </cell>
          <cell r="BJ9">
            <v>12.15</v>
          </cell>
          <cell r="BL9">
            <v>5.17</v>
          </cell>
          <cell r="BM9">
            <v>5.62</v>
          </cell>
          <cell r="BN9">
            <v>4.29</v>
          </cell>
          <cell r="BO9">
            <v>9.52</v>
          </cell>
          <cell r="BP9">
            <v>7.53</v>
          </cell>
          <cell r="CS9">
            <v>40</v>
          </cell>
          <cell r="CT9">
            <v>3</v>
          </cell>
          <cell r="CV9">
            <v>12.54</v>
          </cell>
          <cell r="CW9">
            <v>3.79</v>
          </cell>
        </row>
        <row r="10">
          <cell r="B10">
            <v>3</v>
          </cell>
          <cell r="C10">
            <v>337.55</v>
          </cell>
          <cell r="D10">
            <v>320</v>
          </cell>
          <cell r="F10">
            <v>7.67</v>
          </cell>
          <cell r="G10">
            <v>8.09</v>
          </cell>
          <cell r="H10">
            <v>8.09</v>
          </cell>
          <cell r="J10">
            <v>39.555006180469718</v>
          </cell>
          <cell r="L10">
            <v>8.08</v>
          </cell>
          <cell r="M10">
            <v>73.679000000000002</v>
          </cell>
          <cell r="N10">
            <v>23.024687500000002</v>
          </cell>
          <cell r="S10">
            <v>99.859000000000009</v>
          </cell>
          <cell r="U10">
            <v>99.859000000000009</v>
          </cell>
          <cell r="V10">
            <v>11.85</v>
          </cell>
          <cell r="W10">
            <v>3.703125</v>
          </cell>
          <cell r="Y10">
            <v>12.94</v>
          </cell>
          <cell r="AB10">
            <v>11.499999999999998</v>
          </cell>
          <cell r="AC10">
            <v>2.4700000000000002</v>
          </cell>
          <cell r="AE10">
            <v>2.4500000000000002</v>
          </cell>
          <cell r="AH10">
            <v>5</v>
          </cell>
          <cell r="AI10">
            <v>7.35</v>
          </cell>
          <cell r="AK10">
            <v>2.73</v>
          </cell>
          <cell r="AL10">
            <v>11</v>
          </cell>
          <cell r="AM10">
            <v>7.68</v>
          </cell>
          <cell r="AN10">
            <v>82.71</v>
          </cell>
          <cell r="AO10">
            <v>82.71</v>
          </cell>
          <cell r="AQ10">
            <v>0</v>
          </cell>
          <cell r="AS10">
            <v>6.93</v>
          </cell>
          <cell r="AT10">
            <v>6.66</v>
          </cell>
          <cell r="AU10">
            <v>1.01</v>
          </cell>
          <cell r="AX10">
            <v>4.47</v>
          </cell>
          <cell r="AY10">
            <v>96.2</v>
          </cell>
          <cell r="AZ10">
            <v>0.14000000000000001</v>
          </cell>
          <cell r="BA10">
            <v>0.5</v>
          </cell>
          <cell r="BB10">
            <v>1.4</v>
          </cell>
          <cell r="BC10">
            <v>2.04</v>
          </cell>
          <cell r="BD10">
            <v>4.78</v>
          </cell>
          <cell r="BE10">
            <v>197.32</v>
          </cell>
          <cell r="BH10">
            <v>1.51</v>
          </cell>
          <cell r="BJ10">
            <v>10.61</v>
          </cell>
          <cell r="BL10">
            <v>5.92</v>
          </cell>
          <cell r="BM10">
            <v>5.8</v>
          </cell>
          <cell r="BN10">
            <v>3.52</v>
          </cell>
          <cell r="BO10">
            <v>12.49</v>
          </cell>
          <cell r="BP10">
            <v>15.48</v>
          </cell>
          <cell r="CS10">
            <v>40</v>
          </cell>
          <cell r="CT10">
            <v>3</v>
          </cell>
          <cell r="CV10">
            <v>6.86</v>
          </cell>
          <cell r="CW10">
            <v>4.0599999999999996</v>
          </cell>
        </row>
        <row r="11">
          <cell r="B11">
            <v>4</v>
          </cell>
          <cell r="C11">
            <v>369.55</v>
          </cell>
          <cell r="D11">
            <v>408</v>
          </cell>
          <cell r="F11">
            <v>8.8000000000000007</v>
          </cell>
          <cell r="G11">
            <v>10.74</v>
          </cell>
          <cell r="H11">
            <v>10.74</v>
          </cell>
          <cell r="J11">
            <v>37.988826815642454</v>
          </cell>
          <cell r="L11">
            <v>8.48</v>
          </cell>
          <cell r="M11">
            <v>97.977999999999994</v>
          </cell>
          <cell r="N11">
            <v>24.014215686274511</v>
          </cell>
          <cell r="S11">
            <v>120.89699999999999</v>
          </cell>
          <cell r="U11">
            <v>120.89699999999999</v>
          </cell>
          <cell r="V11">
            <v>14.972</v>
          </cell>
          <cell r="W11">
            <v>3.6696078431372547</v>
          </cell>
          <cell r="Y11">
            <v>12.56</v>
          </cell>
          <cell r="AB11">
            <v>13.911999999999997</v>
          </cell>
          <cell r="AC11">
            <v>2.16</v>
          </cell>
          <cell r="AE11">
            <v>2.35</v>
          </cell>
          <cell r="AH11">
            <v>6.6</v>
          </cell>
          <cell r="AI11">
            <v>7.41</v>
          </cell>
          <cell r="AK11">
            <v>2.56</v>
          </cell>
          <cell r="AL11">
            <v>4.9000000000000004</v>
          </cell>
          <cell r="AM11">
            <v>7.35</v>
          </cell>
          <cell r="AN11">
            <v>92.74</v>
          </cell>
          <cell r="AO11">
            <v>92.74</v>
          </cell>
          <cell r="AQ11">
            <v>0</v>
          </cell>
          <cell r="AS11">
            <v>6.58</v>
          </cell>
          <cell r="AT11">
            <v>6.95</v>
          </cell>
          <cell r="AU11">
            <v>1.24</v>
          </cell>
          <cell r="AX11">
            <v>3.77</v>
          </cell>
          <cell r="AY11">
            <v>95.93</v>
          </cell>
          <cell r="AZ11">
            <v>0.18</v>
          </cell>
          <cell r="BA11">
            <v>0.59</v>
          </cell>
          <cell r="BB11">
            <v>0.82</v>
          </cell>
          <cell r="BC11">
            <v>1.5899999999999999</v>
          </cell>
          <cell r="BD11">
            <v>7.11</v>
          </cell>
          <cell r="BE11">
            <v>114.69</v>
          </cell>
          <cell r="BH11">
            <v>1.48</v>
          </cell>
          <cell r="BJ11">
            <v>8</v>
          </cell>
          <cell r="BL11">
            <v>4.13</v>
          </cell>
          <cell r="BM11">
            <v>5.29</v>
          </cell>
          <cell r="BN11">
            <v>4.18</v>
          </cell>
          <cell r="BO11">
            <v>18.170000000000002</v>
          </cell>
          <cell r="BP11">
            <v>14.77</v>
          </cell>
          <cell r="CS11">
            <v>40</v>
          </cell>
          <cell r="CT11">
            <v>3</v>
          </cell>
          <cell r="CV11">
            <v>6.76</v>
          </cell>
          <cell r="CW11">
            <v>5.89</v>
          </cell>
        </row>
        <row r="12">
          <cell r="B12">
            <v>5</v>
          </cell>
          <cell r="J12" t="e">
            <v>#DIV/0!</v>
          </cell>
          <cell r="N12" t="e">
            <v>#DIV/0!</v>
          </cell>
          <cell r="S12">
            <v>33.326999999999998</v>
          </cell>
          <cell r="U12">
            <v>33.326999999999998</v>
          </cell>
          <cell r="W12" t="e">
            <v>#DIV/0!</v>
          </cell>
          <cell r="AB12">
            <v>13.911999999999997</v>
          </cell>
          <cell r="AE12">
            <v>2.35</v>
          </cell>
          <cell r="AK12">
            <v>2.34</v>
          </cell>
          <cell r="AQ12">
            <v>0</v>
          </cell>
          <cell r="BC12">
            <v>0</v>
          </cell>
          <cell r="CS12">
            <v>40</v>
          </cell>
          <cell r="CT12">
            <v>3</v>
          </cell>
          <cell r="CV12">
            <v>6</v>
          </cell>
          <cell r="CW12">
            <v>5.82</v>
          </cell>
        </row>
        <row r="13">
          <cell r="B13">
            <v>6</v>
          </cell>
          <cell r="C13">
            <v>508.19</v>
          </cell>
          <cell r="D13">
            <v>500</v>
          </cell>
          <cell r="F13">
            <v>8.4499999999999993</v>
          </cell>
          <cell r="G13">
            <v>11.02</v>
          </cell>
          <cell r="H13">
            <v>11.02</v>
          </cell>
          <cell r="J13">
            <v>45.37205081669692</v>
          </cell>
          <cell r="L13">
            <v>10.029999999999999</v>
          </cell>
          <cell r="M13">
            <v>115.056</v>
          </cell>
          <cell r="N13">
            <v>23.011199999999999</v>
          </cell>
          <cell r="S13">
            <v>105.89299999999997</v>
          </cell>
          <cell r="U13">
            <v>105.89299999999997</v>
          </cell>
          <cell r="V13">
            <v>17.088000000000001</v>
          </cell>
          <cell r="W13">
            <v>3.4176000000000006</v>
          </cell>
          <cell r="Y13">
            <v>25.15</v>
          </cell>
          <cell r="AB13">
            <v>5.8500000000000014</v>
          </cell>
          <cell r="AC13">
            <v>2.44</v>
          </cell>
          <cell r="AE13">
            <v>2.4500000000000002</v>
          </cell>
          <cell r="AH13">
            <v>6.8</v>
          </cell>
          <cell r="AI13">
            <v>7.39</v>
          </cell>
          <cell r="AK13">
            <v>2.5099999999999998</v>
          </cell>
          <cell r="AL13">
            <v>6.33</v>
          </cell>
          <cell r="AM13">
            <v>7.44</v>
          </cell>
          <cell r="AN13">
            <v>109.18</v>
          </cell>
          <cell r="AO13">
            <v>109.18</v>
          </cell>
          <cell r="AQ13">
            <v>0</v>
          </cell>
          <cell r="AS13">
            <v>7.32</v>
          </cell>
          <cell r="AT13">
            <v>7.25</v>
          </cell>
          <cell r="AU13">
            <v>2.06</v>
          </cell>
          <cell r="AX13">
            <v>4.9800000000000004</v>
          </cell>
          <cell r="AY13">
            <v>97.2</v>
          </cell>
          <cell r="AZ13">
            <v>0.11</v>
          </cell>
          <cell r="BA13">
            <v>0.16</v>
          </cell>
          <cell r="BB13">
            <v>1.29</v>
          </cell>
          <cell r="BC13">
            <v>1.56</v>
          </cell>
          <cell r="BD13">
            <v>7.41</v>
          </cell>
          <cell r="BE13">
            <v>60.97</v>
          </cell>
          <cell r="BH13">
            <v>1.19</v>
          </cell>
          <cell r="BJ13">
            <v>12.11</v>
          </cell>
          <cell r="BL13">
            <v>7.65</v>
          </cell>
          <cell r="BM13">
            <v>5.62</v>
          </cell>
          <cell r="BN13">
            <v>5.19</v>
          </cell>
          <cell r="BO13">
            <v>14.77</v>
          </cell>
          <cell r="BP13">
            <v>12.76</v>
          </cell>
          <cell r="CS13">
            <v>40</v>
          </cell>
          <cell r="CT13">
            <v>3</v>
          </cell>
        </row>
        <row r="14">
          <cell r="B14">
            <v>7</v>
          </cell>
          <cell r="C14">
            <v>512.04</v>
          </cell>
          <cell r="D14">
            <v>480</v>
          </cell>
          <cell r="F14">
            <v>10.79</v>
          </cell>
          <cell r="G14">
            <v>10.82</v>
          </cell>
          <cell r="H14">
            <v>10.82</v>
          </cell>
          <cell r="J14">
            <v>44.362292051756008</v>
          </cell>
          <cell r="L14">
            <v>6.33</v>
          </cell>
          <cell r="M14">
            <v>110.44799999999999</v>
          </cell>
          <cell r="N14">
            <v>23.01</v>
          </cell>
          <cell r="S14">
            <v>135.71099999999996</v>
          </cell>
          <cell r="U14">
            <v>135.71099999999996</v>
          </cell>
          <cell r="V14">
            <v>17.38</v>
          </cell>
          <cell r="W14">
            <v>3.6208333333333327</v>
          </cell>
          <cell r="Y14">
            <v>11.92</v>
          </cell>
          <cell r="AB14">
            <v>11.31</v>
          </cell>
          <cell r="AC14">
            <v>2.4500000000000002</v>
          </cell>
          <cell r="AE14">
            <v>2.46</v>
          </cell>
          <cell r="AH14">
            <v>3</v>
          </cell>
          <cell r="AI14">
            <v>7.16</v>
          </cell>
          <cell r="AK14">
            <v>2.46</v>
          </cell>
          <cell r="AL14">
            <v>5.2</v>
          </cell>
          <cell r="AM14">
            <v>7.39</v>
          </cell>
          <cell r="AN14">
            <v>107.98</v>
          </cell>
          <cell r="AO14">
            <v>107.98</v>
          </cell>
          <cell r="AQ14">
            <v>0</v>
          </cell>
          <cell r="AS14">
            <v>7.03</v>
          </cell>
          <cell r="AT14">
            <v>6.8</v>
          </cell>
          <cell r="AU14">
            <v>1.03</v>
          </cell>
          <cell r="AX14">
            <v>4.9000000000000004</v>
          </cell>
          <cell r="AY14">
            <v>94.87</v>
          </cell>
          <cell r="AZ14">
            <v>0.11</v>
          </cell>
          <cell r="BA14">
            <v>0.33</v>
          </cell>
          <cell r="BB14">
            <v>1.41</v>
          </cell>
          <cell r="BC14">
            <v>1.8499999999999999</v>
          </cell>
          <cell r="BD14">
            <v>6.67</v>
          </cell>
          <cell r="BE14">
            <v>62.44</v>
          </cell>
          <cell r="BH14">
            <v>1.3</v>
          </cell>
          <cell r="BJ14">
            <v>8.32</v>
          </cell>
          <cell r="BL14">
            <v>5.56</v>
          </cell>
          <cell r="BM14">
            <v>4.12</v>
          </cell>
          <cell r="BN14">
            <v>5.83</v>
          </cell>
          <cell r="BO14">
            <v>10.63</v>
          </cell>
          <cell r="BP14">
            <v>9.7200000000000006</v>
          </cell>
          <cell r="CS14">
            <v>40</v>
          </cell>
          <cell r="CT14">
            <v>3</v>
          </cell>
          <cell r="CV14">
            <v>7</v>
          </cell>
          <cell r="CW14">
            <v>5.13</v>
          </cell>
        </row>
        <row r="15">
          <cell r="B15">
            <v>8</v>
          </cell>
          <cell r="C15">
            <v>550.87</v>
          </cell>
          <cell r="D15">
            <v>536</v>
          </cell>
          <cell r="F15">
            <v>9.86</v>
          </cell>
          <cell r="G15">
            <v>12.91</v>
          </cell>
          <cell r="H15">
            <v>12.91</v>
          </cell>
          <cell r="J15">
            <v>41.518202943454689</v>
          </cell>
          <cell r="L15">
            <v>6.82</v>
          </cell>
          <cell r="M15">
            <v>125.72</v>
          </cell>
          <cell r="N15">
            <v>23.455223880597014</v>
          </cell>
          <cell r="S15">
            <v>158.80099999999993</v>
          </cell>
          <cell r="U15">
            <v>158.80099999999993</v>
          </cell>
          <cell r="V15">
            <v>20.07</v>
          </cell>
          <cell r="W15">
            <v>3.7444029850746268</v>
          </cell>
          <cell r="Y15">
            <v>25.92</v>
          </cell>
          <cell r="AB15">
            <v>5.4600000000000009</v>
          </cell>
          <cell r="AC15">
            <v>2.4500000000000002</v>
          </cell>
          <cell r="AE15">
            <v>2.41</v>
          </cell>
          <cell r="AH15">
            <v>5.6</v>
          </cell>
          <cell r="AI15">
            <v>7.85</v>
          </cell>
          <cell r="AK15">
            <v>2.39</v>
          </cell>
          <cell r="AL15">
            <v>3.47</v>
          </cell>
          <cell r="AM15">
            <v>7.17</v>
          </cell>
          <cell r="AN15">
            <v>122.64</v>
          </cell>
          <cell r="AO15">
            <v>122.64</v>
          </cell>
          <cell r="AQ15">
            <v>0</v>
          </cell>
          <cell r="AS15">
            <v>7.6</v>
          </cell>
          <cell r="AT15">
            <v>7.89</v>
          </cell>
          <cell r="AU15">
            <v>2.17</v>
          </cell>
          <cell r="AX15">
            <v>5.27</v>
          </cell>
          <cell r="AY15">
            <v>91.2</v>
          </cell>
          <cell r="AZ15">
            <v>0.19</v>
          </cell>
          <cell r="BA15">
            <v>0.26</v>
          </cell>
          <cell r="BB15">
            <v>2.56</v>
          </cell>
          <cell r="BC15">
            <v>3.0100000000000002</v>
          </cell>
          <cell r="BD15">
            <v>6.42</v>
          </cell>
          <cell r="BE15">
            <v>65.569999999999993</v>
          </cell>
          <cell r="BH15">
            <v>1.21</v>
          </cell>
          <cell r="BJ15">
            <v>7.29</v>
          </cell>
          <cell r="BL15">
            <v>5.17</v>
          </cell>
          <cell r="BM15">
            <v>4.76</v>
          </cell>
          <cell r="BN15">
            <v>4.01</v>
          </cell>
          <cell r="BO15">
            <v>10.09</v>
          </cell>
          <cell r="BP15">
            <v>11.1</v>
          </cell>
          <cell r="CS15">
            <v>40</v>
          </cell>
          <cell r="CT15">
            <v>3</v>
          </cell>
          <cell r="CV15">
            <v>7.67</v>
          </cell>
          <cell r="CW15">
            <v>4.4800000000000004</v>
          </cell>
        </row>
        <row r="16">
          <cell r="B16">
            <v>9</v>
          </cell>
          <cell r="C16">
            <v>537.20000000000005</v>
          </cell>
          <cell r="D16">
            <v>575</v>
          </cell>
          <cell r="F16">
            <v>11.08</v>
          </cell>
          <cell r="G16">
            <v>13.08</v>
          </cell>
          <cell r="H16">
            <v>13.08</v>
          </cell>
          <cell r="J16">
            <v>43.960244648318046</v>
          </cell>
          <cell r="L16">
            <v>6.93</v>
          </cell>
          <cell r="M16">
            <v>134.56399999999999</v>
          </cell>
          <cell r="N16">
            <v>23.402434782608694</v>
          </cell>
          <cell r="S16">
            <v>183.62499999999989</v>
          </cell>
          <cell r="U16">
            <v>183.62499999999989</v>
          </cell>
          <cell r="V16">
            <v>21.678000000000001</v>
          </cell>
          <cell r="W16">
            <v>3.7700869565217392</v>
          </cell>
          <cell r="Y16">
            <v>19.739999999999998</v>
          </cell>
          <cell r="AB16">
            <v>7.3980000000000032</v>
          </cell>
          <cell r="AC16">
            <v>2.33</v>
          </cell>
          <cell r="AE16">
            <v>2.36</v>
          </cell>
          <cell r="AH16">
            <v>4.2</v>
          </cell>
          <cell r="AI16">
            <v>7.74</v>
          </cell>
          <cell r="AK16">
            <v>2.31</v>
          </cell>
          <cell r="AL16">
            <v>5</v>
          </cell>
          <cell r="AM16">
            <v>7.12</v>
          </cell>
          <cell r="AN16">
            <v>127.05</v>
          </cell>
          <cell r="AO16">
            <v>127.05</v>
          </cell>
          <cell r="AQ16">
            <v>0</v>
          </cell>
          <cell r="AS16">
            <v>6.88</v>
          </cell>
          <cell r="AT16">
            <v>7.98</v>
          </cell>
          <cell r="AU16">
            <v>1.19</v>
          </cell>
          <cell r="AX16">
            <v>4.41</v>
          </cell>
          <cell r="AY16">
            <v>92.5</v>
          </cell>
          <cell r="AZ16">
            <v>0.25</v>
          </cell>
          <cell r="BA16">
            <v>0.28999999999999998</v>
          </cell>
          <cell r="BB16">
            <v>1.1299999999999999</v>
          </cell>
          <cell r="BC16">
            <v>1.67</v>
          </cell>
          <cell r="BD16">
            <v>7.21</v>
          </cell>
          <cell r="BE16">
            <v>81.19</v>
          </cell>
          <cell r="BH16">
            <v>1.24</v>
          </cell>
          <cell r="BJ16">
            <v>11.44</v>
          </cell>
          <cell r="BL16">
            <v>6.93</v>
          </cell>
          <cell r="BM16">
            <v>4.8099999999999996</v>
          </cell>
          <cell r="BN16">
            <v>3.61</v>
          </cell>
          <cell r="BO16">
            <v>9.84</v>
          </cell>
          <cell r="BP16">
            <v>9.11</v>
          </cell>
          <cell r="CS16">
            <v>40</v>
          </cell>
          <cell r="CT16">
            <v>3</v>
          </cell>
          <cell r="CV16">
            <v>8.32</v>
          </cell>
          <cell r="CW16">
            <v>3.47</v>
          </cell>
        </row>
        <row r="17">
          <cell r="B17">
            <v>10</v>
          </cell>
          <cell r="C17">
            <v>427.61</v>
          </cell>
          <cell r="D17">
            <v>292</v>
          </cell>
          <cell r="F17">
            <v>7.1</v>
          </cell>
          <cell r="G17">
            <v>7.56</v>
          </cell>
          <cell r="H17">
            <v>7.56</v>
          </cell>
          <cell r="J17">
            <v>38.624338624338627</v>
          </cell>
          <cell r="L17">
            <v>7.68</v>
          </cell>
          <cell r="M17">
            <v>70.637</v>
          </cell>
          <cell r="N17">
            <v>24.190753424657537</v>
          </cell>
          <cell r="S17">
            <v>127.20199999999988</v>
          </cell>
          <cell r="U17">
            <v>127.20199999999988</v>
          </cell>
          <cell r="V17">
            <v>11.252000000000001</v>
          </cell>
          <cell r="W17">
            <v>3.853424657534247</v>
          </cell>
          <cell r="Y17">
            <v>18.260000000000002</v>
          </cell>
          <cell r="AB17">
            <v>0.39000000000000412</v>
          </cell>
          <cell r="AC17">
            <v>2.31</v>
          </cell>
          <cell r="AE17">
            <v>2.36</v>
          </cell>
          <cell r="AH17">
            <v>5.8</v>
          </cell>
          <cell r="AI17">
            <v>7.64</v>
          </cell>
          <cell r="AK17">
            <v>2.34</v>
          </cell>
          <cell r="AL17">
            <v>4.2</v>
          </cell>
          <cell r="AM17">
            <v>7.35</v>
          </cell>
          <cell r="AN17">
            <v>71.62</v>
          </cell>
          <cell r="AO17">
            <v>71.62</v>
          </cell>
          <cell r="AQ17">
            <v>0</v>
          </cell>
          <cell r="AS17">
            <v>5.72</v>
          </cell>
          <cell r="AT17">
            <v>7.77</v>
          </cell>
          <cell r="AU17">
            <v>2.96</v>
          </cell>
          <cell r="AX17">
            <v>5.86</v>
          </cell>
          <cell r="AY17">
            <v>91.2</v>
          </cell>
          <cell r="AZ17">
            <v>0.38</v>
          </cell>
          <cell r="BA17">
            <v>0.2</v>
          </cell>
          <cell r="BB17">
            <v>1.62</v>
          </cell>
          <cell r="BC17">
            <v>2.2000000000000002</v>
          </cell>
          <cell r="BD17">
            <v>4</v>
          </cell>
          <cell r="BE17">
            <v>118.74</v>
          </cell>
          <cell r="BH17">
            <v>1.79</v>
          </cell>
          <cell r="BJ17">
            <v>10.4</v>
          </cell>
          <cell r="BL17">
            <v>5.96</v>
          </cell>
          <cell r="BM17">
            <v>5.71</v>
          </cell>
          <cell r="BN17">
            <v>3.81</v>
          </cell>
          <cell r="BO17">
            <v>11.63</v>
          </cell>
          <cell r="BP17">
            <v>8.1</v>
          </cell>
          <cell r="CS17">
            <v>40</v>
          </cell>
          <cell r="CT17">
            <v>3</v>
          </cell>
          <cell r="CV17">
            <v>8.44</v>
          </cell>
          <cell r="CW17">
            <v>3.13</v>
          </cell>
        </row>
        <row r="18">
          <cell r="B18">
            <v>11</v>
          </cell>
          <cell r="C18">
            <v>468.11</v>
          </cell>
          <cell r="D18">
            <v>622</v>
          </cell>
          <cell r="F18">
            <v>13.48</v>
          </cell>
          <cell r="G18">
            <v>13.88</v>
          </cell>
          <cell r="H18">
            <v>13.88</v>
          </cell>
          <cell r="J18">
            <v>44.812680115273771</v>
          </cell>
          <cell r="L18">
            <v>8.83</v>
          </cell>
          <cell r="M18">
            <v>149.90199999999999</v>
          </cell>
          <cell r="N18">
            <v>24.099999999999998</v>
          </cell>
          <cell r="S18">
            <v>149.93399999999986</v>
          </cell>
          <cell r="U18">
            <v>149.93399999999986</v>
          </cell>
          <cell r="V18">
            <v>24.024999999999999</v>
          </cell>
          <cell r="W18">
            <v>3.862540192926045</v>
          </cell>
          <cell r="Y18">
            <v>20.54</v>
          </cell>
          <cell r="AB18">
            <v>3.8750000000000036</v>
          </cell>
          <cell r="AC18">
            <v>2.14</v>
          </cell>
          <cell r="AE18">
            <v>2.21</v>
          </cell>
          <cell r="AH18">
            <v>5.4</v>
          </cell>
          <cell r="AI18">
            <v>7.16</v>
          </cell>
          <cell r="AK18">
            <v>2.33</v>
          </cell>
          <cell r="AL18">
            <v>6.27</v>
          </cell>
          <cell r="AM18">
            <v>7.03</v>
          </cell>
          <cell r="AN18">
            <v>137.94</v>
          </cell>
          <cell r="AO18">
            <v>137.94</v>
          </cell>
          <cell r="AQ18">
            <v>0</v>
          </cell>
          <cell r="AS18">
            <v>7.4</v>
          </cell>
          <cell r="AT18">
            <v>7.86</v>
          </cell>
          <cell r="AU18">
            <v>1.47</v>
          </cell>
          <cell r="AX18">
            <v>4.9800000000000004</v>
          </cell>
          <cell r="AY18">
            <v>96.2</v>
          </cell>
          <cell r="AZ18">
            <v>0.17</v>
          </cell>
          <cell r="BA18">
            <v>0.22</v>
          </cell>
          <cell r="BB18">
            <v>0.94</v>
          </cell>
          <cell r="BC18">
            <v>1.33</v>
          </cell>
          <cell r="BD18">
            <v>4.87</v>
          </cell>
          <cell r="BE18">
            <v>120.49</v>
          </cell>
          <cell r="BH18">
            <v>1.24</v>
          </cell>
          <cell r="BJ18">
            <v>8.82</v>
          </cell>
          <cell r="BL18">
            <v>4.33</v>
          </cell>
          <cell r="BM18">
            <v>5.46</v>
          </cell>
          <cell r="BN18">
            <v>2.8</v>
          </cell>
          <cell r="BO18">
            <v>12.23</v>
          </cell>
          <cell r="BP18">
            <v>9.76</v>
          </cell>
          <cell r="CS18">
            <v>40</v>
          </cell>
          <cell r="CT18">
            <v>3</v>
          </cell>
          <cell r="CV18">
            <v>8.67</v>
          </cell>
          <cell r="CW18">
            <v>4.08</v>
          </cell>
        </row>
        <row r="19">
          <cell r="B19">
            <v>12</v>
          </cell>
          <cell r="J19" t="e">
            <v>#DIV/0!</v>
          </cell>
          <cell r="N19" t="e">
            <v>#DIV/0!</v>
          </cell>
          <cell r="S19">
            <v>149.93399999999986</v>
          </cell>
          <cell r="U19">
            <v>149.93399999999986</v>
          </cell>
          <cell r="W19" t="e">
            <v>#DIV/0!</v>
          </cell>
          <cell r="AB19">
            <v>3.8750000000000036</v>
          </cell>
          <cell r="AE19">
            <v>2.21</v>
          </cell>
          <cell r="AQ19">
            <v>0</v>
          </cell>
          <cell r="BC19">
            <v>0</v>
          </cell>
          <cell r="CS19">
            <v>40</v>
          </cell>
          <cell r="CT19">
            <v>3</v>
          </cell>
          <cell r="CV19">
            <v>4.09</v>
          </cell>
          <cell r="CW19">
            <v>4.8600000000000003</v>
          </cell>
        </row>
        <row r="20">
          <cell r="B20">
            <v>13</v>
          </cell>
          <cell r="C20">
            <v>490.48</v>
          </cell>
          <cell r="D20">
            <v>472</v>
          </cell>
          <cell r="F20">
            <v>9.34</v>
          </cell>
          <cell r="G20">
            <v>11.71</v>
          </cell>
          <cell r="H20">
            <v>11.71</v>
          </cell>
          <cell r="J20">
            <v>40.307429547395387</v>
          </cell>
          <cell r="L20">
            <v>6.71</v>
          </cell>
          <cell r="M20">
            <v>113.85</v>
          </cell>
          <cell r="N20">
            <v>24.120762711864405</v>
          </cell>
          <cell r="S20">
            <v>129.94399999999987</v>
          </cell>
          <cell r="U20">
            <v>129.94399999999987</v>
          </cell>
          <cell r="V20">
            <v>18.43</v>
          </cell>
          <cell r="W20">
            <v>3.9046610169491527</v>
          </cell>
          <cell r="Y20">
            <v>19.190000000000001</v>
          </cell>
          <cell r="AB20">
            <v>3.115000000000002</v>
          </cell>
          <cell r="AC20">
            <v>2.54</v>
          </cell>
          <cell r="AE20">
            <v>2.5</v>
          </cell>
          <cell r="AH20">
            <v>7.8</v>
          </cell>
          <cell r="AI20">
            <v>7.24</v>
          </cell>
          <cell r="AK20">
            <v>2.2400000000000002</v>
          </cell>
          <cell r="AL20">
            <v>5.4</v>
          </cell>
          <cell r="AM20">
            <v>7.22</v>
          </cell>
          <cell r="AN20">
            <v>107.51</v>
          </cell>
          <cell r="AO20">
            <v>107.51</v>
          </cell>
          <cell r="AQ20">
            <v>0</v>
          </cell>
          <cell r="AS20">
            <v>6.84</v>
          </cell>
          <cell r="AT20">
            <v>6.15</v>
          </cell>
          <cell r="AU20">
            <v>1.21</v>
          </cell>
          <cell r="AX20">
            <v>5.24</v>
          </cell>
          <cell r="AY20">
            <v>94.7</v>
          </cell>
          <cell r="AZ20">
            <v>0.22</v>
          </cell>
          <cell r="BA20">
            <v>0.37</v>
          </cell>
          <cell r="BB20">
            <v>0.53</v>
          </cell>
          <cell r="BC20">
            <v>1.1200000000000001</v>
          </cell>
          <cell r="BD20">
            <v>6.33</v>
          </cell>
          <cell r="BE20">
            <v>105.88</v>
          </cell>
          <cell r="BH20">
            <v>1.49</v>
          </cell>
          <cell r="BJ20">
            <v>13.93</v>
          </cell>
          <cell r="BL20">
            <v>4.75</v>
          </cell>
          <cell r="BM20">
            <v>4.6900000000000004</v>
          </cell>
          <cell r="BN20">
            <v>4.71</v>
          </cell>
          <cell r="BO20">
            <v>10.51</v>
          </cell>
          <cell r="BP20">
            <v>18.329999999999998</v>
          </cell>
          <cell r="CS20">
            <v>40</v>
          </cell>
          <cell r="CT20">
            <v>3</v>
          </cell>
        </row>
        <row r="21">
          <cell r="B21">
            <v>14</v>
          </cell>
          <cell r="C21">
            <v>357.14</v>
          </cell>
          <cell r="D21">
            <v>352</v>
          </cell>
          <cell r="G21">
            <v>9.19</v>
          </cell>
          <cell r="H21">
            <v>9.19</v>
          </cell>
          <cell r="J21">
            <v>38.302502720348208</v>
          </cell>
          <cell r="L21">
            <v>8.39</v>
          </cell>
          <cell r="M21">
            <v>85.078000000000003</v>
          </cell>
          <cell r="N21">
            <v>24.169886363636365</v>
          </cell>
          <cell r="S21">
            <v>119.34199999999987</v>
          </cell>
          <cell r="U21">
            <v>119.34199999999987</v>
          </cell>
          <cell r="V21">
            <v>14.19</v>
          </cell>
          <cell r="W21">
            <v>4.03125</v>
          </cell>
          <cell r="Y21">
            <v>13.38</v>
          </cell>
          <cell r="AB21">
            <v>3.9249999999999989</v>
          </cell>
          <cell r="AC21">
            <v>2.36</v>
          </cell>
          <cell r="AE21">
            <v>2.35</v>
          </cell>
          <cell r="AH21">
            <v>6.8</v>
          </cell>
          <cell r="AI21">
            <v>7.54</v>
          </cell>
          <cell r="AK21">
            <v>2.52</v>
          </cell>
          <cell r="AL21">
            <v>7.4</v>
          </cell>
          <cell r="AM21">
            <v>7.34</v>
          </cell>
          <cell r="AN21">
            <v>81.55</v>
          </cell>
          <cell r="AO21">
            <v>81.55</v>
          </cell>
          <cell r="AQ21">
            <v>0</v>
          </cell>
          <cell r="AS21">
            <v>6.14</v>
          </cell>
          <cell r="AT21">
            <v>6.04</v>
          </cell>
          <cell r="AU21">
            <v>2.2200000000000002</v>
          </cell>
          <cell r="AX21">
            <v>4.87</v>
          </cell>
          <cell r="AY21">
            <v>89</v>
          </cell>
          <cell r="AZ21">
            <v>7.0000000000000007E-2</v>
          </cell>
          <cell r="BA21">
            <v>0.14000000000000001</v>
          </cell>
          <cell r="BB21">
            <v>1.44</v>
          </cell>
          <cell r="BC21">
            <v>1.65</v>
          </cell>
          <cell r="BD21">
            <v>5.05</v>
          </cell>
          <cell r="BE21">
            <v>144.01</v>
          </cell>
          <cell r="BH21">
            <v>1.23</v>
          </cell>
          <cell r="BJ21">
            <v>11.12</v>
          </cell>
          <cell r="BL21">
            <v>7.96</v>
          </cell>
          <cell r="BM21">
            <v>4.38</v>
          </cell>
          <cell r="BN21">
            <v>3.75</v>
          </cell>
          <cell r="BO21">
            <v>16.95</v>
          </cell>
          <cell r="BP21">
            <v>9.4499999999999993</v>
          </cell>
          <cell r="CS21">
            <v>40</v>
          </cell>
          <cell r="CT21">
            <v>3</v>
          </cell>
          <cell r="CV21">
            <v>5.81</v>
          </cell>
          <cell r="CW21">
            <v>4.49</v>
          </cell>
        </row>
        <row r="22">
          <cell r="B22">
            <v>15</v>
          </cell>
          <cell r="C22">
            <v>279.57</v>
          </cell>
          <cell r="D22">
            <v>293</v>
          </cell>
          <cell r="F22">
            <v>6.35</v>
          </cell>
          <cell r="G22">
            <v>6.66</v>
          </cell>
          <cell r="H22">
            <v>6.66</v>
          </cell>
          <cell r="J22">
            <v>43.993993993993996</v>
          </cell>
          <cell r="L22">
            <v>10.210000000000001</v>
          </cell>
          <cell r="M22">
            <v>70.643000000000001</v>
          </cell>
          <cell r="N22">
            <v>24.11023890784983</v>
          </cell>
          <cell r="S22">
            <v>121.35499999999988</v>
          </cell>
          <cell r="U22">
            <v>121.35499999999988</v>
          </cell>
          <cell r="V22">
            <v>11.895</v>
          </cell>
          <cell r="W22">
            <v>4.0597269624573373</v>
          </cell>
          <cell r="Y22">
            <v>14</v>
          </cell>
          <cell r="AB22">
            <v>1.8199999999999985</v>
          </cell>
          <cell r="AC22">
            <v>2.39</v>
          </cell>
          <cell r="AE22">
            <v>2.37</v>
          </cell>
          <cell r="AH22">
            <v>5</v>
          </cell>
          <cell r="AI22">
            <v>8.76</v>
          </cell>
          <cell r="AK22">
            <v>2.38</v>
          </cell>
          <cell r="AL22">
            <v>6.8</v>
          </cell>
          <cell r="AM22">
            <v>7.54</v>
          </cell>
          <cell r="AN22">
            <v>66.930000000000007</v>
          </cell>
          <cell r="AO22">
            <v>66.930000000000007</v>
          </cell>
          <cell r="AQ22">
            <v>0</v>
          </cell>
          <cell r="AS22">
            <v>6.69</v>
          </cell>
          <cell r="AT22">
            <v>6.6</v>
          </cell>
          <cell r="AU22">
            <v>1.18</v>
          </cell>
          <cell r="AX22">
            <v>4.9000000000000004</v>
          </cell>
          <cell r="AY22">
            <v>92.1</v>
          </cell>
          <cell r="AZ22">
            <v>0.24</v>
          </cell>
          <cell r="BA22">
            <v>0.14000000000000001</v>
          </cell>
          <cell r="BB22">
            <v>2.91</v>
          </cell>
          <cell r="BC22">
            <v>3.29</v>
          </cell>
          <cell r="BD22">
            <v>6</v>
          </cell>
          <cell r="BE22">
            <v>95.74</v>
          </cell>
          <cell r="BH22">
            <v>1.42</v>
          </cell>
          <cell r="BJ22">
            <v>10.97</v>
          </cell>
          <cell r="BL22">
            <v>6.31</v>
          </cell>
          <cell r="BM22">
            <v>5.07</v>
          </cell>
          <cell r="BN22">
            <v>2.85</v>
          </cell>
          <cell r="BO22">
            <v>14.97</v>
          </cell>
          <cell r="BP22">
            <v>4</v>
          </cell>
          <cell r="CS22">
            <v>40</v>
          </cell>
          <cell r="CT22">
            <v>3</v>
          </cell>
          <cell r="CV22">
            <v>2.78</v>
          </cell>
          <cell r="CW22">
            <v>5.42</v>
          </cell>
        </row>
        <row r="23">
          <cell r="B23">
            <v>16</v>
          </cell>
          <cell r="C23">
            <v>375.65</v>
          </cell>
          <cell r="D23">
            <v>352</v>
          </cell>
          <cell r="F23">
            <v>7.79</v>
          </cell>
          <cell r="G23">
            <v>7.85</v>
          </cell>
          <cell r="H23">
            <v>7.85</v>
          </cell>
          <cell r="J23">
            <v>44.840764331210195</v>
          </cell>
          <cell r="L23">
            <v>7.56</v>
          </cell>
          <cell r="M23">
            <v>84.484999999999999</v>
          </cell>
          <cell r="N23">
            <v>24.001420454545457</v>
          </cell>
          <cell r="S23">
            <v>131.03999999999985</v>
          </cell>
          <cell r="U23">
            <v>131.03999999999985</v>
          </cell>
          <cell r="V23">
            <v>14.57</v>
          </cell>
          <cell r="W23">
            <v>4.139204545454545</v>
          </cell>
          <cell r="Y23">
            <v>13.48</v>
          </cell>
          <cell r="AB23">
            <v>2.91</v>
          </cell>
          <cell r="AC23">
            <v>2.5499999999999998</v>
          </cell>
          <cell r="AE23">
            <v>2.48</v>
          </cell>
          <cell r="AH23">
            <v>8</v>
          </cell>
          <cell r="AI23">
            <v>6.55</v>
          </cell>
          <cell r="AK23">
            <v>2.39</v>
          </cell>
          <cell r="AL23">
            <v>5.3</v>
          </cell>
          <cell r="AM23">
            <v>7.78</v>
          </cell>
          <cell r="AN23">
            <v>77.03</v>
          </cell>
          <cell r="AO23">
            <v>77.03</v>
          </cell>
          <cell r="AQ23">
            <v>0</v>
          </cell>
          <cell r="AS23">
            <v>6.61</v>
          </cell>
          <cell r="AT23">
            <v>8.6199999999999992</v>
          </cell>
          <cell r="AU23">
            <v>1.84</v>
          </cell>
          <cell r="AX23">
            <v>4.49</v>
          </cell>
          <cell r="AY23">
            <v>94.3</v>
          </cell>
          <cell r="AZ23">
            <v>0.1</v>
          </cell>
          <cell r="BA23">
            <v>0.13</v>
          </cell>
          <cell r="BB23">
            <v>2.89</v>
          </cell>
          <cell r="BC23">
            <v>3.12</v>
          </cell>
          <cell r="BD23">
            <v>5.78</v>
          </cell>
          <cell r="BE23">
            <v>81.99</v>
          </cell>
          <cell r="BH23">
            <v>1.38</v>
          </cell>
          <cell r="BJ23">
            <v>15.36</v>
          </cell>
          <cell r="BL23">
            <v>4.5</v>
          </cell>
          <cell r="BM23">
            <v>6.02</v>
          </cell>
          <cell r="BN23">
            <v>4.08</v>
          </cell>
          <cell r="BO23">
            <v>10.76</v>
          </cell>
          <cell r="BP23">
            <v>8.98</v>
          </cell>
          <cell r="CS23">
            <v>40</v>
          </cell>
          <cell r="CT23">
            <v>3</v>
          </cell>
          <cell r="CV23">
            <v>1.32</v>
          </cell>
          <cell r="CW23">
            <v>5.64</v>
          </cell>
        </row>
        <row r="24">
          <cell r="B24">
            <v>17</v>
          </cell>
          <cell r="C24">
            <v>452.76</v>
          </cell>
          <cell r="D24">
            <v>359</v>
          </cell>
          <cell r="F24">
            <v>7.92</v>
          </cell>
          <cell r="G24">
            <v>8.24</v>
          </cell>
          <cell r="H24">
            <v>8.24</v>
          </cell>
          <cell r="J24">
            <v>43.567961165048544</v>
          </cell>
          <cell r="L24">
            <v>8.0500000000000007</v>
          </cell>
          <cell r="M24">
            <v>84.840999999999994</v>
          </cell>
          <cell r="N24">
            <v>23.63259052924791</v>
          </cell>
          <cell r="S24">
            <v>139.90099999999984</v>
          </cell>
          <cell r="U24">
            <v>139.90099999999984</v>
          </cell>
          <cell r="V24">
            <v>14.432</v>
          </cell>
          <cell r="W24">
            <v>4.0200557103064067</v>
          </cell>
          <cell r="Y24">
            <v>7.12</v>
          </cell>
          <cell r="AB24">
            <v>10.221999999999998</v>
          </cell>
          <cell r="AC24">
            <v>2.41</v>
          </cell>
          <cell r="AE24">
            <v>2.4500000000000002</v>
          </cell>
          <cell r="AH24">
            <v>6.2</v>
          </cell>
          <cell r="AI24">
            <v>6.4</v>
          </cell>
          <cell r="AK24">
            <v>2.4300000000000002</v>
          </cell>
          <cell r="AL24">
            <v>6.2</v>
          </cell>
          <cell r="AM24">
            <v>6.55</v>
          </cell>
          <cell r="AN24">
            <v>75.959999999999994</v>
          </cell>
          <cell r="AO24">
            <v>75.959999999999994</v>
          </cell>
          <cell r="AQ24">
            <v>0</v>
          </cell>
          <cell r="AS24">
            <v>7.93</v>
          </cell>
          <cell r="AT24">
            <v>8.75</v>
          </cell>
          <cell r="AU24">
            <v>1.64</v>
          </cell>
          <cell r="AX24">
            <v>4.91</v>
          </cell>
          <cell r="AY24">
            <v>93.2</v>
          </cell>
          <cell r="AZ24">
            <v>0.18</v>
          </cell>
          <cell r="BA24">
            <v>0.09</v>
          </cell>
          <cell r="BB24">
            <v>2.19</v>
          </cell>
          <cell r="BC24">
            <v>2.46</v>
          </cell>
          <cell r="BD24">
            <v>7.52</v>
          </cell>
          <cell r="BE24">
            <v>85.66</v>
          </cell>
          <cell r="BH24">
            <v>1.28</v>
          </cell>
          <cell r="BJ24">
            <v>9.35</v>
          </cell>
          <cell r="BL24">
            <v>6.08</v>
          </cell>
          <cell r="BM24">
            <v>4.16</v>
          </cell>
          <cell r="BN24">
            <v>4.3499999999999996</v>
          </cell>
          <cell r="BO24">
            <v>9.9700000000000006</v>
          </cell>
          <cell r="BP24">
            <v>11.07</v>
          </cell>
          <cell r="CS24">
            <v>40</v>
          </cell>
          <cell r="CT24">
            <v>3</v>
          </cell>
          <cell r="CV24">
            <v>2.81</v>
          </cell>
          <cell r="CW24">
            <v>5.69</v>
          </cell>
        </row>
        <row r="25">
          <cell r="B25">
            <v>18</v>
          </cell>
          <cell r="C25">
            <v>501.09</v>
          </cell>
          <cell r="D25">
            <v>598</v>
          </cell>
          <cell r="F25">
            <v>11.37</v>
          </cell>
          <cell r="G25">
            <v>11.31</v>
          </cell>
          <cell r="H25">
            <v>11.37</v>
          </cell>
          <cell r="J25">
            <v>52.594547053649961</v>
          </cell>
          <cell r="L25">
            <v>10.63</v>
          </cell>
          <cell r="M25">
            <v>138.85499999999999</v>
          </cell>
          <cell r="N25">
            <v>23.219899665551839</v>
          </cell>
          <cell r="S25">
            <v>136.10599999999985</v>
          </cell>
          <cell r="U25">
            <v>136.10599999999985</v>
          </cell>
          <cell r="V25">
            <v>23.943999999999999</v>
          </cell>
          <cell r="W25">
            <v>4.0040133779264213</v>
          </cell>
          <cell r="Y25">
            <v>19.079999999999998</v>
          </cell>
          <cell r="AB25">
            <v>15.085999999999999</v>
          </cell>
          <cell r="AC25">
            <v>2.2999999999999998</v>
          </cell>
          <cell r="AE25">
            <v>2.29</v>
          </cell>
          <cell r="AH25">
            <v>9.1999999999999993</v>
          </cell>
          <cell r="AI25">
            <v>8.4700000000000006</v>
          </cell>
          <cell r="AK25">
            <v>2.48</v>
          </cell>
          <cell r="AL25">
            <v>7.7</v>
          </cell>
          <cell r="AM25">
            <v>6.4</v>
          </cell>
          <cell r="AN25">
            <v>131.51</v>
          </cell>
          <cell r="AO25">
            <v>131.51</v>
          </cell>
          <cell r="AQ25">
            <v>0</v>
          </cell>
          <cell r="AS25">
            <v>8.27</v>
          </cell>
          <cell r="AT25">
            <v>9.01</v>
          </cell>
          <cell r="AU25">
            <v>1.67</v>
          </cell>
          <cell r="AX25">
            <v>4.4000000000000004</v>
          </cell>
          <cell r="AY25">
            <v>96.6</v>
          </cell>
          <cell r="AZ25">
            <v>0.04</v>
          </cell>
          <cell r="BA25">
            <v>0.12</v>
          </cell>
          <cell r="BB25">
            <v>0.88</v>
          </cell>
          <cell r="BC25">
            <v>1.04</v>
          </cell>
          <cell r="BD25">
            <v>3.6</v>
          </cell>
          <cell r="BE25">
            <v>106.28</v>
          </cell>
          <cell r="BH25">
            <v>1.18</v>
          </cell>
          <cell r="BJ25">
            <v>8.82</v>
          </cell>
          <cell r="BL25">
            <v>3.92</v>
          </cell>
          <cell r="BM25">
            <v>5.17</v>
          </cell>
          <cell r="BN25">
            <v>3.44</v>
          </cell>
          <cell r="BO25">
            <v>15.03</v>
          </cell>
          <cell r="BP25">
            <v>12.42</v>
          </cell>
          <cell r="CS25">
            <v>40</v>
          </cell>
          <cell r="CT25">
            <v>3</v>
          </cell>
          <cell r="CV25">
            <v>4.54</v>
          </cell>
          <cell r="CW25">
            <v>4.42</v>
          </cell>
        </row>
        <row r="26">
          <cell r="B26">
            <v>19</v>
          </cell>
          <cell r="J26" t="e">
            <v>#DIV/0!</v>
          </cell>
          <cell r="N26" t="e">
            <v>#DIV/0!</v>
          </cell>
          <cell r="S26">
            <v>136.10599999999985</v>
          </cell>
          <cell r="U26">
            <v>136.10599999999985</v>
          </cell>
          <cell r="W26" t="e">
            <v>#DIV/0!</v>
          </cell>
          <cell r="AB26">
            <v>15.085999999999999</v>
          </cell>
          <cell r="AE26">
            <v>2.29</v>
          </cell>
          <cell r="AQ26">
            <v>0</v>
          </cell>
          <cell r="BC26">
            <v>0</v>
          </cell>
          <cell r="CS26">
            <v>40</v>
          </cell>
          <cell r="CT26">
            <v>3</v>
          </cell>
          <cell r="CV26">
            <v>6.29</v>
          </cell>
          <cell r="CW26">
            <v>4.47</v>
          </cell>
        </row>
        <row r="27">
          <cell r="B27">
            <v>20</v>
          </cell>
          <cell r="C27">
            <v>798.19</v>
          </cell>
          <cell r="D27">
            <v>746</v>
          </cell>
          <cell r="F27">
            <v>15.24</v>
          </cell>
          <cell r="G27">
            <v>16.14</v>
          </cell>
          <cell r="H27">
            <v>16.14</v>
          </cell>
          <cell r="J27">
            <v>46.220570012391569</v>
          </cell>
          <cell r="L27">
            <v>7.91</v>
          </cell>
          <cell r="M27">
            <v>175.51300000000001</v>
          </cell>
          <cell r="N27">
            <v>23.52721179624665</v>
          </cell>
          <cell r="S27">
            <v>221.52899999999985</v>
          </cell>
          <cell r="U27">
            <v>221.52899999999985</v>
          </cell>
          <cell r="V27">
            <v>28.699000000000002</v>
          </cell>
          <cell r="W27">
            <v>3.8470509383378015</v>
          </cell>
          <cell r="Y27">
            <v>13.51</v>
          </cell>
          <cell r="AB27">
            <v>30.274999999999999</v>
          </cell>
          <cell r="AC27">
            <v>2.4700000000000002</v>
          </cell>
          <cell r="AE27">
            <v>2.46</v>
          </cell>
          <cell r="AH27">
            <v>6</v>
          </cell>
          <cell r="AI27">
            <v>7.48</v>
          </cell>
          <cell r="AK27">
            <v>2.31</v>
          </cell>
          <cell r="AL27">
            <v>5</v>
          </cell>
          <cell r="AM27">
            <v>8.4700000000000006</v>
          </cell>
          <cell r="AN27">
            <v>168.81</v>
          </cell>
          <cell r="AO27">
            <v>168.81</v>
          </cell>
          <cell r="AQ27">
            <v>0</v>
          </cell>
          <cell r="AS27">
            <v>8.75</v>
          </cell>
          <cell r="AT27">
            <v>9.09</v>
          </cell>
          <cell r="AU27">
            <v>1.07</v>
          </cell>
          <cell r="AX27">
            <v>6.27</v>
          </cell>
          <cell r="AY27">
            <v>94</v>
          </cell>
          <cell r="AZ27">
            <v>0.34</v>
          </cell>
          <cell r="BA27">
            <v>0.33</v>
          </cell>
          <cell r="BB27">
            <v>1.06</v>
          </cell>
          <cell r="BC27">
            <v>1.73</v>
          </cell>
          <cell r="BD27">
            <v>8.1999999999999993</v>
          </cell>
          <cell r="BE27">
            <v>61.18</v>
          </cell>
          <cell r="BH27">
            <v>1.32</v>
          </cell>
          <cell r="BJ27">
            <v>11.88</v>
          </cell>
          <cell r="BL27">
            <v>5.2</v>
          </cell>
          <cell r="BM27">
            <v>5.0999999999999996</v>
          </cell>
          <cell r="BN27">
            <v>5.94</v>
          </cell>
          <cell r="BO27">
            <v>11.7</v>
          </cell>
          <cell r="BP27">
            <v>13.97</v>
          </cell>
          <cell r="CS27">
            <v>40</v>
          </cell>
          <cell r="CT27">
            <v>3</v>
          </cell>
        </row>
        <row r="28">
          <cell r="B28">
            <v>21</v>
          </cell>
          <cell r="C28">
            <v>578.51</v>
          </cell>
          <cell r="D28">
            <v>561</v>
          </cell>
          <cell r="F28">
            <v>9.6999999999999993</v>
          </cell>
          <cell r="G28">
            <v>13.07</v>
          </cell>
          <cell r="H28">
            <v>13.07</v>
          </cell>
          <cell r="J28">
            <v>42.922723794950265</v>
          </cell>
          <cell r="L28">
            <v>7.67</v>
          </cell>
          <cell r="M28">
            <v>134.75399999999999</v>
          </cell>
          <cell r="N28">
            <v>24.020320855614973</v>
          </cell>
          <cell r="S28">
            <v>202.66299999999984</v>
          </cell>
          <cell r="U28">
            <v>202.66299999999984</v>
          </cell>
          <cell r="V28">
            <v>21.995000000000001</v>
          </cell>
          <cell r="W28">
            <v>3.9206773618538326</v>
          </cell>
          <cell r="Y28">
            <v>21.07</v>
          </cell>
          <cell r="AB28">
            <v>31.199999999999996</v>
          </cell>
          <cell r="AC28">
            <v>2.4900000000000002</v>
          </cell>
          <cell r="AE28">
            <v>2.44</v>
          </cell>
          <cell r="AH28">
            <v>4.5999999999999996</v>
          </cell>
          <cell r="AI28">
            <v>7.55</v>
          </cell>
          <cell r="AK28">
            <v>2.34</v>
          </cell>
          <cell r="AL28">
            <v>5.2</v>
          </cell>
          <cell r="AM28">
            <v>7.53</v>
          </cell>
          <cell r="AN28">
            <v>133.69999999999999</v>
          </cell>
          <cell r="AO28">
            <v>133.69999999999999</v>
          </cell>
          <cell r="AQ28">
            <v>0</v>
          </cell>
          <cell r="AS28">
            <v>7</v>
          </cell>
          <cell r="AT28">
            <v>7.18</v>
          </cell>
          <cell r="AU28">
            <v>1.39</v>
          </cell>
          <cell r="AX28">
            <v>3.96</v>
          </cell>
          <cell r="AY28">
            <v>94</v>
          </cell>
          <cell r="AZ28">
            <v>0.38</v>
          </cell>
          <cell r="BA28">
            <v>0.6</v>
          </cell>
          <cell r="BB28">
            <v>1.64</v>
          </cell>
          <cell r="BC28">
            <v>2.62</v>
          </cell>
          <cell r="BD28">
            <v>8.61</v>
          </cell>
          <cell r="BE28">
            <v>73.2</v>
          </cell>
          <cell r="BH28">
            <v>1.45</v>
          </cell>
          <cell r="BJ28">
            <v>10.199999999999999</v>
          </cell>
          <cell r="BL28">
            <v>4.7699999999999996</v>
          </cell>
          <cell r="BM28">
            <v>5.86</v>
          </cell>
          <cell r="BN28">
            <v>4.8499999999999996</v>
          </cell>
          <cell r="BO28">
            <v>9.9700000000000006</v>
          </cell>
          <cell r="BP28">
            <v>10.19</v>
          </cell>
          <cell r="CS28">
            <v>40</v>
          </cell>
          <cell r="CT28">
            <v>3</v>
          </cell>
          <cell r="CV28">
            <v>11</v>
          </cell>
          <cell r="CW28">
            <v>3.72</v>
          </cell>
        </row>
        <row r="29">
          <cell r="B29">
            <v>22</v>
          </cell>
          <cell r="C29">
            <v>483.96</v>
          </cell>
          <cell r="D29">
            <v>444</v>
          </cell>
          <cell r="F29">
            <v>10.94</v>
          </cell>
          <cell r="G29">
            <v>8.61</v>
          </cell>
          <cell r="H29">
            <v>11.58</v>
          </cell>
          <cell r="J29">
            <v>38.3419689119171</v>
          </cell>
          <cell r="L29">
            <v>8.1</v>
          </cell>
          <cell r="M29">
            <v>106.604</v>
          </cell>
          <cell r="N29">
            <v>24.009909909909911</v>
          </cell>
          <cell r="S29">
            <v>165.81699999999984</v>
          </cell>
          <cell r="U29">
            <v>165.81699999999984</v>
          </cell>
          <cell r="V29">
            <v>17.893999999999998</v>
          </cell>
          <cell r="W29">
            <v>4.0301801801801798</v>
          </cell>
          <cell r="Y29">
            <v>21.41</v>
          </cell>
          <cell r="AB29">
            <v>27.683999999999994</v>
          </cell>
          <cell r="AC29">
            <v>2.2999999999999998</v>
          </cell>
          <cell r="AE29">
            <v>2.2799999999999998</v>
          </cell>
          <cell r="AH29">
            <v>5.2</v>
          </cell>
          <cell r="AI29">
            <v>7.28</v>
          </cell>
          <cell r="AK29">
            <v>2.39</v>
          </cell>
          <cell r="AL29">
            <v>4.5</v>
          </cell>
          <cell r="AM29">
            <v>7.38</v>
          </cell>
          <cell r="AN29">
            <v>99.87</v>
          </cell>
          <cell r="AO29">
            <v>99.87</v>
          </cell>
          <cell r="AQ29">
            <v>0</v>
          </cell>
          <cell r="AS29">
            <v>6.68</v>
          </cell>
          <cell r="AT29">
            <v>5.35</v>
          </cell>
          <cell r="AU29">
            <v>2.02</v>
          </cell>
          <cell r="AX29">
            <v>5.7</v>
          </cell>
          <cell r="AY29">
            <v>94.75</v>
          </cell>
          <cell r="AZ29">
            <v>0.3</v>
          </cell>
          <cell r="BA29">
            <v>0.22</v>
          </cell>
          <cell r="BB29">
            <v>2.31</v>
          </cell>
          <cell r="BC29">
            <v>2.83</v>
          </cell>
          <cell r="BD29">
            <v>6.67</v>
          </cell>
          <cell r="BE29">
            <v>59.69</v>
          </cell>
          <cell r="BH29">
            <v>1.56</v>
          </cell>
          <cell r="BJ29">
            <v>8.48</v>
          </cell>
          <cell r="BL29">
            <v>7.27</v>
          </cell>
          <cell r="BM29">
            <v>5.6</v>
          </cell>
          <cell r="BN29">
            <v>4.2</v>
          </cell>
          <cell r="BO29">
            <v>13.5</v>
          </cell>
          <cell r="BP29">
            <v>10.11</v>
          </cell>
          <cell r="CS29">
            <v>40</v>
          </cell>
          <cell r="CT29">
            <v>3</v>
          </cell>
          <cell r="CV29">
            <v>14.21</v>
          </cell>
          <cell r="CW29">
            <v>2.52</v>
          </cell>
        </row>
        <row r="30">
          <cell r="B30">
            <v>23</v>
          </cell>
          <cell r="C30">
            <v>365.11</v>
          </cell>
          <cell r="D30">
            <v>500</v>
          </cell>
          <cell r="F30">
            <v>12</v>
          </cell>
          <cell r="G30">
            <v>12</v>
          </cell>
          <cell r="H30">
            <v>12.2</v>
          </cell>
          <cell r="J30">
            <v>40.983606557377051</v>
          </cell>
          <cell r="L30">
            <v>7.04</v>
          </cell>
          <cell r="M30">
            <v>120.03700000000001</v>
          </cell>
          <cell r="N30">
            <v>24.007400000000001</v>
          </cell>
          <cell r="S30">
            <v>185.02399999999983</v>
          </cell>
          <cell r="U30">
            <v>185.02399999999983</v>
          </cell>
          <cell r="V30">
            <v>20.170999999999999</v>
          </cell>
          <cell r="W30">
            <v>4.0341999999999993</v>
          </cell>
          <cell r="Y30">
            <v>27.57</v>
          </cell>
          <cell r="AB30">
            <v>20.284999999999989</v>
          </cell>
          <cell r="AC30">
            <v>2.36</v>
          </cell>
          <cell r="AE30">
            <v>2.2799999999999998</v>
          </cell>
          <cell r="AH30">
            <v>2.8</v>
          </cell>
          <cell r="AI30">
            <v>8.32</v>
          </cell>
          <cell r="AK30">
            <v>2.27</v>
          </cell>
          <cell r="AL30">
            <v>4.8</v>
          </cell>
          <cell r="AM30">
            <v>7.37</v>
          </cell>
          <cell r="AN30">
            <v>105.87</v>
          </cell>
          <cell r="AO30">
            <v>105.87</v>
          </cell>
          <cell r="AQ30">
            <v>0</v>
          </cell>
          <cell r="AS30">
            <v>7.49</v>
          </cell>
          <cell r="AT30">
            <v>7.95</v>
          </cell>
          <cell r="AU30">
            <v>1.27</v>
          </cell>
          <cell r="AX30">
            <v>4.41</v>
          </cell>
          <cell r="AY30">
            <v>93.7</v>
          </cell>
          <cell r="AZ30">
            <v>0.21</v>
          </cell>
          <cell r="BA30">
            <v>0.31</v>
          </cell>
          <cell r="BB30">
            <v>2.06</v>
          </cell>
          <cell r="BC30">
            <v>2.58</v>
          </cell>
          <cell r="BD30">
            <v>6.53</v>
          </cell>
          <cell r="BE30">
            <v>98.42</v>
          </cell>
          <cell r="BH30">
            <v>1.32</v>
          </cell>
          <cell r="BJ30">
            <v>14.03</v>
          </cell>
          <cell r="BL30">
            <v>5.07</v>
          </cell>
          <cell r="BM30">
            <v>5.27</v>
          </cell>
          <cell r="BN30">
            <v>3.76</v>
          </cell>
          <cell r="BO30">
            <v>12.29</v>
          </cell>
          <cell r="BP30">
            <v>10.17</v>
          </cell>
          <cell r="CS30">
            <v>40</v>
          </cell>
          <cell r="CT30">
            <v>3</v>
          </cell>
          <cell r="CV30">
            <v>14.1</v>
          </cell>
          <cell r="CW30">
            <v>2.95</v>
          </cell>
        </row>
        <row r="31">
          <cell r="B31">
            <v>24</v>
          </cell>
          <cell r="C31">
            <v>292.95</v>
          </cell>
          <cell r="D31">
            <v>238</v>
          </cell>
          <cell r="F31">
            <v>3.75</v>
          </cell>
          <cell r="G31">
            <v>6.28</v>
          </cell>
          <cell r="H31">
            <v>6.28</v>
          </cell>
          <cell r="J31">
            <v>37.898089171974519</v>
          </cell>
          <cell r="L31">
            <v>6.88</v>
          </cell>
          <cell r="M31">
            <v>57.326000000000001</v>
          </cell>
          <cell r="N31">
            <v>24.086554621848741</v>
          </cell>
          <cell r="S31">
            <v>129.43999999999983</v>
          </cell>
          <cell r="U31">
            <v>129.43999999999983</v>
          </cell>
          <cell r="V31">
            <v>9.8770000000000007</v>
          </cell>
          <cell r="W31">
            <v>4.1500000000000004</v>
          </cell>
          <cell r="Y31">
            <v>20.73</v>
          </cell>
          <cell r="AB31">
            <v>9.4319999999999915</v>
          </cell>
          <cell r="AC31">
            <v>2.58</v>
          </cell>
          <cell r="AE31">
            <v>2.58</v>
          </cell>
          <cell r="AH31">
            <v>5.8</v>
          </cell>
          <cell r="AI31">
            <v>7.9</v>
          </cell>
          <cell r="AK31">
            <v>2.23</v>
          </cell>
          <cell r="AL31">
            <v>4.87</v>
          </cell>
          <cell r="AM31">
            <v>7.95</v>
          </cell>
          <cell r="AN31">
            <v>59.82</v>
          </cell>
          <cell r="AO31">
            <v>59.82</v>
          </cell>
          <cell r="AQ31">
            <v>0</v>
          </cell>
          <cell r="AS31">
            <v>7.04</v>
          </cell>
          <cell r="AT31">
            <v>6.94</v>
          </cell>
          <cell r="AU31">
            <v>0.92</v>
          </cell>
          <cell r="AX31">
            <v>6.95</v>
          </cell>
          <cell r="AY31">
            <v>95.2</v>
          </cell>
          <cell r="AZ31">
            <v>7.0000000000000007E-2</v>
          </cell>
          <cell r="BA31">
            <v>0.02</v>
          </cell>
          <cell r="BB31">
            <v>0.23</v>
          </cell>
          <cell r="BC31">
            <v>0.32</v>
          </cell>
          <cell r="BD31">
            <v>8</v>
          </cell>
          <cell r="BE31">
            <v>87.73</v>
          </cell>
          <cell r="BH31">
            <v>1.61</v>
          </cell>
          <cell r="BJ31">
            <v>14.4</v>
          </cell>
          <cell r="BL31">
            <v>5.8</v>
          </cell>
          <cell r="BM31">
            <v>4.8499999999999996</v>
          </cell>
          <cell r="BN31">
            <v>3.66</v>
          </cell>
          <cell r="BO31">
            <v>13.5</v>
          </cell>
          <cell r="BP31">
            <v>17.829999999999998</v>
          </cell>
          <cell r="CS31">
            <v>40</v>
          </cell>
          <cell r="CT31">
            <v>3</v>
          </cell>
          <cell r="CV31">
            <v>16.010000000000002</v>
          </cell>
          <cell r="CW31">
            <v>2.5499999999999998</v>
          </cell>
        </row>
        <row r="32">
          <cell r="B32">
            <v>25</v>
          </cell>
          <cell r="C32">
            <v>162.59</v>
          </cell>
          <cell r="D32">
            <v>232</v>
          </cell>
          <cell r="G32">
            <v>6.17</v>
          </cell>
          <cell r="H32">
            <v>6.17</v>
          </cell>
          <cell r="J32">
            <v>37.601296596434359</v>
          </cell>
          <cell r="L32">
            <v>9.67</v>
          </cell>
          <cell r="M32">
            <v>55.68</v>
          </cell>
          <cell r="N32">
            <v>24</v>
          </cell>
          <cell r="S32">
            <v>122.36999999999983</v>
          </cell>
          <cell r="U32">
            <v>122.36999999999983</v>
          </cell>
          <cell r="V32">
            <v>9.3030000000000008</v>
          </cell>
          <cell r="W32">
            <v>4.0099137931034488</v>
          </cell>
          <cell r="Y32">
            <v>14.38</v>
          </cell>
          <cell r="AB32">
            <v>4.3549999999999915</v>
          </cell>
          <cell r="AC32">
            <v>2.35</v>
          </cell>
          <cell r="AE32">
            <v>2.4300000000000002</v>
          </cell>
          <cell r="AH32">
            <v>15.2</v>
          </cell>
          <cell r="AI32">
            <v>7.02</v>
          </cell>
          <cell r="AK32">
            <v>2.48</v>
          </cell>
          <cell r="AL32">
            <v>6.4</v>
          </cell>
          <cell r="AM32">
            <v>7.9</v>
          </cell>
          <cell r="AN32">
            <v>55.82</v>
          </cell>
          <cell r="AO32">
            <v>55.82</v>
          </cell>
          <cell r="AQ32">
            <v>0</v>
          </cell>
          <cell r="AS32">
            <v>5.39</v>
          </cell>
          <cell r="AT32">
            <v>6.48</v>
          </cell>
          <cell r="AU32">
            <v>1.63</v>
          </cell>
          <cell r="AX32">
            <v>3.82</v>
          </cell>
          <cell r="AY32">
            <v>93.6</v>
          </cell>
          <cell r="AZ32">
            <v>0.02</v>
          </cell>
          <cell r="BA32">
            <v>0.14000000000000001</v>
          </cell>
          <cell r="BB32">
            <v>0.89</v>
          </cell>
          <cell r="BC32">
            <v>1.05</v>
          </cell>
          <cell r="BD32">
            <v>7.78</v>
          </cell>
          <cell r="BE32">
            <v>125.7</v>
          </cell>
          <cell r="BH32">
            <v>1.45</v>
          </cell>
          <cell r="BJ32">
            <v>9.39</v>
          </cell>
          <cell r="BL32">
            <v>7.13</v>
          </cell>
          <cell r="BM32">
            <v>4.66</v>
          </cell>
          <cell r="BN32">
            <v>1.45</v>
          </cell>
          <cell r="BO32">
            <v>23.38</v>
          </cell>
          <cell r="BP32">
            <v>2.63</v>
          </cell>
          <cell r="CS32">
            <v>40</v>
          </cell>
          <cell r="CT32">
            <v>3</v>
          </cell>
          <cell r="CV32">
            <v>14.84</v>
          </cell>
          <cell r="CW32">
            <v>3.04</v>
          </cell>
        </row>
        <row r="33">
          <cell r="B33">
            <v>26</v>
          </cell>
          <cell r="J33" t="e">
            <v>#DIV/0!</v>
          </cell>
          <cell r="N33" t="e">
            <v>#DIV/0!</v>
          </cell>
          <cell r="S33">
            <v>122.36999999999983</v>
          </cell>
          <cell r="U33">
            <v>122.36999999999983</v>
          </cell>
          <cell r="W33" t="e">
            <v>#DIV/0!</v>
          </cell>
          <cell r="AB33">
            <v>4.3549999999999915</v>
          </cell>
          <cell r="AE33">
            <v>2.4300000000000002</v>
          </cell>
          <cell r="AQ33">
            <v>0</v>
          </cell>
          <cell r="BC33">
            <v>0</v>
          </cell>
          <cell r="CS33">
            <v>40</v>
          </cell>
          <cell r="CT33">
            <v>3</v>
          </cell>
          <cell r="CV33">
            <v>16.940000000000001</v>
          </cell>
          <cell r="CW33">
            <v>3.08</v>
          </cell>
        </row>
        <row r="34">
          <cell r="B34">
            <v>27</v>
          </cell>
          <cell r="C34">
            <v>393.72</v>
          </cell>
          <cell r="D34">
            <v>378</v>
          </cell>
          <cell r="F34">
            <v>6.35</v>
          </cell>
          <cell r="G34">
            <v>8.85</v>
          </cell>
          <cell r="H34">
            <v>8.85</v>
          </cell>
          <cell r="J34">
            <v>42.711864406779661</v>
          </cell>
          <cell r="L34">
            <v>8.51</v>
          </cell>
          <cell r="M34">
            <v>89.51</v>
          </cell>
          <cell r="N34">
            <v>23.67989417989418</v>
          </cell>
          <cell r="S34">
            <v>158.14999999999984</v>
          </cell>
          <cell r="U34">
            <v>158.14999999999984</v>
          </cell>
          <cell r="V34">
            <v>15.12</v>
          </cell>
          <cell r="W34">
            <v>4</v>
          </cell>
          <cell r="Y34">
            <v>6.55</v>
          </cell>
          <cell r="AB34">
            <v>12.92499999999999</v>
          </cell>
          <cell r="AC34">
            <v>2.4300000000000002</v>
          </cell>
          <cell r="AE34">
            <v>2.4700000000000002</v>
          </cell>
          <cell r="AH34">
            <v>9.6</v>
          </cell>
          <cell r="AI34">
            <v>7.12</v>
          </cell>
          <cell r="AK34">
            <v>2.4300000000000002</v>
          </cell>
          <cell r="AL34">
            <v>9.1999999999999993</v>
          </cell>
          <cell r="AM34">
            <v>7.02</v>
          </cell>
          <cell r="AN34">
            <v>77.540000000000006</v>
          </cell>
          <cell r="AO34">
            <v>77.540000000000006</v>
          </cell>
          <cell r="AQ34">
            <v>0</v>
          </cell>
          <cell r="AS34">
            <v>6.94</v>
          </cell>
          <cell r="AT34">
            <v>5.79</v>
          </cell>
          <cell r="AU34">
            <v>1.1299999999999999</v>
          </cell>
          <cell r="AX34">
            <v>3.85</v>
          </cell>
          <cell r="AY34">
            <v>92.9</v>
          </cell>
          <cell r="AZ34">
            <v>7.0000000000000007E-2</v>
          </cell>
          <cell r="BA34">
            <v>0.18</v>
          </cell>
          <cell r="BB34">
            <v>1.24</v>
          </cell>
          <cell r="BC34">
            <v>1.49</v>
          </cell>
          <cell r="BD34">
            <v>7.9</v>
          </cell>
          <cell r="BE34">
            <v>95.32</v>
          </cell>
          <cell r="BH34">
            <v>1.38</v>
          </cell>
          <cell r="BJ34">
            <v>9.19</v>
          </cell>
          <cell r="BL34">
            <v>4.4400000000000004</v>
          </cell>
          <cell r="BM34">
            <v>5.32</v>
          </cell>
          <cell r="BN34">
            <v>2.2599999999999998</v>
          </cell>
          <cell r="BO34">
            <v>11.08</v>
          </cell>
          <cell r="BP34">
            <v>5.33</v>
          </cell>
          <cell r="CS34">
            <v>40</v>
          </cell>
          <cell r="CT34">
            <v>3</v>
          </cell>
          <cell r="CV34">
            <v>32.869999999999997</v>
          </cell>
          <cell r="CW34">
            <v>4.04</v>
          </cell>
        </row>
        <row r="35">
          <cell r="B35">
            <v>28</v>
          </cell>
          <cell r="C35">
            <v>291.44</v>
          </cell>
          <cell r="D35">
            <v>296</v>
          </cell>
          <cell r="F35">
            <v>6.16</v>
          </cell>
          <cell r="G35">
            <v>6.3</v>
          </cell>
          <cell r="H35">
            <v>6.3</v>
          </cell>
          <cell r="J35">
            <v>46.984126984126988</v>
          </cell>
          <cell r="L35">
            <v>8.0299999999999994</v>
          </cell>
          <cell r="M35">
            <v>70.167000000000002</v>
          </cell>
          <cell r="N35">
            <v>23.705067567567568</v>
          </cell>
          <cell r="S35">
            <v>157.09699999999984</v>
          </cell>
          <cell r="U35">
            <v>157.09699999999984</v>
          </cell>
          <cell r="V35">
            <v>11.625</v>
          </cell>
          <cell r="W35">
            <v>3.9273648648648649</v>
          </cell>
          <cell r="Y35">
            <v>13.05</v>
          </cell>
          <cell r="AB35">
            <v>11.499999999999989</v>
          </cell>
          <cell r="AC35">
            <v>2.1</v>
          </cell>
          <cell r="AE35">
            <v>2.16</v>
          </cell>
          <cell r="AH35">
            <v>6.2</v>
          </cell>
          <cell r="AI35">
            <v>6.78</v>
          </cell>
          <cell r="AK35">
            <v>2.4</v>
          </cell>
          <cell r="AL35">
            <v>7.2</v>
          </cell>
          <cell r="AM35">
            <v>7.12</v>
          </cell>
          <cell r="AN35">
            <v>73.95</v>
          </cell>
          <cell r="AO35">
            <v>73.95</v>
          </cell>
          <cell r="AQ35">
            <v>0</v>
          </cell>
          <cell r="AS35">
            <v>8.18</v>
          </cell>
          <cell r="AT35">
            <v>7.7</v>
          </cell>
          <cell r="AU35">
            <v>0.43</v>
          </cell>
          <cell r="AX35">
            <v>3.62</v>
          </cell>
          <cell r="AY35">
            <v>93.6</v>
          </cell>
          <cell r="AZ35">
            <v>0.03</v>
          </cell>
          <cell r="BA35">
            <v>0.21</v>
          </cell>
          <cell r="BB35">
            <v>0.81</v>
          </cell>
          <cell r="BC35">
            <v>1.05</v>
          </cell>
          <cell r="BD35">
            <v>5.6</v>
          </cell>
          <cell r="BE35">
            <v>154.80000000000001</v>
          </cell>
          <cell r="BH35">
            <v>1.58</v>
          </cell>
          <cell r="BJ35">
            <v>10.59</v>
          </cell>
          <cell r="BL35">
            <v>8.92</v>
          </cell>
          <cell r="BM35">
            <v>4.6900000000000004</v>
          </cell>
          <cell r="BN35">
            <v>2.04</v>
          </cell>
          <cell r="BO35">
            <v>11.5</v>
          </cell>
          <cell r="BP35">
            <v>5.14</v>
          </cell>
          <cell r="CS35">
            <v>40</v>
          </cell>
          <cell r="CT35">
            <v>3</v>
          </cell>
          <cell r="CV35">
            <v>12.86</v>
          </cell>
          <cell r="CW35">
            <v>4.16</v>
          </cell>
        </row>
        <row r="36">
          <cell r="B36">
            <v>29</v>
          </cell>
          <cell r="C36">
            <v>292.01</v>
          </cell>
          <cell r="D36">
            <v>266</v>
          </cell>
          <cell r="F36">
            <v>5.15</v>
          </cell>
          <cell r="G36">
            <v>5.67</v>
          </cell>
          <cell r="H36">
            <v>5.67</v>
          </cell>
          <cell r="J36">
            <v>46.913580246913583</v>
          </cell>
          <cell r="L36">
            <v>7.25</v>
          </cell>
          <cell r="M36">
            <v>62.023000000000003</v>
          </cell>
          <cell r="N36">
            <v>23.316917293233082</v>
          </cell>
          <cell r="S36">
            <v>137.23999999999984</v>
          </cell>
          <cell r="U36">
            <v>137.23999999999984</v>
          </cell>
          <cell r="V36">
            <v>10.35</v>
          </cell>
          <cell r="W36">
            <v>3.8909774436090228</v>
          </cell>
          <cell r="Y36">
            <v>13.35</v>
          </cell>
          <cell r="AB36">
            <v>8.4999999999999876</v>
          </cell>
          <cell r="AC36">
            <v>2.29</v>
          </cell>
          <cell r="AE36">
            <v>2.23</v>
          </cell>
          <cell r="AH36">
            <v>7.4</v>
          </cell>
          <cell r="AI36">
            <v>7.28</v>
          </cell>
          <cell r="AK36">
            <v>2.19</v>
          </cell>
          <cell r="AL36">
            <v>7.05</v>
          </cell>
          <cell r="AM36">
            <v>6.89</v>
          </cell>
          <cell r="AN36">
            <v>61.66</v>
          </cell>
          <cell r="AO36">
            <v>61.66</v>
          </cell>
          <cell r="AQ36">
            <v>0</v>
          </cell>
          <cell r="AS36">
            <v>8.39</v>
          </cell>
          <cell r="AT36">
            <v>7.94</v>
          </cell>
          <cell r="AU36">
            <v>0.62</v>
          </cell>
          <cell r="AX36">
            <v>4.21</v>
          </cell>
          <cell r="AY36">
            <v>94.3</v>
          </cell>
          <cell r="AZ36">
            <v>0.02</v>
          </cell>
          <cell r="BA36">
            <v>0.28000000000000003</v>
          </cell>
          <cell r="BB36">
            <v>1.1200000000000001</v>
          </cell>
          <cell r="BC36">
            <v>1.4200000000000002</v>
          </cell>
          <cell r="BD36">
            <v>5</v>
          </cell>
          <cell r="BE36">
            <v>153.49</v>
          </cell>
          <cell r="BH36">
            <v>1.38</v>
          </cell>
          <cell r="BJ36">
            <v>12.05</v>
          </cell>
          <cell r="BL36">
            <v>3.97</v>
          </cell>
          <cell r="BM36">
            <v>4.41</v>
          </cell>
          <cell r="BN36">
            <v>4.2</v>
          </cell>
          <cell r="BO36">
            <v>10.51</v>
          </cell>
          <cell r="BP36">
            <v>8.74</v>
          </cell>
          <cell r="CS36">
            <v>40</v>
          </cell>
          <cell r="CT36">
            <v>3</v>
          </cell>
          <cell r="CV36">
            <v>8.6300000000000008</v>
          </cell>
          <cell r="CW36">
            <v>3.35</v>
          </cell>
        </row>
        <row r="37">
          <cell r="B37">
            <v>30</v>
          </cell>
          <cell r="C37">
            <v>269.88</v>
          </cell>
          <cell r="D37">
            <v>270</v>
          </cell>
          <cell r="F37">
            <v>5.49</v>
          </cell>
          <cell r="G37">
            <v>5.78</v>
          </cell>
          <cell r="H37">
            <v>5.78</v>
          </cell>
          <cell r="J37">
            <v>46.712802768166085</v>
          </cell>
          <cell r="L37">
            <v>6.93</v>
          </cell>
          <cell r="M37">
            <v>62.381999999999998</v>
          </cell>
          <cell r="N37">
            <v>23.104444444444443</v>
          </cell>
          <cell r="S37">
            <v>117.44199999999984</v>
          </cell>
          <cell r="U37">
            <v>117.44199999999984</v>
          </cell>
          <cell r="V37">
            <v>10.58</v>
          </cell>
          <cell r="W37">
            <v>3.9185185185185185</v>
          </cell>
          <cell r="Y37">
            <v>7.03</v>
          </cell>
          <cell r="AB37">
            <v>12.049999999999986</v>
          </cell>
          <cell r="AC37">
            <v>2.33</v>
          </cell>
          <cell r="AE37">
            <v>2.2999999999999998</v>
          </cell>
          <cell r="AH37">
            <v>5</v>
          </cell>
          <cell r="AI37">
            <v>6.08</v>
          </cell>
          <cell r="AK37">
            <v>2.2200000000000002</v>
          </cell>
          <cell r="AL37">
            <v>3.8</v>
          </cell>
          <cell r="AM37">
            <v>7.28</v>
          </cell>
          <cell r="AN37">
            <v>57.52</v>
          </cell>
          <cell r="AO37">
            <v>57.52</v>
          </cell>
          <cell r="AQ37">
            <v>0</v>
          </cell>
          <cell r="AS37">
            <v>9.35</v>
          </cell>
          <cell r="AT37">
            <v>8.0500000000000007</v>
          </cell>
          <cell r="AU37">
            <v>0.97</v>
          </cell>
          <cell r="AX37">
            <v>6.06</v>
          </cell>
          <cell r="AY37">
            <v>95.4</v>
          </cell>
          <cell r="AZ37">
            <v>0.01</v>
          </cell>
          <cell r="BA37">
            <v>0.22</v>
          </cell>
          <cell r="BB37">
            <v>1.2</v>
          </cell>
          <cell r="BC37">
            <v>1.43</v>
          </cell>
          <cell r="BD37">
            <v>5.5</v>
          </cell>
          <cell r="BE37">
            <v>129.09</v>
          </cell>
          <cell r="BH37">
            <v>1.53</v>
          </cell>
          <cell r="BJ37">
            <v>13.22</v>
          </cell>
          <cell r="BL37">
            <v>3.75</v>
          </cell>
          <cell r="BM37">
            <v>4.43</v>
          </cell>
          <cell r="BN37">
            <v>4.13</v>
          </cell>
          <cell r="BO37">
            <v>8.9600000000000009</v>
          </cell>
          <cell r="BP37">
            <v>16.37</v>
          </cell>
          <cell r="CS37">
            <v>40</v>
          </cell>
          <cell r="CT37">
            <v>3</v>
          </cell>
          <cell r="CV37">
            <v>7.03</v>
          </cell>
          <cell r="CW37">
            <v>4.68</v>
          </cell>
        </row>
        <row r="38">
          <cell r="B38">
            <v>31</v>
          </cell>
          <cell r="C38">
            <v>268.31</v>
          </cell>
          <cell r="D38">
            <v>329</v>
          </cell>
          <cell r="F38">
            <v>5.78</v>
          </cell>
          <cell r="G38">
            <v>6.28</v>
          </cell>
          <cell r="H38">
            <v>6.28</v>
          </cell>
          <cell r="J38">
            <v>52.388535031847134</v>
          </cell>
          <cell r="L38">
            <v>7.04</v>
          </cell>
          <cell r="M38">
            <v>74.054000000000002</v>
          </cell>
          <cell r="N38">
            <v>22.508814589665654</v>
          </cell>
          <cell r="S38">
            <v>136.18599999999984</v>
          </cell>
          <cell r="U38">
            <v>136.18599999999984</v>
          </cell>
          <cell r="V38">
            <v>12.4</v>
          </cell>
          <cell r="W38">
            <v>3.7689969604863225</v>
          </cell>
          <cell r="Y38">
            <v>12.3</v>
          </cell>
          <cell r="AB38">
            <v>12.149999999999988</v>
          </cell>
          <cell r="AC38">
            <v>2.42</v>
          </cell>
          <cell r="AE38">
            <v>2.48</v>
          </cell>
          <cell r="AH38">
            <v>8.6</v>
          </cell>
          <cell r="AI38">
            <v>7.5</v>
          </cell>
          <cell r="AK38">
            <v>2.34</v>
          </cell>
          <cell r="AL38">
            <v>5.9</v>
          </cell>
          <cell r="AM38">
            <v>6.08</v>
          </cell>
          <cell r="AN38">
            <v>65.56</v>
          </cell>
          <cell r="AO38">
            <v>65.56</v>
          </cell>
          <cell r="AQ38">
            <v>0</v>
          </cell>
          <cell r="AS38">
            <v>7.11</v>
          </cell>
          <cell r="AT38">
            <v>8.64</v>
          </cell>
          <cell r="AU38">
            <v>1.28</v>
          </cell>
          <cell r="AX38">
            <v>4.3600000000000003</v>
          </cell>
          <cell r="AY38">
            <v>95.7</v>
          </cell>
          <cell r="AZ38">
            <v>0.12</v>
          </cell>
          <cell r="BA38">
            <v>0.1</v>
          </cell>
          <cell r="BB38">
            <v>0.4</v>
          </cell>
          <cell r="BC38">
            <v>0.62</v>
          </cell>
          <cell r="BD38">
            <v>6.13</v>
          </cell>
          <cell r="BE38">
            <v>108.86</v>
          </cell>
          <cell r="BH38">
            <v>1.24</v>
          </cell>
          <cell r="BJ38">
            <v>6.14</v>
          </cell>
          <cell r="BL38">
            <v>5</v>
          </cell>
          <cell r="BM38">
            <v>5</v>
          </cell>
          <cell r="BN38">
            <v>3.47</v>
          </cell>
          <cell r="BO38">
            <v>7.72</v>
          </cell>
          <cell r="BP38">
            <v>18.14</v>
          </cell>
          <cell r="CS38">
            <v>40</v>
          </cell>
          <cell r="CT38">
            <v>3</v>
          </cell>
          <cell r="CV38">
            <v>9.73</v>
          </cell>
          <cell r="CW38">
            <v>5.58</v>
          </cell>
        </row>
        <row r="39">
          <cell r="B39" t="str">
            <v>FEB/1</v>
          </cell>
          <cell r="Q39">
            <v>0</v>
          </cell>
          <cell r="S39">
            <v>136.18599999999984</v>
          </cell>
          <cell r="U39">
            <v>136.18599999999984</v>
          </cell>
          <cell r="AB39">
            <v>12.149999999999988</v>
          </cell>
          <cell r="AQ39">
            <v>0</v>
          </cell>
          <cell r="CS39">
            <v>40</v>
          </cell>
          <cell r="CT39">
            <v>3</v>
          </cell>
          <cell r="CV39">
            <v>7.59</v>
          </cell>
          <cell r="CW39">
            <v>3.73</v>
          </cell>
        </row>
        <row r="40">
          <cell r="B40">
            <v>2</v>
          </cell>
          <cell r="Q40">
            <v>0</v>
          </cell>
          <cell r="S40">
            <v>136.18599999999984</v>
          </cell>
          <cell r="U40">
            <v>136.18599999999984</v>
          </cell>
          <cell r="AB40">
            <v>12.149999999999988</v>
          </cell>
          <cell r="AQ40">
            <v>0</v>
          </cell>
          <cell r="CS40">
            <v>40</v>
          </cell>
          <cell r="CT40">
            <v>3</v>
          </cell>
          <cell r="CV40">
            <v>10.86</v>
          </cell>
          <cell r="CW40">
            <v>4.8600000000000003</v>
          </cell>
        </row>
        <row r="41">
          <cell r="B41">
            <v>3</v>
          </cell>
          <cell r="C41">
            <v>563.94000000000005</v>
          </cell>
          <cell r="D41">
            <v>464</v>
          </cell>
          <cell r="F41">
            <v>11.37</v>
          </cell>
          <cell r="G41">
            <v>6.75</v>
          </cell>
          <cell r="H41">
            <v>11.37</v>
          </cell>
          <cell r="J41">
            <v>40.809146877748461</v>
          </cell>
          <cell r="L41">
            <v>5.1100000000000003</v>
          </cell>
          <cell r="M41">
            <v>107.68600000000001</v>
          </cell>
          <cell r="N41">
            <v>23.208189655172415</v>
          </cell>
          <cell r="Q41">
            <v>77.56</v>
          </cell>
          <cell r="S41">
            <v>166.31199999999984</v>
          </cell>
          <cell r="U41">
            <v>166.31199999999984</v>
          </cell>
          <cell r="V41">
            <v>17.43</v>
          </cell>
          <cell r="W41">
            <v>3.7564655172413794</v>
          </cell>
          <cell r="Y41">
            <v>28.23</v>
          </cell>
          <cell r="AB41">
            <v>1.3499999999999872</v>
          </cell>
          <cell r="AC41">
            <v>2.56</v>
          </cell>
          <cell r="AE41">
            <v>2.46</v>
          </cell>
          <cell r="AH41">
            <v>6</v>
          </cell>
          <cell r="AI41">
            <v>6.35</v>
          </cell>
          <cell r="AK41">
            <v>2.41</v>
          </cell>
          <cell r="AL41">
            <v>5.53</v>
          </cell>
          <cell r="AM41">
            <v>7.58</v>
          </cell>
          <cell r="AN41">
            <v>106.38</v>
          </cell>
          <cell r="AO41">
            <v>106.38</v>
          </cell>
          <cell r="AQ41">
            <v>0</v>
          </cell>
          <cell r="AS41">
            <v>7.09</v>
          </cell>
          <cell r="AT41">
            <v>8.02</v>
          </cell>
          <cell r="AU41">
            <v>1.53</v>
          </cell>
          <cell r="AX41">
            <v>5.82</v>
          </cell>
          <cell r="AY41">
            <v>96.7</v>
          </cell>
          <cell r="AZ41">
            <v>0.56000000000000005</v>
          </cell>
          <cell r="BA41">
            <v>0.12</v>
          </cell>
          <cell r="BB41">
            <v>1.27</v>
          </cell>
          <cell r="BC41">
            <v>1.9500000000000002</v>
          </cell>
          <cell r="BD41">
            <v>5.7</v>
          </cell>
          <cell r="BE41">
            <v>101.84</v>
          </cell>
          <cell r="BH41">
            <v>1.52</v>
          </cell>
          <cell r="BJ41">
            <v>9.75</v>
          </cell>
          <cell r="BL41">
            <v>12.9</v>
          </cell>
          <cell r="BM41">
            <v>4.42</v>
          </cell>
          <cell r="BN41">
            <v>3.97</v>
          </cell>
          <cell r="BO41">
            <v>5.85</v>
          </cell>
          <cell r="BP41">
            <v>37.56</v>
          </cell>
          <cell r="CS41">
            <v>40</v>
          </cell>
          <cell r="CT41">
            <v>3</v>
          </cell>
        </row>
        <row r="42">
          <cell r="B42">
            <v>4</v>
          </cell>
          <cell r="C42">
            <v>382.2</v>
          </cell>
          <cell r="D42">
            <v>401</v>
          </cell>
          <cell r="F42">
            <v>9.07</v>
          </cell>
          <cell r="G42">
            <v>6.66</v>
          </cell>
          <cell r="H42">
            <v>9.07</v>
          </cell>
          <cell r="J42">
            <v>44.211686879823596</v>
          </cell>
          <cell r="L42">
            <v>9.17</v>
          </cell>
          <cell r="M42">
            <v>92.286000000000001</v>
          </cell>
          <cell r="N42">
            <v>23.013965087281797</v>
          </cell>
          <cell r="Q42">
            <v>89.63</v>
          </cell>
          <cell r="S42">
            <v>168.96799999999985</v>
          </cell>
          <cell r="U42">
            <v>168.96799999999985</v>
          </cell>
          <cell r="V42">
            <v>14.9</v>
          </cell>
          <cell r="W42">
            <v>3.7157107231920201</v>
          </cell>
          <cell r="Y42">
            <v>6.75</v>
          </cell>
          <cell r="AB42">
            <v>9.4999999999999858</v>
          </cell>
          <cell r="AC42">
            <v>2.39</v>
          </cell>
          <cell r="AE42">
            <v>2.42</v>
          </cell>
          <cell r="AH42">
            <v>8.1999999999999993</v>
          </cell>
          <cell r="AI42">
            <v>7.29</v>
          </cell>
          <cell r="AK42">
            <v>2.4700000000000002</v>
          </cell>
          <cell r="AL42">
            <v>7.4</v>
          </cell>
          <cell r="AM42">
            <v>6.35</v>
          </cell>
          <cell r="AN42">
            <v>100.41</v>
          </cell>
          <cell r="AO42">
            <v>100.41</v>
          </cell>
          <cell r="AQ42">
            <v>0</v>
          </cell>
          <cell r="AS42">
            <v>5.32</v>
          </cell>
          <cell r="AT42">
            <v>5.22</v>
          </cell>
          <cell r="AU42">
            <v>1.94</v>
          </cell>
          <cell r="AX42">
            <v>4.2699999999999996</v>
          </cell>
          <cell r="AY42">
            <v>93.4</v>
          </cell>
          <cell r="AZ42">
            <v>0.39</v>
          </cell>
          <cell r="BA42">
            <v>0.15</v>
          </cell>
          <cell r="BB42">
            <v>1.02</v>
          </cell>
          <cell r="BC42">
            <v>1.56</v>
          </cell>
          <cell r="BD42">
            <v>6.92</v>
          </cell>
          <cell r="BE42">
            <v>105.07</v>
          </cell>
          <cell r="BH42">
            <v>1.29</v>
          </cell>
          <cell r="BJ42">
            <v>9.26</v>
          </cell>
          <cell r="BL42">
            <v>5.6</v>
          </cell>
          <cell r="BM42">
            <v>5.8</v>
          </cell>
          <cell r="BN42">
            <v>1.52</v>
          </cell>
          <cell r="BO42">
            <v>13.87</v>
          </cell>
          <cell r="BP42">
            <v>13.08</v>
          </cell>
          <cell r="CS42">
            <v>40</v>
          </cell>
          <cell r="CT42">
            <v>3</v>
          </cell>
          <cell r="CV42">
            <v>7.12</v>
          </cell>
          <cell r="CW42">
            <v>5.27</v>
          </cell>
        </row>
        <row r="43">
          <cell r="B43">
            <v>5</v>
          </cell>
          <cell r="C43">
            <v>268.24</v>
          </cell>
          <cell r="D43">
            <v>334</v>
          </cell>
          <cell r="G43">
            <v>8.56</v>
          </cell>
          <cell r="H43">
            <v>8.56</v>
          </cell>
          <cell r="J43">
            <v>39.018691588785046</v>
          </cell>
          <cell r="L43">
            <v>9.6300000000000008</v>
          </cell>
          <cell r="M43">
            <v>77.153999999999996</v>
          </cell>
          <cell r="N43">
            <v>23.099999999999998</v>
          </cell>
          <cell r="Q43">
            <v>88.19</v>
          </cell>
          <cell r="S43">
            <v>157.93199999999985</v>
          </cell>
          <cell r="U43">
            <v>157.93199999999985</v>
          </cell>
          <cell r="V43">
            <v>12.75</v>
          </cell>
          <cell r="W43">
            <v>3.817365269461078</v>
          </cell>
          <cell r="Y43">
            <v>20</v>
          </cell>
          <cell r="AB43">
            <v>2.2499999999999858</v>
          </cell>
          <cell r="AC43">
            <v>2.2400000000000002</v>
          </cell>
          <cell r="AE43">
            <v>2.21</v>
          </cell>
          <cell r="AH43">
            <v>4.5999999999999996</v>
          </cell>
          <cell r="AI43">
            <v>7.73</v>
          </cell>
          <cell r="AK43">
            <v>2.39</v>
          </cell>
          <cell r="AL43">
            <v>6.7</v>
          </cell>
          <cell r="AM43">
            <v>7.29</v>
          </cell>
          <cell r="AN43">
            <v>77.760000000000005</v>
          </cell>
          <cell r="AO43">
            <v>77.760000000000005</v>
          </cell>
          <cell r="AQ43">
            <v>0</v>
          </cell>
          <cell r="AS43">
            <v>4.75</v>
          </cell>
          <cell r="AT43">
            <v>5.75</v>
          </cell>
          <cell r="AU43">
            <v>1.68</v>
          </cell>
          <cell r="AX43">
            <v>4.47</v>
          </cell>
          <cell r="AY43">
            <v>91.4</v>
          </cell>
          <cell r="AZ43">
            <v>0.11</v>
          </cell>
          <cell r="BA43">
            <v>0.5</v>
          </cell>
          <cell r="BB43">
            <v>0.73</v>
          </cell>
          <cell r="BC43">
            <v>1.3399999999999999</v>
          </cell>
          <cell r="BD43">
            <v>5.25</v>
          </cell>
          <cell r="BE43">
            <v>170.51</v>
          </cell>
          <cell r="BH43">
            <v>1.38</v>
          </cell>
          <cell r="BJ43">
            <v>14.32</v>
          </cell>
          <cell r="BL43">
            <v>4.09</v>
          </cell>
          <cell r="BM43">
            <v>5.98</v>
          </cell>
          <cell r="BN43">
            <v>2.52</v>
          </cell>
          <cell r="BO43">
            <v>14.24</v>
          </cell>
          <cell r="BP43">
            <v>9.68</v>
          </cell>
          <cell r="CS43">
            <v>40</v>
          </cell>
          <cell r="CT43">
            <v>3</v>
          </cell>
          <cell r="CV43">
            <v>4.33</v>
          </cell>
          <cell r="CW43">
            <v>4.68</v>
          </cell>
        </row>
        <row r="44">
          <cell r="B44">
            <v>6</v>
          </cell>
          <cell r="C44">
            <v>306.92</v>
          </cell>
          <cell r="D44">
            <v>247</v>
          </cell>
          <cell r="F44">
            <v>3.1</v>
          </cell>
          <cell r="G44">
            <v>6.28</v>
          </cell>
          <cell r="H44">
            <v>6.28</v>
          </cell>
          <cell r="J44">
            <v>39.331210191082803</v>
          </cell>
          <cell r="L44">
            <v>7.95</v>
          </cell>
          <cell r="M44">
            <v>56.81</v>
          </cell>
          <cell r="N44">
            <v>23</v>
          </cell>
          <cell r="Q44">
            <v>95.38</v>
          </cell>
          <cell r="S44">
            <v>119.36199999999985</v>
          </cell>
          <cell r="U44">
            <v>119.36199999999985</v>
          </cell>
          <cell r="V44">
            <v>8.6999999999999993</v>
          </cell>
          <cell r="W44">
            <v>3.5222672064777325</v>
          </cell>
          <cell r="AB44">
            <v>10.949999999999985</v>
          </cell>
          <cell r="AC44">
            <v>2.54</v>
          </cell>
          <cell r="AE44">
            <v>2.36</v>
          </cell>
          <cell r="AH44">
            <v>7.2</v>
          </cell>
          <cell r="AI44">
            <v>8.5399999999999991</v>
          </cell>
          <cell r="AK44">
            <v>2.2200000000000002</v>
          </cell>
          <cell r="AN44">
            <v>57.2</v>
          </cell>
          <cell r="AO44">
            <v>57.2</v>
          </cell>
          <cell r="AQ44">
            <v>0</v>
          </cell>
          <cell r="AS44">
            <v>5.56</v>
          </cell>
          <cell r="AT44">
            <v>5.39</v>
          </cell>
          <cell r="AU44">
            <v>1.1499999999999999</v>
          </cell>
          <cell r="AX44">
            <v>3.62</v>
          </cell>
          <cell r="AY44">
            <v>90.73</v>
          </cell>
          <cell r="AZ44">
            <v>0.56000000000000005</v>
          </cell>
          <cell r="BA44">
            <v>0.3</v>
          </cell>
          <cell r="BB44">
            <v>0.71</v>
          </cell>
          <cell r="BC44">
            <v>1.57</v>
          </cell>
          <cell r="BD44">
            <v>8</v>
          </cell>
          <cell r="BE44">
            <v>115.68</v>
          </cell>
          <cell r="BH44">
            <v>1.56</v>
          </cell>
          <cell r="BJ44">
            <v>7.7</v>
          </cell>
          <cell r="BL44">
            <v>7.2</v>
          </cell>
          <cell r="BM44">
            <v>5.48</v>
          </cell>
          <cell r="BN44">
            <v>3.32</v>
          </cell>
          <cell r="BO44">
            <v>13.67</v>
          </cell>
          <cell r="BP44">
            <v>7.07</v>
          </cell>
          <cell r="CS44">
            <v>40</v>
          </cell>
          <cell r="CT44">
            <v>3</v>
          </cell>
          <cell r="CV44">
            <v>3.27</v>
          </cell>
          <cell r="CW44">
            <v>4.79</v>
          </cell>
        </row>
        <row r="45">
          <cell r="B45">
            <v>7</v>
          </cell>
          <cell r="C45">
            <v>395.84</v>
          </cell>
          <cell r="D45">
            <v>317</v>
          </cell>
          <cell r="F45">
            <v>5.13</v>
          </cell>
          <cell r="G45">
            <v>5.44</v>
          </cell>
          <cell r="H45">
            <v>5.44</v>
          </cell>
          <cell r="J45">
            <v>58.272058823529406</v>
          </cell>
          <cell r="L45">
            <v>5.8</v>
          </cell>
          <cell r="M45">
            <v>70.221000000000004</v>
          </cell>
          <cell r="N45">
            <v>22.151735015772871</v>
          </cell>
          <cell r="Q45">
            <v>82.06</v>
          </cell>
          <cell r="S45">
            <v>107.52299999999985</v>
          </cell>
          <cell r="T45">
            <v>70.221000000000004</v>
          </cell>
          <cell r="U45">
            <v>37.30199999999985</v>
          </cell>
          <cell r="V45">
            <v>11.7</v>
          </cell>
          <cell r="W45">
            <v>3.6908517350157726</v>
          </cell>
          <cell r="Y45">
            <v>13.95</v>
          </cell>
          <cell r="AB45">
            <v>8.6999999999999851</v>
          </cell>
          <cell r="AC45">
            <v>2.63</v>
          </cell>
          <cell r="AD45">
            <v>2.61</v>
          </cell>
          <cell r="AH45">
            <v>3.2</v>
          </cell>
          <cell r="AI45">
            <v>6.43</v>
          </cell>
          <cell r="AK45">
            <v>2.33</v>
          </cell>
          <cell r="AL45">
            <v>6.8</v>
          </cell>
          <cell r="AM45">
            <v>8.5399999999999991</v>
          </cell>
          <cell r="AN45">
            <v>79.03</v>
          </cell>
          <cell r="AO45">
            <v>79.03</v>
          </cell>
          <cell r="AQ45">
            <v>0</v>
          </cell>
          <cell r="AS45">
            <v>6.52</v>
          </cell>
          <cell r="AT45">
            <v>5.7</v>
          </cell>
          <cell r="AU45">
            <v>2.58</v>
          </cell>
          <cell r="AX45">
            <v>3.51</v>
          </cell>
          <cell r="AY45">
            <v>94.7</v>
          </cell>
          <cell r="AZ45">
            <v>0.69</v>
          </cell>
          <cell r="BA45">
            <v>0.21</v>
          </cell>
          <cell r="BB45">
            <v>0.94</v>
          </cell>
          <cell r="BC45">
            <v>1.8399999999999999</v>
          </cell>
          <cell r="BD45">
            <v>8.8000000000000007</v>
          </cell>
          <cell r="BE45">
            <v>67.400000000000006</v>
          </cell>
          <cell r="BH45">
            <v>1.39</v>
          </cell>
          <cell r="BJ45">
            <v>9.56</v>
          </cell>
          <cell r="BL45">
            <v>11.62</v>
          </cell>
          <cell r="BM45">
            <v>4.09</v>
          </cell>
          <cell r="BN45">
            <v>5.86</v>
          </cell>
          <cell r="BO45">
            <v>8.18</v>
          </cell>
          <cell r="BP45">
            <v>18.68</v>
          </cell>
          <cell r="CS45">
            <v>40</v>
          </cell>
          <cell r="CT45">
            <v>3</v>
          </cell>
          <cell r="CV45">
            <v>3.92</v>
          </cell>
          <cell r="CW45">
            <v>5.13</v>
          </cell>
        </row>
        <row r="46">
          <cell r="B46">
            <v>8</v>
          </cell>
          <cell r="C46">
            <v>569.77</v>
          </cell>
          <cell r="D46">
            <v>651</v>
          </cell>
          <cell r="F46">
            <v>11.47</v>
          </cell>
          <cell r="G46">
            <v>13.36</v>
          </cell>
          <cell r="H46">
            <v>13.36</v>
          </cell>
          <cell r="J46">
            <v>48.727544910179645</v>
          </cell>
          <cell r="L46">
            <v>6.89</v>
          </cell>
          <cell r="M46">
            <v>150.15299999999999</v>
          </cell>
          <cell r="N46">
            <v>23.064976958525342</v>
          </cell>
          <cell r="Q46">
            <v>0</v>
          </cell>
          <cell r="S46">
            <v>257.67599999999982</v>
          </cell>
          <cell r="T46">
            <v>220.374</v>
          </cell>
          <cell r="U46">
            <v>37.301999999999822</v>
          </cell>
          <cell r="V46">
            <v>25.6</v>
          </cell>
          <cell r="W46">
            <v>3.9324116743471582</v>
          </cell>
          <cell r="Y46">
            <v>13.3</v>
          </cell>
          <cell r="AB46">
            <v>20.999999999999982</v>
          </cell>
          <cell r="AC46">
            <v>2.4900000000000002</v>
          </cell>
          <cell r="AD46">
            <v>2.5299999999999998</v>
          </cell>
          <cell r="AH46">
            <v>4</v>
          </cell>
          <cell r="AI46">
            <v>7.52</v>
          </cell>
          <cell r="AL46">
            <v>4.3</v>
          </cell>
          <cell r="AM46">
            <v>6.43</v>
          </cell>
          <cell r="AN46">
            <v>132.30000000000001</v>
          </cell>
          <cell r="AO46">
            <v>132.30000000000001</v>
          </cell>
          <cell r="AQ46">
            <v>0</v>
          </cell>
          <cell r="AS46">
            <v>5.92</v>
          </cell>
          <cell r="AT46">
            <v>5.99</v>
          </cell>
          <cell r="AU46">
            <v>0.87</v>
          </cell>
          <cell r="AX46">
            <v>2.59</v>
          </cell>
          <cell r="AY46">
            <v>95.65</v>
          </cell>
          <cell r="AZ46">
            <v>0.31</v>
          </cell>
          <cell r="BA46">
            <v>0.15</v>
          </cell>
          <cell r="BB46">
            <v>0.98</v>
          </cell>
          <cell r="BC46">
            <v>1.44</v>
          </cell>
          <cell r="BD46">
            <v>5.83</v>
          </cell>
          <cell r="BE46">
            <v>39.01</v>
          </cell>
          <cell r="BH46">
            <v>1.1299999999999999</v>
          </cell>
          <cell r="BJ46">
            <v>8.39</v>
          </cell>
          <cell r="BL46">
            <v>5.63</v>
          </cell>
          <cell r="BM46">
            <v>3.5</v>
          </cell>
          <cell r="BN46">
            <v>4.91</v>
          </cell>
          <cell r="BO46">
            <v>10.08</v>
          </cell>
          <cell r="BP46">
            <v>14.91</v>
          </cell>
          <cell r="CS46">
            <v>40</v>
          </cell>
          <cell r="CT46">
            <v>3</v>
          </cell>
          <cell r="CV46">
            <v>4.2</v>
          </cell>
          <cell r="CW46">
            <v>5.2</v>
          </cell>
        </row>
        <row r="47">
          <cell r="B47">
            <v>9</v>
          </cell>
          <cell r="Q47">
            <v>0</v>
          </cell>
          <cell r="S47">
            <v>257.67599999999982</v>
          </cell>
          <cell r="T47">
            <v>220.374</v>
          </cell>
          <cell r="U47">
            <v>37.301999999999822</v>
          </cell>
          <cell r="AB47">
            <v>20.999999999999982</v>
          </cell>
          <cell r="AQ47">
            <v>0</v>
          </cell>
          <cell r="BC47">
            <v>0</v>
          </cell>
          <cell r="CS47">
            <v>40</v>
          </cell>
          <cell r="CT47">
            <v>3</v>
          </cell>
          <cell r="CV47">
            <v>4.95</v>
          </cell>
          <cell r="CW47">
            <v>5.65</v>
          </cell>
        </row>
        <row r="48">
          <cell r="B48">
            <v>10</v>
          </cell>
          <cell r="C48">
            <v>660.91</v>
          </cell>
          <cell r="D48">
            <v>556</v>
          </cell>
          <cell r="F48">
            <v>8.1199999999999992</v>
          </cell>
          <cell r="G48">
            <v>13.42</v>
          </cell>
          <cell r="H48">
            <v>13.42</v>
          </cell>
          <cell r="J48">
            <v>41.430700447093891</v>
          </cell>
          <cell r="L48">
            <v>7.25</v>
          </cell>
          <cell r="M48">
            <v>125.51900000000001</v>
          </cell>
          <cell r="N48">
            <v>22.575359712230217</v>
          </cell>
          <cell r="Q48">
            <v>166</v>
          </cell>
          <cell r="S48">
            <v>217.19499999999982</v>
          </cell>
          <cell r="T48">
            <v>179.893</v>
          </cell>
          <cell r="U48">
            <v>37.301999999999822</v>
          </cell>
          <cell r="V48">
            <v>19.47</v>
          </cell>
          <cell r="W48">
            <v>3.5017985611510789</v>
          </cell>
          <cell r="Y48">
            <v>18.57</v>
          </cell>
          <cell r="AB48">
            <v>21.899999999999984</v>
          </cell>
          <cell r="AC48">
            <v>2.56</v>
          </cell>
          <cell r="AD48">
            <v>2.52</v>
          </cell>
          <cell r="AH48">
            <v>6</v>
          </cell>
          <cell r="AI48">
            <v>7.14</v>
          </cell>
          <cell r="AK48">
            <v>2.48</v>
          </cell>
          <cell r="AL48">
            <v>7.8</v>
          </cell>
          <cell r="AM48">
            <v>7.02</v>
          </cell>
          <cell r="AN48">
            <v>137.38999999999999</v>
          </cell>
          <cell r="AO48">
            <v>137.38999999999999</v>
          </cell>
          <cell r="AQ48">
            <v>0</v>
          </cell>
          <cell r="AS48">
            <v>7.24</v>
          </cell>
          <cell r="AT48">
            <v>6.31</v>
          </cell>
          <cell r="AU48">
            <v>1.74</v>
          </cell>
          <cell r="AX48">
            <v>2.91</v>
          </cell>
          <cell r="AY48">
            <v>94.3</v>
          </cell>
          <cell r="AZ48">
            <v>0.23</v>
          </cell>
          <cell r="BA48">
            <v>0.59</v>
          </cell>
          <cell r="BB48">
            <v>0.87</v>
          </cell>
          <cell r="BC48">
            <v>1.69</v>
          </cell>
          <cell r="BD48">
            <v>7.85</v>
          </cell>
          <cell r="BE48">
            <v>80.709999999999994</v>
          </cell>
          <cell r="BH48">
            <v>1.47</v>
          </cell>
          <cell r="BJ48">
            <v>9.3699999999999992</v>
          </cell>
          <cell r="BL48">
            <v>8.83</v>
          </cell>
          <cell r="BM48">
            <v>4.26</v>
          </cell>
          <cell r="BN48">
            <v>6</v>
          </cell>
          <cell r="BO48">
            <v>10.93</v>
          </cell>
          <cell r="BP48">
            <v>16.79</v>
          </cell>
          <cell r="CS48">
            <v>40</v>
          </cell>
          <cell r="CT48">
            <v>3</v>
          </cell>
        </row>
        <row r="49">
          <cell r="B49">
            <v>11</v>
          </cell>
          <cell r="C49">
            <v>492.43</v>
          </cell>
          <cell r="D49">
            <v>580</v>
          </cell>
          <cell r="F49">
            <v>10.97</v>
          </cell>
          <cell r="G49">
            <v>13.77</v>
          </cell>
          <cell r="H49">
            <v>13.77</v>
          </cell>
          <cell r="J49">
            <v>42.120551924473496</v>
          </cell>
          <cell r="L49">
            <v>6.18</v>
          </cell>
          <cell r="M49">
            <v>134.607</v>
          </cell>
          <cell r="N49">
            <v>23.208103448275864</v>
          </cell>
          <cell r="Q49">
            <v>117.26</v>
          </cell>
          <cell r="S49">
            <v>234.5419999999998</v>
          </cell>
          <cell r="T49">
            <v>197.24</v>
          </cell>
          <cell r="U49">
            <v>37.301999999999794</v>
          </cell>
          <cell r="V49">
            <v>20.28</v>
          </cell>
          <cell r="W49">
            <v>3.4965517241379316</v>
          </cell>
          <cell r="Y49">
            <v>7.08</v>
          </cell>
          <cell r="AB49">
            <v>35.099999999999987</v>
          </cell>
          <cell r="AC49">
            <v>2.4700000000000002</v>
          </cell>
          <cell r="AD49">
            <v>2.5</v>
          </cell>
          <cell r="AH49">
            <v>6</v>
          </cell>
          <cell r="AI49">
            <v>6.91</v>
          </cell>
          <cell r="AK49">
            <v>2.5099999999999998</v>
          </cell>
          <cell r="AL49">
            <v>6</v>
          </cell>
          <cell r="AM49">
            <v>7.14</v>
          </cell>
          <cell r="AN49">
            <v>123.73</v>
          </cell>
          <cell r="AO49">
            <v>123.73</v>
          </cell>
          <cell r="AQ49">
            <v>0</v>
          </cell>
          <cell r="AS49">
            <v>7.29</v>
          </cell>
          <cell r="AT49">
            <v>7.73</v>
          </cell>
          <cell r="AU49">
            <v>1.03</v>
          </cell>
          <cell r="AX49">
            <v>4.5599999999999996</v>
          </cell>
          <cell r="AY49">
            <v>95.2</v>
          </cell>
          <cell r="AZ49">
            <v>0.21</v>
          </cell>
          <cell r="BA49">
            <v>0.06</v>
          </cell>
          <cell r="BB49">
            <v>0.73</v>
          </cell>
          <cell r="BC49">
            <v>1</v>
          </cell>
          <cell r="BD49">
            <v>5.52</v>
          </cell>
          <cell r="BE49">
            <v>101.22</v>
          </cell>
          <cell r="BH49">
            <v>1.21</v>
          </cell>
          <cell r="BJ49">
            <v>8.1999999999999993</v>
          </cell>
          <cell r="BL49">
            <v>14.97</v>
          </cell>
          <cell r="BM49">
            <v>3.69</v>
          </cell>
          <cell r="BN49">
            <v>7.37</v>
          </cell>
          <cell r="BO49">
            <v>9.84</v>
          </cell>
          <cell r="BP49">
            <v>21.05</v>
          </cell>
          <cell r="CS49">
            <v>40</v>
          </cell>
          <cell r="CT49">
            <v>3</v>
          </cell>
          <cell r="CV49">
            <v>5.29</v>
          </cell>
          <cell r="CW49">
            <v>5.36</v>
          </cell>
        </row>
        <row r="50">
          <cell r="B50">
            <v>12</v>
          </cell>
          <cell r="Q50">
            <v>0</v>
          </cell>
          <cell r="S50">
            <v>234.5419999999998</v>
          </cell>
          <cell r="T50">
            <v>197.24</v>
          </cell>
          <cell r="U50">
            <v>37.301999999999794</v>
          </cell>
          <cell r="AB50">
            <v>35.099999999999987</v>
          </cell>
          <cell r="AQ50">
            <v>0</v>
          </cell>
          <cell r="BC50">
            <v>0</v>
          </cell>
          <cell r="CS50">
            <v>40</v>
          </cell>
          <cell r="CT50">
            <v>3</v>
          </cell>
          <cell r="CV50">
            <v>3.74</v>
          </cell>
          <cell r="CW50">
            <v>4.72</v>
          </cell>
        </row>
        <row r="51">
          <cell r="B51">
            <v>13</v>
          </cell>
          <cell r="C51">
            <v>258.52999999999997</v>
          </cell>
          <cell r="D51">
            <v>301</v>
          </cell>
          <cell r="G51">
            <v>9.19</v>
          </cell>
          <cell r="H51">
            <v>9.19</v>
          </cell>
          <cell r="J51">
            <v>32.752992383025031</v>
          </cell>
          <cell r="L51">
            <v>8.25</v>
          </cell>
          <cell r="M51">
            <v>70.581000000000003</v>
          </cell>
          <cell r="N51">
            <v>23.448837209302326</v>
          </cell>
          <cell r="Q51">
            <v>89.69</v>
          </cell>
          <cell r="S51">
            <v>215.43299999999982</v>
          </cell>
          <cell r="T51">
            <v>178.131</v>
          </cell>
          <cell r="U51">
            <v>37.301999999999822</v>
          </cell>
          <cell r="V51">
            <v>11.15</v>
          </cell>
          <cell r="W51">
            <v>3.704318936877077</v>
          </cell>
          <cell r="Y51">
            <v>33.9</v>
          </cell>
          <cell r="AB51">
            <v>12.349999999999987</v>
          </cell>
          <cell r="AC51">
            <v>2.62</v>
          </cell>
          <cell r="AD51">
            <v>2.62</v>
          </cell>
          <cell r="AH51">
            <v>8.4</v>
          </cell>
          <cell r="AI51">
            <v>6.86</v>
          </cell>
          <cell r="AK51">
            <v>2.4900000000000002</v>
          </cell>
          <cell r="AL51">
            <v>6.4</v>
          </cell>
          <cell r="AM51">
            <v>6.91</v>
          </cell>
          <cell r="AN51">
            <v>68.3</v>
          </cell>
          <cell r="AO51">
            <v>68.3</v>
          </cell>
          <cell r="AQ51">
            <v>0</v>
          </cell>
          <cell r="AS51">
            <v>5.45</v>
          </cell>
          <cell r="AT51">
            <v>6.13</v>
          </cell>
          <cell r="AU51">
            <v>1.27</v>
          </cell>
          <cell r="AX51">
            <v>3.51</v>
          </cell>
          <cell r="AY51">
            <v>95.4</v>
          </cell>
          <cell r="AZ51">
            <v>0.19</v>
          </cell>
          <cell r="BA51">
            <v>7.0000000000000007E-2</v>
          </cell>
          <cell r="BB51">
            <v>0.74</v>
          </cell>
          <cell r="BC51">
            <v>1</v>
          </cell>
          <cell r="BD51">
            <v>4.76</v>
          </cell>
          <cell r="BE51">
            <v>142.07</v>
          </cell>
          <cell r="BH51">
            <v>1.52</v>
          </cell>
          <cell r="BJ51">
            <v>11.68</v>
          </cell>
          <cell r="BL51">
            <v>5.8</v>
          </cell>
          <cell r="BM51">
            <v>7.01</v>
          </cell>
          <cell r="BN51">
            <v>4.26</v>
          </cell>
          <cell r="BO51">
            <v>9.0500000000000007</v>
          </cell>
          <cell r="BP51">
            <v>21.69</v>
          </cell>
          <cell r="CS51">
            <v>40</v>
          </cell>
          <cell r="CT51">
            <v>3</v>
          </cell>
          <cell r="CV51">
            <v>3.1</v>
          </cell>
          <cell r="CW51">
            <v>4.7</v>
          </cell>
        </row>
        <row r="52">
          <cell r="B52">
            <v>14</v>
          </cell>
          <cell r="C52">
            <v>308.45</v>
          </cell>
          <cell r="D52">
            <v>238</v>
          </cell>
          <cell r="F52">
            <v>4.58</v>
          </cell>
          <cell r="G52">
            <v>6.45</v>
          </cell>
          <cell r="H52">
            <v>6.45</v>
          </cell>
          <cell r="J52">
            <v>36.899224806201552</v>
          </cell>
          <cell r="L52">
            <v>6.62</v>
          </cell>
          <cell r="M52">
            <v>56.331000000000003</v>
          </cell>
          <cell r="N52">
            <v>23.668487394957985</v>
          </cell>
          <cell r="Q52">
            <v>52.91</v>
          </cell>
          <cell r="S52">
            <v>218.85399999999984</v>
          </cell>
          <cell r="T52">
            <v>181.55199999999999</v>
          </cell>
          <cell r="U52">
            <v>37.30199999999985</v>
          </cell>
          <cell r="V52">
            <v>9.1300000000000008</v>
          </cell>
          <cell r="W52">
            <v>3.8361344537815132</v>
          </cell>
          <cell r="Y52">
            <v>6.43</v>
          </cell>
          <cell r="AB52">
            <v>15.04999999999999</v>
          </cell>
          <cell r="AC52">
            <v>2.61</v>
          </cell>
          <cell r="AD52">
            <v>2.63</v>
          </cell>
          <cell r="AH52">
            <v>5.2</v>
          </cell>
          <cell r="AI52">
            <v>6.98</v>
          </cell>
          <cell r="AK52">
            <v>2.57</v>
          </cell>
          <cell r="AL52">
            <v>9.8000000000000007</v>
          </cell>
          <cell r="AM52">
            <v>6.88</v>
          </cell>
          <cell r="AN52">
            <v>62.8</v>
          </cell>
          <cell r="AO52">
            <v>62.8</v>
          </cell>
          <cell r="AQ52">
            <v>0</v>
          </cell>
          <cell r="AS52">
            <v>6.42</v>
          </cell>
          <cell r="AT52">
            <v>7.1</v>
          </cell>
          <cell r="AU52">
            <v>2.31</v>
          </cell>
          <cell r="AX52">
            <v>5.9</v>
          </cell>
          <cell r="AY52">
            <v>93.33</v>
          </cell>
          <cell r="AZ52">
            <v>0.49</v>
          </cell>
          <cell r="BA52">
            <v>0.06</v>
          </cell>
          <cell r="BB52">
            <v>1</v>
          </cell>
          <cell r="BC52">
            <v>1.55</v>
          </cell>
          <cell r="BD52">
            <v>11.33</v>
          </cell>
          <cell r="BE52">
            <v>64.59</v>
          </cell>
          <cell r="BH52">
            <v>1.71</v>
          </cell>
          <cell r="BJ52">
            <v>7.64</v>
          </cell>
          <cell r="BL52">
            <v>6.06</v>
          </cell>
          <cell r="BM52">
            <v>4.75</v>
          </cell>
          <cell r="BN52">
            <v>8.76</v>
          </cell>
          <cell r="BO52">
            <v>8.42</v>
          </cell>
          <cell r="BP52">
            <v>15.46</v>
          </cell>
          <cell r="CS52">
            <v>40</v>
          </cell>
          <cell r="CT52">
            <v>3</v>
          </cell>
          <cell r="CV52">
            <v>4.7</v>
          </cell>
          <cell r="CW52">
            <v>8.9700000000000006</v>
          </cell>
        </row>
        <row r="53">
          <cell r="B53">
            <v>15</v>
          </cell>
          <cell r="C53">
            <v>337.93</v>
          </cell>
          <cell r="D53">
            <v>422</v>
          </cell>
          <cell r="F53">
            <v>4.6500000000000004</v>
          </cell>
          <cell r="G53">
            <v>10.36</v>
          </cell>
          <cell r="H53">
            <v>10.36</v>
          </cell>
          <cell r="J53">
            <v>40.733590733590738</v>
          </cell>
          <cell r="L53">
            <v>9.5</v>
          </cell>
          <cell r="M53">
            <v>97.176000000000002</v>
          </cell>
          <cell r="N53">
            <v>23.027488151658769</v>
          </cell>
          <cell r="Q53">
            <v>111.18</v>
          </cell>
          <cell r="S53">
            <v>204.84999999999985</v>
          </cell>
          <cell r="T53">
            <v>167.548</v>
          </cell>
          <cell r="U53">
            <v>37.30199999999985</v>
          </cell>
          <cell r="V53">
            <v>15.9</v>
          </cell>
          <cell r="W53">
            <v>3.7677725118483414</v>
          </cell>
          <cell r="AB53">
            <v>30.949999999999989</v>
          </cell>
          <cell r="AC53">
            <v>2.54</v>
          </cell>
          <cell r="AD53">
            <v>2.4700000000000002</v>
          </cell>
          <cell r="AH53">
            <v>12.1</v>
          </cell>
          <cell r="AI53">
            <v>7.7</v>
          </cell>
          <cell r="AK53">
            <v>2.59</v>
          </cell>
          <cell r="AN53">
            <v>84.82</v>
          </cell>
          <cell r="AO53">
            <v>84.82</v>
          </cell>
          <cell r="AQ53">
            <v>0</v>
          </cell>
          <cell r="AS53">
            <v>7.61</v>
          </cell>
          <cell r="AT53">
            <v>8.01</v>
          </cell>
          <cell r="AU53">
            <v>1.6</v>
          </cell>
          <cell r="AX53">
            <v>7.08</v>
          </cell>
          <cell r="AY53">
            <v>95.1</v>
          </cell>
          <cell r="AZ53">
            <v>0.38</v>
          </cell>
          <cell r="BA53">
            <v>0.39</v>
          </cell>
          <cell r="BB53">
            <v>1.07</v>
          </cell>
          <cell r="BC53">
            <v>1.84</v>
          </cell>
          <cell r="BD53">
            <v>6.75</v>
          </cell>
          <cell r="BE53">
            <v>92.85</v>
          </cell>
          <cell r="BH53">
            <v>1.24</v>
          </cell>
          <cell r="BJ53">
            <v>8.7200000000000006</v>
          </cell>
          <cell r="BL53">
            <v>7.33</v>
          </cell>
          <cell r="BM53">
            <v>5.78</v>
          </cell>
          <cell r="BN53">
            <v>4.47</v>
          </cell>
          <cell r="BO53">
            <v>14.25</v>
          </cell>
          <cell r="BP53">
            <v>8.7899999999999991</v>
          </cell>
          <cell r="CS53">
            <v>40</v>
          </cell>
          <cell r="CT53">
            <v>3</v>
          </cell>
          <cell r="CV53">
            <v>2.5</v>
          </cell>
          <cell r="CW53">
            <v>8.06</v>
          </cell>
        </row>
        <row r="54">
          <cell r="B54">
            <v>16</v>
          </cell>
          <cell r="Q54">
            <v>0</v>
          </cell>
          <cell r="S54">
            <v>204.84999999999985</v>
          </cell>
          <cell r="T54">
            <v>167.548</v>
          </cell>
          <cell r="U54">
            <v>37.30199999999985</v>
          </cell>
          <cell r="AB54">
            <v>30.949999999999989</v>
          </cell>
          <cell r="AQ54">
            <v>0</v>
          </cell>
          <cell r="BC54">
            <v>0</v>
          </cell>
          <cell r="CS54">
            <v>40</v>
          </cell>
          <cell r="CT54">
            <v>3</v>
          </cell>
          <cell r="CV54">
            <v>2.95</v>
          </cell>
          <cell r="CW54">
            <v>9.7899999999999991</v>
          </cell>
        </row>
        <row r="55">
          <cell r="B55">
            <v>17</v>
          </cell>
          <cell r="C55">
            <v>626.94000000000005</v>
          </cell>
          <cell r="D55">
            <v>517</v>
          </cell>
          <cell r="F55">
            <v>11.49</v>
          </cell>
          <cell r="G55">
            <v>11.66</v>
          </cell>
          <cell r="H55">
            <v>11.66</v>
          </cell>
          <cell r="J55">
            <v>44.339622641509436</v>
          </cell>
          <cell r="L55">
            <v>7.73</v>
          </cell>
          <cell r="M55">
            <v>119.292</v>
          </cell>
          <cell r="N55">
            <v>23.073887814313345</v>
          </cell>
          <cell r="Q55">
            <v>66.069999999999993</v>
          </cell>
          <cell r="S55">
            <v>258.07199999999983</v>
          </cell>
          <cell r="T55">
            <v>220.77</v>
          </cell>
          <cell r="U55">
            <v>37.301999999999822</v>
          </cell>
          <cell r="V55">
            <v>17.850000000000001</v>
          </cell>
          <cell r="W55">
            <v>3.4526112185686659</v>
          </cell>
          <cell r="Y55">
            <v>39.299999999999997</v>
          </cell>
          <cell r="AB55">
            <v>9.4999999999999929</v>
          </cell>
          <cell r="AC55">
            <v>2.4300000000000002</v>
          </cell>
          <cell r="AD55">
            <v>2.46</v>
          </cell>
          <cell r="AH55">
            <v>7.6</v>
          </cell>
          <cell r="AI55">
            <v>7.99</v>
          </cell>
          <cell r="AK55">
            <v>2.42</v>
          </cell>
          <cell r="AL55">
            <v>7.1</v>
          </cell>
          <cell r="AM55">
            <v>7.7</v>
          </cell>
          <cell r="AN55">
            <v>122.64</v>
          </cell>
          <cell r="AO55">
            <v>122.64</v>
          </cell>
          <cell r="AQ55">
            <v>0</v>
          </cell>
          <cell r="AS55">
            <v>6.14</v>
          </cell>
          <cell r="AT55">
            <v>6.17</v>
          </cell>
          <cell r="AU55">
            <v>0.83</v>
          </cell>
          <cell r="AX55">
            <v>4.07</v>
          </cell>
          <cell r="AY55">
            <v>90.9</v>
          </cell>
          <cell r="AZ55">
            <v>0.34</v>
          </cell>
          <cell r="BA55">
            <v>0.1</v>
          </cell>
          <cell r="BB55">
            <v>1.22</v>
          </cell>
          <cell r="BC55">
            <v>1.6600000000000001</v>
          </cell>
          <cell r="BD55">
            <v>6.44</v>
          </cell>
          <cell r="BE55">
            <v>78.400000000000006</v>
          </cell>
          <cell r="BH55">
            <v>1.45</v>
          </cell>
          <cell r="BJ55">
            <v>9.58</v>
          </cell>
          <cell r="BL55">
            <v>14.08</v>
          </cell>
          <cell r="BM55">
            <v>4.78</v>
          </cell>
          <cell r="BN55">
            <v>8.68</v>
          </cell>
          <cell r="BO55">
            <v>11.96</v>
          </cell>
          <cell r="BP55">
            <v>16.91</v>
          </cell>
          <cell r="CS55">
            <v>40</v>
          </cell>
          <cell r="CT55">
            <v>3</v>
          </cell>
        </row>
        <row r="56">
          <cell r="B56">
            <v>18</v>
          </cell>
          <cell r="C56">
            <v>516.29</v>
          </cell>
          <cell r="D56">
            <v>486</v>
          </cell>
          <cell r="F56">
            <v>9.06</v>
          </cell>
          <cell r="G56">
            <v>12.78</v>
          </cell>
          <cell r="H56">
            <v>12.78</v>
          </cell>
          <cell r="J56">
            <v>38.028169014084511</v>
          </cell>
          <cell r="L56">
            <v>8.0399999999999991</v>
          </cell>
          <cell r="M56">
            <v>112.352</v>
          </cell>
          <cell r="N56">
            <v>23.117695473251029</v>
          </cell>
          <cell r="Q56">
            <v>160.6</v>
          </cell>
          <cell r="S56">
            <v>209.82399999999987</v>
          </cell>
          <cell r="T56">
            <v>172.52199999999999</v>
          </cell>
          <cell r="U56">
            <v>37.301999999999879</v>
          </cell>
          <cell r="V56">
            <v>16.52</v>
          </cell>
          <cell r="W56">
            <v>3.3991769547325101</v>
          </cell>
          <cell r="Y56">
            <v>20.77</v>
          </cell>
          <cell r="AB56">
            <v>5.2499999999999929</v>
          </cell>
          <cell r="AC56">
            <v>2.38</v>
          </cell>
          <cell r="AD56">
            <v>2.38</v>
          </cell>
          <cell r="AH56">
            <v>11.2</v>
          </cell>
          <cell r="AI56">
            <v>7.12</v>
          </cell>
          <cell r="AK56">
            <v>2.4500000000000002</v>
          </cell>
          <cell r="AL56">
            <v>7.4</v>
          </cell>
          <cell r="AM56">
            <v>7.6</v>
          </cell>
          <cell r="AN56">
            <v>115.5</v>
          </cell>
          <cell r="AO56">
            <v>115.5</v>
          </cell>
          <cell r="AQ56">
            <v>0</v>
          </cell>
          <cell r="AS56">
            <v>7.28</v>
          </cell>
          <cell r="AT56">
            <v>6.76</v>
          </cell>
          <cell r="AU56">
            <v>1.23</v>
          </cell>
          <cell r="AX56">
            <v>4.8600000000000003</v>
          </cell>
          <cell r="AY56">
            <v>94.4</v>
          </cell>
          <cell r="AZ56">
            <v>0.55000000000000004</v>
          </cell>
          <cell r="BA56">
            <v>0.06</v>
          </cell>
          <cell r="BB56">
            <v>1.65</v>
          </cell>
          <cell r="BC56">
            <v>2.2599999999999998</v>
          </cell>
          <cell r="BD56">
            <v>6.85</v>
          </cell>
          <cell r="BE56">
            <v>76.959999999999994</v>
          </cell>
          <cell r="BH56">
            <v>1.49</v>
          </cell>
          <cell r="BJ56">
            <v>10.1</v>
          </cell>
          <cell r="BL56">
            <v>11.29</v>
          </cell>
          <cell r="BM56">
            <v>5.38</v>
          </cell>
          <cell r="BN56">
            <v>4.83</v>
          </cell>
          <cell r="BO56">
            <v>12.5</v>
          </cell>
          <cell r="BP56">
            <v>15.72</v>
          </cell>
          <cell r="CS56">
            <v>40</v>
          </cell>
          <cell r="CT56">
            <v>3</v>
          </cell>
          <cell r="CV56">
            <v>3.74</v>
          </cell>
          <cell r="CW56">
            <v>7.45</v>
          </cell>
        </row>
        <row r="57">
          <cell r="B57">
            <v>19</v>
          </cell>
          <cell r="C57">
            <v>360.51</v>
          </cell>
          <cell r="D57">
            <v>406</v>
          </cell>
          <cell r="F57">
            <v>11.71</v>
          </cell>
          <cell r="G57">
            <v>5.0599999999999996</v>
          </cell>
          <cell r="H57">
            <v>11.71</v>
          </cell>
          <cell r="J57">
            <v>34.671221178479932</v>
          </cell>
          <cell r="L57">
            <v>6.89</v>
          </cell>
          <cell r="M57">
            <v>89.364999999999995</v>
          </cell>
          <cell r="N57">
            <v>22.011083743842363</v>
          </cell>
          <cell r="Q57">
            <v>153.08000000000001</v>
          </cell>
          <cell r="S57">
            <v>146.10899999999984</v>
          </cell>
          <cell r="T57">
            <v>108.807</v>
          </cell>
          <cell r="U57">
            <v>37.301999999999836</v>
          </cell>
          <cell r="V57">
            <v>15.14</v>
          </cell>
          <cell r="W57">
            <v>3.729064039408867</v>
          </cell>
          <cell r="Y57">
            <v>18.34</v>
          </cell>
          <cell r="AB57">
            <v>2.0499999999999936</v>
          </cell>
          <cell r="AC57">
            <v>2.77</v>
          </cell>
          <cell r="AD57">
            <v>2.72</v>
          </cell>
          <cell r="AH57">
            <v>8.6</v>
          </cell>
          <cell r="AI57">
            <v>7.72</v>
          </cell>
          <cell r="AK57">
            <v>2.35</v>
          </cell>
          <cell r="AL57">
            <v>7.7</v>
          </cell>
          <cell r="AM57">
            <v>7.14</v>
          </cell>
          <cell r="AN57">
            <v>88.22</v>
          </cell>
          <cell r="AO57">
            <v>88.22</v>
          </cell>
          <cell r="AQ57">
            <v>0</v>
          </cell>
          <cell r="AS57">
            <v>6.77</v>
          </cell>
          <cell r="AT57">
            <v>5.84</v>
          </cell>
          <cell r="AU57">
            <v>2.1</v>
          </cell>
          <cell r="AX57">
            <v>3.96</v>
          </cell>
          <cell r="AY57">
            <v>91.87</v>
          </cell>
          <cell r="AZ57">
            <v>0.78</v>
          </cell>
          <cell r="BA57">
            <v>0.06</v>
          </cell>
          <cell r="BB57">
            <v>1.03</v>
          </cell>
          <cell r="BC57">
            <v>1.87</v>
          </cell>
          <cell r="BD57">
            <v>7.13</v>
          </cell>
          <cell r="BE57">
            <v>114.82</v>
          </cell>
          <cell r="BH57">
            <v>1.43</v>
          </cell>
          <cell r="BJ57">
            <v>14.17</v>
          </cell>
          <cell r="BL57">
            <v>8.56</v>
          </cell>
          <cell r="BM57">
            <v>6.19</v>
          </cell>
          <cell r="BN57">
            <v>4.88</v>
          </cell>
          <cell r="BO57">
            <v>7.94</v>
          </cell>
          <cell r="BP57">
            <v>17.02</v>
          </cell>
          <cell r="CS57">
            <v>40</v>
          </cell>
          <cell r="CT57">
            <v>3</v>
          </cell>
          <cell r="CV57">
            <v>4</v>
          </cell>
          <cell r="CW57">
            <v>7.59</v>
          </cell>
        </row>
        <row r="58">
          <cell r="B58">
            <v>20</v>
          </cell>
          <cell r="C58">
            <v>539.62</v>
          </cell>
          <cell r="D58">
            <v>563</v>
          </cell>
          <cell r="F58">
            <v>9.57</v>
          </cell>
          <cell r="G58">
            <v>13.82</v>
          </cell>
          <cell r="H58">
            <v>13.82</v>
          </cell>
          <cell r="J58">
            <v>40.738060781476122</v>
          </cell>
          <cell r="L58">
            <v>7.55</v>
          </cell>
          <cell r="M58">
            <v>124.744</v>
          </cell>
          <cell r="N58">
            <v>22.157015985790409</v>
          </cell>
          <cell r="Q58">
            <v>103.8</v>
          </cell>
          <cell r="S58">
            <v>167.05299999999983</v>
          </cell>
          <cell r="T58">
            <v>129.751</v>
          </cell>
          <cell r="U58">
            <v>37.301999999999822</v>
          </cell>
          <cell r="V58">
            <v>21.32</v>
          </cell>
          <cell r="W58">
            <v>3.7868561278863231</v>
          </cell>
          <cell r="Y58">
            <v>13.52</v>
          </cell>
          <cell r="AB58">
            <v>9.8499999999999943</v>
          </cell>
          <cell r="AC58">
            <v>2.95</v>
          </cell>
          <cell r="AD58">
            <v>2.92</v>
          </cell>
          <cell r="AH58">
            <v>7.6</v>
          </cell>
          <cell r="AI58">
            <v>7.5</v>
          </cell>
          <cell r="AK58">
            <v>2.67</v>
          </cell>
          <cell r="AL58">
            <v>5.25</v>
          </cell>
          <cell r="AM58">
            <v>7.74</v>
          </cell>
          <cell r="AN58">
            <v>123.65</v>
          </cell>
          <cell r="AO58">
            <v>111.23</v>
          </cell>
          <cell r="AQ58">
            <v>12.420000000000002</v>
          </cell>
          <cell r="AS58">
            <v>5.99</v>
          </cell>
          <cell r="AT58">
            <v>7.36</v>
          </cell>
          <cell r="AU58">
            <v>1.89</v>
          </cell>
          <cell r="AX58">
            <v>4.49</v>
          </cell>
          <cell r="AY58">
            <v>93.06</v>
          </cell>
          <cell r="AZ58">
            <v>0.3</v>
          </cell>
          <cell r="BA58">
            <v>0.39</v>
          </cell>
          <cell r="BB58">
            <v>0.68</v>
          </cell>
          <cell r="BC58">
            <v>1.37</v>
          </cell>
          <cell r="BD58">
            <v>7.45</v>
          </cell>
          <cell r="BE58">
            <v>93.09</v>
          </cell>
          <cell r="BH58">
            <v>1.31</v>
          </cell>
          <cell r="BJ58">
            <v>8.93</v>
          </cell>
          <cell r="BL58">
            <v>9.92</v>
          </cell>
          <cell r="BM58">
            <v>4.7699999999999996</v>
          </cell>
          <cell r="BN58">
            <v>7.43</v>
          </cell>
          <cell r="BO58">
            <v>11.71</v>
          </cell>
          <cell r="BP58">
            <v>35.299999999999997</v>
          </cell>
          <cell r="CS58">
            <v>40</v>
          </cell>
          <cell r="CT58">
            <v>3</v>
          </cell>
          <cell r="CV58">
            <v>4.1900000000000004</v>
          </cell>
          <cell r="CW58">
            <v>8.26</v>
          </cell>
        </row>
        <row r="59">
          <cell r="B59">
            <v>21</v>
          </cell>
          <cell r="C59">
            <v>494.53</v>
          </cell>
          <cell r="D59">
            <v>589</v>
          </cell>
          <cell r="F59">
            <v>11.75</v>
          </cell>
          <cell r="G59">
            <v>12.42</v>
          </cell>
          <cell r="H59">
            <v>12.42</v>
          </cell>
          <cell r="J59">
            <v>47.423510466988731</v>
          </cell>
          <cell r="L59">
            <v>8.86</v>
          </cell>
          <cell r="M59">
            <v>129.726</v>
          </cell>
          <cell r="N59">
            <v>22.02478777589134</v>
          </cell>
          <cell r="Q59">
            <v>75.03</v>
          </cell>
          <cell r="S59">
            <v>221.74899999999982</v>
          </cell>
          <cell r="T59">
            <v>184.447</v>
          </cell>
          <cell r="U59">
            <v>37.301999999999822</v>
          </cell>
          <cell r="V59">
            <v>21.06</v>
          </cell>
          <cell r="W59">
            <v>3.5755517826825125</v>
          </cell>
          <cell r="Y59">
            <v>20.11</v>
          </cell>
          <cell r="AB59">
            <v>10.799999999999994</v>
          </cell>
          <cell r="AC59">
            <v>2.97</v>
          </cell>
          <cell r="AD59">
            <v>2.88</v>
          </cell>
          <cell r="AH59">
            <v>5</v>
          </cell>
          <cell r="AI59">
            <v>6.91</v>
          </cell>
          <cell r="AK59">
            <v>2.91</v>
          </cell>
          <cell r="AL59">
            <v>4.3</v>
          </cell>
          <cell r="AM59">
            <v>7.5</v>
          </cell>
          <cell r="AN59">
            <v>137.76</v>
          </cell>
          <cell r="AO59">
            <v>150.18</v>
          </cell>
          <cell r="AQ59">
            <v>0</v>
          </cell>
          <cell r="AS59">
            <v>8.68</v>
          </cell>
          <cell r="AT59">
            <v>7.55</v>
          </cell>
          <cell r="AU59">
            <v>1.79</v>
          </cell>
          <cell r="AX59">
            <v>5.0999999999999996</v>
          </cell>
          <cell r="AY59">
            <v>92.8</v>
          </cell>
          <cell r="AZ59">
            <v>0.51</v>
          </cell>
          <cell r="BA59">
            <v>0.22</v>
          </cell>
          <cell r="BB59">
            <v>0.6</v>
          </cell>
          <cell r="BC59">
            <v>1.33</v>
          </cell>
          <cell r="BD59">
            <v>7.33</v>
          </cell>
          <cell r="BE59">
            <v>63.16</v>
          </cell>
          <cell r="BH59">
            <v>1.25</v>
          </cell>
          <cell r="BJ59">
            <v>14.26</v>
          </cell>
          <cell r="BL59">
            <v>17.11</v>
          </cell>
          <cell r="BM59">
            <v>7</v>
          </cell>
          <cell r="BN59">
            <v>5.34</v>
          </cell>
          <cell r="BO59">
            <v>10.93</v>
          </cell>
          <cell r="BP59">
            <v>31.34</v>
          </cell>
          <cell r="CS59">
            <v>40</v>
          </cell>
          <cell r="CT59">
            <v>3</v>
          </cell>
          <cell r="CV59">
            <v>3.61</v>
          </cell>
          <cell r="CW59">
            <v>8.59</v>
          </cell>
        </row>
        <row r="60">
          <cell r="B60">
            <v>22</v>
          </cell>
          <cell r="C60">
            <v>601.61</v>
          </cell>
          <cell r="D60">
            <v>605</v>
          </cell>
          <cell r="F60">
            <v>9.4600000000000009</v>
          </cell>
          <cell r="G60">
            <v>14.74</v>
          </cell>
          <cell r="H60">
            <v>14.74</v>
          </cell>
          <cell r="J60">
            <v>41.044776119402982</v>
          </cell>
          <cell r="L60">
            <v>9.49</v>
          </cell>
          <cell r="M60">
            <v>137.94</v>
          </cell>
          <cell r="N60">
            <v>22.8</v>
          </cell>
          <cell r="Q60">
            <v>167.05</v>
          </cell>
          <cell r="S60">
            <v>192.63899999999984</v>
          </cell>
          <cell r="T60">
            <v>155.33699999999999</v>
          </cell>
          <cell r="U60">
            <v>37.30199999999985</v>
          </cell>
          <cell r="V60">
            <v>22.99</v>
          </cell>
          <cell r="W60">
            <v>3.8</v>
          </cell>
          <cell r="Y60">
            <v>13.45</v>
          </cell>
          <cell r="AB60">
            <v>20.339999999999993</v>
          </cell>
          <cell r="AC60">
            <v>2.65</v>
          </cell>
          <cell r="AD60">
            <v>2.4700000000000002</v>
          </cell>
          <cell r="AH60">
            <v>4.2</v>
          </cell>
          <cell r="AI60">
            <v>6.39</v>
          </cell>
          <cell r="AK60">
            <v>2.83</v>
          </cell>
          <cell r="AL60">
            <v>5.8</v>
          </cell>
          <cell r="AM60">
            <v>6.91</v>
          </cell>
          <cell r="AN60">
            <v>140</v>
          </cell>
          <cell r="AO60">
            <v>140</v>
          </cell>
          <cell r="AQ60">
            <v>0</v>
          </cell>
          <cell r="AS60">
            <v>6.8</v>
          </cell>
          <cell r="AT60">
            <v>7.32</v>
          </cell>
          <cell r="AU60">
            <v>1.54</v>
          </cell>
          <cell r="AX60">
            <v>4.32</v>
          </cell>
          <cell r="AY60">
            <v>92.6</v>
          </cell>
          <cell r="AZ60">
            <v>0.19</v>
          </cell>
          <cell r="BA60">
            <v>0.44</v>
          </cell>
          <cell r="BB60">
            <v>0.71</v>
          </cell>
          <cell r="BC60">
            <v>1.3399999999999999</v>
          </cell>
          <cell r="BD60">
            <v>7.94</v>
          </cell>
          <cell r="BE60">
            <v>66.09</v>
          </cell>
          <cell r="BH60">
            <v>1.36</v>
          </cell>
          <cell r="BJ60">
            <v>6.5</v>
          </cell>
          <cell r="BL60">
            <v>9.0399999999999991</v>
          </cell>
          <cell r="BM60">
            <v>7.14</v>
          </cell>
          <cell r="BN60">
            <v>6.25</v>
          </cell>
          <cell r="BO60">
            <v>13.37</v>
          </cell>
          <cell r="BP60">
            <v>28.04</v>
          </cell>
          <cell r="CS60">
            <v>40</v>
          </cell>
          <cell r="CT60">
            <v>3</v>
          </cell>
        </row>
        <row r="61">
          <cell r="B61">
            <v>23</v>
          </cell>
          <cell r="Q61">
            <v>0</v>
          </cell>
          <cell r="S61">
            <v>192.63899999999984</v>
          </cell>
          <cell r="T61">
            <v>155.33699999999999</v>
          </cell>
          <cell r="U61">
            <v>37.30199999999985</v>
          </cell>
          <cell r="W61" t="e">
            <v>#DIV/0!</v>
          </cell>
          <cell r="AB61">
            <v>20.339999999999993</v>
          </cell>
          <cell r="AQ61">
            <v>0</v>
          </cell>
          <cell r="CS61">
            <v>40</v>
          </cell>
          <cell r="CT61">
            <v>3</v>
          </cell>
          <cell r="CV61">
            <v>7.13</v>
          </cell>
          <cell r="CW61">
            <v>8.92</v>
          </cell>
        </row>
        <row r="62">
          <cell r="B62">
            <v>24</v>
          </cell>
          <cell r="C62">
            <v>580.03</v>
          </cell>
          <cell r="D62">
            <v>488</v>
          </cell>
          <cell r="F62">
            <v>9.84</v>
          </cell>
          <cell r="G62">
            <v>10.8</v>
          </cell>
          <cell r="H62">
            <v>10.8</v>
          </cell>
          <cell r="I62">
            <v>1.25</v>
          </cell>
          <cell r="J62">
            <v>45.185185185185183</v>
          </cell>
          <cell r="L62">
            <v>7.82</v>
          </cell>
          <cell r="M62">
            <v>113.70699999999999</v>
          </cell>
          <cell r="N62">
            <v>23.300614754098358</v>
          </cell>
          <cell r="Q62">
            <v>111.39</v>
          </cell>
          <cell r="S62">
            <v>194.95599999999985</v>
          </cell>
          <cell r="T62">
            <v>157.654</v>
          </cell>
          <cell r="U62">
            <v>37.30199999999985</v>
          </cell>
          <cell r="V62">
            <v>18.96</v>
          </cell>
          <cell r="W62">
            <v>3.8852459016393439</v>
          </cell>
          <cell r="Y62">
            <v>32.1</v>
          </cell>
          <cell r="AB62">
            <v>7.1999999999999957</v>
          </cell>
          <cell r="AC62">
            <v>2.67</v>
          </cell>
          <cell r="AD62">
            <v>2.65</v>
          </cell>
          <cell r="AH62">
            <v>10.4</v>
          </cell>
          <cell r="AI62">
            <v>7.49</v>
          </cell>
          <cell r="AK62">
            <v>2.7</v>
          </cell>
          <cell r="AL62">
            <v>6.3</v>
          </cell>
          <cell r="AM62">
            <v>7.18</v>
          </cell>
          <cell r="AN62">
            <v>120.64</v>
          </cell>
          <cell r="AO62">
            <v>120.64</v>
          </cell>
          <cell r="AQ62">
            <v>0</v>
          </cell>
          <cell r="AS62">
            <v>7.23</v>
          </cell>
          <cell r="AT62">
            <v>6.15</v>
          </cell>
          <cell r="AU62">
            <v>0.3</v>
          </cell>
          <cell r="AX62">
            <v>2.91</v>
          </cell>
          <cell r="AY62">
            <v>93.67</v>
          </cell>
          <cell r="AZ62">
            <v>0.53</v>
          </cell>
          <cell r="BA62">
            <v>0.24</v>
          </cell>
          <cell r="BB62">
            <v>0.65</v>
          </cell>
          <cell r="BC62">
            <v>1.42</v>
          </cell>
          <cell r="BD62">
            <v>7.5</v>
          </cell>
          <cell r="BE62">
            <v>99.44</v>
          </cell>
          <cell r="BH62">
            <v>1.43</v>
          </cell>
          <cell r="BJ62">
            <v>11.32</v>
          </cell>
          <cell r="BL62">
            <v>5.49</v>
          </cell>
          <cell r="BM62">
            <v>5.46</v>
          </cell>
          <cell r="BN62">
            <v>9.56</v>
          </cell>
          <cell r="BO62">
            <v>19.71</v>
          </cell>
          <cell r="BP62">
            <v>13.86</v>
          </cell>
          <cell r="CS62">
            <v>40</v>
          </cell>
          <cell r="CT62">
            <v>3</v>
          </cell>
          <cell r="CV62">
            <v>6.86</v>
          </cell>
          <cell r="CW62">
            <v>7.1</v>
          </cell>
        </row>
        <row r="63">
          <cell r="B63">
            <v>25</v>
          </cell>
          <cell r="C63">
            <v>320.54000000000002</v>
          </cell>
          <cell r="D63">
            <v>387</v>
          </cell>
          <cell r="F63">
            <v>3.61</v>
          </cell>
          <cell r="G63">
            <v>10.66</v>
          </cell>
          <cell r="H63">
            <v>10.66</v>
          </cell>
          <cell r="J63">
            <v>36.303939962476548</v>
          </cell>
          <cell r="L63">
            <v>9.4499999999999993</v>
          </cell>
          <cell r="M63">
            <v>90.168999999999997</v>
          </cell>
          <cell r="N63">
            <v>23.299483204134365</v>
          </cell>
          <cell r="Q63">
            <v>119.8</v>
          </cell>
          <cell r="S63">
            <v>165.32499999999982</v>
          </cell>
          <cell r="T63">
            <v>128.023</v>
          </cell>
          <cell r="U63">
            <v>37.301999999999822</v>
          </cell>
          <cell r="V63">
            <v>15.247999999999999</v>
          </cell>
          <cell r="W63">
            <v>3.9400516795865634</v>
          </cell>
          <cell r="Y63">
            <v>13.11</v>
          </cell>
          <cell r="AB63">
            <v>9.3379999999999939</v>
          </cell>
          <cell r="AC63">
            <v>2.41</v>
          </cell>
          <cell r="AD63">
            <v>2.4700000000000002</v>
          </cell>
          <cell r="AH63">
            <v>5.6</v>
          </cell>
          <cell r="AI63">
            <v>7.5</v>
          </cell>
          <cell r="AK63">
            <v>2.57</v>
          </cell>
          <cell r="AL63">
            <v>8.8000000000000007</v>
          </cell>
          <cell r="AM63">
            <v>7.49</v>
          </cell>
          <cell r="AN63">
            <v>100.87</v>
          </cell>
          <cell r="AO63">
            <v>100.87</v>
          </cell>
          <cell r="AQ63">
            <v>0</v>
          </cell>
          <cell r="AS63">
            <v>5.35</v>
          </cell>
          <cell r="AT63">
            <v>4.6500000000000004</v>
          </cell>
          <cell r="AU63">
            <v>0.98</v>
          </cell>
          <cell r="AX63">
            <v>2.97</v>
          </cell>
          <cell r="AY63">
            <v>94.57</v>
          </cell>
          <cell r="AZ63">
            <v>0.35</v>
          </cell>
          <cell r="BA63">
            <v>0.74</v>
          </cell>
          <cell r="BB63">
            <v>0.98</v>
          </cell>
          <cell r="BC63">
            <v>2.0699999999999998</v>
          </cell>
          <cell r="BD63">
            <v>8.83</v>
          </cell>
          <cell r="BE63">
            <v>80.81</v>
          </cell>
          <cell r="BH63">
            <v>1.37</v>
          </cell>
          <cell r="BJ63">
            <v>8.98</v>
          </cell>
          <cell r="BL63">
            <v>8.1999999999999993</v>
          </cell>
          <cell r="BM63">
            <v>5.6</v>
          </cell>
          <cell r="BN63">
            <v>6.46</v>
          </cell>
          <cell r="BO63">
            <v>10.4</v>
          </cell>
          <cell r="BP63">
            <v>40.69</v>
          </cell>
          <cell r="CS63">
            <v>40</v>
          </cell>
          <cell r="CT63">
            <v>3</v>
          </cell>
          <cell r="CV63">
            <v>6.06</v>
          </cell>
          <cell r="CW63">
            <v>13.35</v>
          </cell>
        </row>
        <row r="64">
          <cell r="B64">
            <v>26</v>
          </cell>
          <cell r="C64">
            <v>220</v>
          </cell>
          <cell r="D64">
            <v>237</v>
          </cell>
          <cell r="F64">
            <v>3.87</v>
          </cell>
          <cell r="G64">
            <v>6.58</v>
          </cell>
          <cell r="H64">
            <v>6.58</v>
          </cell>
          <cell r="J64">
            <v>36.018237082066868</v>
          </cell>
          <cell r="L64">
            <v>15.81</v>
          </cell>
          <cell r="M64">
            <v>55.457999999999998</v>
          </cell>
          <cell r="N64">
            <v>23.4</v>
          </cell>
          <cell r="Q64">
            <v>0</v>
          </cell>
          <cell r="S64">
            <v>220.78299999999982</v>
          </cell>
          <cell r="T64">
            <v>183.48099999999999</v>
          </cell>
          <cell r="U64">
            <v>37.301999999999822</v>
          </cell>
          <cell r="V64">
            <v>9.7170000000000005</v>
          </cell>
          <cell r="W64">
            <v>4.1000000000000005</v>
          </cell>
          <cell r="Y64">
            <v>13.5</v>
          </cell>
          <cell r="AB64">
            <v>5.5549999999999926</v>
          </cell>
          <cell r="AC64">
            <v>2.31</v>
          </cell>
          <cell r="AD64">
            <v>2.44</v>
          </cell>
          <cell r="AH64">
            <v>5.4</v>
          </cell>
          <cell r="AI64">
            <v>6.51</v>
          </cell>
          <cell r="AL64">
            <v>6.3</v>
          </cell>
          <cell r="AM64">
            <v>7.51</v>
          </cell>
          <cell r="AN64">
            <v>52.38</v>
          </cell>
          <cell r="AO64">
            <v>52.38</v>
          </cell>
          <cell r="AQ64">
            <v>0</v>
          </cell>
          <cell r="AS64">
            <v>4.05</v>
          </cell>
          <cell r="AT64">
            <v>4.18</v>
          </cell>
          <cell r="AU64">
            <v>0.83</v>
          </cell>
          <cell r="AX64">
            <v>3.79</v>
          </cell>
          <cell r="AY64">
            <v>91.1</v>
          </cell>
          <cell r="AZ64">
            <v>0.48</v>
          </cell>
          <cell r="BA64">
            <v>0.26</v>
          </cell>
          <cell r="BB64">
            <v>1.01</v>
          </cell>
          <cell r="BC64">
            <v>1.75</v>
          </cell>
          <cell r="BD64">
            <v>6.4</v>
          </cell>
          <cell r="BE64">
            <v>175.28</v>
          </cell>
          <cell r="BH64">
            <v>1.44</v>
          </cell>
          <cell r="BJ64">
            <v>7.41</v>
          </cell>
          <cell r="BL64">
            <v>10.67</v>
          </cell>
          <cell r="BM64">
            <v>5.93</v>
          </cell>
          <cell r="BN64">
            <v>5.6</v>
          </cell>
          <cell r="BO64">
            <v>20.53</v>
          </cell>
          <cell r="BP64">
            <v>6.94</v>
          </cell>
          <cell r="CS64">
            <v>40</v>
          </cell>
          <cell r="CT64">
            <v>3</v>
          </cell>
          <cell r="CV64">
            <v>3.72</v>
          </cell>
          <cell r="CW64">
            <v>8.6199999999999992</v>
          </cell>
        </row>
        <row r="65">
          <cell r="B65">
            <v>27</v>
          </cell>
          <cell r="C65">
            <v>257.02999999999997</v>
          </cell>
          <cell r="D65">
            <v>238</v>
          </cell>
          <cell r="F65">
            <v>2.84</v>
          </cell>
          <cell r="G65">
            <v>6.33</v>
          </cell>
          <cell r="H65">
            <v>6.33</v>
          </cell>
          <cell r="J65">
            <v>37.598736176935226</v>
          </cell>
          <cell r="L65">
            <v>13.87</v>
          </cell>
          <cell r="M65">
            <v>55.976999999999997</v>
          </cell>
          <cell r="N65">
            <v>23.519747899159661</v>
          </cell>
          <cell r="Q65">
            <v>116.25</v>
          </cell>
          <cell r="S65">
            <v>129.20799999999983</v>
          </cell>
          <cell r="T65">
            <v>129.208</v>
          </cell>
          <cell r="V65">
            <v>9.8059999999999992</v>
          </cell>
          <cell r="W65">
            <v>4.1201680672268903</v>
          </cell>
          <cell r="Y65">
            <v>6.84</v>
          </cell>
          <cell r="AB65">
            <v>8.5209999999999919</v>
          </cell>
          <cell r="AC65">
            <v>2.2599999999999998</v>
          </cell>
          <cell r="AD65">
            <v>2.34</v>
          </cell>
          <cell r="AH65">
            <v>6.2</v>
          </cell>
          <cell r="AI65">
            <v>7.41</v>
          </cell>
          <cell r="AK65">
            <v>2.44</v>
          </cell>
          <cell r="AL65">
            <v>3.4</v>
          </cell>
          <cell r="AM65">
            <v>6.51</v>
          </cell>
          <cell r="AN65">
            <v>53.34</v>
          </cell>
          <cell r="AO65">
            <v>53.34</v>
          </cell>
          <cell r="AQ65">
            <v>0</v>
          </cell>
          <cell r="AS65">
            <v>6.83</v>
          </cell>
          <cell r="AT65">
            <v>5.62</v>
          </cell>
          <cell r="AU65">
            <v>1.39</v>
          </cell>
          <cell r="AX65">
            <v>4.88</v>
          </cell>
          <cell r="AY65">
            <v>95</v>
          </cell>
          <cell r="AZ65">
            <v>0.26</v>
          </cell>
          <cell r="BA65">
            <v>0.21</v>
          </cell>
          <cell r="BB65">
            <v>0.54</v>
          </cell>
          <cell r="BC65">
            <v>1.01</v>
          </cell>
          <cell r="BD65">
            <v>5.47</v>
          </cell>
          <cell r="BE65">
            <v>227.81</v>
          </cell>
          <cell r="BH65">
            <v>1.67</v>
          </cell>
          <cell r="BJ65">
            <v>21.11</v>
          </cell>
          <cell r="BL65">
            <v>5.2</v>
          </cell>
          <cell r="BM65">
            <v>7.12</v>
          </cell>
          <cell r="BN65">
            <v>2.75</v>
          </cell>
          <cell r="BO65">
            <v>18.440000000000001</v>
          </cell>
          <cell r="BP65">
            <v>9.02</v>
          </cell>
          <cell r="CS65">
            <v>40</v>
          </cell>
          <cell r="CT65">
            <v>3</v>
          </cell>
          <cell r="CV65">
            <v>5.1100000000000003</v>
          </cell>
          <cell r="CW65">
            <v>8.89</v>
          </cell>
        </row>
        <row r="66">
          <cell r="B66">
            <v>28</v>
          </cell>
          <cell r="C66">
            <v>335.11</v>
          </cell>
          <cell r="D66">
            <v>289</v>
          </cell>
          <cell r="F66">
            <v>5.14</v>
          </cell>
          <cell r="G66">
            <v>6.86</v>
          </cell>
          <cell r="H66">
            <v>6.86</v>
          </cell>
          <cell r="J66">
            <v>42.128279883381921</v>
          </cell>
          <cell r="L66">
            <v>12.67</v>
          </cell>
          <cell r="M66">
            <v>68.481999999999999</v>
          </cell>
          <cell r="N66">
            <v>23.696193771626298</v>
          </cell>
          <cell r="Q66">
            <v>53.85</v>
          </cell>
          <cell r="S66">
            <v>143.83999999999983</v>
          </cell>
          <cell r="T66">
            <v>143.83999999999983</v>
          </cell>
          <cell r="V66">
            <v>11.965</v>
          </cell>
          <cell r="W66">
            <v>4.1401384083044981</v>
          </cell>
          <cell r="AB66">
            <v>20.48599999999999</v>
          </cell>
          <cell r="AC66">
            <v>2.3199999999999998</v>
          </cell>
          <cell r="AD66">
            <v>2.2200000000000002</v>
          </cell>
          <cell r="AH66">
            <v>7.6</v>
          </cell>
          <cell r="AI66">
            <v>7.28</v>
          </cell>
          <cell r="AK66">
            <v>2.3199999999999998</v>
          </cell>
          <cell r="AN66">
            <v>61.66</v>
          </cell>
          <cell r="AO66">
            <v>61.66</v>
          </cell>
          <cell r="AQ66">
            <v>0</v>
          </cell>
          <cell r="AS66">
            <v>4.91</v>
          </cell>
          <cell r="AT66">
            <v>4.87</v>
          </cell>
          <cell r="AU66">
            <v>0.77</v>
          </cell>
          <cell r="AX66">
            <v>4.8600000000000003</v>
          </cell>
          <cell r="AY66">
            <v>94.65</v>
          </cell>
          <cell r="AZ66">
            <v>0.19</v>
          </cell>
          <cell r="BA66">
            <v>0.17</v>
          </cell>
          <cell r="BB66">
            <v>0.97</v>
          </cell>
          <cell r="BC66">
            <v>1.33</v>
          </cell>
          <cell r="BD66">
            <v>5.33</v>
          </cell>
          <cell r="BE66">
            <v>203.81</v>
          </cell>
          <cell r="BH66">
            <v>1.43</v>
          </cell>
          <cell r="BJ66">
            <v>9.42</v>
          </cell>
          <cell r="BL66">
            <v>4.97</v>
          </cell>
          <cell r="BM66">
            <v>9.5</v>
          </cell>
          <cell r="BN66">
            <v>2.4</v>
          </cell>
          <cell r="BO66">
            <v>16</v>
          </cell>
          <cell r="BP66">
            <v>7.36</v>
          </cell>
          <cell r="CS66">
            <v>40</v>
          </cell>
          <cell r="CT66">
            <v>3</v>
          </cell>
          <cell r="CV66">
            <v>4.4800000000000004</v>
          </cell>
          <cell r="CW66">
            <v>10.26</v>
          </cell>
        </row>
        <row r="67">
          <cell r="B67">
            <v>29</v>
          </cell>
          <cell r="J67" t="e">
            <v>#DIV/0!</v>
          </cell>
          <cell r="N67" t="e">
            <v>#DIV/0!</v>
          </cell>
          <cell r="Q67">
            <v>0</v>
          </cell>
          <cell r="S67">
            <v>143.83999999999983</v>
          </cell>
          <cell r="T67">
            <v>143.83999999999983</v>
          </cell>
          <cell r="W67" t="e">
            <v>#DIV/0!</v>
          </cell>
          <cell r="AB67">
            <v>20.48599999999999</v>
          </cell>
          <cell r="AQ67">
            <v>0</v>
          </cell>
          <cell r="BC67">
            <v>0</v>
          </cell>
          <cell r="CS67">
            <v>40</v>
          </cell>
          <cell r="CT67">
            <v>3</v>
          </cell>
        </row>
        <row r="68">
          <cell r="B68">
            <v>30</v>
          </cell>
          <cell r="J68" t="e">
            <v>#DIV/0!</v>
          </cell>
          <cell r="N68" t="e">
            <v>#DIV/0!</v>
          </cell>
          <cell r="Q68">
            <v>0</v>
          </cell>
          <cell r="S68">
            <v>143.83999999999983</v>
          </cell>
          <cell r="T68">
            <v>143.83999999999983</v>
          </cell>
          <cell r="W68" t="e">
            <v>#DIV/0!</v>
          </cell>
          <cell r="AB68">
            <v>20.48599999999999</v>
          </cell>
          <cell r="AQ68">
            <v>0</v>
          </cell>
          <cell r="BC68">
            <v>0</v>
          </cell>
          <cell r="CS68">
            <v>40</v>
          </cell>
          <cell r="CT68">
            <v>3</v>
          </cell>
        </row>
        <row r="69">
          <cell r="B69">
            <v>31</v>
          </cell>
          <cell r="J69" t="e">
            <v>#DIV/0!</v>
          </cell>
          <cell r="N69" t="e">
            <v>#DIV/0!</v>
          </cell>
          <cell r="Q69">
            <v>0</v>
          </cell>
          <cell r="S69">
            <v>143.83999999999983</v>
          </cell>
          <cell r="T69">
            <v>143.83999999999983</v>
          </cell>
          <cell r="W69" t="e">
            <v>#DIV/0!</v>
          </cell>
          <cell r="AB69">
            <v>20.48599999999999</v>
          </cell>
          <cell r="AQ69">
            <v>0</v>
          </cell>
          <cell r="BC69">
            <v>0</v>
          </cell>
          <cell r="CS69">
            <v>40</v>
          </cell>
          <cell r="CT69">
            <v>3</v>
          </cell>
        </row>
        <row r="70">
          <cell r="B70" t="str">
            <v>MAR/1</v>
          </cell>
          <cell r="C70">
            <v>237.67</v>
          </cell>
          <cell r="D70">
            <v>297</v>
          </cell>
          <cell r="F70">
            <v>5.79</v>
          </cell>
          <cell r="G70">
            <v>6.56</v>
          </cell>
          <cell r="H70">
            <v>6.56</v>
          </cell>
          <cell r="J70">
            <v>45.274390243902445</v>
          </cell>
          <cell r="L70">
            <v>12.13</v>
          </cell>
          <cell r="M70">
            <v>68.576999999999998</v>
          </cell>
          <cell r="N70">
            <v>23.089898989898987</v>
          </cell>
          <cell r="Q70">
            <v>74.98</v>
          </cell>
          <cell r="S70">
            <v>137.43699999999984</v>
          </cell>
          <cell r="T70">
            <v>137.43699999999984</v>
          </cell>
          <cell r="V70">
            <v>12.148</v>
          </cell>
          <cell r="W70">
            <v>4.0902356902356898</v>
          </cell>
          <cell r="AB70">
            <v>32.633999999999986</v>
          </cell>
          <cell r="AC70">
            <v>1.87</v>
          </cell>
          <cell r="AD70">
            <v>2.0499999999999998</v>
          </cell>
          <cell r="AH70">
            <v>3.4</v>
          </cell>
          <cell r="AI70">
            <v>6.66</v>
          </cell>
          <cell r="AK70">
            <v>2.2599999999999998</v>
          </cell>
          <cell r="AN70">
            <v>77.67</v>
          </cell>
          <cell r="AO70">
            <v>77.67</v>
          </cell>
          <cell r="AQ70">
            <v>0</v>
          </cell>
          <cell r="AS70">
            <v>5.15</v>
          </cell>
          <cell r="AU70">
            <v>1.56</v>
          </cell>
          <cell r="AX70">
            <v>3.11</v>
          </cell>
          <cell r="AY70">
            <v>90.75</v>
          </cell>
          <cell r="AZ70">
            <v>1.1599999999999999</v>
          </cell>
          <cell r="BA70">
            <v>0.11</v>
          </cell>
          <cell r="BB70">
            <v>1.1499999999999999</v>
          </cell>
          <cell r="BC70">
            <v>2.42</v>
          </cell>
          <cell r="BD70">
            <v>6.27</v>
          </cell>
          <cell r="BE70">
            <v>162.71</v>
          </cell>
          <cell r="BH70">
            <v>1.31</v>
          </cell>
          <cell r="BJ70">
            <v>9.34</v>
          </cell>
          <cell r="BL70">
            <v>2.33</v>
          </cell>
          <cell r="BM70">
            <v>5.74</v>
          </cell>
          <cell r="BN70">
            <v>1.92</v>
          </cell>
          <cell r="BO70">
            <v>17.100000000000001</v>
          </cell>
          <cell r="BP70">
            <v>6.29</v>
          </cell>
          <cell r="CS70">
            <v>40</v>
          </cell>
          <cell r="CT70">
            <v>3</v>
          </cell>
          <cell r="CV70">
            <v>3.62</v>
          </cell>
          <cell r="CW70">
            <v>9.3800000000000008</v>
          </cell>
        </row>
        <row r="71">
          <cell r="B71">
            <v>2</v>
          </cell>
          <cell r="J71" t="e">
            <v>#DIV/0!</v>
          </cell>
          <cell r="N71" t="e">
            <v>#DIV/0!</v>
          </cell>
          <cell r="Q71">
            <v>0</v>
          </cell>
          <cell r="S71">
            <v>137.43699999999984</v>
          </cell>
          <cell r="T71">
            <v>137.43699999999984</v>
          </cell>
          <cell r="W71" t="e">
            <v>#DIV/0!</v>
          </cell>
          <cell r="AB71">
            <v>32.633999999999986</v>
          </cell>
          <cell r="AQ71">
            <v>0</v>
          </cell>
          <cell r="BC71">
            <v>0</v>
          </cell>
          <cell r="CS71">
            <v>40</v>
          </cell>
          <cell r="CT71">
            <v>3</v>
          </cell>
          <cell r="CV71">
            <v>4.4000000000000004</v>
          </cell>
          <cell r="CW71">
            <v>6.21</v>
          </cell>
        </row>
        <row r="72">
          <cell r="B72">
            <v>3</v>
          </cell>
          <cell r="C72">
            <v>532.17999999999995</v>
          </cell>
          <cell r="D72">
            <v>529</v>
          </cell>
          <cell r="G72">
            <v>18.010000000000002</v>
          </cell>
          <cell r="H72">
            <v>18.010000000000002</v>
          </cell>
          <cell r="I72">
            <v>2.5</v>
          </cell>
          <cell r="J72">
            <v>29.37257079400333</v>
          </cell>
          <cell r="L72">
            <v>10.28</v>
          </cell>
          <cell r="M72">
            <v>127.015</v>
          </cell>
          <cell r="N72">
            <v>24.01039697542533</v>
          </cell>
          <cell r="Q72">
            <v>0</v>
          </cell>
          <cell r="S72">
            <v>264.45199999999983</v>
          </cell>
          <cell r="T72">
            <v>264.45199999999983</v>
          </cell>
          <cell r="V72">
            <v>21.552</v>
          </cell>
          <cell r="W72">
            <v>4.0741020793950851</v>
          </cell>
          <cell r="AB72">
            <v>54.185999999999986</v>
          </cell>
          <cell r="AC72">
            <v>2.15</v>
          </cell>
          <cell r="AD72">
            <v>2.14</v>
          </cell>
          <cell r="AH72">
            <v>6.4</v>
          </cell>
          <cell r="AI72">
            <v>7.79</v>
          </cell>
          <cell r="AN72">
            <v>122.1</v>
          </cell>
          <cell r="AO72">
            <v>122.1</v>
          </cell>
          <cell r="AQ72">
            <v>0</v>
          </cell>
          <cell r="AS72">
            <v>4.5199999999999996</v>
          </cell>
          <cell r="AU72">
            <v>1.55</v>
          </cell>
          <cell r="AX72">
            <v>6.41</v>
          </cell>
          <cell r="AY72">
            <v>92.7</v>
          </cell>
          <cell r="AZ72">
            <v>0.09</v>
          </cell>
          <cell r="BA72">
            <v>0.24</v>
          </cell>
          <cell r="BB72">
            <v>0.56000000000000005</v>
          </cell>
          <cell r="BC72">
            <v>0.89</v>
          </cell>
          <cell r="BD72">
            <v>6.49</v>
          </cell>
          <cell r="BE72">
            <v>83.32</v>
          </cell>
          <cell r="BH72">
            <v>1.3</v>
          </cell>
          <cell r="BJ72">
            <v>11.94</v>
          </cell>
          <cell r="BL72">
            <v>5.08</v>
          </cell>
          <cell r="BM72">
            <v>7.52</v>
          </cell>
          <cell r="BN72">
            <v>3.69</v>
          </cell>
          <cell r="BO72">
            <v>13.64</v>
          </cell>
          <cell r="BP72">
            <v>10.77</v>
          </cell>
          <cell r="CS72">
            <v>40</v>
          </cell>
          <cell r="CT72">
            <v>3</v>
          </cell>
        </row>
        <row r="73">
          <cell r="B73">
            <v>4</v>
          </cell>
          <cell r="J73" t="e">
            <v>#DIV/0!</v>
          </cell>
          <cell r="N73" t="e">
            <v>#DIV/0!</v>
          </cell>
          <cell r="Q73">
            <v>0</v>
          </cell>
          <cell r="S73">
            <v>264.45199999999983</v>
          </cell>
          <cell r="T73">
            <v>264.45199999999983</v>
          </cell>
          <cell r="W73" t="e">
            <v>#DIV/0!</v>
          </cell>
          <cell r="AB73">
            <v>54.185999999999986</v>
          </cell>
          <cell r="AQ73">
            <v>0</v>
          </cell>
          <cell r="BC73">
            <v>0</v>
          </cell>
          <cell r="CS73">
            <v>40</v>
          </cell>
          <cell r="CT73">
            <v>3</v>
          </cell>
          <cell r="CV73">
            <v>6.21</v>
          </cell>
          <cell r="CW73">
            <v>7.43</v>
          </cell>
        </row>
        <row r="74">
          <cell r="B74">
            <v>5</v>
          </cell>
          <cell r="C74">
            <v>559.59</v>
          </cell>
          <cell r="D74">
            <v>554</v>
          </cell>
          <cell r="G74">
            <v>16.88</v>
          </cell>
          <cell r="H74">
            <v>16.88</v>
          </cell>
          <cell r="J74">
            <v>32.819905213270147</v>
          </cell>
          <cell r="L74">
            <v>12.55</v>
          </cell>
          <cell r="M74">
            <v>134.06800000000001</v>
          </cell>
          <cell r="N74">
            <v>24.200000000000003</v>
          </cell>
          <cell r="Q74">
            <v>109.5</v>
          </cell>
          <cell r="S74">
            <v>289.01999999999987</v>
          </cell>
          <cell r="T74">
            <v>289.01999999999987</v>
          </cell>
          <cell r="V74">
            <v>23.367999999999999</v>
          </cell>
          <cell r="W74">
            <v>4.218050541516245</v>
          </cell>
          <cell r="AB74">
            <v>77.553999999999988</v>
          </cell>
          <cell r="AC74">
            <v>1.98</v>
          </cell>
          <cell r="AD74">
            <v>2.02</v>
          </cell>
          <cell r="AH74">
            <v>10.8</v>
          </cell>
          <cell r="AI74">
            <v>8.07</v>
          </cell>
          <cell r="AK74">
            <v>2.08</v>
          </cell>
          <cell r="AN74">
            <v>122.83</v>
          </cell>
          <cell r="AO74">
            <v>122.83</v>
          </cell>
          <cell r="AQ74">
            <v>0</v>
          </cell>
          <cell r="AS74">
            <v>6.56</v>
          </cell>
          <cell r="AU74">
            <v>0.91</v>
          </cell>
          <cell r="AX74">
            <v>4.88</v>
          </cell>
          <cell r="AY74">
            <v>92.8</v>
          </cell>
          <cell r="AZ74">
            <v>7.0000000000000007E-2</v>
          </cell>
          <cell r="BA74">
            <v>0.3</v>
          </cell>
          <cell r="BB74">
            <v>0.2</v>
          </cell>
          <cell r="BC74">
            <v>0.57000000000000006</v>
          </cell>
          <cell r="BD74">
            <v>5.04</v>
          </cell>
          <cell r="BE74">
            <v>144.88999999999999</v>
          </cell>
          <cell r="BH74">
            <v>1.25</v>
          </cell>
          <cell r="BJ74">
            <v>8.33</v>
          </cell>
          <cell r="BL74">
            <v>2.78</v>
          </cell>
          <cell r="BM74">
            <v>7.08</v>
          </cell>
          <cell r="BN74">
            <v>3.31</v>
          </cell>
          <cell r="BO74">
            <v>18.510000000000002</v>
          </cell>
          <cell r="BP74">
            <v>8.0500000000000007</v>
          </cell>
          <cell r="CS74">
            <v>40</v>
          </cell>
          <cell r="CT74">
            <v>3</v>
          </cell>
          <cell r="CV74">
            <v>3.71</v>
          </cell>
          <cell r="CW74">
            <v>8.23</v>
          </cell>
        </row>
        <row r="75">
          <cell r="B75">
            <v>6</v>
          </cell>
          <cell r="C75">
            <v>511.83</v>
          </cell>
          <cell r="D75">
            <v>404</v>
          </cell>
          <cell r="G75">
            <v>12.92</v>
          </cell>
          <cell r="H75">
            <v>12.92</v>
          </cell>
          <cell r="J75">
            <v>31.269349845201237</v>
          </cell>
          <cell r="L75">
            <v>10.68</v>
          </cell>
          <cell r="M75">
            <v>97.847999999999999</v>
          </cell>
          <cell r="N75">
            <v>24.219801980198021</v>
          </cell>
          <cell r="Q75">
            <v>134.05000000000001</v>
          </cell>
          <cell r="S75">
            <v>252.81799999999987</v>
          </cell>
          <cell r="T75">
            <v>252.81799999999987</v>
          </cell>
          <cell r="V75">
            <v>16.175999999999998</v>
          </cell>
          <cell r="W75">
            <v>4.0039603960396031</v>
          </cell>
          <cell r="Y75">
            <v>40.119999999999997</v>
          </cell>
          <cell r="AB75">
            <v>53.609999999999992</v>
          </cell>
          <cell r="AC75">
            <v>2.12</v>
          </cell>
          <cell r="AD75">
            <v>2.08</v>
          </cell>
          <cell r="AH75">
            <v>4.4000000000000004</v>
          </cell>
          <cell r="AI75">
            <v>7.34</v>
          </cell>
          <cell r="AK75">
            <v>1.97</v>
          </cell>
          <cell r="AL75">
            <v>4.9000000000000004</v>
          </cell>
          <cell r="AM75">
            <v>7.59</v>
          </cell>
          <cell r="AN75">
            <v>90.15</v>
          </cell>
          <cell r="AO75">
            <v>90.15</v>
          </cell>
          <cell r="AQ75">
            <v>0</v>
          </cell>
          <cell r="AS75">
            <v>6.6</v>
          </cell>
          <cell r="AU75">
            <v>1.59</v>
          </cell>
          <cell r="AX75">
            <v>4.9400000000000004</v>
          </cell>
          <cell r="AY75">
            <v>94.4</v>
          </cell>
          <cell r="AZ75">
            <v>0.11</v>
          </cell>
          <cell r="BA75">
            <v>0.46</v>
          </cell>
          <cell r="BB75">
            <v>0.25</v>
          </cell>
          <cell r="BC75">
            <v>0.82000000000000006</v>
          </cell>
          <cell r="BD75">
            <v>6</v>
          </cell>
          <cell r="BE75">
            <v>97.65</v>
          </cell>
          <cell r="BH75">
            <v>1.25</v>
          </cell>
          <cell r="BJ75">
            <v>16.45</v>
          </cell>
          <cell r="BL75">
            <v>3.57</v>
          </cell>
          <cell r="BM75">
            <v>7.66</v>
          </cell>
          <cell r="BN75">
            <v>1.79</v>
          </cell>
          <cell r="BO75">
            <v>16.329999999999998</v>
          </cell>
          <cell r="BP75">
            <v>7.87</v>
          </cell>
          <cell r="CS75">
            <v>40</v>
          </cell>
          <cell r="CT75">
            <v>3</v>
          </cell>
          <cell r="CV75">
            <v>2.74</v>
          </cell>
          <cell r="CW75">
            <v>7.6</v>
          </cell>
        </row>
        <row r="76">
          <cell r="B76">
            <v>7</v>
          </cell>
          <cell r="C76">
            <v>374.39</v>
          </cell>
          <cell r="D76">
            <v>320</v>
          </cell>
          <cell r="G76">
            <v>10.57</v>
          </cell>
          <cell r="H76">
            <v>10.57</v>
          </cell>
          <cell r="J76">
            <v>30.274361400189214</v>
          </cell>
          <cell r="L76">
            <v>12.01</v>
          </cell>
          <cell r="M76">
            <v>76.900000000000006</v>
          </cell>
          <cell r="N76">
            <v>24.03125</v>
          </cell>
          <cell r="Q76">
            <v>151.13</v>
          </cell>
          <cell r="S76">
            <v>178.58799999999985</v>
          </cell>
          <cell r="T76">
            <v>178.58799999999985</v>
          </cell>
          <cell r="V76">
            <v>12.96</v>
          </cell>
          <cell r="W76">
            <v>4.05</v>
          </cell>
          <cell r="Y76">
            <v>39.24</v>
          </cell>
          <cell r="AB76">
            <v>27.329999999999991</v>
          </cell>
          <cell r="AC76">
            <v>2.0499999999999998</v>
          </cell>
          <cell r="AD76">
            <v>2.08</v>
          </cell>
          <cell r="AH76">
            <v>6.4</v>
          </cell>
          <cell r="AI76">
            <v>6.6</v>
          </cell>
          <cell r="AK76">
            <v>2.09</v>
          </cell>
          <cell r="AL76">
            <v>7.55</v>
          </cell>
          <cell r="AM76">
            <v>7.45</v>
          </cell>
          <cell r="AN76">
            <v>69.33</v>
          </cell>
          <cell r="AO76">
            <v>69.33</v>
          </cell>
          <cell r="AQ76">
            <v>0</v>
          </cell>
          <cell r="AS76">
            <v>4.83</v>
          </cell>
          <cell r="AU76">
            <v>0.73</v>
          </cell>
          <cell r="AX76">
            <v>4.25</v>
          </cell>
          <cell r="AY76">
            <v>95.5</v>
          </cell>
          <cell r="AZ76">
            <v>0.06</v>
          </cell>
          <cell r="BA76">
            <v>1.07</v>
          </cell>
          <cell r="BB76">
            <v>0.23</v>
          </cell>
          <cell r="BC76">
            <v>1.36</v>
          </cell>
          <cell r="BD76">
            <v>4.8899999999999997</v>
          </cell>
          <cell r="BE76">
            <v>114.29</v>
          </cell>
          <cell r="BH76">
            <v>1.37</v>
          </cell>
          <cell r="BJ76">
            <v>9.67</v>
          </cell>
          <cell r="BL76">
            <v>2.29</v>
          </cell>
          <cell r="BM76">
            <v>7.52</v>
          </cell>
          <cell r="BN76">
            <v>1.9</v>
          </cell>
          <cell r="BO76">
            <v>20.9</v>
          </cell>
          <cell r="BP76">
            <v>6.29</v>
          </cell>
          <cell r="CS76">
            <v>40</v>
          </cell>
          <cell r="CT76">
            <v>3</v>
          </cell>
          <cell r="CV76">
            <v>2.36</v>
          </cell>
          <cell r="CW76">
            <v>7.43</v>
          </cell>
        </row>
        <row r="77">
          <cell r="B77">
            <v>8</v>
          </cell>
          <cell r="C77">
            <v>434.88</v>
          </cell>
          <cell r="D77">
            <v>605</v>
          </cell>
          <cell r="G77">
            <v>19.27</v>
          </cell>
          <cell r="H77">
            <v>19.27</v>
          </cell>
          <cell r="J77">
            <v>31.395952257394914</v>
          </cell>
          <cell r="L77">
            <v>13.83</v>
          </cell>
          <cell r="M77">
            <v>145.19999999999999</v>
          </cell>
          <cell r="N77">
            <v>24</v>
          </cell>
          <cell r="Q77">
            <v>110.1</v>
          </cell>
          <cell r="S77">
            <v>213.68799999999985</v>
          </cell>
          <cell r="T77">
            <v>213.68799999999985</v>
          </cell>
          <cell r="V77">
            <v>24.986000000000001</v>
          </cell>
          <cell r="W77">
            <v>4.1299173553719006</v>
          </cell>
          <cell r="Y77">
            <v>26.06</v>
          </cell>
          <cell r="AB77">
            <v>26.25599999999999</v>
          </cell>
          <cell r="AC77">
            <v>1.99</v>
          </cell>
          <cell r="AD77">
            <v>2.09</v>
          </cell>
          <cell r="AH77">
            <v>6.6</v>
          </cell>
          <cell r="AI77">
            <v>5.68</v>
          </cell>
          <cell r="AK77">
            <v>2.09</v>
          </cell>
          <cell r="AL77">
            <v>6.93</v>
          </cell>
          <cell r="AM77">
            <v>6.6</v>
          </cell>
          <cell r="AN77">
            <v>142.11000000000001</v>
          </cell>
          <cell r="AO77">
            <v>142.11000000000001</v>
          </cell>
          <cell r="AQ77">
            <v>0</v>
          </cell>
          <cell r="AS77">
            <v>6.5</v>
          </cell>
          <cell r="AU77">
            <v>0.93</v>
          </cell>
          <cell r="AX77">
            <v>3.85</v>
          </cell>
          <cell r="AY77">
            <v>97.4</v>
          </cell>
          <cell r="AZ77">
            <v>0.09</v>
          </cell>
          <cell r="BA77">
            <v>0.28999999999999998</v>
          </cell>
          <cell r="BB77">
            <v>0.21</v>
          </cell>
          <cell r="BC77">
            <v>0.59</v>
          </cell>
          <cell r="BD77">
            <v>5.63</v>
          </cell>
          <cell r="BE77">
            <v>93</v>
          </cell>
          <cell r="BH77">
            <v>1.1599999999999999</v>
          </cell>
          <cell r="BJ77">
            <v>5.8</v>
          </cell>
          <cell r="BL77">
            <v>2.86</v>
          </cell>
          <cell r="BM77">
            <v>7.1</v>
          </cell>
          <cell r="BN77">
            <v>2.02</v>
          </cell>
          <cell r="BO77">
            <v>22.47</v>
          </cell>
          <cell r="BP77">
            <v>7.76</v>
          </cell>
          <cell r="CS77">
            <v>40</v>
          </cell>
          <cell r="CT77">
            <v>3</v>
          </cell>
          <cell r="CV77">
            <v>4.2300000000000004</v>
          </cell>
          <cell r="CW77">
            <v>7.68</v>
          </cell>
        </row>
        <row r="78">
          <cell r="B78">
            <v>9</v>
          </cell>
          <cell r="J78" t="e">
            <v>#DIV/0!</v>
          </cell>
          <cell r="N78" t="e">
            <v>#DIV/0!</v>
          </cell>
          <cell r="Q78">
            <v>0</v>
          </cell>
          <cell r="S78">
            <v>213.68799999999985</v>
          </cell>
          <cell r="T78">
            <v>213.68799999999985</v>
          </cell>
          <cell r="W78" t="e">
            <v>#DIV/0!</v>
          </cell>
          <cell r="AB78">
            <v>26.25599999999999</v>
          </cell>
          <cell r="AQ78">
            <v>0</v>
          </cell>
          <cell r="BC78">
            <v>0</v>
          </cell>
          <cell r="CS78">
            <v>40</v>
          </cell>
          <cell r="CT78">
            <v>3</v>
          </cell>
          <cell r="CV78">
            <v>3.84</v>
          </cell>
          <cell r="CW78">
            <v>6.09</v>
          </cell>
        </row>
        <row r="79">
          <cell r="B79">
            <v>10</v>
          </cell>
          <cell r="C79">
            <v>560.29</v>
          </cell>
          <cell r="D79">
            <v>505</v>
          </cell>
          <cell r="G79">
            <v>14.83</v>
          </cell>
          <cell r="H79">
            <v>14.83</v>
          </cell>
          <cell r="J79">
            <v>34.052596089008766</v>
          </cell>
          <cell r="L79">
            <v>9.4</v>
          </cell>
          <cell r="M79">
            <v>119.65</v>
          </cell>
          <cell r="N79">
            <v>23.693069306930695</v>
          </cell>
          <cell r="Q79">
            <v>135.76</v>
          </cell>
          <cell r="S79">
            <v>197.57799999999986</v>
          </cell>
          <cell r="T79">
            <v>197.57799999999986</v>
          </cell>
          <cell r="V79">
            <v>20.704999999999998</v>
          </cell>
          <cell r="W79">
            <v>4.0999999999999996</v>
          </cell>
          <cell r="Y79">
            <v>40.51</v>
          </cell>
          <cell r="AB79">
            <v>6.4509999999999863</v>
          </cell>
          <cell r="AC79">
            <v>2.17</v>
          </cell>
          <cell r="AD79">
            <v>2.04</v>
          </cell>
          <cell r="AH79">
            <v>5.6</v>
          </cell>
          <cell r="AI79">
            <v>8.76</v>
          </cell>
          <cell r="AK79">
            <v>2.04</v>
          </cell>
          <cell r="AL79">
            <v>7.35</v>
          </cell>
          <cell r="AM79">
            <v>5.84</v>
          </cell>
          <cell r="AN79">
            <v>103.34</v>
          </cell>
          <cell r="AO79">
            <v>103.34</v>
          </cell>
          <cell r="AQ79">
            <v>0</v>
          </cell>
          <cell r="AS79">
            <v>5.98</v>
          </cell>
          <cell r="AU79">
            <v>0.95</v>
          </cell>
          <cell r="AX79">
            <v>4.5199999999999996</v>
          </cell>
          <cell r="AY79">
            <v>95.3</v>
          </cell>
          <cell r="AZ79">
            <v>0.15</v>
          </cell>
          <cell r="BA79">
            <v>0.47</v>
          </cell>
          <cell r="BB79">
            <v>0.36</v>
          </cell>
          <cell r="BC79">
            <v>0.98</v>
          </cell>
          <cell r="BD79">
            <v>6.1</v>
          </cell>
          <cell r="BE79">
            <v>95.78</v>
          </cell>
          <cell r="BH79">
            <v>1.18</v>
          </cell>
          <cell r="BJ79">
            <v>12.54</v>
          </cell>
          <cell r="BL79">
            <v>4.5999999999999996</v>
          </cell>
          <cell r="BM79">
            <v>6.96</v>
          </cell>
          <cell r="BN79">
            <v>3.85</v>
          </cell>
          <cell r="BO79">
            <v>13.91</v>
          </cell>
          <cell r="BP79">
            <v>7.8</v>
          </cell>
          <cell r="CS79">
            <v>40</v>
          </cell>
          <cell r="CT79">
            <v>3</v>
          </cell>
        </row>
        <row r="80">
          <cell r="B80">
            <v>11</v>
          </cell>
          <cell r="C80">
            <v>406.51</v>
          </cell>
          <cell r="D80">
            <v>418</v>
          </cell>
          <cell r="G80">
            <v>12.15</v>
          </cell>
          <cell r="H80">
            <v>12.15</v>
          </cell>
          <cell r="J80">
            <v>34.403292181069958</v>
          </cell>
          <cell r="L80">
            <v>8.8800000000000008</v>
          </cell>
          <cell r="M80">
            <v>98.295000000000002</v>
          </cell>
          <cell r="N80">
            <v>23.51555023923445</v>
          </cell>
          <cell r="Q80">
            <v>151.33000000000001</v>
          </cell>
          <cell r="S80">
            <v>144.54299999999986</v>
          </cell>
          <cell r="T80">
            <v>144.54299999999986</v>
          </cell>
          <cell r="V80">
            <v>17.64</v>
          </cell>
          <cell r="W80">
            <v>4.2200956937799043</v>
          </cell>
          <cell r="Y80">
            <v>13.12</v>
          </cell>
          <cell r="AB80">
            <v>10.970999999999988</v>
          </cell>
          <cell r="AC80">
            <v>2.15</v>
          </cell>
          <cell r="AD80">
            <v>2.0299999999999998</v>
          </cell>
          <cell r="AH80">
            <v>4.2</v>
          </cell>
          <cell r="AI80">
            <v>7.06</v>
          </cell>
          <cell r="AK80">
            <v>2.0099999999999998</v>
          </cell>
          <cell r="AL80">
            <v>6.7</v>
          </cell>
          <cell r="AM80">
            <v>7.99</v>
          </cell>
          <cell r="AN80">
            <v>96.55</v>
          </cell>
          <cell r="AO80">
            <v>96.55</v>
          </cell>
          <cell r="AQ80">
            <v>0</v>
          </cell>
          <cell r="AS80">
            <v>6</v>
          </cell>
          <cell r="AU80">
            <v>0.78</v>
          </cell>
          <cell r="AX80">
            <v>2.93</v>
          </cell>
          <cell r="AY80">
            <v>94.6</v>
          </cell>
          <cell r="AZ80">
            <v>0.17</v>
          </cell>
          <cell r="BA80">
            <v>0.38</v>
          </cell>
          <cell r="BB80">
            <v>0.44</v>
          </cell>
          <cell r="BC80">
            <v>0.99</v>
          </cell>
          <cell r="BD80">
            <v>5.73</v>
          </cell>
          <cell r="BE80">
            <v>94.52</v>
          </cell>
          <cell r="BH80">
            <v>1.1000000000000001</v>
          </cell>
          <cell r="BJ80">
            <v>6.97</v>
          </cell>
          <cell r="BL80">
            <v>2.2599999999999998</v>
          </cell>
          <cell r="BM80">
            <v>5.38</v>
          </cell>
          <cell r="BN80">
            <v>2.58</v>
          </cell>
          <cell r="BO80">
            <v>15.15</v>
          </cell>
          <cell r="BP80">
            <v>7.46</v>
          </cell>
          <cell r="CS80">
            <v>40</v>
          </cell>
          <cell r="CT80">
            <v>3</v>
          </cell>
          <cell r="CV80">
            <v>5.87</v>
          </cell>
          <cell r="CW80">
            <v>6.6</v>
          </cell>
        </row>
        <row r="81">
          <cell r="B81">
            <v>12</v>
          </cell>
          <cell r="C81">
            <v>353.92</v>
          </cell>
          <cell r="D81">
            <v>353</v>
          </cell>
          <cell r="F81">
            <v>0.83</v>
          </cell>
          <cell r="G81">
            <v>10.66</v>
          </cell>
          <cell r="H81">
            <v>10.66</v>
          </cell>
          <cell r="J81">
            <v>33.114446529080674</v>
          </cell>
          <cell r="L81">
            <v>9.69</v>
          </cell>
          <cell r="M81">
            <v>84.72</v>
          </cell>
          <cell r="N81">
            <v>24</v>
          </cell>
          <cell r="Q81">
            <v>0</v>
          </cell>
          <cell r="S81">
            <v>229.26299999999986</v>
          </cell>
          <cell r="T81">
            <v>229.26299999999986</v>
          </cell>
          <cell r="V81">
            <v>14.65</v>
          </cell>
          <cell r="W81">
            <v>4.1501416430594897</v>
          </cell>
          <cell r="Y81">
            <v>13.23</v>
          </cell>
          <cell r="AB81">
            <v>12.390999999999988</v>
          </cell>
          <cell r="AC81">
            <v>1.9</v>
          </cell>
          <cell r="AD81">
            <v>2.0099999999999998</v>
          </cell>
          <cell r="AH81">
            <v>7.4</v>
          </cell>
          <cell r="AI81">
            <v>8.3800000000000008</v>
          </cell>
          <cell r="AL81">
            <v>4.2</v>
          </cell>
          <cell r="AM81">
            <v>7.06</v>
          </cell>
          <cell r="AN81">
            <v>75.44</v>
          </cell>
          <cell r="AO81">
            <v>75.44</v>
          </cell>
          <cell r="AQ81">
            <v>0</v>
          </cell>
          <cell r="AS81">
            <v>5.43</v>
          </cell>
          <cell r="AU81">
            <v>1.23</v>
          </cell>
          <cell r="AX81">
            <v>4.2300000000000004</v>
          </cell>
          <cell r="AY81">
            <v>94.8</v>
          </cell>
          <cell r="AZ81">
            <v>0.06</v>
          </cell>
          <cell r="BA81">
            <v>0.55000000000000004</v>
          </cell>
          <cell r="BB81">
            <v>0.37</v>
          </cell>
          <cell r="BC81">
            <v>0.98000000000000009</v>
          </cell>
          <cell r="BD81">
            <v>9.7799999999999994</v>
          </cell>
          <cell r="BE81">
            <v>96.63</v>
          </cell>
          <cell r="BH81">
            <v>1.1599999999999999</v>
          </cell>
          <cell r="BJ81">
            <v>10.28</v>
          </cell>
          <cell r="BL81">
            <v>4.8600000000000003</v>
          </cell>
          <cell r="BM81">
            <v>6.52</v>
          </cell>
          <cell r="BN81">
            <v>2.1</v>
          </cell>
          <cell r="BO81">
            <v>16.809999999999999</v>
          </cell>
          <cell r="BP81">
            <v>8.6199999999999992</v>
          </cell>
          <cell r="CS81">
            <v>40</v>
          </cell>
          <cell r="CT81">
            <v>3</v>
          </cell>
          <cell r="CV81">
            <v>9.3699999999999992</v>
          </cell>
          <cell r="CW81">
            <v>5.16</v>
          </cell>
        </row>
        <row r="82">
          <cell r="B82">
            <v>13</v>
          </cell>
          <cell r="C82">
            <v>236.65</v>
          </cell>
          <cell r="D82">
            <v>266</v>
          </cell>
          <cell r="G82">
            <v>8.33</v>
          </cell>
          <cell r="H82">
            <v>8.33</v>
          </cell>
          <cell r="J82">
            <v>31.932773109243698</v>
          </cell>
          <cell r="L82">
            <v>11.23</v>
          </cell>
          <cell r="M82">
            <v>63.84</v>
          </cell>
          <cell r="N82">
            <v>24.000000000000004</v>
          </cell>
          <cell r="Q82">
            <v>149.57</v>
          </cell>
          <cell r="S82">
            <v>143.53299999999984</v>
          </cell>
          <cell r="T82">
            <v>143.53299999999984</v>
          </cell>
          <cell r="V82">
            <v>10.798999999999999</v>
          </cell>
          <cell r="W82">
            <v>4.0597744360902253</v>
          </cell>
          <cell r="Y82">
            <v>6.63</v>
          </cell>
          <cell r="AB82">
            <v>16.559999999999988</v>
          </cell>
          <cell r="AC82">
            <v>2</v>
          </cell>
          <cell r="AD82">
            <v>2.0099999999999998</v>
          </cell>
          <cell r="AH82">
            <v>6.6</v>
          </cell>
          <cell r="AI82">
            <v>7.67</v>
          </cell>
          <cell r="AK82">
            <v>2</v>
          </cell>
          <cell r="AL82">
            <v>5.8</v>
          </cell>
          <cell r="AM82">
            <v>8.3800000000000008</v>
          </cell>
          <cell r="AN82">
            <v>64.650000000000006</v>
          </cell>
          <cell r="AO82">
            <v>64.650000000000006</v>
          </cell>
          <cell r="AQ82">
            <v>0</v>
          </cell>
          <cell r="AS82">
            <v>5.41</v>
          </cell>
          <cell r="AU82">
            <v>0.88</v>
          </cell>
          <cell r="AX82">
            <v>4.2300000000000004</v>
          </cell>
          <cell r="AY82">
            <v>93.8</v>
          </cell>
          <cell r="AZ82">
            <v>0.03</v>
          </cell>
          <cell r="BA82">
            <v>0.12</v>
          </cell>
          <cell r="BB82">
            <v>0.4</v>
          </cell>
          <cell r="BC82">
            <v>0.55000000000000004</v>
          </cell>
          <cell r="BD82">
            <v>11.33</v>
          </cell>
          <cell r="BE82">
            <v>94.93</v>
          </cell>
          <cell r="BH82">
            <v>1.21</v>
          </cell>
          <cell r="BJ82">
            <v>9.31</v>
          </cell>
          <cell r="BL82">
            <v>4</v>
          </cell>
          <cell r="BM82">
            <v>6.68</v>
          </cell>
          <cell r="BN82">
            <v>2.16</v>
          </cell>
          <cell r="BO82">
            <v>31.43</v>
          </cell>
          <cell r="BP82">
            <v>10.29</v>
          </cell>
          <cell r="CS82">
            <v>40</v>
          </cell>
          <cell r="CT82">
            <v>3</v>
          </cell>
          <cell r="CV82">
            <v>10.14</v>
          </cell>
          <cell r="CW82">
            <v>6.61</v>
          </cell>
        </row>
        <row r="83">
          <cell r="B83">
            <v>14</v>
          </cell>
          <cell r="C83">
            <v>271.13</v>
          </cell>
          <cell r="D83">
            <v>239</v>
          </cell>
          <cell r="F83">
            <v>4.13</v>
          </cell>
          <cell r="G83">
            <v>6.01</v>
          </cell>
          <cell r="H83">
            <v>6.01</v>
          </cell>
          <cell r="J83">
            <v>39.767054908485861</v>
          </cell>
          <cell r="L83">
            <v>9.42</v>
          </cell>
          <cell r="M83">
            <v>55.470999999999997</v>
          </cell>
          <cell r="N83">
            <v>23.209623430962342</v>
          </cell>
          <cell r="Q83">
            <v>97.28</v>
          </cell>
          <cell r="S83">
            <v>101.72399999999985</v>
          </cell>
          <cell r="T83">
            <v>101.72399999999985</v>
          </cell>
          <cell r="V83">
            <v>9.83</v>
          </cell>
          <cell r="W83">
            <v>4.1129707112970708</v>
          </cell>
          <cell r="Y83">
            <v>13.67</v>
          </cell>
          <cell r="AB83">
            <v>12.719999999999986</v>
          </cell>
          <cell r="AC83">
            <v>2.2000000000000002</v>
          </cell>
          <cell r="AD83">
            <v>2.17</v>
          </cell>
          <cell r="AH83">
            <v>7</v>
          </cell>
          <cell r="AI83">
            <v>6.51</v>
          </cell>
          <cell r="AK83">
            <v>1.97</v>
          </cell>
          <cell r="AL83">
            <v>7.4</v>
          </cell>
          <cell r="AM83">
            <v>7.67</v>
          </cell>
          <cell r="AN83">
            <v>52.58</v>
          </cell>
          <cell r="AO83">
            <v>44.87</v>
          </cell>
          <cell r="AQ83">
            <v>7.7100000000000009</v>
          </cell>
          <cell r="AS83">
            <v>4.2699999999999996</v>
          </cell>
          <cell r="AU83">
            <v>0.67</v>
          </cell>
          <cell r="AX83">
            <v>2.88</v>
          </cell>
          <cell r="AY83">
            <v>95.4</v>
          </cell>
          <cell r="AZ83">
            <v>0.32</v>
          </cell>
          <cell r="BA83">
            <v>0.99</v>
          </cell>
          <cell r="BB83">
            <v>1.38</v>
          </cell>
          <cell r="BC83">
            <v>2.69</v>
          </cell>
          <cell r="BD83">
            <v>8.5</v>
          </cell>
          <cell r="BE83">
            <v>94.33</v>
          </cell>
          <cell r="BH83">
            <v>1.21</v>
          </cell>
          <cell r="BJ83">
            <v>8.11</v>
          </cell>
          <cell r="BL83">
            <v>4.5</v>
          </cell>
          <cell r="BM83">
            <v>6.05</v>
          </cell>
          <cell r="BN83">
            <v>2.79</v>
          </cell>
          <cell r="BO83">
            <v>19.420000000000002</v>
          </cell>
          <cell r="BP83">
            <v>7.42</v>
          </cell>
          <cell r="CS83">
            <v>40</v>
          </cell>
          <cell r="CT83">
            <v>3</v>
          </cell>
          <cell r="CV83">
            <v>6.2</v>
          </cell>
          <cell r="CW83">
            <v>5.26</v>
          </cell>
        </row>
        <row r="84">
          <cell r="B84">
            <v>15</v>
          </cell>
          <cell r="C84">
            <v>336.5</v>
          </cell>
          <cell r="D84">
            <v>382</v>
          </cell>
          <cell r="F84">
            <v>6.1</v>
          </cell>
          <cell r="G84">
            <v>9.11</v>
          </cell>
          <cell r="H84">
            <v>9.11</v>
          </cell>
          <cell r="J84">
            <v>41.931942919868277</v>
          </cell>
          <cell r="L84">
            <v>8.02</v>
          </cell>
          <cell r="M84">
            <v>87.86</v>
          </cell>
          <cell r="N84">
            <v>23</v>
          </cell>
          <cell r="Q84">
            <v>33.42</v>
          </cell>
          <cell r="S84">
            <v>156.16399999999982</v>
          </cell>
          <cell r="T84">
            <v>156.16399999999982</v>
          </cell>
          <cell r="V84">
            <v>15.853</v>
          </cell>
          <cell r="W84">
            <v>4.1500000000000004</v>
          </cell>
          <cell r="Y84">
            <v>16.27</v>
          </cell>
          <cell r="AB84">
            <v>12.302999999999987</v>
          </cell>
          <cell r="AC84">
            <v>2.14</v>
          </cell>
          <cell r="AD84">
            <v>2.17</v>
          </cell>
          <cell r="AH84">
            <v>5</v>
          </cell>
          <cell r="AI84">
            <v>6.99</v>
          </cell>
          <cell r="AK84">
            <v>2.13</v>
          </cell>
          <cell r="AL84">
            <v>8.4</v>
          </cell>
          <cell r="AM84">
            <v>6.54</v>
          </cell>
          <cell r="AN84">
            <v>74.23</v>
          </cell>
          <cell r="AO84">
            <v>81.94</v>
          </cell>
          <cell r="AQ84">
            <v>0</v>
          </cell>
          <cell r="AS84">
            <v>4.8499999999999996</v>
          </cell>
          <cell r="AU84">
            <v>1.34</v>
          </cell>
          <cell r="AX84">
            <v>3.23</v>
          </cell>
          <cell r="AY84">
            <v>94.2</v>
          </cell>
          <cell r="AZ84">
            <v>0.48</v>
          </cell>
          <cell r="BA84">
            <v>0.28000000000000003</v>
          </cell>
          <cell r="BB84">
            <v>0.56999999999999995</v>
          </cell>
          <cell r="BC84">
            <v>1.33</v>
          </cell>
          <cell r="BD84">
            <v>8.44</v>
          </cell>
          <cell r="BE84">
            <v>108.38</v>
          </cell>
          <cell r="BH84">
            <v>1.26</v>
          </cell>
          <cell r="BJ84">
            <v>8.86</v>
          </cell>
          <cell r="BL84">
            <v>5.33</v>
          </cell>
          <cell r="BM84">
            <v>4.74</v>
          </cell>
          <cell r="BN84">
            <v>3.81</v>
          </cell>
          <cell r="BO84">
            <v>13.8</v>
          </cell>
          <cell r="BP84">
            <v>8.1999999999999993</v>
          </cell>
          <cell r="CS84">
            <v>40</v>
          </cell>
          <cell r="CT84">
            <v>3</v>
          </cell>
        </row>
        <row r="85">
          <cell r="B85">
            <v>16</v>
          </cell>
          <cell r="J85" t="e">
            <v>#DIV/0!</v>
          </cell>
          <cell r="N85" t="e">
            <v>#DIV/0!</v>
          </cell>
          <cell r="Q85">
            <v>0</v>
          </cell>
          <cell r="S85">
            <v>156.16399999999982</v>
          </cell>
          <cell r="T85">
            <v>156.16399999999982</v>
          </cell>
          <cell r="W85" t="e">
            <v>#DIV/0!</v>
          </cell>
          <cell r="AB85">
            <v>12.302999999999987</v>
          </cell>
          <cell r="AQ85">
            <v>0</v>
          </cell>
          <cell r="BC85">
            <v>0</v>
          </cell>
          <cell r="CS85">
            <v>40</v>
          </cell>
          <cell r="CT85">
            <v>3</v>
          </cell>
          <cell r="CV85">
            <v>6.8</v>
          </cell>
          <cell r="CW85">
            <v>7.45</v>
          </cell>
        </row>
        <row r="86">
          <cell r="B86">
            <v>17</v>
          </cell>
          <cell r="C86">
            <v>688.21</v>
          </cell>
          <cell r="D86">
            <v>580</v>
          </cell>
          <cell r="F86">
            <v>12.95</v>
          </cell>
          <cell r="G86">
            <v>10.15</v>
          </cell>
          <cell r="H86">
            <v>12.95</v>
          </cell>
          <cell r="J86">
            <v>44.787644787644787</v>
          </cell>
          <cell r="L86">
            <v>10.53</v>
          </cell>
          <cell r="M86">
            <v>133.458</v>
          </cell>
          <cell r="N86">
            <v>23.01</v>
          </cell>
          <cell r="Q86">
            <v>70.08</v>
          </cell>
          <cell r="S86">
            <v>219.54199999999986</v>
          </cell>
          <cell r="T86">
            <v>219.54199999999986</v>
          </cell>
          <cell r="V86">
            <v>23.529</v>
          </cell>
          <cell r="W86">
            <v>4.0567241379310346</v>
          </cell>
          <cell r="Y86">
            <v>13.08</v>
          </cell>
          <cell r="AB86">
            <v>22.751999999999988</v>
          </cell>
          <cell r="AC86">
            <v>2.33</v>
          </cell>
          <cell r="AD86">
            <v>2.23</v>
          </cell>
          <cell r="AH86">
            <v>6.8</v>
          </cell>
          <cell r="AI86">
            <v>6.07</v>
          </cell>
          <cell r="AK86">
            <v>2.13</v>
          </cell>
          <cell r="AL86">
            <v>8.1999999999999993</v>
          </cell>
          <cell r="AM86">
            <v>6.99</v>
          </cell>
          <cell r="AN86">
            <v>121.3</v>
          </cell>
          <cell r="AO86">
            <v>121.3</v>
          </cell>
          <cell r="AQ86">
            <v>0</v>
          </cell>
          <cell r="AS86">
            <v>6.58</v>
          </cell>
          <cell r="AU86">
            <v>2.86</v>
          </cell>
          <cell r="AX86">
            <v>5.24</v>
          </cell>
          <cell r="AY86">
            <v>94.8</v>
          </cell>
          <cell r="AZ86">
            <v>0.54</v>
          </cell>
          <cell r="BA86">
            <v>0.13</v>
          </cell>
          <cell r="BB86">
            <v>0.57999999999999996</v>
          </cell>
          <cell r="BC86">
            <v>1.25</v>
          </cell>
          <cell r="BD86">
            <v>7.56</v>
          </cell>
          <cell r="BE86">
            <v>103.46</v>
          </cell>
          <cell r="BH86">
            <v>1.21</v>
          </cell>
          <cell r="BJ86">
            <v>7.68</v>
          </cell>
          <cell r="BL86">
            <v>3.67</v>
          </cell>
          <cell r="BM86">
            <v>4.76</v>
          </cell>
          <cell r="BN86">
            <v>2.95</v>
          </cell>
          <cell r="BO86">
            <v>10.15</v>
          </cell>
          <cell r="BP86">
            <v>10.3</v>
          </cell>
          <cell r="CS86">
            <v>40</v>
          </cell>
          <cell r="CT86">
            <v>3</v>
          </cell>
        </row>
        <row r="87">
          <cell r="B87">
            <v>18</v>
          </cell>
          <cell r="C87">
            <v>530.57000000000005</v>
          </cell>
          <cell r="D87">
            <v>577</v>
          </cell>
          <cell r="F87">
            <v>12.05</v>
          </cell>
          <cell r="G87">
            <v>11.67</v>
          </cell>
          <cell r="H87">
            <v>12.05</v>
          </cell>
          <cell r="J87">
            <v>47.883817427385893</v>
          </cell>
          <cell r="L87">
            <v>6.81</v>
          </cell>
          <cell r="M87">
            <v>126.94</v>
          </cell>
          <cell r="N87">
            <v>22</v>
          </cell>
          <cell r="Q87">
            <v>130.5</v>
          </cell>
          <cell r="S87">
            <v>215.98199999999986</v>
          </cell>
          <cell r="T87">
            <v>215.98199999999986</v>
          </cell>
          <cell r="V87">
            <v>22.167999999999999</v>
          </cell>
          <cell r="W87">
            <v>3.8419410745233966</v>
          </cell>
          <cell r="Y87">
            <v>12.28</v>
          </cell>
          <cell r="AB87">
            <v>32.639999999999986</v>
          </cell>
          <cell r="AC87">
            <v>2.15</v>
          </cell>
          <cell r="AD87">
            <v>2.17</v>
          </cell>
          <cell r="AH87">
            <v>5.4</v>
          </cell>
          <cell r="AI87">
            <v>6.68</v>
          </cell>
          <cell r="AK87">
            <v>2.23</v>
          </cell>
          <cell r="AL87">
            <v>6.6</v>
          </cell>
          <cell r="AM87">
            <v>6.07</v>
          </cell>
          <cell r="AN87">
            <v>126.94</v>
          </cell>
          <cell r="AO87">
            <v>114.65</v>
          </cell>
          <cell r="AQ87">
            <v>12.289999999999992</v>
          </cell>
          <cell r="AS87">
            <v>6.65</v>
          </cell>
          <cell r="AU87">
            <v>1.39</v>
          </cell>
          <cell r="AX87">
            <v>4.87</v>
          </cell>
          <cell r="AY87">
            <v>93.6</v>
          </cell>
          <cell r="AZ87">
            <v>0.65</v>
          </cell>
          <cell r="BA87">
            <v>0.13</v>
          </cell>
          <cell r="BB87">
            <v>0.63</v>
          </cell>
          <cell r="BC87">
            <v>1.4100000000000001</v>
          </cell>
          <cell r="BD87">
            <v>9.1300000000000008</v>
          </cell>
          <cell r="BE87">
            <v>89.35</v>
          </cell>
          <cell r="BH87">
            <v>1.1299999999999999</v>
          </cell>
          <cell r="BJ87">
            <v>9.8000000000000007</v>
          </cell>
          <cell r="CS87">
            <v>40</v>
          </cell>
          <cell r="CT87">
            <v>3</v>
          </cell>
          <cell r="CV87">
            <v>8.25</v>
          </cell>
          <cell r="CW87">
            <v>5.3</v>
          </cell>
        </row>
        <row r="88">
          <cell r="B88">
            <v>19</v>
          </cell>
          <cell r="C88">
            <v>498.63</v>
          </cell>
          <cell r="D88">
            <v>474</v>
          </cell>
          <cell r="F88">
            <v>10.19</v>
          </cell>
          <cell r="G88">
            <v>8.24</v>
          </cell>
          <cell r="H88">
            <v>10.19</v>
          </cell>
          <cell r="J88">
            <v>46.516192345436707</v>
          </cell>
          <cell r="L88">
            <v>5.83</v>
          </cell>
          <cell r="M88">
            <v>104.375</v>
          </cell>
          <cell r="N88">
            <v>22.020042194092827</v>
          </cell>
          <cell r="Q88">
            <v>146.12</v>
          </cell>
          <cell r="S88">
            <v>174.23699999999985</v>
          </cell>
          <cell r="T88">
            <v>174.23699999999985</v>
          </cell>
          <cell r="V88">
            <v>19.2</v>
          </cell>
          <cell r="W88">
            <v>4.0506329113924053</v>
          </cell>
          <cell r="AB88">
            <v>51.839999999999989</v>
          </cell>
          <cell r="AC88">
            <v>2.81</v>
          </cell>
          <cell r="AD88">
            <v>2.4</v>
          </cell>
          <cell r="AH88">
            <v>7.8</v>
          </cell>
          <cell r="AI88">
            <v>5.52</v>
          </cell>
          <cell r="AK88">
            <v>2.17</v>
          </cell>
          <cell r="AN88">
            <v>98.27</v>
          </cell>
          <cell r="AO88">
            <v>110.56</v>
          </cell>
          <cell r="AQ88">
            <v>0</v>
          </cell>
          <cell r="AS88">
            <v>7.02</v>
          </cell>
          <cell r="AU88">
            <v>3.61</v>
          </cell>
          <cell r="AX88">
            <v>5.43</v>
          </cell>
          <cell r="AY88">
            <v>94.6</v>
          </cell>
          <cell r="AZ88">
            <v>0.56000000000000005</v>
          </cell>
          <cell r="BA88">
            <v>7.0000000000000007E-2</v>
          </cell>
          <cell r="BB88">
            <v>0.46</v>
          </cell>
          <cell r="BC88">
            <v>1.0900000000000001</v>
          </cell>
          <cell r="BD88">
            <v>10.08</v>
          </cell>
          <cell r="BE88">
            <v>86.66</v>
          </cell>
          <cell r="BH88">
            <v>1.02</v>
          </cell>
          <cell r="BJ88">
            <v>10.55</v>
          </cell>
          <cell r="CS88">
            <v>40</v>
          </cell>
          <cell r="CT88">
            <v>3</v>
          </cell>
          <cell r="CV88">
            <v>9.92</v>
          </cell>
          <cell r="CW88">
            <v>6.17</v>
          </cell>
        </row>
        <row r="89">
          <cell r="B89">
            <v>20</v>
          </cell>
          <cell r="C89">
            <v>551.04999999999995</v>
          </cell>
          <cell r="D89">
            <v>564</v>
          </cell>
          <cell r="F89">
            <v>12.93</v>
          </cell>
          <cell r="G89">
            <v>8.39</v>
          </cell>
          <cell r="H89">
            <v>12.93</v>
          </cell>
          <cell r="J89">
            <v>43.619489559164734</v>
          </cell>
          <cell r="L89">
            <v>6.68</v>
          </cell>
          <cell r="M89">
            <v>124.64400000000001</v>
          </cell>
          <cell r="N89">
            <v>22.1</v>
          </cell>
          <cell r="Q89">
            <v>106.21</v>
          </cell>
          <cell r="S89">
            <v>192.67099999999988</v>
          </cell>
          <cell r="T89">
            <v>192.67099999999988</v>
          </cell>
          <cell r="V89">
            <v>24</v>
          </cell>
          <cell r="W89">
            <v>4.2553191489361701</v>
          </cell>
          <cell r="AB89">
            <v>75.839999999999989</v>
          </cell>
          <cell r="AC89">
            <v>2.52</v>
          </cell>
          <cell r="AD89">
            <v>2.5299999999999998</v>
          </cell>
          <cell r="AH89">
            <v>4.2</v>
          </cell>
          <cell r="AI89">
            <v>8.4</v>
          </cell>
          <cell r="AK89">
            <v>2.42</v>
          </cell>
          <cell r="AN89">
            <v>132.19999999999999</v>
          </cell>
          <cell r="AO89">
            <v>132.19999999999999</v>
          </cell>
          <cell r="AQ89">
            <v>0</v>
          </cell>
          <cell r="AS89">
            <v>7.58</v>
          </cell>
          <cell r="AU89">
            <v>0.72</v>
          </cell>
          <cell r="AX89">
            <v>4.32</v>
          </cell>
          <cell r="AY89">
            <v>96.4</v>
          </cell>
          <cell r="AZ89">
            <v>0.77</v>
          </cell>
          <cell r="BA89">
            <v>0.11</v>
          </cell>
          <cell r="BB89">
            <v>0.59</v>
          </cell>
          <cell r="BC89">
            <v>1.47</v>
          </cell>
          <cell r="BD89">
            <v>7.2</v>
          </cell>
          <cell r="BE89">
            <v>97.58</v>
          </cell>
          <cell r="BH89">
            <v>1.04</v>
          </cell>
          <cell r="BJ89">
            <v>11.02</v>
          </cell>
          <cell r="CS89">
            <v>40</v>
          </cell>
          <cell r="CT89">
            <v>3</v>
          </cell>
          <cell r="CV89">
            <v>5.6</v>
          </cell>
          <cell r="CW89">
            <v>7.4</v>
          </cell>
        </row>
        <row r="90">
          <cell r="B90">
            <v>21</v>
          </cell>
          <cell r="C90">
            <v>428.55</v>
          </cell>
          <cell r="D90">
            <v>313</v>
          </cell>
          <cell r="F90">
            <v>6.63</v>
          </cell>
          <cell r="G90">
            <v>5.39</v>
          </cell>
          <cell r="H90">
            <v>6.63</v>
          </cell>
          <cell r="J90">
            <v>47.209653092006036</v>
          </cell>
          <cell r="L90">
            <v>6.69</v>
          </cell>
          <cell r="M90">
            <v>71.045000000000002</v>
          </cell>
          <cell r="N90">
            <v>22.698083067092654</v>
          </cell>
          <cell r="Q90">
            <v>128.86000000000001</v>
          </cell>
          <cell r="S90">
            <v>134.85599999999988</v>
          </cell>
          <cell r="T90">
            <v>134.85599999999988</v>
          </cell>
          <cell r="V90">
            <v>12.551</v>
          </cell>
          <cell r="W90">
            <v>4.0099041533546327</v>
          </cell>
          <cell r="AB90">
            <v>88.390999999999991</v>
          </cell>
          <cell r="AC90">
            <v>2.58</v>
          </cell>
          <cell r="AD90">
            <v>2.59</v>
          </cell>
          <cell r="AH90">
            <v>5</v>
          </cell>
          <cell r="AI90">
            <v>6.07</v>
          </cell>
          <cell r="AK90">
            <v>2.56</v>
          </cell>
          <cell r="AN90">
            <v>85.6</v>
          </cell>
          <cell r="AO90">
            <v>85.6</v>
          </cell>
          <cell r="AQ90">
            <v>0</v>
          </cell>
          <cell r="AS90">
            <v>5.72</v>
          </cell>
          <cell r="AU90">
            <v>2.5499999999999998</v>
          </cell>
          <cell r="AX90">
            <v>5.95</v>
          </cell>
          <cell r="AY90">
            <v>97.4</v>
          </cell>
          <cell r="AZ90">
            <v>0.44</v>
          </cell>
          <cell r="BA90">
            <v>0.16</v>
          </cell>
          <cell r="BB90">
            <v>0.85</v>
          </cell>
          <cell r="BC90">
            <v>1.45</v>
          </cell>
          <cell r="BD90">
            <v>6.22</v>
          </cell>
          <cell r="BE90">
            <v>111.89</v>
          </cell>
          <cell r="BH90">
            <v>1.21</v>
          </cell>
          <cell r="BJ90">
            <v>11.3</v>
          </cell>
          <cell r="CS90">
            <v>40</v>
          </cell>
          <cell r="CT90">
            <v>3</v>
          </cell>
          <cell r="CV90">
            <v>7.18</v>
          </cell>
          <cell r="CW90">
            <v>7.61</v>
          </cell>
        </row>
        <row r="91">
          <cell r="B91">
            <v>22</v>
          </cell>
          <cell r="C91">
            <v>517.17999999999995</v>
          </cell>
          <cell r="D91">
            <v>711</v>
          </cell>
          <cell r="F91">
            <v>16.809999999999999</v>
          </cell>
          <cell r="G91">
            <v>15.76</v>
          </cell>
          <cell r="H91">
            <v>16.809999999999999</v>
          </cell>
          <cell r="J91">
            <v>42.296252230814993</v>
          </cell>
          <cell r="L91">
            <v>6.4</v>
          </cell>
          <cell r="M91">
            <v>159.76499999999999</v>
          </cell>
          <cell r="N91">
            <v>22.470464135021096</v>
          </cell>
          <cell r="Q91">
            <v>77.22</v>
          </cell>
          <cell r="S91">
            <v>217.40099999999987</v>
          </cell>
          <cell r="T91">
            <v>217.40099999999987</v>
          </cell>
          <cell r="V91">
            <v>29.04</v>
          </cell>
          <cell r="W91">
            <v>4.0843881856540083</v>
          </cell>
          <cell r="AB91">
            <v>117.43099999999998</v>
          </cell>
          <cell r="AC91">
            <v>2.66</v>
          </cell>
          <cell r="AD91">
            <v>2.5299999999999998</v>
          </cell>
          <cell r="AH91">
            <v>3.5</v>
          </cell>
          <cell r="AI91">
            <v>6.15</v>
          </cell>
          <cell r="AK91">
            <v>2.54</v>
          </cell>
          <cell r="AN91">
            <v>147.36000000000001</v>
          </cell>
          <cell r="AO91">
            <v>147.36000000000001</v>
          </cell>
          <cell r="AQ91">
            <v>0</v>
          </cell>
          <cell r="AS91">
            <v>6.52</v>
          </cell>
          <cell r="AU91">
            <v>2.54</v>
          </cell>
          <cell r="AX91">
            <v>4.32</v>
          </cell>
          <cell r="AY91">
            <v>96.8</v>
          </cell>
          <cell r="AZ91">
            <v>0.27</v>
          </cell>
          <cell r="BA91">
            <v>0.08</v>
          </cell>
          <cell r="BB91">
            <v>0.39</v>
          </cell>
          <cell r="BC91">
            <v>0.74</v>
          </cell>
          <cell r="BD91">
            <v>5.59</v>
          </cell>
          <cell r="BE91">
            <v>107.26</v>
          </cell>
          <cell r="BH91">
            <v>1.06</v>
          </cell>
          <cell r="BJ91">
            <v>11.15</v>
          </cell>
          <cell r="CS91">
            <v>40</v>
          </cell>
          <cell r="CT91">
            <v>3</v>
          </cell>
          <cell r="CV91">
            <v>5.7</v>
          </cell>
          <cell r="CW91">
            <v>6.86</v>
          </cell>
        </row>
        <row r="92">
          <cell r="B92">
            <v>23</v>
          </cell>
          <cell r="J92" t="e">
            <v>#DIV/0!</v>
          </cell>
          <cell r="N92" t="e">
            <v>#DIV/0!</v>
          </cell>
          <cell r="Q92">
            <v>0</v>
          </cell>
          <cell r="S92">
            <v>217.40099999999987</v>
          </cell>
          <cell r="T92">
            <v>217.40099999999987</v>
          </cell>
          <cell r="W92" t="e">
            <v>#DIV/0!</v>
          </cell>
          <cell r="AB92">
            <v>117.43099999999998</v>
          </cell>
          <cell r="AQ92">
            <v>0</v>
          </cell>
          <cell r="BC92">
            <v>0</v>
          </cell>
          <cell r="CS92">
            <v>40</v>
          </cell>
          <cell r="CT92">
            <v>3</v>
          </cell>
          <cell r="CV92">
            <v>6.1</v>
          </cell>
          <cell r="CW92">
            <v>6.09</v>
          </cell>
        </row>
        <row r="93">
          <cell r="B93">
            <v>24</v>
          </cell>
          <cell r="C93">
            <v>523.41</v>
          </cell>
          <cell r="D93">
            <v>457</v>
          </cell>
          <cell r="F93">
            <v>9</v>
          </cell>
          <cell r="G93">
            <v>5.25</v>
          </cell>
          <cell r="H93">
            <v>9.16</v>
          </cell>
          <cell r="J93">
            <v>49.890829694323145</v>
          </cell>
          <cell r="L93">
            <v>6.78</v>
          </cell>
          <cell r="M93">
            <v>103.90900000000001</v>
          </cell>
          <cell r="N93">
            <v>22.73719912472648</v>
          </cell>
          <cell r="Q93">
            <v>149.44999999999999</v>
          </cell>
          <cell r="S93">
            <v>171.8599999999999</v>
          </cell>
          <cell r="T93">
            <v>171.8599999999999</v>
          </cell>
          <cell r="V93">
            <v>18.509</v>
          </cell>
          <cell r="W93">
            <v>4.0501094091903722</v>
          </cell>
          <cell r="AB93">
            <v>135.94</v>
          </cell>
          <cell r="AC93">
            <v>2.56</v>
          </cell>
          <cell r="AD93">
            <v>2.59</v>
          </cell>
          <cell r="AH93">
            <v>6.8</v>
          </cell>
          <cell r="AI93">
            <v>5.4</v>
          </cell>
          <cell r="AK93">
            <v>2.5</v>
          </cell>
          <cell r="AN93">
            <v>112.53</v>
          </cell>
          <cell r="AO93">
            <v>112.53</v>
          </cell>
          <cell r="AQ93">
            <v>0</v>
          </cell>
          <cell r="AS93">
            <v>6.45</v>
          </cell>
          <cell r="AU93">
            <v>2.06</v>
          </cell>
          <cell r="AX93">
            <v>3.35</v>
          </cell>
          <cell r="AY93">
            <v>93.8</v>
          </cell>
          <cell r="AZ93">
            <v>0.28000000000000003</v>
          </cell>
          <cell r="BA93">
            <v>0.06</v>
          </cell>
          <cell r="BB93">
            <v>0.23</v>
          </cell>
          <cell r="BC93">
            <v>0.57000000000000006</v>
          </cell>
          <cell r="BD93">
            <v>8.89</v>
          </cell>
          <cell r="BE93">
            <v>95.87</v>
          </cell>
          <cell r="BH93">
            <v>1.1599999999999999</v>
          </cell>
          <cell r="BJ93">
            <v>8.1300000000000008</v>
          </cell>
          <cell r="CS93">
            <v>40</v>
          </cell>
          <cell r="CT93">
            <v>3</v>
          </cell>
          <cell r="CV93">
            <v>3.74</v>
          </cell>
          <cell r="CW93">
            <v>5.72</v>
          </cell>
        </row>
        <row r="94">
          <cell r="B94">
            <v>25</v>
          </cell>
          <cell r="C94">
            <v>364.6</v>
          </cell>
          <cell r="D94">
            <v>386</v>
          </cell>
          <cell r="F94">
            <v>8.91</v>
          </cell>
          <cell r="G94">
            <v>5.27</v>
          </cell>
          <cell r="H94">
            <v>8.91</v>
          </cell>
          <cell r="J94">
            <v>43.322109988776653</v>
          </cell>
          <cell r="L94">
            <v>5.26</v>
          </cell>
          <cell r="M94">
            <v>88.87</v>
          </cell>
          <cell r="N94">
            <v>23.023316062176168</v>
          </cell>
          <cell r="Q94">
            <v>97.16</v>
          </cell>
          <cell r="S94">
            <v>163.56999999999991</v>
          </cell>
          <cell r="T94">
            <v>163.56999999999991</v>
          </cell>
          <cell r="V94">
            <v>15.787000000000001</v>
          </cell>
          <cell r="W94">
            <v>4.0898963730569946</v>
          </cell>
          <cell r="AB94">
            <v>151.727</v>
          </cell>
          <cell r="AC94">
            <v>2.69</v>
          </cell>
          <cell r="AD94">
            <v>2.6</v>
          </cell>
          <cell r="AH94">
            <v>6.2</v>
          </cell>
          <cell r="AI94">
            <v>5.19</v>
          </cell>
          <cell r="AK94">
            <v>2.58</v>
          </cell>
          <cell r="AN94">
            <v>93.93</v>
          </cell>
          <cell r="AO94">
            <v>93.93</v>
          </cell>
          <cell r="AQ94">
            <v>0</v>
          </cell>
          <cell r="AS94">
            <v>6.05</v>
          </cell>
          <cell r="AU94">
            <v>0.86</v>
          </cell>
          <cell r="AX94">
            <v>4.3600000000000003</v>
          </cell>
          <cell r="AY94">
            <v>95</v>
          </cell>
          <cell r="AZ94">
            <v>0.8</v>
          </cell>
          <cell r="BA94">
            <v>0.09</v>
          </cell>
          <cell r="BB94">
            <v>0.28000000000000003</v>
          </cell>
          <cell r="BC94">
            <v>1.17</v>
          </cell>
          <cell r="BD94">
            <v>7.33</v>
          </cell>
          <cell r="BE94">
            <v>96.31</v>
          </cell>
          <cell r="BH94">
            <v>1.25</v>
          </cell>
          <cell r="BJ94">
            <v>8.26</v>
          </cell>
          <cell r="CS94">
            <v>40</v>
          </cell>
          <cell r="CT94">
            <v>3</v>
          </cell>
          <cell r="CV94">
            <v>4.8</v>
          </cell>
          <cell r="CW94">
            <v>7.78</v>
          </cell>
        </row>
        <row r="95">
          <cell r="B95">
            <v>26</v>
          </cell>
          <cell r="C95">
            <v>218.06</v>
          </cell>
          <cell r="D95">
            <v>272</v>
          </cell>
          <cell r="F95">
            <v>7.13</v>
          </cell>
          <cell r="H95">
            <v>7.13</v>
          </cell>
          <cell r="J95">
            <v>38.14866760168303</v>
          </cell>
          <cell r="L95">
            <v>7.39</v>
          </cell>
          <cell r="M95">
            <v>63.140999999999998</v>
          </cell>
          <cell r="N95">
            <v>23.213602941176468</v>
          </cell>
          <cell r="Q95">
            <v>72.459999999999994</v>
          </cell>
          <cell r="S95">
            <v>154.25099999999992</v>
          </cell>
          <cell r="T95">
            <v>154.25099999999992</v>
          </cell>
          <cell r="V95">
            <v>11.151999999999999</v>
          </cell>
          <cell r="W95">
            <v>4.0999999999999996</v>
          </cell>
          <cell r="AB95">
            <v>162.87899999999999</v>
          </cell>
          <cell r="AC95">
            <v>2.35</v>
          </cell>
          <cell r="AD95">
            <v>2.4900000000000002</v>
          </cell>
          <cell r="AH95">
            <v>8.4</v>
          </cell>
          <cell r="AI95">
            <v>7.47</v>
          </cell>
          <cell r="AK95">
            <v>2.54</v>
          </cell>
          <cell r="AN95">
            <v>61.66</v>
          </cell>
          <cell r="AO95">
            <v>61.66</v>
          </cell>
          <cell r="AQ95">
            <v>0</v>
          </cell>
          <cell r="AS95">
            <v>6.25</v>
          </cell>
          <cell r="AU95">
            <v>0.73</v>
          </cell>
          <cell r="AX95">
            <v>4.17</v>
          </cell>
          <cell r="AY95">
            <v>95.5</v>
          </cell>
          <cell r="AZ95">
            <v>0.79</v>
          </cell>
          <cell r="BA95">
            <v>0.02</v>
          </cell>
          <cell r="BB95">
            <v>0.26</v>
          </cell>
          <cell r="BC95">
            <v>1.07</v>
          </cell>
          <cell r="BD95">
            <v>10.93</v>
          </cell>
          <cell r="BE95">
            <v>94.81</v>
          </cell>
          <cell r="BH95">
            <v>1.53</v>
          </cell>
          <cell r="BJ95">
            <v>9.82</v>
          </cell>
          <cell r="CS95">
            <v>40</v>
          </cell>
          <cell r="CT95">
            <v>3</v>
          </cell>
          <cell r="CV95">
            <v>3.85</v>
          </cell>
          <cell r="CW95">
            <v>11.74</v>
          </cell>
        </row>
        <row r="96">
          <cell r="B96">
            <v>27</v>
          </cell>
          <cell r="C96">
            <v>261.64</v>
          </cell>
          <cell r="D96">
            <v>242</v>
          </cell>
          <cell r="F96">
            <v>6.1</v>
          </cell>
          <cell r="H96">
            <v>6.1</v>
          </cell>
          <cell r="J96">
            <v>39.672131147540988</v>
          </cell>
          <cell r="L96">
            <v>11.02</v>
          </cell>
          <cell r="M96">
            <v>56.41</v>
          </cell>
          <cell r="N96">
            <v>23.309917355371901</v>
          </cell>
          <cell r="Q96">
            <v>73.13</v>
          </cell>
          <cell r="S96">
            <v>137.53099999999992</v>
          </cell>
          <cell r="T96">
            <v>137.53099999999992</v>
          </cell>
          <cell r="V96">
            <v>9.8010000000000002</v>
          </cell>
          <cell r="W96">
            <v>4.05</v>
          </cell>
          <cell r="AB96">
            <v>172.67999999999998</v>
          </cell>
          <cell r="AC96">
            <v>2.1800000000000002</v>
          </cell>
          <cell r="AD96">
            <v>2.35</v>
          </cell>
          <cell r="AH96">
            <v>7.8</v>
          </cell>
          <cell r="AI96">
            <v>7.74</v>
          </cell>
          <cell r="AK96">
            <v>2.4700000000000002</v>
          </cell>
          <cell r="AN96">
            <v>50.12</v>
          </cell>
          <cell r="AO96">
            <v>50.12</v>
          </cell>
          <cell r="AQ96">
            <v>0</v>
          </cell>
          <cell r="AS96">
            <v>5.49</v>
          </cell>
          <cell r="AU96">
            <v>1.1299999999999999</v>
          </cell>
          <cell r="AX96">
            <v>5.23</v>
          </cell>
          <cell r="AY96">
            <v>94.8</v>
          </cell>
          <cell r="AZ96">
            <v>0.16</v>
          </cell>
          <cell r="BA96">
            <v>0.01</v>
          </cell>
          <cell r="BB96">
            <v>0.3</v>
          </cell>
          <cell r="BC96">
            <v>0.47</v>
          </cell>
          <cell r="BD96">
            <v>12.33</v>
          </cell>
          <cell r="BE96">
            <v>95.79</v>
          </cell>
          <cell r="BH96">
            <v>1.26</v>
          </cell>
          <cell r="BJ96">
            <v>7.59</v>
          </cell>
          <cell r="CS96">
            <v>40</v>
          </cell>
          <cell r="CT96">
            <v>3</v>
          </cell>
          <cell r="CV96">
            <v>4.24</v>
          </cell>
          <cell r="CW96">
            <v>8.4600000000000009</v>
          </cell>
        </row>
        <row r="97">
          <cell r="B97">
            <v>28</v>
          </cell>
          <cell r="C97">
            <v>271.51</v>
          </cell>
          <cell r="D97">
            <v>237</v>
          </cell>
          <cell r="F97">
            <v>6.28</v>
          </cell>
          <cell r="H97">
            <v>6.28</v>
          </cell>
          <cell r="J97">
            <v>37.738853503184714</v>
          </cell>
          <cell r="L97">
            <v>9.91</v>
          </cell>
          <cell r="M97">
            <v>55.101999999999997</v>
          </cell>
          <cell r="N97">
            <v>23.249789029535865</v>
          </cell>
          <cell r="Q97">
            <v>0</v>
          </cell>
          <cell r="S97">
            <v>192.63299999999992</v>
          </cell>
          <cell r="T97">
            <v>192.63299999999992</v>
          </cell>
          <cell r="V97">
            <v>9.6229999999999993</v>
          </cell>
          <cell r="W97">
            <v>4.0603375527426158</v>
          </cell>
          <cell r="AB97">
            <v>182.30299999999997</v>
          </cell>
          <cell r="AC97">
            <v>2.19</v>
          </cell>
          <cell r="AD97">
            <v>2.3199999999999998</v>
          </cell>
          <cell r="AH97">
            <v>4.8</v>
          </cell>
          <cell r="AI97">
            <v>8.77</v>
          </cell>
          <cell r="AN97">
            <v>53.37</v>
          </cell>
          <cell r="AO97">
            <v>53.37</v>
          </cell>
          <cell r="AQ97">
            <v>0</v>
          </cell>
          <cell r="AS97">
            <v>5.61</v>
          </cell>
          <cell r="AU97">
            <v>1.24</v>
          </cell>
          <cell r="AX97">
            <v>4.92</v>
          </cell>
          <cell r="AY97">
            <v>95.6</v>
          </cell>
          <cell r="AZ97">
            <v>0.28000000000000003</v>
          </cell>
          <cell r="BA97">
            <v>0.01</v>
          </cell>
          <cell r="BB97">
            <v>0.25</v>
          </cell>
          <cell r="BC97">
            <v>0.54</v>
          </cell>
          <cell r="BD97">
            <v>13.33</v>
          </cell>
          <cell r="BE97">
            <v>95.71</v>
          </cell>
          <cell r="BH97">
            <v>1.29</v>
          </cell>
          <cell r="BJ97">
            <v>14.55</v>
          </cell>
          <cell r="CS97">
            <v>40</v>
          </cell>
          <cell r="CT97">
            <v>3</v>
          </cell>
          <cell r="CV97">
            <v>4.71</v>
          </cell>
          <cell r="CW97">
            <v>11.31</v>
          </cell>
        </row>
        <row r="98">
          <cell r="B98">
            <v>29</v>
          </cell>
          <cell r="C98">
            <v>228.71</v>
          </cell>
          <cell r="D98">
            <v>268</v>
          </cell>
          <cell r="F98">
            <v>3.85</v>
          </cell>
          <cell r="G98">
            <v>7.08</v>
          </cell>
          <cell r="H98">
            <v>7.08</v>
          </cell>
          <cell r="J98">
            <v>37.853107344632768</v>
          </cell>
          <cell r="L98">
            <v>8.64</v>
          </cell>
          <cell r="M98">
            <v>60.026000000000003</v>
          </cell>
          <cell r="N98">
            <v>22.397761194029854</v>
          </cell>
          <cell r="Q98">
            <v>0</v>
          </cell>
          <cell r="S98">
            <v>252.65899999999993</v>
          </cell>
          <cell r="T98">
            <v>252.65899999999993</v>
          </cell>
          <cell r="V98">
            <v>10.935</v>
          </cell>
          <cell r="W98">
            <v>4.080223880597015</v>
          </cell>
          <cell r="Y98">
            <v>49.88</v>
          </cell>
          <cell r="AB98">
            <v>143.35799999999998</v>
          </cell>
          <cell r="AC98">
            <v>2.06</v>
          </cell>
          <cell r="AD98">
            <v>2.33</v>
          </cell>
          <cell r="AH98">
            <v>5</v>
          </cell>
          <cell r="AI98">
            <v>5.0999999999999996</v>
          </cell>
          <cell r="AL98">
            <v>5.83</v>
          </cell>
          <cell r="AM98">
            <v>6.88</v>
          </cell>
          <cell r="AN98">
            <v>58.83</v>
          </cell>
          <cell r="AO98">
            <v>58.83</v>
          </cell>
          <cell r="AQ98">
            <v>0</v>
          </cell>
          <cell r="AS98">
            <v>5.32</v>
          </cell>
          <cell r="AU98">
            <v>1.03</v>
          </cell>
          <cell r="AX98">
            <v>3.67</v>
          </cell>
          <cell r="AY98">
            <v>97.6</v>
          </cell>
          <cell r="AZ98">
            <v>0.92</v>
          </cell>
          <cell r="BA98">
            <v>0.21</v>
          </cell>
          <cell r="BB98">
            <v>0.53</v>
          </cell>
          <cell r="BC98">
            <v>1.6600000000000001</v>
          </cell>
          <cell r="BD98">
            <v>9.73</v>
          </cell>
          <cell r="BE98">
            <v>96.42</v>
          </cell>
          <cell r="BH98">
            <v>1.31</v>
          </cell>
          <cell r="BJ98">
            <v>7.29</v>
          </cell>
          <cell r="CS98">
            <v>40</v>
          </cell>
          <cell r="CT98">
            <v>3</v>
          </cell>
        </row>
        <row r="99">
          <cell r="B99">
            <v>30</v>
          </cell>
          <cell r="J99" t="e">
            <v>#DIV/0!</v>
          </cell>
          <cell r="N99" t="e">
            <v>#DIV/0!</v>
          </cell>
          <cell r="Q99">
            <v>0</v>
          </cell>
          <cell r="S99">
            <v>252.65899999999993</v>
          </cell>
          <cell r="T99">
            <v>252.65899999999993</v>
          </cell>
          <cell r="W99" t="e">
            <v>#DIV/0!</v>
          </cell>
          <cell r="AB99">
            <v>143.35799999999998</v>
          </cell>
          <cell r="AQ99">
            <v>0</v>
          </cell>
          <cell r="BC99">
            <v>0</v>
          </cell>
          <cell r="CS99">
            <v>40</v>
          </cell>
          <cell r="CT99">
            <v>3</v>
          </cell>
          <cell r="CV99">
            <v>5.34</v>
          </cell>
          <cell r="CW99">
            <v>13.42</v>
          </cell>
        </row>
        <row r="100">
          <cell r="B100">
            <v>31</v>
          </cell>
          <cell r="C100">
            <v>367.74</v>
          </cell>
          <cell r="D100">
            <v>379</v>
          </cell>
          <cell r="F100">
            <v>9.4</v>
          </cell>
          <cell r="G100">
            <v>4.93</v>
          </cell>
          <cell r="H100">
            <v>9.4</v>
          </cell>
          <cell r="J100">
            <v>40.319148936170208</v>
          </cell>
          <cell r="L100">
            <v>7.94</v>
          </cell>
          <cell r="M100">
            <v>86.777000000000001</v>
          </cell>
          <cell r="N100">
            <v>22.896306068601582</v>
          </cell>
          <cell r="Q100">
            <v>146.79</v>
          </cell>
          <cell r="S100">
            <v>192.64599999999993</v>
          </cell>
          <cell r="T100">
            <v>192.64599999999993</v>
          </cell>
          <cell r="V100">
            <v>15.8</v>
          </cell>
          <cell r="W100">
            <v>4.1688654353562002</v>
          </cell>
          <cell r="Y100">
            <v>45.63</v>
          </cell>
          <cell r="AB100">
            <v>113.52799999999999</v>
          </cell>
          <cell r="AC100">
            <v>2.23</v>
          </cell>
          <cell r="AD100">
            <v>2.2599999999999998</v>
          </cell>
          <cell r="AH100">
            <v>5.8</v>
          </cell>
          <cell r="AI100">
            <v>7.17</v>
          </cell>
          <cell r="AK100">
            <v>2.31</v>
          </cell>
          <cell r="AL100">
            <v>5.92</v>
          </cell>
          <cell r="AM100">
            <v>5.0999999999999996</v>
          </cell>
          <cell r="AN100">
            <v>72.959999999999994</v>
          </cell>
          <cell r="AO100">
            <v>72.959999999999994</v>
          </cell>
          <cell r="AQ100">
            <v>0</v>
          </cell>
          <cell r="AS100">
            <v>7.96</v>
          </cell>
          <cell r="AU100">
            <v>1.03</v>
          </cell>
          <cell r="AX100">
            <v>5.82</v>
          </cell>
          <cell r="AY100">
            <v>96.47</v>
          </cell>
          <cell r="AZ100">
            <v>0.41</v>
          </cell>
          <cell r="BA100">
            <v>0.21</v>
          </cell>
          <cell r="BB100">
            <v>0.35</v>
          </cell>
          <cell r="BC100">
            <v>0.97</v>
          </cell>
          <cell r="BD100">
            <v>7.64</v>
          </cell>
          <cell r="BE100">
            <v>119.67</v>
          </cell>
          <cell r="BH100">
            <v>1.23</v>
          </cell>
          <cell r="BJ100">
            <v>7</v>
          </cell>
          <cell r="CS100">
            <v>40</v>
          </cell>
          <cell r="CT100">
            <v>3</v>
          </cell>
        </row>
        <row r="101">
          <cell r="B101" t="str">
            <v>APR/1</v>
          </cell>
          <cell r="C101">
            <v>275.86</v>
          </cell>
          <cell r="D101">
            <v>267</v>
          </cell>
          <cell r="F101">
            <v>4.5599999999999996</v>
          </cell>
          <cell r="G101">
            <v>6.21</v>
          </cell>
          <cell r="H101">
            <v>6.21</v>
          </cell>
          <cell r="J101" t="e">
            <v>#DIV/0!</v>
          </cell>
          <cell r="M101">
            <v>60.075000000000003</v>
          </cell>
          <cell r="Q101">
            <v>0</v>
          </cell>
          <cell r="S101">
            <v>192.64599999999993</v>
          </cell>
          <cell r="T101">
            <v>192.64599999999993</v>
          </cell>
          <cell r="V101">
            <v>11.28</v>
          </cell>
          <cell r="Y101">
            <v>45.79</v>
          </cell>
          <cell r="AB101">
            <v>113.52799999999999</v>
          </cell>
          <cell r="AC101">
            <v>2.16</v>
          </cell>
          <cell r="AD101">
            <v>2.29</v>
          </cell>
          <cell r="AN101">
            <v>68.900000000000006</v>
          </cell>
          <cell r="AO101">
            <v>68.900000000000006</v>
          </cell>
          <cell r="AQ101">
            <v>0</v>
          </cell>
          <cell r="CS101">
            <v>40</v>
          </cell>
          <cell r="CT101">
            <v>3</v>
          </cell>
        </row>
        <row r="102">
          <cell r="B102">
            <v>2</v>
          </cell>
          <cell r="J102" t="e">
            <v>#DIV/0!</v>
          </cell>
          <cell r="Q102">
            <v>0</v>
          </cell>
          <cell r="S102">
            <v>192.64599999999993</v>
          </cell>
          <cell r="T102">
            <v>192.64599999999993</v>
          </cell>
          <cell r="AB102">
            <v>113.52799999999999</v>
          </cell>
          <cell r="AQ102">
            <v>0</v>
          </cell>
          <cell r="CS102">
            <v>40</v>
          </cell>
          <cell r="CT102">
            <v>3</v>
          </cell>
        </row>
        <row r="103">
          <cell r="B103">
            <v>3</v>
          </cell>
          <cell r="C103">
            <v>382.33</v>
          </cell>
          <cell r="D103">
            <v>301</v>
          </cell>
          <cell r="F103">
            <v>6.16</v>
          </cell>
          <cell r="G103">
            <v>5.5</v>
          </cell>
          <cell r="H103">
            <v>6.16</v>
          </cell>
          <cell r="J103" t="e">
            <v>#DIV/0!</v>
          </cell>
          <cell r="M103">
            <v>66.22</v>
          </cell>
          <cell r="Q103">
            <v>0</v>
          </cell>
          <cell r="S103">
            <v>192.64599999999993</v>
          </cell>
          <cell r="T103">
            <v>192.64599999999993</v>
          </cell>
          <cell r="V103">
            <v>12.384</v>
          </cell>
          <cell r="AB103">
            <v>113.52799999999999</v>
          </cell>
          <cell r="AC103">
            <v>2.31</v>
          </cell>
          <cell r="AD103">
            <v>2.2599999999999998</v>
          </cell>
          <cell r="AN103">
            <v>68.739999999999995</v>
          </cell>
          <cell r="AO103">
            <v>68.739999999999995</v>
          </cell>
          <cell r="AQ103">
            <v>0</v>
          </cell>
          <cell r="CS103">
            <v>40</v>
          </cell>
          <cell r="CT103">
            <v>3</v>
          </cell>
        </row>
        <row r="104">
          <cell r="B104">
            <v>4</v>
          </cell>
          <cell r="C104">
            <v>393.82</v>
          </cell>
          <cell r="D104">
            <v>386</v>
          </cell>
          <cell r="F104">
            <v>8.48</v>
          </cell>
          <cell r="G104">
            <v>6.49</v>
          </cell>
          <cell r="H104">
            <v>8.48</v>
          </cell>
          <cell r="J104" t="e">
            <v>#DIV/0!</v>
          </cell>
          <cell r="M104">
            <v>86.85</v>
          </cell>
          <cell r="Q104">
            <v>0</v>
          </cell>
          <cell r="S104">
            <v>192.64599999999993</v>
          </cell>
          <cell r="T104">
            <v>192.64599999999993</v>
          </cell>
          <cell r="V104">
            <v>15.6</v>
          </cell>
          <cell r="AB104">
            <v>113.52799999999999</v>
          </cell>
          <cell r="AC104">
            <v>2.15</v>
          </cell>
          <cell r="AD104">
            <v>2.16</v>
          </cell>
          <cell r="AN104">
            <v>85.08</v>
          </cell>
          <cell r="AO104">
            <v>85.08</v>
          </cell>
          <cell r="AQ104">
            <v>0</v>
          </cell>
          <cell r="CS104">
            <v>40</v>
          </cell>
          <cell r="CT104">
            <v>3</v>
          </cell>
        </row>
        <row r="105">
          <cell r="B105">
            <v>5</v>
          </cell>
          <cell r="C105">
            <v>323.60000000000002</v>
          </cell>
          <cell r="D105">
            <v>432</v>
          </cell>
          <cell r="F105">
            <v>9.89</v>
          </cell>
          <cell r="G105">
            <v>5.28</v>
          </cell>
          <cell r="H105">
            <v>9.89</v>
          </cell>
          <cell r="J105" t="e">
            <v>#DIV/0!</v>
          </cell>
          <cell r="M105">
            <v>99.436000000000007</v>
          </cell>
          <cell r="Q105">
            <v>0</v>
          </cell>
          <cell r="S105">
            <v>192.64599999999993</v>
          </cell>
          <cell r="T105">
            <v>192.64599999999993</v>
          </cell>
          <cell r="V105">
            <v>17.5</v>
          </cell>
          <cell r="AB105">
            <v>113.52799999999999</v>
          </cell>
          <cell r="AC105">
            <v>2.0699999999999998</v>
          </cell>
          <cell r="AD105">
            <v>2.1</v>
          </cell>
          <cell r="AN105">
            <v>94.91</v>
          </cell>
          <cell r="AO105">
            <v>94.91</v>
          </cell>
          <cell r="AQ105">
            <v>0</v>
          </cell>
          <cell r="CS105">
            <v>40</v>
          </cell>
          <cell r="CT105">
            <v>3</v>
          </cell>
        </row>
        <row r="106">
          <cell r="B106">
            <v>6</v>
          </cell>
          <cell r="J106" t="e">
            <v>#DIV/0!</v>
          </cell>
          <cell r="Q106">
            <v>0</v>
          </cell>
          <cell r="S106">
            <v>192.64599999999993</v>
          </cell>
          <cell r="T106">
            <v>192.64599999999993</v>
          </cell>
          <cell r="AB106">
            <v>113.52799999999999</v>
          </cell>
          <cell r="AQ106">
            <v>0</v>
          </cell>
          <cell r="CS106">
            <v>40</v>
          </cell>
          <cell r="CT106">
            <v>3</v>
          </cell>
        </row>
        <row r="107">
          <cell r="B107">
            <v>7</v>
          </cell>
          <cell r="C107">
            <v>550.25</v>
          </cell>
          <cell r="D107">
            <v>389</v>
          </cell>
          <cell r="F107">
            <v>8.6999999999999993</v>
          </cell>
          <cell r="G107">
            <v>7.96</v>
          </cell>
          <cell r="H107">
            <v>8.6999999999999993</v>
          </cell>
          <cell r="J107" t="e">
            <v>#DIV/0!</v>
          </cell>
          <cell r="M107">
            <v>90.637</v>
          </cell>
          <cell r="Q107">
            <v>0</v>
          </cell>
          <cell r="S107">
            <v>192.64599999999993</v>
          </cell>
          <cell r="T107">
            <v>192.64599999999993</v>
          </cell>
          <cell r="V107">
            <v>15.84</v>
          </cell>
          <cell r="Y107">
            <v>40.93</v>
          </cell>
          <cell r="AB107">
            <v>113.52799999999999</v>
          </cell>
          <cell r="AC107">
            <v>2.33</v>
          </cell>
          <cell r="AD107">
            <v>2.29</v>
          </cell>
          <cell r="AN107">
            <v>98.66</v>
          </cell>
          <cell r="AO107">
            <v>98.66</v>
          </cell>
          <cell r="AQ107">
            <v>0</v>
          </cell>
          <cell r="CS107">
            <v>40</v>
          </cell>
          <cell r="CT107">
            <v>3</v>
          </cell>
        </row>
        <row r="108">
          <cell r="B108">
            <v>8</v>
          </cell>
          <cell r="C108">
            <v>604.04999999999995</v>
          </cell>
          <cell r="D108">
            <v>620</v>
          </cell>
          <cell r="F108">
            <v>13.56</v>
          </cell>
          <cell r="G108">
            <v>13.34</v>
          </cell>
          <cell r="H108">
            <v>13.56</v>
          </cell>
          <cell r="J108" t="e">
            <v>#DIV/0!</v>
          </cell>
          <cell r="M108">
            <v>143.53</v>
          </cell>
          <cell r="Q108">
            <v>0</v>
          </cell>
          <cell r="S108">
            <v>192.64599999999993</v>
          </cell>
          <cell r="T108">
            <v>192.64599999999993</v>
          </cell>
          <cell r="V108">
            <v>24.96</v>
          </cell>
          <cell r="Y108">
            <v>46.23</v>
          </cell>
          <cell r="AB108">
            <v>113.52799999999999</v>
          </cell>
          <cell r="AC108">
            <v>2.15</v>
          </cell>
          <cell r="AD108">
            <v>2.25</v>
          </cell>
          <cell r="AN108">
            <v>127.1</v>
          </cell>
          <cell r="AO108">
            <v>127.1</v>
          </cell>
          <cell r="AQ108">
            <v>0</v>
          </cell>
          <cell r="CS108">
            <v>40</v>
          </cell>
          <cell r="CT108">
            <v>3</v>
          </cell>
        </row>
        <row r="109">
          <cell r="B109">
            <v>9</v>
          </cell>
          <cell r="C109">
            <v>522.80999999999995</v>
          </cell>
          <cell r="D109">
            <v>467</v>
          </cell>
          <cell r="F109">
            <v>8.19</v>
          </cell>
          <cell r="G109">
            <v>8.31</v>
          </cell>
          <cell r="H109">
            <v>11.75</v>
          </cell>
          <cell r="J109" t="e">
            <v>#DIV/0!</v>
          </cell>
          <cell r="M109">
            <v>109.791</v>
          </cell>
          <cell r="Q109">
            <v>0</v>
          </cell>
          <cell r="S109">
            <v>192.64599999999993</v>
          </cell>
          <cell r="T109">
            <v>192.64599999999993</v>
          </cell>
          <cell r="V109">
            <v>17.745999999999999</v>
          </cell>
          <cell r="Y109">
            <v>32.79</v>
          </cell>
          <cell r="AB109">
            <v>113.52799999999999</v>
          </cell>
          <cell r="AC109">
            <v>2.15</v>
          </cell>
          <cell r="AD109">
            <v>2.14</v>
          </cell>
          <cell r="AN109">
            <v>112.37</v>
          </cell>
          <cell r="AO109">
            <v>112.37</v>
          </cell>
          <cell r="AQ109">
            <v>0</v>
          </cell>
          <cell r="CS109">
            <v>40</v>
          </cell>
          <cell r="CT109">
            <v>3</v>
          </cell>
        </row>
        <row r="110">
          <cell r="B110">
            <v>10</v>
          </cell>
          <cell r="C110">
            <v>442</v>
          </cell>
          <cell r="D110">
            <v>595</v>
          </cell>
          <cell r="F110">
            <v>12.55</v>
          </cell>
          <cell r="G110">
            <v>11.11</v>
          </cell>
          <cell r="H110">
            <v>12.55</v>
          </cell>
          <cell r="J110" t="e">
            <v>#DIV/0!</v>
          </cell>
          <cell r="M110">
            <v>137.44499999999999</v>
          </cell>
          <cell r="Q110">
            <v>0</v>
          </cell>
          <cell r="S110">
            <v>192.64599999999993</v>
          </cell>
          <cell r="T110">
            <v>192.64599999999993</v>
          </cell>
          <cell r="V110">
            <v>20.943999999999999</v>
          </cell>
          <cell r="Y110">
            <v>39.58</v>
          </cell>
          <cell r="AB110">
            <v>113.52799999999999</v>
          </cell>
          <cell r="AC110">
            <v>2.2599999999999998</v>
          </cell>
          <cell r="AD110">
            <v>2.2200000000000002</v>
          </cell>
          <cell r="AN110">
            <v>118.14</v>
          </cell>
          <cell r="AO110">
            <v>118.14</v>
          </cell>
          <cell r="AQ110">
            <v>0</v>
          </cell>
          <cell r="CS110">
            <v>40</v>
          </cell>
          <cell r="CT110">
            <v>3</v>
          </cell>
        </row>
        <row r="111">
          <cell r="B111">
            <v>11</v>
          </cell>
          <cell r="C111">
            <v>338.38</v>
          </cell>
          <cell r="D111">
            <v>237</v>
          </cell>
          <cell r="F111">
            <v>5.71</v>
          </cell>
          <cell r="G111">
            <v>4.8600000000000003</v>
          </cell>
          <cell r="H111">
            <v>5.71</v>
          </cell>
          <cell r="J111" t="e">
            <v>#DIV/0!</v>
          </cell>
          <cell r="M111">
            <v>55.268000000000001</v>
          </cell>
          <cell r="Q111">
            <v>0</v>
          </cell>
          <cell r="S111">
            <v>192.64599999999993</v>
          </cell>
          <cell r="T111">
            <v>192.64599999999993</v>
          </cell>
          <cell r="V111">
            <v>8.3249999999999993</v>
          </cell>
          <cell r="Y111">
            <v>25.11</v>
          </cell>
          <cell r="AB111">
            <v>113.52799999999999</v>
          </cell>
          <cell r="AC111">
            <v>2.4500000000000002</v>
          </cell>
          <cell r="AD111">
            <v>2.2799999999999998</v>
          </cell>
          <cell r="AN111">
            <v>61.58</v>
          </cell>
          <cell r="AO111">
            <v>61.58</v>
          </cell>
          <cell r="AQ111">
            <v>0</v>
          </cell>
          <cell r="CS111">
            <v>40</v>
          </cell>
          <cell r="CT111">
            <v>3</v>
          </cell>
        </row>
        <row r="112">
          <cell r="B112">
            <v>12</v>
          </cell>
          <cell r="C112">
            <v>450.2</v>
          </cell>
          <cell r="D112">
            <v>567</v>
          </cell>
          <cell r="F112">
            <v>13.21</v>
          </cell>
          <cell r="G112">
            <v>9.09</v>
          </cell>
          <cell r="H112">
            <v>13.21</v>
          </cell>
          <cell r="J112" t="e">
            <v>#DIV/0!</v>
          </cell>
          <cell r="M112">
            <v>131.6</v>
          </cell>
          <cell r="Q112">
            <v>0</v>
          </cell>
          <cell r="S112">
            <v>192.64599999999993</v>
          </cell>
          <cell r="T112">
            <v>192.64599999999993</v>
          </cell>
          <cell r="V112">
            <v>19.844999999999999</v>
          </cell>
          <cell r="Y112">
            <v>25.96</v>
          </cell>
          <cell r="AB112">
            <v>113.52799999999999</v>
          </cell>
          <cell r="AC112">
            <v>2.39</v>
          </cell>
          <cell r="AD112">
            <v>2.36</v>
          </cell>
          <cell r="AN112">
            <v>113.4</v>
          </cell>
          <cell r="AO112">
            <v>104.38</v>
          </cell>
          <cell r="AQ112">
            <v>0</v>
          </cell>
          <cell r="CS112">
            <v>40</v>
          </cell>
          <cell r="CT112">
            <v>3</v>
          </cell>
        </row>
        <row r="113">
          <cell r="B113">
            <v>13</v>
          </cell>
          <cell r="J113" t="e">
            <v>#DIV/0!</v>
          </cell>
          <cell r="Q113">
            <v>0</v>
          </cell>
          <cell r="S113">
            <v>192.64599999999993</v>
          </cell>
          <cell r="T113">
            <v>192.64599999999993</v>
          </cell>
          <cell r="AB113">
            <v>113.52799999999999</v>
          </cell>
          <cell r="AQ113">
            <v>0</v>
          </cell>
          <cell r="CS113">
            <v>40</v>
          </cell>
          <cell r="CT113">
            <v>3</v>
          </cell>
        </row>
        <row r="114">
          <cell r="B114">
            <v>14</v>
          </cell>
          <cell r="C114">
            <v>520.48</v>
          </cell>
          <cell r="D114">
            <v>390</v>
          </cell>
          <cell r="F114">
            <v>8.8699999999999992</v>
          </cell>
          <cell r="G114">
            <v>9.0399999999999991</v>
          </cell>
          <cell r="H114">
            <v>9.0399999999999991</v>
          </cell>
          <cell r="J114" t="e">
            <v>#DIV/0!</v>
          </cell>
          <cell r="M114">
            <v>91.65</v>
          </cell>
          <cell r="Q114">
            <v>0</v>
          </cell>
          <cell r="S114">
            <v>192.64599999999993</v>
          </cell>
          <cell r="T114">
            <v>192.64599999999993</v>
          </cell>
          <cell r="V114">
            <v>13.88</v>
          </cell>
          <cell r="Y114">
            <v>12.98</v>
          </cell>
          <cell r="AB114">
            <v>113.52799999999999</v>
          </cell>
          <cell r="AC114">
            <v>2.4700000000000002</v>
          </cell>
          <cell r="AD114">
            <v>2.4</v>
          </cell>
          <cell r="AN114">
            <v>91.99</v>
          </cell>
          <cell r="AO114">
            <v>101.01</v>
          </cell>
          <cell r="AQ114">
            <v>0</v>
          </cell>
          <cell r="CS114">
            <v>40</v>
          </cell>
          <cell r="CT114">
            <v>3</v>
          </cell>
        </row>
        <row r="115">
          <cell r="B115">
            <v>15</v>
          </cell>
          <cell r="C115">
            <v>310.94</v>
          </cell>
          <cell r="D115">
            <v>442</v>
          </cell>
          <cell r="F115">
            <v>7.75</v>
          </cell>
          <cell r="G115">
            <v>12.47</v>
          </cell>
          <cell r="H115">
            <v>12.47</v>
          </cell>
          <cell r="J115" t="e">
            <v>#DIV/0!</v>
          </cell>
          <cell r="M115">
            <v>105.417</v>
          </cell>
          <cell r="Q115">
            <v>0</v>
          </cell>
          <cell r="S115">
            <v>192.64599999999993</v>
          </cell>
          <cell r="T115">
            <v>192.64599999999993</v>
          </cell>
          <cell r="V115">
            <v>15.504</v>
          </cell>
          <cell r="AB115">
            <v>113.52799999999999</v>
          </cell>
          <cell r="AC115">
            <v>2.36</v>
          </cell>
          <cell r="AD115">
            <v>2.33</v>
          </cell>
          <cell r="AN115">
            <v>88.25</v>
          </cell>
          <cell r="AO115">
            <v>88.25</v>
          </cell>
          <cell r="AQ115">
            <v>0</v>
          </cell>
          <cell r="CS115">
            <v>40</v>
          </cell>
          <cell r="CT115">
            <v>3</v>
          </cell>
        </row>
        <row r="116">
          <cell r="B116">
            <v>16</v>
          </cell>
          <cell r="C116">
            <v>460.01</v>
          </cell>
          <cell r="D116">
            <v>420</v>
          </cell>
          <cell r="F116">
            <v>6.92</v>
          </cell>
          <cell r="G116">
            <v>9.85</v>
          </cell>
          <cell r="H116">
            <v>9.85</v>
          </cell>
          <cell r="J116" t="e">
            <v>#DIV/0!</v>
          </cell>
          <cell r="M116">
            <v>98.49</v>
          </cell>
          <cell r="Q116">
            <v>0</v>
          </cell>
          <cell r="S116">
            <v>192.64599999999993</v>
          </cell>
          <cell r="T116">
            <v>192.64599999999993</v>
          </cell>
          <cell r="V116">
            <v>16.13</v>
          </cell>
          <cell r="Y116">
            <v>31.86</v>
          </cell>
          <cell r="AB116">
            <v>113.52799999999999</v>
          </cell>
          <cell r="AC116">
            <v>2.2599999999999998</v>
          </cell>
          <cell r="AD116">
            <v>2.31</v>
          </cell>
          <cell r="AN116">
            <v>94.25</v>
          </cell>
          <cell r="AO116">
            <v>94.25</v>
          </cell>
          <cell r="AQ116">
            <v>0</v>
          </cell>
          <cell r="CS116">
            <v>40</v>
          </cell>
          <cell r="CT116">
            <v>3</v>
          </cell>
        </row>
        <row r="117">
          <cell r="B117">
            <v>17</v>
          </cell>
          <cell r="C117">
            <v>560.87</v>
          </cell>
          <cell r="D117">
            <v>613</v>
          </cell>
          <cell r="F117">
            <v>11.21</v>
          </cell>
          <cell r="G117">
            <v>14.55</v>
          </cell>
          <cell r="H117">
            <v>14.55</v>
          </cell>
          <cell r="J117" t="e">
            <v>#DIV/0!</v>
          </cell>
          <cell r="M117">
            <v>141.10900000000001</v>
          </cell>
          <cell r="Q117">
            <v>0</v>
          </cell>
          <cell r="S117">
            <v>192.64599999999993</v>
          </cell>
          <cell r="T117">
            <v>192.64599999999993</v>
          </cell>
          <cell r="V117">
            <v>22.898</v>
          </cell>
          <cell r="Y117">
            <v>5.87</v>
          </cell>
          <cell r="AB117">
            <v>113.52799999999999</v>
          </cell>
          <cell r="AC117">
            <v>2.15</v>
          </cell>
          <cell r="AD117">
            <v>2.29</v>
          </cell>
          <cell r="AN117">
            <v>120.16</v>
          </cell>
          <cell r="AO117">
            <v>120.16</v>
          </cell>
          <cell r="AQ117">
            <v>0</v>
          </cell>
          <cell r="CS117">
            <v>40</v>
          </cell>
          <cell r="CT117">
            <v>3</v>
          </cell>
        </row>
        <row r="118">
          <cell r="B118">
            <v>18</v>
          </cell>
          <cell r="J118" t="e">
            <v>#DIV/0!</v>
          </cell>
          <cell r="Q118">
            <v>0</v>
          </cell>
          <cell r="S118">
            <v>192.64599999999993</v>
          </cell>
          <cell r="T118">
            <v>192.64599999999993</v>
          </cell>
          <cell r="AB118">
            <v>113.52799999999999</v>
          </cell>
          <cell r="AQ118">
            <v>0</v>
          </cell>
          <cell r="CS118">
            <v>40</v>
          </cell>
          <cell r="CT118">
            <v>3</v>
          </cell>
        </row>
        <row r="119">
          <cell r="B119">
            <v>19</v>
          </cell>
          <cell r="C119">
            <v>717.38</v>
          </cell>
          <cell r="D119">
            <v>736</v>
          </cell>
          <cell r="F119">
            <v>13.27</v>
          </cell>
          <cell r="G119">
            <v>17.239999999999998</v>
          </cell>
          <cell r="H119">
            <v>17.239999999999998</v>
          </cell>
          <cell r="J119" t="e">
            <v>#DIV/0!</v>
          </cell>
          <cell r="M119">
            <v>169.32300000000001</v>
          </cell>
          <cell r="Q119">
            <v>0</v>
          </cell>
          <cell r="S119">
            <v>192.64599999999993</v>
          </cell>
          <cell r="T119">
            <v>192.64599999999993</v>
          </cell>
          <cell r="V119">
            <v>27.998000000000001</v>
          </cell>
          <cell r="Y119">
            <v>37.909999999999997</v>
          </cell>
          <cell r="AB119">
            <v>113.52799999999999</v>
          </cell>
          <cell r="AC119">
            <v>2.13</v>
          </cell>
          <cell r="AD119">
            <v>2.2000000000000002</v>
          </cell>
          <cell r="AN119">
            <v>144.6</v>
          </cell>
          <cell r="AO119">
            <v>144.6</v>
          </cell>
          <cell r="AQ119">
            <v>0</v>
          </cell>
          <cell r="CS119">
            <v>40</v>
          </cell>
          <cell r="CT119">
            <v>3</v>
          </cell>
        </row>
        <row r="120">
          <cell r="B120">
            <v>20</v>
          </cell>
          <cell r="J120" t="e">
            <v>#DIV/0!</v>
          </cell>
          <cell r="Q120">
            <v>0</v>
          </cell>
          <cell r="S120">
            <v>192.64599999999993</v>
          </cell>
          <cell r="T120">
            <v>192.64599999999993</v>
          </cell>
          <cell r="AB120">
            <v>113.52799999999999</v>
          </cell>
          <cell r="AQ120">
            <v>0</v>
          </cell>
          <cell r="CS120">
            <v>40</v>
          </cell>
          <cell r="CT120">
            <v>3</v>
          </cell>
        </row>
        <row r="121">
          <cell r="B121">
            <v>21</v>
          </cell>
          <cell r="C121">
            <v>740.02</v>
          </cell>
          <cell r="D121">
            <v>622</v>
          </cell>
          <cell r="F121">
            <v>12.2</v>
          </cell>
          <cell r="G121">
            <v>13.35</v>
          </cell>
          <cell r="H121">
            <v>13.35</v>
          </cell>
          <cell r="J121" t="e">
            <v>#DIV/0!</v>
          </cell>
          <cell r="M121">
            <v>143.184</v>
          </cell>
          <cell r="Q121">
            <v>0</v>
          </cell>
          <cell r="S121">
            <v>192.64599999999993</v>
          </cell>
          <cell r="T121">
            <v>192.64599999999993</v>
          </cell>
          <cell r="V121">
            <v>23.763999999999999</v>
          </cell>
          <cell r="Y121">
            <v>31.2</v>
          </cell>
          <cell r="AB121">
            <v>113.52799999999999</v>
          </cell>
          <cell r="AC121">
            <v>2.08</v>
          </cell>
          <cell r="AD121">
            <v>2.1800000000000002</v>
          </cell>
          <cell r="AN121">
            <v>150.74</v>
          </cell>
          <cell r="AO121">
            <v>150.74</v>
          </cell>
          <cell r="AQ121">
            <v>0</v>
          </cell>
          <cell r="CS121">
            <v>40</v>
          </cell>
          <cell r="CT121">
            <v>3</v>
          </cell>
        </row>
        <row r="122">
          <cell r="B122">
            <v>22</v>
          </cell>
          <cell r="C122">
            <v>557.38</v>
          </cell>
          <cell r="D122">
            <v>516</v>
          </cell>
          <cell r="F122">
            <v>8.77</v>
          </cell>
          <cell r="G122">
            <v>12.88</v>
          </cell>
          <cell r="H122">
            <v>12.88</v>
          </cell>
          <cell r="J122" t="e">
            <v>#DIV/0!</v>
          </cell>
          <cell r="M122">
            <v>119.29900000000001</v>
          </cell>
          <cell r="Q122">
            <v>0</v>
          </cell>
          <cell r="S122">
            <v>192.64599999999993</v>
          </cell>
          <cell r="T122">
            <v>192.64599999999993</v>
          </cell>
          <cell r="V122">
            <v>20.173999999999999</v>
          </cell>
          <cell r="Y122">
            <v>38.53</v>
          </cell>
          <cell r="AB122">
            <v>113.52799999999999</v>
          </cell>
          <cell r="AC122">
            <v>2.15</v>
          </cell>
          <cell r="AD122">
            <v>2.17</v>
          </cell>
          <cell r="AN122">
            <v>108.43</v>
          </cell>
          <cell r="AO122">
            <v>108.43</v>
          </cell>
          <cell r="AQ122">
            <v>0</v>
          </cell>
          <cell r="CS122">
            <v>40</v>
          </cell>
          <cell r="CT122">
            <v>3</v>
          </cell>
        </row>
        <row r="123">
          <cell r="B123">
            <v>23</v>
          </cell>
          <cell r="C123">
            <v>382.23</v>
          </cell>
          <cell r="D123">
            <v>435</v>
          </cell>
          <cell r="F123">
            <v>9.36</v>
          </cell>
          <cell r="G123">
            <v>10.26</v>
          </cell>
          <cell r="H123">
            <v>10.26</v>
          </cell>
          <cell r="J123" t="e">
            <v>#DIV/0!</v>
          </cell>
          <cell r="M123">
            <v>100.09</v>
          </cell>
          <cell r="Q123">
            <v>0</v>
          </cell>
          <cell r="S123">
            <v>192.64599999999993</v>
          </cell>
          <cell r="T123">
            <v>192.64599999999993</v>
          </cell>
          <cell r="V123">
            <v>17.183</v>
          </cell>
          <cell r="Y123">
            <v>12.34</v>
          </cell>
          <cell r="AB123">
            <v>113.52799999999999</v>
          </cell>
          <cell r="AC123">
            <v>2.1800000000000002</v>
          </cell>
          <cell r="AD123">
            <v>2.14</v>
          </cell>
          <cell r="AN123">
            <v>105.76</v>
          </cell>
          <cell r="AO123">
            <v>105.76</v>
          </cell>
          <cell r="AQ123">
            <v>0</v>
          </cell>
          <cell r="CS123">
            <v>40</v>
          </cell>
          <cell r="CT123">
            <v>3</v>
          </cell>
        </row>
        <row r="124">
          <cell r="B124">
            <v>24</v>
          </cell>
          <cell r="C124">
            <v>381.83</v>
          </cell>
          <cell r="D124">
            <v>449</v>
          </cell>
          <cell r="F124">
            <v>10.119999999999999</v>
          </cell>
          <cell r="G124">
            <v>11.48</v>
          </cell>
          <cell r="H124">
            <v>11.48</v>
          </cell>
          <cell r="J124" t="e">
            <v>#DIV/0!</v>
          </cell>
          <cell r="M124">
            <v>104.164</v>
          </cell>
          <cell r="Q124">
            <v>0</v>
          </cell>
          <cell r="S124">
            <v>192.64599999999993</v>
          </cell>
          <cell r="T124">
            <v>192.64599999999993</v>
          </cell>
          <cell r="V124">
            <v>18.004999999999999</v>
          </cell>
          <cell r="Y124">
            <v>20.010000000000002</v>
          </cell>
          <cell r="AB124">
            <v>113.52799999999999</v>
          </cell>
          <cell r="AC124">
            <v>2.19</v>
          </cell>
          <cell r="AD124">
            <v>2.2200000000000002</v>
          </cell>
          <cell r="AN124">
            <v>88.73</v>
          </cell>
          <cell r="AO124">
            <v>88.73</v>
          </cell>
          <cell r="AQ124">
            <v>0</v>
          </cell>
          <cell r="CS124">
            <v>40</v>
          </cell>
          <cell r="CT124">
            <v>3</v>
          </cell>
        </row>
        <row r="125">
          <cell r="B125">
            <v>25</v>
          </cell>
          <cell r="C125">
            <v>184.78</v>
          </cell>
          <cell r="D125">
            <v>148</v>
          </cell>
          <cell r="G125">
            <v>4.1500000000000004</v>
          </cell>
          <cell r="H125">
            <v>4.1500000000000004</v>
          </cell>
          <cell r="J125" t="e">
            <v>#DIV/0!</v>
          </cell>
          <cell r="M125">
            <v>34.054000000000002</v>
          </cell>
          <cell r="Q125">
            <v>0</v>
          </cell>
          <cell r="S125">
            <v>192.64599999999993</v>
          </cell>
          <cell r="T125">
            <v>192.64599999999993</v>
          </cell>
          <cell r="V125">
            <v>5.9349999999999996</v>
          </cell>
          <cell r="Y125">
            <v>11.11</v>
          </cell>
          <cell r="AB125">
            <v>113.52799999999999</v>
          </cell>
          <cell r="AC125">
            <v>2.16</v>
          </cell>
          <cell r="AD125">
            <v>2.11</v>
          </cell>
          <cell r="AN125">
            <v>32.21</v>
          </cell>
          <cell r="AO125">
            <v>32.21</v>
          </cell>
          <cell r="AQ125">
            <v>0</v>
          </cell>
          <cell r="CS125">
            <v>40</v>
          </cell>
          <cell r="CT125">
            <v>3</v>
          </cell>
        </row>
        <row r="126">
          <cell r="B126">
            <v>26</v>
          </cell>
          <cell r="C126">
            <v>195.82</v>
          </cell>
          <cell r="D126">
            <v>259</v>
          </cell>
          <cell r="G126">
            <v>7.95</v>
          </cell>
          <cell r="H126">
            <v>7.95</v>
          </cell>
          <cell r="J126" t="e">
            <v>#DIV/0!</v>
          </cell>
          <cell r="M126">
            <v>59.648000000000003</v>
          </cell>
          <cell r="Q126">
            <v>0</v>
          </cell>
          <cell r="S126">
            <v>192.64599999999993</v>
          </cell>
          <cell r="T126">
            <v>192.64599999999993</v>
          </cell>
          <cell r="V126">
            <v>10.385</v>
          </cell>
          <cell r="AB126">
            <v>113.52799999999999</v>
          </cell>
          <cell r="AC126">
            <v>2.2999999999999998</v>
          </cell>
          <cell r="AD126">
            <v>2.29</v>
          </cell>
          <cell r="AN126">
            <v>56.56</v>
          </cell>
          <cell r="AO126">
            <v>56.56</v>
          </cell>
          <cell r="AQ126">
            <v>0</v>
          </cell>
          <cell r="CS126">
            <v>40</v>
          </cell>
          <cell r="CT126">
            <v>3</v>
          </cell>
        </row>
        <row r="127">
          <cell r="B127">
            <v>27</v>
          </cell>
          <cell r="J127" t="e">
            <v>#DIV/0!</v>
          </cell>
          <cell r="Q127">
            <v>0</v>
          </cell>
          <cell r="S127">
            <v>192.64599999999993</v>
          </cell>
          <cell r="T127">
            <v>192.64599999999993</v>
          </cell>
          <cell r="AB127">
            <v>113.52799999999999</v>
          </cell>
          <cell r="AQ127">
            <v>0</v>
          </cell>
          <cell r="CS127">
            <v>40</v>
          </cell>
          <cell r="CT127">
            <v>3</v>
          </cell>
        </row>
        <row r="128">
          <cell r="B128">
            <v>28</v>
          </cell>
          <cell r="C128">
            <v>414.07</v>
          </cell>
          <cell r="D128">
            <v>394</v>
          </cell>
          <cell r="F128">
            <v>7.73</v>
          </cell>
          <cell r="G128">
            <v>10.08</v>
          </cell>
          <cell r="H128">
            <v>10.08</v>
          </cell>
          <cell r="J128" t="e">
            <v>#DIV/0!</v>
          </cell>
          <cell r="M128">
            <v>91.408000000000001</v>
          </cell>
          <cell r="Q128">
            <v>0</v>
          </cell>
          <cell r="S128">
            <v>192.64599999999993</v>
          </cell>
          <cell r="T128">
            <v>192.64599999999993</v>
          </cell>
          <cell r="V128">
            <v>16.154</v>
          </cell>
          <cell r="Y128">
            <v>13.98</v>
          </cell>
          <cell r="AB128">
            <v>113.52799999999999</v>
          </cell>
          <cell r="AC128">
            <v>2.27</v>
          </cell>
          <cell r="AD128">
            <v>2.29</v>
          </cell>
          <cell r="AN128">
            <v>67.180000000000007</v>
          </cell>
          <cell r="AO128">
            <v>67.180000000000007</v>
          </cell>
          <cell r="AQ128">
            <v>0</v>
          </cell>
          <cell r="CS128">
            <v>40</v>
          </cell>
          <cell r="CT128">
            <v>3</v>
          </cell>
        </row>
        <row r="129">
          <cell r="B129">
            <v>29</v>
          </cell>
          <cell r="C129">
            <v>297.75</v>
          </cell>
          <cell r="D129">
            <v>215</v>
          </cell>
          <cell r="G129">
            <v>7.65</v>
          </cell>
          <cell r="H129">
            <v>7.65</v>
          </cell>
          <cell r="J129" t="e">
            <v>#DIV/0!</v>
          </cell>
          <cell r="M129">
            <v>50.155999999999999</v>
          </cell>
          <cell r="Q129">
            <v>0</v>
          </cell>
          <cell r="S129">
            <v>192.64599999999993</v>
          </cell>
          <cell r="T129">
            <v>192.64599999999993</v>
          </cell>
          <cell r="V129">
            <v>8.7260000000000009</v>
          </cell>
          <cell r="Y129">
            <v>13.66</v>
          </cell>
          <cell r="AB129">
            <v>113.52799999999999</v>
          </cell>
          <cell r="AC129">
            <v>2.13</v>
          </cell>
          <cell r="AD129">
            <v>2.16</v>
          </cell>
          <cell r="AN129">
            <v>64.81</v>
          </cell>
          <cell r="AO129">
            <v>64.81</v>
          </cell>
          <cell r="AQ129">
            <v>0</v>
          </cell>
          <cell r="CS129">
            <v>40</v>
          </cell>
          <cell r="CT129">
            <v>3</v>
          </cell>
        </row>
        <row r="130">
          <cell r="B130">
            <v>30</v>
          </cell>
          <cell r="C130">
            <v>190.83</v>
          </cell>
          <cell r="D130">
            <v>296</v>
          </cell>
          <cell r="G130">
            <v>8.9600000000000009</v>
          </cell>
          <cell r="H130">
            <v>8.9600000000000009</v>
          </cell>
          <cell r="J130" t="e">
            <v>#DIV/0!</v>
          </cell>
          <cell r="M130">
            <v>69.290999999999997</v>
          </cell>
          <cell r="Q130">
            <v>0</v>
          </cell>
          <cell r="S130">
            <v>192.64599999999993</v>
          </cell>
          <cell r="T130">
            <v>192.64599999999993</v>
          </cell>
          <cell r="V130">
            <v>11.96</v>
          </cell>
          <cell r="Y130">
            <v>6.84</v>
          </cell>
          <cell r="AB130">
            <v>113.52799999999999</v>
          </cell>
          <cell r="AC130">
            <v>2.1</v>
          </cell>
          <cell r="AD130">
            <v>2.09</v>
          </cell>
          <cell r="AN130">
            <v>61</v>
          </cell>
          <cell r="AO130">
            <v>61</v>
          </cell>
          <cell r="AQ130">
            <v>0</v>
          </cell>
          <cell r="CS130">
            <v>40</v>
          </cell>
          <cell r="CT130">
            <v>3</v>
          </cell>
        </row>
        <row r="131">
          <cell r="B131">
            <v>31</v>
          </cell>
          <cell r="J131" t="e">
            <v>#DIV/0!</v>
          </cell>
          <cell r="Q131">
            <v>0</v>
          </cell>
          <cell r="S131">
            <v>192.64599999999993</v>
          </cell>
          <cell r="T131">
            <v>192.64599999999993</v>
          </cell>
          <cell r="AB131">
            <v>113.52799999999999</v>
          </cell>
          <cell r="AQ131">
            <v>0</v>
          </cell>
          <cell r="CS131">
            <v>40</v>
          </cell>
          <cell r="CT131">
            <v>3</v>
          </cell>
        </row>
        <row r="132">
          <cell r="B132" t="str">
            <v>MEI/1</v>
          </cell>
          <cell r="D132">
            <v>202</v>
          </cell>
          <cell r="G132">
            <v>7.11</v>
          </cell>
          <cell r="H132">
            <v>7.11</v>
          </cell>
          <cell r="J132">
            <v>28.410689170182838</v>
          </cell>
          <cell r="M132">
            <v>47.292000000000002</v>
          </cell>
          <cell r="Q132">
            <v>51.41</v>
          </cell>
          <cell r="S132">
            <v>137.84299999999985</v>
          </cell>
          <cell r="T132">
            <v>137.84299999999985</v>
          </cell>
          <cell r="V132">
            <v>8.1389999999999993</v>
          </cell>
          <cell r="Y132">
            <v>14.1</v>
          </cell>
          <cell r="AB132">
            <v>8.006999999999989</v>
          </cell>
          <cell r="AN132">
            <v>44.79</v>
          </cell>
          <cell r="AO132">
            <v>44.79</v>
          </cell>
          <cell r="AQ132">
            <v>0</v>
          </cell>
          <cell r="CS132">
            <v>40</v>
          </cell>
          <cell r="CT132">
            <v>3</v>
          </cell>
        </row>
        <row r="133">
          <cell r="B133">
            <v>2</v>
          </cell>
          <cell r="D133">
            <v>203</v>
          </cell>
          <cell r="G133">
            <v>7.77</v>
          </cell>
          <cell r="H133">
            <v>7.77</v>
          </cell>
          <cell r="J133">
            <v>26.126126126126128</v>
          </cell>
          <cell r="M133">
            <v>47.052</v>
          </cell>
          <cell r="Q133">
            <v>74.92</v>
          </cell>
          <cell r="S133">
            <v>109.97499999999984</v>
          </cell>
          <cell r="T133">
            <v>109.97499999999984</v>
          </cell>
          <cell r="V133">
            <v>8.1630000000000003</v>
          </cell>
          <cell r="Y133">
            <v>6.52</v>
          </cell>
          <cell r="AB133">
            <v>9.6499999999999879</v>
          </cell>
          <cell r="AN133">
            <v>39.54</v>
          </cell>
          <cell r="AO133">
            <v>39.54</v>
          </cell>
          <cell r="AQ133">
            <v>0</v>
          </cell>
          <cell r="CS133">
            <v>40</v>
          </cell>
          <cell r="CT133">
            <v>3</v>
          </cell>
        </row>
        <row r="134">
          <cell r="B134">
            <v>3</v>
          </cell>
          <cell r="D134">
            <v>352</v>
          </cell>
          <cell r="G134">
            <v>12.62</v>
          </cell>
          <cell r="H134">
            <v>12.62</v>
          </cell>
          <cell r="J134">
            <v>27.892234548335978</v>
          </cell>
          <cell r="M134">
            <v>82.075000000000003</v>
          </cell>
          <cell r="Q134">
            <v>51.69</v>
          </cell>
          <cell r="S134">
            <v>140.35999999999984</v>
          </cell>
          <cell r="T134">
            <v>140.35999999999984</v>
          </cell>
          <cell r="V134">
            <v>14.2</v>
          </cell>
          <cell r="AB134">
            <v>23.849999999999987</v>
          </cell>
          <cell r="AN134">
            <v>78.760000000000005</v>
          </cell>
          <cell r="AO134">
            <v>78.760000000000005</v>
          </cell>
          <cell r="AQ134">
            <v>0</v>
          </cell>
          <cell r="CS134">
            <v>40</v>
          </cell>
          <cell r="CT134">
            <v>3</v>
          </cell>
        </row>
        <row r="135">
          <cell r="B135">
            <v>4</v>
          </cell>
          <cell r="Q135">
            <v>0</v>
          </cell>
          <cell r="S135">
            <v>140.35999999999984</v>
          </cell>
          <cell r="T135">
            <v>140.35999999999984</v>
          </cell>
          <cell r="AB135">
            <v>23.849999999999987</v>
          </cell>
          <cell r="AQ135">
            <v>0</v>
          </cell>
          <cell r="CS135">
            <v>40</v>
          </cell>
          <cell r="CT135">
            <v>3</v>
          </cell>
        </row>
        <row r="136">
          <cell r="B136">
            <v>5</v>
          </cell>
          <cell r="D136">
            <v>297</v>
          </cell>
          <cell r="G136">
            <v>10.17</v>
          </cell>
          <cell r="H136">
            <v>10.17</v>
          </cell>
          <cell r="J136">
            <v>29.20353982300885</v>
          </cell>
          <cell r="M136">
            <v>68.635999999999996</v>
          </cell>
          <cell r="Q136">
            <v>78.44</v>
          </cell>
          <cell r="S136">
            <v>130.55599999999984</v>
          </cell>
          <cell r="T136">
            <v>130.55599999999984</v>
          </cell>
          <cell r="V136">
            <v>11.9</v>
          </cell>
          <cell r="AB136">
            <v>35.749999999999986</v>
          </cell>
          <cell r="AN136">
            <v>60.94</v>
          </cell>
          <cell r="AO136">
            <v>60.94</v>
          </cell>
          <cell r="AQ136">
            <v>0</v>
          </cell>
          <cell r="CS136">
            <v>40</v>
          </cell>
          <cell r="CT136">
            <v>3</v>
          </cell>
        </row>
        <row r="137">
          <cell r="B137">
            <v>6</v>
          </cell>
          <cell r="D137">
            <v>416</v>
          </cell>
          <cell r="G137">
            <v>11.96</v>
          </cell>
          <cell r="H137">
            <v>11.96</v>
          </cell>
          <cell r="J137">
            <v>34.782608695652172</v>
          </cell>
          <cell r="M137">
            <v>95.888000000000005</v>
          </cell>
          <cell r="Q137">
            <v>0</v>
          </cell>
          <cell r="S137">
            <v>226.44399999999985</v>
          </cell>
          <cell r="T137">
            <v>226.44399999999985</v>
          </cell>
          <cell r="V137">
            <v>15.43</v>
          </cell>
          <cell r="Y137">
            <v>32.93</v>
          </cell>
          <cell r="AB137">
            <v>18.249999999999986</v>
          </cell>
          <cell r="AN137">
            <v>85.49</v>
          </cell>
          <cell r="AO137">
            <v>85.49</v>
          </cell>
          <cell r="AQ137">
            <v>0</v>
          </cell>
          <cell r="CS137">
            <v>40</v>
          </cell>
          <cell r="CT137">
            <v>3</v>
          </cell>
        </row>
        <row r="138">
          <cell r="B138">
            <v>7</v>
          </cell>
          <cell r="D138">
            <v>374</v>
          </cell>
          <cell r="G138">
            <v>12.04</v>
          </cell>
          <cell r="H138">
            <v>12.04</v>
          </cell>
          <cell r="J138">
            <v>31.063122923588043</v>
          </cell>
          <cell r="M138">
            <v>86.468999999999994</v>
          </cell>
          <cell r="Q138">
            <v>112.05</v>
          </cell>
          <cell r="S138">
            <v>200.86299999999983</v>
          </cell>
          <cell r="T138">
            <v>200.86299999999983</v>
          </cell>
          <cell r="V138">
            <v>15.372</v>
          </cell>
          <cell r="Y138">
            <v>33.01</v>
          </cell>
          <cell r="AB138">
            <v>0.61199999999998766</v>
          </cell>
          <cell r="AN138">
            <v>81.75</v>
          </cell>
          <cell r="AO138">
            <v>81.75</v>
          </cell>
          <cell r="AQ138">
            <v>0</v>
          </cell>
          <cell r="CS138">
            <v>40</v>
          </cell>
          <cell r="CT138">
            <v>3</v>
          </cell>
        </row>
        <row r="139">
          <cell r="B139">
            <v>8</v>
          </cell>
          <cell r="D139">
            <v>446</v>
          </cell>
          <cell r="G139">
            <v>13.23</v>
          </cell>
          <cell r="H139">
            <v>13.23</v>
          </cell>
          <cell r="J139">
            <v>33.711262282690853</v>
          </cell>
          <cell r="M139">
            <v>102.624</v>
          </cell>
          <cell r="Q139">
            <v>126.29</v>
          </cell>
          <cell r="S139">
            <v>177.19699999999983</v>
          </cell>
          <cell r="T139">
            <v>177.19699999999983</v>
          </cell>
          <cell r="V139">
            <v>17.928999999999998</v>
          </cell>
          <cell r="Y139">
            <v>6.31</v>
          </cell>
          <cell r="AB139">
            <v>12.230999999999987</v>
          </cell>
          <cell r="AN139">
            <v>91.73</v>
          </cell>
          <cell r="AO139">
            <v>91.73</v>
          </cell>
          <cell r="AQ139">
            <v>0</v>
          </cell>
          <cell r="CS139">
            <v>40</v>
          </cell>
          <cell r="CT139">
            <v>3</v>
          </cell>
        </row>
        <row r="140">
          <cell r="B140">
            <v>9</v>
          </cell>
          <cell r="D140">
            <v>232</v>
          </cell>
          <cell r="F140">
            <v>2</v>
          </cell>
          <cell r="G140">
            <v>6.5</v>
          </cell>
          <cell r="H140">
            <v>8.5</v>
          </cell>
          <cell r="J140">
            <v>27.294117647058822</v>
          </cell>
          <cell r="M140">
            <v>53.36</v>
          </cell>
          <cell r="Q140">
            <v>121.79</v>
          </cell>
          <cell r="S140">
            <v>108.76699999999984</v>
          </cell>
          <cell r="T140">
            <v>108.76699999999984</v>
          </cell>
          <cell r="V140">
            <v>9.3490000000000002</v>
          </cell>
          <cell r="Y140">
            <v>18.88</v>
          </cell>
          <cell r="AB140">
            <v>2.6999999999999886</v>
          </cell>
          <cell r="AN140">
            <v>51.66</v>
          </cell>
          <cell r="AO140">
            <v>51.66</v>
          </cell>
          <cell r="AQ140">
            <v>0</v>
          </cell>
          <cell r="CS140">
            <v>40</v>
          </cell>
          <cell r="CT140">
            <v>3</v>
          </cell>
        </row>
        <row r="141">
          <cell r="B141">
            <v>10</v>
          </cell>
          <cell r="D141">
            <v>525</v>
          </cell>
          <cell r="G141">
            <v>18.62</v>
          </cell>
          <cell r="H141">
            <v>18.62</v>
          </cell>
          <cell r="J141">
            <v>28.195488721804509</v>
          </cell>
          <cell r="M141">
            <v>118.884</v>
          </cell>
          <cell r="Q141">
            <v>109.88</v>
          </cell>
          <cell r="S141">
            <v>117.77099999999984</v>
          </cell>
          <cell r="T141">
            <v>117.77099999999984</v>
          </cell>
          <cell r="V141">
            <v>19.309999999999999</v>
          </cell>
          <cell r="Y141">
            <v>13.37</v>
          </cell>
          <cell r="AB141">
            <v>8.6399999999999881</v>
          </cell>
          <cell r="AN141">
            <v>106.08</v>
          </cell>
          <cell r="AO141">
            <v>86.08</v>
          </cell>
          <cell r="AQ141">
            <v>20</v>
          </cell>
          <cell r="CS141">
            <v>40</v>
          </cell>
          <cell r="CT141">
            <v>3</v>
          </cell>
        </row>
        <row r="142">
          <cell r="B142">
            <v>11</v>
          </cell>
          <cell r="Q142">
            <v>0</v>
          </cell>
          <cell r="S142">
            <v>117.77099999999984</v>
          </cell>
          <cell r="T142">
            <v>117.77099999999984</v>
          </cell>
          <cell r="AB142">
            <v>8.6399999999999881</v>
          </cell>
          <cell r="AQ142">
            <v>20</v>
          </cell>
          <cell r="CS142">
            <v>40</v>
          </cell>
          <cell r="CT142">
            <v>3</v>
          </cell>
        </row>
        <row r="143">
          <cell r="B143">
            <v>12</v>
          </cell>
          <cell r="D143">
            <v>327</v>
          </cell>
          <cell r="G143">
            <v>11.46</v>
          </cell>
          <cell r="H143">
            <v>11.46</v>
          </cell>
          <cell r="J143">
            <v>28.534031413612563</v>
          </cell>
          <cell r="M143">
            <v>72.593999999999994</v>
          </cell>
          <cell r="Q143">
            <v>65.489999999999995</v>
          </cell>
          <cell r="S143">
            <v>124.87499999999984</v>
          </cell>
          <cell r="T143">
            <v>124.87499999999984</v>
          </cell>
          <cell r="V143">
            <v>12.585000000000001</v>
          </cell>
          <cell r="Y143">
            <v>19.63</v>
          </cell>
          <cell r="AB143">
            <v>1.5949999999999882</v>
          </cell>
          <cell r="AN143">
            <v>60.29</v>
          </cell>
          <cell r="AO143">
            <v>80.290000000000006</v>
          </cell>
          <cell r="AQ143">
            <v>0</v>
          </cell>
          <cell r="CS143">
            <v>40</v>
          </cell>
          <cell r="CT143">
            <v>3</v>
          </cell>
        </row>
        <row r="144">
          <cell r="B144">
            <v>13</v>
          </cell>
          <cell r="D144">
            <v>514</v>
          </cell>
          <cell r="G144">
            <v>17.899999999999999</v>
          </cell>
          <cell r="H144">
            <v>17.899999999999999</v>
          </cell>
          <cell r="J144">
            <v>28.715083798882684</v>
          </cell>
          <cell r="M144">
            <v>113.33</v>
          </cell>
          <cell r="Q144">
            <v>96.4</v>
          </cell>
          <cell r="S144">
            <v>141.80499999999984</v>
          </cell>
          <cell r="T144">
            <v>141.80499999999984</v>
          </cell>
          <cell r="V144">
            <v>19.058</v>
          </cell>
          <cell r="Y144">
            <v>6.68</v>
          </cell>
          <cell r="AB144">
            <v>13.972999999999988</v>
          </cell>
          <cell r="AN144">
            <v>114.88</v>
          </cell>
          <cell r="AO144">
            <v>114.88</v>
          </cell>
          <cell r="AQ144">
            <v>0</v>
          </cell>
          <cell r="CS144">
            <v>40</v>
          </cell>
          <cell r="CT144">
            <v>3</v>
          </cell>
        </row>
        <row r="145">
          <cell r="B145">
            <v>14</v>
          </cell>
          <cell r="Q145">
            <v>0</v>
          </cell>
          <cell r="S145">
            <v>141.80499999999984</v>
          </cell>
          <cell r="T145">
            <v>141.80499999999984</v>
          </cell>
          <cell r="AB145">
            <v>13.972999999999988</v>
          </cell>
          <cell r="AQ145">
            <v>0</v>
          </cell>
          <cell r="CS145">
            <v>40</v>
          </cell>
          <cell r="CT145">
            <v>3</v>
          </cell>
        </row>
        <row r="146">
          <cell r="B146">
            <v>15</v>
          </cell>
          <cell r="Q146">
            <v>0</v>
          </cell>
          <cell r="S146">
            <v>141.80499999999984</v>
          </cell>
          <cell r="T146">
            <v>141.80499999999984</v>
          </cell>
          <cell r="AB146">
            <v>13.972999999999988</v>
          </cell>
          <cell r="AQ146">
            <v>0</v>
          </cell>
          <cell r="CS146">
            <v>40</v>
          </cell>
          <cell r="CT146">
            <v>3</v>
          </cell>
        </row>
        <row r="147">
          <cell r="B147">
            <v>16</v>
          </cell>
          <cell r="D147">
            <v>302</v>
          </cell>
          <cell r="G147">
            <v>10.47</v>
          </cell>
          <cell r="H147">
            <v>10.47</v>
          </cell>
          <cell r="J147">
            <v>28.844317096466092</v>
          </cell>
          <cell r="M147">
            <v>66.91</v>
          </cell>
          <cell r="Q147">
            <v>0</v>
          </cell>
          <cell r="S147">
            <v>208.71499999999983</v>
          </cell>
          <cell r="T147">
            <v>208.71499999999983</v>
          </cell>
          <cell r="V147">
            <v>11.61</v>
          </cell>
          <cell r="Y147">
            <v>6.96</v>
          </cell>
          <cell r="AB147">
            <v>18.622999999999987</v>
          </cell>
          <cell r="AN147">
            <v>50.78</v>
          </cell>
          <cell r="AO147">
            <v>50.78</v>
          </cell>
          <cell r="AQ147">
            <v>0</v>
          </cell>
          <cell r="CS147">
            <v>40</v>
          </cell>
          <cell r="CT147">
            <v>3</v>
          </cell>
        </row>
        <row r="148">
          <cell r="B148">
            <v>17</v>
          </cell>
          <cell r="D148">
            <v>594</v>
          </cell>
          <cell r="G148">
            <v>21.22</v>
          </cell>
          <cell r="H148">
            <v>21.22</v>
          </cell>
          <cell r="J148">
            <v>27.992459943449578</v>
          </cell>
          <cell r="M148">
            <v>131.673</v>
          </cell>
          <cell r="Q148">
            <v>0</v>
          </cell>
          <cell r="S148">
            <v>340.38799999999981</v>
          </cell>
          <cell r="T148">
            <v>340.38799999999981</v>
          </cell>
          <cell r="V148">
            <v>23.004999999999999</v>
          </cell>
          <cell r="Y148">
            <v>13.44</v>
          </cell>
          <cell r="AB148">
            <v>28.187999999999988</v>
          </cell>
          <cell r="AN148">
            <v>136.38</v>
          </cell>
          <cell r="AO148">
            <v>136.38</v>
          </cell>
          <cell r="AQ148">
            <v>0</v>
          </cell>
          <cell r="CS148">
            <v>40</v>
          </cell>
          <cell r="CT148">
            <v>3</v>
          </cell>
        </row>
        <row r="149">
          <cell r="B149">
            <v>18</v>
          </cell>
          <cell r="Q149">
            <v>0</v>
          </cell>
          <cell r="S149">
            <v>340.38799999999981</v>
          </cell>
          <cell r="T149">
            <v>340.38799999999981</v>
          </cell>
          <cell r="AB149">
            <v>28.187999999999988</v>
          </cell>
          <cell r="AQ149">
            <v>0</v>
          </cell>
          <cell r="CS149">
            <v>40</v>
          </cell>
          <cell r="CT149">
            <v>3</v>
          </cell>
        </row>
        <row r="150">
          <cell r="B150">
            <v>19</v>
          </cell>
          <cell r="D150">
            <v>713</v>
          </cell>
          <cell r="G150">
            <v>21.42</v>
          </cell>
          <cell r="H150">
            <v>21.42</v>
          </cell>
          <cell r="J150">
            <v>33.286647992530341</v>
          </cell>
          <cell r="M150">
            <v>158.286</v>
          </cell>
          <cell r="Q150">
            <v>0</v>
          </cell>
          <cell r="S150">
            <v>498.67399999999981</v>
          </cell>
          <cell r="T150">
            <v>498.67399999999981</v>
          </cell>
          <cell r="V150">
            <v>28.805</v>
          </cell>
          <cell r="Y150">
            <v>25.87</v>
          </cell>
          <cell r="AB150">
            <v>31.122999999999987</v>
          </cell>
          <cell r="AN150">
            <v>139.47999999999999</v>
          </cell>
          <cell r="AO150">
            <v>139.47999999999999</v>
          </cell>
          <cell r="AQ150">
            <v>0</v>
          </cell>
          <cell r="CS150">
            <v>40</v>
          </cell>
          <cell r="CT150">
            <v>3</v>
          </cell>
        </row>
        <row r="151">
          <cell r="B151">
            <v>20</v>
          </cell>
          <cell r="D151">
            <v>800</v>
          </cell>
          <cell r="G151">
            <v>22.78</v>
          </cell>
          <cell r="H151">
            <v>22.78</v>
          </cell>
          <cell r="J151">
            <v>35.118525021949075</v>
          </cell>
          <cell r="M151">
            <v>184.8</v>
          </cell>
          <cell r="Q151">
            <v>229</v>
          </cell>
          <cell r="S151">
            <v>454.47399999999982</v>
          </cell>
          <cell r="T151">
            <v>454.47399999999982</v>
          </cell>
          <cell r="V151">
            <v>32.4</v>
          </cell>
          <cell r="Y151">
            <v>38.4</v>
          </cell>
          <cell r="AB151">
            <v>25.122999999999983</v>
          </cell>
          <cell r="AN151">
            <v>168</v>
          </cell>
          <cell r="AO151">
            <v>130.9</v>
          </cell>
          <cell r="AQ151">
            <v>37.099999999999994</v>
          </cell>
          <cell r="CS151">
            <v>40</v>
          </cell>
          <cell r="CT151">
            <v>3</v>
          </cell>
        </row>
        <row r="152">
          <cell r="B152">
            <v>21</v>
          </cell>
          <cell r="D152">
            <v>426</v>
          </cell>
          <cell r="F152">
            <v>8.83</v>
          </cell>
          <cell r="G152">
            <v>12.8</v>
          </cell>
          <cell r="H152">
            <v>12.8</v>
          </cell>
          <cell r="J152">
            <v>33.28125</v>
          </cell>
          <cell r="M152">
            <v>100.11</v>
          </cell>
          <cell r="Q152">
            <v>115.12</v>
          </cell>
          <cell r="S152">
            <v>439.46399999999983</v>
          </cell>
          <cell r="T152">
            <v>439.46399999999983</v>
          </cell>
          <cell r="V152">
            <v>17.113</v>
          </cell>
          <cell r="Y152">
            <v>32.72</v>
          </cell>
          <cell r="AB152">
            <v>9.515999999999984</v>
          </cell>
          <cell r="AN152">
            <v>89.46</v>
          </cell>
          <cell r="AO152">
            <v>113.7</v>
          </cell>
          <cell r="AQ152">
            <v>12.859999999999985</v>
          </cell>
          <cell r="CS152">
            <v>40</v>
          </cell>
          <cell r="CT152">
            <v>3</v>
          </cell>
        </row>
        <row r="153">
          <cell r="B153">
            <v>22</v>
          </cell>
          <cell r="D153">
            <v>676</v>
          </cell>
          <cell r="F153">
            <v>2.61</v>
          </cell>
          <cell r="G153">
            <v>18.100000000000001</v>
          </cell>
          <cell r="H153">
            <v>20.71</v>
          </cell>
          <cell r="I153">
            <v>1.43</v>
          </cell>
          <cell r="J153">
            <v>32.641236117817478</v>
          </cell>
          <cell r="M153">
            <v>160.21199999999999</v>
          </cell>
          <cell r="Q153">
            <v>172.91</v>
          </cell>
          <cell r="S153">
            <v>426.76599999999985</v>
          </cell>
          <cell r="T153">
            <v>426.76599999999985</v>
          </cell>
          <cell r="V153">
            <v>26.364000000000001</v>
          </cell>
          <cell r="AB153">
            <v>35.879999999999981</v>
          </cell>
          <cell r="AN153">
            <v>157.93</v>
          </cell>
          <cell r="AO153">
            <v>170.79</v>
          </cell>
          <cell r="AQ153">
            <v>0</v>
          </cell>
          <cell r="CS153">
            <v>40</v>
          </cell>
          <cell r="CT153">
            <v>3</v>
          </cell>
        </row>
        <row r="154">
          <cell r="B154">
            <v>23</v>
          </cell>
          <cell r="D154">
            <v>232</v>
          </cell>
          <cell r="G154">
            <v>7.09</v>
          </cell>
          <cell r="H154">
            <v>7.09</v>
          </cell>
          <cell r="J154">
            <v>32.722143864598024</v>
          </cell>
          <cell r="M154">
            <v>56.03</v>
          </cell>
          <cell r="Q154">
            <v>208.22</v>
          </cell>
          <cell r="S154">
            <v>274.57599999999979</v>
          </cell>
          <cell r="T154">
            <v>274.57599999999979</v>
          </cell>
          <cell r="V154">
            <v>9.5120000000000005</v>
          </cell>
          <cell r="AB154">
            <v>45.391999999999982</v>
          </cell>
          <cell r="AN154">
            <v>60.15</v>
          </cell>
          <cell r="AO154">
            <v>60.15</v>
          </cell>
          <cell r="AQ154">
            <v>0</v>
          </cell>
          <cell r="CS154">
            <v>40</v>
          </cell>
          <cell r="CT154">
            <v>3</v>
          </cell>
        </row>
        <row r="155">
          <cell r="B155">
            <v>24</v>
          </cell>
          <cell r="D155">
            <v>533</v>
          </cell>
          <cell r="G155">
            <v>16.16</v>
          </cell>
          <cell r="H155">
            <v>16.16</v>
          </cell>
          <cell r="J155">
            <v>32.982673267326732</v>
          </cell>
          <cell r="M155">
            <v>128.56</v>
          </cell>
          <cell r="Q155">
            <v>120.01</v>
          </cell>
          <cell r="S155">
            <v>283.12599999999981</v>
          </cell>
          <cell r="T155">
            <v>283.12599999999981</v>
          </cell>
          <cell r="V155">
            <v>22.1</v>
          </cell>
          <cell r="Y155">
            <v>12.98</v>
          </cell>
          <cell r="AB155">
            <v>54.511999999999986</v>
          </cell>
          <cell r="AN155">
            <v>125.74</v>
          </cell>
          <cell r="AO155">
            <v>125.74</v>
          </cell>
          <cell r="AQ155">
            <v>0</v>
          </cell>
          <cell r="CS155">
            <v>40</v>
          </cell>
          <cell r="CT155">
            <v>3</v>
          </cell>
        </row>
        <row r="156">
          <cell r="B156">
            <v>25</v>
          </cell>
          <cell r="Q156">
            <v>0</v>
          </cell>
          <cell r="S156">
            <v>283.12599999999981</v>
          </cell>
          <cell r="T156">
            <v>283.12599999999981</v>
          </cell>
          <cell r="AB156">
            <v>54.511999999999986</v>
          </cell>
          <cell r="AQ156">
            <v>0</v>
          </cell>
          <cell r="CS156">
            <v>40</v>
          </cell>
          <cell r="CT156">
            <v>3</v>
          </cell>
        </row>
        <row r="157">
          <cell r="B157">
            <v>26</v>
          </cell>
          <cell r="D157">
            <v>258</v>
          </cell>
          <cell r="G157">
            <v>8.66</v>
          </cell>
          <cell r="H157">
            <v>8.66</v>
          </cell>
          <cell r="J157">
            <v>29.792147806004618</v>
          </cell>
          <cell r="M157">
            <v>62.195</v>
          </cell>
          <cell r="Q157">
            <v>126.19</v>
          </cell>
          <cell r="S157">
            <v>219.1309999999998</v>
          </cell>
          <cell r="T157">
            <v>219.1309999999998</v>
          </cell>
          <cell r="V157">
            <v>10.759</v>
          </cell>
          <cell r="Y157">
            <v>44.71</v>
          </cell>
          <cell r="AB157">
            <v>20.560999999999986</v>
          </cell>
          <cell r="AN157">
            <v>54.35</v>
          </cell>
          <cell r="AO157">
            <v>54.35</v>
          </cell>
          <cell r="AQ157">
            <v>0</v>
          </cell>
          <cell r="CS157">
            <v>40</v>
          </cell>
          <cell r="CT157">
            <v>3</v>
          </cell>
        </row>
        <row r="158">
          <cell r="B158">
            <v>27</v>
          </cell>
          <cell r="D158">
            <v>168</v>
          </cell>
          <cell r="G158">
            <v>6.09</v>
          </cell>
          <cell r="H158">
            <v>6.09</v>
          </cell>
          <cell r="J158">
            <v>27.586206896551726</v>
          </cell>
          <cell r="M158">
            <v>40.438000000000002</v>
          </cell>
          <cell r="Q158">
            <v>125.5</v>
          </cell>
          <cell r="S158">
            <v>134.06899999999979</v>
          </cell>
          <cell r="T158">
            <v>134.06899999999979</v>
          </cell>
          <cell r="V158">
            <v>6.835</v>
          </cell>
          <cell r="Y158">
            <v>19.7</v>
          </cell>
          <cell r="AB158">
            <v>7.6959999999999873</v>
          </cell>
          <cell r="AN158">
            <v>35.28</v>
          </cell>
          <cell r="AO158">
            <v>28.35</v>
          </cell>
          <cell r="AQ158">
            <v>6.93</v>
          </cell>
          <cell r="CS158">
            <v>40</v>
          </cell>
          <cell r="CT158">
            <v>3</v>
          </cell>
        </row>
        <row r="159">
          <cell r="B159">
            <v>28</v>
          </cell>
          <cell r="D159">
            <v>247</v>
          </cell>
          <cell r="F159">
            <v>4.47</v>
          </cell>
          <cell r="G159">
            <v>7.85</v>
          </cell>
          <cell r="H159">
            <v>7.85</v>
          </cell>
          <cell r="J159">
            <v>31.464968152866245</v>
          </cell>
          <cell r="M159">
            <v>59.28</v>
          </cell>
          <cell r="Q159">
            <v>0</v>
          </cell>
          <cell r="S159">
            <v>193.34899999999979</v>
          </cell>
          <cell r="T159">
            <v>193.34899999999979</v>
          </cell>
          <cell r="V159">
            <v>10.156000000000001</v>
          </cell>
          <cell r="Y159">
            <v>6.62</v>
          </cell>
          <cell r="AB159">
            <v>11.231999999999989</v>
          </cell>
          <cell r="AN159">
            <v>51.87</v>
          </cell>
          <cell r="AO159">
            <v>49.28</v>
          </cell>
          <cell r="AQ159">
            <v>9.519999999999996</v>
          </cell>
          <cell r="CS159">
            <v>40</v>
          </cell>
          <cell r="CT159">
            <v>3</v>
          </cell>
        </row>
        <row r="160">
          <cell r="B160">
            <v>29</v>
          </cell>
          <cell r="Q160">
            <v>0</v>
          </cell>
          <cell r="S160">
            <v>193.34899999999979</v>
          </cell>
          <cell r="T160">
            <v>193.34899999999979</v>
          </cell>
          <cell r="AB160">
            <v>11.231999999999989</v>
          </cell>
          <cell r="AQ160">
            <v>9.519999999999996</v>
          </cell>
          <cell r="CS160">
            <v>40</v>
          </cell>
          <cell r="CT160">
            <v>3</v>
          </cell>
        </row>
        <row r="161">
          <cell r="B161">
            <v>30</v>
          </cell>
          <cell r="D161">
            <v>197</v>
          </cell>
          <cell r="F161">
            <v>3.24</v>
          </cell>
          <cell r="G161">
            <v>5.98</v>
          </cell>
          <cell r="H161">
            <v>5.98</v>
          </cell>
          <cell r="J161">
            <v>32.943143812709025</v>
          </cell>
          <cell r="M161">
            <v>47.3</v>
          </cell>
          <cell r="Q161">
            <v>104.44</v>
          </cell>
          <cell r="S161">
            <v>136.20899999999978</v>
          </cell>
          <cell r="T161">
            <v>136.20899999999978</v>
          </cell>
          <cell r="V161">
            <v>8.1750000000000007</v>
          </cell>
          <cell r="Y161">
            <v>18.95</v>
          </cell>
          <cell r="AB161">
            <v>0.45699999999999008</v>
          </cell>
          <cell r="AN161">
            <v>40.729999999999997</v>
          </cell>
          <cell r="AO161">
            <v>50.25</v>
          </cell>
          <cell r="AQ161">
            <v>0</v>
          </cell>
          <cell r="CS161">
            <v>40</v>
          </cell>
          <cell r="CT161">
            <v>3</v>
          </cell>
        </row>
        <row r="162">
          <cell r="B162">
            <v>31</v>
          </cell>
          <cell r="D162">
            <v>365</v>
          </cell>
          <cell r="F162">
            <v>5.56</v>
          </cell>
          <cell r="G162">
            <v>10.46</v>
          </cell>
          <cell r="H162">
            <v>10.46</v>
          </cell>
          <cell r="J162">
            <v>34.894837476099426</v>
          </cell>
          <cell r="M162">
            <v>87.71</v>
          </cell>
          <cell r="Q162">
            <v>64.53</v>
          </cell>
          <cell r="S162">
            <v>159.38899999999975</v>
          </cell>
          <cell r="T162">
            <v>159.38899999999975</v>
          </cell>
          <cell r="V162">
            <v>15.33</v>
          </cell>
          <cell r="Y162">
            <v>6.36</v>
          </cell>
          <cell r="AB162">
            <v>9.4269999999999889</v>
          </cell>
          <cell r="AN162">
            <v>72.150000000000006</v>
          </cell>
          <cell r="AO162">
            <v>72.150000000000006</v>
          </cell>
          <cell r="AQ162">
            <v>0</v>
          </cell>
          <cell r="CS162">
            <v>40</v>
          </cell>
          <cell r="CT162">
            <v>3</v>
          </cell>
        </row>
        <row r="163">
          <cell r="B163" t="str">
            <v>JUN/1</v>
          </cell>
          <cell r="Q163">
            <v>0</v>
          </cell>
          <cell r="S163">
            <v>159.38899999999975</v>
          </cell>
          <cell r="T163">
            <v>159.38899999999975</v>
          </cell>
          <cell r="AB163">
            <v>9.4269999999999889</v>
          </cell>
          <cell r="AQ163">
            <v>0</v>
          </cell>
          <cell r="CS163">
            <v>40</v>
          </cell>
          <cell r="CT163">
            <v>3</v>
          </cell>
        </row>
        <row r="164">
          <cell r="B164">
            <v>2</v>
          </cell>
          <cell r="D164">
            <v>283</v>
          </cell>
          <cell r="F164">
            <v>2.72</v>
          </cell>
          <cell r="G164">
            <v>6.89</v>
          </cell>
          <cell r="H164">
            <v>9.61</v>
          </cell>
          <cell r="J164">
            <v>29.448491155046828</v>
          </cell>
          <cell r="M164">
            <v>66.504999999999995</v>
          </cell>
          <cell r="Q164">
            <v>67</v>
          </cell>
          <cell r="S164">
            <v>158.89399999999975</v>
          </cell>
          <cell r="T164">
            <v>158.89399999999975</v>
          </cell>
          <cell r="V164">
            <v>11.83</v>
          </cell>
          <cell r="Y164">
            <v>13.55</v>
          </cell>
          <cell r="AB164">
            <v>7.7069999999999901</v>
          </cell>
          <cell r="AN164">
            <v>63.44</v>
          </cell>
          <cell r="AO164">
            <v>63.44</v>
          </cell>
          <cell r="AQ164">
            <v>0</v>
          </cell>
          <cell r="CS164">
            <v>40</v>
          </cell>
          <cell r="CT164">
            <v>3</v>
          </cell>
        </row>
        <row r="165">
          <cell r="B165">
            <v>3</v>
          </cell>
          <cell r="D165">
            <v>305</v>
          </cell>
          <cell r="F165">
            <v>3.33</v>
          </cell>
          <cell r="G165">
            <v>9.51</v>
          </cell>
          <cell r="H165">
            <v>9.51</v>
          </cell>
          <cell r="J165">
            <v>32.071503680336491</v>
          </cell>
          <cell r="M165">
            <v>70.203000000000003</v>
          </cell>
          <cell r="Q165">
            <v>53.02</v>
          </cell>
          <cell r="S165">
            <v>176.07699999999974</v>
          </cell>
          <cell r="T165">
            <v>176.07699999999974</v>
          </cell>
          <cell r="V165">
            <v>12.9</v>
          </cell>
          <cell r="Y165">
            <v>19.52</v>
          </cell>
          <cell r="AB165">
            <v>1.0869999999999926</v>
          </cell>
          <cell r="AN165">
            <v>57.75</v>
          </cell>
          <cell r="AO165">
            <v>57.75</v>
          </cell>
          <cell r="AQ165">
            <v>0</v>
          </cell>
          <cell r="CS165">
            <v>40</v>
          </cell>
          <cell r="CT165">
            <v>3</v>
          </cell>
        </row>
        <row r="166">
          <cell r="B166">
            <v>4</v>
          </cell>
          <cell r="D166">
            <v>195</v>
          </cell>
          <cell r="F166">
            <v>5.46</v>
          </cell>
          <cell r="G166">
            <v>4.72</v>
          </cell>
          <cell r="H166">
            <v>5.46</v>
          </cell>
          <cell r="J166">
            <v>35.714285714285715</v>
          </cell>
          <cell r="M166">
            <v>45.045000000000002</v>
          </cell>
          <cell r="Q166">
            <v>77.540000000000006</v>
          </cell>
          <cell r="S166">
            <v>143.58199999999971</v>
          </cell>
          <cell r="T166">
            <v>143.58199999999971</v>
          </cell>
          <cell r="V166">
            <v>8.35</v>
          </cell>
          <cell r="Y166">
            <v>6.75</v>
          </cell>
          <cell r="AB166">
            <v>2.6869999999999923</v>
          </cell>
          <cell r="AN166">
            <v>44.63</v>
          </cell>
          <cell r="AO166">
            <v>44.63</v>
          </cell>
          <cell r="AQ166">
            <v>0</v>
          </cell>
          <cell r="CS166">
            <v>40</v>
          </cell>
          <cell r="CT166">
            <v>3</v>
          </cell>
        </row>
        <row r="167">
          <cell r="B167">
            <v>5</v>
          </cell>
          <cell r="D167">
            <v>196</v>
          </cell>
          <cell r="F167">
            <v>2.67</v>
          </cell>
          <cell r="G167">
            <v>5.93</v>
          </cell>
          <cell r="H167">
            <v>5.93</v>
          </cell>
          <cell r="J167">
            <v>33.052276559865092</v>
          </cell>
          <cell r="M167">
            <v>45.381</v>
          </cell>
          <cell r="Q167">
            <v>53.9</v>
          </cell>
          <cell r="S167">
            <v>135.0629999999997</v>
          </cell>
          <cell r="T167">
            <v>135.0629999999997</v>
          </cell>
          <cell r="V167">
            <v>8.3000000000000007</v>
          </cell>
          <cell r="Y167">
            <v>7.54</v>
          </cell>
          <cell r="AB167">
            <v>3.446999999999993</v>
          </cell>
          <cell r="AN167">
            <v>51.51</v>
          </cell>
          <cell r="AO167">
            <v>51.51</v>
          </cell>
          <cell r="AQ167">
            <v>0</v>
          </cell>
          <cell r="CS167">
            <v>40</v>
          </cell>
          <cell r="CT167">
            <v>3</v>
          </cell>
        </row>
        <row r="168">
          <cell r="B168">
            <v>6</v>
          </cell>
          <cell r="D168">
            <v>250</v>
          </cell>
          <cell r="F168">
            <v>5.32</v>
          </cell>
          <cell r="G168">
            <v>6.8</v>
          </cell>
          <cell r="H168">
            <v>6.8</v>
          </cell>
          <cell r="J168">
            <v>36.764705882352942</v>
          </cell>
          <cell r="M168">
            <v>58</v>
          </cell>
          <cell r="Q168">
            <v>65.739999999999995</v>
          </cell>
          <cell r="S168">
            <v>127.32299999999971</v>
          </cell>
          <cell r="T168">
            <v>127.32299999999971</v>
          </cell>
          <cell r="V168">
            <v>10.75</v>
          </cell>
          <cell r="Y168">
            <v>5.97</v>
          </cell>
          <cell r="AB168">
            <v>8.2269999999999932</v>
          </cell>
          <cell r="AN168">
            <v>49.76</v>
          </cell>
          <cell r="AO168">
            <v>49.76</v>
          </cell>
          <cell r="AQ168">
            <v>0</v>
          </cell>
          <cell r="CS168">
            <v>40</v>
          </cell>
          <cell r="CT168">
            <v>3</v>
          </cell>
        </row>
        <row r="169">
          <cell r="B169">
            <v>7</v>
          </cell>
          <cell r="D169">
            <v>483</v>
          </cell>
          <cell r="F169">
            <v>9.14</v>
          </cell>
          <cell r="G169">
            <v>12.16</v>
          </cell>
          <cell r="H169">
            <v>12.16</v>
          </cell>
          <cell r="J169">
            <v>39.720394736842103</v>
          </cell>
          <cell r="M169">
            <v>111.09</v>
          </cell>
          <cell r="Q169">
            <v>0</v>
          </cell>
          <cell r="S169">
            <v>238.41299999999973</v>
          </cell>
          <cell r="T169">
            <v>238.41299999999973</v>
          </cell>
          <cell r="V169">
            <v>19.733000000000001</v>
          </cell>
          <cell r="Y169">
            <v>6.41</v>
          </cell>
          <cell r="AB169">
            <v>21.549999999999994</v>
          </cell>
          <cell r="AN169">
            <v>111.74</v>
          </cell>
          <cell r="AO169">
            <v>111.74</v>
          </cell>
          <cell r="AQ169">
            <v>0</v>
          </cell>
          <cell r="CS169">
            <v>40</v>
          </cell>
          <cell r="CT169">
            <v>3</v>
          </cell>
        </row>
        <row r="170">
          <cell r="B170">
            <v>8</v>
          </cell>
          <cell r="Q170">
            <v>0</v>
          </cell>
          <cell r="S170">
            <v>238.41299999999973</v>
          </cell>
          <cell r="T170">
            <v>238.41299999999973</v>
          </cell>
          <cell r="AB170">
            <v>21.549999999999994</v>
          </cell>
          <cell r="AQ170">
            <v>0</v>
          </cell>
          <cell r="CS170">
            <v>40</v>
          </cell>
          <cell r="CT170">
            <v>3</v>
          </cell>
        </row>
        <row r="171">
          <cell r="B171">
            <v>9</v>
          </cell>
          <cell r="D171">
            <v>456</v>
          </cell>
          <cell r="F171">
            <v>9.91</v>
          </cell>
          <cell r="G171">
            <v>12.26</v>
          </cell>
          <cell r="H171">
            <v>12.26</v>
          </cell>
          <cell r="J171">
            <v>37.194127243066887</v>
          </cell>
          <cell r="M171">
            <v>105.455</v>
          </cell>
          <cell r="Q171">
            <v>98.88</v>
          </cell>
          <cell r="S171">
            <v>244.98799999999972</v>
          </cell>
          <cell r="T171">
            <v>244.98799999999972</v>
          </cell>
          <cell r="V171">
            <v>18.47</v>
          </cell>
          <cell r="Y171">
            <v>19.72</v>
          </cell>
          <cell r="AB171">
            <v>20.299999999999997</v>
          </cell>
          <cell r="AN171">
            <v>90.81</v>
          </cell>
          <cell r="AO171">
            <v>90.81</v>
          </cell>
          <cell r="AQ171">
            <v>0</v>
          </cell>
          <cell r="CS171">
            <v>40</v>
          </cell>
          <cell r="CT171">
            <v>3</v>
          </cell>
        </row>
        <row r="172">
          <cell r="B172">
            <v>10</v>
          </cell>
          <cell r="D172">
            <v>507</v>
          </cell>
          <cell r="F172">
            <v>9.59</v>
          </cell>
          <cell r="G172">
            <v>13.46</v>
          </cell>
          <cell r="H172">
            <v>13.46</v>
          </cell>
          <cell r="J172">
            <v>37.667161961367007</v>
          </cell>
          <cell r="M172">
            <v>119.375</v>
          </cell>
          <cell r="Q172">
            <v>108.43</v>
          </cell>
          <cell r="S172">
            <v>255.93299999999971</v>
          </cell>
          <cell r="T172">
            <v>255.93299999999971</v>
          </cell>
          <cell r="V172">
            <v>21.24</v>
          </cell>
          <cell r="Y172">
            <v>26.44</v>
          </cell>
          <cell r="AB172">
            <v>15.099999999999991</v>
          </cell>
          <cell r="AN172">
            <v>121.65</v>
          </cell>
          <cell r="AO172">
            <v>121.65</v>
          </cell>
          <cell r="AQ172">
            <v>0</v>
          </cell>
          <cell r="CS172">
            <v>40</v>
          </cell>
          <cell r="CT172">
            <v>3</v>
          </cell>
        </row>
        <row r="173">
          <cell r="B173">
            <v>11</v>
          </cell>
          <cell r="D173">
            <v>311</v>
          </cell>
          <cell r="F173">
            <v>5.2</v>
          </cell>
          <cell r="G173">
            <v>10.06</v>
          </cell>
          <cell r="H173">
            <v>10.06</v>
          </cell>
          <cell r="J173">
            <v>30.914512922465207</v>
          </cell>
          <cell r="M173">
            <v>74.7</v>
          </cell>
          <cell r="Q173">
            <v>114.01</v>
          </cell>
          <cell r="S173">
            <v>216.62299999999971</v>
          </cell>
          <cell r="T173">
            <v>216.62299999999971</v>
          </cell>
          <cell r="V173">
            <v>11.82</v>
          </cell>
          <cell r="Y173">
            <v>6.9</v>
          </cell>
          <cell r="AB173">
            <v>20.019999999999989</v>
          </cell>
          <cell r="AN173">
            <v>58.57</v>
          </cell>
          <cell r="AO173">
            <v>58.57</v>
          </cell>
          <cell r="AQ173">
            <v>0</v>
          </cell>
          <cell r="CS173">
            <v>40</v>
          </cell>
          <cell r="CT173">
            <v>3</v>
          </cell>
        </row>
        <row r="174">
          <cell r="B174">
            <v>12</v>
          </cell>
          <cell r="D174">
            <v>592</v>
          </cell>
          <cell r="F174">
            <v>12.98</v>
          </cell>
          <cell r="G174">
            <v>11.19</v>
          </cell>
          <cell r="H174">
            <v>12.98</v>
          </cell>
          <cell r="J174">
            <v>45.608628659476118</v>
          </cell>
          <cell r="M174">
            <v>142.376</v>
          </cell>
          <cell r="Q174">
            <v>97.22</v>
          </cell>
          <cell r="S174">
            <v>261.77899999999966</v>
          </cell>
          <cell r="T174">
            <v>261.77899999999966</v>
          </cell>
          <cell r="V174">
            <v>23.09</v>
          </cell>
          <cell r="Y174">
            <v>26.4</v>
          </cell>
          <cell r="AB174">
            <v>16.709999999999987</v>
          </cell>
          <cell r="AN174">
            <v>130.97999999999999</v>
          </cell>
          <cell r="AO174">
            <v>130.97999999999999</v>
          </cell>
          <cell r="AQ174">
            <v>0</v>
          </cell>
          <cell r="CS174">
            <v>40</v>
          </cell>
          <cell r="CT174">
            <v>3</v>
          </cell>
        </row>
        <row r="175">
          <cell r="B175">
            <v>13</v>
          </cell>
          <cell r="D175">
            <v>223</v>
          </cell>
          <cell r="F175">
            <v>5.77</v>
          </cell>
          <cell r="G175">
            <v>3.35</v>
          </cell>
          <cell r="H175">
            <v>5.77</v>
          </cell>
          <cell r="J175">
            <v>38.648180242634318</v>
          </cell>
          <cell r="M175">
            <v>53.722999999999999</v>
          </cell>
          <cell r="Q175">
            <v>108.97</v>
          </cell>
          <cell r="S175">
            <v>206.53199999999967</v>
          </cell>
          <cell r="T175">
            <v>206.53199999999967</v>
          </cell>
          <cell r="V175">
            <v>8.7899999999999991</v>
          </cell>
          <cell r="Y175">
            <v>13.45</v>
          </cell>
          <cell r="AB175">
            <v>12.049999999999986</v>
          </cell>
          <cell r="AN175">
            <v>54.94</v>
          </cell>
          <cell r="AO175">
            <v>54.94</v>
          </cell>
          <cell r="AQ175">
            <v>0</v>
          </cell>
          <cell r="CS175">
            <v>40</v>
          </cell>
          <cell r="CT175">
            <v>3</v>
          </cell>
        </row>
        <row r="176">
          <cell r="B176">
            <v>14</v>
          </cell>
          <cell r="D176">
            <v>309</v>
          </cell>
          <cell r="F176">
            <v>7</v>
          </cell>
          <cell r="G176">
            <v>5.75</v>
          </cell>
          <cell r="H176">
            <v>7</v>
          </cell>
          <cell r="J176">
            <v>44.142857142857146</v>
          </cell>
          <cell r="M176">
            <v>74.468999999999994</v>
          </cell>
          <cell r="Q176">
            <v>84.53</v>
          </cell>
          <cell r="S176">
            <v>196.47099999999963</v>
          </cell>
          <cell r="T176">
            <v>196.47099999999963</v>
          </cell>
          <cell r="V176">
            <v>12.669</v>
          </cell>
          <cell r="Y176">
            <v>17.89</v>
          </cell>
          <cell r="AB176">
            <v>6.8289999999999864</v>
          </cell>
          <cell r="AN176">
            <v>61.8</v>
          </cell>
          <cell r="AO176">
            <v>47.96</v>
          </cell>
          <cell r="AQ176">
            <v>13.839999999999996</v>
          </cell>
          <cell r="CS176">
            <v>40</v>
          </cell>
          <cell r="CT176">
            <v>3</v>
          </cell>
        </row>
        <row r="177">
          <cell r="B177">
            <v>15</v>
          </cell>
          <cell r="Q177">
            <v>0</v>
          </cell>
          <cell r="S177">
            <v>196.47099999999963</v>
          </cell>
          <cell r="T177">
            <v>196.47099999999963</v>
          </cell>
          <cell r="AB177">
            <v>6.8289999999999864</v>
          </cell>
          <cell r="AQ177">
            <v>13.839999999999996</v>
          </cell>
          <cell r="CS177">
            <v>40</v>
          </cell>
          <cell r="CT177">
            <v>3</v>
          </cell>
        </row>
        <row r="178">
          <cell r="B178">
            <v>16</v>
          </cell>
          <cell r="D178">
            <v>359</v>
          </cell>
          <cell r="F178">
            <v>6.5</v>
          </cell>
          <cell r="G178">
            <v>9.65</v>
          </cell>
          <cell r="H178">
            <v>9.65</v>
          </cell>
          <cell r="J178">
            <v>37.202072538860101</v>
          </cell>
          <cell r="M178">
            <v>86.16</v>
          </cell>
          <cell r="Q178">
            <v>74.739999999999995</v>
          </cell>
          <cell r="S178">
            <v>207.89099999999962</v>
          </cell>
          <cell r="T178">
            <v>207.89099999999962</v>
          </cell>
          <cell r="V178">
            <v>14.718999999999999</v>
          </cell>
          <cell r="Y178">
            <v>13.42</v>
          </cell>
          <cell r="AB178">
            <v>8.1279999999999877</v>
          </cell>
          <cell r="AN178">
            <v>86.68</v>
          </cell>
          <cell r="AO178">
            <v>100.52</v>
          </cell>
          <cell r="AQ178">
            <v>0</v>
          </cell>
          <cell r="CS178">
            <v>40</v>
          </cell>
          <cell r="CT178">
            <v>3</v>
          </cell>
        </row>
        <row r="179">
          <cell r="B179">
            <v>17</v>
          </cell>
          <cell r="D179">
            <v>438</v>
          </cell>
          <cell r="F179">
            <v>7.83</v>
          </cell>
          <cell r="G179">
            <v>11.8</v>
          </cell>
          <cell r="H179">
            <v>11.8</v>
          </cell>
          <cell r="J179">
            <v>37.118644067796609</v>
          </cell>
          <cell r="M179">
            <v>105.123</v>
          </cell>
          <cell r="Q179">
            <v>130.94999999999999</v>
          </cell>
          <cell r="S179">
            <v>182.06399999999962</v>
          </cell>
          <cell r="T179">
            <v>182.06399999999962</v>
          </cell>
          <cell r="V179">
            <v>17.957999999999998</v>
          </cell>
          <cell r="Y179">
            <v>13.35</v>
          </cell>
          <cell r="AB179">
            <v>12.735999999999985</v>
          </cell>
          <cell r="AN179">
            <v>96.01</v>
          </cell>
          <cell r="AO179">
            <v>96.01</v>
          </cell>
          <cell r="AQ179">
            <v>0</v>
          </cell>
          <cell r="CS179">
            <v>40</v>
          </cell>
          <cell r="CT179">
            <v>3</v>
          </cell>
        </row>
        <row r="180">
          <cell r="B180">
            <v>18</v>
          </cell>
          <cell r="D180">
            <v>368</v>
          </cell>
          <cell r="F180">
            <v>10.210000000000001</v>
          </cell>
          <cell r="G180">
            <v>5.34</v>
          </cell>
          <cell r="H180">
            <v>10.210000000000001</v>
          </cell>
          <cell r="J180">
            <v>36.043095004897154</v>
          </cell>
          <cell r="M180">
            <v>88.32</v>
          </cell>
          <cell r="Q180">
            <v>97.66</v>
          </cell>
          <cell r="S180">
            <v>172.72399999999962</v>
          </cell>
          <cell r="T180">
            <v>172.72399999999962</v>
          </cell>
          <cell r="V180">
            <v>15.16</v>
          </cell>
          <cell r="Y180">
            <v>20.5</v>
          </cell>
          <cell r="AB180">
            <v>7.3959999999999866</v>
          </cell>
          <cell r="AN180">
            <v>78.37</v>
          </cell>
          <cell r="AO180">
            <v>78.37</v>
          </cell>
          <cell r="AQ180">
            <v>0</v>
          </cell>
          <cell r="CS180">
            <v>40</v>
          </cell>
          <cell r="CT180">
            <v>3</v>
          </cell>
        </row>
        <row r="181">
          <cell r="B181">
            <v>19</v>
          </cell>
          <cell r="D181">
            <v>544</v>
          </cell>
          <cell r="F181">
            <v>8.36</v>
          </cell>
          <cell r="G181">
            <v>12.33</v>
          </cell>
          <cell r="H181">
            <v>12.33</v>
          </cell>
          <cell r="J181">
            <v>44.120032441200323</v>
          </cell>
          <cell r="M181">
            <v>127.29600000000001</v>
          </cell>
          <cell r="Q181">
            <v>48.75</v>
          </cell>
          <cell r="S181">
            <v>251.26999999999964</v>
          </cell>
          <cell r="T181">
            <v>251.26999999999964</v>
          </cell>
          <cell r="V181">
            <v>21.815000000000001</v>
          </cell>
          <cell r="Y181">
            <v>7.17</v>
          </cell>
          <cell r="AB181">
            <v>22.04099999999999</v>
          </cell>
          <cell r="AN181">
            <v>105.84</v>
          </cell>
          <cell r="AO181">
            <v>105.84</v>
          </cell>
          <cell r="AQ181">
            <v>0</v>
          </cell>
          <cell r="CS181">
            <v>40</v>
          </cell>
          <cell r="CT181">
            <v>3</v>
          </cell>
        </row>
        <row r="182">
          <cell r="B182">
            <v>20</v>
          </cell>
          <cell r="D182">
            <v>282</v>
          </cell>
          <cell r="F182">
            <v>5.92</v>
          </cell>
          <cell r="G182">
            <v>6.77</v>
          </cell>
          <cell r="H182">
            <v>6.85</v>
          </cell>
          <cell r="J182">
            <v>41.167883211678834</v>
          </cell>
          <cell r="M182">
            <v>66.27</v>
          </cell>
          <cell r="Q182">
            <v>114.77</v>
          </cell>
          <cell r="S182">
            <v>202.76999999999964</v>
          </cell>
          <cell r="T182">
            <v>202.76999999999964</v>
          </cell>
          <cell r="V182">
            <v>10.959</v>
          </cell>
          <cell r="Y182">
            <v>18.75</v>
          </cell>
          <cell r="AB182">
            <v>14.249999999999986</v>
          </cell>
          <cell r="AN182">
            <v>77.97</v>
          </cell>
          <cell r="AO182">
            <v>77.97</v>
          </cell>
          <cell r="AQ182">
            <v>0</v>
          </cell>
          <cell r="CS182">
            <v>40</v>
          </cell>
          <cell r="CT182">
            <v>3</v>
          </cell>
        </row>
        <row r="183">
          <cell r="B183">
            <v>21</v>
          </cell>
          <cell r="D183">
            <v>655</v>
          </cell>
          <cell r="F183">
            <v>13.97</v>
          </cell>
          <cell r="G183">
            <v>12.23</v>
          </cell>
          <cell r="H183">
            <v>13.97</v>
          </cell>
          <cell r="J183">
            <v>46.886184681460271</v>
          </cell>
          <cell r="M183">
            <v>152.99299999999999</v>
          </cell>
          <cell r="Q183">
            <v>0</v>
          </cell>
          <cell r="S183">
            <v>355.76299999999964</v>
          </cell>
          <cell r="T183">
            <v>355.76299999999964</v>
          </cell>
          <cell r="V183">
            <v>25.78</v>
          </cell>
          <cell r="Y183">
            <v>19.28</v>
          </cell>
          <cell r="AB183">
            <v>20.749999999999986</v>
          </cell>
          <cell r="AN183">
            <v>144</v>
          </cell>
          <cell r="AO183">
            <v>117.37</v>
          </cell>
          <cell r="AQ183">
            <v>26.629999999999995</v>
          </cell>
          <cell r="CS183">
            <v>40</v>
          </cell>
          <cell r="CT183">
            <v>3</v>
          </cell>
        </row>
        <row r="184">
          <cell r="B184">
            <v>22</v>
          </cell>
          <cell r="Q184">
            <v>0</v>
          </cell>
          <cell r="S184">
            <v>355.76299999999964</v>
          </cell>
          <cell r="T184">
            <v>355.76299999999964</v>
          </cell>
          <cell r="AB184">
            <v>20.749999999999986</v>
          </cell>
          <cell r="AQ184">
            <v>26.629999999999995</v>
          </cell>
          <cell r="CS184">
            <v>40</v>
          </cell>
          <cell r="CT184">
            <v>3</v>
          </cell>
        </row>
        <row r="185">
          <cell r="B185">
            <v>23</v>
          </cell>
          <cell r="D185">
            <v>616</v>
          </cell>
          <cell r="F185">
            <v>13.67</v>
          </cell>
          <cell r="G185">
            <v>10.86</v>
          </cell>
          <cell r="H185">
            <v>13.67</v>
          </cell>
          <cell r="J185">
            <v>45.062179956108267</v>
          </cell>
          <cell r="M185">
            <v>138.81200000000001</v>
          </cell>
          <cell r="Q185">
            <v>0</v>
          </cell>
          <cell r="S185">
            <v>494.57499999999965</v>
          </cell>
          <cell r="T185">
            <v>494.57499999999965</v>
          </cell>
          <cell r="V185">
            <v>22.97</v>
          </cell>
          <cell r="Y185">
            <v>12.82</v>
          </cell>
          <cell r="AB185">
            <v>30.899999999999984</v>
          </cell>
          <cell r="AN185">
            <v>117.94</v>
          </cell>
          <cell r="AO185">
            <v>144.57</v>
          </cell>
          <cell r="AQ185">
            <v>0</v>
          </cell>
          <cell r="CS185">
            <v>40</v>
          </cell>
          <cell r="CT185">
            <v>3</v>
          </cell>
        </row>
        <row r="186">
          <cell r="B186">
            <v>24</v>
          </cell>
          <cell r="D186">
            <v>500</v>
          </cell>
          <cell r="F186">
            <v>11.7</v>
          </cell>
          <cell r="G186">
            <v>8.14</v>
          </cell>
          <cell r="H186">
            <v>11.7</v>
          </cell>
          <cell r="J186">
            <v>42.73504273504274</v>
          </cell>
          <cell r="M186">
            <v>110.182</v>
          </cell>
          <cell r="Q186">
            <v>136.57</v>
          </cell>
          <cell r="S186">
            <v>468.18699999999961</v>
          </cell>
          <cell r="T186">
            <v>468.18699999999961</v>
          </cell>
          <cell r="V186">
            <v>18.940000000000001</v>
          </cell>
          <cell r="Y186">
            <v>33.590000000000003</v>
          </cell>
          <cell r="AB186">
            <v>16.249999999999986</v>
          </cell>
          <cell r="AN186">
            <v>116.88</v>
          </cell>
          <cell r="AO186">
            <v>116.88</v>
          </cell>
          <cell r="AQ186">
            <v>0</v>
          </cell>
          <cell r="CS186">
            <v>40</v>
          </cell>
          <cell r="CT186">
            <v>3</v>
          </cell>
        </row>
        <row r="187">
          <cell r="B187">
            <v>25</v>
          </cell>
          <cell r="D187">
            <v>365</v>
          </cell>
          <cell r="F187">
            <v>10.039999999999999</v>
          </cell>
          <cell r="G187">
            <v>3.77</v>
          </cell>
          <cell r="H187">
            <v>10.039999999999999</v>
          </cell>
          <cell r="J187">
            <v>36.354581673306775</v>
          </cell>
          <cell r="M187">
            <v>78.494</v>
          </cell>
          <cell r="Q187">
            <v>131.65</v>
          </cell>
          <cell r="S187">
            <v>415.03099999999961</v>
          </cell>
          <cell r="T187">
            <v>415.03099999999961</v>
          </cell>
          <cell r="V187">
            <v>13.72</v>
          </cell>
          <cell r="AB187">
            <v>29.969999999999985</v>
          </cell>
          <cell r="AN187">
            <v>89.19</v>
          </cell>
          <cell r="AO187">
            <v>89.19</v>
          </cell>
          <cell r="AQ187">
            <v>0</v>
          </cell>
          <cell r="CS187">
            <v>40</v>
          </cell>
          <cell r="CT187">
            <v>3</v>
          </cell>
        </row>
        <row r="188">
          <cell r="B188">
            <v>26</v>
          </cell>
          <cell r="D188">
            <v>204</v>
          </cell>
          <cell r="F188">
            <v>2.54</v>
          </cell>
          <cell r="G188">
            <v>5.72</v>
          </cell>
          <cell r="H188">
            <v>8.26</v>
          </cell>
          <cell r="J188">
            <v>24.697336561743342</v>
          </cell>
          <cell r="M188">
            <v>43.679000000000002</v>
          </cell>
          <cell r="Q188">
            <v>109.26</v>
          </cell>
          <cell r="S188">
            <v>349.44999999999959</v>
          </cell>
          <cell r="T188">
            <v>349.44999999999959</v>
          </cell>
          <cell r="V188">
            <v>7.79</v>
          </cell>
          <cell r="AB188">
            <v>37.759999999999984</v>
          </cell>
          <cell r="AN188">
            <v>44.8</v>
          </cell>
          <cell r="AO188">
            <v>36.21</v>
          </cell>
          <cell r="AQ188">
            <v>8.5899999999999963</v>
          </cell>
          <cell r="CS188">
            <v>40</v>
          </cell>
          <cell r="CT188">
            <v>3</v>
          </cell>
        </row>
        <row r="189">
          <cell r="B189">
            <v>27</v>
          </cell>
          <cell r="D189">
            <v>206</v>
          </cell>
          <cell r="F189">
            <v>6.67</v>
          </cell>
          <cell r="H189">
            <v>6.67</v>
          </cell>
          <cell r="J189">
            <v>30.88455772113943</v>
          </cell>
          <cell r="M189">
            <v>44.186999999999998</v>
          </cell>
          <cell r="Q189">
            <v>125.65</v>
          </cell>
          <cell r="S189">
            <v>267.98699999999963</v>
          </cell>
          <cell r="T189">
            <v>223.79999999999961</v>
          </cell>
          <cell r="U189">
            <v>44.186999999999998</v>
          </cell>
          <cell r="V189">
            <v>7.83</v>
          </cell>
          <cell r="Y189">
            <v>18.75</v>
          </cell>
          <cell r="AB189">
            <v>26.839999999999982</v>
          </cell>
          <cell r="AN189">
            <v>45.32</v>
          </cell>
          <cell r="AO189">
            <v>46.64</v>
          </cell>
          <cell r="AQ189">
            <v>7.269999999999996</v>
          </cell>
          <cell r="CS189">
            <v>40</v>
          </cell>
          <cell r="CT189">
            <v>3</v>
          </cell>
        </row>
        <row r="190">
          <cell r="B190">
            <v>28</v>
          </cell>
          <cell r="D190">
            <v>400</v>
          </cell>
          <cell r="F190">
            <v>12.02</v>
          </cell>
          <cell r="H190">
            <v>12.02</v>
          </cell>
          <cell r="J190">
            <v>33.277870216306155</v>
          </cell>
          <cell r="M190">
            <v>84.866</v>
          </cell>
          <cell r="Q190">
            <v>109.39</v>
          </cell>
          <cell r="S190">
            <v>243.46299999999962</v>
          </cell>
          <cell r="T190">
            <v>114.40999999999963</v>
          </cell>
          <cell r="U190">
            <v>129.053</v>
          </cell>
          <cell r="V190">
            <v>15.6</v>
          </cell>
          <cell r="Y190">
            <v>18.98</v>
          </cell>
          <cell r="AB190">
            <v>23.459999999999983</v>
          </cell>
          <cell r="AN190">
            <v>84</v>
          </cell>
          <cell r="AO190">
            <v>58.33</v>
          </cell>
          <cell r="AQ190">
            <v>32.94</v>
          </cell>
          <cell r="CS190">
            <v>40</v>
          </cell>
          <cell r="CT190">
            <v>3</v>
          </cell>
        </row>
        <row r="191">
          <cell r="B191">
            <v>29</v>
          </cell>
          <cell r="Q191">
            <v>0</v>
          </cell>
          <cell r="S191">
            <v>243.46299999999962</v>
          </cell>
          <cell r="T191">
            <v>114.40999999999963</v>
          </cell>
          <cell r="U191">
            <v>129.053</v>
          </cell>
          <cell r="AB191">
            <v>23.459999999999983</v>
          </cell>
          <cell r="AQ191">
            <v>32.94</v>
          </cell>
          <cell r="CS191">
            <v>40</v>
          </cell>
          <cell r="CT191">
            <v>3</v>
          </cell>
        </row>
        <row r="192">
          <cell r="B192">
            <v>30</v>
          </cell>
          <cell r="D192">
            <v>355</v>
          </cell>
          <cell r="F192">
            <v>11.31</v>
          </cell>
          <cell r="H192">
            <v>11.31</v>
          </cell>
          <cell r="J192">
            <v>31.388152077807248</v>
          </cell>
          <cell r="M192">
            <v>75.545000000000002</v>
          </cell>
          <cell r="Q192">
            <v>74.64</v>
          </cell>
          <cell r="S192">
            <v>244.36799999999965</v>
          </cell>
          <cell r="T192">
            <v>78.319999999999652</v>
          </cell>
          <cell r="U192">
            <v>166.048</v>
          </cell>
          <cell r="V192">
            <v>14.52</v>
          </cell>
          <cell r="Y192">
            <v>26.22</v>
          </cell>
          <cell r="AB192">
            <v>11.759999999999984</v>
          </cell>
          <cell r="AN192">
            <v>71.16</v>
          </cell>
          <cell r="AO192">
            <v>104.1</v>
          </cell>
          <cell r="AQ192">
            <v>0</v>
          </cell>
          <cell r="CS192">
            <v>40</v>
          </cell>
          <cell r="CT192">
            <v>3</v>
          </cell>
        </row>
        <row r="193">
          <cell r="B193">
            <v>31</v>
          </cell>
          <cell r="Q193">
            <v>0</v>
          </cell>
          <cell r="S193">
            <v>244.36799999999965</v>
          </cell>
          <cell r="T193">
            <v>78.319999999999652</v>
          </cell>
          <cell r="U193">
            <v>166.048</v>
          </cell>
          <cell r="AB193">
            <v>11.759999999999984</v>
          </cell>
          <cell r="AQ193">
            <v>0</v>
          </cell>
          <cell r="CS193">
            <v>40</v>
          </cell>
          <cell r="CT193">
            <v>3</v>
          </cell>
        </row>
        <row r="194">
          <cell r="B194" t="str">
            <v>JUL/1</v>
          </cell>
          <cell r="D194">
            <v>401</v>
          </cell>
          <cell r="F194">
            <v>11.6</v>
          </cell>
          <cell r="H194">
            <v>11.6</v>
          </cell>
          <cell r="J194">
            <v>34.568965517241381</v>
          </cell>
          <cell r="M194">
            <v>85.036000000000001</v>
          </cell>
          <cell r="Q194">
            <v>86.3</v>
          </cell>
          <cell r="S194">
            <v>243.10399999999964</v>
          </cell>
          <cell r="T194">
            <v>78.319999999999652</v>
          </cell>
          <cell r="U194">
            <v>164.78399999999999</v>
          </cell>
          <cell r="V194">
            <v>16.04</v>
          </cell>
          <cell r="Y194">
            <v>6.6</v>
          </cell>
          <cell r="AB194">
            <v>21.199999999999982</v>
          </cell>
          <cell r="CS194">
            <v>40</v>
          </cell>
          <cell r="CT194">
            <v>3</v>
          </cell>
        </row>
        <row r="195">
          <cell r="B195">
            <v>2</v>
          </cell>
          <cell r="D195">
            <v>320</v>
          </cell>
          <cell r="F195">
            <v>9.1</v>
          </cell>
          <cell r="H195">
            <v>9.1</v>
          </cell>
          <cell r="J195">
            <v>35.164835164835168</v>
          </cell>
          <cell r="M195">
            <v>65.664000000000001</v>
          </cell>
          <cell r="Q195">
            <v>77.040000000000006</v>
          </cell>
          <cell r="S195">
            <v>231.72799999999961</v>
          </cell>
          <cell r="T195">
            <v>78.319999999999624</v>
          </cell>
          <cell r="U195">
            <v>153.40799999999999</v>
          </cell>
          <cell r="V195">
            <v>12.89</v>
          </cell>
          <cell r="Y195">
            <v>19.48</v>
          </cell>
          <cell r="AB195">
            <v>14.609999999999982</v>
          </cell>
          <cell r="CS195">
            <v>40</v>
          </cell>
          <cell r="CT195">
            <v>3</v>
          </cell>
        </row>
        <row r="196">
          <cell r="B196">
            <v>3</v>
          </cell>
          <cell r="D196">
            <v>287</v>
          </cell>
          <cell r="F196">
            <v>8.2200000000000006</v>
          </cell>
          <cell r="H196">
            <v>8.2200000000000006</v>
          </cell>
          <cell r="J196">
            <v>34.914841849148416</v>
          </cell>
          <cell r="M196">
            <v>58.222999999999999</v>
          </cell>
          <cell r="Q196">
            <v>67.489999999999995</v>
          </cell>
          <cell r="S196">
            <v>222.46099999999961</v>
          </cell>
          <cell r="T196">
            <v>78.319999999999624</v>
          </cell>
          <cell r="U196">
            <v>144.14099999999999</v>
          </cell>
          <cell r="V196">
            <v>11.59</v>
          </cell>
          <cell r="Y196">
            <v>18.54</v>
          </cell>
          <cell r="AB196">
            <v>7.6599999999999824</v>
          </cell>
          <cell r="CS196">
            <v>40</v>
          </cell>
          <cell r="CT196">
            <v>3</v>
          </cell>
        </row>
        <row r="197">
          <cell r="B197">
            <v>4</v>
          </cell>
          <cell r="D197">
            <v>221</v>
          </cell>
          <cell r="F197">
            <v>6.72</v>
          </cell>
          <cell r="H197">
            <v>6.72</v>
          </cell>
          <cell r="J197">
            <v>32.886904761904766</v>
          </cell>
          <cell r="M197">
            <v>44.908999999999999</v>
          </cell>
          <cell r="Q197">
            <v>67.03</v>
          </cell>
          <cell r="S197">
            <v>200.33999999999961</v>
          </cell>
          <cell r="T197">
            <v>78.319999999999609</v>
          </cell>
          <cell r="U197">
            <v>122.02</v>
          </cell>
          <cell r="V197">
            <v>8.7899999999999991</v>
          </cell>
          <cell r="Y197">
            <v>11.74</v>
          </cell>
          <cell r="AB197">
            <v>4.7099999999999813</v>
          </cell>
          <cell r="CS197">
            <v>40</v>
          </cell>
          <cell r="CT197">
            <v>3</v>
          </cell>
        </row>
        <row r="198">
          <cell r="B198">
            <v>5</v>
          </cell>
          <cell r="D198">
            <v>326</v>
          </cell>
          <cell r="F198">
            <v>9.73</v>
          </cell>
          <cell r="H198">
            <v>9.73</v>
          </cell>
          <cell r="J198">
            <v>33.504624871531348</v>
          </cell>
          <cell r="M198">
            <v>65.715000000000003</v>
          </cell>
          <cell r="Q198">
            <v>54.34</v>
          </cell>
          <cell r="S198">
            <v>211.71499999999961</v>
          </cell>
          <cell r="T198">
            <v>78.319999999999595</v>
          </cell>
          <cell r="U198">
            <v>133.39500000000001</v>
          </cell>
          <cell r="V198">
            <v>12.68</v>
          </cell>
          <cell r="Y198">
            <v>6.68</v>
          </cell>
          <cell r="AB198">
            <v>10.70999999999998</v>
          </cell>
          <cell r="CS198">
            <v>40</v>
          </cell>
          <cell r="CT198">
            <v>3</v>
          </cell>
        </row>
        <row r="199">
          <cell r="B199">
            <v>6</v>
          </cell>
          <cell r="Q199">
            <v>0</v>
          </cell>
          <cell r="S199">
            <v>211.71499999999961</v>
          </cell>
          <cell r="T199">
            <v>45.666999999999604</v>
          </cell>
          <cell r="U199">
            <v>166.048</v>
          </cell>
          <cell r="AB199">
            <v>10.70999999999998</v>
          </cell>
          <cell r="CS199">
            <v>40</v>
          </cell>
          <cell r="CT199">
            <v>3</v>
          </cell>
        </row>
        <row r="200">
          <cell r="B200">
            <v>7</v>
          </cell>
          <cell r="Q200">
            <v>0</v>
          </cell>
          <cell r="S200">
            <v>211.71499999999961</v>
          </cell>
          <cell r="T200">
            <v>45.666999999999604</v>
          </cell>
          <cell r="U200">
            <v>166.048</v>
          </cell>
          <cell r="AB200">
            <v>10.70999999999998</v>
          </cell>
          <cell r="CS200">
            <v>40</v>
          </cell>
          <cell r="CT200">
            <v>3</v>
          </cell>
        </row>
        <row r="201">
          <cell r="B201">
            <v>8</v>
          </cell>
          <cell r="Q201">
            <v>0</v>
          </cell>
          <cell r="S201">
            <v>211.71499999999961</v>
          </cell>
          <cell r="T201">
            <v>45.666999999999604</v>
          </cell>
          <cell r="U201">
            <v>166.048</v>
          </cell>
          <cell r="AB201">
            <v>10.70999999999998</v>
          </cell>
          <cell r="CS201">
            <v>40</v>
          </cell>
          <cell r="CT201">
            <v>3</v>
          </cell>
        </row>
        <row r="202">
          <cell r="B202">
            <v>9</v>
          </cell>
          <cell r="Q202">
            <v>0</v>
          </cell>
          <cell r="S202">
            <v>211.71499999999961</v>
          </cell>
          <cell r="T202">
            <v>45.666999999999604</v>
          </cell>
          <cell r="U202">
            <v>166.048</v>
          </cell>
          <cell r="AB202">
            <v>10.70999999999998</v>
          </cell>
          <cell r="CS202">
            <v>40</v>
          </cell>
          <cell r="CT202">
            <v>3</v>
          </cell>
        </row>
        <row r="203">
          <cell r="B203">
            <v>10</v>
          </cell>
          <cell r="Q203">
            <v>0</v>
          </cell>
          <cell r="S203">
            <v>211.71499999999961</v>
          </cell>
          <cell r="T203">
            <v>45.666999999999604</v>
          </cell>
          <cell r="U203">
            <v>166.048</v>
          </cell>
          <cell r="AB203">
            <v>10.70999999999998</v>
          </cell>
          <cell r="CS203">
            <v>40</v>
          </cell>
          <cell r="CT203">
            <v>3</v>
          </cell>
        </row>
        <row r="204">
          <cell r="B204">
            <v>11</v>
          </cell>
          <cell r="Q204">
            <v>0</v>
          </cell>
          <cell r="S204">
            <v>211.71499999999961</v>
          </cell>
          <cell r="T204">
            <v>45.666999999999604</v>
          </cell>
          <cell r="U204">
            <v>166.048</v>
          </cell>
          <cell r="AB204">
            <v>10.70999999999998</v>
          </cell>
          <cell r="CS204">
            <v>40</v>
          </cell>
          <cell r="CT204">
            <v>3</v>
          </cell>
        </row>
        <row r="205">
          <cell r="B205">
            <v>12</v>
          </cell>
          <cell r="Q205">
            <v>0</v>
          </cell>
          <cell r="S205">
            <v>211.71499999999961</v>
          </cell>
          <cell r="T205">
            <v>45.666999999999604</v>
          </cell>
          <cell r="U205">
            <v>166.048</v>
          </cell>
          <cell r="AB205">
            <v>10.70999999999998</v>
          </cell>
          <cell r="CS205">
            <v>40</v>
          </cell>
          <cell r="CT205">
            <v>3</v>
          </cell>
        </row>
        <row r="206">
          <cell r="B206">
            <v>13</v>
          </cell>
          <cell r="Q206">
            <v>0</v>
          </cell>
          <cell r="S206">
            <v>211.71499999999961</v>
          </cell>
          <cell r="T206">
            <v>45.666999999999604</v>
          </cell>
          <cell r="U206">
            <v>166.048</v>
          </cell>
          <cell r="AB206">
            <v>10.70999999999998</v>
          </cell>
          <cell r="CS206">
            <v>40</v>
          </cell>
          <cell r="CT206">
            <v>3</v>
          </cell>
        </row>
        <row r="207">
          <cell r="B207">
            <v>14</v>
          </cell>
          <cell r="Q207">
            <v>0</v>
          </cell>
          <cell r="S207">
            <v>211.71499999999961</v>
          </cell>
          <cell r="T207">
            <v>45.666999999999604</v>
          </cell>
          <cell r="U207">
            <v>166.048</v>
          </cell>
          <cell r="AB207">
            <v>10.70999999999998</v>
          </cell>
          <cell r="CS207">
            <v>40</v>
          </cell>
          <cell r="CT207">
            <v>3</v>
          </cell>
        </row>
        <row r="208">
          <cell r="B208">
            <v>15</v>
          </cell>
          <cell r="Q208">
            <v>0</v>
          </cell>
          <cell r="S208">
            <v>211.71499999999961</v>
          </cell>
          <cell r="T208">
            <v>45.666999999999604</v>
          </cell>
          <cell r="U208">
            <v>166.048</v>
          </cell>
          <cell r="AB208">
            <v>10.70999999999998</v>
          </cell>
          <cell r="CS208">
            <v>40</v>
          </cell>
          <cell r="CT208">
            <v>3</v>
          </cell>
        </row>
        <row r="209">
          <cell r="B209">
            <v>16</v>
          </cell>
          <cell r="Q209">
            <v>0</v>
          </cell>
          <cell r="S209">
            <v>211.71499999999961</v>
          </cell>
          <cell r="T209">
            <v>45.666999999999604</v>
          </cell>
          <cell r="U209">
            <v>166.048</v>
          </cell>
          <cell r="AB209">
            <v>10.70999999999998</v>
          </cell>
          <cell r="CS209">
            <v>40</v>
          </cell>
          <cell r="CT209">
            <v>3</v>
          </cell>
        </row>
        <row r="210">
          <cell r="B210">
            <v>17</v>
          </cell>
          <cell r="Q210">
            <v>0</v>
          </cell>
          <cell r="S210">
            <v>211.71499999999961</v>
          </cell>
          <cell r="T210">
            <v>45.666999999999604</v>
          </cell>
          <cell r="U210">
            <v>166.048</v>
          </cell>
          <cell r="AB210">
            <v>10.70999999999998</v>
          </cell>
          <cell r="CS210">
            <v>40</v>
          </cell>
          <cell r="CT210">
            <v>3</v>
          </cell>
        </row>
        <row r="211">
          <cell r="B211">
            <v>18</v>
          </cell>
          <cell r="Q211">
            <v>0</v>
          </cell>
          <cell r="S211">
            <v>211.71499999999961</v>
          </cell>
          <cell r="T211">
            <v>45.666999999999604</v>
          </cell>
          <cell r="U211">
            <v>166.048</v>
          </cell>
          <cell r="AB211">
            <v>10.70999999999998</v>
          </cell>
          <cell r="CS211">
            <v>40</v>
          </cell>
          <cell r="CT211">
            <v>3</v>
          </cell>
        </row>
        <row r="212">
          <cell r="B212">
            <v>19</v>
          </cell>
          <cell r="Q212">
            <v>0</v>
          </cell>
          <cell r="S212">
            <v>211.71499999999961</v>
          </cell>
          <cell r="T212">
            <v>45.666999999999604</v>
          </cell>
          <cell r="U212">
            <v>166.048</v>
          </cell>
          <cell r="AB212">
            <v>10.70999999999998</v>
          </cell>
          <cell r="CS212">
            <v>40</v>
          </cell>
          <cell r="CT212">
            <v>3</v>
          </cell>
        </row>
        <row r="213">
          <cell r="B213">
            <v>20</v>
          </cell>
          <cell r="Q213">
            <v>0</v>
          </cell>
          <cell r="S213">
            <v>211.71499999999961</v>
          </cell>
          <cell r="T213">
            <v>45.666999999999604</v>
          </cell>
          <cell r="U213">
            <v>166.048</v>
          </cell>
          <cell r="AB213">
            <v>10.70999999999998</v>
          </cell>
          <cell r="CS213">
            <v>40</v>
          </cell>
          <cell r="CT213">
            <v>3</v>
          </cell>
        </row>
        <row r="214">
          <cell r="B214">
            <v>21</v>
          </cell>
          <cell r="Q214">
            <v>0</v>
          </cell>
          <cell r="S214">
            <v>211.71499999999961</v>
          </cell>
          <cell r="T214">
            <v>45.666999999999604</v>
          </cell>
          <cell r="U214">
            <v>166.048</v>
          </cell>
          <cell r="AB214">
            <v>10.70999999999998</v>
          </cell>
          <cell r="CS214">
            <v>40</v>
          </cell>
          <cell r="CT214">
            <v>3</v>
          </cell>
        </row>
        <row r="215">
          <cell r="B215">
            <v>22</v>
          </cell>
          <cell r="Q215">
            <v>0</v>
          </cell>
          <cell r="S215">
            <v>211.71499999999961</v>
          </cell>
          <cell r="T215">
            <v>45.666999999999604</v>
          </cell>
          <cell r="U215">
            <v>166.048</v>
          </cell>
          <cell r="AB215">
            <v>10.70999999999998</v>
          </cell>
          <cell r="CS215">
            <v>40</v>
          </cell>
          <cell r="CT215">
            <v>3</v>
          </cell>
        </row>
        <row r="216">
          <cell r="B216">
            <v>23</v>
          </cell>
          <cell r="Q216">
            <v>0</v>
          </cell>
          <cell r="S216">
            <v>211.71499999999961</v>
          </cell>
          <cell r="T216">
            <v>45.666999999999604</v>
          </cell>
          <cell r="U216">
            <v>166.048</v>
          </cell>
          <cell r="AB216">
            <v>10.70999999999998</v>
          </cell>
          <cell r="CS216">
            <v>40</v>
          </cell>
          <cell r="CT216">
            <v>3</v>
          </cell>
        </row>
        <row r="217">
          <cell r="B217">
            <v>24</v>
          </cell>
          <cell r="Q217">
            <v>0</v>
          </cell>
          <cell r="S217">
            <v>211.71499999999961</v>
          </cell>
          <cell r="T217">
            <v>45.666999999999604</v>
          </cell>
          <cell r="U217">
            <v>166.048</v>
          </cell>
          <cell r="AB217">
            <v>10.70999999999998</v>
          </cell>
          <cell r="CS217">
            <v>40</v>
          </cell>
          <cell r="CT217">
            <v>3</v>
          </cell>
        </row>
        <row r="218">
          <cell r="B218">
            <v>25</v>
          </cell>
          <cell r="Q218">
            <v>0</v>
          </cell>
          <cell r="S218">
            <v>211.71499999999961</v>
          </cell>
          <cell r="T218">
            <v>45.666999999999604</v>
          </cell>
          <cell r="U218">
            <v>166.048</v>
          </cell>
          <cell r="AB218">
            <v>10.70999999999998</v>
          </cell>
          <cell r="CS218">
            <v>40</v>
          </cell>
          <cell r="CT218">
            <v>3</v>
          </cell>
        </row>
        <row r="219">
          <cell r="B219">
            <v>26</v>
          </cell>
          <cell r="Q219">
            <v>0</v>
          </cell>
          <cell r="S219">
            <v>211.71499999999961</v>
          </cell>
          <cell r="T219">
            <v>45.666999999999604</v>
          </cell>
          <cell r="U219">
            <v>166.048</v>
          </cell>
          <cell r="AB219">
            <v>10.70999999999998</v>
          </cell>
          <cell r="CS219">
            <v>40</v>
          </cell>
          <cell r="CT219">
            <v>3</v>
          </cell>
        </row>
        <row r="220">
          <cell r="B220">
            <v>27</v>
          </cell>
          <cell r="Q220">
            <v>0</v>
          </cell>
          <cell r="S220">
            <v>211.71499999999961</v>
          </cell>
          <cell r="T220">
            <v>45.666999999999604</v>
          </cell>
          <cell r="U220">
            <v>166.048</v>
          </cell>
          <cell r="AB220">
            <v>10.70999999999998</v>
          </cell>
          <cell r="CS220">
            <v>40</v>
          </cell>
          <cell r="CT220">
            <v>3</v>
          </cell>
        </row>
        <row r="221">
          <cell r="B221">
            <v>28</v>
          </cell>
          <cell r="Q221">
            <v>0</v>
          </cell>
          <cell r="S221">
            <v>211.71499999999961</v>
          </cell>
          <cell r="T221">
            <v>45.666999999999604</v>
          </cell>
          <cell r="U221">
            <v>166.048</v>
          </cell>
          <cell r="AB221">
            <v>10.70999999999998</v>
          </cell>
          <cell r="CS221">
            <v>40</v>
          </cell>
          <cell r="CT221">
            <v>3</v>
          </cell>
        </row>
        <row r="222">
          <cell r="B222">
            <v>29</v>
          </cell>
          <cell r="Q222">
            <v>0</v>
          </cell>
          <cell r="S222">
            <v>211.71499999999961</v>
          </cell>
          <cell r="T222">
            <v>45.666999999999604</v>
          </cell>
          <cell r="U222">
            <v>166.048</v>
          </cell>
          <cell r="AB222">
            <v>10.70999999999998</v>
          </cell>
          <cell r="CS222">
            <v>40</v>
          </cell>
          <cell r="CT222">
            <v>3</v>
          </cell>
        </row>
        <row r="223">
          <cell r="B223">
            <v>30</v>
          </cell>
          <cell r="Q223">
            <v>0</v>
          </cell>
          <cell r="S223">
            <v>211.71499999999961</v>
          </cell>
          <cell r="T223">
            <v>45.666999999999604</v>
          </cell>
          <cell r="U223">
            <v>166.048</v>
          </cell>
          <cell r="AB223">
            <v>10.70999999999998</v>
          </cell>
          <cell r="CS223">
            <v>40</v>
          </cell>
          <cell r="CT223">
            <v>3</v>
          </cell>
        </row>
        <row r="224">
          <cell r="B224">
            <v>31</v>
          </cell>
          <cell r="CS224">
            <v>40</v>
          </cell>
          <cell r="CT224">
            <v>3</v>
          </cell>
        </row>
        <row r="225">
          <cell r="B225" t="str">
            <v>AGST/1</v>
          </cell>
          <cell r="CS225">
            <v>40</v>
          </cell>
          <cell r="CT225">
            <v>3</v>
          </cell>
        </row>
        <row r="226">
          <cell r="B226">
            <v>2</v>
          </cell>
          <cell r="CS226">
            <v>40</v>
          </cell>
          <cell r="CT226">
            <v>3</v>
          </cell>
        </row>
        <row r="227">
          <cell r="B227">
            <v>3</v>
          </cell>
          <cell r="CS227">
            <v>40</v>
          </cell>
          <cell r="CT227">
            <v>3</v>
          </cell>
        </row>
        <row r="228">
          <cell r="B228">
            <v>4</v>
          </cell>
          <cell r="CS228">
            <v>40</v>
          </cell>
          <cell r="CT228">
            <v>3</v>
          </cell>
        </row>
        <row r="229">
          <cell r="B229">
            <v>5</v>
          </cell>
          <cell r="CS229">
            <v>40</v>
          </cell>
          <cell r="CT229">
            <v>3</v>
          </cell>
        </row>
        <row r="230">
          <cell r="B230">
            <v>6</v>
          </cell>
          <cell r="CS230">
            <v>40</v>
          </cell>
          <cell r="CT230">
            <v>3</v>
          </cell>
        </row>
        <row r="231">
          <cell r="B231">
            <v>7</v>
          </cell>
          <cell r="CS231">
            <v>40</v>
          </cell>
          <cell r="CT231">
            <v>3</v>
          </cell>
        </row>
        <row r="232">
          <cell r="B232">
            <v>8</v>
          </cell>
          <cell r="CS232">
            <v>40</v>
          </cell>
          <cell r="CT232">
            <v>3</v>
          </cell>
        </row>
        <row r="233">
          <cell r="B233">
            <v>9</v>
          </cell>
          <cell r="CS233">
            <v>40</v>
          </cell>
          <cell r="CT233">
            <v>3</v>
          </cell>
        </row>
        <row r="234">
          <cell r="B234">
            <v>10</v>
          </cell>
          <cell r="CS234">
            <v>40</v>
          </cell>
          <cell r="CT234">
            <v>3</v>
          </cell>
        </row>
        <row r="235">
          <cell r="B235">
            <v>11</v>
          </cell>
          <cell r="CS235">
            <v>40</v>
          </cell>
          <cell r="CT235">
            <v>3</v>
          </cell>
        </row>
        <row r="236">
          <cell r="B236">
            <v>12</v>
          </cell>
          <cell r="CS236">
            <v>40</v>
          </cell>
          <cell r="CT236">
            <v>3</v>
          </cell>
        </row>
        <row r="237">
          <cell r="B237">
            <v>13</v>
          </cell>
          <cell r="CS237">
            <v>40</v>
          </cell>
          <cell r="CT237">
            <v>3</v>
          </cell>
        </row>
        <row r="238">
          <cell r="B238">
            <v>14</v>
          </cell>
          <cell r="CS238">
            <v>40</v>
          </cell>
          <cell r="CT238">
            <v>3</v>
          </cell>
        </row>
        <row r="239">
          <cell r="B239">
            <v>15</v>
          </cell>
          <cell r="CS239">
            <v>40</v>
          </cell>
          <cell r="CT239">
            <v>3</v>
          </cell>
        </row>
        <row r="240">
          <cell r="B240">
            <v>16</v>
          </cell>
          <cell r="CS240">
            <v>40</v>
          </cell>
          <cell r="CT240">
            <v>3</v>
          </cell>
        </row>
        <row r="241">
          <cell r="B241">
            <v>17</v>
          </cell>
          <cell r="CS241">
            <v>40</v>
          </cell>
          <cell r="CT241">
            <v>3</v>
          </cell>
        </row>
        <row r="242">
          <cell r="B242">
            <v>18</v>
          </cell>
          <cell r="CS242">
            <v>40</v>
          </cell>
          <cell r="CT242">
            <v>3</v>
          </cell>
        </row>
        <row r="243">
          <cell r="B243">
            <v>19</v>
          </cell>
          <cell r="CS243">
            <v>40</v>
          </cell>
          <cell r="CT243">
            <v>3</v>
          </cell>
        </row>
        <row r="244">
          <cell r="B244">
            <v>20</v>
          </cell>
          <cell r="CS244">
            <v>40</v>
          </cell>
          <cell r="CT244">
            <v>3</v>
          </cell>
        </row>
        <row r="245">
          <cell r="B245">
            <v>21</v>
          </cell>
          <cell r="CS245">
            <v>40</v>
          </cell>
          <cell r="CT245">
            <v>3</v>
          </cell>
        </row>
        <row r="246">
          <cell r="B246">
            <v>22</v>
          </cell>
          <cell r="CS246">
            <v>40</v>
          </cell>
          <cell r="CT246">
            <v>3</v>
          </cell>
        </row>
        <row r="247">
          <cell r="B247">
            <v>23</v>
          </cell>
          <cell r="CS247">
            <v>40</v>
          </cell>
          <cell r="CT247">
            <v>3</v>
          </cell>
        </row>
        <row r="248">
          <cell r="B248">
            <v>24</v>
          </cell>
          <cell r="CS248">
            <v>40</v>
          </cell>
          <cell r="CT248">
            <v>3</v>
          </cell>
        </row>
        <row r="249">
          <cell r="B249">
            <v>25</v>
          </cell>
          <cell r="CS249">
            <v>40</v>
          </cell>
          <cell r="CT249">
            <v>3</v>
          </cell>
        </row>
        <row r="250">
          <cell r="B250">
            <v>26</v>
          </cell>
          <cell r="CS250">
            <v>40</v>
          </cell>
          <cell r="CT250">
            <v>3</v>
          </cell>
        </row>
        <row r="251">
          <cell r="B251">
            <v>27</v>
          </cell>
          <cell r="CS251">
            <v>40</v>
          </cell>
          <cell r="CT251">
            <v>3</v>
          </cell>
        </row>
        <row r="252">
          <cell r="B252">
            <v>28</v>
          </cell>
          <cell r="CS252">
            <v>40</v>
          </cell>
          <cell r="CT252">
            <v>3</v>
          </cell>
        </row>
        <row r="253">
          <cell r="B253">
            <v>29</v>
          </cell>
          <cell r="CS253">
            <v>40</v>
          </cell>
          <cell r="CT253">
            <v>3</v>
          </cell>
        </row>
        <row r="254">
          <cell r="B254">
            <v>30</v>
          </cell>
          <cell r="CS254">
            <v>40</v>
          </cell>
          <cell r="CT254">
            <v>3</v>
          </cell>
        </row>
        <row r="255">
          <cell r="B255">
            <v>31</v>
          </cell>
          <cell r="CS255">
            <v>40</v>
          </cell>
          <cell r="CT255">
            <v>3</v>
          </cell>
        </row>
        <row r="256">
          <cell r="B256" t="str">
            <v>SEPT/1</v>
          </cell>
          <cell r="CS256">
            <v>40</v>
          </cell>
          <cell r="CT256">
            <v>3</v>
          </cell>
        </row>
        <row r="257">
          <cell r="B257">
            <v>2</v>
          </cell>
          <cell r="CS257">
            <v>40</v>
          </cell>
          <cell r="CT257">
            <v>3</v>
          </cell>
        </row>
        <row r="258">
          <cell r="B258">
            <v>3</v>
          </cell>
          <cell r="CS258">
            <v>40</v>
          </cell>
          <cell r="CT258">
            <v>3</v>
          </cell>
        </row>
        <row r="259">
          <cell r="B259">
            <v>4</v>
          </cell>
          <cell r="CS259">
            <v>40</v>
          </cell>
          <cell r="CT259">
            <v>3</v>
          </cell>
        </row>
        <row r="260">
          <cell r="B260">
            <v>5</v>
          </cell>
          <cell r="CS260">
            <v>40</v>
          </cell>
          <cell r="CT260">
            <v>3</v>
          </cell>
        </row>
        <row r="261">
          <cell r="B261">
            <v>6</v>
          </cell>
          <cell r="CS261">
            <v>40</v>
          </cell>
          <cell r="CT261">
            <v>3</v>
          </cell>
        </row>
        <row r="262">
          <cell r="B262">
            <v>7</v>
          </cell>
          <cell r="CS262">
            <v>40</v>
          </cell>
          <cell r="CT262">
            <v>3</v>
          </cell>
        </row>
        <row r="263">
          <cell r="B263">
            <v>8</v>
          </cell>
          <cell r="CS263">
            <v>40</v>
          </cell>
          <cell r="CT263">
            <v>3</v>
          </cell>
        </row>
        <row r="264">
          <cell r="B264">
            <v>9</v>
          </cell>
          <cell r="CS264">
            <v>40</v>
          </cell>
          <cell r="CT264">
            <v>3</v>
          </cell>
        </row>
        <row r="265">
          <cell r="B265">
            <v>10</v>
          </cell>
          <cell r="CS265">
            <v>40</v>
          </cell>
          <cell r="CT265">
            <v>3</v>
          </cell>
        </row>
        <row r="266">
          <cell r="B266">
            <v>11</v>
          </cell>
          <cell r="CS266">
            <v>40</v>
          </cell>
          <cell r="CT266">
            <v>3</v>
          </cell>
        </row>
        <row r="267">
          <cell r="B267">
            <v>12</v>
          </cell>
          <cell r="CS267">
            <v>40</v>
          </cell>
          <cell r="CT267">
            <v>3</v>
          </cell>
        </row>
        <row r="268">
          <cell r="B268">
            <v>13</v>
          </cell>
          <cell r="CS268">
            <v>40</v>
          </cell>
          <cell r="CT268">
            <v>3</v>
          </cell>
        </row>
        <row r="269">
          <cell r="B269">
            <v>14</v>
          </cell>
          <cell r="CS269">
            <v>40</v>
          </cell>
          <cell r="CT269">
            <v>3</v>
          </cell>
        </row>
        <row r="270">
          <cell r="B270">
            <v>15</v>
          </cell>
          <cell r="CS270">
            <v>40</v>
          </cell>
          <cell r="CT270">
            <v>3</v>
          </cell>
        </row>
        <row r="271">
          <cell r="B271">
            <v>16</v>
          </cell>
          <cell r="CS271">
            <v>40</v>
          </cell>
          <cell r="CT271">
            <v>3</v>
          </cell>
        </row>
        <row r="272">
          <cell r="B272">
            <v>17</v>
          </cell>
          <cell r="CS272">
            <v>40</v>
          </cell>
          <cell r="CT272">
            <v>3</v>
          </cell>
        </row>
        <row r="273">
          <cell r="B273">
            <v>18</v>
          </cell>
          <cell r="CS273">
            <v>40</v>
          </cell>
          <cell r="CT273">
            <v>3</v>
          </cell>
        </row>
        <row r="274">
          <cell r="B274">
            <v>19</v>
          </cell>
          <cell r="CS274">
            <v>40</v>
          </cell>
          <cell r="CT274">
            <v>3</v>
          </cell>
        </row>
        <row r="275">
          <cell r="B275">
            <v>20</v>
          </cell>
          <cell r="CS275">
            <v>40</v>
          </cell>
          <cell r="CT275">
            <v>3</v>
          </cell>
        </row>
        <row r="276">
          <cell r="B276">
            <v>21</v>
          </cell>
          <cell r="CS276">
            <v>40</v>
          </cell>
          <cell r="CT276">
            <v>3</v>
          </cell>
        </row>
        <row r="277">
          <cell r="B277">
            <v>22</v>
          </cell>
          <cell r="CS277">
            <v>40</v>
          </cell>
          <cell r="CT277">
            <v>3</v>
          </cell>
        </row>
        <row r="278">
          <cell r="B278">
            <v>23</v>
          </cell>
          <cell r="CS278">
            <v>40</v>
          </cell>
          <cell r="CT278">
            <v>3</v>
          </cell>
        </row>
        <row r="279">
          <cell r="B279">
            <v>24</v>
          </cell>
          <cell r="CS279">
            <v>40</v>
          </cell>
          <cell r="CT279">
            <v>3</v>
          </cell>
        </row>
        <row r="280">
          <cell r="B280">
            <v>25</v>
          </cell>
          <cell r="CS280">
            <v>40</v>
          </cell>
          <cell r="CT280">
            <v>3</v>
          </cell>
        </row>
        <row r="281">
          <cell r="B281">
            <v>26</v>
          </cell>
          <cell r="CS281">
            <v>40</v>
          </cell>
          <cell r="CT281">
            <v>3</v>
          </cell>
        </row>
        <row r="282">
          <cell r="B282">
            <v>27</v>
          </cell>
          <cell r="CS282">
            <v>40</v>
          </cell>
          <cell r="CT282">
            <v>3</v>
          </cell>
        </row>
        <row r="283">
          <cell r="B283">
            <v>28</v>
          </cell>
          <cell r="CS283">
            <v>40</v>
          </cell>
          <cell r="CT283">
            <v>3</v>
          </cell>
        </row>
        <row r="284">
          <cell r="B284">
            <v>29</v>
          </cell>
          <cell r="CS284">
            <v>40</v>
          </cell>
          <cell r="CT284">
            <v>3</v>
          </cell>
        </row>
        <row r="285">
          <cell r="B285">
            <v>30</v>
          </cell>
          <cell r="CS285">
            <v>40</v>
          </cell>
          <cell r="CT285">
            <v>3</v>
          </cell>
        </row>
        <row r="286">
          <cell r="B286">
            <v>31</v>
          </cell>
          <cell r="CS286">
            <v>40</v>
          </cell>
          <cell r="CT286">
            <v>3</v>
          </cell>
        </row>
        <row r="287">
          <cell r="B287" t="str">
            <v>OKT/1</v>
          </cell>
          <cell r="CS287">
            <v>40</v>
          </cell>
          <cell r="CT287">
            <v>3</v>
          </cell>
        </row>
        <row r="288">
          <cell r="B288">
            <v>2</v>
          </cell>
          <cell r="CS288">
            <v>40</v>
          </cell>
          <cell r="CT288">
            <v>3</v>
          </cell>
        </row>
        <row r="289">
          <cell r="B289">
            <v>3</v>
          </cell>
          <cell r="CS289">
            <v>40</v>
          </cell>
          <cell r="CT289">
            <v>3</v>
          </cell>
        </row>
        <row r="290">
          <cell r="B290">
            <v>4</v>
          </cell>
          <cell r="CS290">
            <v>40</v>
          </cell>
          <cell r="CT290">
            <v>3</v>
          </cell>
        </row>
        <row r="291">
          <cell r="B291">
            <v>5</v>
          </cell>
          <cell r="CS291">
            <v>40</v>
          </cell>
          <cell r="CT291">
            <v>3</v>
          </cell>
        </row>
        <row r="292">
          <cell r="B292">
            <v>6</v>
          </cell>
          <cell r="CS292">
            <v>40</v>
          </cell>
          <cell r="CT292">
            <v>3</v>
          </cell>
        </row>
        <row r="293">
          <cell r="B293">
            <v>7</v>
          </cell>
          <cell r="CS293">
            <v>40</v>
          </cell>
          <cell r="CT293">
            <v>3</v>
          </cell>
        </row>
        <row r="294">
          <cell r="B294">
            <v>8</v>
          </cell>
          <cell r="CS294">
            <v>40</v>
          </cell>
          <cell r="CT294">
            <v>3</v>
          </cell>
        </row>
        <row r="295">
          <cell r="B295">
            <v>9</v>
          </cell>
          <cell r="CS295">
            <v>40</v>
          </cell>
          <cell r="CT295">
            <v>3</v>
          </cell>
        </row>
        <row r="296">
          <cell r="B296">
            <v>10</v>
          </cell>
          <cell r="CS296">
            <v>40</v>
          </cell>
          <cell r="CT296">
            <v>3</v>
          </cell>
        </row>
        <row r="297">
          <cell r="B297">
            <v>11</v>
          </cell>
          <cell r="CS297">
            <v>40</v>
          </cell>
          <cell r="CT297">
            <v>3</v>
          </cell>
        </row>
        <row r="298">
          <cell r="B298">
            <v>12</v>
          </cell>
          <cell r="CS298">
            <v>40</v>
          </cell>
          <cell r="CT298">
            <v>3</v>
          </cell>
        </row>
        <row r="299">
          <cell r="B299">
            <v>13</v>
          </cell>
          <cell r="CS299">
            <v>40</v>
          </cell>
          <cell r="CT299">
            <v>3</v>
          </cell>
        </row>
        <row r="300">
          <cell r="B300">
            <v>14</v>
          </cell>
          <cell r="CS300">
            <v>40</v>
          </cell>
          <cell r="CT300">
            <v>3</v>
          </cell>
        </row>
        <row r="301">
          <cell r="B301">
            <v>15</v>
          </cell>
          <cell r="CS301">
            <v>40</v>
          </cell>
          <cell r="CT301">
            <v>3</v>
          </cell>
        </row>
        <row r="302">
          <cell r="B302">
            <v>16</v>
          </cell>
          <cell r="CS302">
            <v>40</v>
          </cell>
          <cell r="CT302">
            <v>3</v>
          </cell>
        </row>
        <row r="303">
          <cell r="B303">
            <v>17</v>
          </cell>
          <cell r="CS303">
            <v>40</v>
          </cell>
          <cell r="CT303">
            <v>3</v>
          </cell>
        </row>
        <row r="304">
          <cell r="B304">
            <v>18</v>
          </cell>
          <cell r="CS304">
            <v>40</v>
          </cell>
          <cell r="CT304">
            <v>3</v>
          </cell>
        </row>
        <row r="305">
          <cell r="B305">
            <v>19</v>
          </cell>
          <cell r="CS305">
            <v>40</v>
          </cell>
          <cell r="CT305">
            <v>3</v>
          </cell>
        </row>
        <row r="306">
          <cell r="B306">
            <v>20</v>
          </cell>
          <cell r="CS306">
            <v>40</v>
          </cell>
          <cell r="CT306">
            <v>3</v>
          </cell>
        </row>
        <row r="307">
          <cell r="B307">
            <v>21</v>
          </cell>
          <cell r="CS307">
            <v>40</v>
          </cell>
          <cell r="CT307">
            <v>3</v>
          </cell>
        </row>
        <row r="308">
          <cell r="B308">
            <v>22</v>
          </cell>
          <cell r="CS308">
            <v>40</v>
          </cell>
          <cell r="CT308">
            <v>3</v>
          </cell>
        </row>
        <row r="309">
          <cell r="B309">
            <v>23</v>
          </cell>
          <cell r="CS309">
            <v>40</v>
          </cell>
          <cell r="CT309">
            <v>3</v>
          </cell>
        </row>
        <row r="310">
          <cell r="B310">
            <v>24</v>
          </cell>
          <cell r="CS310">
            <v>40</v>
          </cell>
          <cell r="CT310">
            <v>3</v>
          </cell>
        </row>
        <row r="311">
          <cell r="B311">
            <v>25</v>
          </cell>
          <cell r="CS311">
            <v>40</v>
          </cell>
          <cell r="CT311">
            <v>3</v>
          </cell>
        </row>
        <row r="312">
          <cell r="B312">
            <v>26</v>
          </cell>
          <cell r="CS312">
            <v>40</v>
          </cell>
          <cell r="CT312">
            <v>3</v>
          </cell>
        </row>
        <row r="313">
          <cell r="B313">
            <v>27</v>
          </cell>
          <cell r="CS313">
            <v>40</v>
          </cell>
          <cell r="CT313">
            <v>3</v>
          </cell>
        </row>
        <row r="314">
          <cell r="B314">
            <v>28</v>
          </cell>
          <cell r="CS314">
            <v>40</v>
          </cell>
          <cell r="CT314">
            <v>3</v>
          </cell>
        </row>
        <row r="315">
          <cell r="B315">
            <v>29</v>
          </cell>
          <cell r="CS315">
            <v>40</v>
          </cell>
          <cell r="CT315">
            <v>3</v>
          </cell>
        </row>
        <row r="316">
          <cell r="B316">
            <v>30</v>
          </cell>
          <cell r="CS316">
            <v>40</v>
          </cell>
          <cell r="CT316">
            <v>3</v>
          </cell>
        </row>
        <row r="317">
          <cell r="B317">
            <v>31</v>
          </cell>
          <cell r="CS317">
            <v>40</v>
          </cell>
          <cell r="CT317">
            <v>3</v>
          </cell>
        </row>
        <row r="318">
          <cell r="B318" t="str">
            <v>NOP/1</v>
          </cell>
          <cell r="CS318">
            <v>40</v>
          </cell>
          <cell r="CT318">
            <v>3</v>
          </cell>
        </row>
        <row r="319">
          <cell r="B319">
            <v>2</v>
          </cell>
          <cell r="CS319">
            <v>40</v>
          </cell>
          <cell r="CT319">
            <v>3</v>
          </cell>
        </row>
        <row r="320">
          <cell r="B320">
            <v>3</v>
          </cell>
          <cell r="CS320">
            <v>40</v>
          </cell>
          <cell r="CT320">
            <v>3</v>
          </cell>
        </row>
        <row r="321">
          <cell r="B321">
            <v>4</v>
          </cell>
          <cell r="CS321">
            <v>40</v>
          </cell>
          <cell r="CT321">
            <v>3</v>
          </cell>
        </row>
        <row r="322">
          <cell r="B322">
            <v>5</v>
          </cell>
          <cell r="CS322">
            <v>40</v>
          </cell>
          <cell r="CT322">
            <v>3</v>
          </cell>
        </row>
        <row r="323">
          <cell r="B323">
            <v>6</v>
          </cell>
          <cell r="CS323">
            <v>40</v>
          </cell>
          <cell r="CT323">
            <v>3</v>
          </cell>
        </row>
        <row r="324">
          <cell r="B324">
            <v>7</v>
          </cell>
          <cell r="CS324">
            <v>40</v>
          </cell>
          <cell r="CT324">
            <v>3</v>
          </cell>
        </row>
        <row r="325">
          <cell r="B325">
            <v>8</v>
          </cell>
          <cell r="CS325">
            <v>40</v>
          </cell>
          <cell r="CT325">
            <v>3</v>
          </cell>
        </row>
        <row r="326">
          <cell r="B326">
            <v>9</v>
          </cell>
          <cell r="CS326">
            <v>40</v>
          </cell>
          <cell r="CT326">
            <v>3</v>
          </cell>
        </row>
        <row r="327">
          <cell r="B327">
            <v>10</v>
          </cell>
          <cell r="CS327">
            <v>40</v>
          </cell>
          <cell r="CT327">
            <v>3</v>
          </cell>
        </row>
        <row r="328">
          <cell r="B328">
            <v>11</v>
          </cell>
          <cell r="CS328">
            <v>40</v>
          </cell>
          <cell r="CT328">
            <v>3</v>
          </cell>
        </row>
        <row r="329">
          <cell r="B329">
            <v>12</v>
          </cell>
          <cell r="CS329">
            <v>40</v>
          </cell>
          <cell r="CT329">
            <v>3</v>
          </cell>
        </row>
        <row r="330">
          <cell r="B330">
            <v>13</v>
          </cell>
          <cell r="CS330">
            <v>40</v>
          </cell>
          <cell r="CT330">
            <v>3</v>
          </cell>
        </row>
        <row r="331">
          <cell r="B331">
            <v>14</v>
          </cell>
          <cell r="CS331">
            <v>40</v>
          </cell>
          <cell r="CT331">
            <v>3</v>
          </cell>
        </row>
        <row r="332">
          <cell r="B332">
            <v>15</v>
          </cell>
          <cell r="CS332">
            <v>40</v>
          </cell>
          <cell r="CT332">
            <v>3</v>
          </cell>
        </row>
        <row r="333">
          <cell r="B333">
            <v>16</v>
          </cell>
          <cell r="CS333">
            <v>40</v>
          </cell>
          <cell r="CT333">
            <v>3</v>
          </cell>
        </row>
        <row r="334">
          <cell r="B334">
            <v>17</v>
          </cell>
          <cell r="CS334">
            <v>40</v>
          </cell>
          <cell r="CT334">
            <v>3</v>
          </cell>
        </row>
        <row r="335">
          <cell r="B335">
            <v>18</v>
          </cell>
          <cell r="CS335">
            <v>40</v>
          </cell>
          <cell r="CT335">
            <v>3</v>
          </cell>
        </row>
        <row r="336">
          <cell r="B336">
            <v>19</v>
          </cell>
          <cell r="CS336">
            <v>40</v>
          </cell>
          <cell r="CT336">
            <v>3</v>
          </cell>
        </row>
        <row r="337">
          <cell r="B337">
            <v>20</v>
          </cell>
          <cell r="CS337">
            <v>40</v>
          </cell>
          <cell r="CT337">
            <v>3</v>
          </cell>
        </row>
        <row r="338">
          <cell r="B338">
            <v>21</v>
          </cell>
          <cell r="CS338">
            <v>40</v>
          </cell>
          <cell r="CT338">
            <v>3</v>
          </cell>
        </row>
        <row r="339">
          <cell r="B339">
            <v>22</v>
          </cell>
          <cell r="CS339">
            <v>40</v>
          </cell>
          <cell r="CT339">
            <v>3</v>
          </cell>
        </row>
        <row r="340">
          <cell r="B340">
            <v>23</v>
          </cell>
          <cell r="CS340">
            <v>40</v>
          </cell>
          <cell r="CT340">
            <v>3</v>
          </cell>
        </row>
        <row r="341">
          <cell r="B341">
            <v>24</v>
          </cell>
          <cell r="CS341">
            <v>40</v>
          </cell>
          <cell r="CT341">
            <v>3</v>
          </cell>
        </row>
        <row r="342">
          <cell r="B342">
            <v>25</v>
          </cell>
          <cell r="CS342">
            <v>40</v>
          </cell>
          <cell r="CT342">
            <v>3</v>
          </cell>
        </row>
        <row r="343">
          <cell r="B343">
            <v>26</v>
          </cell>
          <cell r="CS343">
            <v>40</v>
          </cell>
          <cell r="CT343">
            <v>3</v>
          </cell>
        </row>
        <row r="344">
          <cell r="B344">
            <v>27</v>
          </cell>
          <cell r="CS344">
            <v>40</v>
          </cell>
          <cell r="CT344">
            <v>3</v>
          </cell>
        </row>
        <row r="345">
          <cell r="B345">
            <v>28</v>
          </cell>
          <cell r="CS345">
            <v>40</v>
          </cell>
          <cell r="CT345">
            <v>3</v>
          </cell>
        </row>
        <row r="346">
          <cell r="B346">
            <v>29</v>
          </cell>
          <cell r="CS346">
            <v>40</v>
          </cell>
          <cell r="CT346">
            <v>3</v>
          </cell>
        </row>
        <row r="347">
          <cell r="B347">
            <v>30</v>
          </cell>
          <cell r="CS347">
            <v>40</v>
          </cell>
          <cell r="CT347">
            <v>3</v>
          </cell>
        </row>
        <row r="348">
          <cell r="B348">
            <v>31</v>
          </cell>
          <cell r="CS348">
            <v>40</v>
          </cell>
          <cell r="CT348">
            <v>3</v>
          </cell>
        </row>
        <row r="349">
          <cell r="B349" t="str">
            <v>DES/1</v>
          </cell>
          <cell r="CS349">
            <v>40</v>
          </cell>
          <cell r="CT349">
            <v>3</v>
          </cell>
        </row>
        <row r="350">
          <cell r="B350">
            <v>2</v>
          </cell>
          <cell r="CS350">
            <v>40</v>
          </cell>
          <cell r="CT350">
            <v>3</v>
          </cell>
        </row>
        <row r="351">
          <cell r="B351">
            <v>3</v>
          </cell>
          <cell r="CS351">
            <v>40</v>
          </cell>
          <cell r="CT351">
            <v>3</v>
          </cell>
        </row>
        <row r="352">
          <cell r="B352">
            <v>4</v>
          </cell>
          <cell r="CS352">
            <v>40</v>
          </cell>
          <cell r="CT352">
            <v>3</v>
          </cell>
        </row>
        <row r="353">
          <cell r="B353">
            <v>5</v>
          </cell>
          <cell r="CS353">
            <v>40</v>
          </cell>
          <cell r="CT353">
            <v>3</v>
          </cell>
        </row>
        <row r="354">
          <cell r="B354">
            <v>6</v>
          </cell>
          <cell r="CS354">
            <v>40</v>
          </cell>
          <cell r="CT354">
            <v>3</v>
          </cell>
        </row>
        <row r="355">
          <cell r="B355">
            <v>7</v>
          </cell>
          <cell r="CS355">
            <v>40</v>
          </cell>
          <cell r="CT355">
            <v>3</v>
          </cell>
        </row>
        <row r="356">
          <cell r="B356">
            <v>8</v>
          </cell>
          <cell r="CS356">
            <v>40</v>
          </cell>
          <cell r="CT356">
            <v>3</v>
          </cell>
        </row>
        <row r="357">
          <cell r="B357">
            <v>9</v>
          </cell>
          <cell r="CS357">
            <v>40</v>
          </cell>
          <cell r="CT357">
            <v>3</v>
          </cell>
        </row>
        <row r="358">
          <cell r="B358">
            <v>10</v>
          </cell>
          <cell r="CS358">
            <v>40</v>
          </cell>
          <cell r="CT358">
            <v>3</v>
          </cell>
        </row>
        <row r="359">
          <cell r="B359">
            <v>11</v>
          </cell>
          <cell r="CS359">
            <v>40</v>
          </cell>
          <cell r="CT359">
            <v>3</v>
          </cell>
        </row>
        <row r="360">
          <cell r="B360">
            <v>12</v>
          </cell>
          <cell r="CS360">
            <v>40</v>
          </cell>
          <cell r="CT360">
            <v>3</v>
          </cell>
        </row>
        <row r="361">
          <cell r="B361">
            <v>13</v>
          </cell>
          <cell r="CS361">
            <v>40</v>
          </cell>
          <cell r="CT361">
            <v>3</v>
          </cell>
        </row>
        <row r="362">
          <cell r="B362">
            <v>14</v>
          </cell>
          <cell r="CS362">
            <v>40</v>
          </cell>
          <cell r="CT362">
            <v>3</v>
          </cell>
        </row>
        <row r="363">
          <cell r="B363">
            <v>15</v>
          </cell>
          <cell r="CS363">
            <v>40</v>
          </cell>
          <cell r="CT363">
            <v>3</v>
          </cell>
        </row>
        <row r="364">
          <cell r="B364">
            <v>16</v>
          </cell>
          <cell r="CS364">
            <v>40</v>
          </cell>
          <cell r="CT364">
            <v>3</v>
          </cell>
        </row>
        <row r="365">
          <cell r="B365">
            <v>17</v>
          </cell>
          <cell r="CS365">
            <v>40</v>
          </cell>
          <cell r="CT365">
            <v>3</v>
          </cell>
        </row>
        <row r="366">
          <cell r="B366">
            <v>18</v>
          </cell>
          <cell r="CS366">
            <v>40</v>
          </cell>
          <cell r="CT366">
            <v>3</v>
          </cell>
        </row>
        <row r="367">
          <cell r="B367">
            <v>19</v>
          </cell>
          <cell r="CS367">
            <v>40</v>
          </cell>
          <cell r="CT367">
            <v>3</v>
          </cell>
        </row>
        <row r="368">
          <cell r="B368">
            <v>20</v>
          </cell>
          <cell r="CS368">
            <v>40</v>
          </cell>
          <cell r="CT368">
            <v>3</v>
          </cell>
        </row>
        <row r="369">
          <cell r="B369">
            <v>21</v>
          </cell>
          <cell r="CS369">
            <v>40</v>
          </cell>
          <cell r="CT369">
            <v>3</v>
          </cell>
        </row>
        <row r="370">
          <cell r="B370">
            <v>22</v>
          </cell>
          <cell r="CS370">
            <v>40</v>
          </cell>
          <cell r="CT370">
            <v>3</v>
          </cell>
        </row>
        <row r="371">
          <cell r="B371">
            <v>23</v>
          </cell>
          <cell r="CS371">
            <v>40</v>
          </cell>
          <cell r="CT371">
            <v>3</v>
          </cell>
        </row>
        <row r="372">
          <cell r="B372">
            <v>24</v>
          </cell>
          <cell r="CS372">
            <v>40</v>
          </cell>
          <cell r="CT372">
            <v>3</v>
          </cell>
        </row>
        <row r="373">
          <cell r="B373">
            <v>25</v>
          </cell>
          <cell r="CS373">
            <v>40</v>
          </cell>
          <cell r="CT373">
            <v>3</v>
          </cell>
        </row>
        <row r="374">
          <cell r="B374">
            <v>26</v>
          </cell>
          <cell r="CS374">
            <v>40</v>
          </cell>
          <cell r="CT374">
            <v>3</v>
          </cell>
        </row>
        <row r="375">
          <cell r="B375">
            <v>27</v>
          </cell>
          <cell r="CS375">
            <v>40</v>
          </cell>
          <cell r="CT375">
            <v>3</v>
          </cell>
        </row>
        <row r="376">
          <cell r="B376">
            <v>28</v>
          </cell>
          <cell r="CS376">
            <v>40</v>
          </cell>
          <cell r="CT376">
            <v>3</v>
          </cell>
        </row>
        <row r="377">
          <cell r="B377">
            <v>29</v>
          </cell>
          <cell r="CS377">
            <v>40</v>
          </cell>
          <cell r="CT377">
            <v>3</v>
          </cell>
        </row>
        <row r="378">
          <cell r="B378">
            <v>30</v>
          </cell>
          <cell r="CS378">
            <v>40</v>
          </cell>
          <cell r="CT378">
            <v>3</v>
          </cell>
        </row>
        <row r="379">
          <cell r="B379">
            <v>31</v>
          </cell>
          <cell r="CS379">
            <v>40</v>
          </cell>
          <cell r="CT379">
            <v>3</v>
          </cell>
        </row>
      </sheetData>
      <sheetData sheetId="4"/>
      <sheetData sheetId="5"/>
      <sheetData sheetId="6"/>
      <sheetData sheetId="7"/>
      <sheetData sheetId="8" refreshError="1">
        <row r="30">
          <cell r="B30">
            <v>94.814106416828707</v>
          </cell>
          <cell r="C30">
            <v>132.74279541299651</v>
          </cell>
          <cell r="D30">
            <v>157.68754663350506</v>
          </cell>
          <cell r="E30">
            <v>158.05173685068246</v>
          </cell>
          <cell r="F30">
            <v>138.20102836386553</v>
          </cell>
          <cell r="G30">
            <v>143.81331950594122</v>
          </cell>
          <cell r="H30">
            <v>175.69473175559031</v>
          </cell>
          <cell r="I30">
            <v>178.50460309773149</v>
          </cell>
          <cell r="J30">
            <v>201.01544355924358</v>
          </cell>
          <cell r="K30">
            <v>178.6221068559023</v>
          </cell>
          <cell r="L30">
            <v>183.72402652422659</v>
          </cell>
          <cell r="M30">
            <v>100.73224233989743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Bagan"/>
      <sheetName val="KPI"/>
      <sheetName val="PCR"/>
      <sheetName val="OLAH VS OT"/>
      <sheetName val="OLAH VS OT (2)"/>
      <sheetName val="graflbr-gp"/>
      <sheetName val="PABRIK"/>
      <sheetName val="GRAF TBS VS COST"/>
      <sheetName val="LAY"/>
      <sheetName val="PL Des"/>
      <sheetName val="PL Nov"/>
      <sheetName val="PL Okt"/>
      <sheetName val="K.Mesin"/>
      <sheetName val="PICA"/>
      <sheetName val="SOLAR"/>
      <sheetName val="AN PK"/>
      <sheetName val="LD Okt"/>
      <sheetName val="LD Nov"/>
      <sheetName val="LD Des"/>
      <sheetName val="LA03"/>
      <sheetName val="GRAF SM"/>
      <sheetName val="PK"/>
      <sheetName val="PO"/>
      <sheetName val="Through"/>
      <sheetName val="Rend~CPO"/>
      <sheetName val="CH Vs Er"/>
      <sheetName val="Qlt CPO"/>
      <sheetName val="Rend~Kernel"/>
      <sheetName val="Qlt KRN"/>
      <sheetName val="FFA"/>
      <sheetName val="Br Dn"/>
      <sheetName val="ER Vs FFA"/>
      <sheetName val="Qlt Vs ER"/>
      <sheetName val="CPO Loss"/>
      <sheetName val="Proses Ctr"/>
      <sheetName val="Krn Loss"/>
      <sheetName val="BD"/>
      <sheetName val="Data"/>
      <sheetName val="NAMA"/>
      <sheetName val="MPP"/>
      <sheetName val="REKAP ST M"/>
      <sheetName val="PETA"/>
      <sheetName val="SRL1"/>
      <sheetName val="SRL2"/>
      <sheetName val="AREA"/>
      <sheetName val="PABRIK (2)"/>
      <sheetName val="Pab SRL 1"/>
      <sheetName val="PABRIK _2_"/>
      <sheetName val="Olah"/>
      <sheetName val="% Lbr vs G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59">
          <cell r="B59">
            <v>14.04</v>
          </cell>
          <cell r="C59">
            <v>22.54</v>
          </cell>
          <cell r="D59">
            <v>22.31</v>
          </cell>
          <cell r="E59">
            <v>30.66</v>
          </cell>
          <cell r="F59">
            <v>30.57</v>
          </cell>
          <cell r="G59">
            <v>21.31</v>
          </cell>
          <cell r="H59">
            <v>29.59</v>
          </cell>
          <cell r="I59">
            <v>23.58</v>
          </cell>
          <cell r="J59">
            <v>22.11</v>
          </cell>
          <cell r="K59">
            <v>23.04</v>
          </cell>
          <cell r="L59">
            <v>27.68</v>
          </cell>
          <cell r="M59">
            <v>46.77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>
        <row r="9">
          <cell r="A9" t="str">
            <v xml:space="preserve">Jan/01 </v>
          </cell>
          <cell r="B9">
            <v>0</v>
          </cell>
          <cell r="C9">
            <v>0</v>
          </cell>
          <cell r="E9">
            <v>0</v>
          </cell>
          <cell r="F9">
            <v>0</v>
          </cell>
          <cell r="H9">
            <v>0</v>
          </cell>
          <cell r="I9">
            <v>0</v>
          </cell>
          <cell r="K9">
            <v>0</v>
          </cell>
          <cell r="L9">
            <v>0</v>
          </cell>
          <cell r="N9">
            <v>0</v>
          </cell>
          <cell r="O9">
            <v>0</v>
          </cell>
          <cell r="Q9">
            <v>0</v>
          </cell>
          <cell r="R9">
            <v>0</v>
          </cell>
          <cell r="T9">
            <v>0</v>
          </cell>
          <cell r="U9">
            <v>0</v>
          </cell>
          <cell r="W9">
            <v>0</v>
          </cell>
          <cell r="X9">
            <v>0</v>
          </cell>
          <cell r="AC9">
            <v>0</v>
          </cell>
          <cell r="AD9">
            <v>0</v>
          </cell>
          <cell r="AF9">
            <v>5</v>
          </cell>
        </row>
        <row r="10">
          <cell r="A10">
            <v>2</v>
          </cell>
          <cell r="B10">
            <v>2</v>
          </cell>
          <cell r="C10">
            <v>11</v>
          </cell>
          <cell r="E10">
            <v>6.75</v>
          </cell>
          <cell r="F10">
            <v>6.75</v>
          </cell>
          <cell r="H10">
            <v>5.166666666666667</v>
          </cell>
          <cell r="I10">
            <v>8.1666666666666661</v>
          </cell>
          <cell r="K10">
            <v>2.8636363636363638</v>
          </cell>
          <cell r="L10">
            <v>5.5454545454545459</v>
          </cell>
          <cell r="N10">
            <v>4.3333333333333339</v>
          </cell>
          <cell r="O10">
            <v>6.0555555555555554</v>
          </cell>
          <cell r="Q10">
            <v>3.5249999999999995</v>
          </cell>
          <cell r="R10">
            <v>5.7750000000000004</v>
          </cell>
          <cell r="T10">
            <v>15.448275862068966</v>
          </cell>
          <cell r="U10">
            <v>10.448275862068966</v>
          </cell>
          <cell r="W10">
            <v>16.434782608695652</v>
          </cell>
          <cell r="X10">
            <v>10.652173913043478</v>
          </cell>
          <cell r="AC10">
            <v>10.183673469387756</v>
          </cell>
          <cell r="AD10">
            <v>8.4489795918367339</v>
          </cell>
          <cell r="AF10">
            <v>5</v>
          </cell>
        </row>
        <row r="11">
          <cell r="A11">
            <v>3</v>
          </cell>
          <cell r="B11">
            <v>3.8</v>
          </cell>
          <cell r="C11">
            <v>5.2</v>
          </cell>
          <cell r="E11">
            <v>7.0000000000000009</v>
          </cell>
          <cell r="F11">
            <v>7.7142857142857135</v>
          </cell>
          <cell r="H11">
            <v>5.6666666666666661</v>
          </cell>
          <cell r="I11">
            <v>6.666666666666667</v>
          </cell>
          <cell r="K11">
            <v>2.8888888888888888</v>
          </cell>
          <cell r="L11">
            <v>4.9259259259259256</v>
          </cell>
          <cell r="N11">
            <v>4.1500000000000004</v>
          </cell>
          <cell r="O11">
            <v>6.6000000000000005</v>
          </cell>
          <cell r="Q11">
            <v>3.4255319148936167</v>
          </cell>
          <cell r="R11">
            <v>5.6382978723404253</v>
          </cell>
          <cell r="T11">
            <v>11.450000000000001</v>
          </cell>
          <cell r="U11">
            <v>12.65</v>
          </cell>
          <cell r="W11">
            <v>11.450000000000001</v>
          </cell>
          <cell r="X11">
            <v>12.65</v>
          </cell>
          <cell r="AC11">
            <v>6.9393939393939394</v>
          </cell>
          <cell r="AD11">
            <v>8.5959595959595951</v>
          </cell>
          <cell r="AF11">
            <v>5</v>
          </cell>
        </row>
        <row r="12">
          <cell r="A12">
            <v>4</v>
          </cell>
          <cell r="B12">
            <v>3.5000000000000004</v>
          </cell>
          <cell r="C12">
            <v>6.75</v>
          </cell>
          <cell r="E12">
            <v>4.4285714285714279</v>
          </cell>
          <cell r="F12">
            <v>6.4285714285714279</v>
          </cell>
          <cell r="H12">
            <v>4.0909090909090908</v>
          </cell>
          <cell r="I12">
            <v>6.5454545454545459</v>
          </cell>
          <cell r="K12">
            <v>4.125</v>
          </cell>
          <cell r="L12">
            <v>5.0625</v>
          </cell>
          <cell r="N12">
            <v>5.695652173913043</v>
          </cell>
          <cell r="O12">
            <v>4.4782608695652177</v>
          </cell>
          <cell r="Q12">
            <v>4.7818181818181813</v>
          </cell>
          <cell r="R12">
            <v>4.8181818181818183</v>
          </cell>
          <cell r="T12">
            <v>12.333333333333334</v>
          </cell>
          <cell r="U12">
            <v>14.444444444444443</v>
          </cell>
          <cell r="W12">
            <v>12.333333333333334</v>
          </cell>
          <cell r="X12">
            <v>14.444444444444443</v>
          </cell>
          <cell r="AC12">
            <v>7.3725490196078436</v>
          </cell>
          <cell r="AD12">
            <v>8.4019607843137258</v>
          </cell>
          <cell r="AF12">
            <v>5</v>
          </cell>
        </row>
        <row r="13">
          <cell r="A13">
            <v>5</v>
          </cell>
          <cell r="B13">
            <v>0</v>
          </cell>
          <cell r="C13">
            <v>0</v>
          </cell>
          <cell r="E13">
            <v>0</v>
          </cell>
          <cell r="F13">
            <v>0</v>
          </cell>
          <cell r="H13">
            <v>0</v>
          </cell>
          <cell r="I13">
            <v>0</v>
          </cell>
          <cell r="K13">
            <v>0</v>
          </cell>
          <cell r="L13">
            <v>0</v>
          </cell>
          <cell r="N13">
            <v>0</v>
          </cell>
          <cell r="O13">
            <v>0</v>
          </cell>
          <cell r="Q13">
            <v>0</v>
          </cell>
          <cell r="R13">
            <v>0</v>
          </cell>
          <cell r="T13">
            <v>0</v>
          </cell>
          <cell r="U13">
            <v>0</v>
          </cell>
          <cell r="W13">
            <v>0</v>
          </cell>
          <cell r="X13">
            <v>0</v>
          </cell>
          <cell r="AC13">
            <v>0</v>
          </cell>
          <cell r="AD13">
            <v>0</v>
          </cell>
          <cell r="AF13">
            <v>5</v>
          </cell>
        </row>
        <row r="14">
          <cell r="A14">
            <v>6</v>
          </cell>
          <cell r="B14">
            <v>4.5</v>
          </cell>
          <cell r="C14">
            <v>8.5</v>
          </cell>
          <cell r="E14">
            <v>7.0000000000000009</v>
          </cell>
          <cell r="F14">
            <v>6</v>
          </cell>
          <cell r="H14">
            <v>6.375</v>
          </cell>
          <cell r="I14">
            <v>6.625</v>
          </cell>
          <cell r="K14">
            <v>4.8620689655172411</v>
          </cell>
          <cell r="L14">
            <v>4.068965517241379</v>
          </cell>
          <cell r="N14">
            <v>3.8148148148148144</v>
          </cell>
          <cell r="O14">
            <v>6.7777777777777786</v>
          </cell>
          <cell r="Q14">
            <v>4.3571428571428577</v>
          </cell>
          <cell r="R14">
            <v>5.375</v>
          </cell>
          <cell r="T14">
            <v>14.212121212121213</v>
          </cell>
          <cell r="U14">
            <v>13.030303030303031</v>
          </cell>
          <cell r="W14">
            <v>0</v>
          </cell>
          <cell r="X14">
            <v>0</v>
          </cell>
          <cell r="AC14">
            <v>7.8762886597938149</v>
          </cell>
          <cell r="AD14">
            <v>8.0824742268041234</v>
          </cell>
          <cell r="AF14">
            <v>5</v>
          </cell>
        </row>
        <row r="15">
          <cell r="A15">
            <v>7</v>
          </cell>
          <cell r="B15">
            <v>0</v>
          </cell>
          <cell r="C15">
            <v>9</v>
          </cell>
          <cell r="E15">
            <v>7.875</v>
          </cell>
          <cell r="F15">
            <v>7.1249999999999991</v>
          </cell>
          <cell r="H15">
            <v>5.7272727272727275</v>
          </cell>
          <cell r="I15">
            <v>7.6363636363636367</v>
          </cell>
          <cell r="K15">
            <v>5.375</v>
          </cell>
          <cell r="L15">
            <v>3.65625</v>
          </cell>
          <cell r="N15">
            <v>6.1</v>
          </cell>
          <cell r="O15">
            <v>4.7333333333333334</v>
          </cell>
          <cell r="Q15">
            <v>5.725806451612903</v>
          </cell>
          <cell r="R15">
            <v>4.1774193548387091</v>
          </cell>
          <cell r="T15">
            <v>9.1428571428571423</v>
          </cell>
          <cell r="U15">
            <v>11.892857142857142</v>
          </cell>
          <cell r="W15">
            <v>0</v>
          </cell>
          <cell r="X15">
            <v>0</v>
          </cell>
          <cell r="AC15">
            <v>6.6732673267326739</v>
          </cell>
          <cell r="AD15">
            <v>6.6930693069306937</v>
          </cell>
          <cell r="AF15">
            <v>5</v>
          </cell>
        </row>
        <row r="16">
          <cell r="A16">
            <v>8</v>
          </cell>
          <cell r="B16">
            <v>0.66666666666666674</v>
          </cell>
          <cell r="C16">
            <v>9.3333333333333339</v>
          </cell>
          <cell r="E16">
            <v>7.625</v>
          </cell>
          <cell r="F16">
            <v>4.5</v>
          </cell>
          <cell r="H16">
            <v>5.7272727272727275</v>
          </cell>
          <cell r="I16">
            <v>5.8181818181818183</v>
          </cell>
          <cell r="K16">
            <v>5.5</v>
          </cell>
          <cell r="L16">
            <v>3.9444444444444442</v>
          </cell>
          <cell r="N16">
            <v>4.3999999999999995</v>
          </cell>
          <cell r="O16">
            <v>5.04</v>
          </cell>
          <cell r="Q16">
            <v>5.0491803278688527</v>
          </cell>
          <cell r="R16">
            <v>4.3934426229508192</v>
          </cell>
          <cell r="T16">
            <v>10.970588235294118</v>
          </cell>
          <cell r="U16">
            <v>10.441176470588236</v>
          </cell>
          <cell r="W16">
            <v>0</v>
          </cell>
          <cell r="X16">
            <v>0</v>
          </cell>
          <cell r="AC16">
            <v>7.0188679245283021</v>
          </cell>
          <cell r="AD16">
            <v>6.4811320754716979</v>
          </cell>
          <cell r="AF16">
            <v>5</v>
          </cell>
        </row>
        <row r="17">
          <cell r="A17">
            <v>9</v>
          </cell>
          <cell r="B17">
            <v>2.6</v>
          </cell>
          <cell r="C17">
            <v>9.1999999999999993</v>
          </cell>
          <cell r="E17">
            <v>7.6363636363636367</v>
          </cell>
          <cell r="F17">
            <v>6.0909090909090908</v>
          </cell>
          <cell r="H17">
            <v>6.0625</v>
          </cell>
          <cell r="I17">
            <v>7.0624999999999991</v>
          </cell>
          <cell r="K17">
            <v>2.71875</v>
          </cell>
          <cell r="L17">
            <v>4.1875</v>
          </cell>
          <cell r="N17">
            <v>4.6428571428571432</v>
          </cell>
          <cell r="O17">
            <v>5.4642857142857144</v>
          </cell>
          <cell r="Q17">
            <v>3.6166666666666667</v>
          </cell>
          <cell r="R17">
            <v>4.7833333333333332</v>
          </cell>
          <cell r="T17">
            <v>9.28125</v>
          </cell>
          <cell r="U17">
            <v>9.78125</v>
          </cell>
          <cell r="W17">
            <v>9.28125</v>
          </cell>
          <cell r="X17">
            <v>9.78125</v>
          </cell>
          <cell r="AC17">
            <v>6.4857142857142867</v>
          </cell>
          <cell r="AD17">
            <v>7.3285714285714292</v>
          </cell>
          <cell r="AF17">
            <v>5</v>
          </cell>
        </row>
        <row r="18">
          <cell r="A18">
            <v>10</v>
          </cell>
          <cell r="B18">
            <v>3</v>
          </cell>
          <cell r="C18">
            <v>5</v>
          </cell>
          <cell r="E18">
            <v>6</v>
          </cell>
          <cell r="F18">
            <v>7.0000000000000009</v>
          </cell>
          <cell r="H18">
            <v>5.4</v>
          </cell>
          <cell r="I18">
            <v>6.6000000000000005</v>
          </cell>
          <cell r="K18">
            <v>2.2903225806451615</v>
          </cell>
          <cell r="L18">
            <v>4.67741935483871</v>
          </cell>
          <cell r="N18">
            <v>4.0588235294117645</v>
          </cell>
          <cell r="O18">
            <v>6.2941176470588234</v>
          </cell>
          <cell r="Q18">
            <v>2.9166666666666665</v>
          </cell>
          <cell r="R18">
            <v>5.25</v>
          </cell>
          <cell r="T18">
            <v>9.1066224787155026</v>
          </cell>
          <cell r="U18">
            <v>12.463573510085139</v>
          </cell>
          <cell r="W18">
            <v>9.1066224787155026</v>
          </cell>
          <cell r="X18">
            <v>12.463573510085139</v>
          </cell>
          <cell r="AC18">
            <v>6.1752652557121213</v>
          </cell>
          <cell r="AD18">
            <v>8.9120305394936281</v>
          </cell>
          <cell r="AF18">
            <v>5</v>
          </cell>
        </row>
        <row r="19">
          <cell r="A19">
            <v>11</v>
          </cell>
          <cell r="B19">
            <v>1</v>
          </cell>
          <cell r="C19">
            <v>14.499999999999998</v>
          </cell>
          <cell r="E19">
            <v>6.25</v>
          </cell>
          <cell r="F19">
            <v>6</v>
          </cell>
          <cell r="H19">
            <v>5.2</v>
          </cell>
          <cell r="I19">
            <v>7.7</v>
          </cell>
          <cell r="K19">
            <v>3.0625</v>
          </cell>
          <cell r="L19">
            <v>5.4375</v>
          </cell>
          <cell r="N19">
            <v>2.2941176470588234</v>
          </cell>
          <cell r="O19">
            <v>5.6470588235294121</v>
          </cell>
          <cell r="Q19">
            <v>2.7959183673469385</v>
          </cell>
          <cell r="R19">
            <v>5.5102040816326534</v>
          </cell>
          <cell r="T19">
            <v>8.8648648648648649</v>
          </cell>
          <cell r="U19">
            <v>12.432432432432433</v>
          </cell>
          <cell r="W19">
            <v>8.8648648648648649</v>
          </cell>
          <cell r="X19">
            <v>12.432432432432433</v>
          </cell>
          <cell r="AC19">
            <v>6.3533834586466167</v>
          </cell>
          <cell r="AD19">
            <v>9.526315789473685</v>
          </cell>
          <cell r="AF19">
            <v>5</v>
          </cell>
        </row>
        <row r="20">
          <cell r="A20">
            <v>12</v>
          </cell>
          <cell r="B20">
            <v>4.5</v>
          </cell>
          <cell r="C20">
            <v>14.000000000000002</v>
          </cell>
          <cell r="E20">
            <v>5.2857142857142856</v>
          </cell>
          <cell r="F20">
            <v>4.2857142857142856</v>
          </cell>
          <cell r="H20">
            <v>5.1111111111111116</v>
          </cell>
          <cell r="I20">
            <v>6.4444444444444446</v>
          </cell>
          <cell r="K20">
            <v>4.7142857142857144</v>
          </cell>
          <cell r="L20">
            <v>5.1904761904761907</v>
          </cell>
          <cell r="N20">
            <v>4.3181818181818183</v>
          </cell>
          <cell r="O20">
            <v>4.1363636363636367</v>
          </cell>
          <cell r="Q20">
            <v>4.578125</v>
          </cell>
          <cell r="R20">
            <v>4.828125</v>
          </cell>
          <cell r="T20">
            <v>0</v>
          </cell>
          <cell r="U20">
            <v>0</v>
          </cell>
          <cell r="W20">
            <v>0</v>
          </cell>
          <cell r="X20">
            <v>0</v>
          </cell>
          <cell r="AC20">
            <v>4.6438356164383565</v>
          </cell>
          <cell r="AD20">
            <v>5.0273972602739727</v>
          </cell>
          <cell r="AF20">
            <v>5</v>
          </cell>
        </row>
        <row r="21">
          <cell r="A21">
            <v>13</v>
          </cell>
          <cell r="B21">
            <v>0</v>
          </cell>
          <cell r="C21">
            <v>0</v>
          </cell>
          <cell r="E21">
            <v>0</v>
          </cell>
          <cell r="F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Q21">
            <v>0</v>
          </cell>
          <cell r="R21">
            <v>0</v>
          </cell>
          <cell r="T21">
            <v>19.040000000000003</v>
          </cell>
          <cell r="U21">
            <v>9.8000000000000007</v>
          </cell>
          <cell r="W21">
            <v>19.040000000000003</v>
          </cell>
          <cell r="X21">
            <v>9.8000000000000007</v>
          </cell>
          <cell r="AC21">
            <v>19.040000000000003</v>
          </cell>
          <cell r="AD21">
            <v>9.8000000000000007</v>
          </cell>
          <cell r="AF21">
            <v>5</v>
          </cell>
        </row>
        <row r="22">
          <cell r="A22">
            <v>14</v>
          </cell>
          <cell r="B22">
            <v>5.4</v>
          </cell>
          <cell r="C22">
            <v>6.8000000000000007</v>
          </cell>
          <cell r="E22">
            <v>5.4</v>
          </cell>
          <cell r="F22">
            <v>10.6</v>
          </cell>
          <cell r="H22">
            <v>5.4</v>
          </cell>
          <cell r="I22">
            <v>9.3333333333333339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Q22">
            <v>0</v>
          </cell>
          <cell r="R22">
            <v>0</v>
          </cell>
          <cell r="T22">
            <v>9.3888888888888875</v>
          </cell>
          <cell r="U22">
            <v>16.777777777777779</v>
          </cell>
          <cell r="W22">
            <v>9.3888888888888875</v>
          </cell>
          <cell r="X22">
            <v>16.777777777777779</v>
          </cell>
          <cell r="AC22">
            <v>8.2156862745098032</v>
          </cell>
          <cell r="AD22">
            <v>14.588235294117647</v>
          </cell>
          <cell r="AF22">
            <v>5</v>
          </cell>
        </row>
        <row r="23">
          <cell r="A23">
            <v>15</v>
          </cell>
          <cell r="B23">
            <v>5</v>
          </cell>
          <cell r="C23">
            <v>5</v>
          </cell>
          <cell r="E23">
            <v>7.1249999999999991</v>
          </cell>
          <cell r="F23">
            <v>8.375</v>
          </cell>
          <cell r="H23">
            <v>6.5454545454545459</v>
          </cell>
          <cell r="I23">
            <v>7.4545454545454541</v>
          </cell>
          <cell r="K23">
            <v>3</v>
          </cell>
          <cell r="L23">
            <v>4.2105263157894735</v>
          </cell>
          <cell r="N23">
            <v>2.9090909090909092</v>
          </cell>
          <cell r="O23">
            <v>7.0909090909090908</v>
          </cell>
          <cell r="Q23">
            <v>2.9666666666666668</v>
          </cell>
          <cell r="R23">
            <v>5.2666666666666666</v>
          </cell>
          <cell r="T23">
            <v>4.1904761904761907</v>
          </cell>
          <cell r="U23">
            <v>13.666666666666666</v>
          </cell>
          <cell r="W23">
            <v>4.1904761904761907</v>
          </cell>
          <cell r="X23">
            <v>13.666666666666666</v>
          </cell>
          <cell r="AC23">
            <v>4.0602409638554215</v>
          </cell>
          <cell r="AD23">
            <v>9.8072289156626518</v>
          </cell>
          <cell r="AF23">
            <v>5</v>
          </cell>
        </row>
        <row r="24">
          <cell r="A24">
            <v>16</v>
          </cell>
          <cell r="B24">
            <v>2</v>
          </cell>
          <cell r="C24">
            <v>4</v>
          </cell>
          <cell r="E24">
            <v>4.7777777777777777</v>
          </cell>
          <cell r="F24">
            <v>8.2222222222222232</v>
          </cell>
          <cell r="H24">
            <v>4.5</v>
          </cell>
          <cell r="I24">
            <v>7.8</v>
          </cell>
          <cell r="K24">
            <v>5.4</v>
          </cell>
          <cell r="L24">
            <v>5.25</v>
          </cell>
          <cell r="N24">
            <v>3.64</v>
          </cell>
          <cell r="O24">
            <v>6.4799999999999995</v>
          </cell>
          <cell r="Q24">
            <v>4.4222222222222225</v>
          </cell>
          <cell r="R24">
            <v>5.9333333333333336</v>
          </cell>
          <cell r="T24">
            <v>9.15</v>
          </cell>
          <cell r="U24">
            <v>10.65</v>
          </cell>
          <cell r="W24">
            <v>9.15</v>
          </cell>
          <cell r="X24">
            <v>10.65</v>
          </cell>
          <cell r="AC24">
            <v>6.4210526315789469</v>
          </cell>
          <cell r="AD24">
            <v>8.1157894736842113</v>
          </cell>
          <cell r="AF24">
            <v>5</v>
          </cell>
        </row>
        <row r="25">
          <cell r="A25">
            <v>17</v>
          </cell>
          <cell r="B25">
            <v>3</v>
          </cell>
          <cell r="C25">
            <v>8.2000000000000011</v>
          </cell>
          <cell r="E25">
            <v>7.8333333333333339</v>
          </cell>
          <cell r="F25">
            <v>6.166666666666667</v>
          </cell>
          <cell r="H25">
            <v>5.6363636363636367</v>
          </cell>
          <cell r="I25">
            <v>7.0909090909090908</v>
          </cell>
          <cell r="K25">
            <v>4.5714285714285712</v>
          </cell>
          <cell r="L25">
            <v>3.9047619047619047</v>
          </cell>
          <cell r="N25">
            <v>4.6428571428571432</v>
          </cell>
          <cell r="O25">
            <v>4.1785714285714288</v>
          </cell>
          <cell r="Q25">
            <v>4.612244897959183</v>
          </cell>
          <cell r="R25">
            <v>4.0612244897959187</v>
          </cell>
          <cell r="T25">
            <v>12</v>
          </cell>
          <cell r="U25">
            <v>9.9230769230769234</v>
          </cell>
          <cell r="W25">
            <v>12</v>
          </cell>
          <cell r="X25">
            <v>9.9230769230769234</v>
          </cell>
          <cell r="AC25">
            <v>8.8695652173913029</v>
          </cell>
          <cell r="AD25">
            <v>7.6159420289855078</v>
          </cell>
          <cell r="AF25">
            <v>5</v>
          </cell>
        </row>
        <row r="26">
          <cell r="A26">
            <v>18</v>
          </cell>
          <cell r="B26">
            <v>1.6666666666666667</v>
          </cell>
          <cell r="C26">
            <v>14.333333333333334</v>
          </cell>
          <cell r="E26">
            <v>3.1428571428571432</v>
          </cell>
          <cell r="F26">
            <v>7.5714285714285721</v>
          </cell>
          <cell r="H26">
            <v>2.7</v>
          </cell>
          <cell r="I26">
            <v>9.6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T26">
            <v>10.82608695652174</v>
          </cell>
          <cell r="U26">
            <v>14.326086956521738</v>
          </cell>
          <cell r="W26">
            <v>10.82608695652174</v>
          </cell>
          <cell r="X26">
            <v>14.326086956521738</v>
          </cell>
          <cell r="AC26">
            <v>10.029411764705882</v>
          </cell>
          <cell r="AD26">
            <v>13.862745098039216</v>
          </cell>
          <cell r="AF26">
            <v>5</v>
          </cell>
        </row>
        <row r="27">
          <cell r="A27">
            <v>19</v>
          </cell>
          <cell r="B27">
            <v>0</v>
          </cell>
          <cell r="C27">
            <v>0</v>
          </cell>
          <cell r="E27">
            <v>0</v>
          </cell>
          <cell r="F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Q27">
            <v>0</v>
          </cell>
          <cell r="R27">
            <v>0</v>
          </cell>
          <cell r="T27">
            <v>0</v>
          </cell>
          <cell r="U27">
            <v>0</v>
          </cell>
          <cell r="W27">
            <v>0</v>
          </cell>
          <cell r="X27">
            <v>0</v>
          </cell>
          <cell r="AC27">
            <v>0</v>
          </cell>
          <cell r="AD27">
            <v>0</v>
          </cell>
          <cell r="AF27">
            <v>5</v>
          </cell>
        </row>
        <row r="28">
          <cell r="A28">
            <v>20</v>
          </cell>
          <cell r="B28">
            <v>3.5000000000000004</v>
          </cell>
          <cell r="C28">
            <v>7.0000000000000009</v>
          </cell>
          <cell r="E28">
            <v>5.4</v>
          </cell>
          <cell r="F28">
            <v>9.3000000000000007</v>
          </cell>
          <cell r="H28">
            <v>5.083333333333333</v>
          </cell>
          <cell r="I28">
            <v>8.9166666666666679</v>
          </cell>
          <cell r="K28">
            <v>4.6875</v>
          </cell>
          <cell r="L28">
            <v>4.75</v>
          </cell>
          <cell r="N28">
            <v>5.8285714285714292</v>
          </cell>
          <cell r="O28">
            <v>5.8571428571428577</v>
          </cell>
          <cell r="Q28">
            <v>5.168674698795181</v>
          </cell>
          <cell r="R28">
            <v>5.2168674698795181</v>
          </cell>
          <cell r="T28">
            <v>14.48</v>
          </cell>
          <cell r="U28">
            <v>12</v>
          </cell>
          <cell r="W28">
            <v>14.48</v>
          </cell>
          <cell r="X28">
            <v>12</v>
          </cell>
          <cell r="AC28">
            <v>9.9384615384615387</v>
          </cell>
          <cell r="AD28">
            <v>8.9230769230769234</v>
          </cell>
          <cell r="AF28">
            <v>5</v>
          </cell>
        </row>
        <row r="29">
          <cell r="A29">
            <v>21</v>
          </cell>
          <cell r="B29">
            <v>2.75</v>
          </cell>
          <cell r="C29">
            <v>13.5</v>
          </cell>
          <cell r="E29">
            <v>4.2</v>
          </cell>
          <cell r="F29">
            <v>10.8</v>
          </cell>
          <cell r="H29">
            <v>3.5555555555555554</v>
          </cell>
          <cell r="I29">
            <v>12</v>
          </cell>
          <cell r="K29">
            <v>3.2</v>
          </cell>
          <cell r="L29">
            <v>4.9750000000000005</v>
          </cell>
          <cell r="N29">
            <v>4.84375</v>
          </cell>
          <cell r="O29">
            <v>5.53125</v>
          </cell>
          <cell r="Q29">
            <v>3.9305555555555558</v>
          </cell>
          <cell r="R29">
            <v>5.2222222222222223</v>
          </cell>
          <cell r="T29">
            <v>9.6451612903225801</v>
          </cell>
          <cell r="U29">
            <v>10.612903225806452</v>
          </cell>
          <cell r="W29">
            <v>9.6451612903225801</v>
          </cell>
          <cell r="X29">
            <v>10.612903225806452</v>
          </cell>
          <cell r="AC29">
            <v>6.3846153846153841</v>
          </cell>
          <cell r="AD29">
            <v>7.9860139860139858</v>
          </cell>
          <cell r="AF29">
            <v>5</v>
          </cell>
        </row>
        <row r="30">
          <cell r="A30">
            <v>22</v>
          </cell>
          <cell r="B30">
            <v>15</v>
          </cell>
          <cell r="C30">
            <v>9.6666666666666661</v>
          </cell>
          <cell r="E30">
            <v>5</v>
          </cell>
          <cell r="F30">
            <v>9.5</v>
          </cell>
          <cell r="H30">
            <v>8.3333333333333321</v>
          </cell>
          <cell r="I30">
            <v>9.5555555555555554</v>
          </cell>
          <cell r="K30">
            <v>3.0285714285714289</v>
          </cell>
          <cell r="L30">
            <v>6</v>
          </cell>
          <cell r="N30">
            <v>4.125</v>
          </cell>
          <cell r="O30">
            <v>6.3333333333333339</v>
          </cell>
          <cell r="Q30">
            <v>3.4745762711864407</v>
          </cell>
          <cell r="R30">
            <v>6.1355932203389827</v>
          </cell>
          <cell r="T30">
            <v>10.82608695652174</v>
          </cell>
          <cell r="U30">
            <v>11.565217391304348</v>
          </cell>
          <cell r="W30">
            <v>10.82608695652174</v>
          </cell>
          <cell r="X30">
            <v>11.565217391304348</v>
          </cell>
          <cell r="AC30">
            <v>6.8245614035087723</v>
          </cell>
          <cell r="AD30">
            <v>8.5964912280701764</v>
          </cell>
          <cell r="AF30">
            <v>5</v>
          </cell>
        </row>
        <row r="31">
          <cell r="A31">
            <v>23</v>
          </cell>
          <cell r="B31">
            <v>6.4</v>
          </cell>
          <cell r="C31">
            <v>9.1999999999999993</v>
          </cell>
          <cell r="E31">
            <v>5</v>
          </cell>
          <cell r="F31">
            <v>9.1666666666666661</v>
          </cell>
          <cell r="H31">
            <v>5.6363636363636367</v>
          </cell>
          <cell r="I31">
            <v>9.1818181818181817</v>
          </cell>
          <cell r="K31">
            <v>3.5135135135135136</v>
          </cell>
          <cell r="L31">
            <v>5.243243243243243</v>
          </cell>
          <cell r="N31">
            <v>4.1764705882352944</v>
          </cell>
          <cell r="O31">
            <v>5.1176470588235299</v>
          </cell>
          <cell r="Q31">
            <v>3.7222222222222219</v>
          </cell>
          <cell r="R31">
            <v>5.2037037037037033</v>
          </cell>
          <cell r="T31">
            <v>12.333333333333334</v>
          </cell>
          <cell r="U31">
            <v>10.777777777777779</v>
          </cell>
          <cell r="W31">
            <v>12.333333333333334</v>
          </cell>
          <cell r="X31">
            <v>10.777777777777779</v>
          </cell>
          <cell r="AC31">
            <v>5.8433734939759034</v>
          </cell>
          <cell r="AD31">
            <v>6.9397590361445785</v>
          </cell>
          <cell r="AF31">
            <v>5</v>
          </cell>
        </row>
        <row r="32">
          <cell r="A32">
            <v>24</v>
          </cell>
          <cell r="B32">
            <v>8.5</v>
          </cell>
          <cell r="C32">
            <v>8.5</v>
          </cell>
          <cell r="E32">
            <v>6.4</v>
          </cell>
          <cell r="F32">
            <v>8</v>
          </cell>
          <cell r="H32">
            <v>7.0000000000000009</v>
          </cell>
          <cell r="I32">
            <v>8.1428571428571441</v>
          </cell>
          <cell r="K32">
            <v>11.5</v>
          </cell>
          <cell r="L32">
            <v>14.833333333333334</v>
          </cell>
          <cell r="N32">
            <v>19.285714285714288</v>
          </cell>
          <cell r="O32">
            <v>12</v>
          </cell>
          <cell r="Q32">
            <v>15.692307692307692</v>
          </cell>
          <cell r="R32">
            <v>13.307692307692307</v>
          </cell>
          <cell r="T32">
            <v>13.5</v>
          </cell>
          <cell r="U32">
            <v>12.125</v>
          </cell>
          <cell r="W32">
            <v>13.5</v>
          </cell>
          <cell r="X32">
            <v>12.125</v>
          </cell>
          <cell r="AC32">
            <v>13.173076923076923</v>
          </cell>
          <cell r="AD32">
            <v>11.884615384615385</v>
          </cell>
          <cell r="AF32">
            <v>5</v>
          </cell>
        </row>
        <row r="33">
          <cell r="A33">
            <v>25</v>
          </cell>
          <cell r="B33">
            <v>7.0000000000000009</v>
          </cell>
          <cell r="C33">
            <v>7.6666666666666661</v>
          </cell>
          <cell r="E33">
            <v>7.1999999999999993</v>
          </cell>
          <cell r="F33">
            <v>8.2000000000000011</v>
          </cell>
          <cell r="H33">
            <v>7.1249999999999991</v>
          </cell>
          <cell r="I33">
            <v>8</v>
          </cell>
          <cell r="K33">
            <v>2</v>
          </cell>
          <cell r="L33">
            <v>4.0526315789473681</v>
          </cell>
          <cell r="N33">
            <v>1</v>
          </cell>
          <cell r="O33">
            <v>6.25</v>
          </cell>
          <cell r="Q33">
            <v>1.7037037037037037</v>
          </cell>
          <cell r="R33">
            <v>4.7037037037037033</v>
          </cell>
          <cell r="T33">
            <v>3</v>
          </cell>
          <cell r="U33">
            <v>23.857142857142858</v>
          </cell>
          <cell r="W33">
            <v>3</v>
          </cell>
          <cell r="X33">
            <v>23.857142857142858</v>
          </cell>
          <cell r="AC33">
            <v>2.9591836734693877</v>
          </cell>
          <cell r="AD33">
            <v>10.714285714285714</v>
          </cell>
          <cell r="AF33">
            <v>5</v>
          </cell>
        </row>
        <row r="34">
          <cell r="A34">
            <v>26</v>
          </cell>
          <cell r="B34">
            <v>0</v>
          </cell>
          <cell r="C34">
            <v>0</v>
          </cell>
          <cell r="E34">
            <v>0</v>
          </cell>
          <cell r="F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T34">
            <v>0</v>
          </cell>
          <cell r="U34">
            <v>0</v>
          </cell>
          <cell r="W34">
            <v>0</v>
          </cell>
          <cell r="X34">
            <v>0</v>
          </cell>
          <cell r="AC34">
            <v>0</v>
          </cell>
          <cell r="AD34">
            <v>0</v>
          </cell>
          <cell r="AF34">
            <v>5</v>
          </cell>
        </row>
        <row r="35">
          <cell r="A35">
            <v>27</v>
          </cell>
          <cell r="B35">
            <v>0</v>
          </cell>
          <cell r="C35">
            <v>0</v>
          </cell>
          <cell r="E35">
            <v>3.4285714285714288</v>
          </cell>
          <cell r="F35">
            <v>7.7142857142857135</v>
          </cell>
          <cell r="H35">
            <v>3.4285714285714288</v>
          </cell>
          <cell r="I35">
            <v>7.7142857142857135</v>
          </cell>
          <cell r="K35">
            <v>2.4444444444444446</v>
          </cell>
          <cell r="L35">
            <v>5.3333333333333339</v>
          </cell>
          <cell r="N35">
            <v>1.5333333333333332</v>
          </cell>
          <cell r="O35">
            <v>6.4666666666666668</v>
          </cell>
          <cell r="Q35">
            <v>2.0303030303030303</v>
          </cell>
          <cell r="R35">
            <v>5.8484848484848486</v>
          </cell>
          <cell r="T35">
            <v>6.9743589743589745</v>
          </cell>
          <cell r="U35">
            <v>10.512820512820513</v>
          </cell>
          <cell r="W35">
            <v>6.9743589743589745</v>
          </cell>
          <cell r="X35">
            <v>10.512820512820513</v>
          </cell>
          <cell r="AC35">
            <v>5.3813559322033893</v>
          </cell>
          <cell r="AD35">
            <v>9.0423728813559325</v>
          </cell>
          <cell r="AF35">
            <v>5</v>
          </cell>
        </row>
        <row r="36">
          <cell r="A36">
            <v>28</v>
          </cell>
          <cell r="B36">
            <v>5</v>
          </cell>
          <cell r="C36">
            <v>7.333333333333333</v>
          </cell>
          <cell r="E36">
            <v>10</v>
          </cell>
          <cell r="F36">
            <v>6.5</v>
          </cell>
          <cell r="H36">
            <v>8.3333333333333321</v>
          </cell>
          <cell r="I36">
            <v>6.7777777777777786</v>
          </cell>
          <cell r="K36">
            <v>2.5294117647058822</v>
          </cell>
          <cell r="L36">
            <v>5.1176470588235299</v>
          </cell>
          <cell r="N36">
            <v>1.5</v>
          </cell>
          <cell r="O36">
            <v>4.3999999999999995</v>
          </cell>
          <cell r="Q36">
            <v>2.1481481481481479</v>
          </cell>
          <cell r="R36">
            <v>4.8518518518518512</v>
          </cell>
          <cell r="T36">
            <v>5.9615384615384617</v>
          </cell>
          <cell r="U36">
            <v>10.730769230769232</v>
          </cell>
          <cell r="W36">
            <v>5.9615384615384617</v>
          </cell>
          <cell r="X36">
            <v>10.730769230769232</v>
          </cell>
          <cell r="AC36">
            <v>5.0340909090909092</v>
          </cell>
          <cell r="AD36">
            <v>8.5227272727272716</v>
          </cell>
          <cell r="AF36">
            <v>5</v>
          </cell>
        </row>
        <row r="37">
          <cell r="A37">
            <v>29</v>
          </cell>
          <cell r="B37">
            <v>4</v>
          </cell>
          <cell r="C37">
            <v>5.25</v>
          </cell>
          <cell r="E37">
            <v>4.375</v>
          </cell>
          <cell r="F37">
            <v>5.375</v>
          </cell>
          <cell r="H37">
            <v>4.25</v>
          </cell>
          <cell r="I37">
            <v>5.3333333333333339</v>
          </cell>
          <cell r="K37">
            <v>5.8666666666666663</v>
          </cell>
          <cell r="L37">
            <v>5.1333333333333337</v>
          </cell>
          <cell r="N37">
            <v>4</v>
          </cell>
          <cell r="O37">
            <v>4.4615384615384617</v>
          </cell>
          <cell r="Q37">
            <v>5</v>
          </cell>
          <cell r="R37">
            <v>4.8214285714285721</v>
          </cell>
          <cell r="T37">
            <v>8.7727272727272716</v>
          </cell>
          <cell r="U37">
            <v>11.454545454545455</v>
          </cell>
          <cell r="W37">
            <v>8.7727272727272716</v>
          </cell>
          <cell r="X37">
            <v>11.454545454545455</v>
          </cell>
          <cell r="AC37">
            <v>6.8690476190476186</v>
          </cell>
          <cell r="AD37">
            <v>8.3690476190476186</v>
          </cell>
          <cell r="AF37">
            <v>5</v>
          </cell>
        </row>
        <row r="38">
          <cell r="A38">
            <v>30</v>
          </cell>
          <cell r="B38">
            <v>0</v>
          </cell>
          <cell r="C38">
            <v>10</v>
          </cell>
          <cell r="E38">
            <v>4.4285714285714279</v>
          </cell>
          <cell r="F38">
            <v>8</v>
          </cell>
          <cell r="H38">
            <v>3.875</v>
          </cell>
          <cell r="I38">
            <v>8.25</v>
          </cell>
          <cell r="K38">
            <v>2.2666666666666666</v>
          </cell>
          <cell r="L38">
            <v>3.2</v>
          </cell>
          <cell r="N38">
            <v>7.5384615384615383</v>
          </cell>
          <cell r="O38">
            <v>4.4615384615384617</v>
          </cell>
          <cell r="Q38">
            <v>4.7142857142857144</v>
          </cell>
          <cell r="R38">
            <v>3.785714285714286</v>
          </cell>
          <cell r="T38">
            <v>20.454545454545457</v>
          </cell>
          <cell r="U38">
            <v>8.3636363636363633</v>
          </cell>
          <cell r="W38">
            <v>20.454545454545457</v>
          </cell>
          <cell r="X38">
            <v>8.3636363636363633</v>
          </cell>
          <cell r="AC38">
            <v>13.2875</v>
          </cell>
          <cell r="AD38">
            <v>6.75</v>
          </cell>
          <cell r="AF38">
            <v>5</v>
          </cell>
        </row>
        <row r="39">
          <cell r="A39">
            <v>31</v>
          </cell>
          <cell r="B39">
            <v>4</v>
          </cell>
          <cell r="C39">
            <v>14.000000000000002</v>
          </cell>
          <cell r="E39">
            <v>5.3333333333333339</v>
          </cell>
          <cell r="F39">
            <v>7.0000000000000009</v>
          </cell>
          <cell r="H39">
            <v>4.8888888888888893</v>
          </cell>
          <cell r="I39">
            <v>9.3333333333333339</v>
          </cell>
          <cell r="K39">
            <v>3.0833333333333335</v>
          </cell>
          <cell r="L39">
            <v>4.3333333333333339</v>
          </cell>
          <cell r="N39">
            <v>3.75</v>
          </cell>
          <cell r="O39">
            <v>4.5</v>
          </cell>
          <cell r="Q39">
            <v>3.4166666666666665</v>
          </cell>
          <cell r="R39">
            <v>4.416666666666667</v>
          </cell>
          <cell r="T39">
            <v>18.391304347826086</v>
          </cell>
          <cell r="U39">
            <v>8.304347826086957</v>
          </cell>
          <cell r="W39">
            <v>18.391304347826086</v>
          </cell>
          <cell r="X39">
            <v>8.304347826086957</v>
          </cell>
          <cell r="AC39">
            <v>12.30379746835443</v>
          </cell>
          <cell r="AD39">
            <v>7.2405063291139244</v>
          </cell>
          <cell r="AF39">
            <v>5</v>
          </cell>
        </row>
        <row r="40">
          <cell r="A40" t="str">
            <v xml:space="preserve">Feb/01 </v>
          </cell>
          <cell r="B40">
            <v>0</v>
          </cell>
          <cell r="C40">
            <v>0</v>
          </cell>
          <cell r="E40">
            <v>0</v>
          </cell>
          <cell r="F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Q40">
            <v>0</v>
          </cell>
          <cell r="R40">
            <v>0</v>
          </cell>
          <cell r="T40">
            <v>0</v>
          </cell>
          <cell r="U40">
            <v>0</v>
          </cell>
          <cell r="W40">
            <v>0</v>
          </cell>
          <cell r="X40">
            <v>0</v>
          </cell>
          <cell r="AC40">
            <v>0</v>
          </cell>
          <cell r="AD40">
            <v>0</v>
          </cell>
          <cell r="AF40">
            <v>5</v>
          </cell>
        </row>
        <row r="41">
          <cell r="A41">
            <v>2</v>
          </cell>
          <cell r="B41">
            <v>0</v>
          </cell>
          <cell r="C41">
            <v>0</v>
          </cell>
          <cell r="E41">
            <v>0</v>
          </cell>
          <cell r="F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Q41">
            <v>0</v>
          </cell>
          <cell r="R41">
            <v>0</v>
          </cell>
          <cell r="T41">
            <v>0</v>
          </cell>
          <cell r="U41">
            <v>0</v>
          </cell>
          <cell r="W41">
            <v>0</v>
          </cell>
          <cell r="X41">
            <v>0</v>
          </cell>
          <cell r="AC41">
            <v>0</v>
          </cell>
          <cell r="AD41">
            <v>0</v>
          </cell>
          <cell r="AF41">
            <v>5</v>
          </cell>
        </row>
        <row r="42">
          <cell r="A42">
            <v>3</v>
          </cell>
          <cell r="B42">
            <v>13.750000000000002</v>
          </cell>
          <cell r="C42">
            <v>5.5</v>
          </cell>
          <cell r="E42">
            <v>5</v>
          </cell>
          <cell r="F42">
            <v>6.8571428571428577</v>
          </cell>
          <cell r="H42">
            <v>8.1818181818181817</v>
          </cell>
          <cell r="I42">
            <v>6.3636363636363633</v>
          </cell>
          <cell r="K42">
            <v>3.3250000000000002</v>
          </cell>
          <cell r="L42">
            <v>4.6749999999999998</v>
          </cell>
          <cell r="N42">
            <v>4.96</v>
          </cell>
          <cell r="O42">
            <v>4.5199999999999996</v>
          </cell>
          <cell r="Q42">
            <v>3.9538461538461536</v>
          </cell>
          <cell r="R42">
            <v>4.6153846153846159</v>
          </cell>
          <cell r="T42">
            <v>40.157894736842103</v>
          </cell>
          <cell r="U42">
            <v>5.447368421052631</v>
          </cell>
          <cell r="W42">
            <v>40.157894736842103</v>
          </cell>
          <cell r="X42">
            <v>5.447368421052631</v>
          </cell>
          <cell r="AC42">
            <v>22.361842105263158</v>
          </cell>
          <cell r="AD42">
            <v>5.1578947368421053</v>
          </cell>
          <cell r="AF42">
            <v>5</v>
          </cell>
        </row>
        <row r="43">
          <cell r="A43">
            <v>4</v>
          </cell>
          <cell r="B43">
            <v>9</v>
          </cell>
          <cell r="C43">
            <v>9.3333333333333339</v>
          </cell>
          <cell r="E43">
            <v>1.2142857142857142</v>
          </cell>
          <cell r="F43">
            <v>2.9285714285714288</v>
          </cell>
          <cell r="H43">
            <v>2.5882352941176472</v>
          </cell>
          <cell r="I43">
            <v>4.0588235294117645</v>
          </cell>
          <cell r="K43">
            <v>2.4230769230769229</v>
          </cell>
          <cell r="L43">
            <v>5.4615384615384617</v>
          </cell>
          <cell r="N43">
            <v>2.1428571428571428</v>
          </cell>
          <cell r="O43">
            <v>6.8095238095238102</v>
          </cell>
          <cell r="Q43">
            <v>2.2978723404255321</v>
          </cell>
          <cell r="R43">
            <v>6.0638297872340425</v>
          </cell>
          <cell r="T43">
            <v>13.461538461538462</v>
          </cell>
          <cell r="U43">
            <v>11.923076923076923</v>
          </cell>
          <cell r="W43">
            <v>13.461538461538462</v>
          </cell>
          <cell r="X43">
            <v>11.923076923076923</v>
          </cell>
          <cell r="AC43">
            <v>7.3448275862068968</v>
          </cell>
          <cell r="AD43">
            <v>8.3965517241379306</v>
          </cell>
          <cell r="AF43">
            <v>5</v>
          </cell>
        </row>
        <row r="44">
          <cell r="A44">
            <v>5</v>
          </cell>
          <cell r="B44">
            <v>3.6666666666666665</v>
          </cell>
          <cell r="C44">
            <v>7.6666666666666661</v>
          </cell>
          <cell r="E44">
            <v>4.1666666666666661</v>
          </cell>
          <cell r="F44">
            <v>8.8333333333333339</v>
          </cell>
          <cell r="H44">
            <v>4</v>
          </cell>
          <cell r="I44">
            <v>8.4444444444444446</v>
          </cell>
          <cell r="K44">
            <v>3.1176470588235294</v>
          </cell>
          <cell r="L44">
            <v>5.3529411764705879</v>
          </cell>
          <cell r="N44">
            <v>3</v>
          </cell>
          <cell r="O44">
            <v>6.5</v>
          </cell>
          <cell r="Q44">
            <v>3.0689655172413794</v>
          </cell>
          <cell r="R44">
            <v>5.8275862068965516</v>
          </cell>
          <cell r="T44">
            <v>11.25</v>
          </cell>
          <cell r="U44">
            <v>13.200000000000001</v>
          </cell>
          <cell r="W44">
            <v>11.25</v>
          </cell>
          <cell r="X44">
            <v>13.200000000000001</v>
          </cell>
          <cell r="AC44">
            <v>7.3717948717948723</v>
          </cell>
          <cell r="AD44">
            <v>9.9102564102564106</v>
          </cell>
          <cell r="AF44">
            <v>5</v>
          </cell>
        </row>
        <row r="45">
          <cell r="A45">
            <v>6</v>
          </cell>
          <cell r="B45">
            <v>9.5</v>
          </cell>
          <cell r="C45">
            <v>5.5</v>
          </cell>
          <cell r="E45">
            <v>5.5</v>
          </cell>
          <cell r="F45">
            <v>6.5</v>
          </cell>
          <cell r="H45">
            <v>6.833333333333333</v>
          </cell>
          <cell r="I45">
            <v>6.166666666666667</v>
          </cell>
          <cell r="K45">
            <v>3.3529411764705883</v>
          </cell>
          <cell r="L45">
            <v>5.4705882352941178</v>
          </cell>
          <cell r="N45">
            <v>3.2399999999999998</v>
          </cell>
          <cell r="O45">
            <v>5.24</v>
          </cell>
          <cell r="Q45">
            <v>3.2857142857142856</v>
          </cell>
          <cell r="R45">
            <v>5.3333333333333339</v>
          </cell>
          <cell r="T45">
            <v>7.4375</v>
          </cell>
          <cell r="U45">
            <v>15.75</v>
          </cell>
          <cell r="W45">
            <v>7.4375</v>
          </cell>
          <cell r="X45">
            <v>15.75</v>
          </cell>
          <cell r="AC45">
            <v>5.2124999999999995</v>
          </cell>
          <cell r="AD45">
            <v>9.5625</v>
          </cell>
          <cell r="AF45">
            <v>5</v>
          </cell>
        </row>
        <row r="46">
          <cell r="A46">
            <v>7</v>
          </cell>
          <cell r="B46">
            <v>14.666666666666666</v>
          </cell>
          <cell r="C46">
            <v>8.3333333333333321</v>
          </cell>
          <cell r="E46">
            <v>5.875</v>
          </cell>
          <cell r="F46">
            <v>6</v>
          </cell>
          <cell r="H46">
            <v>8.2727272727272734</v>
          </cell>
          <cell r="I46">
            <v>6.6363636363636358</v>
          </cell>
          <cell r="K46">
            <v>13</v>
          </cell>
          <cell r="L46">
            <v>11.200000000000001</v>
          </cell>
          <cell r="N46">
            <v>8.6666666666666679</v>
          </cell>
          <cell r="O46">
            <v>5.6666666666666661</v>
          </cell>
          <cell r="Q46">
            <v>11.375</v>
          </cell>
          <cell r="R46">
            <v>9.125</v>
          </cell>
          <cell r="T46">
            <v>17.041666666666664</v>
          </cell>
          <cell r="U46">
            <v>9.9166666666666661</v>
          </cell>
          <cell r="W46">
            <v>17.041666666666664</v>
          </cell>
          <cell r="X46">
            <v>9.9166666666666661</v>
          </cell>
          <cell r="AC46">
            <v>14.925373134328357</v>
          </cell>
          <cell r="AD46">
            <v>9.2835820895522385</v>
          </cell>
          <cell r="AF46">
            <v>5</v>
          </cell>
        </row>
        <row r="47">
          <cell r="A47">
            <v>8</v>
          </cell>
          <cell r="B47">
            <v>5</v>
          </cell>
          <cell r="C47">
            <v>7.0000000000000009</v>
          </cell>
          <cell r="E47">
            <v>5.875</v>
          </cell>
          <cell r="F47">
            <v>6.75</v>
          </cell>
          <cell r="H47">
            <v>5.7777777777777777</v>
          </cell>
          <cell r="I47">
            <v>6.7777777777777786</v>
          </cell>
          <cell r="K47">
            <v>4.4242424242424239</v>
          </cell>
          <cell r="L47">
            <v>3.4848484848484853</v>
          </cell>
          <cell r="N47">
            <v>5.5185185185185182</v>
          </cell>
          <cell r="O47">
            <v>4.4444444444444446</v>
          </cell>
          <cell r="Q47">
            <v>4.9166666666666661</v>
          </cell>
          <cell r="R47">
            <v>3.916666666666667</v>
          </cell>
          <cell r="T47">
            <v>19.225000000000001</v>
          </cell>
          <cell r="U47">
            <v>13.075000000000001</v>
          </cell>
          <cell r="W47">
            <v>19.225000000000001</v>
          </cell>
          <cell r="X47">
            <v>13.075000000000001</v>
          </cell>
          <cell r="AC47">
            <v>12.651006711409396</v>
          </cell>
          <cell r="AD47">
            <v>9.0067114093959724</v>
          </cell>
          <cell r="AF47">
            <v>5</v>
          </cell>
        </row>
        <row r="48">
          <cell r="A48">
            <v>9</v>
          </cell>
          <cell r="B48">
            <v>0</v>
          </cell>
          <cell r="C48">
            <v>0</v>
          </cell>
          <cell r="E48">
            <v>0</v>
          </cell>
          <cell r="F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Q48">
            <v>0</v>
          </cell>
          <cell r="R48">
            <v>0</v>
          </cell>
          <cell r="T48">
            <v>0</v>
          </cell>
          <cell r="U48">
            <v>0</v>
          </cell>
          <cell r="W48">
            <v>0</v>
          </cell>
          <cell r="X48">
            <v>0</v>
          </cell>
          <cell r="AC48">
            <v>0</v>
          </cell>
          <cell r="AD48">
            <v>0</v>
          </cell>
          <cell r="AF48">
            <v>5</v>
          </cell>
        </row>
        <row r="49">
          <cell r="A49">
            <v>10</v>
          </cell>
          <cell r="B49">
            <v>0</v>
          </cell>
          <cell r="C49">
            <v>12</v>
          </cell>
          <cell r="E49">
            <v>15.333333333333332</v>
          </cell>
          <cell r="F49">
            <v>16</v>
          </cell>
          <cell r="H49">
            <v>11.5</v>
          </cell>
          <cell r="I49">
            <v>15</v>
          </cell>
          <cell r="K49">
            <v>5.3571428571428568</v>
          </cell>
          <cell r="L49">
            <v>3.8095238095238098</v>
          </cell>
          <cell r="N49">
            <v>6.1851851851851851</v>
          </cell>
          <cell r="O49">
            <v>5.1851851851851851</v>
          </cell>
          <cell r="Q49">
            <v>5.6811594202898554</v>
          </cell>
          <cell r="R49">
            <v>4.3478260869565215</v>
          </cell>
          <cell r="T49">
            <v>16.95918367346939</v>
          </cell>
          <cell r="U49">
            <v>10.040816326530612</v>
          </cell>
          <cell r="W49">
            <v>16.95918367346939</v>
          </cell>
          <cell r="X49">
            <v>10.040816326530612</v>
          </cell>
          <cell r="AC49">
            <v>12.280701754385964</v>
          </cell>
          <cell r="AD49">
            <v>7.859649122807018</v>
          </cell>
          <cell r="AF49">
            <v>5</v>
          </cell>
        </row>
        <row r="50">
          <cell r="A50">
            <v>11</v>
          </cell>
          <cell r="B50">
            <v>3.833333333333333</v>
          </cell>
          <cell r="C50">
            <v>2.166666666666667</v>
          </cell>
          <cell r="E50">
            <v>11.428571428571429</v>
          </cell>
          <cell r="F50">
            <v>12.857142857142856</v>
          </cell>
          <cell r="H50">
            <v>6.6315789473684212</v>
          </cell>
          <cell r="I50">
            <v>6.1052631578947363</v>
          </cell>
          <cell r="K50">
            <v>5.3529411764705879</v>
          </cell>
          <cell r="L50">
            <v>3.8529411764705883</v>
          </cell>
          <cell r="N50">
            <v>8.7391304347826093</v>
          </cell>
          <cell r="O50">
            <v>5.5652173913043477</v>
          </cell>
          <cell r="Q50">
            <v>6.7192982456140342</v>
          </cell>
          <cell r="R50">
            <v>4.5438596491228074</v>
          </cell>
          <cell r="T50">
            <v>19.571428571428569</v>
          </cell>
          <cell r="U50">
            <v>9.5</v>
          </cell>
          <cell r="W50">
            <v>19.571428571428569</v>
          </cell>
          <cell r="X50">
            <v>9.5</v>
          </cell>
          <cell r="AC50">
            <v>12.15909090909091</v>
          </cell>
          <cell r="AD50">
            <v>6.8712121212121211</v>
          </cell>
          <cell r="AF50">
            <v>5</v>
          </cell>
        </row>
        <row r="51">
          <cell r="A51">
            <v>12</v>
          </cell>
          <cell r="B51">
            <v>0</v>
          </cell>
          <cell r="C51">
            <v>0</v>
          </cell>
          <cell r="E51">
            <v>0</v>
          </cell>
          <cell r="F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Q51">
            <v>0</v>
          </cell>
          <cell r="R51">
            <v>0</v>
          </cell>
          <cell r="T51">
            <v>0</v>
          </cell>
          <cell r="U51">
            <v>0</v>
          </cell>
          <cell r="W51">
            <v>0</v>
          </cell>
          <cell r="X51">
            <v>0</v>
          </cell>
          <cell r="AC51">
            <v>0</v>
          </cell>
          <cell r="AD51">
            <v>0</v>
          </cell>
          <cell r="AF51">
            <v>5</v>
          </cell>
        </row>
        <row r="52">
          <cell r="A52">
            <v>13</v>
          </cell>
          <cell r="B52">
            <v>5.5</v>
          </cell>
          <cell r="C52">
            <v>6.25</v>
          </cell>
          <cell r="E52">
            <v>5.8571428571428577</v>
          </cell>
          <cell r="F52">
            <v>11</v>
          </cell>
          <cell r="H52">
            <v>5.7272727272727275</v>
          </cell>
          <cell r="I52">
            <v>9.2727272727272734</v>
          </cell>
          <cell r="K52">
            <v>3.1875</v>
          </cell>
          <cell r="L52">
            <v>7.0624999999999991</v>
          </cell>
          <cell r="N52">
            <v>3.9285714285714284</v>
          </cell>
          <cell r="O52">
            <v>7.4285714285714288</v>
          </cell>
          <cell r="Q52">
            <v>3.5333333333333337</v>
          </cell>
          <cell r="R52">
            <v>7.2333333333333334</v>
          </cell>
          <cell r="T52">
            <v>18.533333333333331</v>
          </cell>
          <cell r="U52">
            <v>9.6666666666666661</v>
          </cell>
          <cell r="W52">
            <v>18.533333333333331</v>
          </cell>
          <cell r="X52">
            <v>9.6666666666666661</v>
          </cell>
          <cell r="AC52">
            <v>10.211267605633804</v>
          </cell>
          <cell r="AD52">
            <v>8.577464788732394</v>
          </cell>
          <cell r="AF52">
            <v>5</v>
          </cell>
        </row>
        <row r="53">
          <cell r="A53">
            <v>14</v>
          </cell>
          <cell r="B53">
            <v>7.0000000000000009</v>
          </cell>
          <cell r="C53">
            <v>13</v>
          </cell>
          <cell r="E53">
            <v>4.5714285714285712</v>
          </cell>
          <cell r="F53">
            <v>10.428571428571429</v>
          </cell>
          <cell r="H53">
            <v>5.3</v>
          </cell>
          <cell r="I53">
            <v>11.200000000000001</v>
          </cell>
          <cell r="K53">
            <v>8.884615384615385</v>
          </cell>
          <cell r="L53">
            <v>4.8461538461538458</v>
          </cell>
          <cell r="N53">
            <v>8.4</v>
          </cell>
          <cell r="O53">
            <v>5.4</v>
          </cell>
          <cell r="Q53">
            <v>8.75</v>
          </cell>
          <cell r="R53">
            <v>5</v>
          </cell>
          <cell r="T53">
            <v>15.285714285714286</v>
          </cell>
          <cell r="U53">
            <v>9.5714285714285712</v>
          </cell>
          <cell r="W53">
            <v>15.285714285714286</v>
          </cell>
          <cell r="X53">
            <v>9.5714285714285712</v>
          </cell>
          <cell r="AC53">
            <v>9.7000000000000011</v>
          </cell>
          <cell r="AD53">
            <v>7.1</v>
          </cell>
          <cell r="AF53">
            <v>5</v>
          </cell>
        </row>
        <row r="54">
          <cell r="A54">
            <v>15</v>
          </cell>
          <cell r="B54">
            <v>4</v>
          </cell>
          <cell r="C54">
            <v>15.333333333333332</v>
          </cell>
          <cell r="E54">
            <v>9.3333333333333339</v>
          </cell>
          <cell r="F54">
            <v>11.833333333333334</v>
          </cell>
          <cell r="H54">
            <v>7.5555555555555554</v>
          </cell>
          <cell r="I54">
            <v>13</v>
          </cell>
          <cell r="K54">
            <v>4.4705882352941178</v>
          </cell>
          <cell r="L54">
            <v>5.4411764705882355</v>
          </cell>
          <cell r="N54">
            <v>4.5454545454545459</v>
          </cell>
          <cell r="O54">
            <v>7.2727272727272725</v>
          </cell>
          <cell r="Q54">
            <v>4.4888888888888889</v>
          </cell>
          <cell r="R54">
            <v>5.8888888888888884</v>
          </cell>
          <cell r="T54">
            <v>11.095238095238095</v>
          </cell>
          <cell r="U54">
            <v>13.523809523809524</v>
          </cell>
          <cell r="W54">
            <v>11.095238095238095</v>
          </cell>
          <cell r="X54">
            <v>13.523809523809524</v>
          </cell>
          <cell r="AC54">
            <v>7.6666666666666661</v>
          </cell>
          <cell r="AD54">
            <v>9.8958333333333321</v>
          </cell>
          <cell r="AF54">
            <v>5</v>
          </cell>
        </row>
        <row r="55">
          <cell r="A55">
            <v>16</v>
          </cell>
          <cell r="B55">
            <v>0</v>
          </cell>
          <cell r="C55">
            <v>0</v>
          </cell>
          <cell r="E55">
            <v>0</v>
          </cell>
          <cell r="F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T55">
            <v>0</v>
          </cell>
          <cell r="U55">
            <v>0</v>
          </cell>
          <cell r="W55">
            <v>0</v>
          </cell>
          <cell r="X55">
            <v>0</v>
          </cell>
          <cell r="AC55">
            <v>0</v>
          </cell>
          <cell r="AD55">
            <v>0</v>
          </cell>
          <cell r="AF55">
            <v>5</v>
          </cell>
        </row>
        <row r="56">
          <cell r="A56">
            <v>17</v>
          </cell>
          <cell r="B56">
            <v>12.25</v>
          </cell>
          <cell r="C56">
            <v>3</v>
          </cell>
          <cell r="E56">
            <v>14.2</v>
          </cell>
          <cell r="F56">
            <v>6.7</v>
          </cell>
          <cell r="H56">
            <v>13.642857142857142</v>
          </cell>
          <cell r="I56">
            <v>5.6428571428571423</v>
          </cell>
          <cell r="K56">
            <v>6.3571428571428568</v>
          </cell>
          <cell r="L56">
            <v>4.0714285714285721</v>
          </cell>
          <cell r="N56">
            <v>8.2758620689655178</v>
          </cell>
          <cell r="O56">
            <v>5.2413793103448274</v>
          </cell>
          <cell r="Q56">
            <v>7.333333333333333</v>
          </cell>
          <cell r="R56">
            <v>4.666666666666667</v>
          </cell>
          <cell r="T56">
            <v>17.083333333333332</v>
          </cell>
          <cell r="U56">
            <v>11.833333333333334</v>
          </cell>
          <cell r="W56">
            <v>17.083333333333332</v>
          </cell>
          <cell r="X56">
            <v>11.833333333333334</v>
          </cell>
          <cell r="AC56">
            <v>13.467065868263472</v>
          </cell>
          <cell r="AD56">
            <v>8.8682634730538918</v>
          </cell>
          <cell r="AF56">
            <v>5</v>
          </cell>
        </row>
        <row r="57">
          <cell r="A57">
            <v>18</v>
          </cell>
          <cell r="B57">
            <v>12</v>
          </cell>
          <cell r="C57">
            <v>4</v>
          </cell>
          <cell r="E57">
            <v>11.166666666666666</v>
          </cell>
          <cell r="F57">
            <v>5.166666666666667</v>
          </cell>
          <cell r="H57">
            <v>11.285714285714285</v>
          </cell>
          <cell r="I57">
            <v>5</v>
          </cell>
          <cell r="K57">
            <v>4.9090909090909092</v>
          </cell>
          <cell r="L57">
            <v>5.4545454545454541</v>
          </cell>
          <cell r="N57">
            <v>5.2424242424242422</v>
          </cell>
          <cell r="O57">
            <v>6.3636363636363633</v>
          </cell>
          <cell r="Q57">
            <v>5.0757575757575761</v>
          </cell>
          <cell r="R57">
            <v>5.9090909090909092</v>
          </cell>
          <cell r="T57">
            <v>7.5454545454545459</v>
          </cell>
          <cell r="U57">
            <v>6.0909090909090908</v>
          </cell>
          <cell r="W57">
            <v>7.5454545454545459</v>
          </cell>
          <cell r="X57">
            <v>6.0909090909090908</v>
          </cell>
          <cell r="AC57">
            <v>6.1052631578947363</v>
          </cell>
          <cell r="AD57">
            <v>5.8842105263157896</v>
          </cell>
          <cell r="AF57">
            <v>5</v>
          </cell>
        </row>
        <row r="58">
          <cell r="A58">
            <v>19</v>
          </cell>
          <cell r="B58">
            <v>5.8000000000000007</v>
          </cell>
          <cell r="C58">
            <v>8.4</v>
          </cell>
          <cell r="E58">
            <v>9.4</v>
          </cell>
          <cell r="F58">
            <v>9.6</v>
          </cell>
          <cell r="H58">
            <v>7.6</v>
          </cell>
          <cell r="I58">
            <v>9</v>
          </cell>
          <cell r="K58">
            <v>3.2758620689655173</v>
          </cell>
          <cell r="L58">
            <v>6</v>
          </cell>
          <cell r="N58">
            <v>6.4090909090909083</v>
          </cell>
          <cell r="O58">
            <v>6.3636363636363633</v>
          </cell>
          <cell r="Q58">
            <v>4.6274509803921564</v>
          </cell>
          <cell r="R58">
            <v>6.1568627450980395</v>
          </cell>
          <cell r="T58">
            <v>19.2</v>
          </cell>
          <cell r="U58">
            <v>7.55</v>
          </cell>
          <cell r="W58">
            <v>19.2</v>
          </cell>
          <cell r="X58">
            <v>7.55</v>
          </cell>
          <cell r="AC58">
            <v>10.693069306930694</v>
          </cell>
          <cell r="AD58">
            <v>6.990099009900991</v>
          </cell>
          <cell r="AF58">
            <v>5</v>
          </cell>
        </row>
        <row r="59">
          <cell r="A59">
            <v>20</v>
          </cell>
          <cell r="B59">
            <v>2</v>
          </cell>
          <cell r="C59">
            <v>16</v>
          </cell>
          <cell r="E59">
            <v>15</v>
          </cell>
          <cell r="F59">
            <v>6</v>
          </cell>
          <cell r="H59">
            <v>11.75</v>
          </cell>
          <cell r="I59">
            <v>8.5</v>
          </cell>
          <cell r="K59">
            <v>5.0666666666666664</v>
          </cell>
          <cell r="L59">
            <v>4.5111111111111111</v>
          </cell>
          <cell r="N59">
            <v>8.3103448275862064</v>
          </cell>
          <cell r="O59">
            <v>5.1034482758620694</v>
          </cell>
          <cell r="Q59">
            <v>6.3378378378378386</v>
          </cell>
          <cell r="R59">
            <v>4.743243243243243</v>
          </cell>
          <cell r="T59">
            <v>28.416666666666668</v>
          </cell>
          <cell r="U59">
            <v>12.361111111111111</v>
          </cell>
          <cell r="W59">
            <v>28.416666666666668</v>
          </cell>
          <cell r="X59">
            <v>12.361111111111111</v>
          </cell>
          <cell r="AC59">
            <v>16.941558441558442</v>
          </cell>
          <cell r="AD59">
            <v>8.5</v>
          </cell>
          <cell r="AF59">
            <v>5</v>
          </cell>
        </row>
        <row r="60">
          <cell r="A60">
            <v>21</v>
          </cell>
          <cell r="B60">
            <v>7.0000000000000009</v>
          </cell>
          <cell r="C60">
            <v>14.000000000000002</v>
          </cell>
          <cell r="E60">
            <v>19.400000000000002</v>
          </cell>
          <cell r="F60">
            <v>7.0000000000000009</v>
          </cell>
          <cell r="H60">
            <v>14.75</v>
          </cell>
          <cell r="I60">
            <v>9.625</v>
          </cell>
          <cell r="K60">
            <v>5.6470588235294121</v>
          </cell>
          <cell r="L60">
            <v>6.8235294117647065</v>
          </cell>
          <cell r="N60">
            <v>4.8823529411764701</v>
          </cell>
          <cell r="O60">
            <v>7.882352941176471</v>
          </cell>
          <cell r="Q60">
            <v>5.3921568627450984</v>
          </cell>
          <cell r="R60">
            <v>7.1764705882352935</v>
          </cell>
          <cell r="T60">
            <v>32.513513513513516</v>
          </cell>
          <cell r="U60">
            <v>8.0810810810810807</v>
          </cell>
          <cell r="W60">
            <v>32.513513513513516</v>
          </cell>
          <cell r="X60">
            <v>8.0810810810810807</v>
          </cell>
          <cell r="AC60">
            <v>21.045112781954884</v>
          </cell>
          <cell r="AD60">
            <v>7.8270676691729326</v>
          </cell>
          <cell r="AF60">
            <v>5</v>
          </cell>
        </row>
        <row r="61">
          <cell r="A61">
            <v>22</v>
          </cell>
          <cell r="B61">
            <v>3.5000000000000004</v>
          </cell>
          <cell r="C61">
            <v>8.5</v>
          </cell>
          <cell r="E61">
            <v>8.1666666666666661</v>
          </cell>
          <cell r="F61">
            <v>11</v>
          </cell>
          <cell r="H61">
            <v>7.0000000000000009</v>
          </cell>
          <cell r="I61">
            <v>10.375</v>
          </cell>
          <cell r="K61">
            <v>6.8297872340425529</v>
          </cell>
          <cell r="L61">
            <v>5.5106382978723403</v>
          </cell>
          <cell r="N61">
            <v>6.6571428571428575</v>
          </cell>
          <cell r="O61">
            <v>5.8571428571428577</v>
          </cell>
          <cell r="Q61">
            <v>6.7560975609756104</v>
          </cell>
          <cell r="R61">
            <v>5.6585365853658542</v>
          </cell>
          <cell r="T61">
            <v>27.524999999999999</v>
          </cell>
          <cell r="U61">
            <v>12.25</v>
          </cell>
          <cell r="W61">
            <v>27.524999999999999</v>
          </cell>
          <cell r="X61">
            <v>12.25</v>
          </cell>
          <cell r="AC61">
            <v>16.541176470588233</v>
          </cell>
          <cell r="AD61">
            <v>8.9823529411764707</v>
          </cell>
          <cell r="AF61">
            <v>5</v>
          </cell>
        </row>
        <row r="62">
          <cell r="A62">
            <v>23</v>
          </cell>
          <cell r="B62">
            <v>0</v>
          </cell>
          <cell r="C62">
            <v>0</v>
          </cell>
          <cell r="E62">
            <v>0</v>
          </cell>
          <cell r="F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W62">
            <v>0</v>
          </cell>
          <cell r="X62">
            <v>0</v>
          </cell>
          <cell r="AC62">
            <v>0</v>
          </cell>
          <cell r="AD62">
            <v>0</v>
          </cell>
          <cell r="AF62">
            <v>5</v>
          </cell>
        </row>
        <row r="63">
          <cell r="A63">
            <v>24</v>
          </cell>
          <cell r="B63">
            <v>6.6000000000000005</v>
          </cell>
          <cell r="C63">
            <v>11.799999999999999</v>
          </cell>
          <cell r="E63">
            <v>11.636363636363637</v>
          </cell>
          <cell r="F63">
            <v>9.7272727272727266</v>
          </cell>
          <cell r="H63">
            <v>10.0625</v>
          </cell>
          <cell r="I63">
            <v>10.375</v>
          </cell>
          <cell r="K63">
            <v>6.4883720930232567</v>
          </cell>
          <cell r="L63">
            <v>5.0697674418604652</v>
          </cell>
          <cell r="N63">
            <v>5.5294117647058822</v>
          </cell>
          <cell r="O63">
            <v>5.0588235294117645</v>
          </cell>
          <cell r="Q63">
            <v>6.2166666666666668</v>
          </cell>
          <cell r="R63">
            <v>5.0666666666666664</v>
          </cell>
          <cell r="T63">
            <v>37.516129032258064</v>
          </cell>
          <cell r="U63">
            <v>11.741935483870968</v>
          </cell>
          <cell r="W63">
            <v>37.516129032258064</v>
          </cell>
          <cell r="X63">
            <v>11.741935483870968</v>
          </cell>
          <cell r="AC63">
            <v>20.724637681159418</v>
          </cell>
          <cell r="AD63">
            <v>8.6811594202898554</v>
          </cell>
          <cell r="AF63">
            <v>5</v>
          </cell>
        </row>
        <row r="64">
          <cell r="A64">
            <v>25</v>
          </cell>
          <cell r="B64">
            <v>2.666666666666667</v>
          </cell>
          <cell r="C64">
            <v>13.333333333333334</v>
          </cell>
          <cell r="E64">
            <v>8</v>
          </cell>
          <cell r="F64">
            <v>9</v>
          </cell>
          <cell r="H64">
            <v>6.666666666666667</v>
          </cell>
          <cell r="I64">
            <v>10.083333333333332</v>
          </cell>
          <cell r="K64">
            <v>4.4761904761904763</v>
          </cell>
          <cell r="L64">
            <v>5.0476190476190474</v>
          </cell>
          <cell r="N64">
            <v>15.461538461538463</v>
          </cell>
          <cell r="O64">
            <v>6</v>
          </cell>
          <cell r="Q64">
            <v>7.0727272727272723</v>
          </cell>
          <cell r="R64">
            <v>5.2727272727272725</v>
          </cell>
          <cell r="T64">
            <v>14.374999999999998</v>
          </cell>
          <cell r="U64">
            <v>20.5</v>
          </cell>
          <cell r="W64">
            <v>14.374999999999998</v>
          </cell>
          <cell r="X64">
            <v>20.5</v>
          </cell>
          <cell r="AC64">
            <v>8.4216867469879517</v>
          </cell>
          <cell r="AD64">
            <v>8.9036144578313259</v>
          </cell>
          <cell r="AF64">
            <v>5</v>
          </cell>
        </row>
        <row r="65">
          <cell r="A65">
            <v>26</v>
          </cell>
          <cell r="B65">
            <v>5</v>
          </cell>
          <cell r="C65">
            <v>16</v>
          </cell>
          <cell r="E65">
            <v>9</v>
          </cell>
          <cell r="F65">
            <v>19.857142857142858</v>
          </cell>
          <cell r="H65">
            <v>8.5</v>
          </cell>
          <cell r="I65">
            <v>19.375</v>
          </cell>
          <cell r="K65">
            <v>5.1111111111111116</v>
          </cell>
          <cell r="L65">
            <v>6</v>
          </cell>
          <cell r="N65">
            <v>3.166666666666667</v>
          </cell>
          <cell r="O65">
            <v>7.0000000000000009</v>
          </cell>
          <cell r="Q65">
            <v>4.3333333333333339</v>
          </cell>
          <cell r="R65">
            <v>6.4</v>
          </cell>
          <cell r="T65">
            <v>10.549999999999999</v>
          </cell>
          <cell r="U65">
            <v>19.2</v>
          </cell>
          <cell r="W65">
            <v>10.549999999999999</v>
          </cell>
          <cell r="X65">
            <v>19.2</v>
          </cell>
          <cell r="AC65">
            <v>8.8095238095238102</v>
          </cell>
          <cell r="AD65">
            <v>16.174603174603174</v>
          </cell>
          <cell r="AF65">
            <v>5</v>
          </cell>
        </row>
        <row r="66">
          <cell r="A66">
            <v>27</v>
          </cell>
          <cell r="B66">
            <v>4.5999999999999996</v>
          </cell>
          <cell r="C66">
            <v>11.200000000000001</v>
          </cell>
          <cell r="E66">
            <v>6.5</v>
          </cell>
          <cell r="F66">
            <v>14.374999999999998</v>
          </cell>
          <cell r="H66">
            <v>5.7692307692307692</v>
          </cell>
          <cell r="I66">
            <v>13.153846153846155</v>
          </cell>
          <cell r="K66">
            <v>1.7000000000000002</v>
          </cell>
          <cell r="L66">
            <v>9.9</v>
          </cell>
          <cell r="N66">
            <v>4.2</v>
          </cell>
          <cell r="O66">
            <v>5.6000000000000005</v>
          </cell>
          <cell r="Q66">
            <v>2.9499999999999997</v>
          </cell>
          <cell r="R66">
            <v>7.75</v>
          </cell>
          <cell r="T66">
            <v>7.6956521739130439</v>
          </cell>
          <cell r="U66">
            <v>17.086956521739129</v>
          </cell>
          <cell r="W66">
            <v>7.6956521739130439</v>
          </cell>
          <cell r="X66">
            <v>17.086956521739129</v>
          </cell>
          <cell r="AC66">
            <v>6.1772151898734178</v>
          </cell>
          <cell r="AD66">
            <v>14.075949367088608</v>
          </cell>
          <cell r="AF66">
            <v>5</v>
          </cell>
        </row>
        <row r="67">
          <cell r="A67">
            <v>28</v>
          </cell>
          <cell r="B67">
            <v>4.666666666666667</v>
          </cell>
          <cell r="C67">
            <v>15.333333333333332</v>
          </cell>
          <cell r="E67">
            <v>3.1428571428571432</v>
          </cell>
          <cell r="F67">
            <v>13</v>
          </cell>
          <cell r="H67">
            <v>3.5999999999999996</v>
          </cell>
          <cell r="I67">
            <v>13.700000000000001</v>
          </cell>
          <cell r="K67">
            <v>2.3043478260869565</v>
          </cell>
          <cell r="L67">
            <v>7.304347826086957</v>
          </cell>
          <cell r="N67">
            <v>1.6363636363636365</v>
          </cell>
          <cell r="O67">
            <v>9</v>
          </cell>
          <cell r="Q67">
            <v>2.0882352941176472</v>
          </cell>
          <cell r="R67">
            <v>7.8529411764705888</v>
          </cell>
          <cell r="T67">
            <v>7.384615384615385</v>
          </cell>
          <cell r="U67">
            <v>16.038461538461537</v>
          </cell>
          <cell r="W67">
            <v>7.384615384615385</v>
          </cell>
          <cell r="X67">
            <v>16.038461538461537</v>
          </cell>
          <cell r="AC67">
            <v>5.1145833333333339</v>
          </cell>
          <cell r="AD67">
            <v>12.895833333333334</v>
          </cell>
          <cell r="AF67">
            <v>5</v>
          </cell>
        </row>
        <row r="68">
          <cell r="A68">
            <v>29</v>
          </cell>
          <cell r="B68">
            <v>0</v>
          </cell>
          <cell r="C68">
            <v>0</v>
          </cell>
          <cell r="E68">
            <v>0</v>
          </cell>
          <cell r="F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T68">
            <v>0</v>
          </cell>
          <cell r="U68">
            <v>0</v>
          </cell>
          <cell r="W68">
            <v>0</v>
          </cell>
          <cell r="X68">
            <v>0</v>
          </cell>
          <cell r="AC68">
            <v>0</v>
          </cell>
          <cell r="AD68">
            <v>0</v>
          </cell>
          <cell r="AF68">
            <v>5</v>
          </cell>
        </row>
        <row r="69">
          <cell r="A69">
            <v>30</v>
          </cell>
          <cell r="B69">
            <v>0</v>
          </cell>
          <cell r="C69">
            <v>0</v>
          </cell>
          <cell r="E69">
            <v>0</v>
          </cell>
          <cell r="F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T69">
            <v>0</v>
          </cell>
          <cell r="U69">
            <v>0</v>
          </cell>
          <cell r="W69">
            <v>0</v>
          </cell>
          <cell r="X69">
            <v>0</v>
          </cell>
          <cell r="AC69">
            <v>0</v>
          </cell>
          <cell r="AD69">
            <v>0</v>
          </cell>
          <cell r="AF69">
            <v>5</v>
          </cell>
        </row>
        <row r="70">
          <cell r="A70">
            <v>31</v>
          </cell>
          <cell r="B70">
            <v>0</v>
          </cell>
          <cell r="C70">
            <v>0</v>
          </cell>
          <cell r="E70">
            <v>0</v>
          </cell>
          <cell r="F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T70">
            <v>0</v>
          </cell>
          <cell r="U70">
            <v>0</v>
          </cell>
          <cell r="W70">
            <v>0</v>
          </cell>
          <cell r="X70">
            <v>0</v>
          </cell>
          <cell r="AC70">
            <v>0</v>
          </cell>
          <cell r="AD70">
            <v>0</v>
          </cell>
          <cell r="AF70">
            <v>5</v>
          </cell>
        </row>
        <row r="71">
          <cell r="A71" t="str">
            <v xml:space="preserve">Mar/01 </v>
          </cell>
          <cell r="B71">
            <v>18</v>
          </cell>
          <cell r="C71">
            <v>2</v>
          </cell>
          <cell r="E71">
            <v>12</v>
          </cell>
          <cell r="F71">
            <v>2.5</v>
          </cell>
          <cell r="H71">
            <v>13.200000000000001</v>
          </cell>
          <cell r="I71">
            <v>2.4</v>
          </cell>
          <cell r="K71">
            <v>5.6923076923076925</v>
          </cell>
          <cell r="L71">
            <v>1.2307692307692308</v>
          </cell>
          <cell r="N71">
            <v>6.166666666666667</v>
          </cell>
          <cell r="O71">
            <v>2.3333333333333335</v>
          </cell>
          <cell r="Q71">
            <v>5.92</v>
          </cell>
          <cell r="R71">
            <v>1.76</v>
          </cell>
          <cell r="T71">
            <v>6</v>
          </cell>
          <cell r="U71">
            <v>17.18181818181818</v>
          </cell>
          <cell r="W71">
            <v>6</v>
          </cell>
          <cell r="X71">
            <v>17.18181818181818</v>
          </cell>
          <cell r="AC71">
            <v>6.4594594594594597</v>
          </cell>
          <cell r="AD71">
            <v>10.972972972972974</v>
          </cell>
          <cell r="AF71">
            <v>5</v>
          </cell>
        </row>
        <row r="72">
          <cell r="A72">
            <v>2</v>
          </cell>
          <cell r="B72">
            <v>0</v>
          </cell>
          <cell r="C72">
            <v>0</v>
          </cell>
          <cell r="E72">
            <v>0</v>
          </cell>
          <cell r="F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Q72">
            <v>0</v>
          </cell>
          <cell r="R72">
            <v>0</v>
          </cell>
          <cell r="T72">
            <v>0</v>
          </cell>
          <cell r="U72">
            <v>0</v>
          </cell>
          <cell r="W72">
            <v>0</v>
          </cell>
          <cell r="X72">
            <v>0</v>
          </cell>
          <cell r="AC72">
            <v>0</v>
          </cell>
          <cell r="AD72">
            <v>0</v>
          </cell>
          <cell r="AF72">
            <v>5</v>
          </cell>
        </row>
        <row r="73">
          <cell r="A73">
            <v>3</v>
          </cell>
          <cell r="B73">
            <v>7.333333333333333</v>
          </cell>
          <cell r="C73">
            <v>5.6666666666666661</v>
          </cell>
          <cell r="E73">
            <v>12.625</v>
          </cell>
          <cell r="F73">
            <v>4.125</v>
          </cell>
          <cell r="H73">
            <v>11.181818181818182</v>
          </cell>
          <cell r="I73">
            <v>4.5454545454545459</v>
          </cell>
          <cell r="K73">
            <v>6.68</v>
          </cell>
          <cell r="L73">
            <v>3.7199999999999998</v>
          </cell>
          <cell r="N73">
            <v>8.4666666666666668</v>
          </cell>
          <cell r="O73">
            <v>3.6333333333333337</v>
          </cell>
          <cell r="Q73">
            <v>7.6545454545454543</v>
          </cell>
          <cell r="R73">
            <v>3.6727272727272728</v>
          </cell>
          <cell r="T73">
            <v>10.127659574468085</v>
          </cell>
          <cell r="U73">
            <v>12.553191489361701</v>
          </cell>
          <cell r="W73">
            <v>10.127659574468085</v>
          </cell>
          <cell r="X73">
            <v>12.553191489361701</v>
          </cell>
          <cell r="AC73">
            <v>9.35</v>
          </cell>
          <cell r="AD73">
            <v>8.9499999999999993</v>
          </cell>
          <cell r="AF73">
            <v>5</v>
          </cell>
        </row>
        <row r="74">
          <cell r="A74">
            <v>4</v>
          </cell>
          <cell r="B74">
            <v>0</v>
          </cell>
          <cell r="C74">
            <v>0</v>
          </cell>
          <cell r="E74">
            <v>0</v>
          </cell>
          <cell r="F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Q74">
            <v>0</v>
          </cell>
          <cell r="R74">
            <v>0</v>
          </cell>
          <cell r="T74">
            <v>0</v>
          </cell>
          <cell r="U74">
            <v>0</v>
          </cell>
          <cell r="W74">
            <v>0</v>
          </cell>
          <cell r="X74">
            <v>0</v>
          </cell>
          <cell r="AC74">
            <v>0</v>
          </cell>
          <cell r="AD74">
            <v>0</v>
          </cell>
          <cell r="AF74">
            <v>5</v>
          </cell>
        </row>
        <row r="75">
          <cell r="A75">
            <v>5</v>
          </cell>
          <cell r="B75">
            <v>4.3333333333333339</v>
          </cell>
          <cell r="C75">
            <v>4.3333333333333339</v>
          </cell>
          <cell r="E75">
            <v>2</v>
          </cell>
          <cell r="F75">
            <v>16.333333333333332</v>
          </cell>
          <cell r="H75">
            <v>2.7777777777777777</v>
          </cell>
          <cell r="I75">
            <v>12.333333333333334</v>
          </cell>
          <cell r="K75">
            <v>1.6666666666666667</v>
          </cell>
          <cell r="L75">
            <v>6.6333333333333329</v>
          </cell>
          <cell r="N75">
            <v>3.3142857142857141</v>
          </cell>
          <cell r="O75">
            <v>8.8285714285714292</v>
          </cell>
          <cell r="Q75">
            <v>2.5538461538461537</v>
          </cell>
          <cell r="R75">
            <v>7.815384615384616</v>
          </cell>
          <cell r="T75">
            <v>8.3720930232558146</v>
          </cell>
          <cell r="U75">
            <v>17.232558139534884</v>
          </cell>
          <cell r="W75">
            <v>8.3720930232558146</v>
          </cell>
          <cell r="X75">
            <v>17.232558139534884</v>
          </cell>
          <cell r="AC75">
            <v>5.6937500000000005</v>
          </cell>
          <cell r="AD75">
            <v>13.13125</v>
          </cell>
          <cell r="AF75">
            <v>5</v>
          </cell>
        </row>
        <row r="76">
          <cell r="A76">
            <v>6</v>
          </cell>
          <cell r="B76">
            <v>2.5151515151515151</v>
          </cell>
          <cell r="C76">
            <v>6.5151515151515156</v>
          </cell>
          <cell r="E76">
            <v>1.1142857142857143</v>
          </cell>
          <cell r="F76">
            <v>8.742857142857142</v>
          </cell>
          <cell r="H76">
            <v>1.7941176470588234</v>
          </cell>
          <cell r="I76">
            <v>7.6617647058823524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Q76">
            <v>0</v>
          </cell>
          <cell r="R76">
            <v>0</v>
          </cell>
          <cell r="T76">
            <v>7.8666666666666663</v>
          </cell>
          <cell r="U76">
            <v>16.333333333333332</v>
          </cell>
          <cell r="W76">
            <v>8.2727272727272734</v>
          </cell>
          <cell r="X76">
            <v>16.878787878787879</v>
          </cell>
          <cell r="AC76">
            <v>4.8167938931297716</v>
          </cell>
          <cell r="AD76">
            <v>11.969465648854962</v>
          </cell>
          <cell r="AF76">
            <v>5</v>
          </cell>
        </row>
        <row r="77">
          <cell r="A77">
            <v>7</v>
          </cell>
          <cell r="B77">
            <v>2.0555555555555558</v>
          </cell>
          <cell r="C77">
            <v>8.0555555555555554</v>
          </cell>
          <cell r="E77">
            <v>1.7999999999999998</v>
          </cell>
          <cell r="F77">
            <v>7.1999999999999993</v>
          </cell>
          <cell r="H77">
            <v>1.8958333333333335</v>
          </cell>
          <cell r="I77">
            <v>7.5208333333333339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Q77">
            <v>0</v>
          </cell>
          <cell r="R77">
            <v>0</v>
          </cell>
          <cell r="T77">
            <v>6.4761904761904754</v>
          </cell>
          <cell r="U77">
            <v>17.571428571428569</v>
          </cell>
          <cell r="W77">
            <v>6.4761904761904754</v>
          </cell>
          <cell r="X77">
            <v>17.571428571428569</v>
          </cell>
          <cell r="AC77">
            <v>4.0333333333333332</v>
          </cell>
          <cell r="AD77">
            <v>12.211111111111112</v>
          </cell>
          <cell r="AF77">
            <v>5</v>
          </cell>
        </row>
        <row r="78">
          <cell r="A78">
            <v>8</v>
          </cell>
          <cell r="B78">
            <v>0</v>
          </cell>
          <cell r="C78">
            <v>6.5</v>
          </cell>
          <cell r="E78">
            <v>4</v>
          </cell>
          <cell r="F78">
            <v>7.3999999999999995</v>
          </cell>
          <cell r="H78">
            <v>2.8571428571428572</v>
          </cell>
          <cell r="I78">
            <v>7.1428571428571423</v>
          </cell>
          <cell r="K78">
            <v>2.1724137931034484</v>
          </cell>
          <cell r="L78">
            <v>6.8275862068965516</v>
          </cell>
          <cell r="N78">
            <v>1.7999999999999998</v>
          </cell>
          <cell r="O78">
            <v>7.3999999999999995</v>
          </cell>
          <cell r="Q78">
            <v>2.0204081632653059</v>
          </cell>
          <cell r="R78">
            <v>7.0612244897959187</v>
          </cell>
          <cell r="T78">
            <v>7.764705882352942</v>
          </cell>
          <cell r="U78">
            <v>22.470588235294116</v>
          </cell>
          <cell r="W78">
            <v>7.764705882352942</v>
          </cell>
          <cell r="X78">
            <v>22.470588235294116</v>
          </cell>
          <cell r="AC78">
            <v>5.217741935483871</v>
          </cell>
          <cell r="AD78">
            <v>15.516129032258064</v>
          </cell>
          <cell r="AF78">
            <v>5</v>
          </cell>
        </row>
        <row r="79">
          <cell r="A79">
            <v>9</v>
          </cell>
          <cell r="B79">
            <v>0</v>
          </cell>
          <cell r="C79">
            <v>0</v>
          </cell>
          <cell r="E79">
            <v>0</v>
          </cell>
          <cell r="F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W79">
            <v>0</v>
          </cell>
          <cell r="X79">
            <v>0</v>
          </cell>
          <cell r="AC79">
            <v>0</v>
          </cell>
          <cell r="AD79">
            <v>0</v>
          </cell>
          <cell r="AF79">
            <v>5</v>
          </cell>
        </row>
        <row r="80">
          <cell r="A80">
            <v>10</v>
          </cell>
          <cell r="B80">
            <v>5</v>
          </cell>
          <cell r="C80">
            <v>5</v>
          </cell>
          <cell r="E80">
            <v>4.4285714285714279</v>
          </cell>
          <cell r="F80">
            <v>8.7142857142857153</v>
          </cell>
          <cell r="H80">
            <v>4.5999999999999996</v>
          </cell>
          <cell r="I80">
            <v>7.6</v>
          </cell>
          <cell r="K80">
            <v>4</v>
          </cell>
          <cell r="L80">
            <v>6.6470588235294112</v>
          </cell>
          <cell r="N80">
            <v>3.7058823529411762</v>
          </cell>
          <cell r="O80">
            <v>7.2647058823529411</v>
          </cell>
          <cell r="Q80">
            <v>3.8529411764705883</v>
          </cell>
          <cell r="R80">
            <v>6.9558823529411766</v>
          </cell>
          <cell r="T80">
            <v>7.8</v>
          </cell>
          <cell r="U80">
            <v>13.914285714285715</v>
          </cell>
          <cell r="W80">
            <v>7.8</v>
          </cell>
          <cell r="X80">
            <v>13.914285714285715</v>
          </cell>
          <cell r="AC80">
            <v>5.7702702702702702</v>
          </cell>
          <cell r="AD80">
            <v>10.29054054054054</v>
          </cell>
          <cell r="AF80">
            <v>5</v>
          </cell>
        </row>
        <row r="81">
          <cell r="A81">
            <v>11</v>
          </cell>
          <cell r="B81">
            <v>2.2608695652173916</v>
          </cell>
          <cell r="C81">
            <v>9.2173913043478262</v>
          </cell>
          <cell r="E81">
            <v>2.25</v>
          </cell>
          <cell r="F81">
            <v>8.5</v>
          </cell>
          <cell r="H81">
            <v>2.2564102564102564</v>
          </cell>
          <cell r="I81">
            <v>8.9230769230769234</v>
          </cell>
          <cell r="K81">
            <v>2.1052631578947367</v>
          </cell>
          <cell r="L81">
            <v>5.2130325814536338</v>
          </cell>
          <cell r="N81">
            <v>4.1666666666666661</v>
          </cell>
          <cell r="O81">
            <v>5.916666666666667</v>
          </cell>
          <cell r="Q81">
            <v>2.581888246628131</v>
          </cell>
          <cell r="R81">
            <v>5.3757225433526017</v>
          </cell>
          <cell r="T81">
            <v>7.4615384615384608</v>
          </cell>
          <cell r="U81">
            <v>15.153846153846153</v>
          </cell>
          <cell r="W81">
            <v>7.4615384615384608</v>
          </cell>
          <cell r="X81">
            <v>15.153846153846153</v>
          </cell>
          <cell r="AC81">
            <v>4.7866256049274085</v>
          </cell>
          <cell r="AD81">
            <v>10.153981522217334</v>
          </cell>
          <cell r="AF81">
            <v>5</v>
          </cell>
        </row>
        <row r="82">
          <cell r="A82">
            <v>12</v>
          </cell>
          <cell r="B82">
            <v>2.75</v>
          </cell>
          <cell r="C82">
            <v>8.75</v>
          </cell>
          <cell r="E82">
            <v>7.6666666666666661</v>
          </cell>
          <cell r="F82">
            <v>11.333333333333332</v>
          </cell>
          <cell r="H82">
            <v>4.8571428571428568</v>
          </cell>
          <cell r="I82">
            <v>9.8571428571428577</v>
          </cell>
          <cell r="K82">
            <v>1.4848484848484849</v>
          </cell>
          <cell r="L82">
            <v>6.0909090909090908</v>
          </cell>
          <cell r="N82">
            <v>3.4666666666666663</v>
          </cell>
          <cell r="O82">
            <v>7.4666666666666677</v>
          </cell>
          <cell r="Q82">
            <v>2.1041666666666665</v>
          </cell>
          <cell r="R82">
            <v>6.520833333333333</v>
          </cell>
          <cell r="T82">
            <v>8.6190476190476186</v>
          </cell>
          <cell r="U82">
            <v>16.80952380952381</v>
          </cell>
          <cell r="W82">
            <v>8.6190476190476186</v>
          </cell>
          <cell r="X82">
            <v>16.80952380952381</v>
          </cell>
          <cell r="AC82">
            <v>5.123711340206186</v>
          </cell>
          <cell r="AD82">
            <v>11.216494845360824</v>
          </cell>
          <cell r="AF82">
            <v>5</v>
          </cell>
        </row>
        <row r="83">
          <cell r="A83">
            <v>13</v>
          </cell>
          <cell r="B83">
            <v>4</v>
          </cell>
          <cell r="C83">
            <v>12</v>
          </cell>
          <cell r="E83">
            <v>4</v>
          </cell>
          <cell r="F83">
            <v>9.75</v>
          </cell>
          <cell r="H83">
            <v>4</v>
          </cell>
          <cell r="I83">
            <v>10.199999999999999</v>
          </cell>
          <cell r="K83">
            <v>2.2939068100358422</v>
          </cell>
          <cell r="L83">
            <v>5.913978494623656</v>
          </cell>
          <cell r="N83">
            <v>1.7999999999999998</v>
          </cell>
          <cell r="O83">
            <v>8.7999999999999989</v>
          </cell>
          <cell r="Q83">
            <v>2.1635883905013191</v>
          </cell>
          <cell r="R83">
            <v>6.6754617414248028</v>
          </cell>
          <cell r="T83">
            <v>10.285714285714285</v>
          </cell>
          <cell r="U83">
            <v>31.428571428571427</v>
          </cell>
          <cell r="W83">
            <v>10.285714285714285</v>
          </cell>
          <cell r="X83">
            <v>31.428571428571427</v>
          </cell>
          <cell r="AC83">
            <v>4.3233743409490337</v>
          </cell>
          <cell r="AD83">
            <v>13.075571177504393</v>
          </cell>
          <cell r="AF83">
            <v>5</v>
          </cell>
        </row>
        <row r="84">
          <cell r="A84">
            <v>14</v>
          </cell>
          <cell r="B84">
            <v>2</v>
          </cell>
          <cell r="C84">
            <v>7.0000000000000009</v>
          </cell>
          <cell r="E84">
            <v>3.6666666666666665</v>
          </cell>
          <cell r="F84">
            <v>6.833333333333333</v>
          </cell>
          <cell r="H84">
            <v>3.25</v>
          </cell>
          <cell r="I84">
            <v>6.8750000000000009</v>
          </cell>
          <cell r="K84">
            <v>2.8214285714285712</v>
          </cell>
          <cell r="L84">
            <v>4.9285714285714288</v>
          </cell>
          <cell r="N84">
            <v>2.7272727272727271</v>
          </cell>
          <cell r="O84">
            <v>8.9090909090909101</v>
          </cell>
          <cell r="Q84">
            <v>2.7948717948717947</v>
          </cell>
          <cell r="R84">
            <v>6.0512820512820511</v>
          </cell>
          <cell r="T84">
            <v>6.583333333333333</v>
          </cell>
          <cell r="U84">
            <v>19.416666666666664</v>
          </cell>
          <cell r="W84">
            <v>6.583333333333333</v>
          </cell>
          <cell r="X84">
            <v>19.416666666666664</v>
          </cell>
          <cell r="AC84">
            <v>4.1267605633802811</v>
          </cell>
          <cell r="AD84">
            <v>10.661971830985916</v>
          </cell>
          <cell r="AF84">
            <v>5</v>
          </cell>
        </row>
        <row r="85">
          <cell r="A85">
            <v>15</v>
          </cell>
          <cell r="B85">
            <v>4.3999999999999995</v>
          </cell>
          <cell r="C85">
            <v>6.4</v>
          </cell>
          <cell r="E85">
            <v>3.3333333333333335</v>
          </cell>
          <cell r="F85">
            <v>4</v>
          </cell>
          <cell r="H85">
            <v>3.8181818181818183</v>
          </cell>
          <cell r="I85">
            <v>5.0909090909090908</v>
          </cell>
          <cell r="K85">
            <v>3.4000000000000004</v>
          </cell>
          <cell r="L85">
            <v>4.1333333333333329</v>
          </cell>
          <cell r="N85">
            <v>4.833333333333333</v>
          </cell>
          <cell r="O85">
            <v>6.25</v>
          </cell>
          <cell r="Q85">
            <v>3.8095238095238098</v>
          </cell>
          <cell r="R85">
            <v>4.7380952380952381</v>
          </cell>
          <cell r="T85">
            <v>19.777777777777779</v>
          </cell>
          <cell r="U85">
            <v>14.333333333333334</v>
          </cell>
          <cell r="W85">
            <v>19.777777777777779</v>
          </cell>
          <cell r="X85">
            <v>14.333333333333334</v>
          </cell>
          <cell r="AC85">
            <v>10.269662921348315</v>
          </cell>
          <cell r="AD85">
            <v>8.6629213483146064</v>
          </cell>
          <cell r="AF85">
            <v>5</v>
          </cell>
        </row>
        <row r="86">
          <cell r="A86">
            <v>16</v>
          </cell>
          <cell r="B86">
            <v>8</v>
          </cell>
          <cell r="C86">
            <v>4</v>
          </cell>
          <cell r="E86">
            <v>7.0000000000000009</v>
          </cell>
          <cell r="F86">
            <v>9</v>
          </cell>
          <cell r="H86">
            <v>7.333333333333333</v>
          </cell>
          <cell r="I86">
            <v>7.333333333333333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Q86">
            <v>0</v>
          </cell>
          <cell r="R86">
            <v>0</v>
          </cell>
          <cell r="T86">
            <v>0</v>
          </cell>
          <cell r="U86">
            <v>0</v>
          </cell>
          <cell r="W86">
            <v>0</v>
          </cell>
          <cell r="X86">
            <v>0</v>
          </cell>
          <cell r="AC86">
            <v>7.333333333333333</v>
          </cell>
          <cell r="AD86">
            <v>7.333333333333333</v>
          </cell>
          <cell r="AF86">
            <v>5</v>
          </cell>
        </row>
        <row r="87">
          <cell r="A87">
            <v>17</v>
          </cell>
          <cell r="B87">
            <v>3</v>
          </cell>
          <cell r="C87">
            <v>5</v>
          </cell>
          <cell r="E87">
            <v>3.3333333333333335</v>
          </cell>
          <cell r="F87">
            <v>6.666666666666667</v>
          </cell>
          <cell r="H87">
            <v>3.2857142857142856</v>
          </cell>
          <cell r="I87">
            <v>6.4285714285714279</v>
          </cell>
          <cell r="K87">
            <v>3.4285714285714288</v>
          </cell>
          <cell r="L87">
            <v>5</v>
          </cell>
          <cell r="N87">
            <v>2.3513513513513513</v>
          </cell>
          <cell r="O87">
            <v>6.756756756756757</v>
          </cell>
          <cell r="Q87">
            <v>2.8153846153846156</v>
          </cell>
          <cell r="R87">
            <v>6</v>
          </cell>
          <cell r="T87">
            <v>2.9333333333333331</v>
          </cell>
          <cell r="U87">
            <v>5.6666666666666661</v>
          </cell>
          <cell r="W87">
            <v>2.9333333333333331</v>
          </cell>
          <cell r="X87">
            <v>5.6666666666666661</v>
          </cell>
          <cell r="AC87">
            <v>2.90625</v>
          </cell>
          <cell r="AD87">
            <v>5.807291666666667</v>
          </cell>
          <cell r="AF87">
            <v>5</v>
          </cell>
        </row>
        <row r="88">
          <cell r="A88">
            <v>18</v>
          </cell>
          <cell r="B88">
            <v>2.666666666666667</v>
          </cell>
          <cell r="C88">
            <v>6.666666666666667</v>
          </cell>
          <cell r="E88">
            <v>4.1666666666666661</v>
          </cell>
          <cell r="F88">
            <v>6.3333333333333339</v>
          </cell>
          <cell r="H88">
            <v>3.6666666666666665</v>
          </cell>
          <cell r="I88">
            <v>6.4444444444444446</v>
          </cell>
          <cell r="K88">
            <v>2.8000000000000003</v>
          </cell>
          <cell r="L88">
            <v>4.1666666666666661</v>
          </cell>
          <cell r="N88">
            <v>3.0909090909090908</v>
          </cell>
          <cell r="O88">
            <v>5.3030303030303028</v>
          </cell>
          <cell r="Q88">
            <v>2.9523809523809526</v>
          </cell>
          <cell r="R88">
            <v>4.7619047619047619</v>
          </cell>
          <cell r="T88">
            <v>8.545454545454545</v>
          </cell>
          <cell r="U88">
            <v>10.151515151515152</v>
          </cell>
          <cell r="W88">
            <v>8.545454545454545</v>
          </cell>
          <cell r="X88">
            <v>10.151515151515152</v>
          </cell>
          <cell r="AC88">
            <v>5.6739130434782608</v>
          </cell>
          <cell r="AD88">
            <v>7.4492753623188417</v>
          </cell>
          <cell r="AF88">
            <v>5</v>
          </cell>
        </row>
        <row r="89">
          <cell r="A89">
            <v>19</v>
          </cell>
          <cell r="B89">
            <v>0</v>
          </cell>
          <cell r="C89">
            <v>0</v>
          </cell>
          <cell r="E89">
            <v>6</v>
          </cell>
          <cell r="F89">
            <v>7.5</v>
          </cell>
          <cell r="H89">
            <v>6</v>
          </cell>
          <cell r="I89">
            <v>7.5</v>
          </cell>
          <cell r="K89">
            <v>3.7370242214532867</v>
          </cell>
          <cell r="L89">
            <v>4.8788927335640135</v>
          </cell>
          <cell r="N89">
            <v>4.3571428571428577</v>
          </cell>
          <cell r="O89">
            <v>4.5357142857142856</v>
          </cell>
          <cell r="Q89">
            <v>4.0421792618629171</v>
          </cell>
          <cell r="R89">
            <v>4.7100175746924426</v>
          </cell>
          <cell r="T89">
            <v>16.71875</v>
          </cell>
          <cell r="U89">
            <v>8.375</v>
          </cell>
          <cell r="W89">
            <v>16.71875</v>
          </cell>
          <cell r="X89">
            <v>8.375</v>
          </cell>
          <cell r="AC89">
            <v>10.527974783293931</v>
          </cell>
          <cell r="AD89">
            <v>6.6903073286052006</v>
          </cell>
          <cell r="AF89">
            <v>5</v>
          </cell>
        </row>
        <row r="90">
          <cell r="A90">
            <v>20</v>
          </cell>
          <cell r="B90">
            <v>4.2</v>
          </cell>
          <cell r="C90">
            <v>4.2</v>
          </cell>
          <cell r="E90">
            <v>2.833333333333333</v>
          </cell>
          <cell r="F90">
            <v>4.5</v>
          </cell>
          <cell r="H90">
            <v>3.4545454545454546</v>
          </cell>
          <cell r="I90">
            <v>4.3636363636363642</v>
          </cell>
          <cell r="K90">
            <v>3.0789473684210527</v>
          </cell>
          <cell r="L90">
            <v>4.7368421052631584</v>
          </cell>
          <cell r="N90">
            <v>2.52</v>
          </cell>
          <cell r="O90">
            <v>4.92</v>
          </cell>
          <cell r="Q90">
            <v>2.8571428571428572</v>
          </cell>
          <cell r="R90">
            <v>4.8095238095238093</v>
          </cell>
          <cell r="T90">
            <v>14.875</v>
          </cell>
          <cell r="U90">
            <v>9.1999999999999993</v>
          </cell>
          <cell r="W90">
            <v>14.875</v>
          </cell>
          <cell r="X90">
            <v>9.1999999999999993</v>
          </cell>
          <cell r="AC90">
            <v>9.1428571428571423</v>
          </cell>
          <cell r="AD90">
            <v>7.0584415584415581</v>
          </cell>
          <cell r="AF90">
            <v>5</v>
          </cell>
        </row>
        <row r="91">
          <cell r="A91">
            <v>21</v>
          </cell>
          <cell r="B91">
            <v>0</v>
          </cell>
          <cell r="C91">
            <v>9</v>
          </cell>
          <cell r="E91">
            <v>7.5</v>
          </cell>
          <cell r="F91">
            <v>8.5</v>
          </cell>
          <cell r="H91">
            <v>5</v>
          </cell>
          <cell r="I91">
            <v>8.6666666666666679</v>
          </cell>
          <cell r="K91">
            <v>4.9444444444444446</v>
          </cell>
          <cell r="L91">
            <v>4.833333333333333</v>
          </cell>
          <cell r="N91">
            <v>5.9411764705882355</v>
          </cell>
          <cell r="O91">
            <v>4.9411764705882346</v>
          </cell>
          <cell r="Q91">
            <v>5.2641509433962268</v>
          </cell>
          <cell r="R91">
            <v>4.867924528301887</v>
          </cell>
          <cell r="T91">
            <v>11.62962962962963</v>
          </cell>
          <cell r="U91">
            <v>10.333333333333334</v>
          </cell>
          <cell r="W91">
            <v>11.62962962962963</v>
          </cell>
          <cell r="X91">
            <v>10.333333333333334</v>
          </cell>
          <cell r="AC91">
            <v>8.2920353982300874</v>
          </cell>
          <cell r="AD91">
            <v>7.6814159292035402</v>
          </cell>
          <cell r="AF91">
            <v>5</v>
          </cell>
        </row>
        <row r="92">
          <cell r="A92">
            <v>22</v>
          </cell>
          <cell r="B92">
            <v>5</v>
          </cell>
          <cell r="C92">
            <v>5.3333333333333339</v>
          </cell>
          <cell r="E92">
            <v>3.8</v>
          </cell>
          <cell r="F92">
            <v>5.8000000000000007</v>
          </cell>
          <cell r="H92">
            <v>4.25</v>
          </cell>
          <cell r="I92">
            <v>5.625</v>
          </cell>
          <cell r="K92">
            <v>4</v>
          </cell>
          <cell r="L92">
            <v>4.8205128205128203</v>
          </cell>
          <cell r="N92">
            <v>4.16</v>
          </cell>
          <cell r="O92">
            <v>5.64</v>
          </cell>
          <cell r="Q92">
            <v>4.0625</v>
          </cell>
          <cell r="R92">
            <v>5.140625</v>
          </cell>
          <cell r="T92">
            <v>14.636363636363637</v>
          </cell>
          <cell r="U92">
            <v>9.0303030303030294</v>
          </cell>
          <cell r="W92">
            <v>14.636363636363637</v>
          </cell>
          <cell r="X92">
            <v>9.0303030303030294</v>
          </cell>
          <cell r="AC92">
            <v>9.1304347826086953</v>
          </cell>
          <cell r="AD92">
            <v>7.0289855072463769</v>
          </cell>
          <cell r="AF92">
            <v>5</v>
          </cell>
        </row>
        <row r="93">
          <cell r="A93">
            <v>23</v>
          </cell>
          <cell r="B93">
            <v>0</v>
          </cell>
          <cell r="C93">
            <v>0</v>
          </cell>
          <cell r="E93">
            <v>4.75</v>
          </cell>
          <cell r="F93">
            <v>5.25</v>
          </cell>
          <cell r="H93">
            <v>4.75</v>
          </cell>
          <cell r="I93">
            <v>5.25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Q93">
            <v>0</v>
          </cell>
          <cell r="R93">
            <v>0</v>
          </cell>
          <cell r="T93">
            <v>0</v>
          </cell>
          <cell r="U93">
            <v>0</v>
          </cell>
          <cell r="W93">
            <v>0</v>
          </cell>
          <cell r="X93">
            <v>0</v>
          </cell>
          <cell r="AC93">
            <v>4.75</v>
          </cell>
          <cell r="AD93">
            <v>5.25</v>
          </cell>
          <cell r="AF93">
            <v>5</v>
          </cell>
        </row>
        <row r="94">
          <cell r="A94">
            <v>24</v>
          </cell>
          <cell r="B94">
            <v>0</v>
          </cell>
          <cell r="C94">
            <v>0</v>
          </cell>
          <cell r="E94">
            <v>4</v>
          </cell>
          <cell r="F94">
            <v>2.6</v>
          </cell>
          <cell r="H94">
            <v>4</v>
          </cell>
          <cell r="I94">
            <v>2.6</v>
          </cell>
          <cell r="K94">
            <v>6.583333333333333</v>
          </cell>
          <cell r="L94">
            <v>4.2291666666666661</v>
          </cell>
          <cell r="N94">
            <v>10.24</v>
          </cell>
          <cell r="O94">
            <v>4.96</v>
          </cell>
          <cell r="Q94">
            <v>7.8356164383561646</v>
          </cell>
          <cell r="R94">
            <v>4.4794520547945211</v>
          </cell>
          <cell r="T94">
            <v>18.285714285714285</v>
          </cell>
          <cell r="U94">
            <v>15.333333333333332</v>
          </cell>
          <cell r="W94">
            <v>18.285714285714285</v>
          </cell>
          <cell r="X94">
            <v>15.333333333333332</v>
          </cell>
          <cell r="AC94">
            <v>11.333333333333332</v>
          </cell>
          <cell r="AD94">
            <v>8.2000000000000011</v>
          </cell>
          <cell r="AF94">
            <v>5</v>
          </cell>
        </row>
        <row r="95">
          <cell r="A95">
            <v>25</v>
          </cell>
          <cell r="B95">
            <v>4.5</v>
          </cell>
          <cell r="C95">
            <v>6</v>
          </cell>
          <cell r="E95">
            <v>6.4</v>
          </cell>
          <cell r="F95">
            <v>4.8</v>
          </cell>
          <cell r="H95">
            <v>5.8571428571428577</v>
          </cell>
          <cell r="I95">
            <v>5.1428571428571423</v>
          </cell>
          <cell r="K95">
            <v>6.1153846153846159</v>
          </cell>
          <cell r="L95">
            <v>4.365384615384615</v>
          </cell>
          <cell r="N95">
            <v>9.6666666666666661</v>
          </cell>
          <cell r="O95">
            <v>4.666666666666667</v>
          </cell>
          <cell r="Q95">
            <v>7.0285714285714285</v>
          </cell>
          <cell r="R95">
            <v>4.4428571428571431</v>
          </cell>
          <cell r="T95">
            <v>6.5</v>
          </cell>
          <cell r="U95">
            <v>12.5</v>
          </cell>
          <cell r="W95">
            <v>6.5</v>
          </cell>
          <cell r="X95">
            <v>12.5</v>
          </cell>
          <cell r="AC95">
            <v>6.849462365591398</v>
          </cell>
          <cell r="AD95">
            <v>5.881720430107527</v>
          </cell>
          <cell r="AF95">
            <v>5</v>
          </cell>
        </row>
        <row r="96">
          <cell r="A96">
            <v>26</v>
          </cell>
          <cell r="B96">
            <v>10.75</v>
          </cell>
          <cell r="C96">
            <v>4</v>
          </cell>
          <cell r="E96">
            <v>10.285714285714285</v>
          </cell>
          <cell r="F96">
            <v>5.5714285714285712</v>
          </cell>
          <cell r="H96">
            <v>10.454545454545453</v>
          </cell>
          <cell r="I96">
            <v>5</v>
          </cell>
          <cell r="K96">
            <v>3.4444444444444446</v>
          </cell>
          <cell r="L96">
            <v>5.2222222222222223</v>
          </cell>
          <cell r="N96">
            <v>4.6428571428571432</v>
          </cell>
          <cell r="O96">
            <v>6.0714285714285712</v>
          </cell>
          <cell r="Q96">
            <v>4.1739130434782616</v>
          </cell>
          <cell r="R96">
            <v>5.7391304347826084</v>
          </cell>
          <cell r="T96">
            <v>8.9166666666666679</v>
          </cell>
          <cell r="U96">
            <v>12.75</v>
          </cell>
          <cell r="W96">
            <v>8.9166666666666679</v>
          </cell>
          <cell r="X96">
            <v>12.75</v>
          </cell>
          <cell r="AC96">
            <v>7.3275862068965507</v>
          </cell>
          <cell r="AD96">
            <v>8.5</v>
          </cell>
          <cell r="AF96">
            <v>5</v>
          </cell>
        </row>
        <row r="97">
          <cell r="A97">
            <v>27</v>
          </cell>
          <cell r="B97">
            <v>0</v>
          </cell>
          <cell r="C97">
            <v>0</v>
          </cell>
          <cell r="E97">
            <v>9.625</v>
          </cell>
          <cell r="F97">
            <v>6.75</v>
          </cell>
          <cell r="H97">
            <v>9.625</v>
          </cell>
          <cell r="I97">
            <v>6.75</v>
          </cell>
          <cell r="K97">
            <v>3.7058823529411762</v>
          </cell>
          <cell r="L97">
            <v>6.9411764705882355</v>
          </cell>
          <cell r="N97">
            <v>1.7142857142857144</v>
          </cell>
          <cell r="O97">
            <v>7.4285714285714288</v>
          </cell>
          <cell r="Q97">
            <v>3.125</v>
          </cell>
          <cell r="R97">
            <v>7.083333333333333</v>
          </cell>
          <cell r="T97">
            <v>12.173913043478262</v>
          </cell>
          <cell r="U97">
            <v>16.608695652173914</v>
          </cell>
          <cell r="W97">
            <v>12.173913043478262</v>
          </cell>
          <cell r="X97">
            <v>16.608695652173914</v>
          </cell>
          <cell r="AC97">
            <v>9.1282051282051295</v>
          </cell>
          <cell r="AD97">
            <v>12.666666666666668</v>
          </cell>
          <cell r="AF97">
            <v>5</v>
          </cell>
        </row>
        <row r="98">
          <cell r="A98">
            <v>28</v>
          </cell>
          <cell r="B98">
            <v>8</v>
          </cell>
          <cell r="C98">
            <v>5</v>
          </cell>
          <cell r="E98">
            <v>10</v>
          </cell>
          <cell r="F98">
            <v>5.75</v>
          </cell>
          <cell r="H98">
            <v>9.1428571428571423</v>
          </cell>
          <cell r="I98">
            <v>5.4285714285714288</v>
          </cell>
          <cell r="K98">
            <v>2.5</v>
          </cell>
          <cell r="L98">
            <v>5.3125</v>
          </cell>
          <cell r="N98">
            <v>3.5000000000000004</v>
          </cell>
          <cell r="O98">
            <v>8.5833333333333339</v>
          </cell>
          <cell r="Q98">
            <v>2.9285714285714288</v>
          </cell>
          <cell r="R98">
            <v>6.7142857142857144</v>
          </cell>
          <cell r="T98">
            <v>7.3684210526315779</v>
          </cell>
          <cell r="U98">
            <v>17.842105263157894</v>
          </cell>
          <cell r="W98">
            <v>7.3684210526315779</v>
          </cell>
          <cell r="X98">
            <v>17.842105263157894</v>
          </cell>
          <cell r="AC98">
            <v>5.8356164383561646</v>
          </cell>
          <cell r="AD98">
            <v>12.383561643835616</v>
          </cell>
          <cell r="AF98">
            <v>5</v>
          </cell>
        </row>
        <row r="99">
          <cell r="A99">
            <v>29</v>
          </cell>
          <cell r="B99">
            <v>10</v>
          </cell>
          <cell r="C99">
            <v>10.333333333333334</v>
          </cell>
          <cell r="E99">
            <v>11.333333333333332</v>
          </cell>
          <cell r="F99">
            <v>7.333333333333333</v>
          </cell>
          <cell r="H99">
            <v>10.888888888888888</v>
          </cell>
          <cell r="I99">
            <v>8.3333333333333321</v>
          </cell>
          <cell r="K99">
            <v>4.0851063829787231</v>
          </cell>
          <cell r="L99">
            <v>5.7021276595744679</v>
          </cell>
          <cell r="N99">
            <v>3.3000000000000003</v>
          </cell>
          <cell r="O99">
            <v>6.9</v>
          </cell>
          <cell r="Q99">
            <v>3.7241379310344822</v>
          </cell>
          <cell r="R99">
            <v>6.2528735632183903</v>
          </cell>
          <cell r="T99">
            <v>12.2</v>
          </cell>
          <cell r="U99">
            <v>13.8</v>
          </cell>
          <cell r="W99">
            <v>12.2</v>
          </cell>
          <cell r="X99">
            <v>13.8</v>
          </cell>
          <cell r="AC99">
            <v>8.9711934156378597</v>
          </cell>
          <cell r="AD99">
            <v>10.2880658436214</v>
          </cell>
          <cell r="AF99">
            <v>5</v>
          </cell>
        </row>
        <row r="100">
          <cell r="A100">
            <v>30</v>
          </cell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T100">
            <v>0</v>
          </cell>
          <cell r="U100">
            <v>0</v>
          </cell>
          <cell r="W100">
            <v>0</v>
          </cell>
          <cell r="X100">
            <v>0</v>
          </cell>
          <cell r="AC100">
            <v>0</v>
          </cell>
          <cell r="AD100">
            <v>0</v>
          </cell>
          <cell r="AF100">
            <v>5</v>
          </cell>
        </row>
        <row r="101">
          <cell r="A101">
            <v>31</v>
          </cell>
          <cell r="B101">
            <v>12.333333333333334</v>
          </cell>
          <cell r="C101">
            <v>4.666666666666667</v>
          </cell>
          <cell r="E101">
            <v>7.0000000000000009</v>
          </cell>
          <cell r="F101">
            <v>6.25</v>
          </cell>
          <cell r="H101">
            <v>8.454545454545455</v>
          </cell>
          <cell r="I101">
            <v>5.8181818181818183</v>
          </cell>
          <cell r="K101">
            <v>3.3157894736842106</v>
          </cell>
          <cell r="L101">
            <v>5.2105263157894735</v>
          </cell>
          <cell r="N101">
            <v>4.2</v>
          </cell>
          <cell r="O101">
            <v>6.6000000000000005</v>
          </cell>
          <cell r="Q101">
            <v>3.6206896551724141</v>
          </cell>
          <cell r="R101">
            <v>5.6896551724137936</v>
          </cell>
          <cell r="T101">
            <v>10.62962962962963</v>
          </cell>
          <cell r="U101">
            <v>11.74074074074074</v>
          </cell>
          <cell r="W101">
            <v>10.62962962962963</v>
          </cell>
          <cell r="X101">
            <v>11.74074074074074</v>
          </cell>
          <cell r="AC101">
            <v>8.212765957446809</v>
          </cell>
          <cell r="AD101">
            <v>9.1808510638297864</v>
          </cell>
          <cell r="AF101">
            <v>5</v>
          </cell>
        </row>
        <row r="102">
          <cell r="A102" t="str">
            <v xml:space="preserve">Apr/01 </v>
          </cell>
          <cell r="B102">
            <v>0</v>
          </cell>
          <cell r="C102">
            <v>0</v>
          </cell>
          <cell r="E102">
            <v>6.833333333333333</v>
          </cell>
          <cell r="F102">
            <v>6.5</v>
          </cell>
          <cell r="H102">
            <v>6.833333333333333</v>
          </cell>
          <cell r="I102">
            <v>6.5</v>
          </cell>
          <cell r="K102">
            <v>3.7058823529411762</v>
          </cell>
          <cell r="L102">
            <v>4.6470588235294121</v>
          </cell>
          <cell r="N102">
            <v>4.5</v>
          </cell>
          <cell r="O102">
            <v>5.3333333333333339</v>
          </cell>
          <cell r="Q102">
            <v>4.0344827586206895</v>
          </cell>
          <cell r="R102">
            <v>4.931034482758621</v>
          </cell>
          <cell r="T102">
            <v>13.714285714285715</v>
          </cell>
          <cell r="U102">
            <v>10.285714285714285</v>
          </cell>
          <cell r="W102">
            <v>13.714285714285715</v>
          </cell>
          <cell r="X102">
            <v>10.285714285714285</v>
          </cell>
          <cell r="AC102">
            <v>9.5324675324675319</v>
          </cell>
          <cell r="AD102">
            <v>7.9740259740259738</v>
          </cell>
          <cell r="AF102">
            <v>5</v>
          </cell>
        </row>
        <row r="103">
          <cell r="A103">
            <v>2</v>
          </cell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T103">
            <v>0</v>
          </cell>
          <cell r="U103">
            <v>0</v>
          </cell>
          <cell r="W103">
            <v>0</v>
          </cell>
          <cell r="X103">
            <v>0</v>
          </cell>
          <cell r="AC103">
            <v>0</v>
          </cell>
          <cell r="AD103">
            <v>0</v>
          </cell>
          <cell r="AF103">
            <v>5</v>
          </cell>
        </row>
        <row r="104">
          <cell r="A104">
            <v>3</v>
          </cell>
          <cell r="B104">
            <v>12</v>
          </cell>
          <cell r="C104">
            <v>4</v>
          </cell>
          <cell r="E104">
            <v>9.75</v>
          </cell>
          <cell r="F104">
            <v>4.75</v>
          </cell>
          <cell r="H104">
            <v>10.199999999999999</v>
          </cell>
          <cell r="I104">
            <v>4.5999999999999996</v>
          </cell>
          <cell r="K104">
            <v>3.6296296296296298</v>
          </cell>
          <cell r="L104">
            <v>5.4444444444444438</v>
          </cell>
          <cell r="N104">
            <v>5.9130434782608692</v>
          </cell>
          <cell r="O104">
            <v>7.4782608695652177</v>
          </cell>
          <cell r="Q104">
            <v>4.68</v>
          </cell>
          <cell r="R104">
            <v>6.38</v>
          </cell>
          <cell r="T104">
            <v>7.88</v>
          </cell>
          <cell r="U104">
            <v>11.52</v>
          </cell>
          <cell r="W104">
            <v>7.88</v>
          </cell>
          <cell r="X104">
            <v>11.52</v>
          </cell>
          <cell r="AC104">
            <v>6.4666666666666668</v>
          </cell>
          <cell r="AD104">
            <v>8.742857142857142</v>
          </cell>
          <cell r="AF104">
            <v>5</v>
          </cell>
        </row>
        <row r="105">
          <cell r="A105">
            <v>4</v>
          </cell>
          <cell r="B105">
            <v>16.600000000000001</v>
          </cell>
          <cell r="C105">
            <v>3</v>
          </cell>
          <cell r="E105">
            <v>9.5714285714285712</v>
          </cell>
          <cell r="F105">
            <v>7.7142857142857135</v>
          </cell>
          <cell r="H105">
            <v>12.5</v>
          </cell>
          <cell r="I105">
            <v>5.75</v>
          </cell>
          <cell r="K105">
            <v>3.7391304347826089</v>
          </cell>
          <cell r="L105">
            <v>8.6086956521739122</v>
          </cell>
          <cell r="N105">
            <v>5.8181818181818183</v>
          </cell>
          <cell r="O105">
            <v>6.3181818181818183</v>
          </cell>
          <cell r="Q105">
            <v>4.7555555555555555</v>
          </cell>
          <cell r="R105">
            <v>7.4888888888888889</v>
          </cell>
          <cell r="T105">
            <v>10.791666666666666</v>
          </cell>
          <cell r="U105">
            <v>14.916666666666668</v>
          </cell>
          <cell r="W105">
            <v>10.791666666666666</v>
          </cell>
          <cell r="X105">
            <v>14.916666666666668</v>
          </cell>
          <cell r="AC105">
            <v>8.4</v>
          </cell>
          <cell r="AD105">
            <v>10.685714285714285</v>
          </cell>
          <cell r="AF105">
            <v>5</v>
          </cell>
        </row>
        <row r="106">
          <cell r="A106">
            <v>5</v>
          </cell>
          <cell r="B106">
            <v>5.5</v>
          </cell>
          <cell r="C106">
            <v>3</v>
          </cell>
          <cell r="E106">
            <v>9</v>
          </cell>
          <cell r="F106">
            <v>9.4</v>
          </cell>
          <cell r="H106">
            <v>8</v>
          </cell>
          <cell r="I106">
            <v>7.5714285714285721</v>
          </cell>
          <cell r="K106">
            <v>3.25</v>
          </cell>
          <cell r="L106">
            <v>4.3999999999999995</v>
          </cell>
          <cell r="N106">
            <v>3.2380952380952377</v>
          </cell>
          <cell r="O106">
            <v>7.2857142857142856</v>
          </cell>
          <cell r="Q106">
            <v>3.2439024390243905</v>
          </cell>
          <cell r="R106">
            <v>5.8780487804878048</v>
          </cell>
          <cell r="T106">
            <v>9.4285714285714288</v>
          </cell>
          <cell r="U106">
            <v>15.857142857142856</v>
          </cell>
          <cell r="W106">
            <v>9.4285714285714288</v>
          </cell>
          <cell r="X106">
            <v>15.857142857142856</v>
          </cell>
          <cell r="AC106">
            <v>6.5</v>
          </cell>
          <cell r="AD106">
            <v>10.666666666666668</v>
          </cell>
          <cell r="AF106">
            <v>5</v>
          </cell>
        </row>
        <row r="107">
          <cell r="A107">
            <v>6</v>
          </cell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Q107">
            <v>0</v>
          </cell>
          <cell r="R107">
            <v>0</v>
          </cell>
          <cell r="T107">
            <v>13.605263157894736</v>
          </cell>
          <cell r="U107">
            <v>10.710526315789473</v>
          </cell>
          <cell r="W107">
            <v>13.605263157894736</v>
          </cell>
          <cell r="X107">
            <v>10.710526315789473</v>
          </cell>
          <cell r="AC107">
            <v>13.605263157894736</v>
          </cell>
          <cell r="AD107">
            <v>10.710526315789473</v>
          </cell>
          <cell r="AF107">
            <v>5</v>
          </cell>
        </row>
        <row r="108">
          <cell r="A108">
            <v>7</v>
          </cell>
          <cell r="B108">
            <v>6</v>
          </cell>
          <cell r="C108">
            <v>9</v>
          </cell>
          <cell r="E108">
            <v>9.3333333333333339</v>
          </cell>
          <cell r="F108">
            <v>13.333333333333334</v>
          </cell>
          <cell r="H108">
            <v>8.5</v>
          </cell>
          <cell r="I108">
            <v>12.25</v>
          </cell>
          <cell r="K108">
            <v>7.2857142857142856</v>
          </cell>
          <cell r="L108">
            <v>4.4642857142857144</v>
          </cell>
          <cell r="N108">
            <v>6.870967741935484</v>
          </cell>
          <cell r="O108">
            <v>4.67741935483871</v>
          </cell>
          <cell r="Q108">
            <v>7.0677966101694913</v>
          </cell>
          <cell r="R108">
            <v>4.5762711864406782</v>
          </cell>
          <cell r="T108">
            <v>0</v>
          </cell>
          <cell r="U108">
            <v>0</v>
          </cell>
          <cell r="W108">
            <v>0</v>
          </cell>
          <cell r="X108">
            <v>0</v>
          </cell>
          <cell r="AC108">
            <v>7.1587301587301591</v>
          </cell>
          <cell r="AD108">
            <v>5.0634920634920633</v>
          </cell>
          <cell r="AF108">
            <v>5</v>
          </cell>
        </row>
        <row r="109">
          <cell r="A109">
            <v>8</v>
          </cell>
          <cell r="B109">
            <v>7.0000000000000009</v>
          </cell>
          <cell r="C109">
            <v>5.5</v>
          </cell>
          <cell r="E109">
            <v>5.8571428571428577</v>
          </cell>
          <cell r="F109">
            <v>5</v>
          </cell>
          <cell r="H109">
            <v>6.1111111111111107</v>
          </cell>
          <cell r="I109">
            <v>5.1111111111111116</v>
          </cell>
          <cell r="K109">
            <v>4.5</v>
          </cell>
          <cell r="L109">
            <v>4.0789473684210531</v>
          </cell>
          <cell r="N109">
            <v>6.5151515151515156</v>
          </cell>
          <cell r="O109">
            <v>4.6363636363636367</v>
          </cell>
          <cell r="Q109">
            <v>5.436619718309859</v>
          </cell>
          <cell r="R109">
            <v>4.3380281690140849</v>
          </cell>
          <cell r="T109">
            <v>11.105263157894738</v>
          </cell>
          <cell r="U109">
            <v>12.763157894736842</v>
          </cell>
          <cell r="W109">
            <v>11.105263157894738</v>
          </cell>
          <cell r="X109">
            <v>12.763157894736842</v>
          </cell>
          <cell r="AC109">
            <v>8.2371794871794872</v>
          </cell>
          <cell r="AD109">
            <v>8.4871794871794872</v>
          </cell>
          <cell r="AF109">
            <v>5</v>
          </cell>
        </row>
        <row r="110">
          <cell r="A110">
            <v>9</v>
          </cell>
          <cell r="B110">
            <v>14.000000000000002</v>
          </cell>
          <cell r="C110">
            <v>7.333333333333333</v>
          </cell>
          <cell r="E110">
            <v>5.8000000000000007</v>
          </cell>
          <cell r="F110">
            <v>5</v>
          </cell>
          <cell r="H110">
            <v>8.875</v>
          </cell>
          <cell r="I110">
            <v>5.875</v>
          </cell>
          <cell r="K110">
            <v>6.5555555555555562</v>
          </cell>
          <cell r="L110">
            <v>3.7037037037037033</v>
          </cell>
          <cell r="N110">
            <v>5.375</v>
          </cell>
          <cell r="O110">
            <v>4.84375</v>
          </cell>
          <cell r="Q110">
            <v>5.9152542372881349</v>
          </cell>
          <cell r="R110">
            <v>4.3220338983050848</v>
          </cell>
          <cell r="T110">
            <v>10.6875</v>
          </cell>
          <cell r="U110">
            <v>12.65625</v>
          </cell>
          <cell r="W110">
            <v>10.6875</v>
          </cell>
          <cell r="X110">
            <v>12.65625</v>
          </cell>
          <cell r="AC110">
            <v>8.4274809160305342</v>
          </cell>
          <cell r="AD110">
            <v>8.4885496183206115</v>
          </cell>
          <cell r="AF110">
            <v>5</v>
          </cell>
        </row>
        <row r="111">
          <cell r="A111">
            <v>10</v>
          </cell>
          <cell r="B111">
            <v>3.5000000000000004</v>
          </cell>
          <cell r="C111">
            <v>6.5</v>
          </cell>
          <cell r="E111">
            <v>5.6666666666666661</v>
          </cell>
          <cell r="F111">
            <v>4.1666666666666661</v>
          </cell>
          <cell r="H111">
            <v>5.125</v>
          </cell>
          <cell r="I111">
            <v>4.75</v>
          </cell>
          <cell r="K111">
            <v>5.9655172413793105</v>
          </cell>
          <cell r="L111">
            <v>4.4137931034482758</v>
          </cell>
          <cell r="N111">
            <v>5.458333333333333</v>
          </cell>
          <cell r="O111">
            <v>4.625</v>
          </cell>
          <cell r="Q111">
            <v>5.7358490566037732</v>
          </cell>
          <cell r="R111">
            <v>4.5094339622641515</v>
          </cell>
          <cell r="T111">
            <v>8.4090909090909083</v>
          </cell>
          <cell r="U111">
            <v>12.954545454545455</v>
          </cell>
          <cell r="W111">
            <v>8.4090909090909083</v>
          </cell>
          <cell r="X111">
            <v>12.954545454545455</v>
          </cell>
          <cell r="AC111">
            <v>6.8095238095238102</v>
          </cell>
          <cell r="AD111">
            <v>8.0666666666666664</v>
          </cell>
          <cell r="AF111">
            <v>5</v>
          </cell>
        </row>
        <row r="112">
          <cell r="A112">
            <v>11</v>
          </cell>
          <cell r="B112">
            <v>5.8000000000000007</v>
          </cell>
          <cell r="C112">
            <v>5</v>
          </cell>
          <cell r="E112">
            <v>7.5</v>
          </cell>
          <cell r="F112">
            <v>5.3333333333333339</v>
          </cell>
          <cell r="H112">
            <v>6.7272727272727275</v>
          </cell>
          <cell r="I112">
            <v>5.1818181818181817</v>
          </cell>
          <cell r="K112">
            <v>8.25</v>
          </cell>
          <cell r="L112">
            <v>3.3333333333333335</v>
          </cell>
          <cell r="N112">
            <v>8.3636363636363633</v>
          </cell>
          <cell r="O112">
            <v>3.8181818181818183</v>
          </cell>
          <cell r="Q112">
            <v>8.2857142857142847</v>
          </cell>
          <cell r="R112">
            <v>3.4857142857142858</v>
          </cell>
          <cell r="T112">
            <v>11.888888888888889</v>
          </cell>
          <cell r="U112">
            <v>10.888888888888888</v>
          </cell>
          <cell r="W112">
            <v>11.888888888888889</v>
          </cell>
          <cell r="X112">
            <v>10.888888888888888</v>
          </cell>
          <cell r="AC112">
            <v>9.6585365853658534</v>
          </cell>
          <cell r="AD112">
            <v>6.9634146341463419</v>
          </cell>
          <cell r="AF112">
            <v>5</v>
          </cell>
        </row>
        <row r="113">
          <cell r="A113">
            <v>12</v>
          </cell>
          <cell r="B113">
            <v>2</v>
          </cell>
          <cell r="C113">
            <v>8.5</v>
          </cell>
          <cell r="E113">
            <v>7.0000000000000009</v>
          </cell>
          <cell r="F113">
            <v>5.1428571428571423</v>
          </cell>
          <cell r="H113">
            <v>5.8888888888888884</v>
          </cell>
          <cell r="I113">
            <v>5.8888888888888884</v>
          </cell>
          <cell r="K113">
            <v>5.5744680851063828</v>
          </cell>
          <cell r="L113">
            <v>3.4680851063829787</v>
          </cell>
          <cell r="N113">
            <v>5.6111111111111107</v>
          </cell>
          <cell r="O113">
            <v>3.7777777777777777</v>
          </cell>
          <cell r="Q113">
            <v>5.5846153846153843</v>
          </cell>
          <cell r="R113">
            <v>3.5538461538461541</v>
          </cell>
          <cell r="T113">
            <v>0</v>
          </cell>
          <cell r="U113">
            <v>0</v>
          </cell>
          <cell r="W113">
            <v>0</v>
          </cell>
          <cell r="X113">
            <v>0</v>
          </cell>
          <cell r="AC113">
            <v>5.6216216216216219</v>
          </cell>
          <cell r="AD113">
            <v>3.8378378378378377</v>
          </cell>
          <cell r="AF113">
            <v>5</v>
          </cell>
        </row>
        <row r="114">
          <cell r="A114">
            <v>13</v>
          </cell>
          <cell r="B114">
            <v>0</v>
          </cell>
          <cell r="C114">
            <v>0</v>
          </cell>
          <cell r="E114">
            <v>0</v>
          </cell>
          <cell r="F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Q114">
            <v>0</v>
          </cell>
          <cell r="R114">
            <v>0</v>
          </cell>
          <cell r="T114">
            <v>0</v>
          </cell>
          <cell r="U114">
            <v>0</v>
          </cell>
          <cell r="W114">
            <v>0</v>
          </cell>
          <cell r="X114">
            <v>0</v>
          </cell>
          <cell r="AC114">
            <v>0</v>
          </cell>
          <cell r="AD114">
            <v>0</v>
          </cell>
          <cell r="AF114">
            <v>5</v>
          </cell>
        </row>
        <row r="115">
          <cell r="A115">
            <v>14</v>
          </cell>
          <cell r="B115">
            <v>4</v>
          </cell>
          <cell r="C115">
            <v>6</v>
          </cell>
          <cell r="E115">
            <v>6.2857142857142865</v>
          </cell>
          <cell r="F115">
            <v>5.8571428571428577</v>
          </cell>
          <cell r="H115">
            <v>6</v>
          </cell>
          <cell r="I115">
            <v>5.875</v>
          </cell>
          <cell r="K115">
            <v>6.2962962962962958</v>
          </cell>
          <cell r="L115">
            <v>3.7592592592592595</v>
          </cell>
          <cell r="N115">
            <v>8.3157894736842106</v>
          </cell>
          <cell r="O115">
            <v>3.8947368421052633</v>
          </cell>
          <cell r="Q115">
            <v>6.8219178082191787</v>
          </cell>
          <cell r="R115">
            <v>3.7945205479452055</v>
          </cell>
          <cell r="T115">
            <v>14.142857142857142</v>
          </cell>
          <cell r="U115">
            <v>12.523809523809524</v>
          </cell>
          <cell r="W115">
            <v>14.142857142857142</v>
          </cell>
          <cell r="X115">
            <v>12.523809523809524</v>
          </cell>
          <cell r="AC115">
            <v>9.2682926829268286</v>
          </cell>
          <cell r="AD115">
            <v>6.9105691056910574</v>
          </cell>
          <cell r="AF115">
            <v>5</v>
          </cell>
        </row>
        <row r="116">
          <cell r="A116">
            <v>15</v>
          </cell>
          <cell r="B116">
            <v>6</v>
          </cell>
          <cell r="C116">
            <v>2.5</v>
          </cell>
          <cell r="E116">
            <v>7.0000000000000009</v>
          </cell>
          <cell r="F116">
            <v>4.2</v>
          </cell>
          <cell r="H116">
            <v>6.7142857142857144</v>
          </cell>
          <cell r="I116">
            <v>3.7142857142857144</v>
          </cell>
          <cell r="K116">
            <v>6.0882352941176467</v>
          </cell>
          <cell r="L116">
            <v>2.8823529411764706</v>
          </cell>
          <cell r="N116">
            <v>3.6999999999999997</v>
          </cell>
          <cell r="O116">
            <v>4.1000000000000005</v>
          </cell>
          <cell r="Q116">
            <v>5.5454545454545459</v>
          </cell>
          <cell r="R116">
            <v>3.1590909090909092</v>
          </cell>
          <cell r="T116">
            <v>6.1333333333333329</v>
          </cell>
          <cell r="U116">
            <v>9.8666666666666671</v>
          </cell>
          <cell r="W116">
            <v>6.1333333333333329</v>
          </cell>
          <cell r="X116">
            <v>9.8666666666666671</v>
          </cell>
          <cell r="AC116">
            <v>5.8641975308641969</v>
          </cell>
          <cell r="AD116">
            <v>5.6913580246913575</v>
          </cell>
          <cell r="AF116">
            <v>5</v>
          </cell>
        </row>
        <row r="117">
          <cell r="A117">
            <v>16</v>
          </cell>
          <cell r="B117">
            <v>8</v>
          </cell>
          <cell r="C117">
            <v>4.25</v>
          </cell>
          <cell r="E117">
            <v>4.875</v>
          </cell>
          <cell r="F117">
            <v>5</v>
          </cell>
          <cell r="H117">
            <v>5.916666666666667</v>
          </cell>
          <cell r="I117">
            <v>4.75</v>
          </cell>
          <cell r="K117">
            <v>4</v>
          </cell>
          <cell r="L117">
            <v>3.2692307692307696</v>
          </cell>
          <cell r="N117">
            <v>3.5172413793103452</v>
          </cell>
          <cell r="O117">
            <v>5.7586206896551726</v>
          </cell>
          <cell r="Q117">
            <v>3.7454545454545456</v>
          </cell>
          <cell r="R117">
            <v>4.581818181818182</v>
          </cell>
          <cell r="T117">
            <v>7.3666666666666671</v>
          </cell>
          <cell r="U117">
            <v>13.566666666666666</v>
          </cell>
          <cell r="W117">
            <v>7.3666666666666671</v>
          </cell>
          <cell r="X117">
            <v>13.566666666666666</v>
          </cell>
          <cell r="AC117">
            <v>5.6614173228346454</v>
          </cell>
          <cell r="AD117">
            <v>8.8425196850393704</v>
          </cell>
          <cell r="AF117">
            <v>5</v>
          </cell>
        </row>
        <row r="118">
          <cell r="A118">
            <v>17</v>
          </cell>
          <cell r="B118">
            <v>1.3333333333333335</v>
          </cell>
          <cell r="C118">
            <v>6.666666666666667</v>
          </cell>
          <cell r="E118">
            <v>5.125</v>
          </cell>
          <cell r="F118">
            <v>4.875</v>
          </cell>
          <cell r="H118">
            <v>4.0909090909090908</v>
          </cell>
          <cell r="I118">
            <v>5.3636363636363633</v>
          </cell>
          <cell r="K118">
            <v>4.3589743589743586</v>
          </cell>
          <cell r="L118">
            <v>3.7948717948717952</v>
          </cell>
          <cell r="N118">
            <v>3.3333333333333335</v>
          </cell>
          <cell r="O118">
            <v>5.0333333333333332</v>
          </cell>
          <cell r="Q118">
            <v>3.9130434782608701</v>
          </cell>
          <cell r="R118">
            <v>4.3333333333333339</v>
          </cell>
          <cell r="T118">
            <v>7.5526315789473681</v>
          </cell>
          <cell r="U118">
            <v>14.000000000000002</v>
          </cell>
          <cell r="W118">
            <v>7.5526315789473681</v>
          </cell>
          <cell r="X118">
            <v>14.000000000000002</v>
          </cell>
          <cell r="AC118">
            <v>5.6987179487179489</v>
          </cell>
          <cell r="AD118">
            <v>9.115384615384615</v>
          </cell>
          <cell r="AF118">
            <v>5</v>
          </cell>
        </row>
        <row r="119">
          <cell r="A119">
            <v>18</v>
          </cell>
          <cell r="B119">
            <v>0</v>
          </cell>
          <cell r="C119">
            <v>0</v>
          </cell>
          <cell r="E119">
            <v>0</v>
          </cell>
          <cell r="F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N119">
            <v>0</v>
          </cell>
          <cell r="O119">
            <v>0</v>
          </cell>
          <cell r="Q119">
            <v>0</v>
          </cell>
          <cell r="R119">
            <v>0</v>
          </cell>
          <cell r="T119">
            <v>0</v>
          </cell>
          <cell r="U119">
            <v>0</v>
          </cell>
          <cell r="W119">
            <v>0</v>
          </cell>
          <cell r="X119">
            <v>0</v>
          </cell>
          <cell r="AC119">
            <v>0</v>
          </cell>
          <cell r="AD119">
            <v>0</v>
          </cell>
          <cell r="AF119">
            <v>5</v>
          </cell>
        </row>
        <row r="120">
          <cell r="A120">
            <v>19</v>
          </cell>
          <cell r="B120">
            <v>0</v>
          </cell>
          <cell r="C120">
            <v>0</v>
          </cell>
          <cell r="E120">
            <v>4.2222222222222223</v>
          </cell>
          <cell r="F120">
            <v>6.2222222222222223</v>
          </cell>
          <cell r="H120">
            <v>4.2222222222222223</v>
          </cell>
          <cell r="I120">
            <v>6.2222222222222223</v>
          </cell>
          <cell r="K120">
            <v>2.975609756097561</v>
          </cell>
          <cell r="L120">
            <v>4.1463414634146343</v>
          </cell>
          <cell r="N120">
            <v>3.7777777777777777</v>
          </cell>
          <cell r="O120">
            <v>5.8888888888888884</v>
          </cell>
          <cell r="Q120">
            <v>3.3506493506493507</v>
          </cell>
          <cell r="R120">
            <v>4.9610389610389616</v>
          </cell>
          <cell r="T120">
            <v>11.799999999999999</v>
          </cell>
          <cell r="U120">
            <v>11.181818181818182</v>
          </cell>
          <cell r="W120">
            <v>11.799999999999999</v>
          </cell>
          <cell r="X120">
            <v>11.181818181818182</v>
          </cell>
          <cell r="AC120">
            <v>8.1326530612244898</v>
          </cell>
          <cell r="AD120">
            <v>8.5102040816326525</v>
          </cell>
          <cell r="AF120">
            <v>5</v>
          </cell>
        </row>
        <row r="121">
          <cell r="A121">
            <v>20</v>
          </cell>
          <cell r="B121">
            <v>0</v>
          </cell>
          <cell r="C121">
            <v>0</v>
          </cell>
          <cell r="E121">
            <v>0</v>
          </cell>
          <cell r="F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Q121">
            <v>0</v>
          </cell>
          <cell r="R121">
            <v>0</v>
          </cell>
          <cell r="T121">
            <v>0</v>
          </cell>
          <cell r="U121">
            <v>0</v>
          </cell>
          <cell r="W121">
            <v>0</v>
          </cell>
          <cell r="X121">
            <v>0</v>
          </cell>
          <cell r="AC121">
            <v>0</v>
          </cell>
          <cell r="AD121">
            <v>0</v>
          </cell>
          <cell r="AF121">
            <v>5</v>
          </cell>
        </row>
        <row r="122">
          <cell r="A122">
            <v>21</v>
          </cell>
          <cell r="B122">
            <v>2</v>
          </cell>
          <cell r="C122">
            <v>8.5</v>
          </cell>
          <cell r="E122">
            <v>3.7777777777777777</v>
          </cell>
          <cell r="F122">
            <v>3.7777777777777777</v>
          </cell>
          <cell r="H122">
            <v>3.4545454545454546</v>
          </cell>
          <cell r="I122">
            <v>4.6363636363636367</v>
          </cell>
          <cell r="K122">
            <v>2.7244582043343657</v>
          </cell>
          <cell r="L122">
            <v>4.4788441692466456</v>
          </cell>
          <cell r="N122">
            <v>3.8918918918918917</v>
          </cell>
          <cell r="O122">
            <v>5.756756756756757</v>
          </cell>
          <cell r="Q122">
            <v>3.2299590403744882</v>
          </cell>
          <cell r="R122">
            <v>5.0321825629022818</v>
          </cell>
          <cell r="T122">
            <v>8.2926829268292686</v>
          </cell>
          <cell r="U122">
            <v>12.195121951219512</v>
          </cell>
          <cell r="W122">
            <v>8.2926829268292686</v>
          </cell>
          <cell r="X122">
            <v>12.195121951219512</v>
          </cell>
          <cell r="AC122">
            <v>5.5701877276548055</v>
          </cell>
          <cell r="AD122">
            <v>8.2992434855701873</v>
          </cell>
          <cell r="AF122">
            <v>5</v>
          </cell>
        </row>
        <row r="123">
          <cell r="A123">
            <v>22</v>
          </cell>
          <cell r="B123">
            <v>8.5</v>
          </cell>
          <cell r="C123">
            <v>5</v>
          </cell>
          <cell r="E123">
            <v>4</v>
          </cell>
          <cell r="F123">
            <v>3.5999999999999996</v>
          </cell>
          <cell r="H123">
            <v>6</v>
          </cell>
          <cell r="I123">
            <v>4.2222222222222223</v>
          </cell>
          <cell r="K123">
            <v>2.4259259259259256</v>
          </cell>
          <cell r="L123">
            <v>4.6481481481481488</v>
          </cell>
          <cell r="N123">
            <v>3.5151515151515147</v>
          </cell>
          <cell r="O123">
            <v>4.8181818181818183</v>
          </cell>
          <cell r="Q123">
            <v>2.8390804597701149</v>
          </cell>
          <cell r="R123">
            <v>4.7126436781609193</v>
          </cell>
          <cell r="T123">
            <v>11.952380952380953</v>
          </cell>
          <cell r="U123">
            <v>10.523809523809524</v>
          </cell>
          <cell r="W123">
            <v>11.952380952380953</v>
          </cell>
          <cell r="X123">
            <v>10.523809523809524</v>
          </cell>
          <cell r="AC123">
            <v>5.8188405797101446</v>
          </cell>
          <cell r="AD123">
            <v>6.4492753623188399</v>
          </cell>
          <cell r="AF123">
            <v>5</v>
          </cell>
        </row>
        <row r="124">
          <cell r="A124">
            <v>23</v>
          </cell>
          <cell r="B124">
            <v>1.5</v>
          </cell>
          <cell r="C124">
            <v>4</v>
          </cell>
          <cell r="E124">
            <v>11</v>
          </cell>
          <cell r="F124">
            <v>4.666666666666667</v>
          </cell>
          <cell r="H124">
            <v>8.625</v>
          </cell>
          <cell r="I124">
            <v>4.5</v>
          </cell>
          <cell r="K124">
            <v>3.4683544303797471</v>
          </cell>
          <cell r="L124">
            <v>5.924050632911392</v>
          </cell>
          <cell r="N124">
            <v>3.6190476190476191</v>
          </cell>
          <cell r="O124">
            <v>5.1428571428571423</v>
          </cell>
          <cell r="Q124">
            <v>3.5206611570247932</v>
          </cell>
          <cell r="R124">
            <v>5.6528925619834709</v>
          </cell>
          <cell r="T124">
            <v>17.625</v>
          </cell>
          <cell r="U124">
            <v>11.8125</v>
          </cell>
          <cell r="W124">
            <v>17.625</v>
          </cell>
          <cell r="X124">
            <v>11.8125</v>
          </cell>
          <cell r="AC124">
            <v>8.4179104477611943</v>
          </cell>
          <cell r="AD124">
            <v>7.5223880597014929</v>
          </cell>
          <cell r="AF124">
            <v>5</v>
          </cell>
        </row>
        <row r="125">
          <cell r="A125">
            <v>24</v>
          </cell>
          <cell r="B125">
            <v>3</v>
          </cell>
          <cell r="C125">
            <v>4</v>
          </cell>
          <cell r="E125">
            <v>5.833333333333333</v>
          </cell>
          <cell r="F125">
            <v>4.1666666666666661</v>
          </cell>
          <cell r="H125">
            <v>5.125</v>
          </cell>
          <cell r="I125">
            <v>4.125</v>
          </cell>
          <cell r="K125">
            <v>1.978723404255319</v>
          </cell>
          <cell r="L125">
            <v>4.1702127659574471</v>
          </cell>
          <cell r="N125">
            <v>4.5789473684210522</v>
          </cell>
          <cell r="O125">
            <v>3.7894736842105265</v>
          </cell>
          <cell r="Q125">
            <v>2.7272727272727271</v>
          </cell>
          <cell r="R125">
            <v>4.0606060606060606</v>
          </cell>
          <cell r="T125">
            <v>12.2</v>
          </cell>
          <cell r="U125">
            <v>15.866666666666667</v>
          </cell>
          <cell r="W125">
            <v>12.2</v>
          </cell>
          <cell r="X125">
            <v>15.866666666666667</v>
          </cell>
          <cell r="AC125">
            <v>5.6442307692307692</v>
          </cell>
          <cell r="AD125">
            <v>7.4711538461538467</v>
          </cell>
          <cell r="AF125">
            <v>5</v>
          </cell>
        </row>
        <row r="126">
          <cell r="A126">
            <v>25</v>
          </cell>
          <cell r="B126">
            <v>3</v>
          </cell>
          <cell r="C126">
            <v>4.2</v>
          </cell>
          <cell r="E126">
            <v>9.8148148148148149</v>
          </cell>
          <cell r="F126">
            <v>6.1111111111111107</v>
          </cell>
          <cell r="H126">
            <v>6.5384615384615392</v>
          </cell>
          <cell r="I126">
            <v>5.1923076923076925</v>
          </cell>
          <cell r="K126">
            <v>1.6961130742049468</v>
          </cell>
          <cell r="L126">
            <v>3.1802120141342751</v>
          </cell>
          <cell r="N126">
            <v>1.8333333333333333</v>
          </cell>
          <cell r="O126">
            <v>5.3333333333333339</v>
          </cell>
          <cell r="Q126">
            <v>1.7201166180758016</v>
          </cell>
          <cell r="R126">
            <v>3.5568513119533525</v>
          </cell>
          <cell r="T126">
            <v>4</v>
          </cell>
          <cell r="U126">
            <v>9.5</v>
          </cell>
          <cell r="W126">
            <v>4</v>
          </cell>
          <cell r="X126">
            <v>9.5</v>
          </cell>
          <cell r="AC126">
            <v>2.9363449691991788</v>
          </cell>
          <cell r="AD126">
            <v>4.3942505133470231</v>
          </cell>
          <cell r="AF126">
            <v>5</v>
          </cell>
        </row>
        <row r="127">
          <cell r="A127">
            <v>26</v>
          </cell>
          <cell r="B127">
            <v>2.3333333333333335</v>
          </cell>
          <cell r="C127">
            <v>5.6666666666666661</v>
          </cell>
          <cell r="E127">
            <v>7.8333333333333339</v>
          </cell>
          <cell r="F127">
            <v>4</v>
          </cell>
          <cell r="H127">
            <v>6</v>
          </cell>
          <cell r="I127">
            <v>4.5555555555555554</v>
          </cell>
          <cell r="K127">
            <v>3.1818181818181817</v>
          </cell>
          <cell r="L127">
            <v>3.5454545454545454</v>
          </cell>
          <cell r="N127">
            <v>2.0909090909090908</v>
          </cell>
          <cell r="O127">
            <v>4.1818181818181817</v>
          </cell>
          <cell r="Q127">
            <v>2.6363636363636362</v>
          </cell>
          <cell r="R127">
            <v>3.8636363636363633</v>
          </cell>
          <cell r="T127">
            <v>0</v>
          </cell>
          <cell r="U127">
            <v>0</v>
          </cell>
          <cell r="W127">
            <v>0</v>
          </cell>
          <cell r="X127">
            <v>0</v>
          </cell>
          <cell r="AC127">
            <v>3.612903225806452</v>
          </cell>
          <cell r="AD127">
            <v>4.064516129032258</v>
          </cell>
          <cell r="AF127">
            <v>5</v>
          </cell>
        </row>
        <row r="128">
          <cell r="A128">
            <v>27</v>
          </cell>
          <cell r="B128">
            <v>0</v>
          </cell>
          <cell r="C128">
            <v>0</v>
          </cell>
          <cell r="E128">
            <v>0</v>
          </cell>
          <cell r="F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Q128">
            <v>0</v>
          </cell>
          <cell r="R128">
            <v>0</v>
          </cell>
          <cell r="T128">
            <v>0</v>
          </cell>
          <cell r="U128">
            <v>0</v>
          </cell>
          <cell r="W128">
            <v>0</v>
          </cell>
          <cell r="X128">
            <v>0</v>
          </cell>
          <cell r="AC128">
            <v>0</v>
          </cell>
          <cell r="AD128">
            <v>0</v>
          </cell>
          <cell r="AF128">
            <v>5</v>
          </cell>
        </row>
        <row r="129">
          <cell r="A129">
            <v>28</v>
          </cell>
          <cell r="B129">
            <v>1</v>
          </cell>
          <cell r="C129">
            <v>8</v>
          </cell>
          <cell r="E129">
            <v>0.32075471698113206</v>
          </cell>
          <cell r="F129">
            <v>0.79245283018867918</v>
          </cell>
          <cell r="H129">
            <v>0.34545454545454546</v>
          </cell>
          <cell r="I129">
            <v>1.0545454545454545</v>
          </cell>
          <cell r="K129">
            <v>1.1199999999999999</v>
          </cell>
          <cell r="L129">
            <v>4.3600000000000003</v>
          </cell>
          <cell r="N129">
            <v>2.25</v>
          </cell>
          <cell r="O129">
            <v>5.3125</v>
          </cell>
          <cell r="Q129">
            <v>1.5609756097560976</v>
          </cell>
          <cell r="R129">
            <v>4.7317073170731705</v>
          </cell>
          <cell r="T129">
            <v>0</v>
          </cell>
          <cell r="U129">
            <v>0</v>
          </cell>
          <cell r="W129">
            <v>0</v>
          </cell>
          <cell r="X129">
            <v>0</v>
          </cell>
          <cell r="AC129">
            <v>0.86458333333333337</v>
          </cell>
          <cell r="AD129">
            <v>2.625</v>
          </cell>
          <cell r="AF129">
            <v>5</v>
          </cell>
        </row>
        <row r="130">
          <cell r="A130">
            <v>29</v>
          </cell>
          <cell r="B130">
            <v>5.6666666666666661</v>
          </cell>
          <cell r="C130">
            <v>5.6666666666666661</v>
          </cell>
          <cell r="E130">
            <v>3.6666666666666665</v>
          </cell>
          <cell r="F130">
            <v>7.0000000000000009</v>
          </cell>
          <cell r="H130">
            <v>4.3333333333333339</v>
          </cell>
          <cell r="I130">
            <v>6.5555555555555562</v>
          </cell>
          <cell r="K130">
            <v>1.6949152542372881</v>
          </cell>
          <cell r="L130">
            <v>4.9931287219422815</v>
          </cell>
          <cell r="N130">
            <v>3.7692307692307692</v>
          </cell>
          <cell r="O130">
            <v>3.9230769230769229</v>
          </cell>
          <cell r="Q130">
            <v>2.4691358024691357</v>
          </cell>
          <cell r="R130">
            <v>4.5937410278495552</v>
          </cell>
          <cell r="T130">
            <v>6.6363636363636358</v>
          </cell>
          <cell r="U130">
            <v>15.454545454545453</v>
          </cell>
          <cell r="W130">
            <v>6.6363636363636358</v>
          </cell>
          <cell r="X130">
            <v>15.454545454545453</v>
          </cell>
          <cell r="AC130">
            <v>4.7478082659683478</v>
          </cell>
          <cell r="AD130">
            <v>10.235682568598428</v>
          </cell>
          <cell r="AF130">
            <v>5</v>
          </cell>
        </row>
        <row r="131">
          <cell r="A131">
            <v>30</v>
          </cell>
          <cell r="B131">
            <v>7.166666666666667</v>
          </cell>
          <cell r="C131">
            <v>5.6666666666666661</v>
          </cell>
          <cell r="E131">
            <v>2.4</v>
          </cell>
          <cell r="F131">
            <v>6.2</v>
          </cell>
          <cell r="H131">
            <v>5</v>
          </cell>
          <cell r="I131">
            <v>5.9090909090909092</v>
          </cell>
          <cell r="K131">
            <v>1.9123505976095616</v>
          </cell>
          <cell r="L131">
            <v>4.2231075697211153</v>
          </cell>
          <cell r="N131">
            <v>5.6923076923076925</v>
          </cell>
          <cell r="O131">
            <v>5.6923076923076925</v>
          </cell>
          <cell r="Q131">
            <v>3.8356164383561646</v>
          </cell>
          <cell r="R131">
            <v>4.9706457925636007</v>
          </cell>
          <cell r="T131">
            <v>0</v>
          </cell>
          <cell r="U131">
            <v>0</v>
          </cell>
          <cell r="W131">
            <v>0</v>
          </cell>
          <cell r="X131">
            <v>0</v>
          </cell>
          <cell r="AC131">
            <v>4.1860465116279073</v>
          </cell>
          <cell r="AD131">
            <v>5.2530779753761969</v>
          </cell>
          <cell r="AF131">
            <v>5</v>
          </cell>
        </row>
        <row r="132">
          <cell r="A132">
            <v>31</v>
          </cell>
          <cell r="B132">
            <v>0</v>
          </cell>
          <cell r="C132">
            <v>0</v>
          </cell>
          <cell r="E132">
            <v>0</v>
          </cell>
          <cell r="F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Q132">
            <v>0</v>
          </cell>
          <cell r="R132">
            <v>0</v>
          </cell>
          <cell r="T132">
            <v>0</v>
          </cell>
          <cell r="U132">
            <v>0</v>
          </cell>
          <cell r="W132">
            <v>0</v>
          </cell>
          <cell r="X132">
            <v>0</v>
          </cell>
          <cell r="AC132">
            <v>0</v>
          </cell>
          <cell r="AD132">
            <v>0</v>
          </cell>
          <cell r="AF132">
            <v>5</v>
          </cell>
        </row>
        <row r="133">
          <cell r="A133" t="str">
            <v xml:space="preserve">Mei/01 </v>
          </cell>
          <cell r="B133">
            <v>3.5000000000000004</v>
          </cell>
          <cell r="C133">
            <v>11</v>
          </cell>
          <cell r="E133">
            <v>5.5714285714285712</v>
          </cell>
          <cell r="F133">
            <v>7.1428571428571423</v>
          </cell>
          <cell r="H133">
            <v>5.1111111111111116</v>
          </cell>
          <cell r="I133">
            <v>8</v>
          </cell>
          <cell r="K133">
            <v>1.7777777777777777</v>
          </cell>
          <cell r="L133">
            <v>3.6111111111111107</v>
          </cell>
          <cell r="N133">
            <v>2.125</v>
          </cell>
          <cell r="O133">
            <v>6.5</v>
          </cell>
          <cell r="Q133">
            <v>1.8846153846153846</v>
          </cell>
          <cell r="R133">
            <v>4.5</v>
          </cell>
          <cell r="T133">
            <v>6.7647058823529411</v>
          </cell>
          <cell r="U133">
            <v>15.470588235294116</v>
          </cell>
          <cell r="W133">
            <v>6.7647058823529411</v>
          </cell>
          <cell r="X133">
            <v>15.470588235294116</v>
          </cell>
          <cell r="AC133">
            <v>4.7101449275362324</v>
          </cell>
          <cell r="AD133">
            <v>10.362318840579709</v>
          </cell>
          <cell r="AF133">
            <v>5</v>
          </cell>
        </row>
        <row r="134">
          <cell r="A134">
            <v>2</v>
          </cell>
          <cell r="B134">
            <v>0</v>
          </cell>
          <cell r="C134">
            <v>5</v>
          </cell>
          <cell r="E134">
            <v>5</v>
          </cell>
          <cell r="F134">
            <v>6.75</v>
          </cell>
          <cell r="H134">
            <v>3.3333333333333335</v>
          </cell>
          <cell r="I134">
            <v>6.166666666666667</v>
          </cell>
          <cell r="K134">
            <v>21.8125</v>
          </cell>
          <cell r="L134">
            <v>4.1875</v>
          </cell>
          <cell r="N134">
            <v>3.4210526315789478</v>
          </cell>
          <cell r="O134">
            <v>4.5789473684210522</v>
          </cell>
          <cell r="Q134">
            <v>11.828571428571429</v>
          </cell>
          <cell r="R134">
            <v>4.3999999999999995</v>
          </cell>
          <cell r="T134">
            <v>9</v>
          </cell>
          <cell r="U134">
            <v>13.647058823529413</v>
          </cell>
          <cell r="W134">
            <v>9</v>
          </cell>
          <cell r="X134">
            <v>13.647058823529413</v>
          </cell>
          <cell r="AC134">
            <v>9.8666666666666671</v>
          </cell>
          <cell r="AD134">
            <v>8.7333333333333325</v>
          </cell>
          <cell r="AF134">
            <v>5</v>
          </cell>
        </row>
        <row r="135">
          <cell r="A135">
            <v>3</v>
          </cell>
          <cell r="B135">
            <v>1</v>
          </cell>
          <cell r="C135">
            <v>5</v>
          </cell>
          <cell r="E135">
            <v>4.5999999999999996</v>
          </cell>
          <cell r="F135">
            <v>4.5999999999999996</v>
          </cell>
          <cell r="H135">
            <v>3.5714285714285712</v>
          </cell>
          <cell r="I135">
            <v>4.7142857142857144</v>
          </cell>
          <cell r="K135">
            <v>3.201970443349754</v>
          </cell>
          <cell r="L135">
            <v>4.7290640394088674</v>
          </cell>
          <cell r="N135">
            <v>4</v>
          </cell>
          <cell r="O135">
            <v>5.1818181818181817</v>
          </cell>
          <cell r="Q135">
            <v>3.4824281150159746</v>
          </cell>
          <cell r="R135">
            <v>4.8881789137380194</v>
          </cell>
          <cell r="T135">
            <v>38.411764705882348</v>
          </cell>
          <cell r="U135">
            <v>13.647058823529413</v>
          </cell>
          <cell r="W135">
            <v>38.411764705882348</v>
          </cell>
          <cell r="X135">
            <v>13.647058823529413</v>
          </cell>
          <cell r="AC135">
            <v>19.91701244813278</v>
          </cell>
          <cell r="AD135">
            <v>8.9903181189488244</v>
          </cell>
          <cell r="AF135">
            <v>5</v>
          </cell>
        </row>
        <row r="136">
          <cell r="A136">
            <v>4</v>
          </cell>
          <cell r="B136">
            <v>0</v>
          </cell>
          <cell r="C136">
            <v>0</v>
          </cell>
          <cell r="E136">
            <v>0</v>
          </cell>
          <cell r="F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Q136">
            <v>0</v>
          </cell>
          <cell r="R136">
            <v>0</v>
          </cell>
          <cell r="T136">
            <v>0</v>
          </cell>
          <cell r="U136">
            <v>0</v>
          </cell>
          <cell r="W136">
            <v>0</v>
          </cell>
          <cell r="X136">
            <v>0</v>
          </cell>
          <cell r="AC136">
            <v>0</v>
          </cell>
          <cell r="AD136">
            <v>0</v>
          </cell>
          <cell r="AF136">
            <v>5</v>
          </cell>
        </row>
        <row r="137">
          <cell r="A137">
            <v>5</v>
          </cell>
          <cell r="B137">
            <v>2.666666666666667</v>
          </cell>
          <cell r="C137">
            <v>3.6666666666666665</v>
          </cell>
          <cell r="E137">
            <v>10</v>
          </cell>
          <cell r="F137">
            <v>5.3333333333333339</v>
          </cell>
          <cell r="H137">
            <v>6.3333333333333339</v>
          </cell>
          <cell r="I137">
            <v>4.5</v>
          </cell>
          <cell r="K137">
            <v>5.3714285714285719</v>
          </cell>
          <cell r="L137">
            <v>3.2</v>
          </cell>
          <cell r="N137">
            <v>5.8620689655172411</v>
          </cell>
          <cell r="O137">
            <v>4.4482758620689653</v>
          </cell>
          <cell r="Q137">
            <v>5.59375</v>
          </cell>
          <cell r="R137">
            <v>3.765625</v>
          </cell>
          <cell r="T137">
            <v>17.357142857142858</v>
          </cell>
          <cell r="U137">
            <v>9.5</v>
          </cell>
          <cell r="W137">
            <v>17.357142857142858</v>
          </cell>
          <cell r="X137">
            <v>9.5</v>
          </cell>
          <cell r="AC137">
            <v>9</v>
          </cell>
          <cell r="AD137">
            <v>5.4489795918367347</v>
          </cell>
          <cell r="AF137">
            <v>5</v>
          </cell>
        </row>
        <row r="138">
          <cell r="A138">
            <v>6</v>
          </cell>
          <cell r="B138">
            <v>4.666666666666667</v>
          </cell>
          <cell r="C138">
            <v>4.666666666666667</v>
          </cell>
          <cell r="E138">
            <v>6.833333333333333</v>
          </cell>
          <cell r="F138">
            <v>4.3333333333333339</v>
          </cell>
          <cell r="H138">
            <v>6.1111111111111107</v>
          </cell>
          <cell r="I138">
            <v>4.4444444444444446</v>
          </cell>
          <cell r="K138">
            <v>5.3103448275862064</v>
          </cell>
          <cell r="L138">
            <v>2.896551724137931</v>
          </cell>
          <cell r="N138">
            <v>4.16</v>
          </cell>
          <cell r="O138">
            <v>3.4799999999999995</v>
          </cell>
          <cell r="Q138">
            <v>4.7777777777777777</v>
          </cell>
          <cell r="R138">
            <v>3.166666666666667</v>
          </cell>
          <cell r="T138">
            <v>0</v>
          </cell>
          <cell r="U138">
            <v>0</v>
          </cell>
          <cell r="W138">
            <v>0</v>
          </cell>
          <cell r="X138">
            <v>0</v>
          </cell>
          <cell r="AC138">
            <v>4.9682539682539684</v>
          </cell>
          <cell r="AD138">
            <v>3.3492063492063489</v>
          </cell>
          <cell r="AF138">
            <v>5</v>
          </cell>
        </row>
        <row r="139">
          <cell r="A139">
            <v>7</v>
          </cell>
          <cell r="B139">
            <v>3.6666666666666665</v>
          </cell>
          <cell r="C139">
            <v>4.3333333333333339</v>
          </cell>
          <cell r="E139">
            <v>7.0000000000000009</v>
          </cell>
          <cell r="F139">
            <v>2.1999999999999997</v>
          </cell>
          <cell r="H139">
            <v>5.75</v>
          </cell>
          <cell r="I139">
            <v>3</v>
          </cell>
          <cell r="K139">
            <v>1.8275862068965518</v>
          </cell>
          <cell r="L139">
            <v>2.7586206896551726</v>
          </cell>
          <cell r="N139">
            <v>1.8800000000000001</v>
          </cell>
          <cell r="O139">
            <v>3.4799999999999995</v>
          </cell>
          <cell r="Q139">
            <v>1.8518518518518516</v>
          </cell>
          <cell r="R139">
            <v>3.0925925925925926</v>
          </cell>
          <cell r="T139">
            <v>13.625000000000002</v>
          </cell>
          <cell r="U139">
            <v>9.4583333333333339</v>
          </cell>
          <cell r="W139">
            <v>13.625000000000002</v>
          </cell>
          <cell r="X139">
            <v>9.4583333333333339</v>
          </cell>
          <cell r="AC139">
            <v>7.2727272727272725</v>
          </cell>
          <cell r="AD139">
            <v>5.8636363636363642</v>
          </cell>
          <cell r="AF139">
            <v>5</v>
          </cell>
        </row>
        <row r="140">
          <cell r="A140">
            <v>8</v>
          </cell>
          <cell r="B140">
            <v>5</v>
          </cell>
          <cell r="C140">
            <v>6</v>
          </cell>
          <cell r="E140">
            <v>12</v>
          </cell>
          <cell r="F140">
            <v>3</v>
          </cell>
          <cell r="H140">
            <v>10</v>
          </cell>
          <cell r="I140">
            <v>3.8571428571428568</v>
          </cell>
          <cell r="K140">
            <v>3.5094339622641511</v>
          </cell>
          <cell r="L140">
            <v>2.2641509433962264</v>
          </cell>
          <cell r="N140">
            <v>3.64</v>
          </cell>
          <cell r="O140">
            <v>3.88</v>
          </cell>
          <cell r="Q140">
            <v>3.5728155339805827</v>
          </cell>
          <cell r="R140">
            <v>3.0485436893203883</v>
          </cell>
          <cell r="T140">
            <v>8.1363636363636367</v>
          </cell>
          <cell r="U140">
            <v>9.8636363636363633</v>
          </cell>
          <cell r="W140">
            <v>8.1363636363636367</v>
          </cell>
          <cell r="X140">
            <v>9.8636363636363633</v>
          </cell>
          <cell r="AC140">
            <v>5.9707317073170731</v>
          </cell>
          <cell r="AD140">
            <v>6.0292682926829269</v>
          </cell>
          <cell r="AF140">
            <v>5</v>
          </cell>
        </row>
        <row r="141">
          <cell r="A141">
            <v>9</v>
          </cell>
          <cell r="B141">
            <v>4.5</v>
          </cell>
          <cell r="C141">
            <v>5</v>
          </cell>
          <cell r="E141">
            <v>7.2499999999999991</v>
          </cell>
          <cell r="F141">
            <v>1.25</v>
          </cell>
          <cell r="H141">
            <v>6.3333333333333339</v>
          </cell>
          <cell r="I141">
            <v>2.5</v>
          </cell>
          <cell r="K141">
            <v>6.6153846153846159</v>
          </cell>
          <cell r="L141">
            <v>2.9615384615384617</v>
          </cell>
          <cell r="N141">
            <v>4.7894736842105257</v>
          </cell>
          <cell r="O141">
            <v>4.9473684210526319</v>
          </cell>
          <cell r="Q141">
            <v>5.8444444444444441</v>
          </cell>
          <cell r="R141">
            <v>3.8</v>
          </cell>
          <cell r="T141">
            <v>17.383500000000002</v>
          </cell>
          <cell r="U141">
            <v>9.7000000000000011</v>
          </cell>
          <cell r="W141">
            <v>17.383500000000002</v>
          </cell>
          <cell r="X141">
            <v>9.7000000000000011</v>
          </cell>
          <cell r="AC141">
            <v>10.948791208791208</v>
          </cell>
          <cell r="AD141">
            <v>6.3076923076923075</v>
          </cell>
          <cell r="AF141">
            <v>5</v>
          </cell>
        </row>
        <row r="142">
          <cell r="A142">
            <v>10</v>
          </cell>
          <cell r="B142">
            <v>6.5</v>
          </cell>
          <cell r="C142">
            <v>2</v>
          </cell>
          <cell r="E142">
            <v>6.8750000000000009</v>
          </cell>
          <cell r="F142">
            <v>3.5000000000000004</v>
          </cell>
          <cell r="H142">
            <v>6.75</v>
          </cell>
          <cell r="I142">
            <v>3</v>
          </cell>
          <cell r="K142">
            <v>5.096774193548387</v>
          </cell>
          <cell r="L142">
            <v>1.9677419354838708</v>
          </cell>
          <cell r="N142">
            <v>5.083333333333333</v>
          </cell>
          <cell r="O142">
            <v>3.208333333333333</v>
          </cell>
          <cell r="Q142">
            <v>5.0909090909090908</v>
          </cell>
          <cell r="R142">
            <v>2.5090909090909093</v>
          </cell>
          <cell r="T142">
            <v>0</v>
          </cell>
          <cell r="U142">
            <v>0</v>
          </cell>
          <cell r="W142">
            <v>0</v>
          </cell>
          <cell r="X142">
            <v>0</v>
          </cell>
          <cell r="AC142">
            <v>5.388059701492538</v>
          </cell>
          <cell r="AD142">
            <v>2.5970149253731343</v>
          </cell>
          <cell r="AF142">
            <v>5</v>
          </cell>
        </row>
        <row r="143">
          <cell r="A143">
            <v>11</v>
          </cell>
          <cell r="B143">
            <v>0</v>
          </cell>
          <cell r="C143">
            <v>0</v>
          </cell>
          <cell r="E143">
            <v>0</v>
          </cell>
          <cell r="F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Q143">
            <v>0</v>
          </cell>
          <cell r="R143">
            <v>0</v>
          </cell>
          <cell r="T143">
            <v>0</v>
          </cell>
          <cell r="U143">
            <v>0</v>
          </cell>
          <cell r="W143">
            <v>0</v>
          </cell>
          <cell r="X143">
            <v>0</v>
          </cell>
          <cell r="AC143">
            <v>0</v>
          </cell>
          <cell r="AD143">
            <v>0</v>
          </cell>
          <cell r="AF143">
            <v>5</v>
          </cell>
        </row>
        <row r="144">
          <cell r="A144">
            <v>12</v>
          </cell>
          <cell r="B144">
            <v>24.333333333333336</v>
          </cell>
          <cell r="C144">
            <v>3.3333333333333335</v>
          </cell>
          <cell r="E144">
            <v>7.6666666666666661</v>
          </cell>
          <cell r="F144">
            <v>2.666666666666667</v>
          </cell>
          <cell r="H144">
            <v>13.222222222222221</v>
          </cell>
          <cell r="I144">
            <v>2.8888888888888888</v>
          </cell>
          <cell r="K144">
            <v>7.8175895765472303</v>
          </cell>
          <cell r="L144">
            <v>2.225841476655809</v>
          </cell>
          <cell r="N144">
            <v>5.8999999999999995</v>
          </cell>
          <cell r="O144">
            <v>3.6999999999999997</v>
          </cell>
          <cell r="Q144">
            <v>7.1428571428571423</v>
          </cell>
          <cell r="R144">
            <v>2.744546094299789</v>
          </cell>
          <cell r="T144">
            <v>0</v>
          </cell>
          <cell r="U144">
            <v>0</v>
          </cell>
          <cell r="W144">
            <v>0</v>
          </cell>
          <cell r="X144">
            <v>0</v>
          </cell>
          <cell r="AC144">
            <v>7.973876063183476</v>
          </cell>
          <cell r="AD144">
            <v>2.7642770352369381</v>
          </cell>
          <cell r="AF144">
            <v>5</v>
          </cell>
        </row>
        <row r="145">
          <cell r="A145">
            <v>13</v>
          </cell>
          <cell r="B145">
            <v>14.249999999999998</v>
          </cell>
          <cell r="C145">
            <v>3.5000000000000004</v>
          </cell>
          <cell r="E145">
            <v>7.2727272727272725</v>
          </cell>
          <cell r="F145">
            <v>3.0909090909090908</v>
          </cell>
          <cell r="H145">
            <v>9.1333333333333329</v>
          </cell>
          <cell r="I145">
            <v>3.2</v>
          </cell>
          <cell r="K145">
            <v>9.0769230769230766</v>
          </cell>
          <cell r="L145">
            <v>2.2115384615384617</v>
          </cell>
          <cell r="N145">
            <v>7.1818181818181825</v>
          </cell>
          <cell r="O145">
            <v>4.2727272727272725</v>
          </cell>
          <cell r="Q145">
            <v>8.513513513513514</v>
          </cell>
          <cell r="R145">
            <v>2.8243243243243241</v>
          </cell>
          <cell r="T145">
            <v>32.1875</v>
          </cell>
          <cell r="U145">
            <v>6.375</v>
          </cell>
          <cell r="W145">
            <v>32.1875</v>
          </cell>
          <cell r="X145">
            <v>6.375</v>
          </cell>
          <cell r="AC145">
            <v>14.851239669421487</v>
          </cell>
          <cell r="AD145">
            <v>3.8099173553719008</v>
          </cell>
          <cell r="AF145">
            <v>5</v>
          </cell>
        </row>
        <row r="146">
          <cell r="A146">
            <v>14</v>
          </cell>
          <cell r="B146">
            <v>1.65625</v>
          </cell>
          <cell r="C146">
            <v>4</v>
          </cell>
          <cell r="E146">
            <v>1.125</v>
          </cell>
          <cell r="F146">
            <v>5.875</v>
          </cell>
          <cell r="H146">
            <v>1.55</v>
          </cell>
          <cell r="I146">
            <v>4.375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W146">
            <v>0</v>
          </cell>
          <cell r="X146">
            <v>0</v>
          </cell>
          <cell r="AC146">
            <v>1.55</v>
          </cell>
          <cell r="AD146">
            <v>4.375</v>
          </cell>
          <cell r="AF146">
            <v>5</v>
          </cell>
        </row>
        <row r="147">
          <cell r="A147">
            <v>15</v>
          </cell>
          <cell r="B147">
            <v>0</v>
          </cell>
          <cell r="C147">
            <v>0</v>
          </cell>
          <cell r="E147">
            <v>0</v>
          </cell>
          <cell r="F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Q147">
            <v>0</v>
          </cell>
          <cell r="R147">
            <v>0</v>
          </cell>
          <cell r="T147">
            <v>0</v>
          </cell>
          <cell r="U147">
            <v>0</v>
          </cell>
          <cell r="W147">
            <v>0</v>
          </cell>
          <cell r="X147">
            <v>0</v>
          </cell>
          <cell r="AC147">
            <v>0</v>
          </cell>
          <cell r="AD147">
            <v>0</v>
          </cell>
          <cell r="AF147">
            <v>5</v>
          </cell>
        </row>
        <row r="148">
          <cell r="A148">
            <v>16</v>
          </cell>
          <cell r="B148">
            <v>1.5</v>
          </cell>
          <cell r="C148">
            <v>6</v>
          </cell>
          <cell r="E148">
            <v>7.5789473684210531</v>
          </cell>
          <cell r="F148">
            <v>1.5789473684210527</v>
          </cell>
          <cell r="H148">
            <v>7.0000000000000009</v>
          </cell>
          <cell r="I148">
            <v>2</v>
          </cell>
          <cell r="K148">
            <v>8.0227272727272734</v>
          </cell>
          <cell r="L148">
            <v>1.8636363636363635</v>
          </cell>
          <cell r="N148">
            <v>7.5937500000000009</v>
          </cell>
          <cell r="O148">
            <v>3.96875</v>
          </cell>
          <cell r="Q148">
            <v>7.8421052631578947</v>
          </cell>
          <cell r="R148">
            <v>2.75</v>
          </cell>
          <cell r="T148">
            <v>26.5</v>
          </cell>
          <cell r="U148">
            <v>6.2142857142857144</v>
          </cell>
          <cell r="W148">
            <v>26.5</v>
          </cell>
          <cell r="X148">
            <v>6.2142857142857144</v>
          </cell>
          <cell r="AC148">
            <v>14.555555555555555</v>
          </cell>
          <cell r="AD148">
            <v>3.9150326797385624</v>
          </cell>
          <cell r="AF148">
            <v>5</v>
          </cell>
        </row>
        <row r="149">
          <cell r="A149">
            <v>17</v>
          </cell>
          <cell r="B149">
            <v>8.3333333333333321</v>
          </cell>
          <cell r="C149">
            <v>5.3333333333333339</v>
          </cell>
          <cell r="E149">
            <v>4.666666666666667</v>
          </cell>
          <cell r="F149">
            <v>4.666666666666667</v>
          </cell>
          <cell r="H149">
            <v>5.583333333333333</v>
          </cell>
          <cell r="I149">
            <v>4.833333333333333</v>
          </cell>
          <cell r="K149">
            <v>11.813953488372093</v>
          </cell>
          <cell r="L149">
            <v>1.8837209302325582</v>
          </cell>
          <cell r="N149">
            <v>5.8611111111111116</v>
          </cell>
          <cell r="O149">
            <v>4.083333333333333</v>
          </cell>
          <cell r="Q149">
            <v>9.1012658227848107</v>
          </cell>
          <cell r="R149">
            <v>2.8860759493670884</v>
          </cell>
          <cell r="T149">
            <v>0</v>
          </cell>
          <cell r="U149">
            <v>0</v>
          </cell>
          <cell r="W149">
            <v>12.724137931034482</v>
          </cell>
          <cell r="X149">
            <v>10.827586206896552</v>
          </cell>
          <cell r="AC149">
            <v>9.625</v>
          </cell>
          <cell r="AD149">
            <v>5</v>
          </cell>
          <cell r="AF149">
            <v>5</v>
          </cell>
        </row>
        <row r="150">
          <cell r="A150">
            <v>18</v>
          </cell>
          <cell r="B150">
            <v>0</v>
          </cell>
          <cell r="C150">
            <v>0</v>
          </cell>
          <cell r="E150">
            <v>0</v>
          </cell>
          <cell r="F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Q150">
            <v>0</v>
          </cell>
          <cell r="R150">
            <v>0</v>
          </cell>
          <cell r="T150">
            <v>0</v>
          </cell>
          <cell r="U150">
            <v>0</v>
          </cell>
          <cell r="W150">
            <v>0</v>
          </cell>
          <cell r="X150">
            <v>0</v>
          </cell>
          <cell r="AC150">
            <v>0</v>
          </cell>
          <cell r="AD150">
            <v>0</v>
          </cell>
          <cell r="AF150">
            <v>5</v>
          </cell>
        </row>
        <row r="151">
          <cell r="A151">
            <v>19</v>
          </cell>
          <cell r="B151">
            <v>3</v>
          </cell>
          <cell r="C151">
            <v>5</v>
          </cell>
          <cell r="E151">
            <v>6.8888888888888893</v>
          </cell>
          <cell r="F151">
            <v>5.1111111111111116</v>
          </cell>
          <cell r="H151">
            <v>6.5</v>
          </cell>
          <cell r="I151">
            <v>5.0999999999999996</v>
          </cell>
          <cell r="K151">
            <v>7.7916666666666661</v>
          </cell>
          <cell r="L151">
            <v>2.6875</v>
          </cell>
          <cell r="N151">
            <v>6.0487804878048781</v>
          </cell>
          <cell r="O151">
            <v>4.5365853658536581</v>
          </cell>
          <cell r="Q151">
            <v>6.98876404494382</v>
          </cell>
          <cell r="R151">
            <v>3.5393258426966292</v>
          </cell>
          <cell r="T151">
            <v>0</v>
          </cell>
          <cell r="U151">
            <v>0</v>
          </cell>
          <cell r="W151">
            <v>0</v>
          </cell>
          <cell r="X151">
            <v>0</v>
          </cell>
          <cell r="AC151">
            <v>6.9393939393939394</v>
          </cell>
          <cell r="AD151">
            <v>3.6969696969696972</v>
          </cell>
          <cell r="AF151">
            <v>5</v>
          </cell>
        </row>
        <row r="152">
          <cell r="A152">
            <v>20</v>
          </cell>
          <cell r="B152">
            <v>5</v>
          </cell>
          <cell r="C152">
            <v>5.6666666666666661</v>
          </cell>
          <cell r="E152">
            <v>6</v>
          </cell>
          <cell r="F152">
            <v>4.75</v>
          </cell>
          <cell r="H152">
            <v>5.7272727272727275</v>
          </cell>
          <cell r="I152">
            <v>5</v>
          </cell>
          <cell r="K152">
            <v>4.1578947368421053</v>
          </cell>
          <cell r="L152">
            <v>3.8596491228070176</v>
          </cell>
          <cell r="N152">
            <v>4.8421052631578947</v>
          </cell>
          <cell r="O152">
            <v>4.526315789473685</v>
          </cell>
          <cell r="Q152">
            <v>4.4315789473684211</v>
          </cell>
          <cell r="R152">
            <v>4.1263157894736846</v>
          </cell>
          <cell r="T152">
            <v>9.0857142857142854</v>
          </cell>
          <cell r="U152">
            <v>13.685714285714285</v>
          </cell>
          <cell r="W152">
            <v>9.0857142857142854</v>
          </cell>
          <cell r="X152">
            <v>13.685714285714285</v>
          </cell>
          <cell r="AC152">
            <v>6.3636363636363633</v>
          </cell>
          <cell r="AD152">
            <v>7.9829545454545459</v>
          </cell>
          <cell r="AF152">
            <v>5</v>
          </cell>
        </row>
        <row r="153">
          <cell r="A153">
            <v>21</v>
          </cell>
          <cell r="B153">
            <v>5</v>
          </cell>
          <cell r="C153">
            <v>4.3999999999999995</v>
          </cell>
          <cell r="E153">
            <v>3.5714285714285712</v>
          </cell>
          <cell r="F153">
            <v>5.7142857142857144</v>
          </cell>
          <cell r="H153">
            <v>4.1666666666666661</v>
          </cell>
          <cell r="I153">
            <v>5.166666666666667</v>
          </cell>
          <cell r="K153">
            <v>6.2727272727272725</v>
          </cell>
          <cell r="L153">
            <v>4.5999999999999996</v>
          </cell>
          <cell r="N153">
            <v>3.2647058823529411</v>
          </cell>
          <cell r="O153">
            <v>5.4705882352941178</v>
          </cell>
          <cell r="Q153">
            <v>5.1235955056179776</v>
          </cell>
          <cell r="R153">
            <v>4.9325842696629216</v>
          </cell>
          <cell r="T153">
            <v>0</v>
          </cell>
          <cell r="U153">
            <v>0</v>
          </cell>
          <cell r="W153">
            <v>8.5555555555555554</v>
          </cell>
          <cell r="X153">
            <v>15.194444444444443</v>
          </cell>
          <cell r="AC153">
            <v>5.9416058394160585</v>
          </cell>
          <cell r="AD153">
            <v>7.6496350364963508</v>
          </cell>
          <cell r="AF153">
            <v>5</v>
          </cell>
        </row>
        <row r="154">
          <cell r="A154">
            <v>22</v>
          </cell>
          <cell r="B154">
            <v>1</v>
          </cell>
          <cell r="C154">
            <v>7.0000000000000009</v>
          </cell>
          <cell r="E154">
            <v>3.4285714285714288</v>
          </cell>
          <cell r="F154">
            <v>4.4285714285714279</v>
          </cell>
          <cell r="H154">
            <v>2.7</v>
          </cell>
          <cell r="I154">
            <v>5.2</v>
          </cell>
          <cell r="K154">
            <v>3.1875</v>
          </cell>
          <cell r="L154">
            <v>5.3125</v>
          </cell>
          <cell r="N154">
            <v>3.25</v>
          </cell>
          <cell r="O154">
            <v>6.5</v>
          </cell>
          <cell r="Q154">
            <v>3.208333333333333</v>
          </cell>
          <cell r="R154">
            <v>5.708333333333333</v>
          </cell>
          <cell r="T154">
            <v>0</v>
          </cell>
          <cell r="U154">
            <v>0</v>
          </cell>
          <cell r="W154">
            <v>10.52</v>
          </cell>
          <cell r="X154">
            <v>10.4</v>
          </cell>
          <cell r="AC154">
            <v>4.8691588785046731</v>
          </cell>
          <cell r="AD154">
            <v>6.7570093457943932</v>
          </cell>
          <cell r="AF154">
            <v>5</v>
          </cell>
        </row>
        <row r="155">
          <cell r="A155">
            <v>23</v>
          </cell>
          <cell r="B155">
            <v>5.6666666666666661</v>
          </cell>
          <cell r="C155">
            <v>6</v>
          </cell>
          <cell r="E155">
            <v>5.125</v>
          </cell>
          <cell r="F155">
            <v>4.625</v>
          </cell>
          <cell r="H155">
            <v>5.2727272727272725</v>
          </cell>
          <cell r="I155">
            <v>5</v>
          </cell>
          <cell r="K155">
            <v>3.2380952380952377</v>
          </cell>
          <cell r="L155">
            <v>4.1666666666666661</v>
          </cell>
          <cell r="N155">
            <v>1.7826086956521738</v>
          </cell>
          <cell r="O155">
            <v>5.6521739130434785</v>
          </cell>
          <cell r="Q155">
            <v>2.7230769230769232</v>
          </cell>
          <cell r="R155">
            <v>4.6923076923076925</v>
          </cell>
          <cell r="T155">
            <v>11.058823529411764</v>
          </cell>
          <cell r="U155">
            <v>16.588235294117649</v>
          </cell>
          <cell r="W155">
            <v>11.058823529411764</v>
          </cell>
          <cell r="X155">
            <v>16.588235294117649</v>
          </cell>
          <cell r="AC155">
            <v>5.5545454545454547</v>
          </cell>
          <cell r="AD155">
            <v>8.4</v>
          </cell>
          <cell r="AF155">
            <v>5</v>
          </cell>
        </row>
        <row r="156">
          <cell r="A156">
            <v>24</v>
          </cell>
          <cell r="B156">
            <v>2.3333333333333335</v>
          </cell>
          <cell r="C156">
            <v>7.0000000000000009</v>
          </cell>
          <cell r="E156">
            <v>5.5</v>
          </cell>
          <cell r="F156">
            <v>4.5</v>
          </cell>
          <cell r="H156">
            <v>4.7692307692307692</v>
          </cell>
          <cell r="I156">
            <v>5.0769230769230766</v>
          </cell>
          <cell r="K156">
            <v>2.3272727272727272</v>
          </cell>
          <cell r="L156">
            <v>4.2727272727272725</v>
          </cell>
          <cell r="N156">
            <v>2.3571428571428572</v>
          </cell>
          <cell r="O156">
            <v>3.5000000000000004</v>
          </cell>
          <cell r="Q156">
            <v>2.3333333333333335</v>
          </cell>
          <cell r="R156">
            <v>4.1159420289855069</v>
          </cell>
          <cell r="T156">
            <v>16.545454545454547</v>
          </cell>
          <cell r="U156">
            <v>15</v>
          </cell>
          <cell r="W156">
            <v>16.545454545454547</v>
          </cell>
          <cell r="X156">
            <v>15</v>
          </cell>
          <cell r="AC156">
            <v>5.6442307692307692</v>
          </cell>
          <cell r="AD156">
            <v>6.5384615384615392</v>
          </cell>
          <cell r="AF156">
            <v>5</v>
          </cell>
        </row>
        <row r="157">
          <cell r="A157">
            <v>25</v>
          </cell>
          <cell r="B157">
            <v>0</v>
          </cell>
          <cell r="C157">
            <v>0</v>
          </cell>
          <cell r="E157">
            <v>0</v>
          </cell>
          <cell r="F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Q157">
            <v>0</v>
          </cell>
          <cell r="R157">
            <v>0</v>
          </cell>
          <cell r="T157">
            <v>0</v>
          </cell>
          <cell r="U157">
            <v>0</v>
          </cell>
          <cell r="W157">
            <v>0</v>
          </cell>
          <cell r="X157">
            <v>0</v>
          </cell>
          <cell r="AC157">
            <v>0</v>
          </cell>
          <cell r="AD157">
            <v>0</v>
          </cell>
          <cell r="AF157">
            <v>5</v>
          </cell>
        </row>
        <row r="158">
          <cell r="A158">
            <v>26</v>
          </cell>
          <cell r="B158">
            <v>2.5</v>
          </cell>
          <cell r="C158">
            <v>4.25</v>
          </cell>
          <cell r="E158">
            <v>4.7777777777777777</v>
          </cell>
          <cell r="F158">
            <v>5.5555555555555554</v>
          </cell>
          <cell r="H158">
            <v>4.0769230769230766</v>
          </cell>
          <cell r="I158">
            <v>5.1538461538461542</v>
          </cell>
          <cell r="K158">
            <v>2.9378531073446328</v>
          </cell>
          <cell r="L158">
            <v>5.2542372881355925</v>
          </cell>
          <cell r="N158">
            <v>1.2857142857142856</v>
          </cell>
          <cell r="O158">
            <v>7.9285714285714279</v>
          </cell>
          <cell r="Q158">
            <v>2.2082018927444795</v>
          </cell>
          <cell r="R158">
            <v>6.4353312302839107</v>
          </cell>
          <cell r="T158">
            <v>0</v>
          </cell>
          <cell r="U158">
            <v>0</v>
          </cell>
          <cell r="W158">
            <v>4.1111111111111116</v>
          </cell>
          <cell r="X158">
            <v>12.555555555555555</v>
          </cell>
          <cell r="AC158">
            <v>2.9795158286778398</v>
          </cell>
          <cell r="AD158">
            <v>7.1508379888268152</v>
          </cell>
          <cell r="AF158">
            <v>5</v>
          </cell>
        </row>
        <row r="159">
          <cell r="A159">
            <v>27</v>
          </cell>
          <cell r="B159">
            <v>2</v>
          </cell>
          <cell r="C159">
            <v>9</v>
          </cell>
          <cell r="E159">
            <v>4.1428571428571423</v>
          </cell>
          <cell r="F159">
            <v>5.5714285714285712</v>
          </cell>
          <cell r="H159">
            <v>3.6666666666666665</v>
          </cell>
          <cell r="I159">
            <v>6.3333333333333339</v>
          </cell>
          <cell r="K159">
            <v>1.6875</v>
          </cell>
          <cell r="L159">
            <v>6.25</v>
          </cell>
          <cell r="N159">
            <v>3.3333333333333335</v>
          </cell>
          <cell r="O159">
            <v>6.8421052631578956</v>
          </cell>
          <cell r="Q159">
            <v>2.1198156682027647</v>
          </cell>
          <cell r="R159">
            <v>6.4055299539170507</v>
          </cell>
          <cell r="T159">
            <v>0</v>
          </cell>
          <cell r="U159">
            <v>0</v>
          </cell>
          <cell r="W159">
            <v>6.666666666666667</v>
          </cell>
          <cell r="X159">
            <v>9</v>
          </cell>
          <cell r="AC159">
            <v>3.242506811989101</v>
          </cell>
          <cell r="AD159">
            <v>6.8119891008174394</v>
          </cell>
          <cell r="AF159">
            <v>5</v>
          </cell>
        </row>
        <row r="160">
          <cell r="A160">
            <v>28</v>
          </cell>
          <cell r="B160">
            <v>0</v>
          </cell>
          <cell r="C160">
            <v>0</v>
          </cell>
          <cell r="E160">
            <v>0</v>
          </cell>
          <cell r="F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Q160">
            <v>0</v>
          </cell>
          <cell r="R160">
            <v>0</v>
          </cell>
          <cell r="T160">
            <v>0</v>
          </cell>
          <cell r="U160">
            <v>0</v>
          </cell>
          <cell r="W160">
            <v>5</v>
          </cell>
          <cell r="X160">
            <v>12.6</v>
          </cell>
          <cell r="AC160">
            <v>5</v>
          </cell>
          <cell r="AD160">
            <v>12.6</v>
          </cell>
          <cell r="AF160">
            <v>5</v>
          </cell>
        </row>
        <row r="161">
          <cell r="A161">
            <v>29</v>
          </cell>
          <cell r="B161">
            <v>0</v>
          </cell>
          <cell r="C161">
            <v>0</v>
          </cell>
          <cell r="E161">
            <v>0</v>
          </cell>
          <cell r="F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Q161">
            <v>0</v>
          </cell>
          <cell r="R161">
            <v>0</v>
          </cell>
          <cell r="T161">
            <v>0</v>
          </cell>
          <cell r="U161">
            <v>0</v>
          </cell>
          <cell r="W161">
            <v>0</v>
          </cell>
          <cell r="X161">
            <v>0</v>
          </cell>
          <cell r="AC161">
            <v>0</v>
          </cell>
          <cell r="AD161">
            <v>0</v>
          </cell>
          <cell r="AF161">
            <v>5</v>
          </cell>
        </row>
        <row r="162">
          <cell r="A162">
            <v>30</v>
          </cell>
          <cell r="B162">
            <v>0</v>
          </cell>
          <cell r="C162">
            <v>4.5</v>
          </cell>
          <cell r="E162">
            <v>3.833333333333333</v>
          </cell>
          <cell r="F162">
            <v>3.3333333333333335</v>
          </cell>
          <cell r="H162">
            <v>2.875</v>
          </cell>
          <cell r="I162">
            <v>3.6249999999999996</v>
          </cell>
          <cell r="K162">
            <v>1.7333333333333332</v>
          </cell>
          <cell r="L162">
            <v>3.5999999999999996</v>
          </cell>
          <cell r="N162">
            <v>0.84615384615384615</v>
          </cell>
          <cell r="O162">
            <v>4.8461538461538458</v>
          </cell>
          <cell r="Q162">
            <v>1.4651162790697674</v>
          </cell>
          <cell r="R162">
            <v>3.9767441860465116</v>
          </cell>
          <cell r="T162">
            <v>0</v>
          </cell>
          <cell r="U162">
            <v>0</v>
          </cell>
          <cell r="W162">
            <v>8.2083333333333321</v>
          </cell>
          <cell r="X162">
            <v>9.75</v>
          </cell>
          <cell r="AC162">
            <v>3.7733333333333334</v>
          </cell>
          <cell r="AD162">
            <v>5.7866666666666662</v>
          </cell>
          <cell r="AF162">
            <v>5</v>
          </cell>
        </row>
        <row r="163">
          <cell r="A163">
            <v>31</v>
          </cell>
          <cell r="B163">
            <v>3.4000000000000004</v>
          </cell>
          <cell r="C163">
            <v>3.8</v>
          </cell>
          <cell r="E163">
            <v>2.4444444444444446</v>
          </cell>
          <cell r="F163">
            <v>3</v>
          </cell>
          <cell r="H163">
            <v>2.7857142857142856</v>
          </cell>
          <cell r="I163">
            <v>3.2857142857142856</v>
          </cell>
          <cell r="K163">
            <v>1.0483870967741937</v>
          </cell>
          <cell r="L163">
            <v>4.032258064516129</v>
          </cell>
          <cell r="N163">
            <v>2.875</v>
          </cell>
          <cell r="O163">
            <v>2.125</v>
          </cell>
          <cell r="Q163">
            <v>1.7647058823529411</v>
          </cell>
          <cell r="R163">
            <v>3.2843137254901964</v>
          </cell>
          <cell r="T163">
            <v>10.125</v>
          </cell>
          <cell r="U163">
            <v>12.25</v>
          </cell>
          <cell r="W163">
            <v>0</v>
          </cell>
          <cell r="X163">
            <v>0</v>
          </cell>
          <cell r="AC163">
            <v>3.6792452830188678</v>
          </cell>
          <cell r="AD163">
            <v>4.9764150943396226</v>
          </cell>
          <cell r="AF163">
            <v>5</v>
          </cell>
        </row>
        <row r="164">
          <cell r="A164" t="str">
            <v xml:space="preserve">Jun/01 </v>
          </cell>
          <cell r="B164">
            <v>0</v>
          </cell>
          <cell r="C164">
            <v>0</v>
          </cell>
          <cell r="E164">
            <v>0</v>
          </cell>
          <cell r="F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Q164">
            <v>0</v>
          </cell>
          <cell r="R164">
            <v>0</v>
          </cell>
          <cell r="T164">
            <v>0</v>
          </cell>
          <cell r="U164">
            <v>0</v>
          </cell>
          <cell r="W164">
            <v>0</v>
          </cell>
          <cell r="X164">
            <v>0</v>
          </cell>
          <cell r="AC164">
            <v>0</v>
          </cell>
          <cell r="AD164">
            <v>0</v>
          </cell>
          <cell r="AF164">
            <v>5</v>
          </cell>
        </row>
        <row r="165">
          <cell r="A165">
            <v>2</v>
          </cell>
          <cell r="B165">
            <v>0.66666666666666674</v>
          </cell>
          <cell r="C165">
            <v>6.666666666666667</v>
          </cell>
          <cell r="E165">
            <v>2.8571428571428572</v>
          </cell>
          <cell r="F165">
            <v>4.1428571428571423</v>
          </cell>
          <cell r="H165">
            <v>2.1999999999999997</v>
          </cell>
          <cell r="I165">
            <v>4.9000000000000004</v>
          </cell>
          <cell r="K165">
            <v>2.2916666666666665</v>
          </cell>
          <cell r="L165">
            <v>4.416666666666667</v>
          </cell>
          <cell r="N165">
            <v>2.2631578947368425</v>
          </cell>
          <cell r="O165">
            <v>4.1578947368421053</v>
          </cell>
          <cell r="Q165">
            <v>2.2790697674418601</v>
          </cell>
          <cell r="R165">
            <v>4.3023255813953494</v>
          </cell>
          <cell r="T165">
            <v>0</v>
          </cell>
          <cell r="U165">
            <v>0</v>
          </cell>
          <cell r="W165">
            <v>10.823529411764705</v>
          </cell>
          <cell r="X165">
            <v>9.8823529411764692</v>
          </cell>
          <cell r="AC165">
            <v>4.3428571428571425</v>
          </cell>
          <cell r="AD165">
            <v>5.7428571428571429</v>
          </cell>
          <cell r="AF165">
            <v>5</v>
          </cell>
        </row>
        <row r="166">
          <cell r="A166">
            <v>3</v>
          </cell>
          <cell r="B166">
            <v>1.3333333333333335</v>
          </cell>
          <cell r="C166">
            <v>4.3333333333333339</v>
          </cell>
          <cell r="E166">
            <v>1.875</v>
          </cell>
          <cell r="F166">
            <v>4.75</v>
          </cell>
          <cell r="H166">
            <v>1.7272727272727273</v>
          </cell>
          <cell r="I166">
            <v>4.6363636363636367</v>
          </cell>
          <cell r="K166">
            <v>1</v>
          </cell>
          <cell r="L166">
            <v>4.0434782608695654</v>
          </cell>
          <cell r="N166">
            <v>2.2352941176470589</v>
          </cell>
          <cell r="O166">
            <v>4.6470588235294121</v>
          </cell>
          <cell r="Q166">
            <v>1.5249999999999999</v>
          </cell>
          <cell r="R166">
            <v>4.3</v>
          </cell>
          <cell r="T166">
            <v>0</v>
          </cell>
          <cell r="U166">
            <v>0</v>
          </cell>
          <cell r="W166">
            <v>9.6363636363636367</v>
          </cell>
          <cell r="X166">
            <v>10.818181818181818</v>
          </cell>
          <cell r="AC166">
            <v>3</v>
          </cell>
          <cell r="AD166">
            <v>5.5161290322580641</v>
          </cell>
          <cell r="AF166">
            <v>5</v>
          </cell>
        </row>
        <row r="167">
          <cell r="A167">
            <v>4</v>
          </cell>
          <cell r="B167">
            <v>3.7313432835820892</v>
          </cell>
          <cell r="C167">
            <v>5.9701492537313428</v>
          </cell>
          <cell r="E167">
            <v>3.2857142857142856</v>
          </cell>
          <cell r="F167">
            <v>4.5714285714285712</v>
          </cell>
          <cell r="H167">
            <v>3.4090909090909087</v>
          </cell>
          <cell r="I167">
            <v>4.9586776859504136</v>
          </cell>
          <cell r="K167">
            <v>1.7376681614349778</v>
          </cell>
          <cell r="L167">
            <v>2.9708520179372195</v>
          </cell>
          <cell r="N167">
            <v>1.3333333333333335</v>
          </cell>
          <cell r="O167">
            <v>5.833333333333333</v>
          </cell>
          <cell r="Q167">
            <v>1.6359060402684564</v>
          </cell>
          <cell r="R167">
            <v>3.6912751677852351</v>
          </cell>
          <cell r="T167">
            <v>0</v>
          </cell>
          <cell r="U167">
            <v>0</v>
          </cell>
          <cell r="W167">
            <v>10.571428571428571</v>
          </cell>
          <cell r="X167">
            <v>12.857142857142856</v>
          </cell>
          <cell r="AC167">
            <v>4.6296296296296298</v>
          </cell>
          <cell r="AD167">
            <v>6.6498316498316505</v>
          </cell>
          <cell r="AF167">
            <v>5</v>
          </cell>
        </row>
        <row r="168">
          <cell r="A168">
            <v>5</v>
          </cell>
          <cell r="B168">
            <v>5</v>
          </cell>
          <cell r="C168">
            <v>8</v>
          </cell>
          <cell r="E168">
            <v>2</v>
          </cell>
          <cell r="F168">
            <v>6.2</v>
          </cell>
          <cell r="H168">
            <v>2.5</v>
          </cell>
          <cell r="I168">
            <v>6.5</v>
          </cell>
          <cell r="K168">
            <v>2.5294117647058822</v>
          </cell>
          <cell r="L168">
            <v>3.882352941176471</v>
          </cell>
          <cell r="N168">
            <v>2.1818181818181821</v>
          </cell>
          <cell r="O168">
            <v>4.3636363636363642</v>
          </cell>
          <cell r="Q168">
            <v>2.3928571428571428</v>
          </cell>
          <cell r="R168">
            <v>4.0714285714285721</v>
          </cell>
          <cell r="T168">
            <v>7.1818181818181825</v>
          </cell>
          <cell r="U168">
            <v>12.363636363636363</v>
          </cell>
          <cell r="W168">
            <v>0</v>
          </cell>
          <cell r="X168">
            <v>0</v>
          </cell>
          <cell r="AC168">
            <v>3.5777777777777775</v>
          </cell>
          <cell r="AD168">
            <v>6.4222222222222225</v>
          </cell>
          <cell r="AF168">
            <v>5</v>
          </cell>
        </row>
        <row r="169">
          <cell r="A169">
            <v>6</v>
          </cell>
          <cell r="B169">
            <v>0</v>
          </cell>
          <cell r="C169">
            <v>0</v>
          </cell>
          <cell r="E169">
            <v>5</v>
          </cell>
          <cell r="F169">
            <v>4</v>
          </cell>
          <cell r="H169">
            <v>5</v>
          </cell>
          <cell r="I169">
            <v>4</v>
          </cell>
          <cell r="K169">
            <v>1.7142857142857144</v>
          </cell>
          <cell r="L169">
            <v>3</v>
          </cell>
          <cell r="N169">
            <v>1.2083333333333333</v>
          </cell>
          <cell r="O169">
            <v>4.1666666666666661</v>
          </cell>
          <cell r="Q169">
            <v>1.4807692307692308</v>
          </cell>
          <cell r="R169">
            <v>3.5384615384615383</v>
          </cell>
          <cell r="T169">
            <v>4.3333333333333339</v>
          </cell>
          <cell r="U169">
            <v>11.111111111111111</v>
          </cell>
          <cell r="W169">
            <v>4.3333333333333339</v>
          </cell>
          <cell r="X169">
            <v>11.111111111111111</v>
          </cell>
          <cell r="AC169">
            <v>2.7</v>
          </cell>
          <cell r="AD169">
            <v>6.5777777777777784</v>
          </cell>
          <cell r="AF169">
            <v>5</v>
          </cell>
        </row>
        <row r="170">
          <cell r="A170">
            <v>7</v>
          </cell>
          <cell r="B170">
            <v>1.2</v>
          </cell>
          <cell r="C170">
            <v>6.6000000000000005</v>
          </cell>
          <cell r="E170">
            <v>3</v>
          </cell>
          <cell r="F170">
            <v>4.8888888888888893</v>
          </cell>
          <cell r="H170">
            <v>2.3571428571428572</v>
          </cell>
          <cell r="I170">
            <v>5.5</v>
          </cell>
          <cell r="K170">
            <v>1.0380622837370241</v>
          </cell>
          <cell r="L170">
            <v>4.6020761245674739</v>
          </cell>
          <cell r="N170">
            <v>1.7500000000000002</v>
          </cell>
          <cell r="O170">
            <v>4.8611111111111116</v>
          </cell>
          <cell r="Q170">
            <v>1.4329738058551618</v>
          </cell>
          <cell r="R170">
            <v>4.7457627118644066</v>
          </cell>
          <cell r="T170">
            <v>4.7777777777777777</v>
          </cell>
          <cell r="U170">
            <v>9.7222222222222232</v>
          </cell>
          <cell r="W170">
            <v>4.7777777777777777</v>
          </cell>
          <cell r="X170">
            <v>9.7222222222222232</v>
          </cell>
          <cell r="AC170">
            <v>2.5935596170583115</v>
          </cell>
          <cell r="AD170">
            <v>6.3968668407310707</v>
          </cell>
          <cell r="AF170">
            <v>5</v>
          </cell>
        </row>
        <row r="171">
          <cell r="A171">
            <v>8</v>
          </cell>
          <cell r="B171">
            <v>0</v>
          </cell>
          <cell r="C171">
            <v>0</v>
          </cell>
          <cell r="E171">
            <v>0</v>
          </cell>
          <cell r="F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Q171">
            <v>0</v>
          </cell>
          <cell r="R171">
            <v>0</v>
          </cell>
          <cell r="T171">
            <v>0</v>
          </cell>
          <cell r="U171">
            <v>0</v>
          </cell>
          <cell r="W171">
            <v>0</v>
          </cell>
          <cell r="X171">
            <v>0</v>
          </cell>
          <cell r="AC171">
            <v>0</v>
          </cell>
          <cell r="AD171">
            <v>0</v>
          </cell>
          <cell r="AF171">
            <v>5</v>
          </cell>
        </row>
        <row r="172">
          <cell r="A172">
            <v>9</v>
          </cell>
          <cell r="B172">
            <v>3.3333333333333335</v>
          </cell>
          <cell r="C172">
            <v>4.666666666666667</v>
          </cell>
          <cell r="E172">
            <v>3.6249999999999996</v>
          </cell>
          <cell r="F172">
            <v>11.375</v>
          </cell>
          <cell r="H172">
            <v>3.5454545454545454</v>
          </cell>
          <cell r="I172">
            <v>9.5454545454545467</v>
          </cell>
          <cell r="K172">
            <v>2.0681818181818183</v>
          </cell>
          <cell r="L172">
            <v>3.0454545454545454</v>
          </cell>
          <cell r="N172">
            <v>2.09375</v>
          </cell>
          <cell r="O172">
            <v>4.28125</v>
          </cell>
          <cell r="Q172">
            <v>2.0789473684210527</v>
          </cell>
          <cell r="R172">
            <v>3.5657894736842102</v>
          </cell>
          <cell r="T172">
            <v>7.7826086956521738</v>
          </cell>
          <cell r="U172">
            <v>8.2173913043478262</v>
          </cell>
          <cell r="W172">
            <v>7.7826086956521738</v>
          </cell>
          <cell r="X172">
            <v>8.2173913043478262</v>
          </cell>
          <cell r="AC172">
            <v>4.1729323308270683</v>
          </cell>
          <cell r="AD172">
            <v>5.6691729323308273</v>
          </cell>
          <cell r="AF172">
            <v>5</v>
          </cell>
        </row>
        <row r="173">
          <cell r="A173">
            <v>10</v>
          </cell>
          <cell r="B173">
            <v>2</v>
          </cell>
          <cell r="C173">
            <v>5.3333333333333339</v>
          </cell>
          <cell r="E173">
            <v>2.25</v>
          </cell>
          <cell r="F173">
            <v>5.75</v>
          </cell>
          <cell r="H173">
            <v>2.1818181818181821</v>
          </cell>
          <cell r="I173">
            <v>5.6363636363636367</v>
          </cell>
          <cell r="K173">
            <v>2.4827586206896552</v>
          </cell>
          <cell r="L173">
            <v>3.0344827586206895</v>
          </cell>
          <cell r="N173">
            <v>2.7586206896551726</v>
          </cell>
          <cell r="O173">
            <v>4.1724137931034484</v>
          </cell>
          <cell r="Q173">
            <v>2.6206896551724137</v>
          </cell>
          <cell r="R173">
            <v>3.6034482758620685</v>
          </cell>
          <cell r="T173">
            <v>8.1304347826086953</v>
          </cell>
          <cell r="U173">
            <v>9</v>
          </cell>
          <cell r="W173">
            <v>8.1304347826086953</v>
          </cell>
          <cell r="X173">
            <v>9</v>
          </cell>
          <cell r="AC173">
            <v>4.7826086956521738</v>
          </cell>
          <cell r="AD173">
            <v>5.9565217391304346</v>
          </cell>
          <cell r="AF173">
            <v>5</v>
          </cell>
        </row>
        <row r="174">
          <cell r="A174">
            <v>11</v>
          </cell>
          <cell r="B174">
            <v>1.3333333333333335</v>
          </cell>
          <cell r="C174">
            <v>6.3333333333333339</v>
          </cell>
          <cell r="E174">
            <v>3</v>
          </cell>
          <cell r="F174">
            <v>6.5714285714285712</v>
          </cell>
          <cell r="H174">
            <v>2.5</v>
          </cell>
          <cell r="I174">
            <v>6.5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Q174">
            <v>0</v>
          </cell>
          <cell r="R174">
            <v>0</v>
          </cell>
          <cell r="T174">
            <v>9.9444444444444446</v>
          </cell>
          <cell r="U174">
            <v>11</v>
          </cell>
          <cell r="W174">
            <v>9.9444444444444446</v>
          </cell>
          <cell r="X174">
            <v>11</v>
          </cell>
          <cell r="AC174">
            <v>8.3260869565217384</v>
          </cell>
          <cell r="AD174">
            <v>10.021739130434783</v>
          </cell>
          <cell r="AF174">
            <v>5</v>
          </cell>
        </row>
        <row r="175">
          <cell r="A175">
            <v>12</v>
          </cell>
          <cell r="B175">
            <v>3.6666666666666665</v>
          </cell>
          <cell r="C175">
            <v>5.3333333333333339</v>
          </cell>
          <cell r="E175">
            <v>2.1428571428571428</v>
          </cell>
          <cell r="F175">
            <v>6</v>
          </cell>
          <cell r="H175">
            <v>2.6</v>
          </cell>
          <cell r="I175">
            <v>5.8000000000000007</v>
          </cell>
          <cell r="K175">
            <v>1.9444444444444444</v>
          </cell>
          <cell r="L175">
            <v>3.7777777777777777</v>
          </cell>
          <cell r="N175">
            <v>2</v>
          </cell>
          <cell r="O175">
            <v>4.3999999999999995</v>
          </cell>
          <cell r="Q175">
            <v>1.9642857142857142</v>
          </cell>
          <cell r="R175">
            <v>4</v>
          </cell>
          <cell r="T175">
            <v>11.4375</v>
          </cell>
          <cell r="U175">
            <v>8.5</v>
          </cell>
          <cell r="W175">
            <v>0</v>
          </cell>
          <cell r="X175">
            <v>0</v>
          </cell>
          <cell r="AC175">
            <v>3.8902439024390243</v>
          </cell>
          <cell r="AD175">
            <v>5.0975609756097562</v>
          </cell>
          <cell r="AF175">
            <v>5</v>
          </cell>
        </row>
        <row r="176">
          <cell r="A176">
            <v>13</v>
          </cell>
          <cell r="B176">
            <v>0</v>
          </cell>
          <cell r="C176">
            <v>7.2222222222222214</v>
          </cell>
          <cell r="E176">
            <v>2.3333333333333335</v>
          </cell>
          <cell r="F176">
            <v>9</v>
          </cell>
          <cell r="H176">
            <v>1.4583333333333333</v>
          </cell>
          <cell r="I176">
            <v>8.3333333333333321</v>
          </cell>
          <cell r="K176">
            <v>2.3333333333333335</v>
          </cell>
          <cell r="L176">
            <v>3.6666666666666665</v>
          </cell>
          <cell r="N176">
            <v>2.4</v>
          </cell>
          <cell r="O176">
            <v>3.9</v>
          </cell>
          <cell r="Q176">
            <v>2.3636363636363638</v>
          </cell>
          <cell r="R176">
            <v>3.7727272727272729</v>
          </cell>
          <cell r="T176">
            <v>10.4</v>
          </cell>
          <cell r="U176">
            <v>8.7999999999999989</v>
          </cell>
          <cell r="W176">
            <v>10.4</v>
          </cell>
          <cell r="X176">
            <v>8.7999999999999989</v>
          </cell>
          <cell r="AC176">
            <v>5.7051282051282053</v>
          </cell>
          <cell r="AD176">
            <v>6.3888888888888884</v>
          </cell>
          <cell r="AF176">
            <v>5</v>
          </cell>
        </row>
        <row r="177">
          <cell r="A177">
            <v>14</v>
          </cell>
          <cell r="B177">
            <v>0</v>
          </cell>
          <cell r="C177">
            <v>10</v>
          </cell>
          <cell r="E177">
            <v>2.014388489208633</v>
          </cell>
          <cell r="F177">
            <v>7.0503597122302155</v>
          </cell>
          <cell r="H177">
            <v>1.564245810055866</v>
          </cell>
          <cell r="I177">
            <v>7.7094972067039107</v>
          </cell>
          <cell r="K177">
            <v>1.53125</v>
          </cell>
          <cell r="L177">
            <v>4.09375</v>
          </cell>
          <cell r="N177">
            <v>1.625</v>
          </cell>
          <cell r="O177">
            <v>5.5</v>
          </cell>
          <cell r="Q177">
            <v>1.55</v>
          </cell>
          <cell r="R177">
            <v>4.375</v>
          </cell>
          <cell r="T177">
            <v>7.7272727272727266</v>
          </cell>
          <cell r="U177">
            <v>10.181818181818182</v>
          </cell>
          <cell r="W177">
            <v>7.7272727272727266</v>
          </cell>
          <cell r="X177">
            <v>10.181818181818182</v>
          </cell>
          <cell r="AC177">
            <v>3.4672304439746302</v>
          </cell>
          <cell r="AD177">
            <v>6.5961945031712474</v>
          </cell>
          <cell r="AF177">
            <v>5</v>
          </cell>
        </row>
        <row r="178">
          <cell r="A178">
            <v>15</v>
          </cell>
          <cell r="B178">
            <v>0</v>
          </cell>
          <cell r="C178">
            <v>0</v>
          </cell>
          <cell r="E178">
            <v>0</v>
          </cell>
          <cell r="F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Q178">
            <v>0</v>
          </cell>
          <cell r="R178">
            <v>0</v>
          </cell>
          <cell r="T178">
            <v>0</v>
          </cell>
          <cell r="U178">
            <v>0</v>
          </cell>
          <cell r="W178">
            <v>0</v>
          </cell>
          <cell r="X178">
            <v>0</v>
          </cell>
          <cell r="AC178">
            <v>0</v>
          </cell>
          <cell r="AD178">
            <v>0</v>
          </cell>
          <cell r="AF178">
            <v>5</v>
          </cell>
        </row>
        <row r="179">
          <cell r="A179">
            <v>16</v>
          </cell>
          <cell r="B179">
            <v>0.5</v>
          </cell>
          <cell r="C179">
            <v>7.5</v>
          </cell>
          <cell r="E179">
            <v>1.625</v>
          </cell>
          <cell r="F179">
            <v>9.25</v>
          </cell>
          <cell r="H179">
            <v>1.25</v>
          </cell>
          <cell r="I179">
            <v>8.6666666666666679</v>
          </cell>
          <cell r="K179">
            <v>1.145975443383356</v>
          </cell>
          <cell r="L179">
            <v>4.1746248294679402</v>
          </cell>
          <cell r="N179">
            <v>1.3478260869565217</v>
          </cell>
          <cell r="O179">
            <v>5.6521739130434785</v>
          </cell>
          <cell r="Q179">
            <v>1.2238055322715844</v>
          </cell>
          <cell r="R179">
            <v>4.7443419949706618</v>
          </cell>
          <cell r="T179">
            <v>5.8260869565217392</v>
          </cell>
          <cell r="U179">
            <v>10.956521739130434</v>
          </cell>
          <cell r="W179">
            <v>5.8260869565217392</v>
          </cell>
          <cell r="X179">
            <v>10.956521739130434</v>
          </cell>
          <cell r="AC179">
            <v>3.0259243518912027</v>
          </cell>
          <cell r="AD179">
            <v>7.5733106672333195</v>
          </cell>
          <cell r="AF179">
            <v>5</v>
          </cell>
        </row>
        <row r="180">
          <cell r="A180">
            <v>17</v>
          </cell>
          <cell r="B180">
            <v>0</v>
          </cell>
          <cell r="C180">
            <v>3.75</v>
          </cell>
          <cell r="E180">
            <v>3.6666666666666665</v>
          </cell>
          <cell r="F180">
            <v>5.3333333333333339</v>
          </cell>
          <cell r="H180">
            <v>1.5714285714285716</v>
          </cell>
          <cell r="I180">
            <v>4.4285714285714279</v>
          </cell>
          <cell r="K180">
            <v>1.2285714285714284</v>
          </cell>
          <cell r="L180">
            <v>4.6857142857142851</v>
          </cell>
          <cell r="N180">
            <v>2.4444444444444446</v>
          </cell>
          <cell r="O180">
            <v>5.3333333333333339</v>
          </cell>
          <cell r="Q180">
            <v>1.641509433962264</v>
          </cell>
          <cell r="R180">
            <v>4.9056603773584913</v>
          </cell>
          <cell r="T180">
            <v>6.4137931034482758</v>
          </cell>
          <cell r="U180">
            <v>10.241379310344827</v>
          </cell>
          <cell r="W180">
            <v>6.4137931034482758</v>
          </cell>
          <cell r="X180">
            <v>10.241379310344827</v>
          </cell>
          <cell r="AC180">
            <v>3.9830508474576267</v>
          </cell>
          <cell r="AD180">
            <v>7.5</v>
          </cell>
          <cell r="AF180">
            <v>5</v>
          </cell>
        </row>
        <row r="181">
          <cell r="A181">
            <v>18</v>
          </cell>
          <cell r="B181">
            <v>3</v>
          </cell>
          <cell r="C181">
            <v>3.5000000000000004</v>
          </cell>
          <cell r="E181">
            <v>1.4285714285714286</v>
          </cell>
          <cell r="F181">
            <v>6</v>
          </cell>
          <cell r="H181">
            <v>1.7777777777777777</v>
          </cell>
          <cell r="I181">
            <v>5.4444444444444438</v>
          </cell>
          <cell r="K181">
            <v>1.7407407407407407</v>
          </cell>
          <cell r="L181">
            <v>4.1851851851851851</v>
          </cell>
          <cell r="N181">
            <v>1.4243323442136497</v>
          </cell>
          <cell r="O181">
            <v>4.2729970326409497</v>
          </cell>
          <cell r="Q181">
            <v>1.619156214367161</v>
          </cell>
          <cell r="R181">
            <v>4.2189281641961234</v>
          </cell>
          <cell r="T181">
            <v>7.48</v>
          </cell>
          <cell r="U181">
            <v>8.5599999999999987</v>
          </cell>
          <cell r="W181">
            <v>7.48</v>
          </cell>
          <cell r="X181">
            <v>8.5599999999999987</v>
          </cell>
          <cell r="AC181">
            <v>4.4822557122022362</v>
          </cell>
          <cell r="AD181">
            <v>6.4365580943121046</v>
          </cell>
          <cell r="AF181">
            <v>5</v>
          </cell>
        </row>
        <row r="182">
          <cell r="A182">
            <v>19</v>
          </cell>
          <cell r="B182">
            <v>3.5000000000000004</v>
          </cell>
          <cell r="C182">
            <v>2</v>
          </cell>
          <cell r="E182">
            <v>2.6</v>
          </cell>
          <cell r="F182">
            <v>4</v>
          </cell>
          <cell r="H182">
            <v>2.8571428571428572</v>
          </cell>
          <cell r="I182">
            <v>3.4285714285714288</v>
          </cell>
          <cell r="K182">
            <v>1.9444444444444444</v>
          </cell>
          <cell r="L182">
            <v>3.9930555555555554</v>
          </cell>
          <cell r="N182">
            <v>12.879999999999999</v>
          </cell>
          <cell r="O182">
            <v>4.84</v>
          </cell>
          <cell r="Q182">
            <v>7.0260223048327131</v>
          </cell>
          <cell r="R182">
            <v>4.3866171003717476</v>
          </cell>
          <cell r="T182">
            <v>6.9556144850671648</v>
          </cell>
          <cell r="U182">
            <v>10.085641003347389</v>
          </cell>
          <cell r="W182">
            <v>6.9556144850671648</v>
          </cell>
          <cell r="X182">
            <v>10.085641003347389</v>
          </cell>
          <cell r="AC182">
            <v>6.7224687751624437</v>
          </cell>
          <cell r="AD182">
            <v>6.7786453944534948</v>
          </cell>
          <cell r="AF182">
            <v>5</v>
          </cell>
        </row>
        <row r="183">
          <cell r="A183">
            <v>20</v>
          </cell>
          <cell r="B183">
            <v>5</v>
          </cell>
          <cell r="C183">
            <v>4.5</v>
          </cell>
          <cell r="E183">
            <v>2.5</v>
          </cell>
          <cell r="F183">
            <v>5.5</v>
          </cell>
          <cell r="H183">
            <v>3.3333333333333335</v>
          </cell>
          <cell r="I183">
            <v>5.166666666666667</v>
          </cell>
          <cell r="K183">
            <v>2</v>
          </cell>
          <cell r="L183">
            <v>3.258064516129032</v>
          </cell>
          <cell r="N183">
            <v>2.25</v>
          </cell>
          <cell r="O183">
            <v>4.75</v>
          </cell>
          <cell r="Q183">
            <v>2.1090909090909089</v>
          </cell>
          <cell r="R183">
            <v>3.9090909090909092</v>
          </cell>
          <cell r="T183">
            <v>10.913043478260869</v>
          </cell>
          <cell r="U183">
            <v>8.9130434782608692</v>
          </cell>
          <cell r="W183">
            <v>0</v>
          </cell>
          <cell r="X183">
            <v>0</v>
          </cell>
          <cell r="AC183">
            <v>4.6071428571428568</v>
          </cell>
          <cell r="AD183">
            <v>5.3690476190476195</v>
          </cell>
          <cell r="AF183">
            <v>5</v>
          </cell>
        </row>
        <row r="184">
          <cell r="A184">
            <v>21</v>
          </cell>
          <cell r="B184">
            <v>5</v>
          </cell>
          <cell r="C184">
            <v>3</v>
          </cell>
          <cell r="E184">
            <v>2.5</v>
          </cell>
          <cell r="F184">
            <v>6</v>
          </cell>
          <cell r="H184">
            <v>3</v>
          </cell>
          <cell r="I184">
            <v>5.4</v>
          </cell>
          <cell r="K184">
            <v>2.7508090614886731</v>
          </cell>
          <cell r="L184">
            <v>3.5275080906148863</v>
          </cell>
          <cell r="N184">
            <v>2.7333333333333334</v>
          </cell>
          <cell r="O184">
            <v>4.2</v>
          </cell>
          <cell r="Q184">
            <v>2.7422003284072249</v>
          </cell>
          <cell r="R184">
            <v>3.8587848932676518</v>
          </cell>
          <cell r="T184">
            <v>3.7777777777777777</v>
          </cell>
          <cell r="U184">
            <v>6.1111111111111107</v>
          </cell>
          <cell r="W184">
            <v>3.7777777777777777</v>
          </cell>
          <cell r="X184">
            <v>6.1111111111111107</v>
          </cell>
          <cell r="AC184">
            <v>2.9797377830750893</v>
          </cell>
          <cell r="AD184">
            <v>4.4338498212157331</v>
          </cell>
          <cell r="AF184">
            <v>5</v>
          </cell>
        </row>
        <row r="185">
          <cell r="A185">
            <v>22</v>
          </cell>
          <cell r="B185">
            <v>0</v>
          </cell>
          <cell r="C185">
            <v>0</v>
          </cell>
          <cell r="E185">
            <v>0</v>
          </cell>
          <cell r="F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Q185">
            <v>0</v>
          </cell>
          <cell r="R185">
            <v>0</v>
          </cell>
          <cell r="T185">
            <v>0</v>
          </cell>
          <cell r="U185">
            <v>0</v>
          </cell>
          <cell r="W185">
            <v>0</v>
          </cell>
          <cell r="X185">
            <v>0</v>
          </cell>
          <cell r="AC185">
            <v>0</v>
          </cell>
          <cell r="AD185">
            <v>0</v>
          </cell>
          <cell r="AF185">
            <v>5</v>
          </cell>
        </row>
        <row r="186">
          <cell r="A186">
            <v>23</v>
          </cell>
          <cell r="B186">
            <v>4</v>
          </cell>
          <cell r="C186">
            <v>5</v>
          </cell>
          <cell r="E186">
            <v>6.666666666666667</v>
          </cell>
          <cell r="F186">
            <v>3.1111111111111112</v>
          </cell>
          <cell r="H186">
            <v>6.1818181818181817</v>
          </cell>
          <cell r="I186">
            <v>3.4545454545454546</v>
          </cell>
          <cell r="K186">
            <v>5.2549019607843137</v>
          </cell>
          <cell r="L186">
            <v>2.9607843137254903</v>
          </cell>
          <cell r="N186">
            <v>5.5777777777777784</v>
          </cell>
          <cell r="O186">
            <v>3.844444444444445</v>
          </cell>
          <cell r="Q186">
            <v>5.40625</v>
          </cell>
          <cell r="R186">
            <v>3.375</v>
          </cell>
          <cell r="T186">
            <v>14.516129032258066</v>
          </cell>
          <cell r="U186">
            <v>8.2903225806451619</v>
          </cell>
          <cell r="W186">
            <v>14.516129032258066</v>
          </cell>
          <cell r="X186">
            <v>8.2903225806451619</v>
          </cell>
          <cell r="AC186">
            <v>8.7988165680473376</v>
          </cell>
          <cell r="AD186">
            <v>5.1834319526627217</v>
          </cell>
          <cell r="AF186">
            <v>5</v>
          </cell>
        </row>
        <row r="187">
          <cell r="A187">
            <v>24</v>
          </cell>
          <cell r="B187">
            <v>3.5000000000000004</v>
          </cell>
          <cell r="C187">
            <v>4.5</v>
          </cell>
          <cell r="E187">
            <v>2.9530201342281881</v>
          </cell>
          <cell r="F187">
            <v>3.8926174496644297</v>
          </cell>
          <cell r="H187">
            <v>3.14410480349345</v>
          </cell>
          <cell r="I187">
            <v>4.1048034934497819</v>
          </cell>
          <cell r="K187">
            <v>4.78</v>
          </cell>
          <cell r="L187">
            <v>2.58</v>
          </cell>
          <cell r="N187">
            <v>4.5999999999999996</v>
          </cell>
          <cell r="O187">
            <v>3.9</v>
          </cell>
          <cell r="Q187">
            <v>4.7125000000000004</v>
          </cell>
          <cell r="R187">
            <v>3.0750000000000002</v>
          </cell>
          <cell r="T187">
            <v>16.260869565217391</v>
          </cell>
          <cell r="U187">
            <v>7.9130434782608701</v>
          </cell>
          <cell r="W187">
            <v>16.260869565217391</v>
          </cell>
          <cell r="X187">
            <v>7.9130434782608701</v>
          </cell>
          <cell r="AC187">
            <v>8.446707893779557</v>
          </cell>
          <cell r="AD187">
            <v>4.7799199708985087</v>
          </cell>
          <cell r="AF187">
            <v>5</v>
          </cell>
        </row>
        <row r="188">
          <cell r="A188">
            <v>25</v>
          </cell>
          <cell r="B188">
            <v>2.666666666666667</v>
          </cell>
          <cell r="C188">
            <v>4</v>
          </cell>
          <cell r="E188">
            <v>3.4615384615384617</v>
          </cell>
          <cell r="F188">
            <v>3.1538461538461537</v>
          </cell>
          <cell r="H188">
            <v>3.3125</v>
          </cell>
          <cell r="I188">
            <v>3.3125</v>
          </cell>
          <cell r="K188">
            <v>4.8510638297872344</v>
          </cell>
          <cell r="L188">
            <v>2.4468085106382977</v>
          </cell>
          <cell r="N188">
            <v>8.2222222222222232</v>
          </cell>
          <cell r="O188">
            <v>3.1111111111111112</v>
          </cell>
          <cell r="Q188">
            <v>5.3928571428571432</v>
          </cell>
          <cell r="R188">
            <v>2.5535714285714288</v>
          </cell>
          <cell r="T188">
            <v>11.285714285714285</v>
          </cell>
          <cell r="U188">
            <v>8.5714285714285712</v>
          </cell>
          <cell r="W188">
            <v>11.285714285714285</v>
          </cell>
          <cell r="X188">
            <v>8.5714285714285712</v>
          </cell>
          <cell r="AC188">
            <v>5.9651162790697674</v>
          </cell>
          <cell r="AD188">
            <v>3.6744186046511627</v>
          </cell>
          <cell r="AF188">
            <v>5</v>
          </cell>
        </row>
        <row r="189">
          <cell r="A189">
            <v>26</v>
          </cell>
          <cell r="B189">
            <v>3.5999999999999996</v>
          </cell>
          <cell r="C189">
            <v>3.8</v>
          </cell>
          <cell r="E189">
            <v>3.5999999999999996</v>
          </cell>
          <cell r="F189">
            <v>2.8000000000000003</v>
          </cell>
          <cell r="H189">
            <v>3.5999999999999996</v>
          </cell>
          <cell r="I189">
            <v>3.3000000000000003</v>
          </cell>
          <cell r="K189">
            <v>2.5</v>
          </cell>
          <cell r="L189">
            <v>2.3333333333333335</v>
          </cell>
          <cell r="N189">
            <v>3.5000000000000004</v>
          </cell>
          <cell r="O189">
            <v>4.3999999999999995</v>
          </cell>
          <cell r="Q189">
            <v>2.9545454545454546</v>
          </cell>
          <cell r="R189">
            <v>3.2727272727272729</v>
          </cell>
          <cell r="T189">
            <v>11.600000000000001</v>
          </cell>
          <cell r="U189">
            <v>6</v>
          </cell>
          <cell r="W189">
            <v>11.600000000000001</v>
          </cell>
          <cell r="X189">
            <v>6</v>
          </cell>
          <cell r="AC189">
            <v>5.166666666666667</v>
          </cell>
          <cell r="AD189">
            <v>3.9285714285714284</v>
          </cell>
          <cell r="AF189">
            <v>5</v>
          </cell>
        </row>
        <row r="190">
          <cell r="A190">
            <v>27</v>
          </cell>
          <cell r="B190">
            <v>6</v>
          </cell>
          <cell r="C190">
            <v>4</v>
          </cell>
          <cell r="E190">
            <v>5.7777777777777777</v>
          </cell>
          <cell r="F190">
            <v>2.8888888888888888</v>
          </cell>
          <cell r="H190">
            <v>5.8181818181818183</v>
          </cell>
          <cell r="I190">
            <v>3.0909090909090908</v>
          </cell>
          <cell r="K190">
            <v>3.9545454545454541</v>
          </cell>
          <cell r="L190">
            <v>1.5909090909090908</v>
          </cell>
          <cell r="N190">
            <v>4.3571428571428577</v>
          </cell>
          <cell r="O190">
            <v>4.2857142857142856</v>
          </cell>
          <cell r="Q190">
            <v>4.1111111111111116</v>
          </cell>
          <cell r="R190">
            <v>2.6388888888888888</v>
          </cell>
          <cell r="T190">
            <v>9.384615384615385</v>
          </cell>
          <cell r="U190">
            <v>8.3076923076923084</v>
          </cell>
          <cell r="W190">
            <v>0</v>
          </cell>
          <cell r="X190">
            <v>0</v>
          </cell>
          <cell r="AC190">
            <v>5.5666666666666673</v>
          </cell>
          <cell r="AD190">
            <v>3.95</v>
          </cell>
          <cell r="AF190">
            <v>5</v>
          </cell>
        </row>
        <row r="191">
          <cell r="A191">
            <v>28</v>
          </cell>
          <cell r="B191">
            <v>4.5</v>
          </cell>
          <cell r="C191">
            <v>3</v>
          </cell>
          <cell r="E191">
            <v>5.0999999999999996</v>
          </cell>
          <cell r="F191">
            <v>3.5000000000000004</v>
          </cell>
          <cell r="H191">
            <v>5</v>
          </cell>
          <cell r="I191">
            <v>3.4166666666666665</v>
          </cell>
          <cell r="K191">
            <v>3.8695652173913042</v>
          </cell>
          <cell r="L191">
            <v>2.9130434782608696</v>
          </cell>
          <cell r="N191">
            <v>6.166666666666667</v>
          </cell>
          <cell r="O191">
            <v>9.8333333333333321</v>
          </cell>
          <cell r="Q191">
            <v>4.3448275862068968</v>
          </cell>
          <cell r="R191">
            <v>4.3448275862068968</v>
          </cell>
          <cell r="T191">
            <v>8.75</v>
          </cell>
          <cell r="U191">
            <v>9.5</v>
          </cell>
          <cell r="W191">
            <v>0</v>
          </cell>
          <cell r="X191">
            <v>0</v>
          </cell>
          <cell r="AC191">
            <v>5.7192982456140351</v>
          </cell>
          <cell r="AD191">
            <v>5.5964912280701755</v>
          </cell>
          <cell r="AF191">
            <v>5</v>
          </cell>
        </row>
        <row r="192">
          <cell r="A192">
            <v>29</v>
          </cell>
          <cell r="B192">
            <v>0</v>
          </cell>
          <cell r="C192">
            <v>0</v>
          </cell>
          <cell r="E192">
            <v>0</v>
          </cell>
          <cell r="F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Q192">
            <v>0</v>
          </cell>
          <cell r="R192">
            <v>0</v>
          </cell>
          <cell r="T192">
            <v>0</v>
          </cell>
          <cell r="U192">
            <v>0</v>
          </cell>
          <cell r="W192">
            <v>0</v>
          </cell>
          <cell r="X192">
            <v>0</v>
          </cell>
          <cell r="AC192">
            <v>0</v>
          </cell>
          <cell r="AD192">
            <v>0</v>
          </cell>
          <cell r="AF192">
            <v>5</v>
          </cell>
        </row>
        <row r="193">
          <cell r="A193">
            <v>30</v>
          </cell>
          <cell r="B193">
            <v>3</v>
          </cell>
          <cell r="C193">
            <v>3.5000000000000004</v>
          </cell>
          <cell r="E193">
            <v>8.25</v>
          </cell>
          <cell r="F193">
            <v>3.5833333333333335</v>
          </cell>
          <cell r="H193">
            <v>6.9375000000000009</v>
          </cell>
          <cell r="I193">
            <v>3.5624999999999996</v>
          </cell>
          <cell r="K193">
            <v>6.5251989389920428</v>
          </cell>
          <cell r="L193">
            <v>2.5198938992042441</v>
          </cell>
          <cell r="N193">
            <v>5.9444444444444446</v>
          </cell>
          <cell r="O193">
            <v>5.5555555555555554</v>
          </cell>
          <cell r="Q193">
            <v>6.3375224416517053</v>
          </cell>
          <cell r="R193">
            <v>3.5008976660682229</v>
          </cell>
          <cell r="T193">
            <v>10.434782608695652</v>
          </cell>
          <cell r="U193">
            <v>9.304347826086957</v>
          </cell>
          <cell r="W193">
            <v>10.434782608695652</v>
          </cell>
          <cell r="X193">
            <v>9.304347826086957</v>
          </cell>
          <cell r="AC193">
            <v>8.0203908241291426</v>
          </cell>
          <cell r="AD193">
            <v>5.777400169923534</v>
          </cell>
          <cell r="AF193">
            <v>5</v>
          </cell>
        </row>
        <row r="194">
          <cell r="A194">
            <v>31</v>
          </cell>
          <cell r="B194">
            <v>0</v>
          </cell>
          <cell r="C194">
            <v>0</v>
          </cell>
          <cell r="E194">
            <v>0</v>
          </cell>
          <cell r="F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Q194">
            <v>0</v>
          </cell>
          <cell r="R194">
            <v>0</v>
          </cell>
          <cell r="T194">
            <v>0</v>
          </cell>
          <cell r="U194">
            <v>0</v>
          </cell>
          <cell r="W194">
            <v>0</v>
          </cell>
          <cell r="X194">
            <v>0</v>
          </cell>
          <cell r="AC194">
            <v>0</v>
          </cell>
          <cell r="AD194">
            <v>0</v>
          </cell>
          <cell r="AF194">
            <v>5</v>
          </cell>
        </row>
        <row r="195">
          <cell r="A195" t="str">
            <v xml:space="preserve">Jul/01 </v>
          </cell>
          <cell r="B195">
            <v>0</v>
          </cell>
          <cell r="C195">
            <v>4</v>
          </cell>
          <cell r="E195">
            <v>2.25</v>
          </cell>
          <cell r="F195">
            <v>5.75</v>
          </cell>
          <cell r="H195">
            <v>1.7999999999999998</v>
          </cell>
          <cell r="I195">
            <v>5.4</v>
          </cell>
          <cell r="K195">
            <v>5.045454545454545</v>
          </cell>
          <cell r="L195">
            <v>2.2727272727272729</v>
          </cell>
          <cell r="N195">
            <v>3.5714285714285712</v>
          </cell>
          <cell r="O195">
            <v>3.1904761904761907</v>
          </cell>
          <cell r="Q195">
            <v>4.3255813953488369</v>
          </cell>
          <cell r="R195">
            <v>2.7209302325581395</v>
          </cell>
          <cell r="T195">
            <v>9.1052631578947363</v>
          </cell>
          <cell r="U195">
            <v>8.7894736842105257</v>
          </cell>
          <cell r="W195">
            <v>9.1052631578947363</v>
          </cell>
          <cell r="X195">
            <v>8.7894736842105257</v>
          </cell>
          <cell r="AC195">
            <v>6.2906976744186052</v>
          </cell>
          <cell r="AD195">
            <v>5.558139534883721</v>
          </cell>
          <cell r="AF195">
            <v>5</v>
          </cell>
        </row>
        <row r="196">
          <cell r="A196">
            <v>2</v>
          </cell>
          <cell r="B196">
            <v>5.2</v>
          </cell>
          <cell r="C196">
            <v>3</v>
          </cell>
          <cell r="E196">
            <v>4.2</v>
          </cell>
          <cell r="F196">
            <v>5</v>
          </cell>
          <cell r="H196">
            <v>4.7</v>
          </cell>
          <cell r="I196">
            <v>4</v>
          </cell>
          <cell r="K196">
            <v>3.4444444444444446</v>
          </cell>
          <cell r="L196">
            <v>2</v>
          </cell>
          <cell r="N196">
            <v>2.6315789473684208</v>
          </cell>
          <cell r="O196">
            <v>3.5789473684210522</v>
          </cell>
          <cell r="Q196">
            <v>3.0270270270270272</v>
          </cell>
          <cell r="R196">
            <v>2.810810810810811</v>
          </cell>
          <cell r="T196">
            <v>8.4375</v>
          </cell>
          <cell r="U196">
            <v>9.125</v>
          </cell>
          <cell r="W196">
            <v>8.4375</v>
          </cell>
          <cell r="X196">
            <v>9.125</v>
          </cell>
          <cell r="AC196">
            <v>5.4303797468354436</v>
          </cell>
          <cell r="AD196">
            <v>5.518987341772152</v>
          </cell>
          <cell r="AF196">
            <v>5</v>
          </cell>
        </row>
        <row r="197">
          <cell r="A197">
            <v>3</v>
          </cell>
          <cell r="B197">
            <v>3.25</v>
          </cell>
          <cell r="C197">
            <v>4.25</v>
          </cell>
          <cell r="E197">
            <v>2.833333333333333</v>
          </cell>
          <cell r="F197">
            <v>3.6666666666666665</v>
          </cell>
          <cell r="H197">
            <v>3</v>
          </cell>
          <cell r="I197">
            <v>3.9</v>
          </cell>
          <cell r="K197">
            <v>4.8097030531158511</v>
          </cell>
          <cell r="L197">
            <v>2.9276453366792135</v>
          </cell>
          <cell r="N197">
            <v>6.4782608695652177</v>
          </cell>
          <cell r="O197">
            <v>3.9130434782608701</v>
          </cell>
          <cell r="Q197">
            <v>5.6277979108931993</v>
          </cell>
          <cell r="R197">
            <v>3.4107866126625455</v>
          </cell>
          <cell r="T197">
            <v>16.454545454545453</v>
          </cell>
          <cell r="U197">
            <v>6.7272727272727275</v>
          </cell>
          <cell r="W197">
            <v>16.454545454545453</v>
          </cell>
          <cell r="X197">
            <v>6.7272727272727275</v>
          </cell>
          <cell r="AC197">
            <v>10.088197403626994</v>
          </cell>
          <cell r="AD197">
            <v>4.9053612129620454</v>
          </cell>
          <cell r="AF197">
            <v>5</v>
          </cell>
        </row>
        <row r="198">
          <cell r="A198">
            <v>4</v>
          </cell>
          <cell r="B198">
            <v>2.5</v>
          </cell>
          <cell r="C198">
            <v>6.25</v>
          </cell>
          <cell r="E198">
            <v>3.25</v>
          </cell>
          <cell r="F198">
            <v>3.25</v>
          </cell>
          <cell r="H198">
            <v>2.875</v>
          </cell>
          <cell r="I198">
            <v>4.75</v>
          </cell>
          <cell r="K198">
            <v>8</v>
          </cell>
          <cell r="L198">
            <v>2.0476190476190479</v>
          </cell>
          <cell r="N198">
            <v>1</v>
          </cell>
          <cell r="O198">
            <v>7.2499999999999991</v>
          </cell>
          <cell r="Q198">
            <v>6.88</v>
          </cell>
          <cell r="R198">
            <v>2.88</v>
          </cell>
          <cell r="T198">
            <v>11.047619047619047</v>
          </cell>
          <cell r="U198">
            <v>7.2857142857142856</v>
          </cell>
          <cell r="W198">
            <v>11.047619047619047</v>
          </cell>
          <cell r="X198">
            <v>7.2857142857142856</v>
          </cell>
          <cell r="AC198">
            <v>8.7866666666666671</v>
          </cell>
          <cell r="AD198">
            <v>5.5466666666666669</v>
          </cell>
          <cell r="AF198">
            <v>5</v>
          </cell>
        </row>
        <row r="199">
          <cell r="A199">
            <v>5</v>
          </cell>
          <cell r="B199">
            <v>0</v>
          </cell>
          <cell r="C199">
            <v>1</v>
          </cell>
          <cell r="E199">
            <v>6.75</v>
          </cell>
          <cell r="F199">
            <v>2.875</v>
          </cell>
          <cell r="H199">
            <v>6</v>
          </cell>
          <cell r="I199">
            <v>2.666666666666667</v>
          </cell>
          <cell r="K199">
            <v>3.1954887218045109</v>
          </cell>
          <cell r="L199">
            <v>2.3684210526315792</v>
          </cell>
          <cell r="N199">
            <v>3.875</v>
          </cell>
          <cell r="O199">
            <v>3.5000000000000004</v>
          </cell>
          <cell r="Q199">
            <v>3.352601156069364</v>
          </cell>
          <cell r="R199">
            <v>2.6300578034682083</v>
          </cell>
          <cell r="T199">
            <v>12</v>
          </cell>
          <cell r="U199">
            <v>9</v>
          </cell>
          <cell r="W199">
            <v>12</v>
          </cell>
          <cell r="X199">
            <v>9</v>
          </cell>
          <cell r="AC199">
            <v>7.4484536082474229</v>
          </cell>
          <cell r="AD199">
            <v>5.4252577319587632</v>
          </cell>
          <cell r="AF199">
            <v>5</v>
          </cell>
        </row>
        <row r="200">
          <cell r="A200">
            <v>6</v>
          </cell>
          <cell r="B200">
            <v>0</v>
          </cell>
          <cell r="C200">
            <v>0</v>
          </cell>
          <cell r="E200">
            <v>0</v>
          </cell>
          <cell r="F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Q200">
            <v>0</v>
          </cell>
          <cell r="R200">
            <v>0</v>
          </cell>
          <cell r="T200">
            <v>0</v>
          </cell>
          <cell r="U200">
            <v>0</v>
          </cell>
          <cell r="W200">
            <v>0</v>
          </cell>
          <cell r="X200">
            <v>0</v>
          </cell>
          <cell r="AC200">
            <v>0</v>
          </cell>
          <cell r="AD200">
            <v>0</v>
          </cell>
          <cell r="AF200">
            <v>5</v>
          </cell>
        </row>
        <row r="201">
          <cell r="A201">
            <v>7</v>
          </cell>
          <cell r="B201">
            <v>7.2519083969465647</v>
          </cell>
          <cell r="C201">
            <v>3.8167938931297711</v>
          </cell>
          <cell r="E201">
            <v>8</v>
          </cell>
          <cell r="F201">
            <v>2.75</v>
          </cell>
          <cell r="H201">
            <v>7.7039274924471295</v>
          </cell>
          <cell r="I201">
            <v>3.1722054380664653</v>
          </cell>
          <cell r="K201">
            <v>3.8536585365853657</v>
          </cell>
          <cell r="L201">
            <v>2.4390243902439024</v>
          </cell>
          <cell r="N201">
            <v>3.52</v>
          </cell>
          <cell r="O201">
            <v>4.68</v>
          </cell>
          <cell r="Q201">
            <v>3.7272727272727271</v>
          </cell>
          <cell r="R201">
            <v>3.2878787878787876</v>
          </cell>
          <cell r="T201">
            <v>11.3125</v>
          </cell>
          <cell r="U201">
            <v>9.21875</v>
          </cell>
          <cell r="W201">
            <v>11.3125</v>
          </cell>
          <cell r="X201">
            <v>9.21875</v>
          </cell>
          <cell r="AC201">
            <v>7.4732835602400822</v>
          </cell>
          <cell r="AD201">
            <v>6.0606060606060606</v>
          </cell>
          <cell r="AF201">
            <v>5</v>
          </cell>
        </row>
        <row r="202">
          <cell r="A202">
            <v>8</v>
          </cell>
          <cell r="B202">
            <v>0</v>
          </cell>
          <cell r="C202">
            <v>7.0000000000000009</v>
          </cell>
          <cell r="E202">
            <v>7.0000000000000009</v>
          </cell>
          <cell r="F202">
            <v>4.3999999999999995</v>
          </cell>
          <cell r="H202">
            <v>5.833333333333333</v>
          </cell>
          <cell r="I202">
            <v>4.833333333333333</v>
          </cell>
          <cell r="K202">
            <v>3.125</v>
          </cell>
          <cell r="L202">
            <v>2.4500000000000002</v>
          </cell>
          <cell r="N202">
            <v>4.4583333333333339</v>
          </cell>
          <cell r="O202">
            <v>3.4583333333333335</v>
          </cell>
          <cell r="Q202">
            <v>3.6249999999999996</v>
          </cell>
          <cell r="R202">
            <v>2.828125</v>
          </cell>
          <cell r="T202">
            <v>20.150000000000002</v>
          </cell>
          <cell r="U202">
            <v>8.35</v>
          </cell>
          <cell r="W202">
            <v>20.150000000000002</v>
          </cell>
          <cell r="X202">
            <v>8.35</v>
          </cell>
          <cell r="AC202">
            <v>9.754545454545454</v>
          </cell>
          <cell r="AD202">
            <v>4.9454545454545453</v>
          </cell>
          <cell r="AF202">
            <v>5</v>
          </cell>
        </row>
        <row r="203">
          <cell r="A203">
            <v>9</v>
          </cell>
          <cell r="B203">
            <v>13</v>
          </cell>
          <cell r="C203">
            <v>2.3333333333333335</v>
          </cell>
          <cell r="E203">
            <v>1.6666666666666667</v>
          </cell>
          <cell r="F203">
            <v>3</v>
          </cell>
          <cell r="H203">
            <v>7.333333333333333</v>
          </cell>
          <cell r="I203">
            <v>2.666666666666667</v>
          </cell>
          <cell r="K203">
            <v>6.4004876562023778</v>
          </cell>
          <cell r="L203">
            <v>2.0725388601036272</v>
          </cell>
          <cell r="N203">
            <v>5.6785714285714288</v>
          </cell>
          <cell r="O203">
            <v>3.25</v>
          </cell>
          <cell r="Q203">
            <v>6.0680809077454363</v>
          </cell>
          <cell r="R203">
            <v>2.6147015293537246</v>
          </cell>
          <cell r="T203">
            <v>13.103448275862069</v>
          </cell>
          <cell r="U203">
            <v>7.3793103448275863</v>
          </cell>
          <cell r="W203">
            <v>13.103448275862069</v>
          </cell>
          <cell r="X203">
            <v>7.3793103448275863</v>
          </cell>
          <cell r="AC203">
            <v>9.3982853937985738</v>
          </cell>
          <cell r="AD203">
            <v>4.8313436423363516</v>
          </cell>
          <cell r="AF203">
            <v>5</v>
          </cell>
        </row>
        <row r="204">
          <cell r="A204">
            <v>10</v>
          </cell>
          <cell r="B204">
            <v>16</v>
          </cell>
          <cell r="C204">
            <v>4.5</v>
          </cell>
          <cell r="E204">
            <v>6.7142857142857144</v>
          </cell>
          <cell r="F204">
            <v>3.8571428571428568</v>
          </cell>
          <cell r="H204">
            <v>8.7777777777777768</v>
          </cell>
          <cell r="I204">
            <v>4</v>
          </cell>
          <cell r="K204">
            <v>5.6000000000000005</v>
          </cell>
          <cell r="L204">
            <v>2.4666666666666668</v>
          </cell>
          <cell r="N204">
            <v>6.32</v>
          </cell>
          <cell r="O204">
            <v>3</v>
          </cell>
          <cell r="Q204">
            <v>5.9272727272727277</v>
          </cell>
          <cell r="R204">
            <v>2.7090909090909094</v>
          </cell>
          <cell r="T204">
            <v>19.578947368421051</v>
          </cell>
          <cell r="U204">
            <v>7.9473684210526319</v>
          </cell>
          <cell r="W204">
            <v>19.578947368421051</v>
          </cell>
          <cell r="X204">
            <v>7.9473684210526319</v>
          </cell>
          <cell r="AC204">
            <v>11.26470588235294</v>
          </cell>
          <cell r="AD204">
            <v>4.7745098039215685</v>
          </cell>
          <cell r="AF204">
            <v>5</v>
          </cell>
        </row>
        <row r="205">
          <cell r="A205">
            <v>11</v>
          </cell>
          <cell r="B205">
            <v>8</v>
          </cell>
          <cell r="C205">
            <v>1.6666666666666667</v>
          </cell>
          <cell r="E205">
            <v>12.857142857142856</v>
          </cell>
          <cell r="F205">
            <v>2.7142857142857144</v>
          </cell>
          <cell r="H205">
            <v>11.4</v>
          </cell>
          <cell r="I205">
            <v>2.4</v>
          </cell>
          <cell r="K205">
            <v>15.495495495495495</v>
          </cell>
          <cell r="L205">
            <v>3.5135135135135136</v>
          </cell>
          <cell r="N205">
            <v>5.695652173913043</v>
          </cell>
          <cell r="O205">
            <v>3.0869565217391304</v>
          </cell>
          <cell r="Q205">
            <v>8.8856304985337236</v>
          </cell>
          <cell r="R205">
            <v>3.225806451612903</v>
          </cell>
          <cell r="T205">
            <v>23.277777777777779</v>
          </cell>
          <cell r="U205">
            <v>5.0555555555555554</v>
          </cell>
          <cell r="W205">
            <v>23.277777777777779</v>
          </cell>
          <cell r="X205">
            <v>5.0555555555555554</v>
          </cell>
          <cell r="AC205">
            <v>15.667915106117352</v>
          </cell>
          <cell r="AD205">
            <v>3.9450686641697881</v>
          </cell>
          <cell r="AF205">
            <v>5</v>
          </cell>
        </row>
        <row r="206">
          <cell r="A206">
            <v>12</v>
          </cell>
          <cell r="B206">
            <v>17.2</v>
          </cell>
          <cell r="C206">
            <v>3.4000000000000004</v>
          </cell>
          <cell r="E206">
            <v>6.2222222222222223</v>
          </cell>
          <cell r="F206">
            <v>4.8888888888888893</v>
          </cell>
          <cell r="H206">
            <v>10.142857142857142</v>
          </cell>
          <cell r="I206">
            <v>4.3571428571428577</v>
          </cell>
          <cell r="K206">
            <v>7.1730769230769234</v>
          </cell>
          <cell r="L206">
            <v>1.903846153846154</v>
          </cell>
          <cell r="N206">
            <v>7.8</v>
          </cell>
          <cell r="O206">
            <v>3.16</v>
          </cell>
          <cell r="Q206">
            <v>7.3766233766233773</v>
          </cell>
          <cell r="R206">
            <v>2.3116883116883113</v>
          </cell>
          <cell r="T206">
            <v>20.115384615384617</v>
          </cell>
          <cell r="U206">
            <v>6.3846153846153841</v>
          </cell>
          <cell r="W206">
            <v>20.115384615384617</v>
          </cell>
          <cell r="X206">
            <v>6.3846153846153841</v>
          </cell>
          <cell r="AC206">
            <v>12.27972027972028</v>
          </cell>
          <cell r="AD206">
            <v>3.9930069930069929</v>
          </cell>
          <cell r="AF206">
            <v>5</v>
          </cell>
        </row>
        <row r="207">
          <cell r="A207">
            <v>13</v>
          </cell>
          <cell r="B207">
            <v>0</v>
          </cell>
          <cell r="C207">
            <v>0</v>
          </cell>
          <cell r="E207">
            <v>0</v>
          </cell>
          <cell r="F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Q207">
            <v>0</v>
          </cell>
          <cell r="R207">
            <v>0</v>
          </cell>
          <cell r="T207">
            <v>0</v>
          </cell>
          <cell r="U207">
            <v>0</v>
          </cell>
          <cell r="W207">
            <v>0</v>
          </cell>
          <cell r="X207">
            <v>0</v>
          </cell>
          <cell r="AC207">
            <v>0</v>
          </cell>
          <cell r="AD207">
            <v>0</v>
          </cell>
          <cell r="AF207">
            <v>5</v>
          </cell>
        </row>
        <row r="208">
          <cell r="A208">
            <v>14</v>
          </cell>
          <cell r="B208">
            <v>0</v>
          </cell>
          <cell r="C208">
            <v>0</v>
          </cell>
          <cell r="E208">
            <v>3.166666666666667</v>
          </cell>
          <cell r="F208">
            <v>2.666666666666667</v>
          </cell>
          <cell r="H208">
            <v>3.166666666666667</v>
          </cell>
          <cell r="I208">
            <v>2.666666666666667</v>
          </cell>
          <cell r="K208">
            <v>9.375</v>
          </cell>
          <cell r="L208">
            <v>1.7812499999999998</v>
          </cell>
          <cell r="N208">
            <v>5.3103448275862064</v>
          </cell>
          <cell r="O208">
            <v>3.5517241379310347</v>
          </cell>
          <cell r="Q208">
            <v>7.442622950819672</v>
          </cell>
          <cell r="R208">
            <v>2.622950819672131</v>
          </cell>
          <cell r="T208">
            <v>23.111111111111111</v>
          </cell>
          <cell r="U208">
            <v>7.7407407407407414</v>
          </cell>
          <cell r="W208">
            <v>8.7222222222222232</v>
          </cell>
          <cell r="X208">
            <v>2.0555555555555558</v>
          </cell>
          <cell r="AC208">
            <v>11.196428571428571</v>
          </cell>
          <cell r="AD208">
            <v>3.7678571428571428</v>
          </cell>
          <cell r="AF208">
            <v>5</v>
          </cell>
        </row>
        <row r="209">
          <cell r="A209">
            <v>15</v>
          </cell>
          <cell r="B209">
            <v>8.25</v>
          </cell>
          <cell r="C209">
            <v>3.75</v>
          </cell>
          <cell r="E209">
            <v>6.5</v>
          </cell>
          <cell r="F209">
            <v>3.833333333333333</v>
          </cell>
          <cell r="H209">
            <v>7.1999999999999993</v>
          </cell>
          <cell r="I209">
            <v>3.8</v>
          </cell>
          <cell r="K209">
            <v>5.5681818181818183</v>
          </cell>
          <cell r="L209">
            <v>3.3636363636363638</v>
          </cell>
          <cell r="N209">
            <v>3.4347826086956523</v>
          </cell>
          <cell r="O209">
            <v>3.7391304347826089</v>
          </cell>
          <cell r="Q209">
            <v>4.8358208955223878</v>
          </cell>
          <cell r="R209">
            <v>3.4925373134328357</v>
          </cell>
          <cell r="T209">
            <v>25.352941176470591</v>
          </cell>
          <cell r="U209">
            <v>7.4117647058823524</v>
          </cell>
          <cell r="W209">
            <v>25.352941176470591</v>
          </cell>
          <cell r="X209">
            <v>7.4117647058823524</v>
          </cell>
          <cell r="AC209">
            <v>11.333333333333332</v>
          </cell>
          <cell r="AD209">
            <v>4.7207207207207205</v>
          </cell>
          <cell r="AF209">
            <v>5</v>
          </cell>
        </row>
        <row r="210">
          <cell r="A210">
            <v>16</v>
          </cell>
          <cell r="B210">
            <v>2.5</v>
          </cell>
          <cell r="C210">
            <v>7.2499999999999991</v>
          </cell>
          <cell r="E210">
            <v>6</v>
          </cell>
          <cell r="F210">
            <v>3.5714285714285712</v>
          </cell>
          <cell r="H210">
            <v>4.7272727272727275</v>
          </cell>
          <cell r="I210">
            <v>4.9090909090909092</v>
          </cell>
          <cell r="K210">
            <v>2.7608695652173916</v>
          </cell>
          <cell r="L210">
            <v>3.6956521739130435</v>
          </cell>
          <cell r="N210">
            <v>4.4210526315789469</v>
          </cell>
          <cell r="O210">
            <v>5.5</v>
          </cell>
          <cell r="Q210">
            <v>3.5119047619047619</v>
          </cell>
          <cell r="R210">
            <v>4.5119047619047619</v>
          </cell>
          <cell r="T210">
            <v>14.73076923076923</v>
          </cell>
          <cell r="U210">
            <v>10</v>
          </cell>
          <cell r="W210">
            <v>14.73076923076923</v>
          </cell>
          <cell r="X210">
            <v>10</v>
          </cell>
          <cell r="AC210">
            <v>7.5714285714285721</v>
          </cell>
          <cell r="AD210">
            <v>6.4829931972789119</v>
          </cell>
          <cell r="AF210">
            <v>5</v>
          </cell>
        </row>
        <row r="211">
          <cell r="A211">
            <v>17</v>
          </cell>
          <cell r="B211">
            <v>5</v>
          </cell>
          <cell r="C211">
            <v>6.75</v>
          </cell>
          <cell r="E211">
            <v>6</v>
          </cell>
          <cell r="F211">
            <v>4.75</v>
          </cell>
          <cell r="H211">
            <v>5.6666666666666661</v>
          </cell>
          <cell r="I211">
            <v>5.416666666666667</v>
          </cell>
          <cell r="K211">
            <v>2.6304347826086958</v>
          </cell>
          <cell r="L211">
            <v>4.195652173913043</v>
          </cell>
          <cell r="N211">
            <v>2.4210526315789473</v>
          </cell>
          <cell r="O211">
            <v>6.0789473684210522</v>
          </cell>
          <cell r="Q211">
            <v>2.5357142857142856</v>
          </cell>
          <cell r="R211">
            <v>5.0476190476190474</v>
          </cell>
          <cell r="T211">
            <v>7.88</v>
          </cell>
          <cell r="U211">
            <v>9.9599999999999991</v>
          </cell>
          <cell r="W211">
            <v>7.88</v>
          </cell>
          <cell r="X211">
            <v>9.9599999999999991</v>
          </cell>
          <cell r="AC211">
            <v>4.6232876712328768</v>
          </cell>
          <cell r="AD211">
            <v>6.7602739726027403</v>
          </cell>
          <cell r="AF211">
            <v>5</v>
          </cell>
        </row>
        <row r="212">
          <cell r="A212">
            <v>18</v>
          </cell>
          <cell r="B212">
            <v>3.25</v>
          </cell>
          <cell r="C212">
            <v>6.25</v>
          </cell>
          <cell r="E212">
            <v>3.5000000000000004</v>
          </cell>
          <cell r="F212">
            <v>6.5</v>
          </cell>
          <cell r="H212">
            <v>3.375</v>
          </cell>
          <cell r="I212">
            <v>6.375</v>
          </cell>
          <cell r="K212">
            <v>3.1818181818181817</v>
          </cell>
          <cell r="L212">
            <v>3.939393939393939</v>
          </cell>
          <cell r="N212">
            <v>3.6708860759493671</v>
          </cell>
          <cell r="O212">
            <v>5.2531645569620258</v>
          </cell>
          <cell r="Q212">
            <v>3.3401639344262297</v>
          </cell>
          <cell r="R212">
            <v>4.3647540983606552</v>
          </cell>
          <cell r="T212">
            <v>12</v>
          </cell>
          <cell r="U212">
            <v>11.5</v>
          </cell>
          <cell r="W212">
            <v>12</v>
          </cell>
          <cell r="X212">
            <v>11.5</v>
          </cell>
          <cell r="AC212">
            <v>8.4064327485380126</v>
          </cell>
          <cell r="AD212">
            <v>8.654970760233919</v>
          </cell>
          <cell r="AF212">
            <v>5</v>
          </cell>
        </row>
        <row r="213">
          <cell r="A213">
            <v>19</v>
          </cell>
          <cell r="B213">
            <v>4.6153846153846159</v>
          </cell>
          <cell r="C213">
            <v>4.6153846153846159</v>
          </cell>
          <cell r="E213">
            <v>5.3333333333333339</v>
          </cell>
          <cell r="F213">
            <v>5.3333333333333339</v>
          </cell>
          <cell r="H213">
            <v>5.0505050505050502</v>
          </cell>
          <cell r="I213">
            <v>5.0505050505050502</v>
          </cell>
          <cell r="K213">
            <v>2.7777777777777777</v>
          </cell>
          <cell r="L213">
            <v>5.6666666666666661</v>
          </cell>
          <cell r="N213">
            <v>2.4482758620689657</v>
          </cell>
          <cell r="O213">
            <v>7.4137931034482758</v>
          </cell>
          <cell r="Q213">
            <v>2.6307692307692307</v>
          </cell>
          <cell r="R213">
            <v>6.4461538461538463</v>
          </cell>
          <cell r="T213">
            <v>11.076923076923077</v>
          </cell>
          <cell r="U213">
            <v>13.358974358974359</v>
          </cell>
          <cell r="W213">
            <v>11.076923076923077</v>
          </cell>
          <cell r="X213">
            <v>13.358974358974359</v>
          </cell>
          <cell r="AC213">
            <v>7.09614126880314</v>
          </cell>
          <cell r="AD213">
            <v>9.8822759973839123</v>
          </cell>
          <cell r="AF213">
            <v>5</v>
          </cell>
        </row>
        <row r="214">
          <cell r="A214">
            <v>20</v>
          </cell>
          <cell r="B214">
            <v>0</v>
          </cell>
          <cell r="C214">
            <v>0</v>
          </cell>
          <cell r="E214">
            <v>0</v>
          </cell>
          <cell r="F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Q214">
            <v>0</v>
          </cell>
          <cell r="R214">
            <v>0</v>
          </cell>
          <cell r="T214">
            <v>0</v>
          </cell>
          <cell r="U214">
            <v>0</v>
          </cell>
          <cell r="W214">
            <v>0</v>
          </cell>
          <cell r="X214">
            <v>0</v>
          </cell>
          <cell r="AC214">
            <v>0</v>
          </cell>
          <cell r="AD214">
            <v>0</v>
          </cell>
          <cell r="AF214">
            <v>5</v>
          </cell>
        </row>
        <row r="215">
          <cell r="A215">
            <v>21</v>
          </cell>
          <cell r="B215">
            <v>4</v>
          </cell>
          <cell r="C215">
            <v>6</v>
          </cell>
          <cell r="E215">
            <v>5.5</v>
          </cell>
          <cell r="F215">
            <v>4.5</v>
          </cell>
          <cell r="H215">
            <v>5.2</v>
          </cell>
          <cell r="I215">
            <v>4.8</v>
          </cell>
          <cell r="K215">
            <v>3.3389830508474576</v>
          </cell>
          <cell r="L215">
            <v>5.9152542372881349</v>
          </cell>
          <cell r="N215">
            <v>3.2</v>
          </cell>
          <cell r="O215">
            <v>7.166666666666667</v>
          </cell>
          <cell r="Q215">
            <v>3.292134831460674</v>
          </cell>
          <cell r="R215">
            <v>6.3370786516853936</v>
          </cell>
          <cell r="T215">
            <v>13.027777777777777</v>
          </cell>
          <cell r="U215">
            <v>13</v>
          </cell>
          <cell r="W215">
            <v>13.027777777777777</v>
          </cell>
          <cell r="X215">
            <v>13</v>
          </cell>
          <cell r="AC215">
            <v>7.572289156626506</v>
          </cell>
          <cell r="AD215">
            <v>9.1807228915662655</v>
          </cell>
          <cell r="AF215">
            <v>5</v>
          </cell>
        </row>
        <row r="216">
          <cell r="A216">
            <v>22</v>
          </cell>
          <cell r="B216">
            <v>3</v>
          </cell>
          <cell r="C216">
            <v>4.5</v>
          </cell>
          <cell r="E216">
            <v>4.833333333333333</v>
          </cell>
          <cell r="F216">
            <v>4.833333333333333</v>
          </cell>
          <cell r="H216">
            <v>4.375</v>
          </cell>
          <cell r="I216">
            <v>4.75</v>
          </cell>
          <cell r="K216">
            <v>3.716981132075472</v>
          </cell>
          <cell r="L216">
            <v>3.5283018867924532</v>
          </cell>
          <cell r="N216">
            <v>2.4333333333333331</v>
          </cell>
          <cell r="O216">
            <v>7.333333333333333</v>
          </cell>
          <cell r="Q216">
            <v>3.2530120481927707</v>
          </cell>
          <cell r="R216">
            <v>4.9036144578313259</v>
          </cell>
          <cell r="T216">
            <v>8.6052631578947363</v>
          </cell>
          <cell r="U216">
            <v>14.000000000000002</v>
          </cell>
          <cell r="W216">
            <v>8.6052631578947363</v>
          </cell>
          <cell r="X216">
            <v>14.000000000000002</v>
          </cell>
          <cell r="AC216">
            <v>5.7425149700598803</v>
          </cell>
          <cell r="AD216">
            <v>9.0359281437125745</v>
          </cell>
          <cell r="AF216">
            <v>5</v>
          </cell>
        </row>
        <row r="217">
          <cell r="A217">
            <v>23</v>
          </cell>
          <cell r="B217">
            <v>3</v>
          </cell>
          <cell r="C217">
            <v>10</v>
          </cell>
          <cell r="E217">
            <v>5</v>
          </cell>
          <cell r="F217">
            <v>11.200000000000001</v>
          </cell>
          <cell r="H217">
            <v>4.25</v>
          </cell>
          <cell r="I217">
            <v>10.75</v>
          </cell>
          <cell r="K217">
            <v>5.3</v>
          </cell>
          <cell r="L217">
            <v>13.066666666666665</v>
          </cell>
          <cell r="N217">
            <v>5.0666666666666664</v>
          </cell>
          <cell r="O217">
            <v>19.866666666666667</v>
          </cell>
          <cell r="Q217">
            <v>5.2222222222222223</v>
          </cell>
          <cell r="R217">
            <v>15.333333333333332</v>
          </cell>
          <cell r="T217">
            <v>18.74285714285714</v>
          </cell>
          <cell r="U217">
            <v>15.857142857142856</v>
          </cell>
          <cell r="W217">
            <v>18.74285714285714</v>
          </cell>
          <cell r="X217">
            <v>15.857142857142856</v>
          </cell>
          <cell r="AC217">
            <v>12.853658536585366</v>
          </cell>
          <cell r="AD217">
            <v>15.333333333333332</v>
          </cell>
          <cell r="AF217">
            <v>5</v>
          </cell>
        </row>
        <row r="218">
          <cell r="A218">
            <v>24</v>
          </cell>
          <cell r="B218">
            <v>16.333333333333332</v>
          </cell>
          <cell r="C218">
            <v>4.666666666666667</v>
          </cell>
          <cell r="E218">
            <v>4.833333333333333</v>
          </cell>
          <cell r="F218">
            <v>6.5</v>
          </cell>
          <cell r="H218">
            <v>8.6666666666666679</v>
          </cell>
          <cell r="I218">
            <v>5.8888888888888884</v>
          </cell>
          <cell r="K218">
            <v>2.875</v>
          </cell>
          <cell r="L218">
            <v>8.8125</v>
          </cell>
          <cell r="N218">
            <v>4.7857142857142856</v>
          </cell>
          <cell r="O218">
            <v>17.071428571428569</v>
          </cell>
          <cell r="Q218">
            <v>3.4565217391304346</v>
          </cell>
          <cell r="R218">
            <v>11.326086956521738</v>
          </cell>
          <cell r="T218">
            <v>13.913043478260869</v>
          </cell>
          <cell r="U218">
            <v>24.565217391304348</v>
          </cell>
          <cell r="W218">
            <v>13.913043478260869</v>
          </cell>
          <cell r="X218">
            <v>24.565217391304348</v>
          </cell>
          <cell r="AC218">
            <v>8.6831683168316829</v>
          </cell>
          <cell r="AD218">
            <v>16.871287128712872</v>
          </cell>
          <cell r="AF218">
            <v>5</v>
          </cell>
        </row>
        <row r="219">
          <cell r="A219">
            <v>25</v>
          </cell>
          <cell r="B219">
            <v>10.1010101010101</v>
          </cell>
          <cell r="C219">
            <v>5.0505050505050502</v>
          </cell>
          <cell r="E219">
            <v>6</v>
          </cell>
          <cell r="F219">
            <v>3</v>
          </cell>
          <cell r="H219">
            <v>8.0402010050251249</v>
          </cell>
          <cell r="I219">
            <v>4.0201005025125625</v>
          </cell>
          <cell r="K219">
            <v>1.2839506172839505</v>
          </cell>
          <cell r="L219">
            <v>2.1234567901234569</v>
          </cell>
          <cell r="N219">
            <v>2.3333333333333335</v>
          </cell>
          <cell r="O219">
            <v>24.333333333333336</v>
          </cell>
          <cell r="Q219">
            <v>1.3563218390804597</v>
          </cell>
          <cell r="R219">
            <v>3.6551724137931036</v>
          </cell>
          <cell r="T219">
            <v>3.1111111111111112</v>
          </cell>
          <cell r="U219">
            <v>28.333333333333332</v>
          </cell>
          <cell r="W219">
            <v>3.1111111111111112</v>
          </cell>
          <cell r="X219">
            <v>28.333333333333332</v>
          </cell>
          <cell r="AC219">
            <v>2.4158885430561732</v>
          </cell>
          <cell r="AD219">
            <v>10.271231658514896</v>
          </cell>
          <cell r="AF219">
            <v>5</v>
          </cell>
        </row>
        <row r="220">
          <cell r="A220">
            <v>26</v>
          </cell>
          <cell r="B220">
            <v>2</v>
          </cell>
          <cell r="C220">
            <v>14.000000000000002</v>
          </cell>
          <cell r="E220">
            <v>5.166666666666667</v>
          </cell>
          <cell r="F220">
            <v>3.5000000000000004</v>
          </cell>
          <cell r="H220">
            <v>4.7142857142857144</v>
          </cell>
          <cell r="I220">
            <v>5</v>
          </cell>
          <cell r="K220">
            <v>1.76</v>
          </cell>
          <cell r="L220">
            <v>7.08</v>
          </cell>
          <cell r="N220">
            <v>0.83333333333333337</v>
          </cell>
          <cell r="O220">
            <v>12.666666666666668</v>
          </cell>
          <cell r="Q220">
            <v>1.4594594594594594</v>
          </cell>
          <cell r="R220">
            <v>8.8918918918918912</v>
          </cell>
          <cell r="T220">
            <v>6</v>
          </cell>
          <cell r="U220">
            <v>20.111111111111111</v>
          </cell>
          <cell r="W220">
            <v>6</v>
          </cell>
          <cell r="X220">
            <v>20.111111111111111</v>
          </cell>
          <cell r="AC220">
            <v>3.1451612903225805</v>
          </cell>
          <cell r="AD220">
            <v>11.709677419354838</v>
          </cell>
          <cell r="AF220">
            <v>5</v>
          </cell>
        </row>
        <row r="221">
          <cell r="A221">
            <v>27</v>
          </cell>
          <cell r="B221">
            <v>0</v>
          </cell>
          <cell r="C221">
            <v>0</v>
          </cell>
          <cell r="E221">
            <v>0</v>
          </cell>
          <cell r="F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Q221">
            <v>0</v>
          </cell>
          <cell r="R221">
            <v>0</v>
          </cell>
          <cell r="T221">
            <v>0</v>
          </cell>
          <cell r="U221">
            <v>0</v>
          </cell>
          <cell r="W221">
            <v>0</v>
          </cell>
          <cell r="X221">
            <v>0</v>
          </cell>
          <cell r="AC221">
            <v>0</v>
          </cell>
          <cell r="AD221">
            <v>0</v>
          </cell>
          <cell r="AF221">
            <v>5</v>
          </cell>
        </row>
        <row r="222">
          <cell r="A222">
            <v>28</v>
          </cell>
          <cell r="B222">
            <v>11</v>
          </cell>
          <cell r="C222">
            <v>5.6666666666666661</v>
          </cell>
          <cell r="E222">
            <v>11.5</v>
          </cell>
          <cell r="F222">
            <v>2</v>
          </cell>
          <cell r="H222">
            <v>11.200000000000001</v>
          </cell>
          <cell r="I222">
            <v>4.2</v>
          </cell>
          <cell r="K222">
            <v>2.4827586206896552</v>
          </cell>
          <cell r="L222">
            <v>3.9655172413793105</v>
          </cell>
          <cell r="N222">
            <v>3.0384615384615383</v>
          </cell>
          <cell r="O222">
            <v>6.6923076923076916</v>
          </cell>
          <cell r="Q222">
            <v>2.7454545454545451</v>
          </cell>
          <cell r="R222">
            <v>5.2545454545454549</v>
          </cell>
          <cell r="T222">
            <v>9.5384615384615383</v>
          </cell>
          <cell r="U222">
            <v>13.615384615384615</v>
          </cell>
          <cell r="W222">
            <v>9.5384615384615383</v>
          </cell>
          <cell r="X222">
            <v>13.615384615384615</v>
          </cell>
          <cell r="AC222">
            <v>6.2767857142857135</v>
          </cell>
          <cell r="AD222">
            <v>9.0892857142857135</v>
          </cell>
          <cell r="AF222">
            <v>5</v>
          </cell>
        </row>
        <row r="223">
          <cell r="A223">
            <v>29</v>
          </cell>
          <cell r="B223">
            <v>6</v>
          </cell>
          <cell r="C223">
            <v>5.5</v>
          </cell>
          <cell r="E223">
            <v>2.3333333333333335</v>
          </cell>
          <cell r="F223">
            <v>4.666666666666667</v>
          </cell>
          <cell r="H223">
            <v>3.8</v>
          </cell>
          <cell r="I223">
            <v>5</v>
          </cell>
          <cell r="K223">
            <v>5</v>
          </cell>
          <cell r="L223">
            <v>3.0869565217391304</v>
          </cell>
          <cell r="N223">
            <v>2.666666666666667</v>
          </cell>
          <cell r="O223">
            <v>7.1999999999999993</v>
          </cell>
          <cell r="Q223">
            <v>4.0789473684210531</v>
          </cell>
          <cell r="R223">
            <v>4.7105263157894735</v>
          </cell>
          <cell r="T223">
            <v>12.392857142857142</v>
          </cell>
          <cell r="U223">
            <v>16.464285714285715</v>
          </cell>
          <cell r="W223">
            <v>12.392857142857142</v>
          </cell>
          <cell r="X223">
            <v>16.464285714285715</v>
          </cell>
          <cell r="AC223">
            <v>8.7676767676767664</v>
          </cell>
          <cell r="AD223">
            <v>11.373737373737374</v>
          </cell>
          <cell r="AF223">
            <v>5</v>
          </cell>
        </row>
        <row r="224">
          <cell r="A224">
            <v>30</v>
          </cell>
          <cell r="B224">
            <v>0</v>
          </cell>
          <cell r="C224">
            <v>0</v>
          </cell>
          <cell r="E224">
            <v>0</v>
          </cell>
          <cell r="F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Q224">
            <v>0</v>
          </cell>
          <cell r="R224">
            <v>0</v>
          </cell>
          <cell r="T224">
            <v>0</v>
          </cell>
          <cell r="U224">
            <v>0</v>
          </cell>
          <cell r="W224">
            <v>0</v>
          </cell>
          <cell r="X224">
            <v>0</v>
          </cell>
          <cell r="AC224">
            <v>0</v>
          </cell>
          <cell r="AD224">
            <v>0</v>
          </cell>
          <cell r="AF224">
            <v>5</v>
          </cell>
        </row>
        <row r="225">
          <cell r="A225">
            <v>31</v>
          </cell>
          <cell r="B225">
            <v>0</v>
          </cell>
          <cell r="C225">
            <v>0</v>
          </cell>
          <cell r="E225">
            <v>0</v>
          </cell>
          <cell r="F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Q225">
            <v>0</v>
          </cell>
          <cell r="R225">
            <v>0</v>
          </cell>
          <cell r="T225">
            <v>0</v>
          </cell>
          <cell r="U225">
            <v>0</v>
          </cell>
          <cell r="W225">
            <v>0</v>
          </cell>
          <cell r="X225">
            <v>0</v>
          </cell>
          <cell r="AC225">
            <v>0</v>
          </cell>
          <cell r="AD225">
            <v>0</v>
          </cell>
          <cell r="AF225">
            <v>5</v>
          </cell>
        </row>
        <row r="226">
          <cell r="A226" t="str">
            <v xml:space="preserve">Ags/01 </v>
          </cell>
          <cell r="B226">
            <v>0</v>
          </cell>
          <cell r="C226">
            <v>0</v>
          </cell>
          <cell r="E226">
            <v>0</v>
          </cell>
          <cell r="F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Q226">
            <v>0</v>
          </cell>
          <cell r="R226">
            <v>0</v>
          </cell>
          <cell r="T226">
            <v>0</v>
          </cell>
          <cell r="U226">
            <v>0</v>
          </cell>
          <cell r="W226">
            <v>0</v>
          </cell>
          <cell r="X226">
            <v>0</v>
          </cell>
          <cell r="AC226">
            <v>0</v>
          </cell>
          <cell r="AD226">
            <v>0</v>
          </cell>
          <cell r="AF226">
            <v>5</v>
          </cell>
        </row>
        <row r="227">
          <cell r="A227">
            <v>2</v>
          </cell>
          <cell r="B227">
            <v>13.142857142857142</v>
          </cell>
          <cell r="C227">
            <v>1.7142857142857144</v>
          </cell>
          <cell r="E227">
            <v>3.8571428571428568</v>
          </cell>
          <cell r="F227">
            <v>4</v>
          </cell>
          <cell r="H227">
            <v>5.7142857142857144</v>
          </cell>
          <cell r="I227">
            <v>3.5428571428571427</v>
          </cell>
          <cell r="K227">
            <v>1.5357142857142858</v>
          </cell>
          <cell r="L227">
            <v>4.6428571428571432</v>
          </cell>
          <cell r="N227">
            <v>2.7058823529411762</v>
          </cell>
          <cell r="O227">
            <v>8.4117647058823533</v>
          </cell>
          <cell r="Q227">
            <v>1.9777777777777776</v>
          </cell>
          <cell r="R227">
            <v>6.0666666666666664</v>
          </cell>
          <cell r="T227">
            <v>12.192307692307693</v>
          </cell>
          <cell r="U227">
            <v>14.692307692307693</v>
          </cell>
          <cell r="W227">
            <v>12.192307692307693</v>
          </cell>
          <cell r="X227">
            <v>14.692307692307693</v>
          </cell>
          <cell r="AC227">
            <v>7.3096926713947994</v>
          </cell>
          <cell r="AD227">
            <v>10.099290780141844</v>
          </cell>
          <cell r="AF227">
            <v>5</v>
          </cell>
        </row>
        <row r="228">
          <cell r="A228">
            <v>3</v>
          </cell>
          <cell r="B228">
            <v>0</v>
          </cell>
          <cell r="C228">
            <v>0</v>
          </cell>
          <cell r="E228">
            <v>0</v>
          </cell>
          <cell r="F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Q228">
            <v>0</v>
          </cell>
          <cell r="R228">
            <v>0</v>
          </cell>
          <cell r="T228">
            <v>0</v>
          </cell>
          <cell r="U228">
            <v>0</v>
          </cell>
          <cell r="W228">
            <v>0</v>
          </cell>
          <cell r="X228">
            <v>0</v>
          </cell>
          <cell r="AC228">
            <v>0</v>
          </cell>
          <cell r="AD228">
            <v>0</v>
          </cell>
          <cell r="AF228">
            <v>5</v>
          </cell>
        </row>
        <row r="229">
          <cell r="A229">
            <v>4</v>
          </cell>
          <cell r="B229">
            <v>2.5</v>
          </cell>
          <cell r="C229">
            <v>2.5</v>
          </cell>
          <cell r="E229">
            <v>4.1666666666666661</v>
          </cell>
          <cell r="F229">
            <v>5.833333333333333</v>
          </cell>
          <cell r="H229">
            <v>3.75</v>
          </cell>
          <cell r="I229">
            <v>5</v>
          </cell>
          <cell r="K229">
            <v>4.7391304347826093</v>
          </cell>
          <cell r="L229">
            <v>8.6521739130434785</v>
          </cell>
          <cell r="N229">
            <v>5.3</v>
          </cell>
          <cell r="O229">
            <v>11.600000000000001</v>
          </cell>
          <cell r="Q229">
            <v>5</v>
          </cell>
          <cell r="R229">
            <v>10.023255813953488</v>
          </cell>
          <cell r="T229">
            <v>14.75</v>
          </cell>
          <cell r="U229">
            <v>24.714285714285715</v>
          </cell>
          <cell r="W229">
            <v>14.75</v>
          </cell>
          <cell r="X229">
            <v>24.714285714285715</v>
          </cell>
          <cell r="AC229">
            <v>10.009345794392525</v>
          </cell>
          <cell r="AD229">
            <v>17.33644859813084</v>
          </cell>
          <cell r="AF229">
            <v>5</v>
          </cell>
        </row>
        <row r="230">
          <cell r="A230">
            <v>5</v>
          </cell>
          <cell r="B230">
            <v>8.3333333333333321</v>
          </cell>
          <cell r="C230">
            <v>4.666666666666667</v>
          </cell>
          <cell r="E230">
            <v>3</v>
          </cell>
          <cell r="F230">
            <v>6.833333333333333</v>
          </cell>
          <cell r="H230">
            <v>4.7777777777777777</v>
          </cell>
          <cell r="I230">
            <v>6.1111111111111107</v>
          </cell>
          <cell r="K230">
            <v>2.1052631578947367</v>
          </cell>
          <cell r="L230">
            <v>4.1578947368421053</v>
          </cell>
          <cell r="N230">
            <v>4.3333333333333339</v>
          </cell>
          <cell r="O230">
            <v>12</v>
          </cell>
          <cell r="Q230">
            <v>2.4090909090909092</v>
          </cell>
          <cell r="R230">
            <v>5.2272727272727266</v>
          </cell>
          <cell r="T230">
            <v>15.181818181818182</v>
          </cell>
          <cell r="U230">
            <v>15.272727272727273</v>
          </cell>
          <cell r="W230">
            <v>15.181818181818182</v>
          </cell>
          <cell r="X230">
            <v>15.272727272727273</v>
          </cell>
          <cell r="AC230">
            <v>11.319587628865978</v>
          </cell>
          <cell r="AD230">
            <v>12.144329896907216</v>
          </cell>
          <cell r="AF230">
            <v>5</v>
          </cell>
        </row>
        <row r="231">
          <cell r="A231">
            <v>6</v>
          </cell>
          <cell r="B231">
            <v>0.5</v>
          </cell>
          <cell r="C231">
            <v>3</v>
          </cell>
          <cell r="E231">
            <v>5.5</v>
          </cell>
          <cell r="F231">
            <v>4</v>
          </cell>
          <cell r="H231">
            <v>4.25</v>
          </cell>
          <cell r="I231">
            <v>3.75</v>
          </cell>
          <cell r="K231">
            <v>3.4594594594594597</v>
          </cell>
          <cell r="L231">
            <v>6.1621621621621623</v>
          </cell>
          <cell r="N231">
            <v>2.0952380952380953</v>
          </cell>
          <cell r="O231">
            <v>7.7142857142857135</v>
          </cell>
          <cell r="Q231">
            <v>2.9655172413793105</v>
          </cell>
          <cell r="R231">
            <v>6.7241379310344822</v>
          </cell>
          <cell r="T231">
            <v>7.764705882352942</v>
          </cell>
          <cell r="U231">
            <v>16.382352941176471</v>
          </cell>
          <cell r="W231">
            <v>7.764705882352942</v>
          </cell>
          <cell r="X231">
            <v>16.382352941176471</v>
          </cell>
          <cell r="AC231">
            <v>5.4776119402985071</v>
          </cell>
          <cell r="AD231">
            <v>11.447761194029852</v>
          </cell>
          <cell r="AF231">
            <v>5</v>
          </cell>
        </row>
        <row r="232">
          <cell r="A232">
            <v>7</v>
          </cell>
          <cell r="B232">
            <v>3.5000000000000004</v>
          </cell>
          <cell r="C232">
            <v>3.5000000000000004</v>
          </cell>
          <cell r="E232">
            <v>4.8</v>
          </cell>
          <cell r="F232">
            <v>5.6000000000000005</v>
          </cell>
          <cell r="H232">
            <v>4.4285714285714279</v>
          </cell>
          <cell r="I232">
            <v>5</v>
          </cell>
          <cell r="K232">
            <v>2.7142857142857144</v>
          </cell>
          <cell r="L232">
            <v>4.7714285714285714</v>
          </cell>
          <cell r="N232">
            <v>2.5789473684210527</v>
          </cell>
          <cell r="O232">
            <v>7.1052631578947363</v>
          </cell>
          <cell r="Q232">
            <v>2.666666666666667</v>
          </cell>
          <cell r="R232">
            <v>5.5925925925925926</v>
          </cell>
          <cell r="T232">
            <v>6.9333333333333327</v>
          </cell>
          <cell r="U232">
            <v>19.166666666666668</v>
          </cell>
          <cell r="W232">
            <v>6.9333333333333327</v>
          </cell>
          <cell r="X232">
            <v>19.166666666666668</v>
          </cell>
          <cell r="AC232">
            <v>4.884297520661157</v>
          </cell>
          <cell r="AD232">
            <v>12.289256198347108</v>
          </cell>
          <cell r="AF232">
            <v>5</v>
          </cell>
        </row>
        <row r="233">
          <cell r="A233">
            <v>8</v>
          </cell>
          <cell r="B233">
            <v>1.5</v>
          </cell>
          <cell r="C233">
            <v>4.5</v>
          </cell>
          <cell r="E233">
            <v>7.0000000000000009</v>
          </cell>
          <cell r="F233">
            <v>3</v>
          </cell>
          <cell r="H233">
            <v>4.8</v>
          </cell>
          <cell r="I233">
            <v>3.5999999999999996</v>
          </cell>
          <cell r="K233">
            <v>3.2857142857142856</v>
          </cell>
          <cell r="L233">
            <v>4.3571428571428577</v>
          </cell>
          <cell r="N233">
            <v>2.6262626262626263</v>
          </cell>
          <cell r="O233">
            <v>4.9831649831649827</v>
          </cell>
          <cell r="Q233">
            <v>3.057176196032672</v>
          </cell>
          <cell r="R233">
            <v>4.5740956826137689</v>
          </cell>
          <cell r="T233">
            <v>7.9687499999999991</v>
          </cell>
          <cell r="U233">
            <v>16.59375</v>
          </cell>
          <cell r="W233">
            <v>7.9687499999999991</v>
          </cell>
          <cell r="X233">
            <v>16.59375</v>
          </cell>
          <cell r="AC233">
            <v>5.9454626732230667</v>
          </cell>
          <cell r="AD233">
            <v>11.408135896289675</v>
          </cell>
          <cell r="AF233">
            <v>5</v>
          </cell>
        </row>
        <row r="234">
          <cell r="A234">
            <v>9</v>
          </cell>
          <cell r="B234">
            <v>8.5</v>
          </cell>
          <cell r="C234">
            <v>3.5000000000000004</v>
          </cell>
          <cell r="E234">
            <v>12.333333333333334</v>
          </cell>
          <cell r="F234">
            <v>4.666666666666667</v>
          </cell>
          <cell r="H234">
            <v>10.142857142857142</v>
          </cell>
          <cell r="I234">
            <v>4</v>
          </cell>
          <cell r="K234">
            <v>3.5789473684210522</v>
          </cell>
          <cell r="L234">
            <v>6.2631578947368425</v>
          </cell>
          <cell r="N234">
            <v>3.9696969696969697</v>
          </cell>
          <cell r="O234">
            <v>6.5757575757575752</v>
          </cell>
          <cell r="Q234">
            <v>3.8269230769230771</v>
          </cell>
          <cell r="R234">
            <v>6.4615384615384617</v>
          </cell>
          <cell r="T234">
            <v>10.586956521739129</v>
          </cell>
          <cell r="U234">
            <v>15.67391304347826</v>
          </cell>
          <cell r="W234">
            <v>10.586956521739129</v>
          </cell>
          <cell r="X234">
            <v>15.67391304347826</v>
          </cell>
          <cell r="AC234">
            <v>8.2384105960264886</v>
          </cell>
          <cell r="AD234">
            <v>11.960264900662251</v>
          </cell>
          <cell r="AF234">
            <v>5</v>
          </cell>
        </row>
        <row r="235">
          <cell r="A235">
            <v>10</v>
          </cell>
          <cell r="B235">
            <v>0</v>
          </cell>
          <cell r="C235">
            <v>0</v>
          </cell>
          <cell r="E235">
            <v>0</v>
          </cell>
          <cell r="F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Q235">
            <v>0</v>
          </cell>
          <cell r="R235">
            <v>0</v>
          </cell>
          <cell r="T235">
            <v>0</v>
          </cell>
          <cell r="U235">
            <v>0</v>
          </cell>
          <cell r="W235">
            <v>0</v>
          </cell>
          <cell r="X235">
            <v>0</v>
          </cell>
          <cell r="AC235">
            <v>0</v>
          </cell>
          <cell r="AD235">
            <v>0</v>
          </cell>
          <cell r="AF235">
            <v>5</v>
          </cell>
        </row>
        <row r="236">
          <cell r="A236">
            <v>11</v>
          </cell>
          <cell r="B236">
            <v>6.5</v>
          </cell>
          <cell r="C236">
            <v>5.5</v>
          </cell>
          <cell r="E236">
            <v>5.625</v>
          </cell>
          <cell r="F236">
            <v>2.375</v>
          </cell>
          <cell r="H236">
            <v>5.916666666666667</v>
          </cell>
          <cell r="I236">
            <v>3.4166666666666665</v>
          </cell>
          <cell r="K236">
            <v>3.024390243902439</v>
          </cell>
          <cell r="L236">
            <v>4.2682926829268295</v>
          </cell>
          <cell r="N236">
            <v>3.7352941176470589</v>
          </cell>
          <cell r="O236">
            <v>5.5588235294117645</v>
          </cell>
          <cell r="Q236">
            <v>3.3466666666666667</v>
          </cell>
          <cell r="R236">
            <v>4.8533333333333335</v>
          </cell>
          <cell r="T236">
            <v>11.795918367346939</v>
          </cell>
          <cell r="U236">
            <v>14.020408163265305</v>
          </cell>
          <cell r="W236">
            <v>11.795918367346939</v>
          </cell>
          <cell r="X236">
            <v>14.020408163265305</v>
          </cell>
          <cell r="AC236">
            <v>7.9891891891891884</v>
          </cell>
          <cell r="AD236">
            <v>9.6162162162162161</v>
          </cell>
          <cell r="AF236">
            <v>5</v>
          </cell>
        </row>
        <row r="237">
          <cell r="A237">
            <v>12</v>
          </cell>
          <cell r="B237">
            <v>8.5</v>
          </cell>
          <cell r="C237">
            <v>4</v>
          </cell>
          <cell r="E237">
            <v>3.5000000000000004</v>
          </cell>
          <cell r="F237">
            <v>3.6666666666666665</v>
          </cell>
          <cell r="H237">
            <v>4.75</v>
          </cell>
          <cell r="I237">
            <v>3.75</v>
          </cell>
          <cell r="K237">
            <v>2.6451612903225805</v>
          </cell>
          <cell r="L237">
            <v>5.3548387096774199</v>
          </cell>
          <cell r="N237">
            <v>12</v>
          </cell>
          <cell r="O237">
            <v>10.875</v>
          </cell>
          <cell r="Q237">
            <v>4.5641025641025648</v>
          </cell>
          <cell r="R237">
            <v>6.4871794871794872</v>
          </cell>
          <cell r="T237">
            <v>13.714285714285715</v>
          </cell>
          <cell r="U237">
            <v>12.142857142857142</v>
          </cell>
          <cell r="W237">
            <v>13.714285714285715</v>
          </cell>
          <cell r="X237">
            <v>12.142857142857142</v>
          </cell>
          <cell r="AC237">
            <v>10.442748091603054</v>
          </cell>
          <cell r="AD237">
            <v>9.9465648854961835</v>
          </cell>
          <cell r="AF237">
            <v>5</v>
          </cell>
        </row>
        <row r="238">
          <cell r="A238">
            <v>13</v>
          </cell>
          <cell r="B238">
            <v>6</v>
          </cell>
          <cell r="C238">
            <v>4</v>
          </cell>
          <cell r="E238">
            <v>2.25</v>
          </cell>
          <cell r="F238">
            <v>4.25</v>
          </cell>
          <cell r="H238">
            <v>3.2727272727272729</v>
          </cell>
          <cell r="I238">
            <v>4.1818181818181817</v>
          </cell>
          <cell r="K238">
            <v>3.6666666666666665</v>
          </cell>
          <cell r="L238">
            <v>3.3703703703703702</v>
          </cell>
          <cell r="N238">
            <v>3.9545454545454541</v>
          </cell>
          <cell r="O238">
            <v>6.2727272727272725</v>
          </cell>
          <cell r="Q238">
            <v>3.7959183673469385</v>
          </cell>
          <cell r="R238">
            <v>4.6734693877551017</v>
          </cell>
          <cell r="T238">
            <v>11.607142857142858</v>
          </cell>
          <cell r="U238">
            <v>15.785714285714286</v>
          </cell>
          <cell r="W238">
            <v>11.607142857142858</v>
          </cell>
          <cell r="X238">
            <v>15.785714285714286</v>
          </cell>
          <cell r="AC238">
            <v>7.5172413793103452</v>
          </cell>
          <cell r="AD238">
            <v>9.9913793103448274</v>
          </cell>
          <cell r="AF238">
            <v>5</v>
          </cell>
        </row>
        <row r="239">
          <cell r="A239">
            <v>14</v>
          </cell>
          <cell r="B239">
            <v>5</v>
          </cell>
          <cell r="C239">
            <v>6.5</v>
          </cell>
          <cell r="E239">
            <v>3.8571428571428568</v>
          </cell>
          <cell r="F239">
            <v>3.8571428571428568</v>
          </cell>
          <cell r="H239">
            <v>4.1111111111111116</v>
          </cell>
          <cell r="I239">
            <v>4.4444444444444446</v>
          </cell>
          <cell r="K239">
            <v>4.0769230769230766</v>
          </cell>
          <cell r="L239">
            <v>4.3076923076923075</v>
          </cell>
          <cell r="N239">
            <v>5.0476190476190474</v>
          </cell>
          <cell r="O239">
            <v>1.9523809523809523</v>
          </cell>
          <cell r="Q239">
            <v>4.416666666666667</v>
          </cell>
          <cell r="R239">
            <v>3.4833333333333334</v>
          </cell>
          <cell r="T239">
            <v>11.294117647058824</v>
          </cell>
          <cell r="U239">
            <v>15.941176470588236</v>
          </cell>
          <cell r="W239">
            <v>11.294117647058824</v>
          </cell>
          <cell r="X239">
            <v>15.941176470588236</v>
          </cell>
          <cell r="AC239">
            <v>7.8102189781021902</v>
          </cell>
          <cell r="AD239">
            <v>9.7299270072992705</v>
          </cell>
          <cell r="AF239">
            <v>5</v>
          </cell>
        </row>
        <row r="240">
          <cell r="A240">
            <v>15</v>
          </cell>
          <cell r="B240">
            <v>1</v>
          </cell>
          <cell r="C240">
            <v>2</v>
          </cell>
          <cell r="E240">
            <v>4.2</v>
          </cell>
          <cell r="F240">
            <v>2.8000000000000003</v>
          </cell>
          <cell r="H240">
            <v>3.6666666666666665</v>
          </cell>
          <cell r="I240">
            <v>2.666666666666667</v>
          </cell>
          <cell r="K240">
            <v>2.3333333333333335</v>
          </cell>
          <cell r="L240">
            <v>4.8571428571428568</v>
          </cell>
          <cell r="N240">
            <v>3.0909090909090908</v>
          </cell>
          <cell r="O240">
            <v>5.5454545454545459</v>
          </cell>
          <cell r="Q240">
            <v>2.59375</v>
          </cell>
          <cell r="R240">
            <v>5.09375</v>
          </cell>
          <cell r="T240">
            <v>7.4444444444444438</v>
          </cell>
          <cell r="U240">
            <v>14.814814814814813</v>
          </cell>
          <cell r="W240">
            <v>7.4444444444444438</v>
          </cell>
          <cell r="X240">
            <v>14.814814814814813</v>
          </cell>
          <cell r="AC240">
            <v>5.5108695652173907</v>
          </cell>
          <cell r="AD240">
            <v>10.641304347826088</v>
          </cell>
          <cell r="AF240">
            <v>5</v>
          </cell>
        </row>
        <row r="241">
          <cell r="A241">
            <v>16</v>
          </cell>
          <cell r="B241">
            <v>1.25</v>
          </cell>
          <cell r="C241">
            <v>4.25</v>
          </cell>
          <cell r="E241">
            <v>4.8163636363636364</v>
          </cell>
          <cell r="F241">
            <v>4.8163636363636364</v>
          </cell>
          <cell r="H241">
            <v>3.865333333333334</v>
          </cell>
          <cell r="I241">
            <v>4.6653333333333329</v>
          </cell>
          <cell r="K241">
            <v>3.693877551020408</v>
          </cell>
          <cell r="L241">
            <v>3.7551020408163263</v>
          </cell>
          <cell r="N241">
            <v>5.0588235294117645</v>
          </cell>
          <cell r="O241">
            <v>11.058823529411764</v>
          </cell>
          <cell r="Q241">
            <v>4.045454545454545</v>
          </cell>
          <cell r="R241">
            <v>5.6363636363636367</v>
          </cell>
          <cell r="T241">
            <v>6.2641509433962268</v>
          </cell>
          <cell r="U241">
            <v>12.471698113207546</v>
          </cell>
          <cell r="W241">
            <v>6.2641509433962268</v>
          </cell>
          <cell r="X241">
            <v>12.471698113207546</v>
          </cell>
          <cell r="AC241">
            <v>5.2886631016042784</v>
          </cell>
          <cell r="AD241">
            <v>9.4330481283422465</v>
          </cell>
          <cell r="AF241">
            <v>5</v>
          </cell>
        </row>
        <row r="242">
          <cell r="A242">
            <v>17</v>
          </cell>
          <cell r="B242">
            <v>0</v>
          </cell>
          <cell r="C242">
            <v>0</v>
          </cell>
          <cell r="E242">
            <v>0</v>
          </cell>
          <cell r="F242">
            <v>0</v>
          </cell>
          <cell r="H242">
            <v>0</v>
          </cell>
          <cell r="I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Q242">
            <v>0</v>
          </cell>
          <cell r="R242">
            <v>0</v>
          </cell>
          <cell r="T242">
            <v>0</v>
          </cell>
          <cell r="U242">
            <v>0</v>
          </cell>
          <cell r="W242">
            <v>0</v>
          </cell>
          <cell r="X242">
            <v>0</v>
          </cell>
          <cell r="AC242">
            <v>0</v>
          </cell>
          <cell r="AD242">
            <v>0</v>
          </cell>
          <cell r="AF242">
            <v>5</v>
          </cell>
        </row>
        <row r="243">
          <cell r="A243">
            <v>18</v>
          </cell>
          <cell r="B243">
            <v>0</v>
          </cell>
          <cell r="C243">
            <v>0</v>
          </cell>
          <cell r="E243">
            <v>0</v>
          </cell>
          <cell r="F243">
            <v>0</v>
          </cell>
          <cell r="H243">
            <v>0</v>
          </cell>
          <cell r="I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Q243">
            <v>0</v>
          </cell>
          <cell r="R243">
            <v>0</v>
          </cell>
          <cell r="T243">
            <v>0</v>
          </cell>
          <cell r="U243">
            <v>0</v>
          </cell>
          <cell r="W243">
            <v>0</v>
          </cell>
          <cell r="X243">
            <v>0</v>
          </cell>
          <cell r="AC243">
            <v>0</v>
          </cell>
          <cell r="AD243">
            <v>0</v>
          </cell>
          <cell r="AF243">
            <v>5</v>
          </cell>
        </row>
        <row r="244">
          <cell r="A244">
            <v>19</v>
          </cell>
          <cell r="B244">
            <v>0</v>
          </cell>
          <cell r="C244">
            <v>0</v>
          </cell>
          <cell r="E244">
            <v>13.875000000000002</v>
          </cell>
          <cell r="F244">
            <v>5.25</v>
          </cell>
          <cell r="H244">
            <v>13.875000000000002</v>
          </cell>
          <cell r="I244">
            <v>5.25</v>
          </cell>
          <cell r="K244">
            <v>7.3703703703703702</v>
          </cell>
          <cell r="L244">
            <v>3.4814814814814814</v>
          </cell>
          <cell r="N244">
            <v>10.918918918918919</v>
          </cell>
          <cell r="O244">
            <v>5.0540540540540535</v>
          </cell>
          <cell r="Q244">
            <v>8.8131868131868139</v>
          </cell>
          <cell r="R244">
            <v>4.1208791208791204</v>
          </cell>
          <cell r="T244">
            <v>13.969230769230769</v>
          </cell>
          <cell r="U244">
            <v>12.492307692307692</v>
          </cell>
          <cell r="W244">
            <v>13.969230769230769</v>
          </cell>
          <cell r="X244">
            <v>12.492307692307692</v>
          </cell>
          <cell r="AC244">
            <v>11.91703056768559</v>
          </cell>
          <cell r="AD244">
            <v>8.9126637554585155</v>
          </cell>
          <cell r="AF244">
            <v>5</v>
          </cell>
        </row>
        <row r="245">
          <cell r="A245">
            <v>20</v>
          </cell>
          <cell r="B245">
            <v>10</v>
          </cell>
          <cell r="C245">
            <v>5</v>
          </cell>
          <cell r="E245">
            <v>15.428571428571427</v>
          </cell>
          <cell r="F245">
            <v>3.7142857142857144</v>
          </cell>
          <cell r="H245">
            <v>14.75</v>
          </cell>
          <cell r="I245">
            <v>3.875</v>
          </cell>
          <cell r="K245">
            <v>8.212765957446809</v>
          </cell>
          <cell r="L245">
            <v>3.4042553191489362</v>
          </cell>
          <cell r="N245">
            <v>9.0606060606060606</v>
          </cell>
          <cell r="O245">
            <v>4</v>
          </cell>
          <cell r="Q245">
            <v>8.5625</v>
          </cell>
          <cell r="R245">
            <v>3.65</v>
          </cell>
          <cell r="T245">
            <v>20.704918032786885</v>
          </cell>
          <cell r="U245">
            <v>9.3770491803278695</v>
          </cell>
          <cell r="W245">
            <v>20.704918032786885</v>
          </cell>
          <cell r="X245">
            <v>9.3770491803278695</v>
          </cell>
          <cell r="AC245">
            <v>15.852380952380951</v>
          </cell>
          <cell r="AD245">
            <v>6.9857142857142858</v>
          </cell>
          <cell r="AF245">
            <v>5</v>
          </cell>
        </row>
        <row r="246">
          <cell r="A246">
            <v>21</v>
          </cell>
          <cell r="B246">
            <v>16.5</v>
          </cell>
          <cell r="C246">
            <v>1</v>
          </cell>
          <cell r="E246">
            <v>9.8000000000000007</v>
          </cell>
          <cell r="F246">
            <v>2.8000000000000003</v>
          </cell>
          <cell r="H246">
            <v>13.454545454545455</v>
          </cell>
          <cell r="I246">
            <v>1.8181818181818181</v>
          </cell>
          <cell r="K246">
            <v>9.6086956521739122</v>
          </cell>
          <cell r="L246">
            <v>3.4782608695652173</v>
          </cell>
          <cell r="N246">
            <v>12.214285714285714</v>
          </cell>
          <cell r="O246">
            <v>4.0714285714285721</v>
          </cell>
          <cell r="Q246">
            <v>10.594594594594595</v>
          </cell>
          <cell r="R246">
            <v>3.7027027027027031</v>
          </cell>
          <cell r="T246">
            <v>18</v>
          </cell>
          <cell r="U246">
            <v>10.444444444444445</v>
          </cell>
          <cell r="W246">
            <v>18</v>
          </cell>
          <cell r="X246">
            <v>10.444444444444445</v>
          </cell>
          <cell r="AC246">
            <v>15.165876777251185</v>
          </cell>
          <cell r="AD246">
            <v>7.6303317535545023</v>
          </cell>
          <cell r="AF246">
            <v>5</v>
          </cell>
        </row>
        <row r="247">
          <cell r="A247">
            <v>22</v>
          </cell>
          <cell r="B247">
            <v>0</v>
          </cell>
          <cell r="C247">
            <v>0</v>
          </cell>
          <cell r="E247">
            <v>17.5</v>
          </cell>
          <cell r="F247">
            <v>2.5</v>
          </cell>
          <cell r="H247">
            <v>17.5</v>
          </cell>
          <cell r="I247">
            <v>2.5</v>
          </cell>
          <cell r="K247">
            <v>13.722222222222221</v>
          </cell>
          <cell r="L247">
            <v>4.3333333333333339</v>
          </cell>
          <cell r="N247">
            <v>15.666666666666668</v>
          </cell>
          <cell r="O247">
            <v>4.3333333333333339</v>
          </cell>
          <cell r="Q247">
            <v>14.43859649122807</v>
          </cell>
          <cell r="R247">
            <v>4.3333333333333339</v>
          </cell>
          <cell r="T247">
            <v>27.586956521739133</v>
          </cell>
          <cell r="U247">
            <v>10.978260869565219</v>
          </cell>
          <cell r="W247">
            <v>27.586956521739133</v>
          </cell>
          <cell r="X247">
            <v>10.978260869565219</v>
          </cell>
          <cell r="AC247">
            <v>22.424836601307192</v>
          </cell>
          <cell r="AD247">
            <v>8.2810457516339859</v>
          </cell>
          <cell r="AF247">
            <v>5</v>
          </cell>
        </row>
        <row r="248">
          <cell r="A248">
            <v>23</v>
          </cell>
          <cell r="B248">
            <v>14.857142857142858</v>
          </cell>
          <cell r="C248">
            <v>0.7142857142857143</v>
          </cell>
          <cell r="E248">
            <v>20.599999999999998</v>
          </cell>
          <cell r="F248">
            <v>2.1999999999999997</v>
          </cell>
          <cell r="H248">
            <v>18.235294117647058</v>
          </cell>
          <cell r="I248">
            <v>1.588235294117647</v>
          </cell>
          <cell r="K248">
            <v>13.136986301369863</v>
          </cell>
          <cell r="L248">
            <v>3.4794520547945207</v>
          </cell>
          <cell r="N248">
            <v>12.35</v>
          </cell>
          <cell r="O248">
            <v>5.3250000000000002</v>
          </cell>
          <cell r="Q248">
            <v>12.858407079646017</v>
          </cell>
          <cell r="R248">
            <v>4.1327433628318584</v>
          </cell>
          <cell r="T248">
            <v>34.876543209876544</v>
          </cell>
          <cell r="U248">
            <v>9.0864197530864192</v>
          </cell>
          <cell r="W248">
            <v>34.876543209876544</v>
          </cell>
          <cell r="X248">
            <v>9.0864197530864192</v>
          </cell>
          <cell r="AC248">
            <v>25.386986301369863</v>
          </cell>
          <cell r="AD248">
            <v>6.7328767123287667</v>
          </cell>
          <cell r="AF248">
            <v>5</v>
          </cell>
        </row>
        <row r="249">
          <cell r="A249">
            <v>24</v>
          </cell>
          <cell r="B249">
            <v>0</v>
          </cell>
          <cell r="C249">
            <v>0</v>
          </cell>
          <cell r="E249">
            <v>0</v>
          </cell>
          <cell r="F249">
            <v>0</v>
          </cell>
          <cell r="H249">
            <v>0</v>
          </cell>
          <cell r="I249">
            <v>0</v>
          </cell>
          <cell r="K249">
            <v>0</v>
          </cell>
          <cell r="L249">
            <v>0</v>
          </cell>
          <cell r="N249">
            <v>0</v>
          </cell>
          <cell r="O249">
            <v>0</v>
          </cell>
          <cell r="Q249">
            <v>0</v>
          </cell>
          <cell r="R249">
            <v>0</v>
          </cell>
          <cell r="T249">
            <v>0</v>
          </cell>
          <cell r="U249">
            <v>0</v>
          </cell>
          <cell r="W249">
            <v>0</v>
          </cell>
          <cell r="X249">
            <v>0</v>
          </cell>
          <cell r="AC249">
            <v>0</v>
          </cell>
          <cell r="AD249">
            <v>0</v>
          </cell>
          <cell r="AF249">
            <v>5</v>
          </cell>
        </row>
        <row r="250">
          <cell r="A250">
            <v>25</v>
          </cell>
          <cell r="B250">
            <v>6.75</v>
          </cell>
          <cell r="C250">
            <v>2.25</v>
          </cell>
          <cell r="E250">
            <v>8.6666666666666679</v>
          </cell>
          <cell r="F250">
            <v>2.7777777777777777</v>
          </cell>
          <cell r="H250">
            <v>8.0769230769230766</v>
          </cell>
          <cell r="I250">
            <v>2.6153846153846154</v>
          </cell>
          <cell r="K250">
            <v>15.808510638297873</v>
          </cell>
          <cell r="L250">
            <v>3.042553191489362</v>
          </cell>
          <cell r="N250">
            <v>17.869158878504674</v>
          </cell>
          <cell r="O250">
            <v>3.7383177570093453</v>
          </cell>
          <cell r="Q250">
            <v>16.55593220338983</v>
          </cell>
          <cell r="R250">
            <v>3.2949152542372877</v>
          </cell>
          <cell r="T250">
            <v>51.449999999999996</v>
          </cell>
          <cell r="U250">
            <v>6.4750000000000005</v>
          </cell>
          <cell r="W250">
            <v>51.449999999999996</v>
          </cell>
          <cell r="X250">
            <v>6.4750000000000005</v>
          </cell>
          <cell r="AC250">
            <v>32.635682158920538</v>
          </cell>
          <cell r="AD250">
            <v>4.7676161919040476</v>
          </cell>
          <cell r="AF250">
            <v>5</v>
          </cell>
        </row>
        <row r="251">
          <cell r="A251">
            <v>26</v>
          </cell>
          <cell r="B251">
            <v>6</v>
          </cell>
          <cell r="C251">
            <v>5.6666666666666661</v>
          </cell>
          <cell r="E251">
            <v>7.333333333333333</v>
          </cell>
          <cell r="F251">
            <v>5.833333333333333</v>
          </cell>
          <cell r="H251">
            <v>6.8888888888888893</v>
          </cell>
          <cell r="I251">
            <v>5.7777777777777777</v>
          </cell>
          <cell r="K251">
            <v>6.0526315789473681</v>
          </cell>
          <cell r="L251">
            <v>4.6315789473684212</v>
          </cell>
          <cell r="N251">
            <v>4.2222222222222223</v>
          </cell>
          <cell r="O251">
            <v>12.388888888888889</v>
          </cell>
          <cell r="Q251">
            <v>5.1621621621621623</v>
          </cell>
          <cell r="R251">
            <v>8.4054054054054053</v>
          </cell>
          <cell r="T251">
            <v>19.033333333333331</v>
          </cell>
          <cell r="U251">
            <v>10.4</v>
          </cell>
          <cell r="W251">
            <v>19.033333333333331</v>
          </cell>
          <cell r="X251">
            <v>10.4</v>
          </cell>
          <cell r="AC251">
            <v>13.160377358490566</v>
          </cell>
          <cell r="AD251">
            <v>9.3113207547169807</v>
          </cell>
          <cell r="AF251">
            <v>5</v>
          </cell>
        </row>
        <row r="252">
          <cell r="A252">
            <v>27</v>
          </cell>
          <cell r="B252">
            <v>5</v>
          </cell>
          <cell r="C252">
            <v>4</v>
          </cell>
          <cell r="E252">
            <v>12.625</v>
          </cell>
          <cell r="F252">
            <v>4.75</v>
          </cell>
          <cell r="H252">
            <v>11.1</v>
          </cell>
          <cell r="I252">
            <v>4.5999999999999996</v>
          </cell>
          <cell r="K252">
            <v>5.0370370370370372</v>
          </cell>
          <cell r="L252">
            <v>4.3333333333333339</v>
          </cell>
          <cell r="N252">
            <v>5.4</v>
          </cell>
          <cell r="O252">
            <v>7.3999999999999995</v>
          </cell>
          <cell r="Q252">
            <v>5.1351351351351351</v>
          </cell>
          <cell r="R252">
            <v>5.1621621621621623</v>
          </cell>
          <cell r="T252">
            <v>13.892857142857142</v>
          </cell>
          <cell r="U252">
            <v>13.392857142857142</v>
          </cell>
          <cell r="W252">
            <v>13.892857142857142</v>
          </cell>
          <cell r="X252">
            <v>13.392857142857142</v>
          </cell>
          <cell r="AC252">
            <v>10.475728155339805</v>
          </cell>
          <cell r="AD252">
            <v>9.5825242718446599</v>
          </cell>
          <cell r="AF252">
            <v>5</v>
          </cell>
        </row>
        <row r="253">
          <cell r="A253">
            <v>28</v>
          </cell>
          <cell r="B253">
            <v>12</v>
          </cell>
          <cell r="C253">
            <v>4.25</v>
          </cell>
          <cell r="E253">
            <v>13.600000000000001</v>
          </cell>
          <cell r="F253">
            <v>6.8000000000000007</v>
          </cell>
          <cell r="H253">
            <v>12.888888888888889</v>
          </cell>
          <cell r="I253">
            <v>5.6666666666666661</v>
          </cell>
          <cell r="K253">
            <v>4.666666666666667</v>
          </cell>
          <cell r="L253">
            <v>4.5</v>
          </cell>
          <cell r="N253">
            <v>3.7142857142857144</v>
          </cell>
          <cell r="O253">
            <v>11.190476190476192</v>
          </cell>
          <cell r="Q253">
            <v>4.2745098039215685</v>
          </cell>
          <cell r="R253">
            <v>7.2549019607843146</v>
          </cell>
          <cell r="T253">
            <v>11.971428571428572</v>
          </cell>
          <cell r="U253">
            <v>16.942857142857143</v>
          </cell>
          <cell r="W253">
            <v>11.971428571428572</v>
          </cell>
          <cell r="X253">
            <v>16.942857142857143</v>
          </cell>
          <cell r="AC253">
            <v>9.0153846153846153</v>
          </cell>
          <cell r="AD253">
            <v>12.361538461538462</v>
          </cell>
          <cell r="AF253">
            <v>5</v>
          </cell>
        </row>
        <row r="254">
          <cell r="A254">
            <v>29</v>
          </cell>
          <cell r="B254">
            <v>8.6666666666666679</v>
          </cell>
          <cell r="C254">
            <v>3.3333333333333335</v>
          </cell>
          <cell r="E254">
            <v>9.5</v>
          </cell>
          <cell r="F254">
            <v>4.875</v>
          </cell>
          <cell r="H254">
            <v>9.2727272727272734</v>
          </cell>
          <cell r="I254">
            <v>4.454545454545455</v>
          </cell>
          <cell r="K254">
            <v>4.16</v>
          </cell>
          <cell r="L254">
            <v>5.48</v>
          </cell>
          <cell r="N254">
            <v>2.7333333333333334</v>
          </cell>
          <cell r="O254">
            <v>9.8000000000000007</v>
          </cell>
          <cell r="Q254">
            <v>3.6249999999999996</v>
          </cell>
          <cell r="R254">
            <v>7.1</v>
          </cell>
          <cell r="T254">
            <v>9.7560975609756095</v>
          </cell>
          <cell r="U254">
            <v>16.341463414634148</v>
          </cell>
          <cell r="W254">
            <v>9.7560975609756095</v>
          </cell>
          <cell r="X254">
            <v>16.341463414634148</v>
          </cell>
          <cell r="AC254">
            <v>7.8721804511278197</v>
          </cell>
          <cell r="AD254">
            <v>12.578947368421053</v>
          </cell>
          <cell r="AF254">
            <v>5</v>
          </cell>
        </row>
        <row r="255">
          <cell r="A255">
            <v>30</v>
          </cell>
          <cell r="B255">
            <v>3</v>
          </cell>
          <cell r="C255">
            <v>6.5</v>
          </cell>
          <cell r="E255">
            <v>9.5555555555555554</v>
          </cell>
          <cell r="F255">
            <v>3.4444444444444446</v>
          </cell>
          <cell r="H255">
            <v>7.5384615384615383</v>
          </cell>
          <cell r="I255">
            <v>4.384615384615385</v>
          </cell>
          <cell r="K255">
            <v>3.8636363636363633</v>
          </cell>
          <cell r="L255">
            <v>3.4090909090909087</v>
          </cell>
          <cell r="N255">
            <v>4.4117647058823533</v>
          </cell>
          <cell r="O255">
            <v>6.7058823529411766</v>
          </cell>
          <cell r="Q255">
            <v>4.1025641025641022</v>
          </cell>
          <cell r="R255">
            <v>4.8461538461538458</v>
          </cell>
          <cell r="T255">
            <v>10.489795918367346</v>
          </cell>
          <cell r="U255">
            <v>18.142857142857142</v>
          </cell>
          <cell r="W255">
            <v>10.489795918367346</v>
          </cell>
          <cell r="X255">
            <v>18.142857142857142</v>
          </cell>
          <cell r="AC255">
            <v>8.5733333333333324</v>
          </cell>
          <cell r="AD255">
            <v>13.493333333333332</v>
          </cell>
          <cell r="AF255">
            <v>5</v>
          </cell>
        </row>
        <row r="256">
          <cell r="A256">
            <v>31</v>
          </cell>
          <cell r="B256">
            <v>0</v>
          </cell>
          <cell r="C256">
            <v>0</v>
          </cell>
          <cell r="E256">
            <v>0</v>
          </cell>
          <cell r="F256">
            <v>0</v>
          </cell>
          <cell r="H256">
            <v>0</v>
          </cell>
          <cell r="I256">
            <v>0</v>
          </cell>
          <cell r="K256">
            <v>0</v>
          </cell>
          <cell r="L256">
            <v>0</v>
          </cell>
          <cell r="N256">
            <v>0</v>
          </cell>
          <cell r="O256">
            <v>0</v>
          </cell>
          <cell r="Q256">
            <v>0</v>
          </cell>
          <cell r="R256">
            <v>0</v>
          </cell>
          <cell r="T256">
            <v>0</v>
          </cell>
          <cell r="U256">
            <v>0</v>
          </cell>
          <cell r="W256">
            <v>0</v>
          </cell>
          <cell r="X256">
            <v>0</v>
          </cell>
          <cell r="AC256">
            <v>0</v>
          </cell>
          <cell r="AD256">
            <v>0</v>
          </cell>
          <cell r="AF256">
            <v>5</v>
          </cell>
        </row>
        <row r="257">
          <cell r="A257" t="str">
            <v xml:space="preserve">Sep/01 </v>
          </cell>
          <cell r="B257">
            <v>6</v>
          </cell>
          <cell r="C257">
            <v>3</v>
          </cell>
          <cell r="E257">
            <v>4.2233333333333336</v>
          </cell>
          <cell r="F257">
            <v>15.00111111111111</v>
          </cell>
          <cell r="H257">
            <v>4.5463636363636368</v>
          </cell>
          <cell r="I257">
            <v>12.819090909090908</v>
          </cell>
          <cell r="K257">
            <v>7.3444827586206891</v>
          </cell>
          <cell r="L257">
            <v>3.584827586206897</v>
          </cell>
          <cell r="N257">
            <v>12.913478260869566</v>
          </cell>
          <cell r="O257">
            <v>6.2621739130434779</v>
          </cell>
          <cell r="Q257">
            <v>9.8076923076923084</v>
          </cell>
          <cell r="R257">
            <v>4.7690384615384618</v>
          </cell>
          <cell r="T257">
            <v>16.097903225806451</v>
          </cell>
          <cell r="U257">
            <v>15.872419354838707</v>
          </cell>
          <cell r="W257">
            <v>16.097903225806451</v>
          </cell>
          <cell r="X257">
            <v>15.872419354838707</v>
          </cell>
          <cell r="AC257">
            <v>13.669251336898395</v>
          </cell>
          <cell r="AD257">
            <v>12.60524064171123</v>
          </cell>
          <cell r="AF257">
            <v>5</v>
          </cell>
        </row>
        <row r="258">
          <cell r="A258">
            <v>2</v>
          </cell>
          <cell r="B258">
            <v>4.5</v>
          </cell>
          <cell r="C258">
            <v>10.5</v>
          </cell>
          <cell r="E258">
            <v>5.4285714285714288</v>
          </cell>
          <cell r="F258">
            <v>7.1442857142857159</v>
          </cell>
          <cell r="H258">
            <v>5.0909090909090908</v>
          </cell>
          <cell r="I258">
            <v>8.3645454545454552</v>
          </cell>
          <cell r="K258">
            <v>6.289677419354839</v>
          </cell>
          <cell r="L258">
            <v>3.6783870967741938</v>
          </cell>
          <cell r="N258">
            <v>8.2796000000000003</v>
          </cell>
          <cell r="O258">
            <v>5.0407999999999999</v>
          </cell>
          <cell r="Q258">
            <v>7.1780357142857145</v>
          </cell>
          <cell r="R258">
            <v>4.2866071428571431</v>
          </cell>
          <cell r="T258">
            <v>14.424249999999999</v>
          </cell>
          <cell r="U258">
            <v>10.600999999999999</v>
          </cell>
          <cell r="W258">
            <v>14.424249999999999</v>
          </cell>
          <cell r="X258">
            <v>10.600999999999999</v>
          </cell>
          <cell r="AC258">
            <v>10.965374149659866</v>
          </cell>
          <cell r="AD258">
            <v>8.028163265306123</v>
          </cell>
          <cell r="AF258">
            <v>5</v>
          </cell>
        </row>
        <row r="259">
          <cell r="A259">
            <v>3</v>
          </cell>
          <cell r="B259">
            <v>4.25</v>
          </cell>
          <cell r="C259">
            <v>6.75</v>
          </cell>
          <cell r="E259">
            <v>4.33</v>
          </cell>
          <cell r="F259">
            <v>6.660000000000001</v>
          </cell>
          <cell r="H259">
            <v>4.2842857142857147</v>
          </cell>
          <cell r="I259">
            <v>6.7114285714285726</v>
          </cell>
          <cell r="K259">
            <v>3.7882142857142855</v>
          </cell>
          <cell r="L259">
            <v>3.4278571428571429</v>
          </cell>
          <cell r="N259">
            <v>7.44</v>
          </cell>
          <cell r="O259">
            <v>5.5612499999999994</v>
          </cell>
          <cell r="Q259">
            <v>5.1161363636363637</v>
          </cell>
          <cell r="R259">
            <v>4.2036363636363632</v>
          </cell>
          <cell r="T259">
            <v>15.416666666666668</v>
          </cell>
          <cell r="U259">
            <v>13.639166666666666</v>
          </cell>
          <cell r="W259">
            <v>15.416666666666668</v>
          </cell>
          <cell r="X259">
            <v>13.639166666666666</v>
          </cell>
          <cell r="AC259">
            <v>11.098373983739837</v>
          </cell>
          <cell r="AD259">
            <v>9.8695934959349607</v>
          </cell>
          <cell r="AF259">
            <v>5</v>
          </cell>
        </row>
        <row r="260">
          <cell r="A260">
            <v>4</v>
          </cell>
          <cell r="B260">
            <v>8.6666666666666679</v>
          </cell>
          <cell r="C260">
            <v>5.6666666666666661</v>
          </cell>
          <cell r="E260">
            <v>5.833333333333333</v>
          </cell>
          <cell r="F260">
            <v>4.5</v>
          </cell>
          <cell r="H260">
            <v>6.7777777777777786</v>
          </cell>
          <cell r="I260">
            <v>4.8888888888888893</v>
          </cell>
          <cell r="K260">
            <v>4.2512499999999998</v>
          </cell>
          <cell r="L260">
            <v>4.3774999999999995</v>
          </cell>
          <cell r="N260">
            <v>9.2506249999999994</v>
          </cell>
          <cell r="O260">
            <v>3.4387499999999993</v>
          </cell>
          <cell r="Q260">
            <v>5.9177083333333327</v>
          </cell>
          <cell r="R260">
            <v>4.0645833333333323</v>
          </cell>
          <cell r="T260">
            <v>13.685937500000001</v>
          </cell>
          <cell r="U260">
            <v>14.686250000000001</v>
          </cell>
          <cell r="W260">
            <v>13.685937500000001</v>
          </cell>
          <cell r="X260">
            <v>14.686250000000001</v>
          </cell>
          <cell r="AC260">
            <v>10.090495867768595</v>
          </cell>
          <cell r="AD260">
            <v>9.7439669421487594</v>
          </cell>
          <cell r="AF260">
            <v>5</v>
          </cell>
        </row>
        <row r="261">
          <cell r="A261">
            <v>5</v>
          </cell>
          <cell r="B261">
            <v>9</v>
          </cell>
          <cell r="C261">
            <v>1</v>
          </cell>
          <cell r="E261">
            <v>3.4009999999999998</v>
          </cell>
          <cell r="F261">
            <v>12.3</v>
          </cell>
          <cell r="H261">
            <v>4.3341666666666665</v>
          </cell>
          <cell r="I261">
            <v>10.416666666666668</v>
          </cell>
          <cell r="K261">
            <v>5.2871428571428574</v>
          </cell>
          <cell r="L261">
            <v>4.0961904761904773</v>
          </cell>
          <cell r="N261">
            <v>7.0909090909090908</v>
          </cell>
          <cell r="O261">
            <v>2.3636363636363638</v>
          </cell>
          <cell r="Q261">
            <v>5.9071875</v>
          </cell>
          <cell r="R261">
            <v>3.5006250000000003</v>
          </cell>
          <cell r="T261">
            <v>13.731951219512196</v>
          </cell>
          <cell r="U261">
            <v>11.121463414634148</v>
          </cell>
          <cell r="W261">
            <v>13.731951219512196</v>
          </cell>
          <cell r="X261">
            <v>11.121463414634148</v>
          </cell>
          <cell r="AC261">
            <v>10.84968253968254</v>
          </cell>
          <cell r="AD261">
            <v>9.1188888888888897</v>
          </cell>
          <cell r="AF261">
            <v>5</v>
          </cell>
        </row>
        <row r="262">
          <cell r="A262">
            <v>6</v>
          </cell>
          <cell r="B262">
            <v>8.6666666666666679</v>
          </cell>
          <cell r="C262">
            <v>6</v>
          </cell>
          <cell r="E262">
            <v>4.7777777777777777</v>
          </cell>
          <cell r="F262">
            <v>5.2222222222222223</v>
          </cell>
          <cell r="H262">
            <v>5.75</v>
          </cell>
          <cell r="I262">
            <v>5.416666666666667</v>
          </cell>
          <cell r="K262">
            <v>6.0865217391304345</v>
          </cell>
          <cell r="L262">
            <v>3.2604347826086952</v>
          </cell>
          <cell r="N262">
            <v>7.177142857142857</v>
          </cell>
          <cell r="O262">
            <v>3.5035714285714281</v>
          </cell>
          <cell r="Q262">
            <v>6.4991891891891891</v>
          </cell>
          <cell r="R262">
            <v>3.3524324324324324</v>
          </cell>
          <cell r="T262">
            <v>14.593333333333334</v>
          </cell>
          <cell r="U262">
            <v>10.259074074074075</v>
          </cell>
          <cell r="W262">
            <v>14.593333333333334</v>
          </cell>
          <cell r="X262">
            <v>10.259074074074075</v>
          </cell>
          <cell r="AC262">
            <v>10.958865979381443</v>
          </cell>
          <cell r="AD262">
            <v>7.3250515463917516</v>
          </cell>
          <cell r="AF262">
            <v>5</v>
          </cell>
        </row>
        <row r="263">
          <cell r="A263">
            <v>7</v>
          </cell>
          <cell r="B263">
            <v>0</v>
          </cell>
          <cell r="C263">
            <v>0</v>
          </cell>
          <cell r="E263">
            <v>0</v>
          </cell>
          <cell r="F263">
            <v>0</v>
          </cell>
          <cell r="H263">
            <v>0</v>
          </cell>
          <cell r="I263">
            <v>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Q263">
            <v>0</v>
          </cell>
          <cell r="R263">
            <v>0</v>
          </cell>
          <cell r="T263">
            <v>0</v>
          </cell>
          <cell r="U263">
            <v>0</v>
          </cell>
          <cell r="W263">
            <v>0</v>
          </cell>
          <cell r="X263">
            <v>0</v>
          </cell>
          <cell r="AC263">
            <v>0</v>
          </cell>
          <cell r="AD263">
            <v>0</v>
          </cell>
          <cell r="AF263">
            <v>5</v>
          </cell>
        </row>
        <row r="264">
          <cell r="A264">
            <v>8</v>
          </cell>
          <cell r="B264">
            <v>4</v>
          </cell>
          <cell r="C264">
            <v>4</v>
          </cell>
          <cell r="E264">
            <v>5.5714285714285712</v>
          </cell>
          <cell r="F264">
            <v>6</v>
          </cell>
          <cell r="H264">
            <v>5.2222222222222223</v>
          </cell>
          <cell r="I264">
            <v>5.5555555555555554</v>
          </cell>
          <cell r="K264">
            <v>4.5367441860465121</v>
          </cell>
          <cell r="L264">
            <v>4.7209302325581399</v>
          </cell>
          <cell r="N264">
            <v>7.0632258064516122</v>
          </cell>
          <cell r="O264">
            <v>4.7109677419354838</v>
          </cell>
          <cell r="Q264">
            <v>5.5951351351351351</v>
          </cell>
          <cell r="R264">
            <v>4.7167567567567561</v>
          </cell>
          <cell r="T264">
            <v>12.241612903225807</v>
          </cell>
          <cell r="U264">
            <v>14.499838709677421</v>
          </cell>
          <cell r="W264">
            <v>12.241612903225807</v>
          </cell>
          <cell r="X264">
            <v>14.499838709677421</v>
          </cell>
          <cell r="AC264">
            <v>9.5603864734299524</v>
          </cell>
          <cell r="AD264">
            <v>10.613623188405796</v>
          </cell>
          <cell r="AF264">
            <v>5</v>
          </cell>
        </row>
        <row r="265">
          <cell r="A265">
            <v>9</v>
          </cell>
          <cell r="B265">
            <v>8</v>
          </cell>
          <cell r="C265">
            <v>2</v>
          </cell>
          <cell r="E265">
            <v>6.375</v>
          </cell>
          <cell r="F265">
            <v>8</v>
          </cell>
          <cell r="H265">
            <v>6.5555555555555562</v>
          </cell>
          <cell r="I265">
            <v>7.333333333333333</v>
          </cell>
          <cell r="K265">
            <v>4.8273913043478265</v>
          </cell>
          <cell r="L265">
            <v>5.45695652173913</v>
          </cell>
          <cell r="N265">
            <v>6.2107894736842102</v>
          </cell>
          <cell r="O265">
            <v>4.6057894736842107</v>
          </cell>
          <cell r="Q265">
            <v>5.4532142857142851</v>
          </cell>
          <cell r="R265">
            <v>5.0719047619047615</v>
          </cell>
          <cell r="T265">
            <v>13.702592592592595</v>
          </cell>
          <cell r="U265">
            <v>10.759444444444444</v>
          </cell>
          <cell r="W265">
            <v>13.702592592592595</v>
          </cell>
          <cell r="X265">
            <v>10.759444444444444</v>
          </cell>
          <cell r="AC265">
            <v>9.9350746268656724</v>
          </cell>
          <cell r="AD265">
            <v>8.2291542288557213</v>
          </cell>
          <cell r="AF265">
            <v>5</v>
          </cell>
        </row>
        <row r="266">
          <cell r="A266">
            <v>10</v>
          </cell>
          <cell r="B266">
            <v>4.666666666666667</v>
          </cell>
          <cell r="C266">
            <v>9.6666666666666661</v>
          </cell>
          <cell r="E266">
            <v>4.1666666666666661</v>
          </cell>
          <cell r="F266">
            <v>8.1666666666666661</v>
          </cell>
          <cell r="H266">
            <v>4.3333333333333339</v>
          </cell>
          <cell r="I266">
            <v>8.6666666666666679</v>
          </cell>
          <cell r="K266">
            <v>4.3578571428571431</v>
          </cell>
          <cell r="L266">
            <v>5.286428571428571</v>
          </cell>
          <cell r="N266">
            <v>5.6071428571428568</v>
          </cell>
          <cell r="O266">
            <v>5.5371428571428574</v>
          </cell>
          <cell r="Q266">
            <v>4.982499999999999</v>
          </cell>
          <cell r="R266">
            <v>5.4117857142857133</v>
          </cell>
          <cell r="T266">
            <v>11.999622641509434</v>
          </cell>
          <cell r="U266">
            <v>12.583018867924531</v>
          </cell>
          <cell r="W266">
            <v>11.999622641509434</v>
          </cell>
          <cell r="X266">
            <v>12.583018867924531</v>
          </cell>
          <cell r="AC266">
            <v>9.2981286549707605</v>
          </cell>
          <cell r="AD266">
            <v>10.028421052631579</v>
          </cell>
          <cell r="AF266">
            <v>5</v>
          </cell>
        </row>
        <row r="267">
          <cell r="A267">
            <v>11</v>
          </cell>
          <cell r="B267">
            <v>3</v>
          </cell>
          <cell r="C267">
            <v>6</v>
          </cell>
          <cell r="E267">
            <v>5.665</v>
          </cell>
          <cell r="F267">
            <v>6.5</v>
          </cell>
          <cell r="H267">
            <v>4.9381818181818176</v>
          </cell>
          <cell r="I267">
            <v>6.3636363636363633</v>
          </cell>
          <cell r="K267">
            <v>4.2681081081081071</v>
          </cell>
          <cell r="L267">
            <v>5.4608108108108109</v>
          </cell>
          <cell r="N267">
            <v>5.7692307692307692</v>
          </cell>
          <cell r="O267">
            <v>5.1896153846153847</v>
          </cell>
          <cell r="Q267">
            <v>4.8876190476190473</v>
          </cell>
          <cell r="R267">
            <v>5.3488888888888892</v>
          </cell>
          <cell r="T267">
            <v>13.857959183673469</v>
          </cell>
          <cell r="U267">
            <v>12.163040816326532</v>
          </cell>
          <cell r="W267">
            <v>13.857959183673469</v>
          </cell>
          <cell r="X267">
            <v>12.163040816326532</v>
          </cell>
          <cell r="AC267">
            <v>10.001860465116279</v>
          </cell>
          <cell r="AD267">
            <v>9.2962674418604667</v>
          </cell>
          <cell r="AF267">
            <v>5</v>
          </cell>
        </row>
        <row r="268">
          <cell r="A268">
            <v>12</v>
          </cell>
          <cell r="B268">
            <v>4</v>
          </cell>
          <cell r="C268">
            <v>3</v>
          </cell>
          <cell r="E268">
            <v>5.7474999999999996</v>
          </cell>
          <cell r="F268">
            <v>7.7525000000000013</v>
          </cell>
          <cell r="H268">
            <v>5.3979999999999997</v>
          </cell>
          <cell r="I268">
            <v>6.8020000000000014</v>
          </cell>
          <cell r="K268">
            <v>4.7512499999999998</v>
          </cell>
          <cell r="L268">
            <v>4.6556249999999997</v>
          </cell>
          <cell r="N268">
            <v>5.3888888888888893</v>
          </cell>
          <cell r="O268">
            <v>7.4455555555555568</v>
          </cell>
          <cell r="Q268">
            <v>4.9807999999999995</v>
          </cell>
          <cell r="R268">
            <v>5.66</v>
          </cell>
          <cell r="T268">
            <v>13.202727272727275</v>
          </cell>
          <cell r="U268">
            <v>9.1820454545454542</v>
          </cell>
          <cell r="W268">
            <v>13.202727272727275</v>
          </cell>
          <cell r="X268">
            <v>9.1820454545454542</v>
          </cell>
          <cell r="AC268">
            <v>10.055034965034967</v>
          </cell>
          <cell r="AD268">
            <v>7.8673426573426575</v>
          </cell>
          <cell r="AF268">
            <v>5</v>
          </cell>
        </row>
        <row r="269">
          <cell r="A269">
            <v>13</v>
          </cell>
          <cell r="B269">
            <v>3.7142857142857144</v>
          </cell>
          <cell r="C269">
            <v>9.5699999999999985</v>
          </cell>
          <cell r="E269">
            <v>4.3999999999999995</v>
          </cell>
          <cell r="F269">
            <v>11.600000000000001</v>
          </cell>
          <cell r="H269">
            <v>4.117647058823529</v>
          </cell>
          <cell r="I269">
            <v>10.764117647058825</v>
          </cell>
          <cell r="K269">
            <v>4.6927777777777777</v>
          </cell>
          <cell r="L269">
            <v>6.1380555555555558</v>
          </cell>
          <cell r="N269">
            <v>5.1543749999999999</v>
          </cell>
          <cell r="O269">
            <v>6.9678124999999991</v>
          </cell>
          <cell r="Q269">
            <v>4.91</v>
          </cell>
          <cell r="R269">
            <v>6.5285294117647048</v>
          </cell>
          <cell r="T269">
            <v>13.407272727272728</v>
          </cell>
          <cell r="U269">
            <v>10.454545454545453</v>
          </cell>
          <cell r="W269">
            <v>13.407272727272728</v>
          </cell>
          <cell r="X269">
            <v>10.454545454545453</v>
          </cell>
          <cell r="AC269">
            <v>9.1544508670520255</v>
          </cell>
          <cell r="AD269">
            <v>8.9417919075144514</v>
          </cell>
          <cell r="AF269">
            <v>5</v>
          </cell>
        </row>
        <row r="270">
          <cell r="A270">
            <v>14</v>
          </cell>
          <cell r="B270">
            <v>0</v>
          </cell>
          <cell r="C270">
            <v>0</v>
          </cell>
          <cell r="E270">
            <v>0</v>
          </cell>
          <cell r="F270">
            <v>0</v>
          </cell>
          <cell r="H270">
            <v>0</v>
          </cell>
          <cell r="I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Q270">
            <v>0</v>
          </cell>
          <cell r="R270">
            <v>0</v>
          </cell>
          <cell r="T270">
            <v>0</v>
          </cell>
          <cell r="U270">
            <v>0</v>
          </cell>
          <cell r="W270">
            <v>0</v>
          </cell>
          <cell r="X270">
            <v>0</v>
          </cell>
          <cell r="AC270">
            <v>0</v>
          </cell>
          <cell r="AD270">
            <v>0</v>
          </cell>
          <cell r="AF270">
            <v>5</v>
          </cell>
        </row>
        <row r="271">
          <cell r="A271">
            <v>15</v>
          </cell>
          <cell r="B271">
            <v>4</v>
          </cell>
          <cell r="C271">
            <v>10</v>
          </cell>
          <cell r="E271">
            <v>3.8571428571428568</v>
          </cell>
          <cell r="F271">
            <v>11.857142857142858</v>
          </cell>
          <cell r="H271">
            <v>3.875</v>
          </cell>
          <cell r="I271">
            <v>11.625</v>
          </cell>
          <cell r="K271">
            <v>3.7344444444444442</v>
          </cell>
          <cell r="L271">
            <v>7.7339999999999991</v>
          </cell>
          <cell r="N271">
            <v>5.5264705882352949</v>
          </cell>
          <cell r="O271">
            <v>5.7088235294117649</v>
          </cell>
          <cell r="Q271">
            <v>4.225806451612903</v>
          </cell>
          <cell r="R271">
            <v>7.1787096774193548</v>
          </cell>
          <cell r="T271">
            <v>15.144354838709678</v>
          </cell>
          <cell r="U271">
            <v>11.371129032258064</v>
          </cell>
          <cell r="W271">
            <v>15.144354838709678</v>
          </cell>
          <cell r="X271">
            <v>11.371129032258064</v>
          </cell>
          <cell r="AC271">
            <v>11.190206185567011</v>
          </cell>
          <cell r="AD271">
            <v>10.041752577319588</v>
          </cell>
          <cell r="AF271">
            <v>5</v>
          </cell>
        </row>
        <row r="272">
          <cell r="A272">
            <v>16</v>
          </cell>
          <cell r="B272">
            <v>6</v>
          </cell>
          <cell r="C272">
            <v>6.4</v>
          </cell>
          <cell r="E272">
            <v>3.1414285714285715</v>
          </cell>
          <cell r="F272">
            <v>9.855714285714285</v>
          </cell>
          <cell r="H272">
            <v>4.3325000000000005</v>
          </cell>
          <cell r="I272">
            <v>8.4158333333333335</v>
          </cell>
          <cell r="K272">
            <v>4.0618749999999997</v>
          </cell>
          <cell r="L272">
            <v>6.897708333333334</v>
          </cell>
          <cell r="N272">
            <v>7.7407407407407396</v>
          </cell>
          <cell r="O272">
            <v>4.5166666666666666</v>
          </cell>
          <cell r="Q272">
            <v>5.3862666666666659</v>
          </cell>
          <cell r="R272">
            <v>6.0405333333333342</v>
          </cell>
          <cell r="T272">
            <v>15.833166666666667</v>
          </cell>
          <cell r="U272">
            <v>6.3169999999999993</v>
          </cell>
          <cell r="W272">
            <v>15.833166666666667</v>
          </cell>
          <cell r="X272">
            <v>6.3169999999999993</v>
          </cell>
          <cell r="AC272">
            <v>11.381352657004831</v>
          </cell>
          <cell r="AD272">
            <v>6.3385024154589367</v>
          </cell>
          <cell r="AF272">
            <v>5</v>
          </cell>
        </row>
        <row r="273">
          <cell r="A273">
            <v>17</v>
          </cell>
          <cell r="B273">
            <v>6</v>
          </cell>
          <cell r="C273">
            <v>17.5</v>
          </cell>
          <cell r="E273">
            <v>4.1275000000000004</v>
          </cell>
          <cell r="F273">
            <v>15.625</v>
          </cell>
          <cell r="H273">
            <v>4.5020000000000007</v>
          </cell>
          <cell r="I273">
            <v>16</v>
          </cell>
          <cell r="K273">
            <v>4.6409523809523803</v>
          </cell>
          <cell r="L273">
            <v>4.8826190476190474</v>
          </cell>
          <cell r="N273">
            <v>7.2139285714285712</v>
          </cell>
          <cell r="O273">
            <v>5.3225000000000007</v>
          </cell>
          <cell r="Q273">
            <v>5.6701428571428565</v>
          </cell>
          <cell r="R273">
            <v>5.0585714285714287</v>
          </cell>
          <cell r="T273">
            <v>16.467833333333331</v>
          </cell>
          <cell r="U273">
            <v>6.2350000000000003</v>
          </cell>
          <cell r="W273">
            <v>16.467833333333331</v>
          </cell>
          <cell r="X273">
            <v>6.2350000000000003</v>
          </cell>
          <cell r="AC273">
            <v>12.090349999999999</v>
          </cell>
          <cell r="AD273">
            <v>6.3115000000000006</v>
          </cell>
          <cell r="AF273">
            <v>5</v>
          </cell>
        </row>
        <row r="274">
          <cell r="A274">
            <v>18</v>
          </cell>
          <cell r="B274">
            <v>4.5</v>
          </cell>
          <cell r="C274">
            <v>7.0000000000000009</v>
          </cell>
          <cell r="E274">
            <v>3.4000000000000004</v>
          </cell>
          <cell r="F274">
            <v>16.5</v>
          </cell>
          <cell r="H274">
            <v>3.7142857142857144</v>
          </cell>
          <cell r="I274">
            <v>13.785714285714285</v>
          </cell>
          <cell r="K274">
            <v>5.1097222222222216</v>
          </cell>
          <cell r="L274">
            <v>5.0825000000000005</v>
          </cell>
          <cell r="N274">
            <v>7.3134285714285703</v>
          </cell>
          <cell r="O274">
            <v>4.0294285714285714</v>
          </cell>
          <cell r="Q274">
            <v>6.1960563380281686</v>
          </cell>
          <cell r="R274">
            <v>4.563380281690141</v>
          </cell>
          <cell r="T274">
            <v>13.472105263157896</v>
          </cell>
          <cell r="U274">
            <v>6.8243859649122811</v>
          </cell>
          <cell r="W274">
            <v>13.472105263157896</v>
          </cell>
          <cell r="X274">
            <v>6.8243859649122811</v>
          </cell>
          <cell r="AC274">
            <v>10.189648241206031</v>
          </cell>
          <cell r="AD274">
            <v>6.5074371859296489</v>
          </cell>
          <cell r="AF274">
            <v>5</v>
          </cell>
        </row>
        <row r="275">
          <cell r="A275">
            <v>19</v>
          </cell>
          <cell r="B275">
            <v>8</v>
          </cell>
          <cell r="C275">
            <v>4.5</v>
          </cell>
          <cell r="E275">
            <v>5.25</v>
          </cell>
          <cell r="F275">
            <v>8.75</v>
          </cell>
          <cell r="H275">
            <v>5.8000000000000007</v>
          </cell>
          <cell r="I275">
            <v>7.9</v>
          </cell>
          <cell r="K275">
            <v>3.7935294117647067</v>
          </cell>
          <cell r="L275">
            <v>6.6491176470588238</v>
          </cell>
          <cell r="N275">
            <v>6.2707692307692309</v>
          </cell>
          <cell r="O275">
            <v>5.2692307692307692</v>
          </cell>
          <cell r="Q275">
            <v>4.8670000000000009</v>
          </cell>
          <cell r="R275">
            <v>6.0511666666666661</v>
          </cell>
          <cell r="T275">
            <v>12.7190625</v>
          </cell>
          <cell r="U275">
            <v>7.015625</v>
          </cell>
          <cell r="W275">
            <v>12.7190625</v>
          </cell>
          <cell r="X275">
            <v>7.015625</v>
          </cell>
          <cell r="AC275">
            <v>9.9902020202020196</v>
          </cell>
          <cell r="AD275">
            <v>6.7680303030303017</v>
          </cell>
          <cell r="AF275">
            <v>5</v>
          </cell>
        </row>
        <row r="276">
          <cell r="A276">
            <v>20</v>
          </cell>
          <cell r="B276">
            <v>2.5024999999999999</v>
          </cell>
          <cell r="C276">
            <v>8.2475000000000005</v>
          </cell>
          <cell r="E276">
            <v>5.3333333333333339</v>
          </cell>
          <cell r="F276">
            <v>7.0816666666666652</v>
          </cell>
          <cell r="H276">
            <v>4.6256250000000003</v>
          </cell>
          <cell r="I276">
            <v>7.3731249999999999</v>
          </cell>
          <cell r="K276">
            <v>5.2186666666666666</v>
          </cell>
          <cell r="L276">
            <v>7.0696666666666674</v>
          </cell>
          <cell r="N276">
            <v>6.9099999999999993</v>
          </cell>
          <cell r="O276">
            <v>4.1233333333333331</v>
          </cell>
          <cell r="Q276">
            <v>5.8188172043010749</v>
          </cell>
          <cell r="R276">
            <v>6.024193548387097</v>
          </cell>
          <cell r="T276">
            <v>12.794565217391307</v>
          </cell>
          <cell r="U276">
            <v>8.436195652173911</v>
          </cell>
          <cell r="W276">
            <v>12.794565217391307</v>
          </cell>
          <cell r="X276">
            <v>8.436195652173911</v>
          </cell>
          <cell r="AC276">
            <v>10.134334470989762</v>
          </cell>
          <cell r="AD276">
            <v>7.6125597269624565</v>
          </cell>
          <cell r="AF276">
            <v>5</v>
          </cell>
        </row>
        <row r="277">
          <cell r="A277">
            <v>21</v>
          </cell>
          <cell r="B277">
            <v>0</v>
          </cell>
          <cell r="C277">
            <v>0</v>
          </cell>
          <cell r="E277">
            <v>0</v>
          </cell>
          <cell r="F277">
            <v>0</v>
          </cell>
          <cell r="H277">
            <v>0</v>
          </cell>
          <cell r="I277">
            <v>0</v>
          </cell>
          <cell r="K277">
            <v>0</v>
          </cell>
          <cell r="L277">
            <v>0</v>
          </cell>
          <cell r="N277">
            <v>0</v>
          </cell>
          <cell r="O277">
            <v>0</v>
          </cell>
          <cell r="Q277">
            <v>0</v>
          </cell>
          <cell r="R277">
            <v>0</v>
          </cell>
          <cell r="T277">
            <v>0</v>
          </cell>
          <cell r="U277">
            <v>0</v>
          </cell>
          <cell r="W277">
            <v>0</v>
          </cell>
          <cell r="X277">
            <v>0</v>
          </cell>
          <cell r="AC277">
            <v>0</v>
          </cell>
          <cell r="AD277">
            <v>0</v>
          </cell>
          <cell r="AF277">
            <v>5</v>
          </cell>
        </row>
        <row r="278">
          <cell r="A278">
            <v>22</v>
          </cell>
          <cell r="B278">
            <v>0</v>
          </cell>
          <cell r="C278">
            <v>0</v>
          </cell>
          <cell r="E278">
            <v>0</v>
          </cell>
          <cell r="F278">
            <v>0</v>
          </cell>
          <cell r="H278">
            <v>0</v>
          </cell>
          <cell r="I278">
            <v>0</v>
          </cell>
          <cell r="K278">
            <v>0</v>
          </cell>
          <cell r="L278">
            <v>0</v>
          </cell>
          <cell r="N278">
            <v>0</v>
          </cell>
          <cell r="O278">
            <v>0</v>
          </cell>
          <cell r="Q278">
            <v>0</v>
          </cell>
          <cell r="R278">
            <v>0</v>
          </cell>
          <cell r="T278">
            <v>0</v>
          </cell>
          <cell r="U278">
            <v>0</v>
          </cell>
          <cell r="W278">
            <v>0</v>
          </cell>
          <cell r="X278">
            <v>0</v>
          </cell>
          <cell r="AC278">
            <v>0</v>
          </cell>
          <cell r="AD278">
            <v>0</v>
          </cell>
          <cell r="AF278">
            <v>5</v>
          </cell>
        </row>
        <row r="279">
          <cell r="A279">
            <v>23</v>
          </cell>
          <cell r="B279">
            <v>3</v>
          </cell>
          <cell r="C279">
            <v>14.000000000000002</v>
          </cell>
          <cell r="E279">
            <v>4</v>
          </cell>
          <cell r="F279">
            <v>12.25</v>
          </cell>
          <cell r="H279">
            <v>3.8</v>
          </cell>
          <cell r="I279">
            <v>12.6</v>
          </cell>
          <cell r="K279">
            <v>4.1584210526315797</v>
          </cell>
          <cell r="L279">
            <v>11.018596491228069</v>
          </cell>
          <cell r="N279">
            <v>4.0847222222222221</v>
          </cell>
          <cell r="O279">
            <v>14.693055555555556</v>
          </cell>
          <cell r="Q279">
            <v>4.1298924731182804</v>
          </cell>
          <cell r="R279">
            <v>12.440967741935484</v>
          </cell>
          <cell r="T279">
            <v>9.480649350649351</v>
          </cell>
          <cell r="U279">
            <v>22.581818181818182</v>
          </cell>
          <cell r="W279">
            <v>9.480649350649351</v>
          </cell>
          <cell r="X279">
            <v>22.581818181818182</v>
          </cell>
          <cell r="AC279">
            <v>7.3932539682539682</v>
          </cell>
          <cell r="AD279">
            <v>18.641309523809525</v>
          </cell>
          <cell r="AF279">
            <v>5</v>
          </cell>
        </row>
        <row r="280">
          <cell r="A280">
            <v>24</v>
          </cell>
          <cell r="B280">
            <v>4</v>
          </cell>
          <cell r="C280">
            <v>5</v>
          </cell>
          <cell r="E280">
            <v>4.168333333333333</v>
          </cell>
          <cell r="F280">
            <v>8.25</v>
          </cell>
          <cell r="H280">
            <v>4.134666666666666</v>
          </cell>
          <cell r="I280">
            <v>7.6</v>
          </cell>
          <cell r="K280">
            <v>3.8174999999999999</v>
          </cell>
          <cell r="L280">
            <v>9.6377272727272736</v>
          </cell>
          <cell r="N280">
            <v>5.0012499999999998</v>
          </cell>
          <cell r="O280">
            <v>11.8125</v>
          </cell>
          <cell r="Q280">
            <v>4.3159210526315785</v>
          </cell>
          <cell r="R280">
            <v>10.553421052631579</v>
          </cell>
          <cell r="T280">
            <v>8.1584313725490194</v>
          </cell>
          <cell r="U280">
            <v>27.255098039215685</v>
          </cell>
          <cell r="W280">
            <v>8.1584313725490194</v>
          </cell>
          <cell r="X280">
            <v>27.255098039215685</v>
          </cell>
          <cell r="AC280">
            <v>6.3325906735751296</v>
          </cell>
          <cell r="AD280">
            <v>19.150673575129534</v>
          </cell>
          <cell r="AF280">
            <v>5</v>
          </cell>
        </row>
        <row r="281">
          <cell r="A281">
            <v>25</v>
          </cell>
          <cell r="B281">
            <v>6.666666666666667</v>
          </cell>
          <cell r="C281">
            <v>5.6666666666666661</v>
          </cell>
          <cell r="E281">
            <v>5.2745454545454535</v>
          </cell>
          <cell r="F281">
            <v>7.5454545454545459</v>
          </cell>
          <cell r="H281">
            <v>5.572857142857143</v>
          </cell>
          <cell r="I281">
            <v>7.1428571428571423</v>
          </cell>
          <cell r="K281">
            <v>3.0228888888888887</v>
          </cell>
          <cell r="L281">
            <v>9.0471111111111124</v>
          </cell>
          <cell r="N281">
            <v>4.0975000000000001</v>
          </cell>
          <cell r="O281">
            <v>10.297499999999999</v>
          </cell>
          <cell r="Q281">
            <v>3.353538461538462</v>
          </cell>
          <cell r="R281">
            <v>9.4318461538461538</v>
          </cell>
          <cell r="T281">
            <v>11.001428571428571</v>
          </cell>
          <cell r="U281">
            <v>6.2842857142857147</v>
          </cell>
          <cell r="W281">
            <v>11.001428571428571</v>
          </cell>
          <cell r="X281">
            <v>6.2842857142857147</v>
          </cell>
          <cell r="AC281">
            <v>5.6452336448598128</v>
          </cell>
          <cell r="AD281">
            <v>8.308691588785047</v>
          </cell>
          <cell r="AF281">
            <v>5</v>
          </cell>
        </row>
        <row r="282">
          <cell r="A282">
            <v>26</v>
          </cell>
          <cell r="B282">
            <v>3.4975000000000001</v>
          </cell>
          <cell r="C282">
            <v>9.2525000000000013</v>
          </cell>
          <cell r="E282">
            <v>6.666666666666667</v>
          </cell>
          <cell r="F282">
            <v>5.5</v>
          </cell>
          <cell r="H282">
            <v>5.399</v>
          </cell>
          <cell r="I282">
            <v>7.0010000000000003</v>
          </cell>
          <cell r="K282">
            <v>3.6185714285714288</v>
          </cell>
          <cell r="L282">
            <v>5.7633333333333336</v>
          </cell>
          <cell r="N282">
            <v>7.0000000000000009</v>
          </cell>
          <cell r="O282">
            <v>3.6249999999999996</v>
          </cell>
          <cell r="Q282">
            <v>4.5513793103448279</v>
          </cell>
          <cell r="R282">
            <v>5.1734482758620697</v>
          </cell>
          <cell r="T282">
            <v>10.000243902439024</v>
          </cell>
          <cell r="U282">
            <v>9.4890243902439018</v>
          </cell>
          <cell r="W282">
            <v>10.000243902439024</v>
          </cell>
          <cell r="X282">
            <v>9.4890243902439018</v>
          </cell>
          <cell r="AC282">
            <v>8.3140495867768607</v>
          </cell>
          <cell r="AD282">
            <v>8.2490909090909081</v>
          </cell>
          <cell r="AF282">
            <v>5</v>
          </cell>
        </row>
        <row r="283">
          <cell r="A283">
            <v>27</v>
          </cell>
          <cell r="B283">
            <v>3</v>
          </cell>
          <cell r="C283">
            <v>10</v>
          </cell>
          <cell r="E283">
            <v>5.165</v>
          </cell>
          <cell r="F283">
            <v>5.5</v>
          </cell>
          <cell r="H283">
            <v>4.8557142857142859</v>
          </cell>
          <cell r="I283">
            <v>6.1428571428571432</v>
          </cell>
          <cell r="K283">
            <v>4.0033333333333339</v>
          </cell>
          <cell r="L283">
            <v>5.888148148148149</v>
          </cell>
          <cell r="N283">
            <v>5.2371428571428567</v>
          </cell>
          <cell r="O283">
            <v>6.1466666666666665</v>
          </cell>
          <cell r="Q283">
            <v>4.5431249999999999</v>
          </cell>
          <cell r="R283">
            <v>6.0012500000000006</v>
          </cell>
          <cell r="T283">
            <v>12.763529411764708</v>
          </cell>
          <cell r="U283">
            <v>6.4133333333333349</v>
          </cell>
          <cell r="W283">
            <v>12.763529411764708</v>
          </cell>
          <cell r="X283">
            <v>6.4133333333333349</v>
          </cell>
          <cell r="AC283">
            <v>9.682500000000001</v>
          </cell>
          <cell r="AD283">
            <v>6.269634146341466</v>
          </cell>
          <cell r="AF283">
            <v>5</v>
          </cell>
        </row>
        <row r="284">
          <cell r="A284">
            <v>28</v>
          </cell>
          <cell r="B284">
            <v>9.33</v>
          </cell>
          <cell r="C284">
            <v>3</v>
          </cell>
          <cell r="E284">
            <v>5.9974999999999996</v>
          </cell>
          <cell r="F284">
            <v>5.2524999999999995</v>
          </cell>
          <cell r="H284">
            <v>7.4257142857142853</v>
          </cell>
          <cell r="I284">
            <v>4.2871428571428565</v>
          </cell>
          <cell r="K284">
            <v>3.8</v>
          </cell>
          <cell r="L284">
            <v>4.1333333333333329</v>
          </cell>
          <cell r="N284">
            <v>6.6677777777777782</v>
          </cell>
          <cell r="O284">
            <v>6</v>
          </cell>
          <cell r="Q284">
            <v>4.8754166666666672</v>
          </cell>
          <cell r="R284">
            <v>4.833333333333333</v>
          </cell>
          <cell r="T284">
            <v>12.658780487804878</v>
          </cell>
          <cell r="U284">
            <v>7.4373170731707319</v>
          </cell>
          <cell r="W284">
            <v>12.658780487804878</v>
          </cell>
          <cell r="X284">
            <v>7.4373170731707319</v>
          </cell>
          <cell r="AC284">
            <v>10.68150442477876</v>
          </cell>
          <cell r="AD284">
            <v>6.6891150442477869</v>
          </cell>
          <cell r="AF284">
            <v>5</v>
          </cell>
        </row>
        <row r="285">
          <cell r="A285">
            <v>29</v>
          </cell>
          <cell r="B285">
            <v>10.798</v>
          </cell>
          <cell r="C285">
            <v>5.8000000000000007</v>
          </cell>
          <cell r="E285">
            <v>7.7979999999999992</v>
          </cell>
          <cell r="F285">
            <v>6.4</v>
          </cell>
          <cell r="H285">
            <v>9.298</v>
          </cell>
          <cell r="I285">
            <v>6.1</v>
          </cell>
          <cell r="K285">
            <v>3.6925641025641034</v>
          </cell>
          <cell r="L285">
            <v>5.7982051282051277</v>
          </cell>
          <cell r="N285">
            <v>5.5192000000000005</v>
          </cell>
          <cell r="O285">
            <v>5.5972</v>
          </cell>
          <cell r="Q285">
            <v>4.4060937500000001</v>
          </cell>
          <cell r="R285">
            <v>5.7196875</v>
          </cell>
          <cell r="T285">
            <v>13.696071428571429</v>
          </cell>
          <cell r="U285">
            <v>6.1794642857142863</v>
          </cell>
          <cell r="W285">
            <v>13.696071428571429</v>
          </cell>
          <cell r="X285">
            <v>6.1794642857142863</v>
          </cell>
          <cell r="AC285">
            <v>10.263064516129033</v>
          </cell>
          <cell r="AD285">
            <v>6.0169892473118285</v>
          </cell>
          <cell r="AF285">
            <v>5</v>
          </cell>
        </row>
        <row r="286">
          <cell r="A286">
            <v>30</v>
          </cell>
          <cell r="B286">
            <v>7.0000000000000009</v>
          </cell>
          <cell r="C286">
            <v>8.1666666666666661</v>
          </cell>
          <cell r="E286">
            <v>7.6989999999999998</v>
          </cell>
          <cell r="F286">
            <v>5.5990000000000002</v>
          </cell>
          <cell r="H286">
            <v>7.4368750000000015</v>
          </cell>
          <cell r="I286">
            <v>6.5618750000000006</v>
          </cell>
          <cell r="K286">
            <v>3.6919230769230769</v>
          </cell>
          <cell r="L286">
            <v>4.9626923076923077</v>
          </cell>
          <cell r="N286">
            <v>5.7296153846153848</v>
          </cell>
          <cell r="O286">
            <v>4.3084615384615388</v>
          </cell>
          <cell r="Q286">
            <v>4.7107692307692304</v>
          </cell>
          <cell r="R286">
            <v>4.6355769230769237</v>
          </cell>
          <cell r="T286">
            <v>13.397499999999999</v>
          </cell>
          <cell r="U286">
            <v>6.1454166666666667</v>
          </cell>
          <cell r="W286">
            <v>13.397499999999999</v>
          </cell>
          <cell r="X286">
            <v>6.1454166666666667</v>
          </cell>
          <cell r="AC286">
            <v>10.061646341463414</v>
          </cell>
          <cell r="AD286">
            <v>5.7073170731707323</v>
          </cell>
          <cell r="AF286">
            <v>5</v>
          </cell>
        </row>
        <row r="287">
          <cell r="A287">
            <v>31</v>
          </cell>
          <cell r="B287">
            <v>15.5</v>
          </cell>
          <cell r="C287">
            <v>2.5</v>
          </cell>
          <cell r="E287">
            <v>5.25</v>
          </cell>
          <cell r="F287">
            <v>4.5</v>
          </cell>
          <cell r="H287">
            <v>8.6666666666666679</v>
          </cell>
          <cell r="I287">
            <v>3.833333333333333</v>
          </cell>
          <cell r="K287">
            <v>0</v>
          </cell>
          <cell r="L287">
            <v>0</v>
          </cell>
          <cell r="N287">
            <v>0</v>
          </cell>
          <cell r="O287">
            <v>0</v>
          </cell>
          <cell r="Q287">
            <v>0</v>
          </cell>
          <cell r="R287">
            <v>0</v>
          </cell>
          <cell r="T287">
            <v>0</v>
          </cell>
          <cell r="U287">
            <v>0</v>
          </cell>
          <cell r="W287">
            <v>0</v>
          </cell>
          <cell r="X287">
            <v>0</v>
          </cell>
          <cell r="AC287">
            <v>8.6666666666666679</v>
          </cell>
          <cell r="AD287">
            <v>3.833333333333333</v>
          </cell>
          <cell r="AF287">
            <v>5</v>
          </cell>
        </row>
        <row r="288">
          <cell r="A288" t="str">
            <v xml:space="preserve">Okt/01 </v>
          </cell>
        </row>
        <row r="289">
          <cell r="A289">
            <v>2</v>
          </cell>
        </row>
        <row r="290">
          <cell r="A290">
            <v>3</v>
          </cell>
        </row>
        <row r="291">
          <cell r="A291">
            <v>4</v>
          </cell>
        </row>
        <row r="292">
          <cell r="A292">
            <v>5</v>
          </cell>
        </row>
        <row r="293">
          <cell r="A293">
            <v>6</v>
          </cell>
        </row>
        <row r="294">
          <cell r="A294">
            <v>7</v>
          </cell>
        </row>
        <row r="295">
          <cell r="A295">
            <v>8</v>
          </cell>
        </row>
        <row r="296">
          <cell r="A296">
            <v>9</v>
          </cell>
        </row>
        <row r="297">
          <cell r="A297">
            <v>10</v>
          </cell>
        </row>
        <row r="298">
          <cell r="A298">
            <v>11</v>
          </cell>
        </row>
        <row r="299">
          <cell r="A299">
            <v>12</v>
          </cell>
        </row>
        <row r="300">
          <cell r="A300">
            <v>13</v>
          </cell>
        </row>
        <row r="301">
          <cell r="A301">
            <v>14</v>
          </cell>
        </row>
        <row r="302">
          <cell r="A302">
            <v>15</v>
          </cell>
        </row>
        <row r="303">
          <cell r="A303">
            <v>16</v>
          </cell>
        </row>
        <row r="304">
          <cell r="A304">
            <v>17</v>
          </cell>
        </row>
        <row r="305">
          <cell r="A305">
            <v>18</v>
          </cell>
        </row>
        <row r="306">
          <cell r="A306">
            <v>19</v>
          </cell>
        </row>
        <row r="307">
          <cell r="A307">
            <v>20</v>
          </cell>
        </row>
        <row r="308">
          <cell r="A308">
            <v>21</v>
          </cell>
        </row>
        <row r="309">
          <cell r="A309">
            <v>22</v>
          </cell>
        </row>
        <row r="310">
          <cell r="A310">
            <v>23</v>
          </cell>
        </row>
        <row r="311">
          <cell r="A311">
            <v>24</v>
          </cell>
        </row>
        <row r="312">
          <cell r="A312">
            <v>25</v>
          </cell>
        </row>
        <row r="313">
          <cell r="A313">
            <v>26</v>
          </cell>
        </row>
        <row r="314">
          <cell r="A314">
            <v>27</v>
          </cell>
        </row>
        <row r="315">
          <cell r="A315">
            <v>28</v>
          </cell>
        </row>
        <row r="316">
          <cell r="A316">
            <v>29</v>
          </cell>
        </row>
        <row r="317">
          <cell r="A317">
            <v>30</v>
          </cell>
        </row>
        <row r="318">
          <cell r="A318">
            <v>31</v>
          </cell>
        </row>
        <row r="319">
          <cell r="A319" t="str">
            <v xml:space="preserve">Nov/01 </v>
          </cell>
        </row>
        <row r="320">
          <cell r="A320">
            <v>2</v>
          </cell>
        </row>
        <row r="321">
          <cell r="A321">
            <v>3</v>
          </cell>
        </row>
        <row r="322">
          <cell r="A322">
            <v>4</v>
          </cell>
        </row>
        <row r="323">
          <cell r="A323">
            <v>5</v>
          </cell>
        </row>
        <row r="324">
          <cell r="A324">
            <v>6</v>
          </cell>
        </row>
        <row r="325">
          <cell r="A325">
            <v>7</v>
          </cell>
        </row>
        <row r="326">
          <cell r="A326">
            <v>8</v>
          </cell>
        </row>
        <row r="327">
          <cell r="A327">
            <v>9</v>
          </cell>
        </row>
        <row r="328">
          <cell r="A328">
            <v>10</v>
          </cell>
        </row>
        <row r="329">
          <cell r="A329">
            <v>11</v>
          </cell>
        </row>
        <row r="330">
          <cell r="A330">
            <v>12</v>
          </cell>
        </row>
        <row r="331">
          <cell r="A331">
            <v>13</v>
          </cell>
        </row>
        <row r="332">
          <cell r="A332">
            <v>14</v>
          </cell>
        </row>
        <row r="333">
          <cell r="A333">
            <v>15</v>
          </cell>
        </row>
        <row r="334">
          <cell r="A334">
            <v>16</v>
          </cell>
        </row>
        <row r="335">
          <cell r="A335">
            <v>17</v>
          </cell>
        </row>
        <row r="336">
          <cell r="A336">
            <v>18</v>
          </cell>
        </row>
        <row r="337">
          <cell r="A337">
            <v>19</v>
          </cell>
        </row>
        <row r="338">
          <cell r="A338">
            <v>20</v>
          </cell>
        </row>
        <row r="339">
          <cell r="A339">
            <v>21</v>
          </cell>
        </row>
        <row r="340">
          <cell r="A340">
            <v>22</v>
          </cell>
        </row>
        <row r="341">
          <cell r="A341">
            <v>23</v>
          </cell>
        </row>
        <row r="342">
          <cell r="A342">
            <v>24</v>
          </cell>
        </row>
        <row r="343">
          <cell r="A343">
            <v>25</v>
          </cell>
        </row>
        <row r="344">
          <cell r="A344">
            <v>26</v>
          </cell>
        </row>
        <row r="345">
          <cell r="A345">
            <v>27</v>
          </cell>
        </row>
        <row r="346">
          <cell r="A346">
            <v>28</v>
          </cell>
        </row>
        <row r="347">
          <cell r="A347">
            <v>29</v>
          </cell>
        </row>
        <row r="348">
          <cell r="A348">
            <v>30</v>
          </cell>
        </row>
        <row r="349">
          <cell r="A349">
            <v>31</v>
          </cell>
        </row>
        <row r="350">
          <cell r="A350" t="str">
            <v xml:space="preserve">Des/01 </v>
          </cell>
        </row>
        <row r="351">
          <cell r="A351">
            <v>2</v>
          </cell>
        </row>
        <row r="352">
          <cell r="A352">
            <v>3</v>
          </cell>
        </row>
        <row r="353">
          <cell r="A353">
            <v>4</v>
          </cell>
        </row>
        <row r="354">
          <cell r="A354">
            <v>5</v>
          </cell>
        </row>
        <row r="355">
          <cell r="A355">
            <v>6</v>
          </cell>
        </row>
        <row r="356">
          <cell r="A356">
            <v>7</v>
          </cell>
        </row>
        <row r="357">
          <cell r="A357">
            <v>8</v>
          </cell>
        </row>
        <row r="358">
          <cell r="A358">
            <v>9</v>
          </cell>
        </row>
        <row r="359">
          <cell r="A359">
            <v>10</v>
          </cell>
        </row>
        <row r="360">
          <cell r="A360">
            <v>11</v>
          </cell>
        </row>
        <row r="361">
          <cell r="A361">
            <v>12</v>
          </cell>
        </row>
        <row r="362">
          <cell r="A362">
            <v>13</v>
          </cell>
        </row>
        <row r="363">
          <cell r="A363">
            <v>14</v>
          </cell>
        </row>
        <row r="364">
          <cell r="A364">
            <v>15</v>
          </cell>
        </row>
        <row r="365">
          <cell r="A365">
            <v>16</v>
          </cell>
        </row>
        <row r="366">
          <cell r="A366">
            <v>17</v>
          </cell>
        </row>
        <row r="367">
          <cell r="A367">
            <v>18</v>
          </cell>
        </row>
        <row r="368">
          <cell r="A368">
            <v>19</v>
          </cell>
        </row>
        <row r="369">
          <cell r="A369">
            <v>20</v>
          </cell>
        </row>
        <row r="370">
          <cell r="A370">
            <v>21</v>
          </cell>
        </row>
        <row r="371">
          <cell r="A371">
            <v>22</v>
          </cell>
        </row>
        <row r="372">
          <cell r="A372">
            <v>23</v>
          </cell>
        </row>
        <row r="373">
          <cell r="A373">
            <v>24</v>
          </cell>
        </row>
        <row r="374">
          <cell r="A374">
            <v>25</v>
          </cell>
        </row>
        <row r="375">
          <cell r="A375">
            <v>26</v>
          </cell>
        </row>
        <row r="376">
          <cell r="A376">
            <v>27</v>
          </cell>
        </row>
        <row r="377">
          <cell r="A377">
            <v>28</v>
          </cell>
        </row>
        <row r="378">
          <cell r="A378">
            <v>29</v>
          </cell>
        </row>
        <row r="379">
          <cell r="A379">
            <v>30</v>
          </cell>
        </row>
        <row r="380">
          <cell r="A380">
            <v>31</v>
          </cell>
        </row>
      </sheetData>
      <sheetData sheetId="47" refreshError="1"/>
      <sheetData sheetId="48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Bagan"/>
      <sheetName val="KPI"/>
      <sheetName val="PCR"/>
      <sheetName val="OLAH VS OT"/>
      <sheetName val="OLAH VS OT (2)"/>
      <sheetName val="graflbr-gp"/>
      <sheetName val="PABRIK"/>
      <sheetName val="GRAF TBS VS COST"/>
      <sheetName val="LAY"/>
      <sheetName val="PL Des"/>
      <sheetName val="PL Nov"/>
      <sheetName val="PL Okt"/>
      <sheetName val="K.Mesin"/>
      <sheetName val="PICA"/>
      <sheetName val="SOLAR"/>
      <sheetName val="AN PK"/>
      <sheetName val="LD Okt"/>
      <sheetName val="LD Nov"/>
      <sheetName val="LD Des"/>
      <sheetName val="LA03"/>
      <sheetName val="GRAF SM"/>
      <sheetName val="PK"/>
      <sheetName val="PO"/>
      <sheetName val="Through"/>
      <sheetName val="Rend~CPO"/>
      <sheetName val="CH Vs Er"/>
      <sheetName val="Qlt CPO"/>
      <sheetName val="Rend~Kernel"/>
      <sheetName val="Qlt KRN"/>
      <sheetName val="FFA"/>
      <sheetName val="Br Dn"/>
      <sheetName val="ER Vs FFA"/>
      <sheetName val="Qlt Vs ER"/>
      <sheetName val="CPO Loss"/>
      <sheetName val="Proses Ctr"/>
      <sheetName val="Krn Loss"/>
      <sheetName val="BD"/>
      <sheetName val="Data"/>
      <sheetName val="NAMA"/>
      <sheetName val="MPP"/>
      <sheetName val="REKAP ST M"/>
      <sheetName val="PETA"/>
      <sheetName val="SRL1"/>
      <sheetName val="SRL2"/>
      <sheetName val="AREA"/>
      <sheetName val="PABRIK (2)"/>
      <sheetName val="Pab SRL 1"/>
      <sheetName val="PABRIK _2_"/>
      <sheetName val="Olah"/>
      <sheetName val="% Lbr vs G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59">
          <cell r="B59">
            <v>14.04</v>
          </cell>
          <cell r="C59">
            <v>22.54</v>
          </cell>
          <cell r="D59">
            <v>22.31</v>
          </cell>
          <cell r="E59">
            <v>30.66</v>
          </cell>
          <cell r="F59">
            <v>30.57</v>
          </cell>
          <cell r="G59">
            <v>21.31</v>
          </cell>
          <cell r="H59">
            <v>29.59</v>
          </cell>
          <cell r="I59">
            <v>23.58</v>
          </cell>
          <cell r="J59">
            <v>22.11</v>
          </cell>
          <cell r="K59">
            <v>23.04</v>
          </cell>
          <cell r="L59">
            <v>27.68</v>
          </cell>
          <cell r="M59">
            <v>46.77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>
        <row r="9">
          <cell r="A9" t="str">
            <v xml:space="preserve">Jan/01 </v>
          </cell>
          <cell r="B9">
            <v>0</v>
          </cell>
          <cell r="C9">
            <v>0</v>
          </cell>
          <cell r="E9">
            <v>0</v>
          </cell>
          <cell r="F9">
            <v>0</v>
          </cell>
          <cell r="H9">
            <v>0</v>
          </cell>
          <cell r="I9">
            <v>0</v>
          </cell>
          <cell r="K9">
            <v>0</v>
          </cell>
          <cell r="L9">
            <v>0</v>
          </cell>
          <cell r="N9">
            <v>0</v>
          </cell>
          <cell r="O9">
            <v>0</v>
          </cell>
          <cell r="Q9">
            <v>0</v>
          </cell>
          <cell r="R9">
            <v>0</v>
          </cell>
          <cell r="T9">
            <v>0</v>
          </cell>
          <cell r="U9">
            <v>0</v>
          </cell>
          <cell r="W9">
            <v>0</v>
          </cell>
          <cell r="X9">
            <v>0</v>
          </cell>
          <cell r="AC9">
            <v>0</v>
          </cell>
          <cell r="AD9">
            <v>0</v>
          </cell>
          <cell r="AF9">
            <v>5</v>
          </cell>
        </row>
        <row r="10">
          <cell r="A10">
            <v>2</v>
          </cell>
          <cell r="B10">
            <v>2</v>
          </cell>
          <cell r="C10">
            <v>11</v>
          </cell>
          <cell r="E10">
            <v>6.75</v>
          </cell>
          <cell r="F10">
            <v>6.75</v>
          </cell>
          <cell r="H10">
            <v>5.166666666666667</v>
          </cell>
          <cell r="I10">
            <v>8.1666666666666661</v>
          </cell>
          <cell r="K10">
            <v>2.8636363636363638</v>
          </cell>
          <cell r="L10">
            <v>5.5454545454545459</v>
          </cell>
          <cell r="N10">
            <v>4.3333333333333339</v>
          </cell>
          <cell r="O10">
            <v>6.0555555555555554</v>
          </cell>
          <cell r="Q10">
            <v>3.5249999999999995</v>
          </cell>
          <cell r="R10">
            <v>5.7750000000000004</v>
          </cell>
          <cell r="T10">
            <v>15.448275862068966</v>
          </cell>
          <cell r="U10">
            <v>10.448275862068966</v>
          </cell>
          <cell r="W10">
            <v>16.434782608695652</v>
          </cell>
          <cell r="X10">
            <v>10.652173913043478</v>
          </cell>
          <cell r="AC10">
            <v>10.183673469387756</v>
          </cell>
          <cell r="AD10">
            <v>8.4489795918367339</v>
          </cell>
          <cell r="AF10">
            <v>5</v>
          </cell>
        </row>
        <row r="11">
          <cell r="A11">
            <v>3</v>
          </cell>
          <cell r="B11">
            <v>3.8</v>
          </cell>
          <cell r="C11">
            <v>5.2</v>
          </cell>
          <cell r="E11">
            <v>7.0000000000000009</v>
          </cell>
          <cell r="F11">
            <v>7.7142857142857135</v>
          </cell>
          <cell r="H11">
            <v>5.6666666666666661</v>
          </cell>
          <cell r="I11">
            <v>6.666666666666667</v>
          </cell>
          <cell r="K11">
            <v>2.8888888888888888</v>
          </cell>
          <cell r="L11">
            <v>4.9259259259259256</v>
          </cell>
          <cell r="N11">
            <v>4.1500000000000004</v>
          </cell>
          <cell r="O11">
            <v>6.6000000000000005</v>
          </cell>
          <cell r="Q11">
            <v>3.4255319148936167</v>
          </cell>
          <cell r="R11">
            <v>5.6382978723404253</v>
          </cell>
          <cell r="T11">
            <v>11.450000000000001</v>
          </cell>
          <cell r="U11">
            <v>12.65</v>
          </cell>
          <cell r="W11">
            <v>11.450000000000001</v>
          </cell>
          <cell r="X11">
            <v>12.65</v>
          </cell>
          <cell r="AC11">
            <v>6.9393939393939394</v>
          </cell>
          <cell r="AD11">
            <v>8.5959595959595951</v>
          </cell>
          <cell r="AF11">
            <v>5</v>
          </cell>
        </row>
        <row r="12">
          <cell r="A12">
            <v>4</v>
          </cell>
          <cell r="B12">
            <v>3.5000000000000004</v>
          </cell>
          <cell r="C12">
            <v>6.75</v>
          </cell>
          <cell r="E12">
            <v>4.4285714285714279</v>
          </cell>
          <cell r="F12">
            <v>6.4285714285714279</v>
          </cell>
          <cell r="H12">
            <v>4.0909090909090908</v>
          </cell>
          <cell r="I12">
            <v>6.5454545454545459</v>
          </cell>
          <cell r="K12">
            <v>4.125</v>
          </cell>
          <cell r="L12">
            <v>5.0625</v>
          </cell>
          <cell r="N12">
            <v>5.695652173913043</v>
          </cell>
          <cell r="O12">
            <v>4.4782608695652177</v>
          </cell>
          <cell r="Q12">
            <v>4.7818181818181813</v>
          </cell>
          <cell r="R12">
            <v>4.8181818181818183</v>
          </cell>
          <cell r="T12">
            <v>12.333333333333334</v>
          </cell>
          <cell r="U12">
            <v>14.444444444444443</v>
          </cell>
          <cell r="W12">
            <v>12.333333333333334</v>
          </cell>
          <cell r="X12">
            <v>14.444444444444443</v>
          </cell>
          <cell r="AC12">
            <v>7.3725490196078436</v>
          </cell>
          <cell r="AD12">
            <v>8.4019607843137258</v>
          </cell>
          <cell r="AF12">
            <v>5</v>
          </cell>
        </row>
        <row r="13">
          <cell r="A13">
            <v>5</v>
          </cell>
          <cell r="B13">
            <v>0</v>
          </cell>
          <cell r="C13">
            <v>0</v>
          </cell>
          <cell r="E13">
            <v>0</v>
          </cell>
          <cell r="F13">
            <v>0</v>
          </cell>
          <cell r="H13">
            <v>0</v>
          </cell>
          <cell r="I13">
            <v>0</v>
          </cell>
          <cell r="K13">
            <v>0</v>
          </cell>
          <cell r="L13">
            <v>0</v>
          </cell>
          <cell r="N13">
            <v>0</v>
          </cell>
          <cell r="O13">
            <v>0</v>
          </cell>
          <cell r="Q13">
            <v>0</v>
          </cell>
          <cell r="R13">
            <v>0</v>
          </cell>
          <cell r="T13">
            <v>0</v>
          </cell>
          <cell r="U13">
            <v>0</v>
          </cell>
          <cell r="W13">
            <v>0</v>
          </cell>
          <cell r="X13">
            <v>0</v>
          </cell>
          <cell r="AC13">
            <v>0</v>
          </cell>
          <cell r="AD13">
            <v>0</v>
          </cell>
          <cell r="AF13">
            <v>5</v>
          </cell>
        </row>
        <row r="14">
          <cell r="A14">
            <v>6</v>
          </cell>
          <cell r="B14">
            <v>4.5</v>
          </cell>
          <cell r="C14">
            <v>8.5</v>
          </cell>
          <cell r="E14">
            <v>7.0000000000000009</v>
          </cell>
          <cell r="F14">
            <v>6</v>
          </cell>
          <cell r="H14">
            <v>6.375</v>
          </cell>
          <cell r="I14">
            <v>6.625</v>
          </cell>
          <cell r="K14">
            <v>4.8620689655172411</v>
          </cell>
          <cell r="L14">
            <v>4.068965517241379</v>
          </cell>
          <cell r="N14">
            <v>3.8148148148148144</v>
          </cell>
          <cell r="O14">
            <v>6.7777777777777786</v>
          </cell>
          <cell r="Q14">
            <v>4.3571428571428577</v>
          </cell>
          <cell r="R14">
            <v>5.375</v>
          </cell>
          <cell r="T14">
            <v>14.212121212121213</v>
          </cell>
          <cell r="U14">
            <v>13.030303030303031</v>
          </cell>
          <cell r="W14">
            <v>0</v>
          </cell>
          <cell r="X14">
            <v>0</v>
          </cell>
          <cell r="AC14">
            <v>7.8762886597938149</v>
          </cell>
          <cell r="AD14">
            <v>8.0824742268041234</v>
          </cell>
          <cell r="AF14">
            <v>5</v>
          </cell>
        </row>
        <row r="15">
          <cell r="A15">
            <v>7</v>
          </cell>
          <cell r="B15">
            <v>0</v>
          </cell>
          <cell r="C15">
            <v>9</v>
          </cell>
          <cell r="E15">
            <v>7.875</v>
          </cell>
          <cell r="F15">
            <v>7.1249999999999991</v>
          </cell>
          <cell r="H15">
            <v>5.7272727272727275</v>
          </cell>
          <cell r="I15">
            <v>7.6363636363636367</v>
          </cell>
          <cell r="K15">
            <v>5.375</v>
          </cell>
          <cell r="L15">
            <v>3.65625</v>
          </cell>
          <cell r="N15">
            <v>6.1</v>
          </cell>
          <cell r="O15">
            <v>4.7333333333333334</v>
          </cell>
          <cell r="Q15">
            <v>5.725806451612903</v>
          </cell>
          <cell r="R15">
            <v>4.1774193548387091</v>
          </cell>
          <cell r="T15">
            <v>9.1428571428571423</v>
          </cell>
          <cell r="U15">
            <v>11.892857142857142</v>
          </cell>
          <cell r="W15">
            <v>0</v>
          </cell>
          <cell r="X15">
            <v>0</v>
          </cell>
          <cell r="AC15">
            <v>6.6732673267326739</v>
          </cell>
          <cell r="AD15">
            <v>6.6930693069306937</v>
          </cell>
          <cell r="AF15">
            <v>5</v>
          </cell>
        </row>
        <row r="16">
          <cell r="A16">
            <v>8</v>
          </cell>
          <cell r="B16">
            <v>0.66666666666666674</v>
          </cell>
          <cell r="C16">
            <v>9.3333333333333339</v>
          </cell>
          <cell r="E16">
            <v>7.625</v>
          </cell>
          <cell r="F16">
            <v>4.5</v>
          </cell>
          <cell r="H16">
            <v>5.7272727272727275</v>
          </cell>
          <cell r="I16">
            <v>5.8181818181818183</v>
          </cell>
          <cell r="K16">
            <v>5.5</v>
          </cell>
          <cell r="L16">
            <v>3.9444444444444442</v>
          </cell>
          <cell r="N16">
            <v>4.3999999999999995</v>
          </cell>
          <cell r="O16">
            <v>5.04</v>
          </cell>
          <cell r="Q16">
            <v>5.0491803278688527</v>
          </cell>
          <cell r="R16">
            <v>4.3934426229508192</v>
          </cell>
          <cell r="T16">
            <v>10.970588235294118</v>
          </cell>
          <cell r="U16">
            <v>10.441176470588236</v>
          </cell>
          <cell r="W16">
            <v>0</v>
          </cell>
          <cell r="X16">
            <v>0</v>
          </cell>
          <cell r="AC16">
            <v>7.0188679245283021</v>
          </cell>
          <cell r="AD16">
            <v>6.4811320754716979</v>
          </cell>
          <cell r="AF16">
            <v>5</v>
          </cell>
        </row>
        <row r="17">
          <cell r="A17">
            <v>9</v>
          </cell>
          <cell r="B17">
            <v>2.6</v>
          </cell>
          <cell r="C17">
            <v>9.1999999999999993</v>
          </cell>
          <cell r="E17">
            <v>7.6363636363636367</v>
          </cell>
          <cell r="F17">
            <v>6.0909090909090908</v>
          </cell>
          <cell r="H17">
            <v>6.0625</v>
          </cell>
          <cell r="I17">
            <v>7.0624999999999991</v>
          </cell>
          <cell r="K17">
            <v>2.71875</v>
          </cell>
          <cell r="L17">
            <v>4.1875</v>
          </cell>
          <cell r="N17">
            <v>4.6428571428571432</v>
          </cell>
          <cell r="O17">
            <v>5.4642857142857144</v>
          </cell>
          <cell r="Q17">
            <v>3.6166666666666667</v>
          </cell>
          <cell r="R17">
            <v>4.7833333333333332</v>
          </cell>
          <cell r="T17">
            <v>9.28125</v>
          </cell>
          <cell r="U17">
            <v>9.78125</v>
          </cell>
          <cell r="W17">
            <v>9.28125</v>
          </cell>
          <cell r="X17">
            <v>9.78125</v>
          </cell>
          <cell r="AC17">
            <v>6.4857142857142867</v>
          </cell>
          <cell r="AD17">
            <v>7.3285714285714292</v>
          </cell>
          <cell r="AF17">
            <v>5</v>
          </cell>
        </row>
        <row r="18">
          <cell r="A18">
            <v>10</v>
          </cell>
          <cell r="B18">
            <v>3</v>
          </cell>
          <cell r="C18">
            <v>5</v>
          </cell>
          <cell r="E18">
            <v>6</v>
          </cell>
          <cell r="F18">
            <v>7.0000000000000009</v>
          </cell>
          <cell r="H18">
            <v>5.4</v>
          </cell>
          <cell r="I18">
            <v>6.6000000000000005</v>
          </cell>
          <cell r="K18">
            <v>2.2903225806451615</v>
          </cell>
          <cell r="L18">
            <v>4.67741935483871</v>
          </cell>
          <cell r="N18">
            <v>4.0588235294117645</v>
          </cell>
          <cell r="O18">
            <v>6.2941176470588234</v>
          </cell>
          <cell r="Q18">
            <v>2.9166666666666665</v>
          </cell>
          <cell r="R18">
            <v>5.25</v>
          </cell>
          <cell r="T18">
            <v>9.1066224787155026</v>
          </cell>
          <cell r="U18">
            <v>12.463573510085139</v>
          </cell>
          <cell r="W18">
            <v>9.1066224787155026</v>
          </cell>
          <cell r="X18">
            <v>12.463573510085139</v>
          </cell>
          <cell r="AC18">
            <v>6.1752652557121213</v>
          </cell>
          <cell r="AD18">
            <v>8.9120305394936281</v>
          </cell>
          <cell r="AF18">
            <v>5</v>
          </cell>
        </row>
        <row r="19">
          <cell r="A19">
            <v>11</v>
          </cell>
          <cell r="B19">
            <v>1</v>
          </cell>
          <cell r="C19">
            <v>14.499999999999998</v>
          </cell>
          <cell r="E19">
            <v>6.25</v>
          </cell>
          <cell r="F19">
            <v>6</v>
          </cell>
          <cell r="H19">
            <v>5.2</v>
          </cell>
          <cell r="I19">
            <v>7.7</v>
          </cell>
          <cell r="K19">
            <v>3.0625</v>
          </cell>
          <cell r="L19">
            <v>5.4375</v>
          </cell>
          <cell r="N19">
            <v>2.2941176470588234</v>
          </cell>
          <cell r="O19">
            <v>5.6470588235294121</v>
          </cell>
          <cell r="Q19">
            <v>2.7959183673469385</v>
          </cell>
          <cell r="R19">
            <v>5.5102040816326534</v>
          </cell>
          <cell r="T19">
            <v>8.8648648648648649</v>
          </cell>
          <cell r="U19">
            <v>12.432432432432433</v>
          </cell>
          <cell r="W19">
            <v>8.8648648648648649</v>
          </cell>
          <cell r="X19">
            <v>12.432432432432433</v>
          </cell>
          <cell r="AC19">
            <v>6.3533834586466167</v>
          </cell>
          <cell r="AD19">
            <v>9.526315789473685</v>
          </cell>
          <cell r="AF19">
            <v>5</v>
          </cell>
        </row>
        <row r="20">
          <cell r="A20">
            <v>12</v>
          </cell>
          <cell r="B20">
            <v>4.5</v>
          </cell>
          <cell r="C20">
            <v>14.000000000000002</v>
          </cell>
          <cell r="E20">
            <v>5.2857142857142856</v>
          </cell>
          <cell r="F20">
            <v>4.2857142857142856</v>
          </cell>
          <cell r="H20">
            <v>5.1111111111111116</v>
          </cell>
          <cell r="I20">
            <v>6.4444444444444446</v>
          </cell>
          <cell r="K20">
            <v>4.7142857142857144</v>
          </cell>
          <cell r="L20">
            <v>5.1904761904761907</v>
          </cell>
          <cell r="N20">
            <v>4.3181818181818183</v>
          </cell>
          <cell r="O20">
            <v>4.1363636363636367</v>
          </cell>
          <cell r="Q20">
            <v>4.578125</v>
          </cell>
          <cell r="R20">
            <v>4.828125</v>
          </cell>
          <cell r="T20">
            <v>0</v>
          </cell>
          <cell r="U20">
            <v>0</v>
          </cell>
          <cell r="W20">
            <v>0</v>
          </cell>
          <cell r="X20">
            <v>0</v>
          </cell>
          <cell r="AC20">
            <v>4.6438356164383565</v>
          </cell>
          <cell r="AD20">
            <v>5.0273972602739727</v>
          </cell>
          <cell r="AF20">
            <v>5</v>
          </cell>
        </row>
        <row r="21">
          <cell r="A21">
            <v>13</v>
          </cell>
          <cell r="B21">
            <v>0</v>
          </cell>
          <cell r="C21">
            <v>0</v>
          </cell>
          <cell r="E21">
            <v>0</v>
          </cell>
          <cell r="F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Q21">
            <v>0</v>
          </cell>
          <cell r="R21">
            <v>0</v>
          </cell>
          <cell r="T21">
            <v>19.040000000000003</v>
          </cell>
          <cell r="U21">
            <v>9.8000000000000007</v>
          </cell>
          <cell r="W21">
            <v>19.040000000000003</v>
          </cell>
          <cell r="X21">
            <v>9.8000000000000007</v>
          </cell>
          <cell r="AC21">
            <v>19.040000000000003</v>
          </cell>
          <cell r="AD21">
            <v>9.8000000000000007</v>
          </cell>
          <cell r="AF21">
            <v>5</v>
          </cell>
        </row>
        <row r="22">
          <cell r="A22">
            <v>14</v>
          </cell>
          <cell r="B22">
            <v>5.4</v>
          </cell>
          <cell r="C22">
            <v>6.8000000000000007</v>
          </cell>
          <cell r="E22">
            <v>5.4</v>
          </cell>
          <cell r="F22">
            <v>10.6</v>
          </cell>
          <cell r="H22">
            <v>5.4</v>
          </cell>
          <cell r="I22">
            <v>9.3333333333333339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Q22">
            <v>0</v>
          </cell>
          <cell r="R22">
            <v>0</v>
          </cell>
          <cell r="T22">
            <v>9.3888888888888875</v>
          </cell>
          <cell r="U22">
            <v>16.777777777777779</v>
          </cell>
          <cell r="W22">
            <v>9.3888888888888875</v>
          </cell>
          <cell r="X22">
            <v>16.777777777777779</v>
          </cell>
          <cell r="AC22">
            <v>8.2156862745098032</v>
          </cell>
          <cell r="AD22">
            <v>14.588235294117647</v>
          </cell>
          <cell r="AF22">
            <v>5</v>
          </cell>
        </row>
        <row r="23">
          <cell r="A23">
            <v>15</v>
          </cell>
          <cell r="B23">
            <v>5</v>
          </cell>
          <cell r="C23">
            <v>5</v>
          </cell>
          <cell r="E23">
            <v>7.1249999999999991</v>
          </cell>
          <cell r="F23">
            <v>8.375</v>
          </cell>
          <cell r="H23">
            <v>6.5454545454545459</v>
          </cell>
          <cell r="I23">
            <v>7.4545454545454541</v>
          </cell>
          <cell r="K23">
            <v>3</v>
          </cell>
          <cell r="L23">
            <v>4.2105263157894735</v>
          </cell>
          <cell r="N23">
            <v>2.9090909090909092</v>
          </cell>
          <cell r="O23">
            <v>7.0909090909090908</v>
          </cell>
          <cell r="Q23">
            <v>2.9666666666666668</v>
          </cell>
          <cell r="R23">
            <v>5.2666666666666666</v>
          </cell>
          <cell r="T23">
            <v>4.1904761904761907</v>
          </cell>
          <cell r="U23">
            <v>13.666666666666666</v>
          </cell>
          <cell r="W23">
            <v>4.1904761904761907</v>
          </cell>
          <cell r="X23">
            <v>13.666666666666666</v>
          </cell>
          <cell r="AC23">
            <v>4.0602409638554215</v>
          </cell>
          <cell r="AD23">
            <v>9.8072289156626518</v>
          </cell>
          <cell r="AF23">
            <v>5</v>
          </cell>
        </row>
        <row r="24">
          <cell r="A24">
            <v>16</v>
          </cell>
          <cell r="B24">
            <v>2</v>
          </cell>
          <cell r="C24">
            <v>4</v>
          </cell>
          <cell r="E24">
            <v>4.7777777777777777</v>
          </cell>
          <cell r="F24">
            <v>8.2222222222222232</v>
          </cell>
          <cell r="H24">
            <v>4.5</v>
          </cell>
          <cell r="I24">
            <v>7.8</v>
          </cell>
          <cell r="K24">
            <v>5.4</v>
          </cell>
          <cell r="L24">
            <v>5.25</v>
          </cell>
          <cell r="N24">
            <v>3.64</v>
          </cell>
          <cell r="O24">
            <v>6.4799999999999995</v>
          </cell>
          <cell r="Q24">
            <v>4.4222222222222225</v>
          </cell>
          <cell r="R24">
            <v>5.9333333333333336</v>
          </cell>
          <cell r="T24">
            <v>9.15</v>
          </cell>
          <cell r="U24">
            <v>10.65</v>
          </cell>
          <cell r="W24">
            <v>9.15</v>
          </cell>
          <cell r="X24">
            <v>10.65</v>
          </cell>
          <cell r="AC24">
            <v>6.4210526315789469</v>
          </cell>
          <cell r="AD24">
            <v>8.1157894736842113</v>
          </cell>
          <cell r="AF24">
            <v>5</v>
          </cell>
        </row>
        <row r="25">
          <cell r="A25">
            <v>17</v>
          </cell>
          <cell r="B25">
            <v>3</v>
          </cell>
          <cell r="C25">
            <v>8.2000000000000011</v>
          </cell>
          <cell r="E25">
            <v>7.8333333333333339</v>
          </cell>
          <cell r="F25">
            <v>6.166666666666667</v>
          </cell>
          <cell r="H25">
            <v>5.6363636363636367</v>
          </cell>
          <cell r="I25">
            <v>7.0909090909090908</v>
          </cell>
          <cell r="K25">
            <v>4.5714285714285712</v>
          </cell>
          <cell r="L25">
            <v>3.9047619047619047</v>
          </cell>
          <cell r="N25">
            <v>4.6428571428571432</v>
          </cell>
          <cell r="O25">
            <v>4.1785714285714288</v>
          </cell>
          <cell r="Q25">
            <v>4.612244897959183</v>
          </cell>
          <cell r="R25">
            <v>4.0612244897959187</v>
          </cell>
          <cell r="T25">
            <v>12</v>
          </cell>
          <cell r="U25">
            <v>9.9230769230769234</v>
          </cell>
          <cell r="W25">
            <v>12</v>
          </cell>
          <cell r="X25">
            <v>9.9230769230769234</v>
          </cell>
          <cell r="AC25">
            <v>8.8695652173913029</v>
          </cell>
          <cell r="AD25">
            <v>7.6159420289855078</v>
          </cell>
          <cell r="AF25">
            <v>5</v>
          </cell>
        </row>
        <row r="26">
          <cell r="A26">
            <v>18</v>
          </cell>
          <cell r="B26">
            <v>1.6666666666666667</v>
          </cell>
          <cell r="C26">
            <v>14.333333333333334</v>
          </cell>
          <cell r="E26">
            <v>3.1428571428571432</v>
          </cell>
          <cell r="F26">
            <v>7.5714285714285721</v>
          </cell>
          <cell r="H26">
            <v>2.7</v>
          </cell>
          <cell r="I26">
            <v>9.6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T26">
            <v>10.82608695652174</v>
          </cell>
          <cell r="U26">
            <v>14.326086956521738</v>
          </cell>
          <cell r="W26">
            <v>10.82608695652174</v>
          </cell>
          <cell r="X26">
            <v>14.326086956521738</v>
          </cell>
          <cell r="AC26">
            <v>10.029411764705882</v>
          </cell>
          <cell r="AD26">
            <v>13.862745098039216</v>
          </cell>
          <cell r="AF26">
            <v>5</v>
          </cell>
        </row>
        <row r="27">
          <cell r="A27">
            <v>19</v>
          </cell>
          <cell r="B27">
            <v>0</v>
          </cell>
          <cell r="C27">
            <v>0</v>
          </cell>
          <cell r="E27">
            <v>0</v>
          </cell>
          <cell r="F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Q27">
            <v>0</v>
          </cell>
          <cell r="R27">
            <v>0</v>
          </cell>
          <cell r="T27">
            <v>0</v>
          </cell>
          <cell r="U27">
            <v>0</v>
          </cell>
          <cell r="W27">
            <v>0</v>
          </cell>
          <cell r="X27">
            <v>0</v>
          </cell>
          <cell r="AC27">
            <v>0</v>
          </cell>
          <cell r="AD27">
            <v>0</v>
          </cell>
          <cell r="AF27">
            <v>5</v>
          </cell>
        </row>
        <row r="28">
          <cell r="A28">
            <v>20</v>
          </cell>
          <cell r="B28">
            <v>3.5000000000000004</v>
          </cell>
          <cell r="C28">
            <v>7.0000000000000009</v>
          </cell>
          <cell r="E28">
            <v>5.4</v>
          </cell>
          <cell r="F28">
            <v>9.3000000000000007</v>
          </cell>
          <cell r="H28">
            <v>5.083333333333333</v>
          </cell>
          <cell r="I28">
            <v>8.9166666666666679</v>
          </cell>
          <cell r="K28">
            <v>4.6875</v>
          </cell>
          <cell r="L28">
            <v>4.75</v>
          </cell>
          <cell r="N28">
            <v>5.8285714285714292</v>
          </cell>
          <cell r="O28">
            <v>5.8571428571428577</v>
          </cell>
          <cell r="Q28">
            <v>5.168674698795181</v>
          </cell>
          <cell r="R28">
            <v>5.2168674698795181</v>
          </cell>
          <cell r="T28">
            <v>14.48</v>
          </cell>
          <cell r="U28">
            <v>12</v>
          </cell>
          <cell r="W28">
            <v>14.48</v>
          </cell>
          <cell r="X28">
            <v>12</v>
          </cell>
          <cell r="AC28">
            <v>9.9384615384615387</v>
          </cell>
          <cell r="AD28">
            <v>8.9230769230769234</v>
          </cell>
          <cell r="AF28">
            <v>5</v>
          </cell>
        </row>
        <row r="29">
          <cell r="A29">
            <v>21</v>
          </cell>
          <cell r="B29">
            <v>2.75</v>
          </cell>
          <cell r="C29">
            <v>13.5</v>
          </cell>
          <cell r="E29">
            <v>4.2</v>
          </cell>
          <cell r="F29">
            <v>10.8</v>
          </cell>
          <cell r="H29">
            <v>3.5555555555555554</v>
          </cell>
          <cell r="I29">
            <v>12</v>
          </cell>
          <cell r="K29">
            <v>3.2</v>
          </cell>
          <cell r="L29">
            <v>4.9750000000000005</v>
          </cell>
          <cell r="N29">
            <v>4.84375</v>
          </cell>
          <cell r="O29">
            <v>5.53125</v>
          </cell>
          <cell r="Q29">
            <v>3.9305555555555558</v>
          </cell>
          <cell r="R29">
            <v>5.2222222222222223</v>
          </cell>
          <cell r="T29">
            <v>9.6451612903225801</v>
          </cell>
          <cell r="U29">
            <v>10.612903225806452</v>
          </cell>
          <cell r="W29">
            <v>9.6451612903225801</v>
          </cell>
          <cell r="X29">
            <v>10.612903225806452</v>
          </cell>
          <cell r="AC29">
            <v>6.3846153846153841</v>
          </cell>
          <cell r="AD29">
            <v>7.9860139860139858</v>
          </cell>
          <cell r="AF29">
            <v>5</v>
          </cell>
        </row>
        <row r="30">
          <cell r="A30">
            <v>22</v>
          </cell>
          <cell r="B30">
            <v>15</v>
          </cell>
          <cell r="C30">
            <v>9.6666666666666661</v>
          </cell>
          <cell r="E30">
            <v>5</v>
          </cell>
          <cell r="F30">
            <v>9.5</v>
          </cell>
          <cell r="H30">
            <v>8.3333333333333321</v>
          </cell>
          <cell r="I30">
            <v>9.5555555555555554</v>
          </cell>
          <cell r="K30">
            <v>3.0285714285714289</v>
          </cell>
          <cell r="L30">
            <v>6</v>
          </cell>
          <cell r="N30">
            <v>4.125</v>
          </cell>
          <cell r="O30">
            <v>6.3333333333333339</v>
          </cell>
          <cell r="Q30">
            <v>3.4745762711864407</v>
          </cell>
          <cell r="R30">
            <v>6.1355932203389827</v>
          </cell>
          <cell r="T30">
            <v>10.82608695652174</v>
          </cell>
          <cell r="U30">
            <v>11.565217391304348</v>
          </cell>
          <cell r="W30">
            <v>10.82608695652174</v>
          </cell>
          <cell r="X30">
            <v>11.565217391304348</v>
          </cell>
          <cell r="AC30">
            <v>6.8245614035087723</v>
          </cell>
          <cell r="AD30">
            <v>8.5964912280701764</v>
          </cell>
          <cell r="AF30">
            <v>5</v>
          </cell>
        </row>
        <row r="31">
          <cell r="A31">
            <v>23</v>
          </cell>
          <cell r="B31">
            <v>6.4</v>
          </cell>
          <cell r="C31">
            <v>9.1999999999999993</v>
          </cell>
          <cell r="E31">
            <v>5</v>
          </cell>
          <cell r="F31">
            <v>9.1666666666666661</v>
          </cell>
          <cell r="H31">
            <v>5.6363636363636367</v>
          </cell>
          <cell r="I31">
            <v>9.1818181818181817</v>
          </cell>
          <cell r="K31">
            <v>3.5135135135135136</v>
          </cell>
          <cell r="L31">
            <v>5.243243243243243</v>
          </cell>
          <cell r="N31">
            <v>4.1764705882352944</v>
          </cell>
          <cell r="O31">
            <v>5.1176470588235299</v>
          </cell>
          <cell r="Q31">
            <v>3.7222222222222219</v>
          </cell>
          <cell r="R31">
            <v>5.2037037037037033</v>
          </cell>
          <cell r="T31">
            <v>12.333333333333334</v>
          </cell>
          <cell r="U31">
            <v>10.777777777777779</v>
          </cell>
          <cell r="W31">
            <v>12.333333333333334</v>
          </cell>
          <cell r="X31">
            <v>10.777777777777779</v>
          </cell>
          <cell r="AC31">
            <v>5.8433734939759034</v>
          </cell>
          <cell r="AD31">
            <v>6.9397590361445785</v>
          </cell>
          <cell r="AF31">
            <v>5</v>
          </cell>
        </row>
        <row r="32">
          <cell r="A32">
            <v>24</v>
          </cell>
          <cell r="B32">
            <v>8.5</v>
          </cell>
          <cell r="C32">
            <v>8.5</v>
          </cell>
          <cell r="E32">
            <v>6.4</v>
          </cell>
          <cell r="F32">
            <v>8</v>
          </cell>
          <cell r="H32">
            <v>7.0000000000000009</v>
          </cell>
          <cell r="I32">
            <v>8.1428571428571441</v>
          </cell>
          <cell r="K32">
            <v>11.5</v>
          </cell>
          <cell r="L32">
            <v>14.833333333333334</v>
          </cell>
          <cell r="N32">
            <v>19.285714285714288</v>
          </cell>
          <cell r="O32">
            <v>12</v>
          </cell>
          <cell r="Q32">
            <v>15.692307692307692</v>
          </cell>
          <cell r="R32">
            <v>13.307692307692307</v>
          </cell>
          <cell r="T32">
            <v>13.5</v>
          </cell>
          <cell r="U32">
            <v>12.125</v>
          </cell>
          <cell r="W32">
            <v>13.5</v>
          </cell>
          <cell r="X32">
            <v>12.125</v>
          </cell>
          <cell r="AC32">
            <v>13.173076923076923</v>
          </cell>
          <cell r="AD32">
            <v>11.884615384615385</v>
          </cell>
          <cell r="AF32">
            <v>5</v>
          </cell>
        </row>
        <row r="33">
          <cell r="A33">
            <v>25</v>
          </cell>
          <cell r="B33">
            <v>7.0000000000000009</v>
          </cell>
          <cell r="C33">
            <v>7.6666666666666661</v>
          </cell>
          <cell r="E33">
            <v>7.1999999999999993</v>
          </cell>
          <cell r="F33">
            <v>8.2000000000000011</v>
          </cell>
          <cell r="H33">
            <v>7.1249999999999991</v>
          </cell>
          <cell r="I33">
            <v>8</v>
          </cell>
          <cell r="K33">
            <v>2</v>
          </cell>
          <cell r="L33">
            <v>4.0526315789473681</v>
          </cell>
          <cell r="N33">
            <v>1</v>
          </cell>
          <cell r="O33">
            <v>6.25</v>
          </cell>
          <cell r="Q33">
            <v>1.7037037037037037</v>
          </cell>
          <cell r="R33">
            <v>4.7037037037037033</v>
          </cell>
          <cell r="T33">
            <v>3</v>
          </cell>
          <cell r="U33">
            <v>23.857142857142858</v>
          </cell>
          <cell r="W33">
            <v>3</v>
          </cell>
          <cell r="X33">
            <v>23.857142857142858</v>
          </cell>
          <cell r="AC33">
            <v>2.9591836734693877</v>
          </cell>
          <cell r="AD33">
            <v>10.714285714285714</v>
          </cell>
          <cell r="AF33">
            <v>5</v>
          </cell>
        </row>
        <row r="34">
          <cell r="A34">
            <v>26</v>
          </cell>
          <cell r="B34">
            <v>0</v>
          </cell>
          <cell r="C34">
            <v>0</v>
          </cell>
          <cell r="E34">
            <v>0</v>
          </cell>
          <cell r="F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T34">
            <v>0</v>
          </cell>
          <cell r="U34">
            <v>0</v>
          </cell>
          <cell r="W34">
            <v>0</v>
          </cell>
          <cell r="X34">
            <v>0</v>
          </cell>
          <cell r="AC34">
            <v>0</v>
          </cell>
          <cell r="AD34">
            <v>0</v>
          </cell>
          <cell r="AF34">
            <v>5</v>
          </cell>
        </row>
        <row r="35">
          <cell r="A35">
            <v>27</v>
          </cell>
          <cell r="B35">
            <v>0</v>
          </cell>
          <cell r="C35">
            <v>0</v>
          </cell>
          <cell r="E35">
            <v>3.4285714285714288</v>
          </cell>
          <cell r="F35">
            <v>7.7142857142857135</v>
          </cell>
          <cell r="H35">
            <v>3.4285714285714288</v>
          </cell>
          <cell r="I35">
            <v>7.7142857142857135</v>
          </cell>
          <cell r="K35">
            <v>2.4444444444444446</v>
          </cell>
          <cell r="L35">
            <v>5.3333333333333339</v>
          </cell>
          <cell r="N35">
            <v>1.5333333333333332</v>
          </cell>
          <cell r="O35">
            <v>6.4666666666666668</v>
          </cell>
          <cell r="Q35">
            <v>2.0303030303030303</v>
          </cell>
          <cell r="R35">
            <v>5.8484848484848486</v>
          </cell>
          <cell r="T35">
            <v>6.9743589743589745</v>
          </cell>
          <cell r="U35">
            <v>10.512820512820513</v>
          </cell>
          <cell r="W35">
            <v>6.9743589743589745</v>
          </cell>
          <cell r="X35">
            <v>10.512820512820513</v>
          </cell>
          <cell r="AC35">
            <v>5.3813559322033893</v>
          </cell>
          <cell r="AD35">
            <v>9.0423728813559325</v>
          </cell>
          <cell r="AF35">
            <v>5</v>
          </cell>
        </row>
        <row r="36">
          <cell r="A36">
            <v>28</v>
          </cell>
          <cell r="B36">
            <v>5</v>
          </cell>
          <cell r="C36">
            <v>7.333333333333333</v>
          </cell>
          <cell r="E36">
            <v>10</v>
          </cell>
          <cell r="F36">
            <v>6.5</v>
          </cell>
          <cell r="H36">
            <v>8.3333333333333321</v>
          </cell>
          <cell r="I36">
            <v>6.7777777777777786</v>
          </cell>
          <cell r="K36">
            <v>2.5294117647058822</v>
          </cell>
          <cell r="L36">
            <v>5.1176470588235299</v>
          </cell>
          <cell r="N36">
            <v>1.5</v>
          </cell>
          <cell r="O36">
            <v>4.3999999999999995</v>
          </cell>
          <cell r="Q36">
            <v>2.1481481481481479</v>
          </cell>
          <cell r="R36">
            <v>4.8518518518518512</v>
          </cell>
          <cell r="T36">
            <v>5.9615384615384617</v>
          </cell>
          <cell r="U36">
            <v>10.730769230769232</v>
          </cell>
          <cell r="W36">
            <v>5.9615384615384617</v>
          </cell>
          <cell r="X36">
            <v>10.730769230769232</v>
          </cell>
          <cell r="AC36">
            <v>5.0340909090909092</v>
          </cell>
          <cell r="AD36">
            <v>8.5227272727272716</v>
          </cell>
          <cell r="AF36">
            <v>5</v>
          </cell>
        </row>
        <row r="37">
          <cell r="A37">
            <v>29</v>
          </cell>
          <cell r="B37">
            <v>4</v>
          </cell>
          <cell r="C37">
            <v>5.25</v>
          </cell>
          <cell r="E37">
            <v>4.375</v>
          </cell>
          <cell r="F37">
            <v>5.375</v>
          </cell>
          <cell r="H37">
            <v>4.25</v>
          </cell>
          <cell r="I37">
            <v>5.3333333333333339</v>
          </cell>
          <cell r="K37">
            <v>5.8666666666666663</v>
          </cell>
          <cell r="L37">
            <v>5.1333333333333337</v>
          </cell>
          <cell r="N37">
            <v>4</v>
          </cell>
          <cell r="O37">
            <v>4.4615384615384617</v>
          </cell>
          <cell r="Q37">
            <v>5</v>
          </cell>
          <cell r="R37">
            <v>4.8214285714285721</v>
          </cell>
          <cell r="T37">
            <v>8.7727272727272716</v>
          </cell>
          <cell r="U37">
            <v>11.454545454545455</v>
          </cell>
          <cell r="W37">
            <v>8.7727272727272716</v>
          </cell>
          <cell r="X37">
            <v>11.454545454545455</v>
          </cell>
          <cell r="AC37">
            <v>6.8690476190476186</v>
          </cell>
          <cell r="AD37">
            <v>8.3690476190476186</v>
          </cell>
          <cell r="AF37">
            <v>5</v>
          </cell>
        </row>
        <row r="38">
          <cell r="A38">
            <v>30</v>
          </cell>
          <cell r="B38">
            <v>0</v>
          </cell>
          <cell r="C38">
            <v>10</v>
          </cell>
          <cell r="E38">
            <v>4.4285714285714279</v>
          </cell>
          <cell r="F38">
            <v>8</v>
          </cell>
          <cell r="H38">
            <v>3.875</v>
          </cell>
          <cell r="I38">
            <v>8.25</v>
          </cell>
          <cell r="K38">
            <v>2.2666666666666666</v>
          </cell>
          <cell r="L38">
            <v>3.2</v>
          </cell>
          <cell r="N38">
            <v>7.5384615384615383</v>
          </cell>
          <cell r="O38">
            <v>4.4615384615384617</v>
          </cell>
          <cell r="Q38">
            <v>4.7142857142857144</v>
          </cell>
          <cell r="R38">
            <v>3.785714285714286</v>
          </cell>
          <cell r="T38">
            <v>20.454545454545457</v>
          </cell>
          <cell r="U38">
            <v>8.3636363636363633</v>
          </cell>
          <cell r="W38">
            <v>20.454545454545457</v>
          </cell>
          <cell r="X38">
            <v>8.3636363636363633</v>
          </cell>
          <cell r="AC38">
            <v>13.2875</v>
          </cell>
          <cell r="AD38">
            <v>6.75</v>
          </cell>
          <cell r="AF38">
            <v>5</v>
          </cell>
        </row>
        <row r="39">
          <cell r="A39">
            <v>31</v>
          </cell>
          <cell r="B39">
            <v>4</v>
          </cell>
          <cell r="C39">
            <v>14.000000000000002</v>
          </cell>
          <cell r="E39">
            <v>5.3333333333333339</v>
          </cell>
          <cell r="F39">
            <v>7.0000000000000009</v>
          </cell>
          <cell r="H39">
            <v>4.8888888888888893</v>
          </cell>
          <cell r="I39">
            <v>9.3333333333333339</v>
          </cell>
          <cell r="K39">
            <v>3.0833333333333335</v>
          </cell>
          <cell r="L39">
            <v>4.3333333333333339</v>
          </cell>
          <cell r="N39">
            <v>3.75</v>
          </cell>
          <cell r="O39">
            <v>4.5</v>
          </cell>
          <cell r="Q39">
            <v>3.4166666666666665</v>
          </cell>
          <cell r="R39">
            <v>4.416666666666667</v>
          </cell>
          <cell r="T39">
            <v>18.391304347826086</v>
          </cell>
          <cell r="U39">
            <v>8.304347826086957</v>
          </cell>
          <cell r="W39">
            <v>18.391304347826086</v>
          </cell>
          <cell r="X39">
            <v>8.304347826086957</v>
          </cell>
          <cell r="AC39">
            <v>12.30379746835443</v>
          </cell>
          <cell r="AD39">
            <v>7.2405063291139244</v>
          </cell>
          <cell r="AF39">
            <v>5</v>
          </cell>
        </row>
        <row r="40">
          <cell r="A40" t="str">
            <v xml:space="preserve">Feb/01 </v>
          </cell>
          <cell r="B40">
            <v>0</v>
          </cell>
          <cell r="C40">
            <v>0</v>
          </cell>
          <cell r="E40">
            <v>0</v>
          </cell>
          <cell r="F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Q40">
            <v>0</v>
          </cell>
          <cell r="R40">
            <v>0</v>
          </cell>
          <cell r="T40">
            <v>0</v>
          </cell>
          <cell r="U40">
            <v>0</v>
          </cell>
          <cell r="W40">
            <v>0</v>
          </cell>
          <cell r="X40">
            <v>0</v>
          </cell>
          <cell r="AC40">
            <v>0</v>
          </cell>
          <cell r="AD40">
            <v>0</v>
          </cell>
          <cell r="AF40">
            <v>5</v>
          </cell>
        </row>
        <row r="41">
          <cell r="A41">
            <v>2</v>
          </cell>
          <cell r="B41">
            <v>0</v>
          </cell>
          <cell r="C41">
            <v>0</v>
          </cell>
          <cell r="E41">
            <v>0</v>
          </cell>
          <cell r="F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Q41">
            <v>0</v>
          </cell>
          <cell r="R41">
            <v>0</v>
          </cell>
          <cell r="T41">
            <v>0</v>
          </cell>
          <cell r="U41">
            <v>0</v>
          </cell>
          <cell r="W41">
            <v>0</v>
          </cell>
          <cell r="X41">
            <v>0</v>
          </cell>
          <cell r="AC41">
            <v>0</v>
          </cell>
          <cell r="AD41">
            <v>0</v>
          </cell>
          <cell r="AF41">
            <v>5</v>
          </cell>
        </row>
        <row r="42">
          <cell r="A42">
            <v>3</v>
          </cell>
          <cell r="B42">
            <v>13.750000000000002</v>
          </cell>
          <cell r="C42">
            <v>5.5</v>
          </cell>
          <cell r="E42">
            <v>5</v>
          </cell>
          <cell r="F42">
            <v>6.8571428571428577</v>
          </cell>
          <cell r="H42">
            <v>8.1818181818181817</v>
          </cell>
          <cell r="I42">
            <v>6.3636363636363633</v>
          </cell>
          <cell r="K42">
            <v>3.3250000000000002</v>
          </cell>
          <cell r="L42">
            <v>4.6749999999999998</v>
          </cell>
          <cell r="N42">
            <v>4.96</v>
          </cell>
          <cell r="O42">
            <v>4.5199999999999996</v>
          </cell>
          <cell r="Q42">
            <v>3.9538461538461536</v>
          </cell>
          <cell r="R42">
            <v>4.6153846153846159</v>
          </cell>
          <cell r="T42">
            <v>40.157894736842103</v>
          </cell>
          <cell r="U42">
            <v>5.447368421052631</v>
          </cell>
          <cell r="W42">
            <v>40.157894736842103</v>
          </cell>
          <cell r="X42">
            <v>5.447368421052631</v>
          </cell>
          <cell r="AC42">
            <v>22.361842105263158</v>
          </cell>
          <cell r="AD42">
            <v>5.1578947368421053</v>
          </cell>
          <cell r="AF42">
            <v>5</v>
          </cell>
        </row>
        <row r="43">
          <cell r="A43">
            <v>4</v>
          </cell>
          <cell r="B43">
            <v>9</v>
          </cell>
          <cell r="C43">
            <v>9.3333333333333339</v>
          </cell>
          <cell r="E43">
            <v>1.2142857142857142</v>
          </cell>
          <cell r="F43">
            <v>2.9285714285714288</v>
          </cell>
          <cell r="H43">
            <v>2.5882352941176472</v>
          </cell>
          <cell r="I43">
            <v>4.0588235294117645</v>
          </cell>
          <cell r="K43">
            <v>2.4230769230769229</v>
          </cell>
          <cell r="L43">
            <v>5.4615384615384617</v>
          </cell>
          <cell r="N43">
            <v>2.1428571428571428</v>
          </cell>
          <cell r="O43">
            <v>6.8095238095238102</v>
          </cell>
          <cell r="Q43">
            <v>2.2978723404255321</v>
          </cell>
          <cell r="R43">
            <v>6.0638297872340425</v>
          </cell>
          <cell r="T43">
            <v>13.461538461538462</v>
          </cell>
          <cell r="U43">
            <v>11.923076923076923</v>
          </cell>
          <cell r="W43">
            <v>13.461538461538462</v>
          </cell>
          <cell r="X43">
            <v>11.923076923076923</v>
          </cell>
          <cell r="AC43">
            <v>7.3448275862068968</v>
          </cell>
          <cell r="AD43">
            <v>8.3965517241379306</v>
          </cell>
          <cell r="AF43">
            <v>5</v>
          </cell>
        </row>
        <row r="44">
          <cell r="A44">
            <v>5</v>
          </cell>
          <cell r="B44">
            <v>3.6666666666666665</v>
          </cell>
          <cell r="C44">
            <v>7.6666666666666661</v>
          </cell>
          <cell r="E44">
            <v>4.1666666666666661</v>
          </cell>
          <cell r="F44">
            <v>8.8333333333333339</v>
          </cell>
          <cell r="H44">
            <v>4</v>
          </cell>
          <cell r="I44">
            <v>8.4444444444444446</v>
          </cell>
          <cell r="K44">
            <v>3.1176470588235294</v>
          </cell>
          <cell r="L44">
            <v>5.3529411764705879</v>
          </cell>
          <cell r="N44">
            <v>3</v>
          </cell>
          <cell r="O44">
            <v>6.5</v>
          </cell>
          <cell r="Q44">
            <v>3.0689655172413794</v>
          </cell>
          <cell r="R44">
            <v>5.8275862068965516</v>
          </cell>
          <cell r="T44">
            <v>11.25</v>
          </cell>
          <cell r="U44">
            <v>13.200000000000001</v>
          </cell>
          <cell r="W44">
            <v>11.25</v>
          </cell>
          <cell r="X44">
            <v>13.200000000000001</v>
          </cell>
          <cell r="AC44">
            <v>7.3717948717948723</v>
          </cell>
          <cell r="AD44">
            <v>9.9102564102564106</v>
          </cell>
          <cell r="AF44">
            <v>5</v>
          </cell>
        </row>
        <row r="45">
          <cell r="A45">
            <v>6</v>
          </cell>
          <cell r="B45">
            <v>9.5</v>
          </cell>
          <cell r="C45">
            <v>5.5</v>
          </cell>
          <cell r="E45">
            <v>5.5</v>
          </cell>
          <cell r="F45">
            <v>6.5</v>
          </cell>
          <cell r="H45">
            <v>6.833333333333333</v>
          </cell>
          <cell r="I45">
            <v>6.166666666666667</v>
          </cell>
          <cell r="K45">
            <v>3.3529411764705883</v>
          </cell>
          <cell r="L45">
            <v>5.4705882352941178</v>
          </cell>
          <cell r="N45">
            <v>3.2399999999999998</v>
          </cell>
          <cell r="O45">
            <v>5.24</v>
          </cell>
          <cell r="Q45">
            <v>3.2857142857142856</v>
          </cell>
          <cell r="R45">
            <v>5.3333333333333339</v>
          </cell>
          <cell r="T45">
            <v>7.4375</v>
          </cell>
          <cell r="U45">
            <v>15.75</v>
          </cell>
          <cell r="W45">
            <v>7.4375</v>
          </cell>
          <cell r="X45">
            <v>15.75</v>
          </cell>
          <cell r="AC45">
            <v>5.2124999999999995</v>
          </cell>
          <cell r="AD45">
            <v>9.5625</v>
          </cell>
          <cell r="AF45">
            <v>5</v>
          </cell>
        </row>
        <row r="46">
          <cell r="A46">
            <v>7</v>
          </cell>
          <cell r="B46">
            <v>14.666666666666666</v>
          </cell>
          <cell r="C46">
            <v>8.3333333333333321</v>
          </cell>
          <cell r="E46">
            <v>5.875</v>
          </cell>
          <cell r="F46">
            <v>6</v>
          </cell>
          <cell r="H46">
            <v>8.2727272727272734</v>
          </cell>
          <cell r="I46">
            <v>6.6363636363636358</v>
          </cell>
          <cell r="K46">
            <v>13</v>
          </cell>
          <cell r="L46">
            <v>11.200000000000001</v>
          </cell>
          <cell r="N46">
            <v>8.6666666666666679</v>
          </cell>
          <cell r="O46">
            <v>5.6666666666666661</v>
          </cell>
          <cell r="Q46">
            <v>11.375</v>
          </cell>
          <cell r="R46">
            <v>9.125</v>
          </cell>
          <cell r="T46">
            <v>17.041666666666664</v>
          </cell>
          <cell r="U46">
            <v>9.9166666666666661</v>
          </cell>
          <cell r="W46">
            <v>17.041666666666664</v>
          </cell>
          <cell r="X46">
            <v>9.9166666666666661</v>
          </cell>
          <cell r="AC46">
            <v>14.925373134328357</v>
          </cell>
          <cell r="AD46">
            <v>9.2835820895522385</v>
          </cell>
          <cell r="AF46">
            <v>5</v>
          </cell>
        </row>
        <row r="47">
          <cell r="A47">
            <v>8</v>
          </cell>
          <cell r="B47">
            <v>5</v>
          </cell>
          <cell r="C47">
            <v>7.0000000000000009</v>
          </cell>
          <cell r="E47">
            <v>5.875</v>
          </cell>
          <cell r="F47">
            <v>6.75</v>
          </cell>
          <cell r="H47">
            <v>5.7777777777777777</v>
          </cell>
          <cell r="I47">
            <v>6.7777777777777786</v>
          </cell>
          <cell r="K47">
            <v>4.4242424242424239</v>
          </cell>
          <cell r="L47">
            <v>3.4848484848484853</v>
          </cell>
          <cell r="N47">
            <v>5.5185185185185182</v>
          </cell>
          <cell r="O47">
            <v>4.4444444444444446</v>
          </cell>
          <cell r="Q47">
            <v>4.9166666666666661</v>
          </cell>
          <cell r="R47">
            <v>3.916666666666667</v>
          </cell>
          <cell r="T47">
            <v>19.225000000000001</v>
          </cell>
          <cell r="U47">
            <v>13.075000000000001</v>
          </cell>
          <cell r="W47">
            <v>19.225000000000001</v>
          </cell>
          <cell r="X47">
            <v>13.075000000000001</v>
          </cell>
          <cell r="AC47">
            <v>12.651006711409396</v>
          </cell>
          <cell r="AD47">
            <v>9.0067114093959724</v>
          </cell>
          <cell r="AF47">
            <v>5</v>
          </cell>
        </row>
        <row r="48">
          <cell r="A48">
            <v>9</v>
          </cell>
          <cell r="B48">
            <v>0</v>
          </cell>
          <cell r="C48">
            <v>0</v>
          </cell>
          <cell r="E48">
            <v>0</v>
          </cell>
          <cell r="F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Q48">
            <v>0</v>
          </cell>
          <cell r="R48">
            <v>0</v>
          </cell>
          <cell r="T48">
            <v>0</v>
          </cell>
          <cell r="U48">
            <v>0</v>
          </cell>
          <cell r="W48">
            <v>0</v>
          </cell>
          <cell r="X48">
            <v>0</v>
          </cell>
          <cell r="AC48">
            <v>0</v>
          </cell>
          <cell r="AD48">
            <v>0</v>
          </cell>
          <cell r="AF48">
            <v>5</v>
          </cell>
        </row>
        <row r="49">
          <cell r="A49">
            <v>10</v>
          </cell>
          <cell r="B49">
            <v>0</v>
          </cell>
          <cell r="C49">
            <v>12</v>
          </cell>
          <cell r="E49">
            <v>15.333333333333332</v>
          </cell>
          <cell r="F49">
            <v>16</v>
          </cell>
          <cell r="H49">
            <v>11.5</v>
          </cell>
          <cell r="I49">
            <v>15</v>
          </cell>
          <cell r="K49">
            <v>5.3571428571428568</v>
          </cell>
          <cell r="L49">
            <v>3.8095238095238098</v>
          </cell>
          <cell r="N49">
            <v>6.1851851851851851</v>
          </cell>
          <cell r="O49">
            <v>5.1851851851851851</v>
          </cell>
          <cell r="Q49">
            <v>5.6811594202898554</v>
          </cell>
          <cell r="R49">
            <v>4.3478260869565215</v>
          </cell>
          <cell r="T49">
            <v>16.95918367346939</v>
          </cell>
          <cell r="U49">
            <v>10.040816326530612</v>
          </cell>
          <cell r="W49">
            <v>16.95918367346939</v>
          </cell>
          <cell r="X49">
            <v>10.040816326530612</v>
          </cell>
          <cell r="AC49">
            <v>12.280701754385964</v>
          </cell>
          <cell r="AD49">
            <v>7.859649122807018</v>
          </cell>
          <cell r="AF49">
            <v>5</v>
          </cell>
        </row>
        <row r="50">
          <cell r="A50">
            <v>11</v>
          </cell>
          <cell r="B50">
            <v>3.833333333333333</v>
          </cell>
          <cell r="C50">
            <v>2.166666666666667</v>
          </cell>
          <cell r="E50">
            <v>11.428571428571429</v>
          </cell>
          <cell r="F50">
            <v>12.857142857142856</v>
          </cell>
          <cell r="H50">
            <v>6.6315789473684212</v>
          </cell>
          <cell r="I50">
            <v>6.1052631578947363</v>
          </cell>
          <cell r="K50">
            <v>5.3529411764705879</v>
          </cell>
          <cell r="L50">
            <v>3.8529411764705883</v>
          </cell>
          <cell r="N50">
            <v>8.7391304347826093</v>
          </cell>
          <cell r="O50">
            <v>5.5652173913043477</v>
          </cell>
          <cell r="Q50">
            <v>6.7192982456140342</v>
          </cell>
          <cell r="R50">
            <v>4.5438596491228074</v>
          </cell>
          <cell r="T50">
            <v>19.571428571428569</v>
          </cell>
          <cell r="U50">
            <v>9.5</v>
          </cell>
          <cell r="W50">
            <v>19.571428571428569</v>
          </cell>
          <cell r="X50">
            <v>9.5</v>
          </cell>
          <cell r="AC50">
            <v>12.15909090909091</v>
          </cell>
          <cell r="AD50">
            <v>6.8712121212121211</v>
          </cell>
          <cell r="AF50">
            <v>5</v>
          </cell>
        </row>
        <row r="51">
          <cell r="A51">
            <v>12</v>
          </cell>
          <cell r="B51">
            <v>0</v>
          </cell>
          <cell r="C51">
            <v>0</v>
          </cell>
          <cell r="E51">
            <v>0</v>
          </cell>
          <cell r="F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Q51">
            <v>0</v>
          </cell>
          <cell r="R51">
            <v>0</v>
          </cell>
          <cell r="T51">
            <v>0</v>
          </cell>
          <cell r="U51">
            <v>0</v>
          </cell>
          <cell r="W51">
            <v>0</v>
          </cell>
          <cell r="X51">
            <v>0</v>
          </cell>
          <cell r="AC51">
            <v>0</v>
          </cell>
          <cell r="AD51">
            <v>0</v>
          </cell>
          <cell r="AF51">
            <v>5</v>
          </cell>
        </row>
        <row r="52">
          <cell r="A52">
            <v>13</v>
          </cell>
          <cell r="B52">
            <v>5.5</v>
          </cell>
          <cell r="C52">
            <v>6.25</v>
          </cell>
          <cell r="E52">
            <v>5.8571428571428577</v>
          </cell>
          <cell r="F52">
            <v>11</v>
          </cell>
          <cell r="H52">
            <v>5.7272727272727275</v>
          </cell>
          <cell r="I52">
            <v>9.2727272727272734</v>
          </cell>
          <cell r="K52">
            <v>3.1875</v>
          </cell>
          <cell r="L52">
            <v>7.0624999999999991</v>
          </cell>
          <cell r="N52">
            <v>3.9285714285714284</v>
          </cell>
          <cell r="O52">
            <v>7.4285714285714288</v>
          </cell>
          <cell r="Q52">
            <v>3.5333333333333337</v>
          </cell>
          <cell r="R52">
            <v>7.2333333333333334</v>
          </cell>
          <cell r="T52">
            <v>18.533333333333331</v>
          </cell>
          <cell r="U52">
            <v>9.6666666666666661</v>
          </cell>
          <cell r="W52">
            <v>18.533333333333331</v>
          </cell>
          <cell r="X52">
            <v>9.6666666666666661</v>
          </cell>
          <cell r="AC52">
            <v>10.211267605633804</v>
          </cell>
          <cell r="AD52">
            <v>8.577464788732394</v>
          </cell>
          <cell r="AF52">
            <v>5</v>
          </cell>
        </row>
        <row r="53">
          <cell r="A53">
            <v>14</v>
          </cell>
          <cell r="B53">
            <v>7.0000000000000009</v>
          </cell>
          <cell r="C53">
            <v>13</v>
          </cell>
          <cell r="E53">
            <v>4.5714285714285712</v>
          </cell>
          <cell r="F53">
            <v>10.428571428571429</v>
          </cell>
          <cell r="H53">
            <v>5.3</v>
          </cell>
          <cell r="I53">
            <v>11.200000000000001</v>
          </cell>
          <cell r="K53">
            <v>8.884615384615385</v>
          </cell>
          <cell r="L53">
            <v>4.8461538461538458</v>
          </cell>
          <cell r="N53">
            <v>8.4</v>
          </cell>
          <cell r="O53">
            <v>5.4</v>
          </cell>
          <cell r="Q53">
            <v>8.75</v>
          </cell>
          <cell r="R53">
            <v>5</v>
          </cell>
          <cell r="T53">
            <v>15.285714285714286</v>
          </cell>
          <cell r="U53">
            <v>9.5714285714285712</v>
          </cell>
          <cell r="W53">
            <v>15.285714285714286</v>
          </cell>
          <cell r="X53">
            <v>9.5714285714285712</v>
          </cell>
          <cell r="AC53">
            <v>9.7000000000000011</v>
          </cell>
          <cell r="AD53">
            <v>7.1</v>
          </cell>
          <cell r="AF53">
            <v>5</v>
          </cell>
        </row>
        <row r="54">
          <cell r="A54">
            <v>15</v>
          </cell>
          <cell r="B54">
            <v>4</v>
          </cell>
          <cell r="C54">
            <v>15.333333333333332</v>
          </cell>
          <cell r="E54">
            <v>9.3333333333333339</v>
          </cell>
          <cell r="F54">
            <v>11.833333333333334</v>
          </cell>
          <cell r="H54">
            <v>7.5555555555555554</v>
          </cell>
          <cell r="I54">
            <v>13</v>
          </cell>
          <cell r="K54">
            <v>4.4705882352941178</v>
          </cell>
          <cell r="L54">
            <v>5.4411764705882355</v>
          </cell>
          <cell r="N54">
            <v>4.5454545454545459</v>
          </cell>
          <cell r="O54">
            <v>7.2727272727272725</v>
          </cell>
          <cell r="Q54">
            <v>4.4888888888888889</v>
          </cell>
          <cell r="R54">
            <v>5.8888888888888884</v>
          </cell>
          <cell r="T54">
            <v>11.095238095238095</v>
          </cell>
          <cell r="U54">
            <v>13.523809523809524</v>
          </cell>
          <cell r="W54">
            <v>11.095238095238095</v>
          </cell>
          <cell r="X54">
            <v>13.523809523809524</v>
          </cell>
          <cell r="AC54">
            <v>7.6666666666666661</v>
          </cell>
          <cell r="AD54">
            <v>9.8958333333333321</v>
          </cell>
          <cell r="AF54">
            <v>5</v>
          </cell>
        </row>
        <row r="55">
          <cell r="A55">
            <v>16</v>
          </cell>
          <cell r="B55">
            <v>0</v>
          </cell>
          <cell r="C55">
            <v>0</v>
          </cell>
          <cell r="E55">
            <v>0</v>
          </cell>
          <cell r="F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T55">
            <v>0</v>
          </cell>
          <cell r="U55">
            <v>0</v>
          </cell>
          <cell r="W55">
            <v>0</v>
          </cell>
          <cell r="X55">
            <v>0</v>
          </cell>
          <cell r="AC55">
            <v>0</v>
          </cell>
          <cell r="AD55">
            <v>0</v>
          </cell>
          <cell r="AF55">
            <v>5</v>
          </cell>
        </row>
        <row r="56">
          <cell r="A56">
            <v>17</v>
          </cell>
          <cell r="B56">
            <v>12.25</v>
          </cell>
          <cell r="C56">
            <v>3</v>
          </cell>
          <cell r="E56">
            <v>14.2</v>
          </cell>
          <cell r="F56">
            <v>6.7</v>
          </cell>
          <cell r="H56">
            <v>13.642857142857142</v>
          </cell>
          <cell r="I56">
            <v>5.6428571428571423</v>
          </cell>
          <cell r="K56">
            <v>6.3571428571428568</v>
          </cell>
          <cell r="L56">
            <v>4.0714285714285721</v>
          </cell>
          <cell r="N56">
            <v>8.2758620689655178</v>
          </cell>
          <cell r="O56">
            <v>5.2413793103448274</v>
          </cell>
          <cell r="Q56">
            <v>7.333333333333333</v>
          </cell>
          <cell r="R56">
            <v>4.666666666666667</v>
          </cell>
          <cell r="T56">
            <v>17.083333333333332</v>
          </cell>
          <cell r="U56">
            <v>11.833333333333334</v>
          </cell>
          <cell r="W56">
            <v>17.083333333333332</v>
          </cell>
          <cell r="X56">
            <v>11.833333333333334</v>
          </cell>
          <cell r="AC56">
            <v>13.467065868263472</v>
          </cell>
          <cell r="AD56">
            <v>8.8682634730538918</v>
          </cell>
          <cell r="AF56">
            <v>5</v>
          </cell>
        </row>
        <row r="57">
          <cell r="A57">
            <v>18</v>
          </cell>
          <cell r="B57">
            <v>12</v>
          </cell>
          <cell r="C57">
            <v>4</v>
          </cell>
          <cell r="E57">
            <v>11.166666666666666</v>
          </cell>
          <cell r="F57">
            <v>5.166666666666667</v>
          </cell>
          <cell r="H57">
            <v>11.285714285714285</v>
          </cell>
          <cell r="I57">
            <v>5</v>
          </cell>
          <cell r="K57">
            <v>4.9090909090909092</v>
          </cell>
          <cell r="L57">
            <v>5.4545454545454541</v>
          </cell>
          <cell r="N57">
            <v>5.2424242424242422</v>
          </cell>
          <cell r="O57">
            <v>6.3636363636363633</v>
          </cell>
          <cell r="Q57">
            <v>5.0757575757575761</v>
          </cell>
          <cell r="R57">
            <v>5.9090909090909092</v>
          </cell>
          <cell r="T57">
            <v>7.5454545454545459</v>
          </cell>
          <cell r="U57">
            <v>6.0909090909090908</v>
          </cell>
          <cell r="W57">
            <v>7.5454545454545459</v>
          </cell>
          <cell r="X57">
            <v>6.0909090909090908</v>
          </cell>
          <cell r="AC57">
            <v>6.1052631578947363</v>
          </cell>
          <cell r="AD57">
            <v>5.8842105263157896</v>
          </cell>
          <cell r="AF57">
            <v>5</v>
          </cell>
        </row>
        <row r="58">
          <cell r="A58">
            <v>19</v>
          </cell>
          <cell r="B58">
            <v>5.8000000000000007</v>
          </cell>
          <cell r="C58">
            <v>8.4</v>
          </cell>
          <cell r="E58">
            <v>9.4</v>
          </cell>
          <cell r="F58">
            <v>9.6</v>
          </cell>
          <cell r="H58">
            <v>7.6</v>
          </cell>
          <cell r="I58">
            <v>9</v>
          </cell>
          <cell r="K58">
            <v>3.2758620689655173</v>
          </cell>
          <cell r="L58">
            <v>6</v>
          </cell>
          <cell r="N58">
            <v>6.4090909090909083</v>
          </cell>
          <cell r="O58">
            <v>6.3636363636363633</v>
          </cell>
          <cell r="Q58">
            <v>4.6274509803921564</v>
          </cell>
          <cell r="R58">
            <v>6.1568627450980395</v>
          </cell>
          <cell r="T58">
            <v>19.2</v>
          </cell>
          <cell r="U58">
            <v>7.55</v>
          </cell>
          <cell r="W58">
            <v>19.2</v>
          </cell>
          <cell r="X58">
            <v>7.55</v>
          </cell>
          <cell r="AC58">
            <v>10.693069306930694</v>
          </cell>
          <cell r="AD58">
            <v>6.990099009900991</v>
          </cell>
          <cell r="AF58">
            <v>5</v>
          </cell>
        </row>
        <row r="59">
          <cell r="A59">
            <v>20</v>
          </cell>
          <cell r="B59">
            <v>2</v>
          </cell>
          <cell r="C59">
            <v>16</v>
          </cell>
          <cell r="E59">
            <v>15</v>
          </cell>
          <cell r="F59">
            <v>6</v>
          </cell>
          <cell r="H59">
            <v>11.75</v>
          </cell>
          <cell r="I59">
            <v>8.5</v>
          </cell>
          <cell r="K59">
            <v>5.0666666666666664</v>
          </cell>
          <cell r="L59">
            <v>4.5111111111111111</v>
          </cell>
          <cell r="N59">
            <v>8.3103448275862064</v>
          </cell>
          <cell r="O59">
            <v>5.1034482758620694</v>
          </cell>
          <cell r="Q59">
            <v>6.3378378378378386</v>
          </cell>
          <cell r="R59">
            <v>4.743243243243243</v>
          </cell>
          <cell r="T59">
            <v>28.416666666666668</v>
          </cell>
          <cell r="U59">
            <v>12.361111111111111</v>
          </cell>
          <cell r="W59">
            <v>28.416666666666668</v>
          </cell>
          <cell r="X59">
            <v>12.361111111111111</v>
          </cell>
          <cell r="AC59">
            <v>16.941558441558442</v>
          </cell>
          <cell r="AD59">
            <v>8.5</v>
          </cell>
          <cell r="AF59">
            <v>5</v>
          </cell>
        </row>
        <row r="60">
          <cell r="A60">
            <v>21</v>
          </cell>
          <cell r="B60">
            <v>7.0000000000000009</v>
          </cell>
          <cell r="C60">
            <v>14.000000000000002</v>
          </cell>
          <cell r="E60">
            <v>19.400000000000002</v>
          </cell>
          <cell r="F60">
            <v>7.0000000000000009</v>
          </cell>
          <cell r="H60">
            <v>14.75</v>
          </cell>
          <cell r="I60">
            <v>9.625</v>
          </cell>
          <cell r="K60">
            <v>5.6470588235294121</v>
          </cell>
          <cell r="L60">
            <v>6.8235294117647065</v>
          </cell>
          <cell r="N60">
            <v>4.8823529411764701</v>
          </cell>
          <cell r="O60">
            <v>7.882352941176471</v>
          </cell>
          <cell r="Q60">
            <v>5.3921568627450984</v>
          </cell>
          <cell r="R60">
            <v>7.1764705882352935</v>
          </cell>
          <cell r="T60">
            <v>32.513513513513516</v>
          </cell>
          <cell r="U60">
            <v>8.0810810810810807</v>
          </cell>
          <cell r="W60">
            <v>32.513513513513516</v>
          </cell>
          <cell r="X60">
            <v>8.0810810810810807</v>
          </cell>
          <cell r="AC60">
            <v>21.045112781954884</v>
          </cell>
          <cell r="AD60">
            <v>7.8270676691729326</v>
          </cell>
          <cell r="AF60">
            <v>5</v>
          </cell>
        </row>
        <row r="61">
          <cell r="A61">
            <v>22</v>
          </cell>
          <cell r="B61">
            <v>3.5000000000000004</v>
          </cell>
          <cell r="C61">
            <v>8.5</v>
          </cell>
          <cell r="E61">
            <v>8.1666666666666661</v>
          </cell>
          <cell r="F61">
            <v>11</v>
          </cell>
          <cell r="H61">
            <v>7.0000000000000009</v>
          </cell>
          <cell r="I61">
            <v>10.375</v>
          </cell>
          <cell r="K61">
            <v>6.8297872340425529</v>
          </cell>
          <cell r="L61">
            <v>5.5106382978723403</v>
          </cell>
          <cell r="N61">
            <v>6.6571428571428575</v>
          </cell>
          <cell r="O61">
            <v>5.8571428571428577</v>
          </cell>
          <cell r="Q61">
            <v>6.7560975609756104</v>
          </cell>
          <cell r="R61">
            <v>5.6585365853658542</v>
          </cell>
          <cell r="T61">
            <v>27.524999999999999</v>
          </cell>
          <cell r="U61">
            <v>12.25</v>
          </cell>
          <cell r="W61">
            <v>27.524999999999999</v>
          </cell>
          <cell r="X61">
            <v>12.25</v>
          </cell>
          <cell r="AC61">
            <v>16.541176470588233</v>
          </cell>
          <cell r="AD61">
            <v>8.9823529411764707</v>
          </cell>
          <cell r="AF61">
            <v>5</v>
          </cell>
        </row>
        <row r="62">
          <cell r="A62">
            <v>23</v>
          </cell>
          <cell r="B62">
            <v>0</v>
          </cell>
          <cell r="C62">
            <v>0</v>
          </cell>
          <cell r="E62">
            <v>0</v>
          </cell>
          <cell r="F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W62">
            <v>0</v>
          </cell>
          <cell r="X62">
            <v>0</v>
          </cell>
          <cell r="AC62">
            <v>0</v>
          </cell>
          <cell r="AD62">
            <v>0</v>
          </cell>
          <cell r="AF62">
            <v>5</v>
          </cell>
        </row>
        <row r="63">
          <cell r="A63">
            <v>24</v>
          </cell>
          <cell r="B63">
            <v>6.6000000000000005</v>
          </cell>
          <cell r="C63">
            <v>11.799999999999999</v>
          </cell>
          <cell r="E63">
            <v>11.636363636363637</v>
          </cell>
          <cell r="F63">
            <v>9.7272727272727266</v>
          </cell>
          <cell r="H63">
            <v>10.0625</v>
          </cell>
          <cell r="I63">
            <v>10.375</v>
          </cell>
          <cell r="K63">
            <v>6.4883720930232567</v>
          </cell>
          <cell r="L63">
            <v>5.0697674418604652</v>
          </cell>
          <cell r="N63">
            <v>5.5294117647058822</v>
          </cell>
          <cell r="O63">
            <v>5.0588235294117645</v>
          </cell>
          <cell r="Q63">
            <v>6.2166666666666668</v>
          </cell>
          <cell r="R63">
            <v>5.0666666666666664</v>
          </cell>
          <cell r="T63">
            <v>37.516129032258064</v>
          </cell>
          <cell r="U63">
            <v>11.741935483870968</v>
          </cell>
          <cell r="W63">
            <v>37.516129032258064</v>
          </cell>
          <cell r="X63">
            <v>11.741935483870968</v>
          </cell>
          <cell r="AC63">
            <v>20.724637681159418</v>
          </cell>
          <cell r="AD63">
            <v>8.6811594202898554</v>
          </cell>
          <cell r="AF63">
            <v>5</v>
          </cell>
        </row>
        <row r="64">
          <cell r="A64">
            <v>25</v>
          </cell>
          <cell r="B64">
            <v>2.666666666666667</v>
          </cell>
          <cell r="C64">
            <v>13.333333333333334</v>
          </cell>
          <cell r="E64">
            <v>8</v>
          </cell>
          <cell r="F64">
            <v>9</v>
          </cell>
          <cell r="H64">
            <v>6.666666666666667</v>
          </cell>
          <cell r="I64">
            <v>10.083333333333332</v>
          </cell>
          <cell r="K64">
            <v>4.4761904761904763</v>
          </cell>
          <cell r="L64">
            <v>5.0476190476190474</v>
          </cell>
          <cell r="N64">
            <v>15.461538461538463</v>
          </cell>
          <cell r="O64">
            <v>6</v>
          </cell>
          <cell r="Q64">
            <v>7.0727272727272723</v>
          </cell>
          <cell r="R64">
            <v>5.2727272727272725</v>
          </cell>
          <cell r="T64">
            <v>14.374999999999998</v>
          </cell>
          <cell r="U64">
            <v>20.5</v>
          </cell>
          <cell r="W64">
            <v>14.374999999999998</v>
          </cell>
          <cell r="X64">
            <v>20.5</v>
          </cell>
          <cell r="AC64">
            <v>8.4216867469879517</v>
          </cell>
          <cell r="AD64">
            <v>8.9036144578313259</v>
          </cell>
          <cell r="AF64">
            <v>5</v>
          </cell>
        </row>
        <row r="65">
          <cell r="A65">
            <v>26</v>
          </cell>
          <cell r="B65">
            <v>5</v>
          </cell>
          <cell r="C65">
            <v>16</v>
          </cell>
          <cell r="E65">
            <v>9</v>
          </cell>
          <cell r="F65">
            <v>19.857142857142858</v>
          </cell>
          <cell r="H65">
            <v>8.5</v>
          </cell>
          <cell r="I65">
            <v>19.375</v>
          </cell>
          <cell r="K65">
            <v>5.1111111111111116</v>
          </cell>
          <cell r="L65">
            <v>6</v>
          </cell>
          <cell r="N65">
            <v>3.166666666666667</v>
          </cell>
          <cell r="O65">
            <v>7.0000000000000009</v>
          </cell>
          <cell r="Q65">
            <v>4.3333333333333339</v>
          </cell>
          <cell r="R65">
            <v>6.4</v>
          </cell>
          <cell r="T65">
            <v>10.549999999999999</v>
          </cell>
          <cell r="U65">
            <v>19.2</v>
          </cell>
          <cell r="W65">
            <v>10.549999999999999</v>
          </cell>
          <cell r="X65">
            <v>19.2</v>
          </cell>
          <cell r="AC65">
            <v>8.8095238095238102</v>
          </cell>
          <cell r="AD65">
            <v>16.174603174603174</v>
          </cell>
          <cell r="AF65">
            <v>5</v>
          </cell>
        </row>
        <row r="66">
          <cell r="A66">
            <v>27</v>
          </cell>
          <cell r="B66">
            <v>4.5999999999999996</v>
          </cell>
          <cell r="C66">
            <v>11.200000000000001</v>
          </cell>
          <cell r="E66">
            <v>6.5</v>
          </cell>
          <cell r="F66">
            <v>14.374999999999998</v>
          </cell>
          <cell r="H66">
            <v>5.7692307692307692</v>
          </cell>
          <cell r="I66">
            <v>13.153846153846155</v>
          </cell>
          <cell r="K66">
            <v>1.7000000000000002</v>
          </cell>
          <cell r="L66">
            <v>9.9</v>
          </cell>
          <cell r="N66">
            <v>4.2</v>
          </cell>
          <cell r="O66">
            <v>5.6000000000000005</v>
          </cell>
          <cell r="Q66">
            <v>2.9499999999999997</v>
          </cell>
          <cell r="R66">
            <v>7.75</v>
          </cell>
          <cell r="T66">
            <v>7.6956521739130439</v>
          </cell>
          <cell r="U66">
            <v>17.086956521739129</v>
          </cell>
          <cell r="W66">
            <v>7.6956521739130439</v>
          </cell>
          <cell r="X66">
            <v>17.086956521739129</v>
          </cell>
          <cell r="AC66">
            <v>6.1772151898734178</v>
          </cell>
          <cell r="AD66">
            <v>14.075949367088608</v>
          </cell>
          <cell r="AF66">
            <v>5</v>
          </cell>
        </row>
        <row r="67">
          <cell r="A67">
            <v>28</v>
          </cell>
          <cell r="B67">
            <v>4.666666666666667</v>
          </cell>
          <cell r="C67">
            <v>15.333333333333332</v>
          </cell>
          <cell r="E67">
            <v>3.1428571428571432</v>
          </cell>
          <cell r="F67">
            <v>13</v>
          </cell>
          <cell r="H67">
            <v>3.5999999999999996</v>
          </cell>
          <cell r="I67">
            <v>13.700000000000001</v>
          </cell>
          <cell r="K67">
            <v>2.3043478260869565</v>
          </cell>
          <cell r="L67">
            <v>7.304347826086957</v>
          </cell>
          <cell r="N67">
            <v>1.6363636363636365</v>
          </cell>
          <cell r="O67">
            <v>9</v>
          </cell>
          <cell r="Q67">
            <v>2.0882352941176472</v>
          </cell>
          <cell r="R67">
            <v>7.8529411764705888</v>
          </cell>
          <cell r="T67">
            <v>7.384615384615385</v>
          </cell>
          <cell r="U67">
            <v>16.038461538461537</v>
          </cell>
          <cell r="W67">
            <v>7.384615384615385</v>
          </cell>
          <cell r="X67">
            <v>16.038461538461537</v>
          </cell>
          <cell r="AC67">
            <v>5.1145833333333339</v>
          </cell>
          <cell r="AD67">
            <v>12.895833333333334</v>
          </cell>
          <cell r="AF67">
            <v>5</v>
          </cell>
        </row>
        <row r="68">
          <cell r="A68">
            <v>29</v>
          </cell>
          <cell r="B68">
            <v>0</v>
          </cell>
          <cell r="C68">
            <v>0</v>
          </cell>
          <cell r="E68">
            <v>0</v>
          </cell>
          <cell r="F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T68">
            <v>0</v>
          </cell>
          <cell r="U68">
            <v>0</v>
          </cell>
          <cell r="W68">
            <v>0</v>
          </cell>
          <cell r="X68">
            <v>0</v>
          </cell>
          <cell r="AC68">
            <v>0</v>
          </cell>
          <cell r="AD68">
            <v>0</v>
          </cell>
          <cell r="AF68">
            <v>5</v>
          </cell>
        </row>
        <row r="69">
          <cell r="A69">
            <v>30</v>
          </cell>
          <cell r="B69">
            <v>0</v>
          </cell>
          <cell r="C69">
            <v>0</v>
          </cell>
          <cell r="E69">
            <v>0</v>
          </cell>
          <cell r="F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T69">
            <v>0</v>
          </cell>
          <cell r="U69">
            <v>0</v>
          </cell>
          <cell r="W69">
            <v>0</v>
          </cell>
          <cell r="X69">
            <v>0</v>
          </cell>
          <cell r="AC69">
            <v>0</v>
          </cell>
          <cell r="AD69">
            <v>0</v>
          </cell>
          <cell r="AF69">
            <v>5</v>
          </cell>
        </row>
        <row r="70">
          <cell r="A70">
            <v>31</v>
          </cell>
          <cell r="B70">
            <v>0</v>
          </cell>
          <cell r="C70">
            <v>0</v>
          </cell>
          <cell r="E70">
            <v>0</v>
          </cell>
          <cell r="F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T70">
            <v>0</v>
          </cell>
          <cell r="U70">
            <v>0</v>
          </cell>
          <cell r="W70">
            <v>0</v>
          </cell>
          <cell r="X70">
            <v>0</v>
          </cell>
          <cell r="AC70">
            <v>0</v>
          </cell>
          <cell r="AD70">
            <v>0</v>
          </cell>
          <cell r="AF70">
            <v>5</v>
          </cell>
        </row>
        <row r="71">
          <cell r="A71" t="str">
            <v xml:space="preserve">Mar/01 </v>
          </cell>
          <cell r="B71">
            <v>18</v>
          </cell>
          <cell r="C71">
            <v>2</v>
          </cell>
          <cell r="E71">
            <v>12</v>
          </cell>
          <cell r="F71">
            <v>2.5</v>
          </cell>
          <cell r="H71">
            <v>13.200000000000001</v>
          </cell>
          <cell r="I71">
            <v>2.4</v>
          </cell>
          <cell r="K71">
            <v>5.6923076923076925</v>
          </cell>
          <cell r="L71">
            <v>1.2307692307692308</v>
          </cell>
          <cell r="N71">
            <v>6.166666666666667</v>
          </cell>
          <cell r="O71">
            <v>2.3333333333333335</v>
          </cell>
          <cell r="Q71">
            <v>5.92</v>
          </cell>
          <cell r="R71">
            <v>1.76</v>
          </cell>
          <cell r="T71">
            <v>6</v>
          </cell>
          <cell r="U71">
            <v>17.18181818181818</v>
          </cell>
          <cell r="W71">
            <v>6</v>
          </cell>
          <cell r="X71">
            <v>17.18181818181818</v>
          </cell>
          <cell r="AC71">
            <v>6.4594594594594597</v>
          </cell>
          <cell r="AD71">
            <v>10.972972972972974</v>
          </cell>
          <cell r="AF71">
            <v>5</v>
          </cell>
        </row>
        <row r="72">
          <cell r="A72">
            <v>2</v>
          </cell>
          <cell r="B72">
            <v>0</v>
          </cell>
          <cell r="C72">
            <v>0</v>
          </cell>
          <cell r="E72">
            <v>0</v>
          </cell>
          <cell r="F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Q72">
            <v>0</v>
          </cell>
          <cell r="R72">
            <v>0</v>
          </cell>
          <cell r="T72">
            <v>0</v>
          </cell>
          <cell r="U72">
            <v>0</v>
          </cell>
          <cell r="W72">
            <v>0</v>
          </cell>
          <cell r="X72">
            <v>0</v>
          </cell>
          <cell r="AC72">
            <v>0</v>
          </cell>
          <cell r="AD72">
            <v>0</v>
          </cell>
          <cell r="AF72">
            <v>5</v>
          </cell>
        </row>
        <row r="73">
          <cell r="A73">
            <v>3</v>
          </cell>
          <cell r="B73">
            <v>7.333333333333333</v>
          </cell>
          <cell r="C73">
            <v>5.6666666666666661</v>
          </cell>
          <cell r="E73">
            <v>12.625</v>
          </cell>
          <cell r="F73">
            <v>4.125</v>
          </cell>
          <cell r="H73">
            <v>11.181818181818182</v>
          </cell>
          <cell r="I73">
            <v>4.5454545454545459</v>
          </cell>
          <cell r="K73">
            <v>6.68</v>
          </cell>
          <cell r="L73">
            <v>3.7199999999999998</v>
          </cell>
          <cell r="N73">
            <v>8.4666666666666668</v>
          </cell>
          <cell r="O73">
            <v>3.6333333333333337</v>
          </cell>
          <cell r="Q73">
            <v>7.6545454545454543</v>
          </cell>
          <cell r="R73">
            <v>3.6727272727272728</v>
          </cell>
          <cell r="T73">
            <v>10.127659574468085</v>
          </cell>
          <cell r="U73">
            <v>12.553191489361701</v>
          </cell>
          <cell r="W73">
            <v>10.127659574468085</v>
          </cell>
          <cell r="X73">
            <v>12.553191489361701</v>
          </cell>
          <cell r="AC73">
            <v>9.35</v>
          </cell>
          <cell r="AD73">
            <v>8.9499999999999993</v>
          </cell>
          <cell r="AF73">
            <v>5</v>
          </cell>
        </row>
        <row r="74">
          <cell r="A74">
            <v>4</v>
          </cell>
          <cell r="B74">
            <v>0</v>
          </cell>
          <cell r="C74">
            <v>0</v>
          </cell>
          <cell r="E74">
            <v>0</v>
          </cell>
          <cell r="F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Q74">
            <v>0</v>
          </cell>
          <cell r="R74">
            <v>0</v>
          </cell>
          <cell r="T74">
            <v>0</v>
          </cell>
          <cell r="U74">
            <v>0</v>
          </cell>
          <cell r="W74">
            <v>0</v>
          </cell>
          <cell r="X74">
            <v>0</v>
          </cell>
          <cell r="AC74">
            <v>0</v>
          </cell>
          <cell r="AD74">
            <v>0</v>
          </cell>
          <cell r="AF74">
            <v>5</v>
          </cell>
        </row>
        <row r="75">
          <cell r="A75">
            <v>5</v>
          </cell>
          <cell r="B75">
            <v>4.3333333333333339</v>
          </cell>
          <cell r="C75">
            <v>4.3333333333333339</v>
          </cell>
          <cell r="E75">
            <v>2</v>
          </cell>
          <cell r="F75">
            <v>16.333333333333332</v>
          </cell>
          <cell r="H75">
            <v>2.7777777777777777</v>
          </cell>
          <cell r="I75">
            <v>12.333333333333334</v>
          </cell>
          <cell r="K75">
            <v>1.6666666666666667</v>
          </cell>
          <cell r="L75">
            <v>6.6333333333333329</v>
          </cell>
          <cell r="N75">
            <v>3.3142857142857141</v>
          </cell>
          <cell r="O75">
            <v>8.8285714285714292</v>
          </cell>
          <cell r="Q75">
            <v>2.5538461538461537</v>
          </cell>
          <cell r="R75">
            <v>7.815384615384616</v>
          </cell>
          <cell r="T75">
            <v>8.3720930232558146</v>
          </cell>
          <cell r="U75">
            <v>17.232558139534884</v>
          </cell>
          <cell r="W75">
            <v>8.3720930232558146</v>
          </cell>
          <cell r="X75">
            <v>17.232558139534884</v>
          </cell>
          <cell r="AC75">
            <v>5.6937500000000005</v>
          </cell>
          <cell r="AD75">
            <v>13.13125</v>
          </cell>
          <cell r="AF75">
            <v>5</v>
          </cell>
        </row>
        <row r="76">
          <cell r="A76">
            <v>6</v>
          </cell>
          <cell r="B76">
            <v>2.5151515151515151</v>
          </cell>
          <cell r="C76">
            <v>6.5151515151515156</v>
          </cell>
          <cell r="E76">
            <v>1.1142857142857143</v>
          </cell>
          <cell r="F76">
            <v>8.742857142857142</v>
          </cell>
          <cell r="H76">
            <v>1.7941176470588234</v>
          </cell>
          <cell r="I76">
            <v>7.6617647058823524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Q76">
            <v>0</v>
          </cell>
          <cell r="R76">
            <v>0</v>
          </cell>
          <cell r="T76">
            <v>7.8666666666666663</v>
          </cell>
          <cell r="U76">
            <v>16.333333333333332</v>
          </cell>
          <cell r="W76">
            <v>8.2727272727272734</v>
          </cell>
          <cell r="X76">
            <v>16.878787878787879</v>
          </cell>
          <cell r="AC76">
            <v>4.8167938931297716</v>
          </cell>
          <cell r="AD76">
            <v>11.969465648854962</v>
          </cell>
          <cell r="AF76">
            <v>5</v>
          </cell>
        </row>
        <row r="77">
          <cell r="A77">
            <v>7</v>
          </cell>
          <cell r="B77">
            <v>2.0555555555555558</v>
          </cell>
          <cell r="C77">
            <v>8.0555555555555554</v>
          </cell>
          <cell r="E77">
            <v>1.7999999999999998</v>
          </cell>
          <cell r="F77">
            <v>7.1999999999999993</v>
          </cell>
          <cell r="H77">
            <v>1.8958333333333335</v>
          </cell>
          <cell r="I77">
            <v>7.5208333333333339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Q77">
            <v>0</v>
          </cell>
          <cell r="R77">
            <v>0</v>
          </cell>
          <cell r="T77">
            <v>6.4761904761904754</v>
          </cell>
          <cell r="U77">
            <v>17.571428571428569</v>
          </cell>
          <cell r="W77">
            <v>6.4761904761904754</v>
          </cell>
          <cell r="X77">
            <v>17.571428571428569</v>
          </cell>
          <cell r="AC77">
            <v>4.0333333333333332</v>
          </cell>
          <cell r="AD77">
            <v>12.211111111111112</v>
          </cell>
          <cell r="AF77">
            <v>5</v>
          </cell>
        </row>
        <row r="78">
          <cell r="A78">
            <v>8</v>
          </cell>
          <cell r="B78">
            <v>0</v>
          </cell>
          <cell r="C78">
            <v>6.5</v>
          </cell>
          <cell r="E78">
            <v>4</v>
          </cell>
          <cell r="F78">
            <v>7.3999999999999995</v>
          </cell>
          <cell r="H78">
            <v>2.8571428571428572</v>
          </cell>
          <cell r="I78">
            <v>7.1428571428571423</v>
          </cell>
          <cell r="K78">
            <v>2.1724137931034484</v>
          </cell>
          <cell r="L78">
            <v>6.8275862068965516</v>
          </cell>
          <cell r="N78">
            <v>1.7999999999999998</v>
          </cell>
          <cell r="O78">
            <v>7.3999999999999995</v>
          </cell>
          <cell r="Q78">
            <v>2.0204081632653059</v>
          </cell>
          <cell r="R78">
            <v>7.0612244897959187</v>
          </cell>
          <cell r="T78">
            <v>7.764705882352942</v>
          </cell>
          <cell r="U78">
            <v>22.470588235294116</v>
          </cell>
          <cell r="W78">
            <v>7.764705882352942</v>
          </cell>
          <cell r="X78">
            <v>22.470588235294116</v>
          </cell>
          <cell r="AC78">
            <v>5.217741935483871</v>
          </cell>
          <cell r="AD78">
            <v>15.516129032258064</v>
          </cell>
          <cell r="AF78">
            <v>5</v>
          </cell>
        </row>
        <row r="79">
          <cell r="A79">
            <v>9</v>
          </cell>
          <cell r="B79">
            <v>0</v>
          </cell>
          <cell r="C79">
            <v>0</v>
          </cell>
          <cell r="E79">
            <v>0</v>
          </cell>
          <cell r="F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W79">
            <v>0</v>
          </cell>
          <cell r="X79">
            <v>0</v>
          </cell>
          <cell r="AC79">
            <v>0</v>
          </cell>
          <cell r="AD79">
            <v>0</v>
          </cell>
          <cell r="AF79">
            <v>5</v>
          </cell>
        </row>
        <row r="80">
          <cell r="A80">
            <v>10</v>
          </cell>
          <cell r="B80">
            <v>5</v>
          </cell>
          <cell r="C80">
            <v>5</v>
          </cell>
          <cell r="E80">
            <v>4.4285714285714279</v>
          </cell>
          <cell r="F80">
            <v>8.7142857142857153</v>
          </cell>
          <cell r="H80">
            <v>4.5999999999999996</v>
          </cell>
          <cell r="I80">
            <v>7.6</v>
          </cell>
          <cell r="K80">
            <v>4</v>
          </cell>
          <cell r="L80">
            <v>6.6470588235294112</v>
          </cell>
          <cell r="N80">
            <v>3.7058823529411762</v>
          </cell>
          <cell r="O80">
            <v>7.2647058823529411</v>
          </cell>
          <cell r="Q80">
            <v>3.8529411764705883</v>
          </cell>
          <cell r="R80">
            <v>6.9558823529411766</v>
          </cell>
          <cell r="T80">
            <v>7.8</v>
          </cell>
          <cell r="U80">
            <v>13.914285714285715</v>
          </cell>
          <cell r="W80">
            <v>7.8</v>
          </cell>
          <cell r="X80">
            <v>13.914285714285715</v>
          </cell>
          <cell r="AC80">
            <v>5.7702702702702702</v>
          </cell>
          <cell r="AD80">
            <v>10.29054054054054</v>
          </cell>
          <cell r="AF80">
            <v>5</v>
          </cell>
        </row>
        <row r="81">
          <cell r="A81">
            <v>11</v>
          </cell>
          <cell r="B81">
            <v>2.2608695652173916</v>
          </cell>
          <cell r="C81">
            <v>9.2173913043478262</v>
          </cell>
          <cell r="E81">
            <v>2.25</v>
          </cell>
          <cell r="F81">
            <v>8.5</v>
          </cell>
          <cell r="H81">
            <v>2.2564102564102564</v>
          </cell>
          <cell r="I81">
            <v>8.9230769230769234</v>
          </cell>
          <cell r="K81">
            <v>2.1052631578947367</v>
          </cell>
          <cell r="L81">
            <v>5.2130325814536338</v>
          </cell>
          <cell r="N81">
            <v>4.1666666666666661</v>
          </cell>
          <cell r="O81">
            <v>5.916666666666667</v>
          </cell>
          <cell r="Q81">
            <v>2.581888246628131</v>
          </cell>
          <cell r="R81">
            <v>5.3757225433526017</v>
          </cell>
          <cell r="T81">
            <v>7.4615384615384608</v>
          </cell>
          <cell r="U81">
            <v>15.153846153846153</v>
          </cell>
          <cell r="W81">
            <v>7.4615384615384608</v>
          </cell>
          <cell r="X81">
            <v>15.153846153846153</v>
          </cell>
          <cell r="AC81">
            <v>4.7866256049274085</v>
          </cell>
          <cell r="AD81">
            <v>10.153981522217334</v>
          </cell>
          <cell r="AF81">
            <v>5</v>
          </cell>
        </row>
        <row r="82">
          <cell r="A82">
            <v>12</v>
          </cell>
          <cell r="B82">
            <v>2.75</v>
          </cell>
          <cell r="C82">
            <v>8.75</v>
          </cell>
          <cell r="E82">
            <v>7.6666666666666661</v>
          </cell>
          <cell r="F82">
            <v>11.333333333333332</v>
          </cell>
          <cell r="H82">
            <v>4.8571428571428568</v>
          </cell>
          <cell r="I82">
            <v>9.8571428571428577</v>
          </cell>
          <cell r="K82">
            <v>1.4848484848484849</v>
          </cell>
          <cell r="L82">
            <v>6.0909090909090908</v>
          </cell>
          <cell r="N82">
            <v>3.4666666666666663</v>
          </cell>
          <cell r="O82">
            <v>7.4666666666666677</v>
          </cell>
          <cell r="Q82">
            <v>2.1041666666666665</v>
          </cell>
          <cell r="R82">
            <v>6.520833333333333</v>
          </cell>
          <cell r="T82">
            <v>8.6190476190476186</v>
          </cell>
          <cell r="U82">
            <v>16.80952380952381</v>
          </cell>
          <cell r="W82">
            <v>8.6190476190476186</v>
          </cell>
          <cell r="X82">
            <v>16.80952380952381</v>
          </cell>
          <cell r="AC82">
            <v>5.123711340206186</v>
          </cell>
          <cell r="AD82">
            <v>11.216494845360824</v>
          </cell>
          <cell r="AF82">
            <v>5</v>
          </cell>
        </row>
        <row r="83">
          <cell r="A83">
            <v>13</v>
          </cell>
          <cell r="B83">
            <v>4</v>
          </cell>
          <cell r="C83">
            <v>12</v>
          </cell>
          <cell r="E83">
            <v>4</v>
          </cell>
          <cell r="F83">
            <v>9.75</v>
          </cell>
          <cell r="H83">
            <v>4</v>
          </cell>
          <cell r="I83">
            <v>10.199999999999999</v>
          </cell>
          <cell r="K83">
            <v>2.2939068100358422</v>
          </cell>
          <cell r="L83">
            <v>5.913978494623656</v>
          </cell>
          <cell r="N83">
            <v>1.7999999999999998</v>
          </cell>
          <cell r="O83">
            <v>8.7999999999999989</v>
          </cell>
          <cell r="Q83">
            <v>2.1635883905013191</v>
          </cell>
          <cell r="R83">
            <v>6.6754617414248028</v>
          </cell>
          <cell r="T83">
            <v>10.285714285714285</v>
          </cell>
          <cell r="U83">
            <v>31.428571428571427</v>
          </cell>
          <cell r="W83">
            <v>10.285714285714285</v>
          </cell>
          <cell r="X83">
            <v>31.428571428571427</v>
          </cell>
          <cell r="AC83">
            <v>4.3233743409490337</v>
          </cell>
          <cell r="AD83">
            <v>13.075571177504393</v>
          </cell>
          <cell r="AF83">
            <v>5</v>
          </cell>
        </row>
        <row r="84">
          <cell r="A84">
            <v>14</v>
          </cell>
          <cell r="B84">
            <v>2</v>
          </cell>
          <cell r="C84">
            <v>7.0000000000000009</v>
          </cell>
          <cell r="E84">
            <v>3.6666666666666665</v>
          </cell>
          <cell r="F84">
            <v>6.833333333333333</v>
          </cell>
          <cell r="H84">
            <v>3.25</v>
          </cell>
          <cell r="I84">
            <v>6.8750000000000009</v>
          </cell>
          <cell r="K84">
            <v>2.8214285714285712</v>
          </cell>
          <cell r="L84">
            <v>4.9285714285714288</v>
          </cell>
          <cell r="N84">
            <v>2.7272727272727271</v>
          </cell>
          <cell r="O84">
            <v>8.9090909090909101</v>
          </cell>
          <cell r="Q84">
            <v>2.7948717948717947</v>
          </cell>
          <cell r="R84">
            <v>6.0512820512820511</v>
          </cell>
          <cell r="T84">
            <v>6.583333333333333</v>
          </cell>
          <cell r="U84">
            <v>19.416666666666664</v>
          </cell>
          <cell r="W84">
            <v>6.583333333333333</v>
          </cell>
          <cell r="X84">
            <v>19.416666666666664</v>
          </cell>
          <cell r="AC84">
            <v>4.1267605633802811</v>
          </cell>
          <cell r="AD84">
            <v>10.661971830985916</v>
          </cell>
          <cell r="AF84">
            <v>5</v>
          </cell>
        </row>
        <row r="85">
          <cell r="A85">
            <v>15</v>
          </cell>
          <cell r="B85">
            <v>4.3999999999999995</v>
          </cell>
          <cell r="C85">
            <v>6.4</v>
          </cell>
          <cell r="E85">
            <v>3.3333333333333335</v>
          </cell>
          <cell r="F85">
            <v>4</v>
          </cell>
          <cell r="H85">
            <v>3.8181818181818183</v>
          </cell>
          <cell r="I85">
            <v>5.0909090909090908</v>
          </cell>
          <cell r="K85">
            <v>3.4000000000000004</v>
          </cell>
          <cell r="L85">
            <v>4.1333333333333329</v>
          </cell>
          <cell r="N85">
            <v>4.833333333333333</v>
          </cell>
          <cell r="O85">
            <v>6.25</v>
          </cell>
          <cell r="Q85">
            <v>3.8095238095238098</v>
          </cell>
          <cell r="R85">
            <v>4.7380952380952381</v>
          </cell>
          <cell r="T85">
            <v>19.777777777777779</v>
          </cell>
          <cell r="U85">
            <v>14.333333333333334</v>
          </cell>
          <cell r="W85">
            <v>19.777777777777779</v>
          </cell>
          <cell r="X85">
            <v>14.333333333333334</v>
          </cell>
          <cell r="AC85">
            <v>10.269662921348315</v>
          </cell>
          <cell r="AD85">
            <v>8.6629213483146064</v>
          </cell>
          <cell r="AF85">
            <v>5</v>
          </cell>
        </row>
        <row r="86">
          <cell r="A86">
            <v>16</v>
          </cell>
          <cell r="B86">
            <v>8</v>
          </cell>
          <cell r="C86">
            <v>4</v>
          </cell>
          <cell r="E86">
            <v>7.0000000000000009</v>
          </cell>
          <cell r="F86">
            <v>9</v>
          </cell>
          <cell r="H86">
            <v>7.333333333333333</v>
          </cell>
          <cell r="I86">
            <v>7.333333333333333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Q86">
            <v>0</v>
          </cell>
          <cell r="R86">
            <v>0</v>
          </cell>
          <cell r="T86">
            <v>0</v>
          </cell>
          <cell r="U86">
            <v>0</v>
          </cell>
          <cell r="W86">
            <v>0</v>
          </cell>
          <cell r="X86">
            <v>0</v>
          </cell>
          <cell r="AC86">
            <v>7.333333333333333</v>
          </cell>
          <cell r="AD86">
            <v>7.333333333333333</v>
          </cell>
          <cell r="AF86">
            <v>5</v>
          </cell>
        </row>
        <row r="87">
          <cell r="A87">
            <v>17</v>
          </cell>
          <cell r="B87">
            <v>3</v>
          </cell>
          <cell r="C87">
            <v>5</v>
          </cell>
          <cell r="E87">
            <v>3.3333333333333335</v>
          </cell>
          <cell r="F87">
            <v>6.666666666666667</v>
          </cell>
          <cell r="H87">
            <v>3.2857142857142856</v>
          </cell>
          <cell r="I87">
            <v>6.4285714285714279</v>
          </cell>
          <cell r="K87">
            <v>3.4285714285714288</v>
          </cell>
          <cell r="L87">
            <v>5</v>
          </cell>
          <cell r="N87">
            <v>2.3513513513513513</v>
          </cell>
          <cell r="O87">
            <v>6.756756756756757</v>
          </cell>
          <cell r="Q87">
            <v>2.8153846153846156</v>
          </cell>
          <cell r="R87">
            <v>6</v>
          </cell>
          <cell r="T87">
            <v>2.9333333333333331</v>
          </cell>
          <cell r="U87">
            <v>5.6666666666666661</v>
          </cell>
          <cell r="W87">
            <v>2.9333333333333331</v>
          </cell>
          <cell r="X87">
            <v>5.6666666666666661</v>
          </cell>
          <cell r="AC87">
            <v>2.90625</v>
          </cell>
          <cell r="AD87">
            <v>5.807291666666667</v>
          </cell>
          <cell r="AF87">
            <v>5</v>
          </cell>
        </row>
        <row r="88">
          <cell r="A88">
            <v>18</v>
          </cell>
          <cell r="B88">
            <v>2.666666666666667</v>
          </cell>
          <cell r="C88">
            <v>6.666666666666667</v>
          </cell>
          <cell r="E88">
            <v>4.1666666666666661</v>
          </cell>
          <cell r="F88">
            <v>6.3333333333333339</v>
          </cell>
          <cell r="H88">
            <v>3.6666666666666665</v>
          </cell>
          <cell r="I88">
            <v>6.4444444444444446</v>
          </cell>
          <cell r="K88">
            <v>2.8000000000000003</v>
          </cell>
          <cell r="L88">
            <v>4.1666666666666661</v>
          </cell>
          <cell r="N88">
            <v>3.0909090909090908</v>
          </cell>
          <cell r="O88">
            <v>5.3030303030303028</v>
          </cell>
          <cell r="Q88">
            <v>2.9523809523809526</v>
          </cell>
          <cell r="R88">
            <v>4.7619047619047619</v>
          </cell>
          <cell r="T88">
            <v>8.545454545454545</v>
          </cell>
          <cell r="U88">
            <v>10.151515151515152</v>
          </cell>
          <cell r="W88">
            <v>8.545454545454545</v>
          </cell>
          <cell r="X88">
            <v>10.151515151515152</v>
          </cell>
          <cell r="AC88">
            <v>5.6739130434782608</v>
          </cell>
          <cell r="AD88">
            <v>7.4492753623188417</v>
          </cell>
          <cell r="AF88">
            <v>5</v>
          </cell>
        </row>
        <row r="89">
          <cell r="A89">
            <v>19</v>
          </cell>
          <cell r="B89">
            <v>0</v>
          </cell>
          <cell r="C89">
            <v>0</v>
          </cell>
          <cell r="E89">
            <v>6</v>
          </cell>
          <cell r="F89">
            <v>7.5</v>
          </cell>
          <cell r="H89">
            <v>6</v>
          </cell>
          <cell r="I89">
            <v>7.5</v>
          </cell>
          <cell r="K89">
            <v>3.7370242214532867</v>
          </cell>
          <cell r="L89">
            <v>4.8788927335640135</v>
          </cell>
          <cell r="N89">
            <v>4.3571428571428577</v>
          </cell>
          <cell r="O89">
            <v>4.5357142857142856</v>
          </cell>
          <cell r="Q89">
            <v>4.0421792618629171</v>
          </cell>
          <cell r="R89">
            <v>4.7100175746924426</v>
          </cell>
          <cell r="T89">
            <v>16.71875</v>
          </cell>
          <cell r="U89">
            <v>8.375</v>
          </cell>
          <cell r="W89">
            <v>16.71875</v>
          </cell>
          <cell r="X89">
            <v>8.375</v>
          </cell>
          <cell r="AC89">
            <v>10.527974783293931</v>
          </cell>
          <cell r="AD89">
            <v>6.6903073286052006</v>
          </cell>
          <cell r="AF89">
            <v>5</v>
          </cell>
        </row>
        <row r="90">
          <cell r="A90">
            <v>20</v>
          </cell>
          <cell r="B90">
            <v>4.2</v>
          </cell>
          <cell r="C90">
            <v>4.2</v>
          </cell>
          <cell r="E90">
            <v>2.833333333333333</v>
          </cell>
          <cell r="F90">
            <v>4.5</v>
          </cell>
          <cell r="H90">
            <v>3.4545454545454546</v>
          </cell>
          <cell r="I90">
            <v>4.3636363636363642</v>
          </cell>
          <cell r="K90">
            <v>3.0789473684210527</v>
          </cell>
          <cell r="L90">
            <v>4.7368421052631584</v>
          </cell>
          <cell r="N90">
            <v>2.52</v>
          </cell>
          <cell r="O90">
            <v>4.92</v>
          </cell>
          <cell r="Q90">
            <v>2.8571428571428572</v>
          </cell>
          <cell r="R90">
            <v>4.8095238095238093</v>
          </cell>
          <cell r="T90">
            <v>14.875</v>
          </cell>
          <cell r="U90">
            <v>9.1999999999999993</v>
          </cell>
          <cell r="W90">
            <v>14.875</v>
          </cell>
          <cell r="X90">
            <v>9.1999999999999993</v>
          </cell>
          <cell r="AC90">
            <v>9.1428571428571423</v>
          </cell>
          <cell r="AD90">
            <v>7.0584415584415581</v>
          </cell>
          <cell r="AF90">
            <v>5</v>
          </cell>
        </row>
        <row r="91">
          <cell r="A91">
            <v>21</v>
          </cell>
          <cell r="B91">
            <v>0</v>
          </cell>
          <cell r="C91">
            <v>9</v>
          </cell>
          <cell r="E91">
            <v>7.5</v>
          </cell>
          <cell r="F91">
            <v>8.5</v>
          </cell>
          <cell r="H91">
            <v>5</v>
          </cell>
          <cell r="I91">
            <v>8.6666666666666679</v>
          </cell>
          <cell r="K91">
            <v>4.9444444444444446</v>
          </cell>
          <cell r="L91">
            <v>4.833333333333333</v>
          </cell>
          <cell r="N91">
            <v>5.9411764705882355</v>
          </cell>
          <cell r="O91">
            <v>4.9411764705882346</v>
          </cell>
          <cell r="Q91">
            <v>5.2641509433962268</v>
          </cell>
          <cell r="R91">
            <v>4.867924528301887</v>
          </cell>
          <cell r="T91">
            <v>11.62962962962963</v>
          </cell>
          <cell r="U91">
            <v>10.333333333333334</v>
          </cell>
          <cell r="W91">
            <v>11.62962962962963</v>
          </cell>
          <cell r="X91">
            <v>10.333333333333334</v>
          </cell>
          <cell r="AC91">
            <v>8.2920353982300874</v>
          </cell>
          <cell r="AD91">
            <v>7.6814159292035402</v>
          </cell>
          <cell r="AF91">
            <v>5</v>
          </cell>
        </row>
        <row r="92">
          <cell r="A92">
            <v>22</v>
          </cell>
          <cell r="B92">
            <v>5</v>
          </cell>
          <cell r="C92">
            <v>5.3333333333333339</v>
          </cell>
          <cell r="E92">
            <v>3.8</v>
          </cell>
          <cell r="F92">
            <v>5.8000000000000007</v>
          </cell>
          <cell r="H92">
            <v>4.25</v>
          </cell>
          <cell r="I92">
            <v>5.625</v>
          </cell>
          <cell r="K92">
            <v>4</v>
          </cell>
          <cell r="L92">
            <v>4.8205128205128203</v>
          </cell>
          <cell r="N92">
            <v>4.16</v>
          </cell>
          <cell r="O92">
            <v>5.64</v>
          </cell>
          <cell r="Q92">
            <v>4.0625</v>
          </cell>
          <cell r="R92">
            <v>5.140625</v>
          </cell>
          <cell r="T92">
            <v>14.636363636363637</v>
          </cell>
          <cell r="U92">
            <v>9.0303030303030294</v>
          </cell>
          <cell r="W92">
            <v>14.636363636363637</v>
          </cell>
          <cell r="X92">
            <v>9.0303030303030294</v>
          </cell>
          <cell r="AC92">
            <v>9.1304347826086953</v>
          </cell>
          <cell r="AD92">
            <v>7.0289855072463769</v>
          </cell>
          <cell r="AF92">
            <v>5</v>
          </cell>
        </row>
        <row r="93">
          <cell r="A93">
            <v>23</v>
          </cell>
          <cell r="B93">
            <v>0</v>
          </cell>
          <cell r="C93">
            <v>0</v>
          </cell>
          <cell r="E93">
            <v>4.75</v>
          </cell>
          <cell r="F93">
            <v>5.25</v>
          </cell>
          <cell r="H93">
            <v>4.75</v>
          </cell>
          <cell r="I93">
            <v>5.25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Q93">
            <v>0</v>
          </cell>
          <cell r="R93">
            <v>0</v>
          </cell>
          <cell r="T93">
            <v>0</v>
          </cell>
          <cell r="U93">
            <v>0</v>
          </cell>
          <cell r="W93">
            <v>0</v>
          </cell>
          <cell r="X93">
            <v>0</v>
          </cell>
          <cell r="AC93">
            <v>4.75</v>
          </cell>
          <cell r="AD93">
            <v>5.25</v>
          </cell>
          <cell r="AF93">
            <v>5</v>
          </cell>
        </row>
        <row r="94">
          <cell r="A94">
            <v>24</v>
          </cell>
          <cell r="B94">
            <v>0</v>
          </cell>
          <cell r="C94">
            <v>0</v>
          </cell>
          <cell r="E94">
            <v>4</v>
          </cell>
          <cell r="F94">
            <v>2.6</v>
          </cell>
          <cell r="H94">
            <v>4</v>
          </cell>
          <cell r="I94">
            <v>2.6</v>
          </cell>
          <cell r="K94">
            <v>6.583333333333333</v>
          </cell>
          <cell r="L94">
            <v>4.2291666666666661</v>
          </cell>
          <cell r="N94">
            <v>10.24</v>
          </cell>
          <cell r="O94">
            <v>4.96</v>
          </cell>
          <cell r="Q94">
            <v>7.8356164383561646</v>
          </cell>
          <cell r="R94">
            <v>4.4794520547945211</v>
          </cell>
          <cell r="T94">
            <v>18.285714285714285</v>
          </cell>
          <cell r="U94">
            <v>15.333333333333332</v>
          </cell>
          <cell r="W94">
            <v>18.285714285714285</v>
          </cell>
          <cell r="X94">
            <v>15.333333333333332</v>
          </cell>
          <cell r="AC94">
            <v>11.333333333333332</v>
          </cell>
          <cell r="AD94">
            <v>8.2000000000000011</v>
          </cell>
          <cell r="AF94">
            <v>5</v>
          </cell>
        </row>
        <row r="95">
          <cell r="A95">
            <v>25</v>
          </cell>
          <cell r="B95">
            <v>4.5</v>
          </cell>
          <cell r="C95">
            <v>6</v>
          </cell>
          <cell r="E95">
            <v>6.4</v>
          </cell>
          <cell r="F95">
            <v>4.8</v>
          </cell>
          <cell r="H95">
            <v>5.8571428571428577</v>
          </cell>
          <cell r="I95">
            <v>5.1428571428571423</v>
          </cell>
          <cell r="K95">
            <v>6.1153846153846159</v>
          </cell>
          <cell r="L95">
            <v>4.365384615384615</v>
          </cell>
          <cell r="N95">
            <v>9.6666666666666661</v>
          </cell>
          <cell r="O95">
            <v>4.666666666666667</v>
          </cell>
          <cell r="Q95">
            <v>7.0285714285714285</v>
          </cell>
          <cell r="R95">
            <v>4.4428571428571431</v>
          </cell>
          <cell r="T95">
            <v>6.5</v>
          </cell>
          <cell r="U95">
            <v>12.5</v>
          </cell>
          <cell r="W95">
            <v>6.5</v>
          </cell>
          <cell r="X95">
            <v>12.5</v>
          </cell>
          <cell r="AC95">
            <v>6.849462365591398</v>
          </cell>
          <cell r="AD95">
            <v>5.881720430107527</v>
          </cell>
          <cell r="AF95">
            <v>5</v>
          </cell>
        </row>
        <row r="96">
          <cell r="A96">
            <v>26</v>
          </cell>
          <cell r="B96">
            <v>10.75</v>
          </cell>
          <cell r="C96">
            <v>4</v>
          </cell>
          <cell r="E96">
            <v>10.285714285714285</v>
          </cell>
          <cell r="F96">
            <v>5.5714285714285712</v>
          </cell>
          <cell r="H96">
            <v>10.454545454545453</v>
          </cell>
          <cell r="I96">
            <v>5</v>
          </cell>
          <cell r="K96">
            <v>3.4444444444444446</v>
          </cell>
          <cell r="L96">
            <v>5.2222222222222223</v>
          </cell>
          <cell r="N96">
            <v>4.6428571428571432</v>
          </cell>
          <cell r="O96">
            <v>6.0714285714285712</v>
          </cell>
          <cell r="Q96">
            <v>4.1739130434782616</v>
          </cell>
          <cell r="R96">
            <v>5.7391304347826084</v>
          </cell>
          <cell r="T96">
            <v>8.9166666666666679</v>
          </cell>
          <cell r="U96">
            <v>12.75</v>
          </cell>
          <cell r="W96">
            <v>8.9166666666666679</v>
          </cell>
          <cell r="X96">
            <v>12.75</v>
          </cell>
          <cell r="AC96">
            <v>7.3275862068965507</v>
          </cell>
          <cell r="AD96">
            <v>8.5</v>
          </cell>
          <cell r="AF96">
            <v>5</v>
          </cell>
        </row>
        <row r="97">
          <cell r="A97">
            <v>27</v>
          </cell>
          <cell r="B97">
            <v>0</v>
          </cell>
          <cell r="C97">
            <v>0</v>
          </cell>
          <cell r="E97">
            <v>9.625</v>
          </cell>
          <cell r="F97">
            <v>6.75</v>
          </cell>
          <cell r="H97">
            <v>9.625</v>
          </cell>
          <cell r="I97">
            <v>6.75</v>
          </cell>
          <cell r="K97">
            <v>3.7058823529411762</v>
          </cell>
          <cell r="L97">
            <v>6.9411764705882355</v>
          </cell>
          <cell r="N97">
            <v>1.7142857142857144</v>
          </cell>
          <cell r="O97">
            <v>7.4285714285714288</v>
          </cell>
          <cell r="Q97">
            <v>3.125</v>
          </cell>
          <cell r="R97">
            <v>7.083333333333333</v>
          </cell>
          <cell r="T97">
            <v>12.173913043478262</v>
          </cell>
          <cell r="U97">
            <v>16.608695652173914</v>
          </cell>
          <cell r="W97">
            <v>12.173913043478262</v>
          </cell>
          <cell r="X97">
            <v>16.608695652173914</v>
          </cell>
          <cell r="AC97">
            <v>9.1282051282051295</v>
          </cell>
          <cell r="AD97">
            <v>12.666666666666668</v>
          </cell>
          <cell r="AF97">
            <v>5</v>
          </cell>
        </row>
        <row r="98">
          <cell r="A98">
            <v>28</v>
          </cell>
          <cell r="B98">
            <v>8</v>
          </cell>
          <cell r="C98">
            <v>5</v>
          </cell>
          <cell r="E98">
            <v>10</v>
          </cell>
          <cell r="F98">
            <v>5.75</v>
          </cell>
          <cell r="H98">
            <v>9.1428571428571423</v>
          </cell>
          <cell r="I98">
            <v>5.4285714285714288</v>
          </cell>
          <cell r="K98">
            <v>2.5</v>
          </cell>
          <cell r="L98">
            <v>5.3125</v>
          </cell>
          <cell r="N98">
            <v>3.5000000000000004</v>
          </cell>
          <cell r="O98">
            <v>8.5833333333333339</v>
          </cell>
          <cell r="Q98">
            <v>2.9285714285714288</v>
          </cell>
          <cell r="R98">
            <v>6.7142857142857144</v>
          </cell>
          <cell r="T98">
            <v>7.3684210526315779</v>
          </cell>
          <cell r="U98">
            <v>17.842105263157894</v>
          </cell>
          <cell r="W98">
            <v>7.3684210526315779</v>
          </cell>
          <cell r="X98">
            <v>17.842105263157894</v>
          </cell>
          <cell r="AC98">
            <v>5.8356164383561646</v>
          </cell>
          <cell r="AD98">
            <v>12.383561643835616</v>
          </cell>
          <cell r="AF98">
            <v>5</v>
          </cell>
        </row>
        <row r="99">
          <cell r="A99">
            <v>29</v>
          </cell>
          <cell r="B99">
            <v>10</v>
          </cell>
          <cell r="C99">
            <v>10.333333333333334</v>
          </cell>
          <cell r="E99">
            <v>11.333333333333332</v>
          </cell>
          <cell r="F99">
            <v>7.333333333333333</v>
          </cell>
          <cell r="H99">
            <v>10.888888888888888</v>
          </cell>
          <cell r="I99">
            <v>8.3333333333333321</v>
          </cell>
          <cell r="K99">
            <v>4.0851063829787231</v>
          </cell>
          <cell r="L99">
            <v>5.7021276595744679</v>
          </cell>
          <cell r="N99">
            <v>3.3000000000000003</v>
          </cell>
          <cell r="O99">
            <v>6.9</v>
          </cell>
          <cell r="Q99">
            <v>3.7241379310344822</v>
          </cell>
          <cell r="R99">
            <v>6.2528735632183903</v>
          </cell>
          <cell r="T99">
            <v>12.2</v>
          </cell>
          <cell r="U99">
            <v>13.8</v>
          </cell>
          <cell r="W99">
            <v>12.2</v>
          </cell>
          <cell r="X99">
            <v>13.8</v>
          </cell>
          <cell r="AC99">
            <v>8.9711934156378597</v>
          </cell>
          <cell r="AD99">
            <v>10.2880658436214</v>
          </cell>
          <cell r="AF99">
            <v>5</v>
          </cell>
        </row>
        <row r="100">
          <cell r="A100">
            <v>30</v>
          </cell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T100">
            <v>0</v>
          </cell>
          <cell r="U100">
            <v>0</v>
          </cell>
          <cell r="W100">
            <v>0</v>
          </cell>
          <cell r="X100">
            <v>0</v>
          </cell>
          <cell r="AC100">
            <v>0</v>
          </cell>
          <cell r="AD100">
            <v>0</v>
          </cell>
          <cell r="AF100">
            <v>5</v>
          </cell>
        </row>
        <row r="101">
          <cell r="A101">
            <v>31</v>
          </cell>
          <cell r="B101">
            <v>12.333333333333334</v>
          </cell>
          <cell r="C101">
            <v>4.666666666666667</v>
          </cell>
          <cell r="E101">
            <v>7.0000000000000009</v>
          </cell>
          <cell r="F101">
            <v>6.25</v>
          </cell>
          <cell r="H101">
            <v>8.454545454545455</v>
          </cell>
          <cell r="I101">
            <v>5.8181818181818183</v>
          </cell>
          <cell r="K101">
            <v>3.3157894736842106</v>
          </cell>
          <cell r="L101">
            <v>5.2105263157894735</v>
          </cell>
          <cell r="N101">
            <v>4.2</v>
          </cell>
          <cell r="O101">
            <v>6.6000000000000005</v>
          </cell>
          <cell r="Q101">
            <v>3.6206896551724141</v>
          </cell>
          <cell r="R101">
            <v>5.6896551724137936</v>
          </cell>
          <cell r="T101">
            <v>10.62962962962963</v>
          </cell>
          <cell r="U101">
            <v>11.74074074074074</v>
          </cell>
          <cell r="W101">
            <v>10.62962962962963</v>
          </cell>
          <cell r="X101">
            <v>11.74074074074074</v>
          </cell>
          <cell r="AC101">
            <v>8.212765957446809</v>
          </cell>
          <cell r="AD101">
            <v>9.1808510638297864</v>
          </cell>
          <cell r="AF101">
            <v>5</v>
          </cell>
        </row>
        <row r="102">
          <cell r="A102" t="str">
            <v xml:space="preserve">Apr/01 </v>
          </cell>
          <cell r="B102">
            <v>0</v>
          </cell>
          <cell r="C102">
            <v>0</v>
          </cell>
          <cell r="E102">
            <v>6.833333333333333</v>
          </cell>
          <cell r="F102">
            <v>6.5</v>
          </cell>
          <cell r="H102">
            <v>6.833333333333333</v>
          </cell>
          <cell r="I102">
            <v>6.5</v>
          </cell>
          <cell r="K102">
            <v>3.7058823529411762</v>
          </cell>
          <cell r="L102">
            <v>4.6470588235294121</v>
          </cell>
          <cell r="N102">
            <v>4.5</v>
          </cell>
          <cell r="O102">
            <v>5.3333333333333339</v>
          </cell>
          <cell r="Q102">
            <v>4.0344827586206895</v>
          </cell>
          <cell r="R102">
            <v>4.931034482758621</v>
          </cell>
          <cell r="T102">
            <v>13.714285714285715</v>
          </cell>
          <cell r="U102">
            <v>10.285714285714285</v>
          </cell>
          <cell r="W102">
            <v>13.714285714285715</v>
          </cell>
          <cell r="X102">
            <v>10.285714285714285</v>
          </cell>
          <cell r="AC102">
            <v>9.5324675324675319</v>
          </cell>
          <cell r="AD102">
            <v>7.9740259740259738</v>
          </cell>
          <cell r="AF102">
            <v>5</v>
          </cell>
        </row>
        <row r="103">
          <cell r="A103">
            <v>2</v>
          </cell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T103">
            <v>0</v>
          </cell>
          <cell r="U103">
            <v>0</v>
          </cell>
          <cell r="W103">
            <v>0</v>
          </cell>
          <cell r="X103">
            <v>0</v>
          </cell>
          <cell r="AC103">
            <v>0</v>
          </cell>
          <cell r="AD103">
            <v>0</v>
          </cell>
          <cell r="AF103">
            <v>5</v>
          </cell>
        </row>
        <row r="104">
          <cell r="A104">
            <v>3</v>
          </cell>
          <cell r="B104">
            <v>12</v>
          </cell>
          <cell r="C104">
            <v>4</v>
          </cell>
          <cell r="E104">
            <v>9.75</v>
          </cell>
          <cell r="F104">
            <v>4.75</v>
          </cell>
          <cell r="H104">
            <v>10.199999999999999</v>
          </cell>
          <cell r="I104">
            <v>4.5999999999999996</v>
          </cell>
          <cell r="K104">
            <v>3.6296296296296298</v>
          </cell>
          <cell r="L104">
            <v>5.4444444444444438</v>
          </cell>
          <cell r="N104">
            <v>5.9130434782608692</v>
          </cell>
          <cell r="O104">
            <v>7.4782608695652177</v>
          </cell>
          <cell r="Q104">
            <v>4.68</v>
          </cell>
          <cell r="R104">
            <v>6.38</v>
          </cell>
          <cell r="T104">
            <v>7.88</v>
          </cell>
          <cell r="U104">
            <v>11.52</v>
          </cell>
          <cell r="W104">
            <v>7.88</v>
          </cell>
          <cell r="X104">
            <v>11.52</v>
          </cell>
          <cell r="AC104">
            <v>6.4666666666666668</v>
          </cell>
          <cell r="AD104">
            <v>8.742857142857142</v>
          </cell>
          <cell r="AF104">
            <v>5</v>
          </cell>
        </row>
        <row r="105">
          <cell r="A105">
            <v>4</v>
          </cell>
          <cell r="B105">
            <v>16.600000000000001</v>
          </cell>
          <cell r="C105">
            <v>3</v>
          </cell>
          <cell r="E105">
            <v>9.5714285714285712</v>
          </cell>
          <cell r="F105">
            <v>7.7142857142857135</v>
          </cell>
          <cell r="H105">
            <v>12.5</v>
          </cell>
          <cell r="I105">
            <v>5.75</v>
          </cell>
          <cell r="K105">
            <v>3.7391304347826089</v>
          </cell>
          <cell r="L105">
            <v>8.6086956521739122</v>
          </cell>
          <cell r="N105">
            <v>5.8181818181818183</v>
          </cell>
          <cell r="O105">
            <v>6.3181818181818183</v>
          </cell>
          <cell r="Q105">
            <v>4.7555555555555555</v>
          </cell>
          <cell r="R105">
            <v>7.4888888888888889</v>
          </cell>
          <cell r="T105">
            <v>10.791666666666666</v>
          </cell>
          <cell r="U105">
            <v>14.916666666666668</v>
          </cell>
          <cell r="W105">
            <v>10.791666666666666</v>
          </cell>
          <cell r="X105">
            <v>14.916666666666668</v>
          </cell>
          <cell r="AC105">
            <v>8.4</v>
          </cell>
          <cell r="AD105">
            <v>10.685714285714285</v>
          </cell>
          <cell r="AF105">
            <v>5</v>
          </cell>
        </row>
        <row r="106">
          <cell r="A106">
            <v>5</v>
          </cell>
          <cell r="B106">
            <v>5.5</v>
          </cell>
          <cell r="C106">
            <v>3</v>
          </cell>
          <cell r="E106">
            <v>9</v>
          </cell>
          <cell r="F106">
            <v>9.4</v>
          </cell>
          <cell r="H106">
            <v>8</v>
          </cell>
          <cell r="I106">
            <v>7.5714285714285721</v>
          </cell>
          <cell r="K106">
            <v>3.25</v>
          </cell>
          <cell r="L106">
            <v>4.3999999999999995</v>
          </cell>
          <cell r="N106">
            <v>3.2380952380952377</v>
          </cell>
          <cell r="O106">
            <v>7.2857142857142856</v>
          </cell>
          <cell r="Q106">
            <v>3.2439024390243905</v>
          </cell>
          <cell r="R106">
            <v>5.8780487804878048</v>
          </cell>
          <cell r="T106">
            <v>9.4285714285714288</v>
          </cell>
          <cell r="U106">
            <v>15.857142857142856</v>
          </cell>
          <cell r="W106">
            <v>9.4285714285714288</v>
          </cell>
          <cell r="X106">
            <v>15.857142857142856</v>
          </cell>
          <cell r="AC106">
            <v>6.5</v>
          </cell>
          <cell r="AD106">
            <v>10.666666666666668</v>
          </cell>
          <cell r="AF106">
            <v>5</v>
          </cell>
        </row>
        <row r="107">
          <cell r="A107">
            <v>6</v>
          </cell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Q107">
            <v>0</v>
          </cell>
          <cell r="R107">
            <v>0</v>
          </cell>
          <cell r="T107">
            <v>13.605263157894736</v>
          </cell>
          <cell r="U107">
            <v>10.710526315789473</v>
          </cell>
          <cell r="W107">
            <v>13.605263157894736</v>
          </cell>
          <cell r="X107">
            <v>10.710526315789473</v>
          </cell>
          <cell r="AC107">
            <v>13.605263157894736</v>
          </cell>
          <cell r="AD107">
            <v>10.710526315789473</v>
          </cell>
          <cell r="AF107">
            <v>5</v>
          </cell>
        </row>
        <row r="108">
          <cell r="A108">
            <v>7</v>
          </cell>
          <cell r="B108">
            <v>6</v>
          </cell>
          <cell r="C108">
            <v>9</v>
          </cell>
          <cell r="E108">
            <v>9.3333333333333339</v>
          </cell>
          <cell r="F108">
            <v>13.333333333333334</v>
          </cell>
          <cell r="H108">
            <v>8.5</v>
          </cell>
          <cell r="I108">
            <v>12.25</v>
          </cell>
          <cell r="K108">
            <v>7.2857142857142856</v>
          </cell>
          <cell r="L108">
            <v>4.4642857142857144</v>
          </cell>
          <cell r="N108">
            <v>6.870967741935484</v>
          </cell>
          <cell r="O108">
            <v>4.67741935483871</v>
          </cell>
          <cell r="Q108">
            <v>7.0677966101694913</v>
          </cell>
          <cell r="R108">
            <v>4.5762711864406782</v>
          </cell>
          <cell r="T108">
            <v>0</v>
          </cell>
          <cell r="U108">
            <v>0</v>
          </cell>
          <cell r="W108">
            <v>0</v>
          </cell>
          <cell r="X108">
            <v>0</v>
          </cell>
          <cell r="AC108">
            <v>7.1587301587301591</v>
          </cell>
          <cell r="AD108">
            <v>5.0634920634920633</v>
          </cell>
          <cell r="AF108">
            <v>5</v>
          </cell>
        </row>
        <row r="109">
          <cell r="A109">
            <v>8</v>
          </cell>
          <cell r="B109">
            <v>7.0000000000000009</v>
          </cell>
          <cell r="C109">
            <v>5.5</v>
          </cell>
          <cell r="E109">
            <v>5.8571428571428577</v>
          </cell>
          <cell r="F109">
            <v>5</v>
          </cell>
          <cell r="H109">
            <v>6.1111111111111107</v>
          </cell>
          <cell r="I109">
            <v>5.1111111111111116</v>
          </cell>
          <cell r="K109">
            <v>4.5</v>
          </cell>
          <cell r="L109">
            <v>4.0789473684210531</v>
          </cell>
          <cell r="N109">
            <v>6.5151515151515156</v>
          </cell>
          <cell r="O109">
            <v>4.6363636363636367</v>
          </cell>
          <cell r="Q109">
            <v>5.436619718309859</v>
          </cell>
          <cell r="R109">
            <v>4.3380281690140849</v>
          </cell>
          <cell r="T109">
            <v>11.105263157894738</v>
          </cell>
          <cell r="U109">
            <v>12.763157894736842</v>
          </cell>
          <cell r="W109">
            <v>11.105263157894738</v>
          </cell>
          <cell r="X109">
            <v>12.763157894736842</v>
          </cell>
          <cell r="AC109">
            <v>8.2371794871794872</v>
          </cell>
          <cell r="AD109">
            <v>8.4871794871794872</v>
          </cell>
          <cell r="AF109">
            <v>5</v>
          </cell>
        </row>
        <row r="110">
          <cell r="A110">
            <v>9</v>
          </cell>
          <cell r="B110">
            <v>14.000000000000002</v>
          </cell>
          <cell r="C110">
            <v>7.333333333333333</v>
          </cell>
          <cell r="E110">
            <v>5.8000000000000007</v>
          </cell>
          <cell r="F110">
            <v>5</v>
          </cell>
          <cell r="H110">
            <v>8.875</v>
          </cell>
          <cell r="I110">
            <v>5.875</v>
          </cell>
          <cell r="K110">
            <v>6.5555555555555562</v>
          </cell>
          <cell r="L110">
            <v>3.7037037037037033</v>
          </cell>
          <cell r="N110">
            <v>5.375</v>
          </cell>
          <cell r="O110">
            <v>4.84375</v>
          </cell>
          <cell r="Q110">
            <v>5.9152542372881349</v>
          </cell>
          <cell r="R110">
            <v>4.3220338983050848</v>
          </cell>
          <cell r="T110">
            <v>10.6875</v>
          </cell>
          <cell r="U110">
            <v>12.65625</v>
          </cell>
          <cell r="W110">
            <v>10.6875</v>
          </cell>
          <cell r="X110">
            <v>12.65625</v>
          </cell>
          <cell r="AC110">
            <v>8.4274809160305342</v>
          </cell>
          <cell r="AD110">
            <v>8.4885496183206115</v>
          </cell>
          <cell r="AF110">
            <v>5</v>
          </cell>
        </row>
        <row r="111">
          <cell r="A111">
            <v>10</v>
          </cell>
          <cell r="B111">
            <v>3.5000000000000004</v>
          </cell>
          <cell r="C111">
            <v>6.5</v>
          </cell>
          <cell r="E111">
            <v>5.6666666666666661</v>
          </cell>
          <cell r="F111">
            <v>4.1666666666666661</v>
          </cell>
          <cell r="H111">
            <v>5.125</v>
          </cell>
          <cell r="I111">
            <v>4.75</v>
          </cell>
          <cell r="K111">
            <v>5.9655172413793105</v>
          </cell>
          <cell r="L111">
            <v>4.4137931034482758</v>
          </cell>
          <cell r="N111">
            <v>5.458333333333333</v>
          </cell>
          <cell r="O111">
            <v>4.625</v>
          </cell>
          <cell r="Q111">
            <v>5.7358490566037732</v>
          </cell>
          <cell r="R111">
            <v>4.5094339622641515</v>
          </cell>
          <cell r="T111">
            <v>8.4090909090909083</v>
          </cell>
          <cell r="U111">
            <v>12.954545454545455</v>
          </cell>
          <cell r="W111">
            <v>8.4090909090909083</v>
          </cell>
          <cell r="X111">
            <v>12.954545454545455</v>
          </cell>
          <cell r="AC111">
            <v>6.8095238095238102</v>
          </cell>
          <cell r="AD111">
            <v>8.0666666666666664</v>
          </cell>
          <cell r="AF111">
            <v>5</v>
          </cell>
        </row>
        <row r="112">
          <cell r="A112">
            <v>11</v>
          </cell>
          <cell r="B112">
            <v>5.8000000000000007</v>
          </cell>
          <cell r="C112">
            <v>5</v>
          </cell>
          <cell r="E112">
            <v>7.5</v>
          </cell>
          <cell r="F112">
            <v>5.3333333333333339</v>
          </cell>
          <cell r="H112">
            <v>6.7272727272727275</v>
          </cell>
          <cell r="I112">
            <v>5.1818181818181817</v>
          </cell>
          <cell r="K112">
            <v>8.25</v>
          </cell>
          <cell r="L112">
            <v>3.3333333333333335</v>
          </cell>
          <cell r="N112">
            <v>8.3636363636363633</v>
          </cell>
          <cell r="O112">
            <v>3.8181818181818183</v>
          </cell>
          <cell r="Q112">
            <v>8.2857142857142847</v>
          </cell>
          <cell r="R112">
            <v>3.4857142857142858</v>
          </cell>
          <cell r="T112">
            <v>11.888888888888889</v>
          </cell>
          <cell r="U112">
            <v>10.888888888888888</v>
          </cell>
          <cell r="W112">
            <v>11.888888888888889</v>
          </cell>
          <cell r="X112">
            <v>10.888888888888888</v>
          </cell>
          <cell r="AC112">
            <v>9.6585365853658534</v>
          </cell>
          <cell r="AD112">
            <v>6.9634146341463419</v>
          </cell>
          <cell r="AF112">
            <v>5</v>
          </cell>
        </row>
        <row r="113">
          <cell r="A113">
            <v>12</v>
          </cell>
          <cell r="B113">
            <v>2</v>
          </cell>
          <cell r="C113">
            <v>8.5</v>
          </cell>
          <cell r="E113">
            <v>7.0000000000000009</v>
          </cell>
          <cell r="F113">
            <v>5.1428571428571423</v>
          </cell>
          <cell r="H113">
            <v>5.8888888888888884</v>
          </cell>
          <cell r="I113">
            <v>5.8888888888888884</v>
          </cell>
          <cell r="K113">
            <v>5.5744680851063828</v>
          </cell>
          <cell r="L113">
            <v>3.4680851063829787</v>
          </cell>
          <cell r="N113">
            <v>5.6111111111111107</v>
          </cell>
          <cell r="O113">
            <v>3.7777777777777777</v>
          </cell>
          <cell r="Q113">
            <v>5.5846153846153843</v>
          </cell>
          <cell r="R113">
            <v>3.5538461538461541</v>
          </cell>
          <cell r="T113">
            <v>0</v>
          </cell>
          <cell r="U113">
            <v>0</v>
          </cell>
          <cell r="W113">
            <v>0</v>
          </cell>
          <cell r="X113">
            <v>0</v>
          </cell>
          <cell r="AC113">
            <v>5.6216216216216219</v>
          </cell>
          <cell r="AD113">
            <v>3.8378378378378377</v>
          </cell>
          <cell r="AF113">
            <v>5</v>
          </cell>
        </row>
        <row r="114">
          <cell r="A114">
            <v>13</v>
          </cell>
          <cell r="B114">
            <v>0</v>
          </cell>
          <cell r="C114">
            <v>0</v>
          </cell>
          <cell r="E114">
            <v>0</v>
          </cell>
          <cell r="F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Q114">
            <v>0</v>
          </cell>
          <cell r="R114">
            <v>0</v>
          </cell>
          <cell r="T114">
            <v>0</v>
          </cell>
          <cell r="U114">
            <v>0</v>
          </cell>
          <cell r="W114">
            <v>0</v>
          </cell>
          <cell r="X114">
            <v>0</v>
          </cell>
          <cell r="AC114">
            <v>0</v>
          </cell>
          <cell r="AD114">
            <v>0</v>
          </cell>
          <cell r="AF114">
            <v>5</v>
          </cell>
        </row>
        <row r="115">
          <cell r="A115">
            <v>14</v>
          </cell>
          <cell r="B115">
            <v>4</v>
          </cell>
          <cell r="C115">
            <v>6</v>
          </cell>
          <cell r="E115">
            <v>6.2857142857142865</v>
          </cell>
          <cell r="F115">
            <v>5.8571428571428577</v>
          </cell>
          <cell r="H115">
            <v>6</v>
          </cell>
          <cell r="I115">
            <v>5.875</v>
          </cell>
          <cell r="K115">
            <v>6.2962962962962958</v>
          </cell>
          <cell r="L115">
            <v>3.7592592592592595</v>
          </cell>
          <cell r="N115">
            <v>8.3157894736842106</v>
          </cell>
          <cell r="O115">
            <v>3.8947368421052633</v>
          </cell>
          <cell r="Q115">
            <v>6.8219178082191787</v>
          </cell>
          <cell r="R115">
            <v>3.7945205479452055</v>
          </cell>
          <cell r="T115">
            <v>14.142857142857142</v>
          </cell>
          <cell r="U115">
            <v>12.523809523809524</v>
          </cell>
          <cell r="W115">
            <v>14.142857142857142</v>
          </cell>
          <cell r="X115">
            <v>12.523809523809524</v>
          </cell>
          <cell r="AC115">
            <v>9.2682926829268286</v>
          </cell>
          <cell r="AD115">
            <v>6.9105691056910574</v>
          </cell>
          <cell r="AF115">
            <v>5</v>
          </cell>
        </row>
        <row r="116">
          <cell r="A116">
            <v>15</v>
          </cell>
          <cell r="B116">
            <v>6</v>
          </cell>
          <cell r="C116">
            <v>2.5</v>
          </cell>
          <cell r="E116">
            <v>7.0000000000000009</v>
          </cell>
          <cell r="F116">
            <v>4.2</v>
          </cell>
          <cell r="H116">
            <v>6.7142857142857144</v>
          </cell>
          <cell r="I116">
            <v>3.7142857142857144</v>
          </cell>
          <cell r="K116">
            <v>6.0882352941176467</v>
          </cell>
          <cell r="L116">
            <v>2.8823529411764706</v>
          </cell>
          <cell r="N116">
            <v>3.6999999999999997</v>
          </cell>
          <cell r="O116">
            <v>4.1000000000000005</v>
          </cell>
          <cell r="Q116">
            <v>5.5454545454545459</v>
          </cell>
          <cell r="R116">
            <v>3.1590909090909092</v>
          </cell>
          <cell r="T116">
            <v>6.1333333333333329</v>
          </cell>
          <cell r="U116">
            <v>9.8666666666666671</v>
          </cell>
          <cell r="W116">
            <v>6.1333333333333329</v>
          </cell>
          <cell r="X116">
            <v>9.8666666666666671</v>
          </cell>
          <cell r="AC116">
            <v>5.8641975308641969</v>
          </cell>
          <cell r="AD116">
            <v>5.6913580246913575</v>
          </cell>
          <cell r="AF116">
            <v>5</v>
          </cell>
        </row>
        <row r="117">
          <cell r="A117">
            <v>16</v>
          </cell>
          <cell r="B117">
            <v>8</v>
          </cell>
          <cell r="C117">
            <v>4.25</v>
          </cell>
          <cell r="E117">
            <v>4.875</v>
          </cell>
          <cell r="F117">
            <v>5</v>
          </cell>
          <cell r="H117">
            <v>5.916666666666667</v>
          </cell>
          <cell r="I117">
            <v>4.75</v>
          </cell>
          <cell r="K117">
            <v>4</v>
          </cell>
          <cell r="L117">
            <v>3.2692307692307696</v>
          </cell>
          <cell r="N117">
            <v>3.5172413793103452</v>
          </cell>
          <cell r="O117">
            <v>5.7586206896551726</v>
          </cell>
          <cell r="Q117">
            <v>3.7454545454545456</v>
          </cell>
          <cell r="R117">
            <v>4.581818181818182</v>
          </cell>
          <cell r="T117">
            <v>7.3666666666666671</v>
          </cell>
          <cell r="U117">
            <v>13.566666666666666</v>
          </cell>
          <cell r="W117">
            <v>7.3666666666666671</v>
          </cell>
          <cell r="X117">
            <v>13.566666666666666</v>
          </cell>
          <cell r="AC117">
            <v>5.6614173228346454</v>
          </cell>
          <cell r="AD117">
            <v>8.8425196850393704</v>
          </cell>
          <cell r="AF117">
            <v>5</v>
          </cell>
        </row>
        <row r="118">
          <cell r="A118">
            <v>17</v>
          </cell>
          <cell r="B118">
            <v>1.3333333333333335</v>
          </cell>
          <cell r="C118">
            <v>6.666666666666667</v>
          </cell>
          <cell r="E118">
            <v>5.125</v>
          </cell>
          <cell r="F118">
            <v>4.875</v>
          </cell>
          <cell r="H118">
            <v>4.0909090909090908</v>
          </cell>
          <cell r="I118">
            <v>5.3636363636363633</v>
          </cell>
          <cell r="K118">
            <v>4.3589743589743586</v>
          </cell>
          <cell r="L118">
            <v>3.7948717948717952</v>
          </cell>
          <cell r="N118">
            <v>3.3333333333333335</v>
          </cell>
          <cell r="O118">
            <v>5.0333333333333332</v>
          </cell>
          <cell r="Q118">
            <v>3.9130434782608701</v>
          </cell>
          <cell r="R118">
            <v>4.3333333333333339</v>
          </cell>
          <cell r="T118">
            <v>7.5526315789473681</v>
          </cell>
          <cell r="U118">
            <v>14.000000000000002</v>
          </cell>
          <cell r="W118">
            <v>7.5526315789473681</v>
          </cell>
          <cell r="X118">
            <v>14.000000000000002</v>
          </cell>
          <cell r="AC118">
            <v>5.6987179487179489</v>
          </cell>
          <cell r="AD118">
            <v>9.115384615384615</v>
          </cell>
          <cell r="AF118">
            <v>5</v>
          </cell>
        </row>
        <row r="119">
          <cell r="A119">
            <v>18</v>
          </cell>
          <cell r="B119">
            <v>0</v>
          </cell>
          <cell r="C119">
            <v>0</v>
          </cell>
          <cell r="E119">
            <v>0</v>
          </cell>
          <cell r="F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N119">
            <v>0</v>
          </cell>
          <cell r="O119">
            <v>0</v>
          </cell>
          <cell r="Q119">
            <v>0</v>
          </cell>
          <cell r="R119">
            <v>0</v>
          </cell>
          <cell r="T119">
            <v>0</v>
          </cell>
          <cell r="U119">
            <v>0</v>
          </cell>
          <cell r="W119">
            <v>0</v>
          </cell>
          <cell r="X119">
            <v>0</v>
          </cell>
          <cell r="AC119">
            <v>0</v>
          </cell>
          <cell r="AD119">
            <v>0</v>
          </cell>
          <cell r="AF119">
            <v>5</v>
          </cell>
        </row>
        <row r="120">
          <cell r="A120">
            <v>19</v>
          </cell>
          <cell r="B120">
            <v>0</v>
          </cell>
          <cell r="C120">
            <v>0</v>
          </cell>
          <cell r="E120">
            <v>4.2222222222222223</v>
          </cell>
          <cell r="F120">
            <v>6.2222222222222223</v>
          </cell>
          <cell r="H120">
            <v>4.2222222222222223</v>
          </cell>
          <cell r="I120">
            <v>6.2222222222222223</v>
          </cell>
          <cell r="K120">
            <v>2.975609756097561</v>
          </cell>
          <cell r="L120">
            <v>4.1463414634146343</v>
          </cell>
          <cell r="N120">
            <v>3.7777777777777777</v>
          </cell>
          <cell r="O120">
            <v>5.8888888888888884</v>
          </cell>
          <cell r="Q120">
            <v>3.3506493506493507</v>
          </cell>
          <cell r="R120">
            <v>4.9610389610389616</v>
          </cell>
          <cell r="T120">
            <v>11.799999999999999</v>
          </cell>
          <cell r="U120">
            <v>11.181818181818182</v>
          </cell>
          <cell r="W120">
            <v>11.799999999999999</v>
          </cell>
          <cell r="X120">
            <v>11.181818181818182</v>
          </cell>
          <cell r="AC120">
            <v>8.1326530612244898</v>
          </cell>
          <cell r="AD120">
            <v>8.5102040816326525</v>
          </cell>
          <cell r="AF120">
            <v>5</v>
          </cell>
        </row>
        <row r="121">
          <cell r="A121">
            <v>20</v>
          </cell>
          <cell r="B121">
            <v>0</v>
          </cell>
          <cell r="C121">
            <v>0</v>
          </cell>
          <cell r="E121">
            <v>0</v>
          </cell>
          <cell r="F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Q121">
            <v>0</v>
          </cell>
          <cell r="R121">
            <v>0</v>
          </cell>
          <cell r="T121">
            <v>0</v>
          </cell>
          <cell r="U121">
            <v>0</v>
          </cell>
          <cell r="W121">
            <v>0</v>
          </cell>
          <cell r="X121">
            <v>0</v>
          </cell>
          <cell r="AC121">
            <v>0</v>
          </cell>
          <cell r="AD121">
            <v>0</v>
          </cell>
          <cell r="AF121">
            <v>5</v>
          </cell>
        </row>
        <row r="122">
          <cell r="A122">
            <v>21</v>
          </cell>
          <cell r="B122">
            <v>2</v>
          </cell>
          <cell r="C122">
            <v>8.5</v>
          </cell>
          <cell r="E122">
            <v>3.7777777777777777</v>
          </cell>
          <cell r="F122">
            <v>3.7777777777777777</v>
          </cell>
          <cell r="H122">
            <v>3.4545454545454546</v>
          </cell>
          <cell r="I122">
            <v>4.6363636363636367</v>
          </cell>
          <cell r="K122">
            <v>2.7244582043343657</v>
          </cell>
          <cell r="L122">
            <v>4.4788441692466456</v>
          </cell>
          <cell r="N122">
            <v>3.8918918918918917</v>
          </cell>
          <cell r="O122">
            <v>5.756756756756757</v>
          </cell>
          <cell r="Q122">
            <v>3.2299590403744882</v>
          </cell>
          <cell r="R122">
            <v>5.0321825629022818</v>
          </cell>
          <cell r="T122">
            <v>8.2926829268292686</v>
          </cell>
          <cell r="U122">
            <v>12.195121951219512</v>
          </cell>
          <cell r="W122">
            <v>8.2926829268292686</v>
          </cell>
          <cell r="X122">
            <v>12.195121951219512</v>
          </cell>
          <cell r="AC122">
            <v>5.5701877276548055</v>
          </cell>
          <cell r="AD122">
            <v>8.2992434855701873</v>
          </cell>
          <cell r="AF122">
            <v>5</v>
          </cell>
        </row>
        <row r="123">
          <cell r="A123">
            <v>22</v>
          </cell>
          <cell r="B123">
            <v>8.5</v>
          </cell>
          <cell r="C123">
            <v>5</v>
          </cell>
          <cell r="E123">
            <v>4</v>
          </cell>
          <cell r="F123">
            <v>3.5999999999999996</v>
          </cell>
          <cell r="H123">
            <v>6</v>
          </cell>
          <cell r="I123">
            <v>4.2222222222222223</v>
          </cell>
          <cell r="K123">
            <v>2.4259259259259256</v>
          </cell>
          <cell r="L123">
            <v>4.6481481481481488</v>
          </cell>
          <cell r="N123">
            <v>3.5151515151515147</v>
          </cell>
          <cell r="O123">
            <v>4.8181818181818183</v>
          </cell>
          <cell r="Q123">
            <v>2.8390804597701149</v>
          </cell>
          <cell r="R123">
            <v>4.7126436781609193</v>
          </cell>
          <cell r="T123">
            <v>11.952380952380953</v>
          </cell>
          <cell r="U123">
            <v>10.523809523809524</v>
          </cell>
          <cell r="W123">
            <v>11.952380952380953</v>
          </cell>
          <cell r="X123">
            <v>10.523809523809524</v>
          </cell>
          <cell r="AC123">
            <v>5.8188405797101446</v>
          </cell>
          <cell r="AD123">
            <v>6.4492753623188399</v>
          </cell>
          <cell r="AF123">
            <v>5</v>
          </cell>
        </row>
        <row r="124">
          <cell r="A124">
            <v>23</v>
          </cell>
          <cell r="B124">
            <v>1.5</v>
          </cell>
          <cell r="C124">
            <v>4</v>
          </cell>
          <cell r="E124">
            <v>11</v>
          </cell>
          <cell r="F124">
            <v>4.666666666666667</v>
          </cell>
          <cell r="H124">
            <v>8.625</v>
          </cell>
          <cell r="I124">
            <v>4.5</v>
          </cell>
          <cell r="K124">
            <v>3.4683544303797471</v>
          </cell>
          <cell r="L124">
            <v>5.924050632911392</v>
          </cell>
          <cell r="N124">
            <v>3.6190476190476191</v>
          </cell>
          <cell r="O124">
            <v>5.1428571428571423</v>
          </cell>
          <cell r="Q124">
            <v>3.5206611570247932</v>
          </cell>
          <cell r="R124">
            <v>5.6528925619834709</v>
          </cell>
          <cell r="T124">
            <v>17.625</v>
          </cell>
          <cell r="U124">
            <v>11.8125</v>
          </cell>
          <cell r="W124">
            <v>17.625</v>
          </cell>
          <cell r="X124">
            <v>11.8125</v>
          </cell>
          <cell r="AC124">
            <v>8.4179104477611943</v>
          </cell>
          <cell r="AD124">
            <v>7.5223880597014929</v>
          </cell>
          <cell r="AF124">
            <v>5</v>
          </cell>
        </row>
        <row r="125">
          <cell r="A125">
            <v>24</v>
          </cell>
          <cell r="B125">
            <v>3</v>
          </cell>
          <cell r="C125">
            <v>4</v>
          </cell>
          <cell r="E125">
            <v>5.833333333333333</v>
          </cell>
          <cell r="F125">
            <v>4.1666666666666661</v>
          </cell>
          <cell r="H125">
            <v>5.125</v>
          </cell>
          <cell r="I125">
            <v>4.125</v>
          </cell>
          <cell r="K125">
            <v>1.978723404255319</v>
          </cell>
          <cell r="L125">
            <v>4.1702127659574471</v>
          </cell>
          <cell r="N125">
            <v>4.5789473684210522</v>
          </cell>
          <cell r="O125">
            <v>3.7894736842105265</v>
          </cell>
          <cell r="Q125">
            <v>2.7272727272727271</v>
          </cell>
          <cell r="R125">
            <v>4.0606060606060606</v>
          </cell>
          <cell r="T125">
            <v>12.2</v>
          </cell>
          <cell r="U125">
            <v>15.866666666666667</v>
          </cell>
          <cell r="W125">
            <v>12.2</v>
          </cell>
          <cell r="X125">
            <v>15.866666666666667</v>
          </cell>
          <cell r="AC125">
            <v>5.6442307692307692</v>
          </cell>
          <cell r="AD125">
            <v>7.4711538461538467</v>
          </cell>
          <cell r="AF125">
            <v>5</v>
          </cell>
        </row>
        <row r="126">
          <cell r="A126">
            <v>25</v>
          </cell>
          <cell r="B126">
            <v>3</v>
          </cell>
          <cell r="C126">
            <v>4.2</v>
          </cell>
          <cell r="E126">
            <v>9.8148148148148149</v>
          </cell>
          <cell r="F126">
            <v>6.1111111111111107</v>
          </cell>
          <cell r="H126">
            <v>6.5384615384615392</v>
          </cell>
          <cell r="I126">
            <v>5.1923076923076925</v>
          </cell>
          <cell r="K126">
            <v>1.6961130742049468</v>
          </cell>
          <cell r="L126">
            <v>3.1802120141342751</v>
          </cell>
          <cell r="N126">
            <v>1.8333333333333333</v>
          </cell>
          <cell r="O126">
            <v>5.3333333333333339</v>
          </cell>
          <cell r="Q126">
            <v>1.7201166180758016</v>
          </cell>
          <cell r="R126">
            <v>3.5568513119533525</v>
          </cell>
          <cell r="T126">
            <v>4</v>
          </cell>
          <cell r="U126">
            <v>9.5</v>
          </cell>
          <cell r="W126">
            <v>4</v>
          </cell>
          <cell r="X126">
            <v>9.5</v>
          </cell>
          <cell r="AC126">
            <v>2.9363449691991788</v>
          </cell>
          <cell r="AD126">
            <v>4.3942505133470231</v>
          </cell>
          <cell r="AF126">
            <v>5</v>
          </cell>
        </row>
        <row r="127">
          <cell r="A127">
            <v>26</v>
          </cell>
          <cell r="B127">
            <v>2.3333333333333335</v>
          </cell>
          <cell r="C127">
            <v>5.6666666666666661</v>
          </cell>
          <cell r="E127">
            <v>7.8333333333333339</v>
          </cell>
          <cell r="F127">
            <v>4</v>
          </cell>
          <cell r="H127">
            <v>6</v>
          </cell>
          <cell r="I127">
            <v>4.5555555555555554</v>
          </cell>
          <cell r="K127">
            <v>3.1818181818181817</v>
          </cell>
          <cell r="L127">
            <v>3.5454545454545454</v>
          </cell>
          <cell r="N127">
            <v>2.0909090909090908</v>
          </cell>
          <cell r="O127">
            <v>4.1818181818181817</v>
          </cell>
          <cell r="Q127">
            <v>2.6363636363636362</v>
          </cell>
          <cell r="R127">
            <v>3.8636363636363633</v>
          </cell>
          <cell r="T127">
            <v>0</v>
          </cell>
          <cell r="U127">
            <v>0</v>
          </cell>
          <cell r="W127">
            <v>0</v>
          </cell>
          <cell r="X127">
            <v>0</v>
          </cell>
          <cell r="AC127">
            <v>3.612903225806452</v>
          </cell>
          <cell r="AD127">
            <v>4.064516129032258</v>
          </cell>
          <cell r="AF127">
            <v>5</v>
          </cell>
        </row>
        <row r="128">
          <cell r="A128">
            <v>27</v>
          </cell>
          <cell r="B128">
            <v>0</v>
          </cell>
          <cell r="C128">
            <v>0</v>
          </cell>
          <cell r="E128">
            <v>0</v>
          </cell>
          <cell r="F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Q128">
            <v>0</v>
          </cell>
          <cell r="R128">
            <v>0</v>
          </cell>
          <cell r="T128">
            <v>0</v>
          </cell>
          <cell r="U128">
            <v>0</v>
          </cell>
          <cell r="W128">
            <v>0</v>
          </cell>
          <cell r="X128">
            <v>0</v>
          </cell>
          <cell r="AC128">
            <v>0</v>
          </cell>
          <cell r="AD128">
            <v>0</v>
          </cell>
          <cell r="AF128">
            <v>5</v>
          </cell>
        </row>
        <row r="129">
          <cell r="A129">
            <v>28</v>
          </cell>
          <cell r="B129">
            <v>1</v>
          </cell>
          <cell r="C129">
            <v>8</v>
          </cell>
          <cell r="E129">
            <v>0.32075471698113206</v>
          </cell>
          <cell r="F129">
            <v>0.79245283018867918</v>
          </cell>
          <cell r="H129">
            <v>0.34545454545454546</v>
          </cell>
          <cell r="I129">
            <v>1.0545454545454545</v>
          </cell>
          <cell r="K129">
            <v>1.1199999999999999</v>
          </cell>
          <cell r="L129">
            <v>4.3600000000000003</v>
          </cell>
          <cell r="N129">
            <v>2.25</v>
          </cell>
          <cell r="O129">
            <v>5.3125</v>
          </cell>
          <cell r="Q129">
            <v>1.5609756097560976</v>
          </cell>
          <cell r="R129">
            <v>4.7317073170731705</v>
          </cell>
          <cell r="T129">
            <v>0</v>
          </cell>
          <cell r="U129">
            <v>0</v>
          </cell>
          <cell r="W129">
            <v>0</v>
          </cell>
          <cell r="X129">
            <v>0</v>
          </cell>
          <cell r="AC129">
            <v>0.86458333333333337</v>
          </cell>
          <cell r="AD129">
            <v>2.625</v>
          </cell>
          <cell r="AF129">
            <v>5</v>
          </cell>
        </row>
        <row r="130">
          <cell r="A130">
            <v>29</v>
          </cell>
          <cell r="B130">
            <v>5.6666666666666661</v>
          </cell>
          <cell r="C130">
            <v>5.6666666666666661</v>
          </cell>
          <cell r="E130">
            <v>3.6666666666666665</v>
          </cell>
          <cell r="F130">
            <v>7.0000000000000009</v>
          </cell>
          <cell r="H130">
            <v>4.3333333333333339</v>
          </cell>
          <cell r="I130">
            <v>6.5555555555555562</v>
          </cell>
          <cell r="K130">
            <v>1.6949152542372881</v>
          </cell>
          <cell r="L130">
            <v>4.9931287219422815</v>
          </cell>
          <cell r="N130">
            <v>3.7692307692307692</v>
          </cell>
          <cell r="O130">
            <v>3.9230769230769229</v>
          </cell>
          <cell r="Q130">
            <v>2.4691358024691357</v>
          </cell>
          <cell r="R130">
            <v>4.5937410278495552</v>
          </cell>
          <cell r="T130">
            <v>6.6363636363636358</v>
          </cell>
          <cell r="U130">
            <v>15.454545454545453</v>
          </cell>
          <cell r="W130">
            <v>6.6363636363636358</v>
          </cell>
          <cell r="X130">
            <v>15.454545454545453</v>
          </cell>
          <cell r="AC130">
            <v>4.7478082659683478</v>
          </cell>
          <cell r="AD130">
            <v>10.235682568598428</v>
          </cell>
          <cell r="AF130">
            <v>5</v>
          </cell>
        </row>
        <row r="131">
          <cell r="A131">
            <v>30</v>
          </cell>
          <cell r="B131">
            <v>7.166666666666667</v>
          </cell>
          <cell r="C131">
            <v>5.6666666666666661</v>
          </cell>
          <cell r="E131">
            <v>2.4</v>
          </cell>
          <cell r="F131">
            <v>6.2</v>
          </cell>
          <cell r="H131">
            <v>5</v>
          </cell>
          <cell r="I131">
            <v>5.9090909090909092</v>
          </cell>
          <cell r="K131">
            <v>1.9123505976095616</v>
          </cell>
          <cell r="L131">
            <v>4.2231075697211153</v>
          </cell>
          <cell r="N131">
            <v>5.6923076923076925</v>
          </cell>
          <cell r="O131">
            <v>5.6923076923076925</v>
          </cell>
          <cell r="Q131">
            <v>3.8356164383561646</v>
          </cell>
          <cell r="R131">
            <v>4.9706457925636007</v>
          </cell>
          <cell r="T131">
            <v>0</v>
          </cell>
          <cell r="U131">
            <v>0</v>
          </cell>
          <cell r="W131">
            <v>0</v>
          </cell>
          <cell r="X131">
            <v>0</v>
          </cell>
          <cell r="AC131">
            <v>4.1860465116279073</v>
          </cell>
          <cell r="AD131">
            <v>5.2530779753761969</v>
          </cell>
          <cell r="AF131">
            <v>5</v>
          </cell>
        </row>
        <row r="132">
          <cell r="A132">
            <v>31</v>
          </cell>
          <cell r="B132">
            <v>0</v>
          </cell>
          <cell r="C132">
            <v>0</v>
          </cell>
          <cell r="E132">
            <v>0</v>
          </cell>
          <cell r="F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Q132">
            <v>0</v>
          </cell>
          <cell r="R132">
            <v>0</v>
          </cell>
          <cell r="T132">
            <v>0</v>
          </cell>
          <cell r="U132">
            <v>0</v>
          </cell>
          <cell r="W132">
            <v>0</v>
          </cell>
          <cell r="X132">
            <v>0</v>
          </cell>
          <cell r="AC132">
            <v>0</v>
          </cell>
          <cell r="AD132">
            <v>0</v>
          </cell>
          <cell r="AF132">
            <v>5</v>
          </cell>
        </row>
        <row r="133">
          <cell r="A133" t="str">
            <v xml:space="preserve">Mei/01 </v>
          </cell>
          <cell r="B133">
            <v>3.5000000000000004</v>
          </cell>
          <cell r="C133">
            <v>11</v>
          </cell>
          <cell r="E133">
            <v>5.5714285714285712</v>
          </cell>
          <cell r="F133">
            <v>7.1428571428571423</v>
          </cell>
          <cell r="H133">
            <v>5.1111111111111116</v>
          </cell>
          <cell r="I133">
            <v>8</v>
          </cell>
          <cell r="K133">
            <v>1.7777777777777777</v>
          </cell>
          <cell r="L133">
            <v>3.6111111111111107</v>
          </cell>
          <cell r="N133">
            <v>2.125</v>
          </cell>
          <cell r="O133">
            <v>6.5</v>
          </cell>
          <cell r="Q133">
            <v>1.8846153846153846</v>
          </cell>
          <cell r="R133">
            <v>4.5</v>
          </cell>
          <cell r="T133">
            <v>6.7647058823529411</v>
          </cell>
          <cell r="U133">
            <v>15.470588235294116</v>
          </cell>
          <cell r="W133">
            <v>6.7647058823529411</v>
          </cell>
          <cell r="X133">
            <v>15.470588235294116</v>
          </cell>
          <cell r="AC133">
            <v>4.7101449275362324</v>
          </cell>
          <cell r="AD133">
            <v>10.362318840579709</v>
          </cell>
          <cell r="AF133">
            <v>5</v>
          </cell>
        </row>
        <row r="134">
          <cell r="A134">
            <v>2</v>
          </cell>
          <cell r="B134">
            <v>0</v>
          </cell>
          <cell r="C134">
            <v>5</v>
          </cell>
          <cell r="E134">
            <v>5</v>
          </cell>
          <cell r="F134">
            <v>6.75</v>
          </cell>
          <cell r="H134">
            <v>3.3333333333333335</v>
          </cell>
          <cell r="I134">
            <v>6.166666666666667</v>
          </cell>
          <cell r="K134">
            <v>21.8125</v>
          </cell>
          <cell r="L134">
            <v>4.1875</v>
          </cell>
          <cell r="N134">
            <v>3.4210526315789478</v>
          </cell>
          <cell r="O134">
            <v>4.5789473684210522</v>
          </cell>
          <cell r="Q134">
            <v>11.828571428571429</v>
          </cell>
          <cell r="R134">
            <v>4.3999999999999995</v>
          </cell>
          <cell r="T134">
            <v>9</v>
          </cell>
          <cell r="U134">
            <v>13.647058823529413</v>
          </cell>
          <cell r="W134">
            <v>9</v>
          </cell>
          <cell r="X134">
            <v>13.647058823529413</v>
          </cell>
          <cell r="AC134">
            <v>9.8666666666666671</v>
          </cell>
          <cell r="AD134">
            <v>8.7333333333333325</v>
          </cell>
          <cell r="AF134">
            <v>5</v>
          </cell>
        </row>
        <row r="135">
          <cell r="A135">
            <v>3</v>
          </cell>
          <cell r="B135">
            <v>1</v>
          </cell>
          <cell r="C135">
            <v>5</v>
          </cell>
          <cell r="E135">
            <v>4.5999999999999996</v>
          </cell>
          <cell r="F135">
            <v>4.5999999999999996</v>
          </cell>
          <cell r="H135">
            <v>3.5714285714285712</v>
          </cell>
          <cell r="I135">
            <v>4.7142857142857144</v>
          </cell>
          <cell r="K135">
            <v>3.201970443349754</v>
          </cell>
          <cell r="L135">
            <v>4.7290640394088674</v>
          </cell>
          <cell r="N135">
            <v>4</v>
          </cell>
          <cell r="O135">
            <v>5.1818181818181817</v>
          </cell>
          <cell r="Q135">
            <v>3.4824281150159746</v>
          </cell>
          <cell r="R135">
            <v>4.8881789137380194</v>
          </cell>
          <cell r="T135">
            <v>38.411764705882348</v>
          </cell>
          <cell r="U135">
            <v>13.647058823529413</v>
          </cell>
          <cell r="W135">
            <v>38.411764705882348</v>
          </cell>
          <cell r="X135">
            <v>13.647058823529413</v>
          </cell>
          <cell r="AC135">
            <v>19.91701244813278</v>
          </cell>
          <cell r="AD135">
            <v>8.9903181189488244</v>
          </cell>
          <cell r="AF135">
            <v>5</v>
          </cell>
        </row>
        <row r="136">
          <cell r="A136">
            <v>4</v>
          </cell>
          <cell r="B136">
            <v>0</v>
          </cell>
          <cell r="C136">
            <v>0</v>
          </cell>
          <cell r="E136">
            <v>0</v>
          </cell>
          <cell r="F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Q136">
            <v>0</v>
          </cell>
          <cell r="R136">
            <v>0</v>
          </cell>
          <cell r="T136">
            <v>0</v>
          </cell>
          <cell r="U136">
            <v>0</v>
          </cell>
          <cell r="W136">
            <v>0</v>
          </cell>
          <cell r="X136">
            <v>0</v>
          </cell>
          <cell r="AC136">
            <v>0</v>
          </cell>
          <cell r="AD136">
            <v>0</v>
          </cell>
          <cell r="AF136">
            <v>5</v>
          </cell>
        </row>
        <row r="137">
          <cell r="A137">
            <v>5</v>
          </cell>
          <cell r="B137">
            <v>2.666666666666667</v>
          </cell>
          <cell r="C137">
            <v>3.6666666666666665</v>
          </cell>
          <cell r="E137">
            <v>10</v>
          </cell>
          <cell r="F137">
            <v>5.3333333333333339</v>
          </cell>
          <cell r="H137">
            <v>6.3333333333333339</v>
          </cell>
          <cell r="I137">
            <v>4.5</v>
          </cell>
          <cell r="K137">
            <v>5.3714285714285719</v>
          </cell>
          <cell r="L137">
            <v>3.2</v>
          </cell>
          <cell r="N137">
            <v>5.8620689655172411</v>
          </cell>
          <cell r="O137">
            <v>4.4482758620689653</v>
          </cell>
          <cell r="Q137">
            <v>5.59375</v>
          </cell>
          <cell r="R137">
            <v>3.765625</v>
          </cell>
          <cell r="T137">
            <v>17.357142857142858</v>
          </cell>
          <cell r="U137">
            <v>9.5</v>
          </cell>
          <cell r="W137">
            <v>17.357142857142858</v>
          </cell>
          <cell r="X137">
            <v>9.5</v>
          </cell>
          <cell r="AC137">
            <v>9</v>
          </cell>
          <cell r="AD137">
            <v>5.4489795918367347</v>
          </cell>
          <cell r="AF137">
            <v>5</v>
          </cell>
        </row>
        <row r="138">
          <cell r="A138">
            <v>6</v>
          </cell>
          <cell r="B138">
            <v>4.666666666666667</v>
          </cell>
          <cell r="C138">
            <v>4.666666666666667</v>
          </cell>
          <cell r="E138">
            <v>6.833333333333333</v>
          </cell>
          <cell r="F138">
            <v>4.3333333333333339</v>
          </cell>
          <cell r="H138">
            <v>6.1111111111111107</v>
          </cell>
          <cell r="I138">
            <v>4.4444444444444446</v>
          </cell>
          <cell r="K138">
            <v>5.3103448275862064</v>
          </cell>
          <cell r="L138">
            <v>2.896551724137931</v>
          </cell>
          <cell r="N138">
            <v>4.16</v>
          </cell>
          <cell r="O138">
            <v>3.4799999999999995</v>
          </cell>
          <cell r="Q138">
            <v>4.7777777777777777</v>
          </cell>
          <cell r="R138">
            <v>3.166666666666667</v>
          </cell>
          <cell r="T138">
            <v>0</v>
          </cell>
          <cell r="U138">
            <v>0</v>
          </cell>
          <cell r="W138">
            <v>0</v>
          </cell>
          <cell r="X138">
            <v>0</v>
          </cell>
          <cell r="AC138">
            <v>4.9682539682539684</v>
          </cell>
          <cell r="AD138">
            <v>3.3492063492063489</v>
          </cell>
          <cell r="AF138">
            <v>5</v>
          </cell>
        </row>
        <row r="139">
          <cell r="A139">
            <v>7</v>
          </cell>
          <cell r="B139">
            <v>3.6666666666666665</v>
          </cell>
          <cell r="C139">
            <v>4.3333333333333339</v>
          </cell>
          <cell r="E139">
            <v>7.0000000000000009</v>
          </cell>
          <cell r="F139">
            <v>2.1999999999999997</v>
          </cell>
          <cell r="H139">
            <v>5.75</v>
          </cell>
          <cell r="I139">
            <v>3</v>
          </cell>
          <cell r="K139">
            <v>1.8275862068965518</v>
          </cell>
          <cell r="L139">
            <v>2.7586206896551726</v>
          </cell>
          <cell r="N139">
            <v>1.8800000000000001</v>
          </cell>
          <cell r="O139">
            <v>3.4799999999999995</v>
          </cell>
          <cell r="Q139">
            <v>1.8518518518518516</v>
          </cell>
          <cell r="R139">
            <v>3.0925925925925926</v>
          </cell>
          <cell r="T139">
            <v>13.625000000000002</v>
          </cell>
          <cell r="U139">
            <v>9.4583333333333339</v>
          </cell>
          <cell r="W139">
            <v>13.625000000000002</v>
          </cell>
          <cell r="X139">
            <v>9.4583333333333339</v>
          </cell>
          <cell r="AC139">
            <v>7.2727272727272725</v>
          </cell>
          <cell r="AD139">
            <v>5.8636363636363642</v>
          </cell>
          <cell r="AF139">
            <v>5</v>
          </cell>
        </row>
        <row r="140">
          <cell r="A140">
            <v>8</v>
          </cell>
          <cell r="B140">
            <v>5</v>
          </cell>
          <cell r="C140">
            <v>6</v>
          </cell>
          <cell r="E140">
            <v>12</v>
          </cell>
          <cell r="F140">
            <v>3</v>
          </cell>
          <cell r="H140">
            <v>10</v>
          </cell>
          <cell r="I140">
            <v>3.8571428571428568</v>
          </cell>
          <cell r="K140">
            <v>3.5094339622641511</v>
          </cell>
          <cell r="L140">
            <v>2.2641509433962264</v>
          </cell>
          <cell r="N140">
            <v>3.64</v>
          </cell>
          <cell r="O140">
            <v>3.88</v>
          </cell>
          <cell r="Q140">
            <v>3.5728155339805827</v>
          </cell>
          <cell r="R140">
            <v>3.0485436893203883</v>
          </cell>
          <cell r="T140">
            <v>8.1363636363636367</v>
          </cell>
          <cell r="U140">
            <v>9.8636363636363633</v>
          </cell>
          <cell r="W140">
            <v>8.1363636363636367</v>
          </cell>
          <cell r="X140">
            <v>9.8636363636363633</v>
          </cell>
          <cell r="AC140">
            <v>5.9707317073170731</v>
          </cell>
          <cell r="AD140">
            <v>6.0292682926829269</v>
          </cell>
          <cell r="AF140">
            <v>5</v>
          </cell>
        </row>
        <row r="141">
          <cell r="A141">
            <v>9</v>
          </cell>
          <cell r="B141">
            <v>4.5</v>
          </cell>
          <cell r="C141">
            <v>5</v>
          </cell>
          <cell r="E141">
            <v>7.2499999999999991</v>
          </cell>
          <cell r="F141">
            <v>1.25</v>
          </cell>
          <cell r="H141">
            <v>6.3333333333333339</v>
          </cell>
          <cell r="I141">
            <v>2.5</v>
          </cell>
          <cell r="K141">
            <v>6.6153846153846159</v>
          </cell>
          <cell r="L141">
            <v>2.9615384615384617</v>
          </cell>
          <cell r="N141">
            <v>4.7894736842105257</v>
          </cell>
          <cell r="O141">
            <v>4.9473684210526319</v>
          </cell>
          <cell r="Q141">
            <v>5.8444444444444441</v>
          </cell>
          <cell r="R141">
            <v>3.8</v>
          </cell>
          <cell r="T141">
            <v>17.383500000000002</v>
          </cell>
          <cell r="U141">
            <v>9.7000000000000011</v>
          </cell>
          <cell r="W141">
            <v>17.383500000000002</v>
          </cell>
          <cell r="X141">
            <v>9.7000000000000011</v>
          </cell>
          <cell r="AC141">
            <v>10.948791208791208</v>
          </cell>
          <cell r="AD141">
            <v>6.3076923076923075</v>
          </cell>
          <cell r="AF141">
            <v>5</v>
          </cell>
        </row>
        <row r="142">
          <cell r="A142">
            <v>10</v>
          </cell>
          <cell r="B142">
            <v>6.5</v>
          </cell>
          <cell r="C142">
            <v>2</v>
          </cell>
          <cell r="E142">
            <v>6.8750000000000009</v>
          </cell>
          <cell r="F142">
            <v>3.5000000000000004</v>
          </cell>
          <cell r="H142">
            <v>6.75</v>
          </cell>
          <cell r="I142">
            <v>3</v>
          </cell>
          <cell r="K142">
            <v>5.096774193548387</v>
          </cell>
          <cell r="L142">
            <v>1.9677419354838708</v>
          </cell>
          <cell r="N142">
            <v>5.083333333333333</v>
          </cell>
          <cell r="O142">
            <v>3.208333333333333</v>
          </cell>
          <cell r="Q142">
            <v>5.0909090909090908</v>
          </cell>
          <cell r="R142">
            <v>2.5090909090909093</v>
          </cell>
          <cell r="T142">
            <v>0</v>
          </cell>
          <cell r="U142">
            <v>0</v>
          </cell>
          <cell r="W142">
            <v>0</v>
          </cell>
          <cell r="X142">
            <v>0</v>
          </cell>
          <cell r="AC142">
            <v>5.388059701492538</v>
          </cell>
          <cell r="AD142">
            <v>2.5970149253731343</v>
          </cell>
          <cell r="AF142">
            <v>5</v>
          </cell>
        </row>
        <row r="143">
          <cell r="A143">
            <v>11</v>
          </cell>
          <cell r="B143">
            <v>0</v>
          </cell>
          <cell r="C143">
            <v>0</v>
          </cell>
          <cell r="E143">
            <v>0</v>
          </cell>
          <cell r="F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Q143">
            <v>0</v>
          </cell>
          <cell r="R143">
            <v>0</v>
          </cell>
          <cell r="T143">
            <v>0</v>
          </cell>
          <cell r="U143">
            <v>0</v>
          </cell>
          <cell r="W143">
            <v>0</v>
          </cell>
          <cell r="X143">
            <v>0</v>
          </cell>
          <cell r="AC143">
            <v>0</v>
          </cell>
          <cell r="AD143">
            <v>0</v>
          </cell>
          <cell r="AF143">
            <v>5</v>
          </cell>
        </row>
        <row r="144">
          <cell r="A144">
            <v>12</v>
          </cell>
          <cell r="B144">
            <v>24.333333333333336</v>
          </cell>
          <cell r="C144">
            <v>3.3333333333333335</v>
          </cell>
          <cell r="E144">
            <v>7.6666666666666661</v>
          </cell>
          <cell r="F144">
            <v>2.666666666666667</v>
          </cell>
          <cell r="H144">
            <v>13.222222222222221</v>
          </cell>
          <cell r="I144">
            <v>2.8888888888888888</v>
          </cell>
          <cell r="K144">
            <v>7.8175895765472303</v>
          </cell>
          <cell r="L144">
            <v>2.225841476655809</v>
          </cell>
          <cell r="N144">
            <v>5.8999999999999995</v>
          </cell>
          <cell r="O144">
            <v>3.6999999999999997</v>
          </cell>
          <cell r="Q144">
            <v>7.1428571428571423</v>
          </cell>
          <cell r="R144">
            <v>2.744546094299789</v>
          </cell>
          <cell r="T144">
            <v>0</v>
          </cell>
          <cell r="U144">
            <v>0</v>
          </cell>
          <cell r="W144">
            <v>0</v>
          </cell>
          <cell r="X144">
            <v>0</v>
          </cell>
          <cell r="AC144">
            <v>7.973876063183476</v>
          </cell>
          <cell r="AD144">
            <v>2.7642770352369381</v>
          </cell>
          <cell r="AF144">
            <v>5</v>
          </cell>
        </row>
        <row r="145">
          <cell r="A145">
            <v>13</v>
          </cell>
          <cell r="B145">
            <v>14.249999999999998</v>
          </cell>
          <cell r="C145">
            <v>3.5000000000000004</v>
          </cell>
          <cell r="E145">
            <v>7.2727272727272725</v>
          </cell>
          <cell r="F145">
            <v>3.0909090909090908</v>
          </cell>
          <cell r="H145">
            <v>9.1333333333333329</v>
          </cell>
          <cell r="I145">
            <v>3.2</v>
          </cell>
          <cell r="K145">
            <v>9.0769230769230766</v>
          </cell>
          <cell r="L145">
            <v>2.2115384615384617</v>
          </cell>
          <cell r="N145">
            <v>7.1818181818181825</v>
          </cell>
          <cell r="O145">
            <v>4.2727272727272725</v>
          </cell>
          <cell r="Q145">
            <v>8.513513513513514</v>
          </cell>
          <cell r="R145">
            <v>2.8243243243243241</v>
          </cell>
          <cell r="T145">
            <v>32.1875</v>
          </cell>
          <cell r="U145">
            <v>6.375</v>
          </cell>
          <cell r="W145">
            <v>32.1875</v>
          </cell>
          <cell r="X145">
            <v>6.375</v>
          </cell>
          <cell r="AC145">
            <v>14.851239669421487</v>
          </cell>
          <cell r="AD145">
            <v>3.8099173553719008</v>
          </cell>
          <cell r="AF145">
            <v>5</v>
          </cell>
        </row>
        <row r="146">
          <cell r="A146">
            <v>14</v>
          </cell>
          <cell r="B146">
            <v>1.65625</v>
          </cell>
          <cell r="C146">
            <v>4</v>
          </cell>
          <cell r="E146">
            <v>1.125</v>
          </cell>
          <cell r="F146">
            <v>5.875</v>
          </cell>
          <cell r="H146">
            <v>1.55</v>
          </cell>
          <cell r="I146">
            <v>4.375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W146">
            <v>0</v>
          </cell>
          <cell r="X146">
            <v>0</v>
          </cell>
          <cell r="AC146">
            <v>1.55</v>
          </cell>
          <cell r="AD146">
            <v>4.375</v>
          </cell>
          <cell r="AF146">
            <v>5</v>
          </cell>
        </row>
        <row r="147">
          <cell r="A147">
            <v>15</v>
          </cell>
          <cell r="B147">
            <v>0</v>
          </cell>
          <cell r="C147">
            <v>0</v>
          </cell>
          <cell r="E147">
            <v>0</v>
          </cell>
          <cell r="F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Q147">
            <v>0</v>
          </cell>
          <cell r="R147">
            <v>0</v>
          </cell>
          <cell r="T147">
            <v>0</v>
          </cell>
          <cell r="U147">
            <v>0</v>
          </cell>
          <cell r="W147">
            <v>0</v>
          </cell>
          <cell r="X147">
            <v>0</v>
          </cell>
          <cell r="AC147">
            <v>0</v>
          </cell>
          <cell r="AD147">
            <v>0</v>
          </cell>
          <cell r="AF147">
            <v>5</v>
          </cell>
        </row>
        <row r="148">
          <cell r="A148">
            <v>16</v>
          </cell>
          <cell r="B148">
            <v>1.5</v>
          </cell>
          <cell r="C148">
            <v>6</v>
          </cell>
          <cell r="E148">
            <v>7.5789473684210531</v>
          </cell>
          <cell r="F148">
            <v>1.5789473684210527</v>
          </cell>
          <cell r="H148">
            <v>7.0000000000000009</v>
          </cell>
          <cell r="I148">
            <v>2</v>
          </cell>
          <cell r="K148">
            <v>8.0227272727272734</v>
          </cell>
          <cell r="L148">
            <v>1.8636363636363635</v>
          </cell>
          <cell r="N148">
            <v>7.5937500000000009</v>
          </cell>
          <cell r="O148">
            <v>3.96875</v>
          </cell>
          <cell r="Q148">
            <v>7.8421052631578947</v>
          </cell>
          <cell r="R148">
            <v>2.75</v>
          </cell>
          <cell r="T148">
            <v>26.5</v>
          </cell>
          <cell r="U148">
            <v>6.2142857142857144</v>
          </cell>
          <cell r="W148">
            <v>26.5</v>
          </cell>
          <cell r="X148">
            <v>6.2142857142857144</v>
          </cell>
          <cell r="AC148">
            <v>14.555555555555555</v>
          </cell>
          <cell r="AD148">
            <v>3.9150326797385624</v>
          </cell>
          <cell r="AF148">
            <v>5</v>
          </cell>
        </row>
        <row r="149">
          <cell r="A149">
            <v>17</v>
          </cell>
          <cell r="B149">
            <v>8.3333333333333321</v>
          </cell>
          <cell r="C149">
            <v>5.3333333333333339</v>
          </cell>
          <cell r="E149">
            <v>4.666666666666667</v>
          </cell>
          <cell r="F149">
            <v>4.666666666666667</v>
          </cell>
          <cell r="H149">
            <v>5.583333333333333</v>
          </cell>
          <cell r="I149">
            <v>4.833333333333333</v>
          </cell>
          <cell r="K149">
            <v>11.813953488372093</v>
          </cell>
          <cell r="L149">
            <v>1.8837209302325582</v>
          </cell>
          <cell r="N149">
            <v>5.8611111111111116</v>
          </cell>
          <cell r="O149">
            <v>4.083333333333333</v>
          </cell>
          <cell r="Q149">
            <v>9.1012658227848107</v>
          </cell>
          <cell r="R149">
            <v>2.8860759493670884</v>
          </cell>
          <cell r="T149">
            <v>0</v>
          </cell>
          <cell r="U149">
            <v>0</v>
          </cell>
          <cell r="W149">
            <v>12.724137931034482</v>
          </cell>
          <cell r="X149">
            <v>10.827586206896552</v>
          </cell>
          <cell r="AC149">
            <v>9.625</v>
          </cell>
          <cell r="AD149">
            <v>5</v>
          </cell>
          <cell r="AF149">
            <v>5</v>
          </cell>
        </row>
        <row r="150">
          <cell r="A150">
            <v>18</v>
          </cell>
          <cell r="B150">
            <v>0</v>
          </cell>
          <cell r="C150">
            <v>0</v>
          </cell>
          <cell r="E150">
            <v>0</v>
          </cell>
          <cell r="F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Q150">
            <v>0</v>
          </cell>
          <cell r="R150">
            <v>0</v>
          </cell>
          <cell r="T150">
            <v>0</v>
          </cell>
          <cell r="U150">
            <v>0</v>
          </cell>
          <cell r="W150">
            <v>0</v>
          </cell>
          <cell r="X150">
            <v>0</v>
          </cell>
          <cell r="AC150">
            <v>0</v>
          </cell>
          <cell r="AD150">
            <v>0</v>
          </cell>
          <cell r="AF150">
            <v>5</v>
          </cell>
        </row>
        <row r="151">
          <cell r="A151">
            <v>19</v>
          </cell>
          <cell r="B151">
            <v>3</v>
          </cell>
          <cell r="C151">
            <v>5</v>
          </cell>
          <cell r="E151">
            <v>6.8888888888888893</v>
          </cell>
          <cell r="F151">
            <v>5.1111111111111116</v>
          </cell>
          <cell r="H151">
            <v>6.5</v>
          </cell>
          <cell r="I151">
            <v>5.0999999999999996</v>
          </cell>
          <cell r="K151">
            <v>7.7916666666666661</v>
          </cell>
          <cell r="L151">
            <v>2.6875</v>
          </cell>
          <cell r="N151">
            <v>6.0487804878048781</v>
          </cell>
          <cell r="O151">
            <v>4.5365853658536581</v>
          </cell>
          <cell r="Q151">
            <v>6.98876404494382</v>
          </cell>
          <cell r="R151">
            <v>3.5393258426966292</v>
          </cell>
          <cell r="T151">
            <v>0</v>
          </cell>
          <cell r="U151">
            <v>0</v>
          </cell>
          <cell r="W151">
            <v>0</v>
          </cell>
          <cell r="X151">
            <v>0</v>
          </cell>
          <cell r="AC151">
            <v>6.9393939393939394</v>
          </cell>
          <cell r="AD151">
            <v>3.6969696969696972</v>
          </cell>
          <cell r="AF151">
            <v>5</v>
          </cell>
        </row>
        <row r="152">
          <cell r="A152">
            <v>20</v>
          </cell>
          <cell r="B152">
            <v>5</v>
          </cell>
          <cell r="C152">
            <v>5.6666666666666661</v>
          </cell>
          <cell r="E152">
            <v>6</v>
          </cell>
          <cell r="F152">
            <v>4.75</v>
          </cell>
          <cell r="H152">
            <v>5.7272727272727275</v>
          </cell>
          <cell r="I152">
            <v>5</v>
          </cell>
          <cell r="K152">
            <v>4.1578947368421053</v>
          </cell>
          <cell r="L152">
            <v>3.8596491228070176</v>
          </cell>
          <cell r="N152">
            <v>4.8421052631578947</v>
          </cell>
          <cell r="O152">
            <v>4.526315789473685</v>
          </cell>
          <cell r="Q152">
            <v>4.4315789473684211</v>
          </cell>
          <cell r="R152">
            <v>4.1263157894736846</v>
          </cell>
          <cell r="T152">
            <v>9.0857142857142854</v>
          </cell>
          <cell r="U152">
            <v>13.685714285714285</v>
          </cell>
          <cell r="W152">
            <v>9.0857142857142854</v>
          </cell>
          <cell r="X152">
            <v>13.685714285714285</v>
          </cell>
          <cell r="AC152">
            <v>6.3636363636363633</v>
          </cell>
          <cell r="AD152">
            <v>7.9829545454545459</v>
          </cell>
          <cell r="AF152">
            <v>5</v>
          </cell>
        </row>
        <row r="153">
          <cell r="A153">
            <v>21</v>
          </cell>
          <cell r="B153">
            <v>5</v>
          </cell>
          <cell r="C153">
            <v>4.3999999999999995</v>
          </cell>
          <cell r="E153">
            <v>3.5714285714285712</v>
          </cell>
          <cell r="F153">
            <v>5.7142857142857144</v>
          </cell>
          <cell r="H153">
            <v>4.1666666666666661</v>
          </cell>
          <cell r="I153">
            <v>5.166666666666667</v>
          </cell>
          <cell r="K153">
            <v>6.2727272727272725</v>
          </cell>
          <cell r="L153">
            <v>4.5999999999999996</v>
          </cell>
          <cell r="N153">
            <v>3.2647058823529411</v>
          </cell>
          <cell r="O153">
            <v>5.4705882352941178</v>
          </cell>
          <cell r="Q153">
            <v>5.1235955056179776</v>
          </cell>
          <cell r="R153">
            <v>4.9325842696629216</v>
          </cell>
          <cell r="T153">
            <v>0</v>
          </cell>
          <cell r="U153">
            <v>0</v>
          </cell>
          <cell r="W153">
            <v>8.5555555555555554</v>
          </cell>
          <cell r="X153">
            <v>15.194444444444443</v>
          </cell>
          <cell r="AC153">
            <v>5.9416058394160585</v>
          </cell>
          <cell r="AD153">
            <v>7.6496350364963508</v>
          </cell>
          <cell r="AF153">
            <v>5</v>
          </cell>
        </row>
        <row r="154">
          <cell r="A154">
            <v>22</v>
          </cell>
          <cell r="B154">
            <v>1</v>
          </cell>
          <cell r="C154">
            <v>7.0000000000000009</v>
          </cell>
          <cell r="E154">
            <v>3.4285714285714288</v>
          </cell>
          <cell r="F154">
            <v>4.4285714285714279</v>
          </cell>
          <cell r="H154">
            <v>2.7</v>
          </cell>
          <cell r="I154">
            <v>5.2</v>
          </cell>
          <cell r="K154">
            <v>3.1875</v>
          </cell>
          <cell r="L154">
            <v>5.3125</v>
          </cell>
          <cell r="N154">
            <v>3.25</v>
          </cell>
          <cell r="O154">
            <v>6.5</v>
          </cell>
          <cell r="Q154">
            <v>3.208333333333333</v>
          </cell>
          <cell r="R154">
            <v>5.708333333333333</v>
          </cell>
          <cell r="T154">
            <v>0</v>
          </cell>
          <cell r="U154">
            <v>0</v>
          </cell>
          <cell r="W154">
            <v>10.52</v>
          </cell>
          <cell r="X154">
            <v>10.4</v>
          </cell>
          <cell r="AC154">
            <v>4.8691588785046731</v>
          </cell>
          <cell r="AD154">
            <v>6.7570093457943932</v>
          </cell>
          <cell r="AF154">
            <v>5</v>
          </cell>
        </row>
        <row r="155">
          <cell r="A155">
            <v>23</v>
          </cell>
          <cell r="B155">
            <v>5.6666666666666661</v>
          </cell>
          <cell r="C155">
            <v>6</v>
          </cell>
          <cell r="E155">
            <v>5.125</v>
          </cell>
          <cell r="F155">
            <v>4.625</v>
          </cell>
          <cell r="H155">
            <v>5.2727272727272725</v>
          </cell>
          <cell r="I155">
            <v>5</v>
          </cell>
          <cell r="K155">
            <v>3.2380952380952377</v>
          </cell>
          <cell r="L155">
            <v>4.1666666666666661</v>
          </cell>
          <cell r="N155">
            <v>1.7826086956521738</v>
          </cell>
          <cell r="O155">
            <v>5.6521739130434785</v>
          </cell>
          <cell r="Q155">
            <v>2.7230769230769232</v>
          </cell>
          <cell r="R155">
            <v>4.6923076923076925</v>
          </cell>
          <cell r="T155">
            <v>11.058823529411764</v>
          </cell>
          <cell r="U155">
            <v>16.588235294117649</v>
          </cell>
          <cell r="W155">
            <v>11.058823529411764</v>
          </cell>
          <cell r="X155">
            <v>16.588235294117649</v>
          </cell>
          <cell r="AC155">
            <v>5.5545454545454547</v>
          </cell>
          <cell r="AD155">
            <v>8.4</v>
          </cell>
          <cell r="AF155">
            <v>5</v>
          </cell>
        </row>
        <row r="156">
          <cell r="A156">
            <v>24</v>
          </cell>
          <cell r="B156">
            <v>2.3333333333333335</v>
          </cell>
          <cell r="C156">
            <v>7.0000000000000009</v>
          </cell>
          <cell r="E156">
            <v>5.5</v>
          </cell>
          <cell r="F156">
            <v>4.5</v>
          </cell>
          <cell r="H156">
            <v>4.7692307692307692</v>
          </cell>
          <cell r="I156">
            <v>5.0769230769230766</v>
          </cell>
          <cell r="K156">
            <v>2.3272727272727272</v>
          </cell>
          <cell r="L156">
            <v>4.2727272727272725</v>
          </cell>
          <cell r="N156">
            <v>2.3571428571428572</v>
          </cell>
          <cell r="O156">
            <v>3.5000000000000004</v>
          </cell>
          <cell r="Q156">
            <v>2.3333333333333335</v>
          </cell>
          <cell r="R156">
            <v>4.1159420289855069</v>
          </cell>
          <cell r="T156">
            <v>16.545454545454547</v>
          </cell>
          <cell r="U156">
            <v>15</v>
          </cell>
          <cell r="W156">
            <v>16.545454545454547</v>
          </cell>
          <cell r="X156">
            <v>15</v>
          </cell>
          <cell r="AC156">
            <v>5.6442307692307692</v>
          </cell>
          <cell r="AD156">
            <v>6.5384615384615392</v>
          </cell>
          <cell r="AF156">
            <v>5</v>
          </cell>
        </row>
        <row r="157">
          <cell r="A157">
            <v>25</v>
          </cell>
          <cell r="B157">
            <v>0</v>
          </cell>
          <cell r="C157">
            <v>0</v>
          </cell>
          <cell r="E157">
            <v>0</v>
          </cell>
          <cell r="F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Q157">
            <v>0</v>
          </cell>
          <cell r="R157">
            <v>0</v>
          </cell>
          <cell r="T157">
            <v>0</v>
          </cell>
          <cell r="U157">
            <v>0</v>
          </cell>
          <cell r="W157">
            <v>0</v>
          </cell>
          <cell r="X157">
            <v>0</v>
          </cell>
          <cell r="AC157">
            <v>0</v>
          </cell>
          <cell r="AD157">
            <v>0</v>
          </cell>
          <cell r="AF157">
            <v>5</v>
          </cell>
        </row>
        <row r="158">
          <cell r="A158">
            <v>26</v>
          </cell>
          <cell r="B158">
            <v>2.5</v>
          </cell>
          <cell r="C158">
            <v>4.25</v>
          </cell>
          <cell r="E158">
            <v>4.7777777777777777</v>
          </cell>
          <cell r="F158">
            <v>5.5555555555555554</v>
          </cell>
          <cell r="H158">
            <v>4.0769230769230766</v>
          </cell>
          <cell r="I158">
            <v>5.1538461538461542</v>
          </cell>
          <cell r="K158">
            <v>2.9378531073446328</v>
          </cell>
          <cell r="L158">
            <v>5.2542372881355925</v>
          </cell>
          <cell r="N158">
            <v>1.2857142857142856</v>
          </cell>
          <cell r="O158">
            <v>7.9285714285714279</v>
          </cell>
          <cell r="Q158">
            <v>2.2082018927444795</v>
          </cell>
          <cell r="R158">
            <v>6.4353312302839107</v>
          </cell>
          <cell r="T158">
            <v>0</v>
          </cell>
          <cell r="U158">
            <v>0</v>
          </cell>
          <cell r="W158">
            <v>4.1111111111111116</v>
          </cell>
          <cell r="X158">
            <v>12.555555555555555</v>
          </cell>
          <cell r="AC158">
            <v>2.9795158286778398</v>
          </cell>
          <cell r="AD158">
            <v>7.1508379888268152</v>
          </cell>
          <cell r="AF158">
            <v>5</v>
          </cell>
        </row>
        <row r="159">
          <cell r="A159">
            <v>27</v>
          </cell>
          <cell r="B159">
            <v>2</v>
          </cell>
          <cell r="C159">
            <v>9</v>
          </cell>
          <cell r="E159">
            <v>4.1428571428571423</v>
          </cell>
          <cell r="F159">
            <v>5.5714285714285712</v>
          </cell>
          <cell r="H159">
            <v>3.6666666666666665</v>
          </cell>
          <cell r="I159">
            <v>6.3333333333333339</v>
          </cell>
          <cell r="K159">
            <v>1.6875</v>
          </cell>
          <cell r="L159">
            <v>6.25</v>
          </cell>
          <cell r="N159">
            <v>3.3333333333333335</v>
          </cell>
          <cell r="O159">
            <v>6.8421052631578956</v>
          </cell>
          <cell r="Q159">
            <v>2.1198156682027647</v>
          </cell>
          <cell r="R159">
            <v>6.4055299539170507</v>
          </cell>
          <cell r="T159">
            <v>0</v>
          </cell>
          <cell r="U159">
            <v>0</v>
          </cell>
          <cell r="W159">
            <v>6.666666666666667</v>
          </cell>
          <cell r="X159">
            <v>9</v>
          </cell>
          <cell r="AC159">
            <v>3.242506811989101</v>
          </cell>
          <cell r="AD159">
            <v>6.8119891008174394</v>
          </cell>
          <cell r="AF159">
            <v>5</v>
          </cell>
        </row>
        <row r="160">
          <cell r="A160">
            <v>28</v>
          </cell>
          <cell r="B160">
            <v>0</v>
          </cell>
          <cell r="C160">
            <v>0</v>
          </cell>
          <cell r="E160">
            <v>0</v>
          </cell>
          <cell r="F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Q160">
            <v>0</v>
          </cell>
          <cell r="R160">
            <v>0</v>
          </cell>
          <cell r="T160">
            <v>0</v>
          </cell>
          <cell r="U160">
            <v>0</v>
          </cell>
          <cell r="W160">
            <v>5</v>
          </cell>
          <cell r="X160">
            <v>12.6</v>
          </cell>
          <cell r="AC160">
            <v>5</v>
          </cell>
          <cell r="AD160">
            <v>12.6</v>
          </cell>
          <cell r="AF160">
            <v>5</v>
          </cell>
        </row>
        <row r="161">
          <cell r="A161">
            <v>29</v>
          </cell>
          <cell r="B161">
            <v>0</v>
          </cell>
          <cell r="C161">
            <v>0</v>
          </cell>
          <cell r="E161">
            <v>0</v>
          </cell>
          <cell r="F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Q161">
            <v>0</v>
          </cell>
          <cell r="R161">
            <v>0</v>
          </cell>
          <cell r="T161">
            <v>0</v>
          </cell>
          <cell r="U161">
            <v>0</v>
          </cell>
          <cell r="W161">
            <v>0</v>
          </cell>
          <cell r="X161">
            <v>0</v>
          </cell>
          <cell r="AC161">
            <v>0</v>
          </cell>
          <cell r="AD161">
            <v>0</v>
          </cell>
          <cell r="AF161">
            <v>5</v>
          </cell>
        </row>
        <row r="162">
          <cell r="A162">
            <v>30</v>
          </cell>
          <cell r="B162">
            <v>0</v>
          </cell>
          <cell r="C162">
            <v>4.5</v>
          </cell>
          <cell r="E162">
            <v>3.833333333333333</v>
          </cell>
          <cell r="F162">
            <v>3.3333333333333335</v>
          </cell>
          <cell r="H162">
            <v>2.875</v>
          </cell>
          <cell r="I162">
            <v>3.6249999999999996</v>
          </cell>
          <cell r="K162">
            <v>1.7333333333333332</v>
          </cell>
          <cell r="L162">
            <v>3.5999999999999996</v>
          </cell>
          <cell r="N162">
            <v>0.84615384615384615</v>
          </cell>
          <cell r="O162">
            <v>4.8461538461538458</v>
          </cell>
          <cell r="Q162">
            <v>1.4651162790697674</v>
          </cell>
          <cell r="R162">
            <v>3.9767441860465116</v>
          </cell>
          <cell r="T162">
            <v>0</v>
          </cell>
          <cell r="U162">
            <v>0</v>
          </cell>
          <cell r="W162">
            <v>8.2083333333333321</v>
          </cell>
          <cell r="X162">
            <v>9.75</v>
          </cell>
          <cell r="AC162">
            <v>3.7733333333333334</v>
          </cell>
          <cell r="AD162">
            <v>5.7866666666666662</v>
          </cell>
          <cell r="AF162">
            <v>5</v>
          </cell>
        </row>
        <row r="163">
          <cell r="A163">
            <v>31</v>
          </cell>
          <cell r="B163">
            <v>3.4000000000000004</v>
          </cell>
          <cell r="C163">
            <v>3.8</v>
          </cell>
          <cell r="E163">
            <v>2.4444444444444446</v>
          </cell>
          <cell r="F163">
            <v>3</v>
          </cell>
          <cell r="H163">
            <v>2.7857142857142856</v>
          </cell>
          <cell r="I163">
            <v>3.2857142857142856</v>
          </cell>
          <cell r="K163">
            <v>1.0483870967741937</v>
          </cell>
          <cell r="L163">
            <v>4.032258064516129</v>
          </cell>
          <cell r="N163">
            <v>2.875</v>
          </cell>
          <cell r="O163">
            <v>2.125</v>
          </cell>
          <cell r="Q163">
            <v>1.7647058823529411</v>
          </cell>
          <cell r="R163">
            <v>3.2843137254901964</v>
          </cell>
          <cell r="T163">
            <v>10.125</v>
          </cell>
          <cell r="U163">
            <v>12.25</v>
          </cell>
          <cell r="W163">
            <v>0</v>
          </cell>
          <cell r="X163">
            <v>0</v>
          </cell>
          <cell r="AC163">
            <v>3.6792452830188678</v>
          </cell>
          <cell r="AD163">
            <v>4.9764150943396226</v>
          </cell>
          <cell r="AF163">
            <v>5</v>
          </cell>
        </row>
        <row r="164">
          <cell r="A164" t="str">
            <v xml:space="preserve">Jun/01 </v>
          </cell>
          <cell r="B164">
            <v>0</v>
          </cell>
          <cell r="C164">
            <v>0</v>
          </cell>
          <cell r="E164">
            <v>0</v>
          </cell>
          <cell r="F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Q164">
            <v>0</v>
          </cell>
          <cell r="R164">
            <v>0</v>
          </cell>
          <cell r="T164">
            <v>0</v>
          </cell>
          <cell r="U164">
            <v>0</v>
          </cell>
          <cell r="W164">
            <v>0</v>
          </cell>
          <cell r="X164">
            <v>0</v>
          </cell>
          <cell r="AC164">
            <v>0</v>
          </cell>
          <cell r="AD164">
            <v>0</v>
          </cell>
          <cell r="AF164">
            <v>5</v>
          </cell>
        </row>
        <row r="165">
          <cell r="A165">
            <v>2</v>
          </cell>
          <cell r="B165">
            <v>0.66666666666666674</v>
          </cell>
          <cell r="C165">
            <v>6.666666666666667</v>
          </cell>
          <cell r="E165">
            <v>2.8571428571428572</v>
          </cell>
          <cell r="F165">
            <v>4.1428571428571423</v>
          </cell>
          <cell r="H165">
            <v>2.1999999999999997</v>
          </cell>
          <cell r="I165">
            <v>4.9000000000000004</v>
          </cell>
          <cell r="K165">
            <v>2.2916666666666665</v>
          </cell>
          <cell r="L165">
            <v>4.416666666666667</v>
          </cell>
          <cell r="N165">
            <v>2.2631578947368425</v>
          </cell>
          <cell r="O165">
            <v>4.1578947368421053</v>
          </cell>
          <cell r="Q165">
            <v>2.2790697674418601</v>
          </cell>
          <cell r="R165">
            <v>4.3023255813953494</v>
          </cell>
          <cell r="T165">
            <v>0</v>
          </cell>
          <cell r="U165">
            <v>0</v>
          </cell>
          <cell r="W165">
            <v>10.823529411764705</v>
          </cell>
          <cell r="X165">
            <v>9.8823529411764692</v>
          </cell>
          <cell r="AC165">
            <v>4.3428571428571425</v>
          </cell>
          <cell r="AD165">
            <v>5.7428571428571429</v>
          </cell>
          <cell r="AF165">
            <v>5</v>
          </cell>
        </row>
        <row r="166">
          <cell r="A166">
            <v>3</v>
          </cell>
          <cell r="B166">
            <v>1.3333333333333335</v>
          </cell>
          <cell r="C166">
            <v>4.3333333333333339</v>
          </cell>
          <cell r="E166">
            <v>1.875</v>
          </cell>
          <cell r="F166">
            <v>4.75</v>
          </cell>
          <cell r="H166">
            <v>1.7272727272727273</v>
          </cell>
          <cell r="I166">
            <v>4.6363636363636367</v>
          </cell>
          <cell r="K166">
            <v>1</v>
          </cell>
          <cell r="L166">
            <v>4.0434782608695654</v>
          </cell>
          <cell r="N166">
            <v>2.2352941176470589</v>
          </cell>
          <cell r="O166">
            <v>4.6470588235294121</v>
          </cell>
          <cell r="Q166">
            <v>1.5249999999999999</v>
          </cell>
          <cell r="R166">
            <v>4.3</v>
          </cell>
          <cell r="T166">
            <v>0</v>
          </cell>
          <cell r="U166">
            <v>0</v>
          </cell>
          <cell r="W166">
            <v>9.6363636363636367</v>
          </cell>
          <cell r="X166">
            <v>10.818181818181818</v>
          </cell>
          <cell r="AC166">
            <v>3</v>
          </cell>
          <cell r="AD166">
            <v>5.5161290322580641</v>
          </cell>
          <cell r="AF166">
            <v>5</v>
          </cell>
        </row>
        <row r="167">
          <cell r="A167">
            <v>4</v>
          </cell>
          <cell r="B167">
            <v>3.7313432835820892</v>
          </cell>
          <cell r="C167">
            <v>5.9701492537313428</v>
          </cell>
          <cell r="E167">
            <v>3.2857142857142856</v>
          </cell>
          <cell r="F167">
            <v>4.5714285714285712</v>
          </cell>
          <cell r="H167">
            <v>3.4090909090909087</v>
          </cell>
          <cell r="I167">
            <v>4.9586776859504136</v>
          </cell>
          <cell r="K167">
            <v>1.7376681614349778</v>
          </cell>
          <cell r="L167">
            <v>2.9708520179372195</v>
          </cell>
          <cell r="N167">
            <v>1.3333333333333335</v>
          </cell>
          <cell r="O167">
            <v>5.833333333333333</v>
          </cell>
          <cell r="Q167">
            <v>1.6359060402684564</v>
          </cell>
          <cell r="R167">
            <v>3.6912751677852351</v>
          </cell>
          <cell r="T167">
            <v>0</v>
          </cell>
          <cell r="U167">
            <v>0</v>
          </cell>
          <cell r="W167">
            <v>10.571428571428571</v>
          </cell>
          <cell r="X167">
            <v>12.857142857142856</v>
          </cell>
          <cell r="AC167">
            <v>4.6296296296296298</v>
          </cell>
          <cell r="AD167">
            <v>6.6498316498316505</v>
          </cell>
          <cell r="AF167">
            <v>5</v>
          </cell>
        </row>
        <row r="168">
          <cell r="A168">
            <v>5</v>
          </cell>
          <cell r="B168">
            <v>5</v>
          </cell>
          <cell r="C168">
            <v>8</v>
          </cell>
          <cell r="E168">
            <v>2</v>
          </cell>
          <cell r="F168">
            <v>6.2</v>
          </cell>
          <cell r="H168">
            <v>2.5</v>
          </cell>
          <cell r="I168">
            <v>6.5</v>
          </cell>
          <cell r="K168">
            <v>2.5294117647058822</v>
          </cell>
          <cell r="L168">
            <v>3.882352941176471</v>
          </cell>
          <cell r="N168">
            <v>2.1818181818181821</v>
          </cell>
          <cell r="O168">
            <v>4.3636363636363642</v>
          </cell>
          <cell r="Q168">
            <v>2.3928571428571428</v>
          </cell>
          <cell r="R168">
            <v>4.0714285714285721</v>
          </cell>
          <cell r="T168">
            <v>7.1818181818181825</v>
          </cell>
          <cell r="U168">
            <v>12.363636363636363</v>
          </cell>
          <cell r="W168">
            <v>0</v>
          </cell>
          <cell r="X168">
            <v>0</v>
          </cell>
          <cell r="AC168">
            <v>3.5777777777777775</v>
          </cell>
          <cell r="AD168">
            <v>6.4222222222222225</v>
          </cell>
          <cell r="AF168">
            <v>5</v>
          </cell>
        </row>
        <row r="169">
          <cell r="A169">
            <v>6</v>
          </cell>
          <cell r="B169">
            <v>0</v>
          </cell>
          <cell r="C169">
            <v>0</v>
          </cell>
          <cell r="E169">
            <v>5</v>
          </cell>
          <cell r="F169">
            <v>4</v>
          </cell>
          <cell r="H169">
            <v>5</v>
          </cell>
          <cell r="I169">
            <v>4</v>
          </cell>
          <cell r="K169">
            <v>1.7142857142857144</v>
          </cell>
          <cell r="L169">
            <v>3</v>
          </cell>
          <cell r="N169">
            <v>1.2083333333333333</v>
          </cell>
          <cell r="O169">
            <v>4.1666666666666661</v>
          </cell>
          <cell r="Q169">
            <v>1.4807692307692308</v>
          </cell>
          <cell r="R169">
            <v>3.5384615384615383</v>
          </cell>
          <cell r="T169">
            <v>4.3333333333333339</v>
          </cell>
          <cell r="U169">
            <v>11.111111111111111</v>
          </cell>
          <cell r="W169">
            <v>4.3333333333333339</v>
          </cell>
          <cell r="X169">
            <v>11.111111111111111</v>
          </cell>
          <cell r="AC169">
            <v>2.7</v>
          </cell>
          <cell r="AD169">
            <v>6.5777777777777784</v>
          </cell>
          <cell r="AF169">
            <v>5</v>
          </cell>
        </row>
        <row r="170">
          <cell r="A170">
            <v>7</v>
          </cell>
          <cell r="B170">
            <v>1.2</v>
          </cell>
          <cell r="C170">
            <v>6.6000000000000005</v>
          </cell>
          <cell r="E170">
            <v>3</v>
          </cell>
          <cell r="F170">
            <v>4.8888888888888893</v>
          </cell>
          <cell r="H170">
            <v>2.3571428571428572</v>
          </cell>
          <cell r="I170">
            <v>5.5</v>
          </cell>
          <cell r="K170">
            <v>1.0380622837370241</v>
          </cell>
          <cell r="L170">
            <v>4.6020761245674739</v>
          </cell>
          <cell r="N170">
            <v>1.7500000000000002</v>
          </cell>
          <cell r="O170">
            <v>4.8611111111111116</v>
          </cell>
          <cell r="Q170">
            <v>1.4329738058551618</v>
          </cell>
          <cell r="R170">
            <v>4.7457627118644066</v>
          </cell>
          <cell r="T170">
            <v>4.7777777777777777</v>
          </cell>
          <cell r="U170">
            <v>9.7222222222222232</v>
          </cell>
          <cell r="W170">
            <v>4.7777777777777777</v>
          </cell>
          <cell r="X170">
            <v>9.7222222222222232</v>
          </cell>
          <cell r="AC170">
            <v>2.5935596170583115</v>
          </cell>
          <cell r="AD170">
            <v>6.3968668407310707</v>
          </cell>
          <cell r="AF170">
            <v>5</v>
          </cell>
        </row>
        <row r="171">
          <cell r="A171">
            <v>8</v>
          </cell>
          <cell r="B171">
            <v>0</v>
          </cell>
          <cell r="C171">
            <v>0</v>
          </cell>
          <cell r="E171">
            <v>0</v>
          </cell>
          <cell r="F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Q171">
            <v>0</v>
          </cell>
          <cell r="R171">
            <v>0</v>
          </cell>
          <cell r="T171">
            <v>0</v>
          </cell>
          <cell r="U171">
            <v>0</v>
          </cell>
          <cell r="W171">
            <v>0</v>
          </cell>
          <cell r="X171">
            <v>0</v>
          </cell>
          <cell r="AC171">
            <v>0</v>
          </cell>
          <cell r="AD171">
            <v>0</v>
          </cell>
          <cell r="AF171">
            <v>5</v>
          </cell>
        </row>
        <row r="172">
          <cell r="A172">
            <v>9</v>
          </cell>
          <cell r="B172">
            <v>3.3333333333333335</v>
          </cell>
          <cell r="C172">
            <v>4.666666666666667</v>
          </cell>
          <cell r="E172">
            <v>3.6249999999999996</v>
          </cell>
          <cell r="F172">
            <v>11.375</v>
          </cell>
          <cell r="H172">
            <v>3.5454545454545454</v>
          </cell>
          <cell r="I172">
            <v>9.5454545454545467</v>
          </cell>
          <cell r="K172">
            <v>2.0681818181818183</v>
          </cell>
          <cell r="L172">
            <v>3.0454545454545454</v>
          </cell>
          <cell r="N172">
            <v>2.09375</v>
          </cell>
          <cell r="O172">
            <v>4.28125</v>
          </cell>
          <cell r="Q172">
            <v>2.0789473684210527</v>
          </cell>
          <cell r="R172">
            <v>3.5657894736842102</v>
          </cell>
          <cell r="T172">
            <v>7.7826086956521738</v>
          </cell>
          <cell r="U172">
            <v>8.2173913043478262</v>
          </cell>
          <cell r="W172">
            <v>7.7826086956521738</v>
          </cell>
          <cell r="X172">
            <v>8.2173913043478262</v>
          </cell>
          <cell r="AC172">
            <v>4.1729323308270683</v>
          </cell>
          <cell r="AD172">
            <v>5.6691729323308273</v>
          </cell>
          <cell r="AF172">
            <v>5</v>
          </cell>
        </row>
        <row r="173">
          <cell r="A173">
            <v>10</v>
          </cell>
          <cell r="B173">
            <v>2</v>
          </cell>
          <cell r="C173">
            <v>5.3333333333333339</v>
          </cell>
          <cell r="E173">
            <v>2.25</v>
          </cell>
          <cell r="F173">
            <v>5.75</v>
          </cell>
          <cell r="H173">
            <v>2.1818181818181821</v>
          </cell>
          <cell r="I173">
            <v>5.6363636363636367</v>
          </cell>
          <cell r="K173">
            <v>2.4827586206896552</v>
          </cell>
          <cell r="L173">
            <v>3.0344827586206895</v>
          </cell>
          <cell r="N173">
            <v>2.7586206896551726</v>
          </cell>
          <cell r="O173">
            <v>4.1724137931034484</v>
          </cell>
          <cell r="Q173">
            <v>2.6206896551724137</v>
          </cell>
          <cell r="R173">
            <v>3.6034482758620685</v>
          </cell>
          <cell r="T173">
            <v>8.1304347826086953</v>
          </cell>
          <cell r="U173">
            <v>9</v>
          </cell>
          <cell r="W173">
            <v>8.1304347826086953</v>
          </cell>
          <cell r="X173">
            <v>9</v>
          </cell>
          <cell r="AC173">
            <v>4.7826086956521738</v>
          </cell>
          <cell r="AD173">
            <v>5.9565217391304346</v>
          </cell>
          <cell r="AF173">
            <v>5</v>
          </cell>
        </row>
        <row r="174">
          <cell r="A174">
            <v>11</v>
          </cell>
          <cell r="B174">
            <v>1.3333333333333335</v>
          </cell>
          <cell r="C174">
            <v>6.3333333333333339</v>
          </cell>
          <cell r="E174">
            <v>3</v>
          </cell>
          <cell r="F174">
            <v>6.5714285714285712</v>
          </cell>
          <cell r="H174">
            <v>2.5</v>
          </cell>
          <cell r="I174">
            <v>6.5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Q174">
            <v>0</v>
          </cell>
          <cell r="R174">
            <v>0</v>
          </cell>
          <cell r="T174">
            <v>9.9444444444444446</v>
          </cell>
          <cell r="U174">
            <v>11</v>
          </cell>
          <cell r="W174">
            <v>9.9444444444444446</v>
          </cell>
          <cell r="X174">
            <v>11</v>
          </cell>
          <cell r="AC174">
            <v>8.3260869565217384</v>
          </cell>
          <cell r="AD174">
            <v>10.021739130434783</v>
          </cell>
          <cell r="AF174">
            <v>5</v>
          </cell>
        </row>
        <row r="175">
          <cell r="A175">
            <v>12</v>
          </cell>
          <cell r="B175">
            <v>3.6666666666666665</v>
          </cell>
          <cell r="C175">
            <v>5.3333333333333339</v>
          </cell>
          <cell r="E175">
            <v>2.1428571428571428</v>
          </cell>
          <cell r="F175">
            <v>6</v>
          </cell>
          <cell r="H175">
            <v>2.6</v>
          </cell>
          <cell r="I175">
            <v>5.8000000000000007</v>
          </cell>
          <cell r="K175">
            <v>1.9444444444444444</v>
          </cell>
          <cell r="L175">
            <v>3.7777777777777777</v>
          </cell>
          <cell r="N175">
            <v>2</v>
          </cell>
          <cell r="O175">
            <v>4.3999999999999995</v>
          </cell>
          <cell r="Q175">
            <v>1.9642857142857142</v>
          </cell>
          <cell r="R175">
            <v>4</v>
          </cell>
          <cell r="T175">
            <v>11.4375</v>
          </cell>
          <cell r="U175">
            <v>8.5</v>
          </cell>
          <cell r="W175">
            <v>0</v>
          </cell>
          <cell r="X175">
            <v>0</v>
          </cell>
          <cell r="AC175">
            <v>3.8902439024390243</v>
          </cell>
          <cell r="AD175">
            <v>5.0975609756097562</v>
          </cell>
          <cell r="AF175">
            <v>5</v>
          </cell>
        </row>
        <row r="176">
          <cell r="A176">
            <v>13</v>
          </cell>
          <cell r="B176">
            <v>0</v>
          </cell>
          <cell r="C176">
            <v>7.2222222222222214</v>
          </cell>
          <cell r="E176">
            <v>2.3333333333333335</v>
          </cell>
          <cell r="F176">
            <v>9</v>
          </cell>
          <cell r="H176">
            <v>1.4583333333333333</v>
          </cell>
          <cell r="I176">
            <v>8.3333333333333321</v>
          </cell>
          <cell r="K176">
            <v>2.3333333333333335</v>
          </cell>
          <cell r="L176">
            <v>3.6666666666666665</v>
          </cell>
          <cell r="N176">
            <v>2.4</v>
          </cell>
          <cell r="O176">
            <v>3.9</v>
          </cell>
          <cell r="Q176">
            <v>2.3636363636363638</v>
          </cell>
          <cell r="R176">
            <v>3.7727272727272729</v>
          </cell>
          <cell r="T176">
            <v>10.4</v>
          </cell>
          <cell r="U176">
            <v>8.7999999999999989</v>
          </cell>
          <cell r="W176">
            <v>10.4</v>
          </cell>
          <cell r="X176">
            <v>8.7999999999999989</v>
          </cell>
          <cell r="AC176">
            <v>5.7051282051282053</v>
          </cell>
          <cell r="AD176">
            <v>6.3888888888888884</v>
          </cell>
          <cell r="AF176">
            <v>5</v>
          </cell>
        </row>
        <row r="177">
          <cell r="A177">
            <v>14</v>
          </cell>
          <cell r="B177">
            <v>0</v>
          </cell>
          <cell r="C177">
            <v>10</v>
          </cell>
          <cell r="E177">
            <v>2.014388489208633</v>
          </cell>
          <cell r="F177">
            <v>7.0503597122302155</v>
          </cell>
          <cell r="H177">
            <v>1.564245810055866</v>
          </cell>
          <cell r="I177">
            <v>7.7094972067039107</v>
          </cell>
          <cell r="K177">
            <v>1.53125</v>
          </cell>
          <cell r="L177">
            <v>4.09375</v>
          </cell>
          <cell r="N177">
            <v>1.625</v>
          </cell>
          <cell r="O177">
            <v>5.5</v>
          </cell>
          <cell r="Q177">
            <v>1.55</v>
          </cell>
          <cell r="R177">
            <v>4.375</v>
          </cell>
          <cell r="T177">
            <v>7.7272727272727266</v>
          </cell>
          <cell r="U177">
            <v>10.181818181818182</v>
          </cell>
          <cell r="W177">
            <v>7.7272727272727266</v>
          </cell>
          <cell r="X177">
            <v>10.181818181818182</v>
          </cell>
          <cell r="AC177">
            <v>3.4672304439746302</v>
          </cell>
          <cell r="AD177">
            <v>6.5961945031712474</v>
          </cell>
          <cell r="AF177">
            <v>5</v>
          </cell>
        </row>
        <row r="178">
          <cell r="A178">
            <v>15</v>
          </cell>
          <cell r="B178">
            <v>0</v>
          </cell>
          <cell r="C178">
            <v>0</v>
          </cell>
          <cell r="E178">
            <v>0</v>
          </cell>
          <cell r="F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Q178">
            <v>0</v>
          </cell>
          <cell r="R178">
            <v>0</v>
          </cell>
          <cell r="T178">
            <v>0</v>
          </cell>
          <cell r="U178">
            <v>0</v>
          </cell>
          <cell r="W178">
            <v>0</v>
          </cell>
          <cell r="X178">
            <v>0</v>
          </cell>
          <cell r="AC178">
            <v>0</v>
          </cell>
          <cell r="AD178">
            <v>0</v>
          </cell>
          <cell r="AF178">
            <v>5</v>
          </cell>
        </row>
        <row r="179">
          <cell r="A179">
            <v>16</v>
          </cell>
          <cell r="B179">
            <v>0.5</v>
          </cell>
          <cell r="C179">
            <v>7.5</v>
          </cell>
          <cell r="E179">
            <v>1.625</v>
          </cell>
          <cell r="F179">
            <v>9.25</v>
          </cell>
          <cell r="H179">
            <v>1.25</v>
          </cell>
          <cell r="I179">
            <v>8.6666666666666679</v>
          </cell>
          <cell r="K179">
            <v>1.145975443383356</v>
          </cell>
          <cell r="L179">
            <v>4.1746248294679402</v>
          </cell>
          <cell r="N179">
            <v>1.3478260869565217</v>
          </cell>
          <cell r="O179">
            <v>5.6521739130434785</v>
          </cell>
          <cell r="Q179">
            <v>1.2238055322715844</v>
          </cell>
          <cell r="R179">
            <v>4.7443419949706618</v>
          </cell>
          <cell r="T179">
            <v>5.8260869565217392</v>
          </cell>
          <cell r="U179">
            <v>10.956521739130434</v>
          </cell>
          <cell r="W179">
            <v>5.8260869565217392</v>
          </cell>
          <cell r="X179">
            <v>10.956521739130434</v>
          </cell>
          <cell r="AC179">
            <v>3.0259243518912027</v>
          </cell>
          <cell r="AD179">
            <v>7.5733106672333195</v>
          </cell>
          <cell r="AF179">
            <v>5</v>
          </cell>
        </row>
        <row r="180">
          <cell r="A180">
            <v>17</v>
          </cell>
          <cell r="B180">
            <v>0</v>
          </cell>
          <cell r="C180">
            <v>3.75</v>
          </cell>
          <cell r="E180">
            <v>3.6666666666666665</v>
          </cell>
          <cell r="F180">
            <v>5.3333333333333339</v>
          </cell>
          <cell r="H180">
            <v>1.5714285714285716</v>
          </cell>
          <cell r="I180">
            <v>4.4285714285714279</v>
          </cell>
          <cell r="K180">
            <v>1.2285714285714284</v>
          </cell>
          <cell r="L180">
            <v>4.6857142857142851</v>
          </cell>
          <cell r="N180">
            <v>2.4444444444444446</v>
          </cell>
          <cell r="O180">
            <v>5.3333333333333339</v>
          </cell>
          <cell r="Q180">
            <v>1.641509433962264</v>
          </cell>
          <cell r="R180">
            <v>4.9056603773584913</v>
          </cell>
          <cell r="T180">
            <v>6.4137931034482758</v>
          </cell>
          <cell r="U180">
            <v>10.241379310344827</v>
          </cell>
          <cell r="W180">
            <v>6.4137931034482758</v>
          </cell>
          <cell r="X180">
            <v>10.241379310344827</v>
          </cell>
          <cell r="AC180">
            <v>3.9830508474576267</v>
          </cell>
          <cell r="AD180">
            <v>7.5</v>
          </cell>
          <cell r="AF180">
            <v>5</v>
          </cell>
        </row>
        <row r="181">
          <cell r="A181">
            <v>18</v>
          </cell>
          <cell r="B181">
            <v>3</v>
          </cell>
          <cell r="C181">
            <v>3.5000000000000004</v>
          </cell>
          <cell r="E181">
            <v>1.4285714285714286</v>
          </cell>
          <cell r="F181">
            <v>6</v>
          </cell>
          <cell r="H181">
            <v>1.7777777777777777</v>
          </cell>
          <cell r="I181">
            <v>5.4444444444444438</v>
          </cell>
          <cell r="K181">
            <v>1.7407407407407407</v>
          </cell>
          <cell r="L181">
            <v>4.1851851851851851</v>
          </cell>
          <cell r="N181">
            <v>1.4243323442136497</v>
          </cell>
          <cell r="O181">
            <v>4.2729970326409497</v>
          </cell>
          <cell r="Q181">
            <v>1.619156214367161</v>
          </cell>
          <cell r="R181">
            <v>4.2189281641961234</v>
          </cell>
          <cell r="T181">
            <v>7.48</v>
          </cell>
          <cell r="U181">
            <v>8.5599999999999987</v>
          </cell>
          <cell r="W181">
            <v>7.48</v>
          </cell>
          <cell r="X181">
            <v>8.5599999999999987</v>
          </cell>
          <cell r="AC181">
            <v>4.4822557122022362</v>
          </cell>
          <cell r="AD181">
            <v>6.4365580943121046</v>
          </cell>
          <cell r="AF181">
            <v>5</v>
          </cell>
        </row>
        <row r="182">
          <cell r="A182">
            <v>19</v>
          </cell>
          <cell r="B182">
            <v>3.5000000000000004</v>
          </cell>
          <cell r="C182">
            <v>2</v>
          </cell>
          <cell r="E182">
            <v>2.6</v>
          </cell>
          <cell r="F182">
            <v>4</v>
          </cell>
          <cell r="H182">
            <v>2.8571428571428572</v>
          </cell>
          <cell r="I182">
            <v>3.4285714285714288</v>
          </cell>
          <cell r="K182">
            <v>1.9444444444444444</v>
          </cell>
          <cell r="L182">
            <v>3.9930555555555554</v>
          </cell>
          <cell r="N182">
            <v>12.879999999999999</v>
          </cell>
          <cell r="O182">
            <v>4.84</v>
          </cell>
          <cell r="Q182">
            <v>7.0260223048327131</v>
          </cell>
          <cell r="R182">
            <v>4.3866171003717476</v>
          </cell>
          <cell r="T182">
            <v>6.9556144850671648</v>
          </cell>
          <cell r="U182">
            <v>10.085641003347389</v>
          </cell>
          <cell r="W182">
            <v>6.9556144850671648</v>
          </cell>
          <cell r="X182">
            <v>10.085641003347389</v>
          </cell>
          <cell r="AC182">
            <v>6.7224687751624437</v>
          </cell>
          <cell r="AD182">
            <v>6.7786453944534948</v>
          </cell>
          <cell r="AF182">
            <v>5</v>
          </cell>
        </row>
        <row r="183">
          <cell r="A183">
            <v>20</v>
          </cell>
          <cell r="B183">
            <v>5</v>
          </cell>
          <cell r="C183">
            <v>4.5</v>
          </cell>
          <cell r="E183">
            <v>2.5</v>
          </cell>
          <cell r="F183">
            <v>5.5</v>
          </cell>
          <cell r="H183">
            <v>3.3333333333333335</v>
          </cell>
          <cell r="I183">
            <v>5.166666666666667</v>
          </cell>
          <cell r="K183">
            <v>2</v>
          </cell>
          <cell r="L183">
            <v>3.258064516129032</v>
          </cell>
          <cell r="N183">
            <v>2.25</v>
          </cell>
          <cell r="O183">
            <v>4.75</v>
          </cell>
          <cell r="Q183">
            <v>2.1090909090909089</v>
          </cell>
          <cell r="R183">
            <v>3.9090909090909092</v>
          </cell>
          <cell r="T183">
            <v>10.913043478260869</v>
          </cell>
          <cell r="U183">
            <v>8.9130434782608692</v>
          </cell>
          <cell r="W183">
            <v>0</v>
          </cell>
          <cell r="X183">
            <v>0</v>
          </cell>
          <cell r="AC183">
            <v>4.6071428571428568</v>
          </cell>
          <cell r="AD183">
            <v>5.3690476190476195</v>
          </cell>
          <cell r="AF183">
            <v>5</v>
          </cell>
        </row>
        <row r="184">
          <cell r="A184">
            <v>21</v>
          </cell>
          <cell r="B184">
            <v>5</v>
          </cell>
          <cell r="C184">
            <v>3</v>
          </cell>
          <cell r="E184">
            <v>2.5</v>
          </cell>
          <cell r="F184">
            <v>6</v>
          </cell>
          <cell r="H184">
            <v>3</v>
          </cell>
          <cell r="I184">
            <v>5.4</v>
          </cell>
          <cell r="K184">
            <v>2.7508090614886731</v>
          </cell>
          <cell r="L184">
            <v>3.5275080906148863</v>
          </cell>
          <cell r="N184">
            <v>2.7333333333333334</v>
          </cell>
          <cell r="O184">
            <v>4.2</v>
          </cell>
          <cell r="Q184">
            <v>2.7422003284072249</v>
          </cell>
          <cell r="R184">
            <v>3.8587848932676518</v>
          </cell>
          <cell r="T184">
            <v>3.7777777777777777</v>
          </cell>
          <cell r="U184">
            <v>6.1111111111111107</v>
          </cell>
          <cell r="W184">
            <v>3.7777777777777777</v>
          </cell>
          <cell r="X184">
            <v>6.1111111111111107</v>
          </cell>
          <cell r="AC184">
            <v>2.9797377830750893</v>
          </cell>
          <cell r="AD184">
            <v>4.4338498212157331</v>
          </cell>
          <cell r="AF184">
            <v>5</v>
          </cell>
        </row>
        <row r="185">
          <cell r="A185">
            <v>22</v>
          </cell>
          <cell r="B185">
            <v>0</v>
          </cell>
          <cell r="C185">
            <v>0</v>
          </cell>
          <cell r="E185">
            <v>0</v>
          </cell>
          <cell r="F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Q185">
            <v>0</v>
          </cell>
          <cell r="R185">
            <v>0</v>
          </cell>
          <cell r="T185">
            <v>0</v>
          </cell>
          <cell r="U185">
            <v>0</v>
          </cell>
          <cell r="W185">
            <v>0</v>
          </cell>
          <cell r="X185">
            <v>0</v>
          </cell>
          <cell r="AC185">
            <v>0</v>
          </cell>
          <cell r="AD185">
            <v>0</v>
          </cell>
          <cell r="AF185">
            <v>5</v>
          </cell>
        </row>
        <row r="186">
          <cell r="A186">
            <v>23</v>
          </cell>
          <cell r="B186">
            <v>4</v>
          </cell>
          <cell r="C186">
            <v>5</v>
          </cell>
          <cell r="E186">
            <v>6.666666666666667</v>
          </cell>
          <cell r="F186">
            <v>3.1111111111111112</v>
          </cell>
          <cell r="H186">
            <v>6.1818181818181817</v>
          </cell>
          <cell r="I186">
            <v>3.4545454545454546</v>
          </cell>
          <cell r="K186">
            <v>5.2549019607843137</v>
          </cell>
          <cell r="L186">
            <v>2.9607843137254903</v>
          </cell>
          <cell r="N186">
            <v>5.5777777777777784</v>
          </cell>
          <cell r="O186">
            <v>3.844444444444445</v>
          </cell>
          <cell r="Q186">
            <v>5.40625</v>
          </cell>
          <cell r="R186">
            <v>3.375</v>
          </cell>
          <cell r="T186">
            <v>14.516129032258066</v>
          </cell>
          <cell r="U186">
            <v>8.2903225806451619</v>
          </cell>
          <cell r="W186">
            <v>14.516129032258066</v>
          </cell>
          <cell r="X186">
            <v>8.2903225806451619</v>
          </cell>
          <cell r="AC186">
            <v>8.7988165680473376</v>
          </cell>
          <cell r="AD186">
            <v>5.1834319526627217</v>
          </cell>
          <cell r="AF186">
            <v>5</v>
          </cell>
        </row>
        <row r="187">
          <cell r="A187">
            <v>24</v>
          </cell>
          <cell r="B187">
            <v>3.5000000000000004</v>
          </cell>
          <cell r="C187">
            <v>4.5</v>
          </cell>
          <cell r="E187">
            <v>2.9530201342281881</v>
          </cell>
          <cell r="F187">
            <v>3.8926174496644297</v>
          </cell>
          <cell r="H187">
            <v>3.14410480349345</v>
          </cell>
          <cell r="I187">
            <v>4.1048034934497819</v>
          </cell>
          <cell r="K187">
            <v>4.78</v>
          </cell>
          <cell r="L187">
            <v>2.58</v>
          </cell>
          <cell r="N187">
            <v>4.5999999999999996</v>
          </cell>
          <cell r="O187">
            <v>3.9</v>
          </cell>
          <cell r="Q187">
            <v>4.7125000000000004</v>
          </cell>
          <cell r="R187">
            <v>3.0750000000000002</v>
          </cell>
          <cell r="T187">
            <v>16.260869565217391</v>
          </cell>
          <cell r="U187">
            <v>7.9130434782608701</v>
          </cell>
          <cell r="W187">
            <v>16.260869565217391</v>
          </cell>
          <cell r="X187">
            <v>7.9130434782608701</v>
          </cell>
          <cell r="AC187">
            <v>8.446707893779557</v>
          </cell>
          <cell r="AD187">
            <v>4.7799199708985087</v>
          </cell>
          <cell r="AF187">
            <v>5</v>
          </cell>
        </row>
        <row r="188">
          <cell r="A188">
            <v>25</v>
          </cell>
          <cell r="B188">
            <v>2.666666666666667</v>
          </cell>
          <cell r="C188">
            <v>4</v>
          </cell>
          <cell r="E188">
            <v>3.4615384615384617</v>
          </cell>
          <cell r="F188">
            <v>3.1538461538461537</v>
          </cell>
          <cell r="H188">
            <v>3.3125</v>
          </cell>
          <cell r="I188">
            <v>3.3125</v>
          </cell>
          <cell r="K188">
            <v>4.8510638297872344</v>
          </cell>
          <cell r="L188">
            <v>2.4468085106382977</v>
          </cell>
          <cell r="N188">
            <v>8.2222222222222232</v>
          </cell>
          <cell r="O188">
            <v>3.1111111111111112</v>
          </cell>
          <cell r="Q188">
            <v>5.3928571428571432</v>
          </cell>
          <cell r="R188">
            <v>2.5535714285714288</v>
          </cell>
          <cell r="T188">
            <v>11.285714285714285</v>
          </cell>
          <cell r="U188">
            <v>8.5714285714285712</v>
          </cell>
          <cell r="W188">
            <v>11.285714285714285</v>
          </cell>
          <cell r="X188">
            <v>8.5714285714285712</v>
          </cell>
          <cell r="AC188">
            <v>5.9651162790697674</v>
          </cell>
          <cell r="AD188">
            <v>3.6744186046511627</v>
          </cell>
          <cell r="AF188">
            <v>5</v>
          </cell>
        </row>
        <row r="189">
          <cell r="A189">
            <v>26</v>
          </cell>
          <cell r="B189">
            <v>3.5999999999999996</v>
          </cell>
          <cell r="C189">
            <v>3.8</v>
          </cell>
          <cell r="E189">
            <v>3.5999999999999996</v>
          </cell>
          <cell r="F189">
            <v>2.8000000000000003</v>
          </cell>
          <cell r="H189">
            <v>3.5999999999999996</v>
          </cell>
          <cell r="I189">
            <v>3.3000000000000003</v>
          </cell>
          <cell r="K189">
            <v>2.5</v>
          </cell>
          <cell r="L189">
            <v>2.3333333333333335</v>
          </cell>
          <cell r="N189">
            <v>3.5000000000000004</v>
          </cell>
          <cell r="O189">
            <v>4.3999999999999995</v>
          </cell>
          <cell r="Q189">
            <v>2.9545454545454546</v>
          </cell>
          <cell r="R189">
            <v>3.2727272727272729</v>
          </cell>
          <cell r="T189">
            <v>11.600000000000001</v>
          </cell>
          <cell r="U189">
            <v>6</v>
          </cell>
          <cell r="W189">
            <v>11.600000000000001</v>
          </cell>
          <cell r="X189">
            <v>6</v>
          </cell>
          <cell r="AC189">
            <v>5.166666666666667</v>
          </cell>
          <cell r="AD189">
            <v>3.9285714285714284</v>
          </cell>
          <cell r="AF189">
            <v>5</v>
          </cell>
        </row>
        <row r="190">
          <cell r="A190">
            <v>27</v>
          </cell>
          <cell r="B190">
            <v>6</v>
          </cell>
          <cell r="C190">
            <v>4</v>
          </cell>
          <cell r="E190">
            <v>5.7777777777777777</v>
          </cell>
          <cell r="F190">
            <v>2.8888888888888888</v>
          </cell>
          <cell r="H190">
            <v>5.8181818181818183</v>
          </cell>
          <cell r="I190">
            <v>3.0909090909090908</v>
          </cell>
          <cell r="K190">
            <v>3.9545454545454541</v>
          </cell>
          <cell r="L190">
            <v>1.5909090909090908</v>
          </cell>
          <cell r="N190">
            <v>4.3571428571428577</v>
          </cell>
          <cell r="O190">
            <v>4.2857142857142856</v>
          </cell>
          <cell r="Q190">
            <v>4.1111111111111116</v>
          </cell>
          <cell r="R190">
            <v>2.6388888888888888</v>
          </cell>
          <cell r="T190">
            <v>9.384615384615385</v>
          </cell>
          <cell r="U190">
            <v>8.3076923076923084</v>
          </cell>
          <cell r="W190">
            <v>0</v>
          </cell>
          <cell r="X190">
            <v>0</v>
          </cell>
          <cell r="AC190">
            <v>5.5666666666666673</v>
          </cell>
          <cell r="AD190">
            <v>3.95</v>
          </cell>
          <cell r="AF190">
            <v>5</v>
          </cell>
        </row>
        <row r="191">
          <cell r="A191">
            <v>28</v>
          </cell>
          <cell r="B191">
            <v>4.5</v>
          </cell>
          <cell r="C191">
            <v>3</v>
          </cell>
          <cell r="E191">
            <v>5.0999999999999996</v>
          </cell>
          <cell r="F191">
            <v>3.5000000000000004</v>
          </cell>
          <cell r="H191">
            <v>5</v>
          </cell>
          <cell r="I191">
            <v>3.4166666666666665</v>
          </cell>
          <cell r="K191">
            <v>3.8695652173913042</v>
          </cell>
          <cell r="L191">
            <v>2.9130434782608696</v>
          </cell>
          <cell r="N191">
            <v>6.166666666666667</v>
          </cell>
          <cell r="O191">
            <v>9.8333333333333321</v>
          </cell>
          <cell r="Q191">
            <v>4.3448275862068968</v>
          </cell>
          <cell r="R191">
            <v>4.3448275862068968</v>
          </cell>
          <cell r="T191">
            <v>8.75</v>
          </cell>
          <cell r="U191">
            <v>9.5</v>
          </cell>
          <cell r="W191">
            <v>0</v>
          </cell>
          <cell r="X191">
            <v>0</v>
          </cell>
          <cell r="AC191">
            <v>5.7192982456140351</v>
          </cell>
          <cell r="AD191">
            <v>5.5964912280701755</v>
          </cell>
          <cell r="AF191">
            <v>5</v>
          </cell>
        </row>
        <row r="192">
          <cell r="A192">
            <v>29</v>
          </cell>
          <cell r="B192">
            <v>0</v>
          </cell>
          <cell r="C192">
            <v>0</v>
          </cell>
          <cell r="E192">
            <v>0</v>
          </cell>
          <cell r="F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Q192">
            <v>0</v>
          </cell>
          <cell r="R192">
            <v>0</v>
          </cell>
          <cell r="T192">
            <v>0</v>
          </cell>
          <cell r="U192">
            <v>0</v>
          </cell>
          <cell r="W192">
            <v>0</v>
          </cell>
          <cell r="X192">
            <v>0</v>
          </cell>
          <cell r="AC192">
            <v>0</v>
          </cell>
          <cell r="AD192">
            <v>0</v>
          </cell>
          <cell r="AF192">
            <v>5</v>
          </cell>
        </row>
        <row r="193">
          <cell r="A193">
            <v>30</v>
          </cell>
          <cell r="B193">
            <v>3</v>
          </cell>
          <cell r="C193">
            <v>3.5000000000000004</v>
          </cell>
          <cell r="E193">
            <v>8.25</v>
          </cell>
          <cell r="F193">
            <v>3.5833333333333335</v>
          </cell>
          <cell r="H193">
            <v>6.9375000000000009</v>
          </cell>
          <cell r="I193">
            <v>3.5624999999999996</v>
          </cell>
          <cell r="K193">
            <v>6.5251989389920428</v>
          </cell>
          <cell r="L193">
            <v>2.5198938992042441</v>
          </cell>
          <cell r="N193">
            <v>5.9444444444444446</v>
          </cell>
          <cell r="O193">
            <v>5.5555555555555554</v>
          </cell>
          <cell r="Q193">
            <v>6.3375224416517053</v>
          </cell>
          <cell r="R193">
            <v>3.5008976660682229</v>
          </cell>
          <cell r="T193">
            <v>10.434782608695652</v>
          </cell>
          <cell r="U193">
            <v>9.304347826086957</v>
          </cell>
          <cell r="W193">
            <v>10.434782608695652</v>
          </cell>
          <cell r="X193">
            <v>9.304347826086957</v>
          </cell>
          <cell r="AC193">
            <v>8.0203908241291426</v>
          </cell>
          <cell r="AD193">
            <v>5.777400169923534</v>
          </cell>
          <cell r="AF193">
            <v>5</v>
          </cell>
        </row>
        <row r="194">
          <cell r="A194">
            <v>31</v>
          </cell>
          <cell r="B194">
            <v>0</v>
          </cell>
          <cell r="C194">
            <v>0</v>
          </cell>
          <cell r="E194">
            <v>0</v>
          </cell>
          <cell r="F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Q194">
            <v>0</v>
          </cell>
          <cell r="R194">
            <v>0</v>
          </cell>
          <cell r="T194">
            <v>0</v>
          </cell>
          <cell r="U194">
            <v>0</v>
          </cell>
          <cell r="W194">
            <v>0</v>
          </cell>
          <cell r="X194">
            <v>0</v>
          </cell>
          <cell r="AC194">
            <v>0</v>
          </cell>
          <cell r="AD194">
            <v>0</v>
          </cell>
          <cell r="AF194">
            <v>5</v>
          </cell>
        </row>
        <row r="195">
          <cell r="A195" t="str">
            <v xml:space="preserve">Jul/01 </v>
          </cell>
          <cell r="B195">
            <v>0</v>
          </cell>
          <cell r="C195">
            <v>4</v>
          </cell>
          <cell r="E195">
            <v>2.25</v>
          </cell>
          <cell r="F195">
            <v>5.75</v>
          </cell>
          <cell r="H195">
            <v>1.7999999999999998</v>
          </cell>
          <cell r="I195">
            <v>5.4</v>
          </cell>
          <cell r="K195">
            <v>5.045454545454545</v>
          </cell>
          <cell r="L195">
            <v>2.2727272727272729</v>
          </cell>
          <cell r="N195">
            <v>3.5714285714285712</v>
          </cell>
          <cell r="O195">
            <v>3.1904761904761907</v>
          </cell>
          <cell r="Q195">
            <v>4.3255813953488369</v>
          </cell>
          <cell r="R195">
            <v>2.7209302325581395</v>
          </cell>
          <cell r="T195">
            <v>9.1052631578947363</v>
          </cell>
          <cell r="U195">
            <v>8.7894736842105257</v>
          </cell>
          <cell r="W195">
            <v>9.1052631578947363</v>
          </cell>
          <cell r="X195">
            <v>8.7894736842105257</v>
          </cell>
          <cell r="AC195">
            <v>6.2906976744186052</v>
          </cell>
          <cell r="AD195">
            <v>5.558139534883721</v>
          </cell>
          <cell r="AF195">
            <v>5</v>
          </cell>
        </row>
        <row r="196">
          <cell r="A196">
            <v>2</v>
          </cell>
          <cell r="B196">
            <v>5.2</v>
          </cell>
          <cell r="C196">
            <v>3</v>
          </cell>
          <cell r="E196">
            <v>4.2</v>
          </cell>
          <cell r="F196">
            <v>5</v>
          </cell>
          <cell r="H196">
            <v>4.7</v>
          </cell>
          <cell r="I196">
            <v>4</v>
          </cell>
          <cell r="K196">
            <v>3.4444444444444446</v>
          </cell>
          <cell r="L196">
            <v>2</v>
          </cell>
          <cell r="N196">
            <v>2.6315789473684208</v>
          </cell>
          <cell r="O196">
            <v>3.5789473684210522</v>
          </cell>
          <cell r="Q196">
            <v>3.0270270270270272</v>
          </cell>
          <cell r="R196">
            <v>2.810810810810811</v>
          </cell>
          <cell r="T196">
            <v>8.4375</v>
          </cell>
          <cell r="U196">
            <v>9.125</v>
          </cell>
          <cell r="W196">
            <v>8.4375</v>
          </cell>
          <cell r="X196">
            <v>9.125</v>
          </cell>
          <cell r="AC196">
            <v>5.4303797468354436</v>
          </cell>
          <cell r="AD196">
            <v>5.518987341772152</v>
          </cell>
          <cell r="AF196">
            <v>5</v>
          </cell>
        </row>
        <row r="197">
          <cell r="A197">
            <v>3</v>
          </cell>
          <cell r="B197">
            <v>3.25</v>
          </cell>
          <cell r="C197">
            <v>4.25</v>
          </cell>
          <cell r="E197">
            <v>2.833333333333333</v>
          </cell>
          <cell r="F197">
            <v>3.6666666666666665</v>
          </cell>
          <cell r="H197">
            <v>3</v>
          </cell>
          <cell r="I197">
            <v>3.9</v>
          </cell>
          <cell r="K197">
            <v>4.8097030531158511</v>
          </cell>
          <cell r="L197">
            <v>2.9276453366792135</v>
          </cell>
          <cell r="N197">
            <v>6.4782608695652177</v>
          </cell>
          <cell r="O197">
            <v>3.9130434782608701</v>
          </cell>
          <cell r="Q197">
            <v>5.6277979108931993</v>
          </cell>
          <cell r="R197">
            <v>3.4107866126625455</v>
          </cell>
          <cell r="T197">
            <v>16.454545454545453</v>
          </cell>
          <cell r="U197">
            <v>6.7272727272727275</v>
          </cell>
          <cell r="W197">
            <v>16.454545454545453</v>
          </cell>
          <cell r="X197">
            <v>6.7272727272727275</v>
          </cell>
          <cell r="AC197">
            <v>10.088197403626994</v>
          </cell>
          <cell r="AD197">
            <v>4.9053612129620454</v>
          </cell>
          <cell r="AF197">
            <v>5</v>
          </cell>
        </row>
        <row r="198">
          <cell r="A198">
            <v>4</v>
          </cell>
          <cell r="B198">
            <v>2.5</v>
          </cell>
          <cell r="C198">
            <v>6.25</v>
          </cell>
          <cell r="E198">
            <v>3.25</v>
          </cell>
          <cell r="F198">
            <v>3.25</v>
          </cell>
          <cell r="H198">
            <v>2.875</v>
          </cell>
          <cell r="I198">
            <v>4.75</v>
          </cell>
          <cell r="K198">
            <v>8</v>
          </cell>
          <cell r="L198">
            <v>2.0476190476190479</v>
          </cell>
          <cell r="N198">
            <v>1</v>
          </cell>
          <cell r="O198">
            <v>7.2499999999999991</v>
          </cell>
          <cell r="Q198">
            <v>6.88</v>
          </cell>
          <cell r="R198">
            <v>2.88</v>
          </cell>
          <cell r="T198">
            <v>11.047619047619047</v>
          </cell>
          <cell r="U198">
            <v>7.2857142857142856</v>
          </cell>
          <cell r="W198">
            <v>11.047619047619047</v>
          </cell>
          <cell r="X198">
            <v>7.2857142857142856</v>
          </cell>
          <cell r="AC198">
            <v>8.7866666666666671</v>
          </cell>
          <cell r="AD198">
            <v>5.5466666666666669</v>
          </cell>
          <cell r="AF198">
            <v>5</v>
          </cell>
        </row>
        <row r="199">
          <cell r="A199">
            <v>5</v>
          </cell>
          <cell r="B199">
            <v>0</v>
          </cell>
          <cell r="C199">
            <v>1</v>
          </cell>
          <cell r="E199">
            <v>6.75</v>
          </cell>
          <cell r="F199">
            <v>2.875</v>
          </cell>
          <cell r="H199">
            <v>6</v>
          </cell>
          <cell r="I199">
            <v>2.666666666666667</v>
          </cell>
          <cell r="K199">
            <v>3.1954887218045109</v>
          </cell>
          <cell r="L199">
            <v>2.3684210526315792</v>
          </cell>
          <cell r="N199">
            <v>3.875</v>
          </cell>
          <cell r="O199">
            <v>3.5000000000000004</v>
          </cell>
          <cell r="Q199">
            <v>3.352601156069364</v>
          </cell>
          <cell r="R199">
            <v>2.6300578034682083</v>
          </cell>
          <cell r="T199">
            <v>12</v>
          </cell>
          <cell r="U199">
            <v>9</v>
          </cell>
          <cell r="W199">
            <v>12</v>
          </cell>
          <cell r="X199">
            <v>9</v>
          </cell>
          <cell r="AC199">
            <v>7.4484536082474229</v>
          </cell>
          <cell r="AD199">
            <v>5.4252577319587632</v>
          </cell>
          <cell r="AF199">
            <v>5</v>
          </cell>
        </row>
        <row r="200">
          <cell r="A200">
            <v>6</v>
          </cell>
          <cell r="B200">
            <v>0</v>
          </cell>
          <cell r="C200">
            <v>0</v>
          </cell>
          <cell r="E200">
            <v>0</v>
          </cell>
          <cell r="F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Q200">
            <v>0</v>
          </cell>
          <cell r="R200">
            <v>0</v>
          </cell>
          <cell r="T200">
            <v>0</v>
          </cell>
          <cell r="U200">
            <v>0</v>
          </cell>
          <cell r="W200">
            <v>0</v>
          </cell>
          <cell r="X200">
            <v>0</v>
          </cell>
          <cell r="AC200">
            <v>0</v>
          </cell>
          <cell r="AD200">
            <v>0</v>
          </cell>
          <cell r="AF200">
            <v>5</v>
          </cell>
        </row>
        <row r="201">
          <cell r="A201">
            <v>7</v>
          </cell>
          <cell r="B201">
            <v>7.2519083969465647</v>
          </cell>
          <cell r="C201">
            <v>3.8167938931297711</v>
          </cell>
          <cell r="E201">
            <v>8</v>
          </cell>
          <cell r="F201">
            <v>2.75</v>
          </cell>
          <cell r="H201">
            <v>7.7039274924471295</v>
          </cell>
          <cell r="I201">
            <v>3.1722054380664653</v>
          </cell>
          <cell r="K201">
            <v>3.8536585365853657</v>
          </cell>
          <cell r="L201">
            <v>2.4390243902439024</v>
          </cell>
          <cell r="N201">
            <v>3.52</v>
          </cell>
          <cell r="O201">
            <v>4.68</v>
          </cell>
          <cell r="Q201">
            <v>3.7272727272727271</v>
          </cell>
          <cell r="R201">
            <v>3.2878787878787876</v>
          </cell>
          <cell r="T201">
            <v>11.3125</v>
          </cell>
          <cell r="U201">
            <v>9.21875</v>
          </cell>
          <cell r="W201">
            <v>11.3125</v>
          </cell>
          <cell r="X201">
            <v>9.21875</v>
          </cell>
          <cell r="AC201">
            <v>7.4732835602400822</v>
          </cell>
          <cell r="AD201">
            <v>6.0606060606060606</v>
          </cell>
          <cell r="AF201">
            <v>5</v>
          </cell>
        </row>
        <row r="202">
          <cell r="A202">
            <v>8</v>
          </cell>
          <cell r="B202">
            <v>0</v>
          </cell>
          <cell r="C202">
            <v>7.0000000000000009</v>
          </cell>
          <cell r="E202">
            <v>7.0000000000000009</v>
          </cell>
          <cell r="F202">
            <v>4.3999999999999995</v>
          </cell>
          <cell r="H202">
            <v>5.833333333333333</v>
          </cell>
          <cell r="I202">
            <v>4.833333333333333</v>
          </cell>
          <cell r="K202">
            <v>3.125</v>
          </cell>
          <cell r="L202">
            <v>2.4500000000000002</v>
          </cell>
          <cell r="N202">
            <v>4.4583333333333339</v>
          </cell>
          <cell r="O202">
            <v>3.4583333333333335</v>
          </cell>
          <cell r="Q202">
            <v>3.6249999999999996</v>
          </cell>
          <cell r="R202">
            <v>2.828125</v>
          </cell>
          <cell r="T202">
            <v>20.150000000000002</v>
          </cell>
          <cell r="U202">
            <v>8.35</v>
          </cell>
          <cell r="W202">
            <v>20.150000000000002</v>
          </cell>
          <cell r="X202">
            <v>8.35</v>
          </cell>
          <cell r="AC202">
            <v>9.754545454545454</v>
          </cell>
          <cell r="AD202">
            <v>4.9454545454545453</v>
          </cell>
          <cell r="AF202">
            <v>5</v>
          </cell>
        </row>
        <row r="203">
          <cell r="A203">
            <v>9</v>
          </cell>
          <cell r="B203">
            <v>13</v>
          </cell>
          <cell r="C203">
            <v>2.3333333333333335</v>
          </cell>
          <cell r="E203">
            <v>1.6666666666666667</v>
          </cell>
          <cell r="F203">
            <v>3</v>
          </cell>
          <cell r="H203">
            <v>7.333333333333333</v>
          </cell>
          <cell r="I203">
            <v>2.666666666666667</v>
          </cell>
          <cell r="K203">
            <v>6.4004876562023778</v>
          </cell>
          <cell r="L203">
            <v>2.0725388601036272</v>
          </cell>
          <cell r="N203">
            <v>5.6785714285714288</v>
          </cell>
          <cell r="O203">
            <v>3.25</v>
          </cell>
          <cell r="Q203">
            <v>6.0680809077454363</v>
          </cell>
          <cell r="R203">
            <v>2.6147015293537246</v>
          </cell>
          <cell r="T203">
            <v>13.103448275862069</v>
          </cell>
          <cell r="U203">
            <v>7.3793103448275863</v>
          </cell>
          <cell r="W203">
            <v>13.103448275862069</v>
          </cell>
          <cell r="X203">
            <v>7.3793103448275863</v>
          </cell>
          <cell r="AC203">
            <v>9.3982853937985738</v>
          </cell>
          <cell r="AD203">
            <v>4.8313436423363516</v>
          </cell>
          <cell r="AF203">
            <v>5</v>
          </cell>
        </row>
        <row r="204">
          <cell r="A204">
            <v>10</v>
          </cell>
          <cell r="B204">
            <v>16</v>
          </cell>
          <cell r="C204">
            <v>4.5</v>
          </cell>
          <cell r="E204">
            <v>6.7142857142857144</v>
          </cell>
          <cell r="F204">
            <v>3.8571428571428568</v>
          </cell>
          <cell r="H204">
            <v>8.7777777777777768</v>
          </cell>
          <cell r="I204">
            <v>4</v>
          </cell>
          <cell r="K204">
            <v>5.6000000000000005</v>
          </cell>
          <cell r="L204">
            <v>2.4666666666666668</v>
          </cell>
          <cell r="N204">
            <v>6.32</v>
          </cell>
          <cell r="O204">
            <v>3</v>
          </cell>
          <cell r="Q204">
            <v>5.9272727272727277</v>
          </cell>
          <cell r="R204">
            <v>2.7090909090909094</v>
          </cell>
          <cell r="T204">
            <v>19.578947368421051</v>
          </cell>
          <cell r="U204">
            <v>7.9473684210526319</v>
          </cell>
          <cell r="W204">
            <v>19.578947368421051</v>
          </cell>
          <cell r="X204">
            <v>7.9473684210526319</v>
          </cell>
          <cell r="AC204">
            <v>11.26470588235294</v>
          </cell>
          <cell r="AD204">
            <v>4.7745098039215685</v>
          </cell>
          <cell r="AF204">
            <v>5</v>
          </cell>
        </row>
        <row r="205">
          <cell r="A205">
            <v>11</v>
          </cell>
          <cell r="B205">
            <v>8</v>
          </cell>
          <cell r="C205">
            <v>1.6666666666666667</v>
          </cell>
          <cell r="E205">
            <v>12.857142857142856</v>
          </cell>
          <cell r="F205">
            <v>2.7142857142857144</v>
          </cell>
          <cell r="H205">
            <v>11.4</v>
          </cell>
          <cell r="I205">
            <v>2.4</v>
          </cell>
          <cell r="K205">
            <v>15.495495495495495</v>
          </cell>
          <cell r="L205">
            <v>3.5135135135135136</v>
          </cell>
          <cell r="N205">
            <v>5.695652173913043</v>
          </cell>
          <cell r="O205">
            <v>3.0869565217391304</v>
          </cell>
          <cell r="Q205">
            <v>8.8856304985337236</v>
          </cell>
          <cell r="R205">
            <v>3.225806451612903</v>
          </cell>
          <cell r="T205">
            <v>23.277777777777779</v>
          </cell>
          <cell r="U205">
            <v>5.0555555555555554</v>
          </cell>
          <cell r="W205">
            <v>23.277777777777779</v>
          </cell>
          <cell r="X205">
            <v>5.0555555555555554</v>
          </cell>
          <cell r="AC205">
            <v>15.667915106117352</v>
          </cell>
          <cell r="AD205">
            <v>3.9450686641697881</v>
          </cell>
          <cell r="AF205">
            <v>5</v>
          </cell>
        </row>
        <row r="206">
          <cell r="A206">
            <v>12</v>
          </cell>
          <cell r="B206">
            <v>17.2</v>
          </cell>
          <cell r="C206">
            <v>3.4000000000000004</v>
          </cell>
          <cell r="E206">
            <v>6.2222222222222223</v>
          </cell>
          <cell r="F206">
            <v>4.8888888888888893</v>
          </cell>
          <cell r="H206">
            <v>10.142857142857142</v>
          </cell>
          <cell r="I206">
            <v>4.3571428571428577</v>
          </cell>
          <cell r="K206">
            <v>7.1730769230769234</v>
          </cell>
          <cell r="L206">
            <v>1.903846153846154</v>
          </cell>
          <cell r="N206">
            <v>7.8</v>
          </cell>
          <cell r="O206">
            <v>3.16</v>
          </cell>
          <cell r="Q206">
            <v>7.3766233766233773</v>
          </cell>
          <cell r="R206">
            <v>2.3116883116883113</v>
          </cell>
          <cell r="T206">
            <v>20.115384615384617</v>
          </cell>
          <cell r="U206">
            <v>6.3846153846153841</v>
          </cell>
          <cell r="W206">
            <v>20.115384615384617</v>
          </cell>
          <cell r="X206">
            <v>6.3846153846153841</v>
          </cell>
          <cell r="AC206">
            <v>12.27972027972028</v>
          </cell>
          <cell r="AD206">
            <v>3.9930069930069929</v>
          </cell>
          <cell r="AF206">
            <v>5</v>
          </cell>
        </row>
        <row r="207">
          <cell r="A207">
            <v>13</v>
          </cell>
          <cell r="B207">
            <v>0</v>
          </cell>
          <cell r="C207">
            <v>0</v>
          </cell>
          <cell r="E207">
            <v>0</v>
          </cell>
          <cell r="F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Q207">
            <v>0</v>
          </cell>
          <cell r="R207">
            <v>0</v>
          </cell>
          <cell r="T207">
            <v>0</v>
          </cell>
          <cell r="U207">
            <v>0</v>
          </cell>
          <cell r="W207">
            <v>0</v>
          </cell>
          <cell r="X207">
            <v>0</v>
          </cell>
          <cell r="AC207">
            <v>0</v>
          </cell>
          <cell r="AD207">
            <v>0</v>
          </cell>
          <cell r="AF207">
            <v>5</v>
          </cell>
        </row>
        <row r="208">
          <cell r="A208">
            <v>14</v>
          </cell>
          <cell r="B208">
            <v>0</v>
          </cell>
          <cell r="C208">
            <v>0</v>
          </cell>
          <cell r="E208">
            <v>3.166666666666667</v>
          </cell>
          <cell r="F208">
            <v>2.666666666666667</v>
          </cell>
          <cell r="H208">
            <v>3.166666666666667</v>
          </cell>
          <cell r="I208">
            <v>2.666666666666667</v>
          </cell>
          <cell r="K208">
            <v>9.375</v>
          </cell>
          <cell r="L208">
            <v>1.7812499999999998</v>
          </cell>
          <cell r="N208">
            <v>5.3103448275862064</v>
          </cell>
          <cell r="O208">
            <v>3.5517241379310347</v>
          </cell>
          <cell r="Q208">
            <v>7.442622950819672</v>
          </cell>
          <cell r="R208">
            <v>2.622950819672131</v>
          </cell>
          <cell r="T208">
            <v>23.111111111111111</v>
          </cell>
          <cell r="U208">
            <v>7.7407407407407414</v>
          </cell>
          <cell r="W208">
            <v>8.7222222222222232</v>
          </cell>
          <cell r="X208">
            <v>2.0555555555555558</v>
          </cell>
          <cell r="AC208">
            <v>11.196428571428571</v>
          </cell>
          <cell r="AD208">
            <v>3.7678571428571428</v>
          </cell>
          <cell r="AF208">
            <v>5</v>
          </cell>
        </row>
        <row r="209">
          <cell r="A209">
            <v>15</v>
          </cell>
          <cell r="B209">
            <v>8.25</v>
          </cell>
          <cell r="C209">
            <v>3.75</v>
          </cell>
          <cell r="E209">
            <v>6.5</v>
          </cell>
          <cell r="F209">
            <v>3.833333333333333</v>
          </cell>
          <cell r="H209">
            <v>7.1999999999999993</v>
          </cell>
          <cell r="I209">
            <v>3.8</v>
          </cell>
          <cell r="K209">
            <v>5.5681818181818183</v>
          </cell>
          <cell r="L209">
            <v>3.3636363636363638</v>
          </cell>
          <cell r="N209">
            <v>3.4347826086956523</v>
          </cell>
          <cell r="O209">
            <v>3.7391304347826089</v>
          </cell>
          <cell r="Q209">
            <v>4.8358208955223878</v>
          </cell>
          <cell r="R209">
            <v>3.4925373134328357</v>
          </cell>
          <cell r="T209">
            <v>25.352941176470591</v>
          </cell>
          <cell r="U209">
            <v>7.4117647058823524</v>
          </cell>
          <cell r="W209">
            <v>25.352941176470591</v>
          </cell>
          <cell r="X209">
            <v>7.4117647058823524</v>
          </cell>
          <cell r="AC209">
            <v>11.333333333333332</v>
          </cell>
          <cell r="AD209">
            <v>4.7207207207207205</v>
          </cell>
          <cell r="AF209">
            <v>5</v>
          </cell>
        </row>
        <row r="210">
          <cell r="A210">
            <v>16</v>
          </cell>
          <cell r="B210">
            <v>2.5</v>
          </cell>
          <cell r="C210">
            <v>7.2499999999999991</v>
          </cell>
          <cell r="E210">
            <v>6</v>
          </cell>
          <cell r="F210">
            <v>3.5714285714285712</v>
          </cell>
          <cell r="H210">
            <v>4.7272727272727275</v>
          </cell>
          <cell r="I210">
            <v>4.9090909090909092</v>
          </cell>
          <cell r="K210">
            <v>2.7608695652173916</v>
          </cell>
          <cell r="L210">
            <v>3.6956521739130435</v>
          </cell>
          <cell r="N210">
            <v>4.4210526315789469</v>
          </cell>
          <cell r="O210">
            <v>5.5</v>
          </cell>
          <cell r="Q210">
            <v>3.5119047619047619</v>
          </cell>
          <cell r="R210">
            <v>4.5119047619047619</v>
          </cell>
          <cell r="T210">
            <v>14.73076923076923</v>
          </cell>
          <cell r="U210">
            <v>10</v>
          </cell>
          <cell r="W210">
            <v>14.73076923076923</v>
          </cell>
          <cell r="X210">
            <v>10</v>
          </cell>
          <cell r="AC210">
            <v>7.5714285714285721</v>
          </cell>
          <cell r="AD210">
            <v>6.4829931972789119</v>
          </cell>
          <cell r="AF210">
            <v>5</v>
          </cell>
        </row>
        <row r="211">
          <cell r="A211">
            <v>17</v>
          </cell>
          <cell r="B211">
            <v>5</v>
          </cell>
          <cell r="C211">
            <v>6.75</v>
          </cell>
          <cell r="E211">
            <v>6</v>
          </cell>
          <cell r="F211">
            <v>4.75</v>
          </cell>
          <cell r="H211">
            <v>5.6666666666666661</v>
          </cell>
          <cell r="I211">
            <v>5.416666666666667</v>
          </cell>
          <cell r="K211">
            <v>2.6304347826086958</v>
          </cell>
          <cell r="L211">
            <v>4.195652173913043</v>
          </cell>
          <cell r="N211">
            <v>2.4210526315789473</v>
          </cell>
          <cell r="O211">
            <v>6.0789473684210522</v>
          </cell>
          <cell r="Q211">
            <v>2.5357142857142856</v>
          </cell>
          <cell r="R211">
            <v>5.0476190476190474</v>
          </cell>
          <cell r="T211">
            <v>7.88</v>
          </cell>
          <cell r="U211">
            <v>9.9599999999999991</v>
          </cell>
          <cell r="W211">
            <v>7.88</v>
          </cell>
          <cell r="X211">
            <v>9.9599999999999991</v>
          </cell>
          <cell r="AC211">
            <v>4.6232876712328768</v>
          </cell>
          <cell r="AD211">
            <v>6.7602739726027403</v>
          </cell>
          <cell r="AF211">
            <v>5</v>
          </cell>
        </row>
        <row r="212">
          <cell r="A212">
            <v>18</v>
          </cell>
          <cell r="B212">
            <v>3.25</v>
          </cell>
          <cell r="C212">
            <v>6.25</v>
          </cell>
          <cell r="E212">
            <v>3.5000000000000004</v>
          </cell>
          <cell r="F212">
            <v>6.5</v>
          </cell>
          <cell r="H212">
            <v>3.375</v>
          </cell>
          <cell r="I212">
            <v>6.375</v>
          </cell>
          <cell r="K212">
            <v>3.1818181818181817</v>
          </cell>
          <cell r="L212">
            <v>3.939393939393939</v>
          </cell>
          <cell r="N212">
            <v>3.6708860759493671</v>
          </cell>
          <cell r="O212">
            <v>5.2531645569620258</v>
          </cell>
          <cell r="Q212">
            <v>3.3401639344262297</v>
          </cell>
          <cell r="R212">
            <v>4.3647540983606552</v>
          </cell>
          <cell r="T212">
            <v>12</v>
          </cell>
          <cell r="U212">
            <v>11.5</v>
          </cell>
          <cell r="W212">
            <v>12</v>
          </cell>
          <cell r="X212">
            <v>11.5</v>
          </cell>
          <cell r="AC212">
            <v>8.4064327485380126</v>
          </cell>
          <cell r="AD212">
            <v>8.654970760233919</v>
          </cell>
          <cell r="AF212">
            <v>5</v>
          </cell>
        </row>
        <row r="213">
          <cell r="A213">
            <v>19</v>
          </cell>
          <cell r="B213">
            <v>4.6153846153846159</v>
          </cell>
          <cell r="C213">
            <v>4.6153846153846159</v>
          </cell>
          <cell r="E213">
            <v>5.3333333333333339</v>
          </cell>
          <cell r="F213">
            <v>5.3333333333333339</v>
          </cell>
          <cell r="H213">
            <v>5.0505050505050502</v>
          </cell>
          <cell r="I213">
            <v>5.0505050505050502</v>
          </cell>
          <cell r="K213">
            <v>2.7777777777777777</v>
          </cell>
          <cell r="L213">
            <v>5.6666666666666661</v>
          </cell>
          <cell r="N213">
            <v>2.4482758620689657</v>
          </cell>
          <cell r="O213">
            <v>7.4137931034482758</v>
          </cell>
          <cell r="Q213">
            <v>2.6307692307692307</v>
          </cell>
          <cell r="R213">
            <v>6.4461538461538463</v>
          </cell>
          <cell r="T213">
            <v>11.076923076923077</v>
          </cell>
          <cell r="U213">
            <v>13.358974358974359</v>
          </cell>
          <cell r="W213">
            <v>11.076923076923077</v>
          </cell>
          <cell r="X213">
            <v>13.358974358974359</v>
          </cell>
          <cell r="AC213">
            <v>7.09614126880314</v>
          </cell>
          <cell r="AD213">
            <v>9.8822759973839123</v>
          </cell>
          <cell r="AF213">
            <v>5</v>
          </cell>
        </row>
        <row r="214">
          <cell r="A214">
            <v>20</v>
          </cell>
          <cell r="B214">
            <v>0</v>
          </cell>
          <cell r="C214">
            <v>0</v>
          </cell>
          <cell r="E214">
            <v>0</v>
          </cell>
          <cell r="F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Q214">
            <v>0</v>
          </cell>
          <cell r="R214">
            <v>0</v>
          </cell>
          <cell r="T214">
            <v>0</v>
          </cell>
          <cell r="U214">
            <v>0</v>
          </cell>
          <cell r="W214">
            <v>0</v>
          </cell>
          <cell r="X214">
            <v>0</v>
          </cell>
          <cell r="AC214">
            <v>0</v>
          </cell>
          <cell r="AD214">
            <v>0</v>
          </cell>
          <cell r="AF214">
            <v>5</v>
          </cell>
        </row>
        <row r="215">
          <cell r="A215">
            <v>21</v>
          </cell>
          <cell r="B215">
            <v>4</v>
          </cell>
          <cell r="C215">
            <v>6</v>
          </cell>
          <cell r="E215">
            <v>5.5</v>
          </cell>
          <cell r="F215">
            <v>4.5</v>
          </cell>
          <cell r="H215">
            <v>5.2</v>
          </cell>
          <cell r="I215">
            <v>4.8</v>
          </cell>
          <cell r="K215">
            <v>3.3389830508474576</v>
          </cell>
          <cell r="L215">
            <v>5.9152542372881349</v>
          </cell>
          <cell r="N215">
            <v>3.2</v>
          </cell>
          <cell r="O215">
            <v>7.166666666666667</v>
          </cell>
          <cell r="Q215">
            <v>3.292134831460674</v>
          </cell>
          <cell r="R215">
            <v>6.3370786516853936</v>
          </cell>
          <cell r="T215">
            <v>13.027777777777777</v>
          </cell>
          <cell r="U215">
            <v>13</v>
          </cell>
          <cell r="W215">
            <v>13.027777777777777</v>
          </cell>
          <cell r="X215">
            <v>13</v>
          </cell>
          <cell r="AC215">
            <v>7.572289156626506</v>
          </cell>
          <cell r="AD215">
            <v>9.1807228915662655</v>
          </cell>
          <cell r="AF215">
            <v>5</v>
          </cell>
        </row>
        <row r="216">
          <cell r="A216">
            <v>22</v>
          </cell>
          <cell r="B216">
            <v>3</v>
          </cell>
          <cell r="C216">
            <v>4.5</v>
          </cell>
          <cell r="E216">
            <v>4.833333333333333</v>
          </cell>
          <cell r="F216">
            <v>4.833333333333333</v>
          </cell>
          <cell r="H216">
            <v>4.375</v>
          </cell>
          <cell r="I216">
            <v>4.75</v>
          </cell>
          <cell r="K216">
            <v>3.716981132075472</v>
          </cell>
          <cell r="L216">
            <v>3.5283018867924532</v>
          </cell>
          <cell r="N216">
            <v>2.4333333333333331</v>
          </cell>
          <cell r="O216">
            <v>7.333333333333333</v>
          </cell>
          <cell r="Q216">
            <v>3.2530120481927707</v>
          </cell>
          <cell r="R216">
            <v>4.9036144578313259</v>
          </cell>
          <cell r="T216">
            <v>8.6052631578947363</v>
          </cell>
          <cell r="U216">
            <v>14.000000000000002</v>
          </cell>
          <cell r="W216">
            <v>8.6052631578947363</v>
          </cell>
          <cell r="X216">
            <v>14.000000000000002</v>
          </cell>
          <cell r="AC216">
            <v>5.7425149700598803</v>
          </cell>
          <cell r="AD216">
            <v>9.0359281437125745</v>
          </cell>
          <cell r="AF216">
            <v>5</v>
          </cell>
        </row>
        <row r="217">
          <cell r="A217">
            <v>23</v>
          </cell>
          <cell r="B217">
            <v>3</v>
          </cell>
          <cell r="C217">
            <v>10</v>
          </cell>
          <cell r="E217">
            <v>5</v>
          </cell>
          <cell r="F217">
            <v>11.200000000000001</v>
          </cell>
          <cell r="H217">
            <v>4.25</v>
          </cell>
          <cell r="I217">
            <v>10.75</v>
          </cell>
          <cell r="K217">
            <v>5.3</v>
          </cell>
          <cell r="L217">
            <v>13.066666666666665</v>
          </cell>
          <cell r="N217">
            <v>5.0666666666666664</v>
          </cell>
          <cell r="O217">
            <v>19.866666666666667</v>
          </cell>
          <cell r="Q217">
            <v>5.2222222222222223</v>
          </cell>
          <cell r="R217">
            <v>15.333333333333332</v>
          </cell>
          <cell r="T217">
            <v>18.74285714285714</v>
          </cell>
          <cell r="U217">
            <v>15.857142857142856</v>
          </cell>
          <cell r="W217">
            <v>18.74285714285714</v>
          </cell>
          <cell r="X217">
            <v>15.857142857142856</v>
          </cell>
          <cell r="AC217">
            <v>12.853658536585366</v>
          </cell>
          <cell r="AD217">
            <v>15.333333333333332</v>
          </cell>
          <cell r="AF217">
            <v>5</v>
          </cell>
        </row>
        <row r="218">
          <cell r="A218">
            <v>24</v>
          </cell>
          <cell r="B218">
            <v>16.333333333333332</v>
          </cell>
          <cell r="C218">
            <v>4.666666666666667</v>
          </cell>
          <cell r="E218">
            <v>4.833333333333333</v>
          </cell>
          <cell r="F218">
            <v>6.5</v>
          </cell>
          <cell r="H218">
            <v>8.6666666666666679</v>
          </cell>
          <cell r="I218">
            <v>5.8888888888888884</v>
          </cell>
          <cell r="K218">
            <v>2.875</v>
          </cell>
          <cell r="L218">
            <v>8.8125</v>
          </cell>
          <cell r="N218">
            <v>4.7857142857142856</v>
          </cell>
          <cell r="O218">
            <v>17.071428571428569</v>
          </cell>
          <cell r="Q218">
            <v>3.4565217391304346</v>
          </cell>
          <cell r="R218">
            <v>11.326086956521738</v>
          </cell>
          <cell r="T218">
            <v>13.913043478260869</v>
          </cell>
          <cell r="U218">
            <v>24.565217391304348</v>
          </cell>
          <cell r="W218">
            <v>13.913043478260869</v>
          </cell>
          <cell r="X218">
            <v>24.565217391304348</v>
          </cell>
          <cell r="AC218">
            <v>8.6831683168316829</v>
          </cell>
          <cell r="AD218">
            <v>16.871287128712872</v>
          </cell>
          <cell r="AF218">
            <v>5</v>
          </cell>
        </row>
        <row r="219">
          <cell r="A219">
            <v>25</v>
          </cell>
          <cell r="B219">
            <v>10.1010101010101</v>
          </cell>
          <cell r="C219">
            <v>5.0505050505050502</v>
          </cell>
          <cell r="E219">
            <v>6</v>
          </cell>
          <cell r="F219">
            <v>3</v>
          </cell>
          <cell r="H219">
            <v>8.0402010050251249</v>
          </cell>
          <cell r="I219">
            <v>4.0201005025125625</v>
          </cell>
          <cell r="K219">
            <v>1.2839506172839505</v>
          </cell>
          <cell r="L219">
            <v>2.1234567901234569</v>
          </cell>
          <cell r="N219">
            <v>2.3333333333333335</v>
          </cell>
          <cell r="O219">
            <v>24.333333333333336</v>
          </cell>
          <cell r="Q219">
            <v>1.3563218390804597</v>
          </cell>
          <cell r="R219">
            <v>3.6551724137931036</v>
          </cell>
          <cell r="T219">
            <v>3.1111111111111112</v>
          </cell>
          <cell r="U219">
            <v>28.333333333333332</v>
          </cell>
          <cell r="W219">
            <v>3.1111111111111112</v>
          </cell>
          <cell r="X219">
            <v>28.333333333333332</v>
          </cell>
          <cell r="AC219">
            <v>2.4158885430561732</v>
          </cell>
          <cell r="AD219">
            <v>10.271231658514896</v>
          </cell>
          <cell r="AF219">
            <v>5</v>
          </cell>
        </row>
        <row r="220">
          <cell r="A220">
            <v>26</v>
          </cell>
          <cell r="B220">
            <v>2</v>
          </cell>
          <cell r="C220">
            <v>14.000000000000002</v>
          </cell>
          <cell r="E220">
            <v>5.166666666666667</v>
          </cell>
          <cell r="F220">
            <v>3.5000000000000004</v>
          </cell>
          <cell r="H220">
            <v>4.7142857142857144</v>
          </cell>
          <cell r="I220">
            <v>5</v>
          </cell>
          <cell r="K220">
            <v>1.76</v>
          </cell>
          <cell r="L220">
            <v>7.08</v>
          </cell>
          <cell r="N220">
            <v>0.83333333333333337</v>
          </cell>
          <cell r="O220">
            <v>12.666666666666668</v>
          </cell>
          <cell r="Q220">
            <v>1.4594594594594594</v>
          </cell>
          <cell r="R220">
            <v>8.8918918918918912</v>
          </cell>
          <cell r="T220">
            <v>6</v>
          </cell>
          <cell r="U220">
            <v>20.111111111111111</v>
          </cell>
          <cell r="W220">
            <v>6</v>
          </cell>
          <cell r="X220">
            <v>20.111111111111111</v>
          </cell>
          <cell r="AC220">
            <v>3.1451612903225805</v>
          </cell>
          <cell r="AD220">
            <v>11.709677419354838</v>
          </cell>
          <cell r="AF220">
            <v>5</v>
          </cell>
        </row>
        <row r="221">
          <cell r="A221">
            <v>27</v>
          </cell>
          <cell r="B221">
            <v>0</v>
          </cell>
          <cell r="C221">
            <v>0</v>
          </cell>
          <cell r="E221">
            <v>0</v>
          </cell>
          <cell r="F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Q221">
            <v>0</v>
          </cell>
          <cell r="R221">
            <v>0</v>
          </cell>
          <cell r="T221">
            <v>0</v>
          </cell>
          <cell r="U221">
            <v>0</v>
          </cell>
          <cell r="W221">
            <v>0</v>
          </cell>
          <cell r="X221">
            <v>0</v>
          </cell>
          <cell r="AC221">
            <v>0</v>
          </cell>
          <cell r="AD221">
            <v>0</v>
          </cell>
          <cell r="AF221">
            <v>5</v>
          </cell>
        </row>
        <row r="222">
          <cell r="A222">
            <v>28</v>
          </cell>
          <cell r="B222">
            <v>11</v>
          </cell>
          <cell r="C222">
            <v>5.6666666666666661</v>
          </cell>
          <cell r="E222">
            <v>11.5</v>
          </cell>
          <cell r="F222">
            <v>2</v>
          </cell>
          <cell r="H222">
            <v>11.200000000000001</v>
          </cell>
          <cell r="I222">
            <v>4.2</v>
          </cell>
          <cell r="K222">
            <v>2.4827586206896552</v>
          </cell>
          <cell r="L222">
            <v>3.9655172413793105</v>
          </cell>
          <cell r="N222">
            <v>3.0384615384615383</v>
          </cell>
          <cell r="O222">
            <v>6.6923076923076916</v>
          </cell>
          <cell r="Q222">
            <v>2.7454545454545451</v>
          </cell>
          <cell r="R222">
            <v>5.2545454545454549</v>
          </cell>
          <cell r="T222">
            <v>9.5384615384615383</v>
          </cell>
          <cell r="U222">
            <v>13.615384615384615</v>
          </cell>
          <cell r="W222">
            <v>9.5384615384615383</v>
          </cell>
          <cell r="X222">
            <v>13.615384615384615</v>
          </cell>
          <cell r="AC222">
            <v>6.2767857142857135</v>
          </cell>
          <cell r="AD222">
            <v>9.0892857142857135</v>
          </cell>
          <cell r="AF222">
            <v>5</v>
          </cell>
        </row>
        <row r="223">
          <cell r="A223">
            <v>29</v>
          </cell>
          <cell r="B223">
            <v>6</v>
          </cell>
          <cell r="C223">
            <v>5.5</v>
          </cell>
          <cell r="E223">
            <v>2.3333333333333335</v>
          </cell>
          <cell r="F223">
            <v>4.666666666666667</v>
          </cell>
          <cell r="H223">
            <v>3.8</v>
          </cell>
          <cell r="I223">
            <v>5</v>
          </cell>
          <cell r="K223">
            <v>5</v>
          </cell>
          <cell r="L223">
            <v>3.0869565217391304</v>
          </cell>
          <cell r="N223">
            <v>2.666666666666667</v>
          </cell>
          <cell r="O223">
            <v>7.1999999999999993</v>
          </cell>
          <cell r="Q223">
            <v>4.0789473684210531</v>
          </cell>
          <cell r="R223">
            <v>4.7105263157894735</v>
          </cell>
          <cell r="T223">
            <v>12.392857142857142</v>
          </cell>
          <cell r="U223">
            <v>16.464285714285715</v>
          </cell>
          <cell r="W223">
            <v>12.392857142857142</v>
          </cell>
          <cell r="X223">
            <v>16.464285714285715</v>
          </cell>
          <cell r="AC223">
            <v>8.7676767676767664</v>
          </cell>
          <cell r="AD223">
            <v>11.373737373737374</v>
          </cell>
          <cell r="AF223">
            <v>5</v>
          </cell>
        </row>
        <row r="224">
          <cell r="A224">
            <v>30</v>
          </cell>
          <cell r="B224">
            <v>0</v>
          </cell>
          <cell r="C224">
            <v>0</v>
          </cell>
          <cell r="E224">
            <v>0</v>
          </cell>
          <cell r="F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Q224">
            <v>0</v>
          </cell>
          <cell r="R224">
            <v>0</v>
          </cell>
          <cell r="T224">
            <v>0</v>
          </cell>
          <cell r="U224">
            <v>0</v>
          </cell>
          <cell r="W224">
            <v>0</v>
          </cell>
          <cell r="X224">
            <v>0</v>
          </cell>
          <cell r="AC224">
            <v>0</v>
          </cell>
          <cell r="AD224">
            <v>0</v>
          </cell>
          <cell r="AF224">
            <v>5</v>
          </cell>
        </row>
        <row r="225">
          <cell r="A225">
            <v>31</v>
          </cell>
          <cell r="B225">
            <v>0</v>
          </cell>
          <cell r="C225">
            <v>0</v>
          </cell>
          <cell r="E225">
            <v>0</v>
          </cell>
          <cell r="F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Q225">
            <v>0</v>
          </cell>
          <cell r="R225">
            <v>0</v>
          </cell>
          <cell r="T225">
            <v>0</v>
          </cell>
          <cell r="U225">
            <v>0</v>
          </cell>
          <cell r="W225">
            <v>0</v>
          </cell>
          <cell r="X225">
            <v>0</v>
          </cell>
          <cell r="AC225">
            <v>0</v>
          </cell>
          <cell r="AD225">
            <v>0</v>
          </cell>
          <cell r="AF225">
            <v>5</v>
          </cell>
        </row>
        <row r="226">
          <cell r="A226" t="str">
            <v xml:space="preserve">Ags/01 </v>
          </cell>
          <cell r="B226">
            <v>0</v>
          </cell>
          <cell r="C226">
            <v>0</v>
          </cell>
          <cell r="E226">
            <v>0</v>
          </cell>
          <cell r="F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Q226">
            <v>0</v>
          </cell>
          <cell r="R226">
            <v>0</v>
          </cell>
          <cell r="T226">
            <v>0</v>
          </cell>
          <cell r="U226">
            <v>0</v>
          </cell>
          <cell r="W226">
            <v>0</v>
          </cell>
          <cell r="X226">
            <v>0</v>
          </cell>
          <cell r="AC226">
            <v>0</v>
          </cell>
          <cell r="AD226">
            <v>0</v>
          </cell>
          <cell r="AF226">
            <v>5</v>
          </cell>
        </row>
        <row r="227">
          <cell r="A227">
            <v>2</v>
          </cell>
          <cell r="B227">
            <v>13.142857142857142</v>
          </cell>
          <cell r="C227">
            <v>1.7142857142857144</v>
          </cell>
          <cell r="E227">
            <v>3.8571428571428568</v>
          </cell>
          <cell r="F227">
            <v>4</v>
          </cell>
          <cell r="H227">
            <v>5.7142857142857144</v>
          </cell>
          <cell r="I227">
            <v>3.5428571428571427</v>
          </cell>
          <cell r="K227">
            <v>1.5357142857142858</v>
          </cell>
          <cell r="L227">
            <v>4.6428571428571432</v>
          </cell>
          <cell r="N227">
            <v>2.7058823529411762</v>
          </cell>
          <cell r="O227">
            <v>8.4117647058823533</v>
          </cell>
          <cell r="Q227">
            <v>1.9777777777777776</v>
          </cell>
          <cell r="R227">
            <v>6.0666666666666664</v>
          </cell>
          <cell r="T227">
            <v>12.192307692307693</v>
          </cell>
          <cell r="U227">
            <v>14.692307692307693</v>
          </cell>
          <cell r="W227">
            <v>12.192307692307693</v>
          </cell>
          <cell r="X227">
            <v>14.692307692307693</v>
          </cell>
          <cell r="AC227">
            <v>7.3096926713947994</v>
          </cell>
          <cell r="AD227">
            <v>10.099290780141844</v>
          </cell>
          <cell r="AF227">
            <v>5</v>
          </cell>
        </row>
        <row r="228">
          <cell r="A228">
            <v>3</v>
          </cell>
          <cell r="B228">
            <v>0</v>
          </cell>
          <cell r="C228">
            <v>0</v>
          </cell>
          <cell r="E228">
            <v>0</v>
          </cell>
          <cell r="F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Q228">
            <v>0</v>
          </cell>
          <cell r="R228">
            <v>0</v>
          </cell>
          <cell r="T228">
            <v>0</v>
          </cell>
          <cell r="U228">
            <v>0</v>
          </cell>
          <cell r="W228">
            <v>0</v>
          </cell>
          <cell r="X228">
            <v>0</v>
          </cell>
          <cell r="AC228">
            <v>0</v>
          </cell>
          <cell r="AD228">
            <v>0</v>
          </cell>
          <cell r="AF228">
            <v>5</v>
          </cell>
        </row>
        <row r="229">
          <cell r="A229">
            <v>4</v>
          </cell>
          <cell r="B229">
            <v>2.5</v>
          </cell>
          <cell r="C229">
            <v>2.5</v>
          </cell>
          <cell r="E229">
            <v>4.1666666666666661</v>
          </cell>
          <cell r="F229">
            <v>5.833333333333333</v>
          </cell>
          <cell r="H229">
            <v>3.75</v>
          </cell>
          <cell r="I229">
            <v>5</v>
          </cell>
          <cell r="K229">
            <v>4.7391304347826093</v>
          </cell>
          <cell r="L229">
            <v>8.6521739130434785</v>
          </cell>
          <cell r="N229">
            <v>5.3</v>
          </cell>
          <cell r="O229">
            <v>11.600000000000001</v>
          </cell>
          <cell r="Q229">
            <v>5</v>
          </cell>
          <cell r="R229">
            <v>10.023255813953488</v>
          </cell>
          <cell r="T229">
            <v>14.75</v>
          </cell>
          <cell r="U229">
            <v>24.714285714285715</v>
          </cell>
          <cell r="W229">
            <v>14.75</v>
          </cell>
          <cell r="X229">
            <v>24.714285714285715</v>
          </cell>
          <cell r="AC229">
            <v>10.009345794392525</v>
          </cell>
          <cell r="AD229">
            <v>17.33644859813084</v>
          </cell>
          <cell r="AF229">
            <v>5</v>
          </cell>
        </row>
        <row r="230">
          <cell r="A230">
            <v>5</v>
          </cell>
          <cell r="B230">
            <v>8.3333333333333321</v>
          </cell>
          <cell r="C230">
            <v>4.666666666666667</v>
          </cell>
          <cell r="E230">
            <v>3</v>
          </cell>
          <cell r="F230">
            <v>6.833333333333333</v>
          </cell>
          <cell r="H230">
            <v>4.7777777777777777</v>
          </cell>
          <cell r="I230">
            <v>6.1111111111111107</v>
          </cell>
          <cell r="K230">
            <v>2.1052631578947367</v>
          </cell>
          <cell r="L230">
            <v>4.1578947368421053</v>
          </cell>
          <cell r="N230">
            <v>4.3333333333333339</v>
          </cell>
          <cell r="O230">
            <v>12</v>
          </cell>
          <cell r="Q230">
            <v>2.4090909090909092</v>
          </cell>
          <cell r="R230">
            <v>5.2272727272727266</v>
          </cell>
          <cell r="T230">
            <v>15.181818181818182</v>
          </cell>
          <cell r="U230">
            <v>15.272727272727273</v>
          </cell>
          <cell r="W230">
            <v>15.181818181818182</v>
          </cell>
          <cell r="X230">
            <v>15.272727272727273</v>
          </cell>
          <cell r="AC230">
            <v>11.319587628865978</v>
          </cell>
          <cell r="AD230">
            <v>12.144329896907216</v>
          </cell>
          <cell r="AF230">
            <v>5</v>
          </cell>
        </row>
        <row r="231">
          <cell r="A231">
            <v>6</v>
          </cell>
          <cell r="B231">
            <v>0.5</v>
          </cell>
          <cell r="C231">
            <v>3</v>
          </cell>
          <cell r="E231">
            <v>5.5</v>
          </cell>
          <cell r="F231">
            <v>4</v>
          </cell>
          <cell r="H231">
            <v>4.25</v>
          </cell>
          <cell r="I231">
            <v>3.75</v>
          </cell>
          <cell r="K231">
            <v>3.4594594594594597</v>
          </cell>
          <cell r="L231">
            <v>6.1621621621621623</v>
          </cell>
          <cell r="N231">
            <v>2.0952380952380953</v>
          </cell>
          <cell r="O231">
            <v>7.7142857142857135</v>
          </cell>
          <cell r="Q231">
            <v>2.9655172413793105</v>
          </cell>
          <cell r="R231">
            <v>6.7241379310344822</v>
          </cell>
          <cell r="T231">
            <v>7.764705882352942</v>
          </cell>
          <cell r="U231">
            <v>16.382352941176471</v>
          </cell>
          <cell r="W231">
            <v>7.764705882352942</v>
          </cell>
          <cell r="X231">
            <v>16.382352941176471</v>
          </cell>
          <cell r="AC231">
            <v>5.4776119402985071</v>
          </cell>
          <cell r="AD231">
            <v>11.447761194029852</v>
          </cell>
          <cell r="AF231">
            <v>5</v>
          </cell>
        </row>
        <row r="232">
          <cell r="A232">
            <v>7</v>
          </cell>
          <cell r="B232">
            <v>3.5000000000000004</v>
          </cell>
          <cell r="C232">
            <v>3.5000000000000004</v>
          </cell>
          <cell r="E232">
            <v>4.8</v>
          </cell>
          <cell r="F232">
            <v>5.6000000000000005</v>
          </cell>
          <cell r="H232">
            <v>4.4285714285714279</v>
          </cell>
          <cell r="I232">
            <v>5</v>
          </cell>
          <cell r="K232">
            <v>2.7142857142857144</v>
          </cell>
          <cell r="L232">
            <v>4.7714285714285714</v>
          </cell>
          <cell r="N232">
            <v>2.5789473684210527</v>
          </cell>
          <cell r="O232">
            <v>7.1052631578947363</v>
          </cell>
          <cell r="Q232">
            <v>2.666666666666667</v>
          </cell>
          <cell r="R232">
            <v>5.5925925925925926</v>
          </cell>
          <cell r="T232">
            <v>6.9333333333333327</v>
          </cell>
          <cell r="U232">
            <v>19.166666666666668</v>
          </cell>
          <cell r="W232">
            <v>6.9333333333333327</v>
          </cell>
          <cell r="X232">
            <v>19.166666666666668</v>
          </cell>
          <cell r="AC232">
            <v>4.884297520661157</v>
          </cell>
          <cell r="AD232">
            <v>12.289256198347108</v>
          </cell>
          <cell r="AF232">
            <v>5</v>
          </cell>
        </row>
        <row r="233">
          <cell r="A233">
            <v>8</v>
          </cell>
          <cell r="B233">
            <v>1.5</v>
          </cell>
          <cell r="C233">
            <v>4.5</v>
          </cell>
          <cell r="E233">
            <v>7.0000000000000009</v>
          </cell>
          <cell r="F233">
            <v>3</v>
          </cell>
          <cell r="H233">
            <v>4.8</v>
          </cell>
          <cell r="I233">
            <v>3.5999999999999996</v>
          </cell>
          <cell r="K233">
            <v>3.2857142857142856</v>
          </cell>
          <cell r="L233">
            <v>4.3571428571428577</v>
          </cell>
          <cell r="N233">
            <v>2.6262626262626263</v>
          </cell>
          <cell r="O233">
            <v>4.9831649831649827</v>
          </cell>
          <cell r="Q233">
            <v>3.057176196032672</v>
          </cell>
          <cell r="R233">
            <v>4.5740956826137689</v>
          </cell>
          <cell r="T233">
            <v>7.9687499999999991</v>
          </cell>
          <cell r="U233">
            <v>16.59375</v>
          </cell>
          <cell r="W233">
            <v>7.9687499999999991</v>
          </cell>
          <cell r="X233">
            <v>16.59375</v>
          </cell>
          <cell r="AC233">
            <v>5.9454626732230667</v>
          </cell>
          <cell r="AD233">
            <v>11.408135896289675</v>
          </cell>
          <cell r="AF233">
            <v>5</v>
          </cell>
        </row>
        <row r="234">
          <cell r="A234">
            <v>9</v>
          </cell>
          <cell r="B234">
            <v>8.5</v>
          </cell>
          <cell r="C234">
            <v>3.5000000000000004</v>
          </cell>
          <cell r="E234">
            <v>12.333333333333334</v>
          </cell>
          <cell r="F234">
            <v>4.666666666666667</v>
          </cell>
          <cell r="H234">
            <v>10.142857142857142</v>
          </cell>
          <cell r="I234">
            <v>4</v>
          </cell>
          <cell r="K234">
            <v>3.5789473684210522</v>
          </cell>
          <cell r="L234">
            <v>6.2631578947368425</v>
          </cell>
          <cell r="N234">
            <v>3.9696969696969697</v>
          </cell>
          <cell r="O234">
            <v>6.5757575757575752</v>
          </cell>
          <cell r="Q234">
            <v>3.8269230769230771</v>
          </cell>
          <cell r="R234">
            <v>6.4615384615384617</v>
          </cell>
          <cell r="T234">
            <v>10.586956521739129</v>
          </cell>
          <cell r="U234">
            <v>15.67391304347826</v>
          </cell>
          <cell r="W234">
            <v>10.586956521739129</v>
          </cell>
          <cell r="X234">
            <v>15.67391304347826</v>
          </cell>
          <cell r="AC234">
            <v>8.2384105960264886</v>
          </cell>
          <cell r="AD234">
            <v>11.960264900662251</v>
          </cell>
          <cell r="AF234">
            <v>5</v>
          </cell>
        </row>
        <row r="235">
          <cell r="A235">
            <v>10</v>
          </cell>
          <cell r="B235">
            <v>0</v>
          </cell>
          <cell r="C235">
            <v>0</v>
          </cell>
          <cell r="E235">
            <v>0</v>
          </cell>
          <cell r="F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Q235">
            <v>0</v>
          </cell>
          <cell r="R235">
            <v>0</v>
          </cell>
          <cell r="T235">
            <v>0</v>
          </cell>
          <cell r="U235">
            <v>0</v>
          </cell>
          <cell r="W235">
            <v>0</v>
          </cell>
          <cell r="X235">
            <v>0</v>
          </cell>
          <cell r="AC235">
            <v>0</v>
          </cell>
          <cell r="AD235">
            <v>0</v>
          </cell>
          <cell r="AF235">
            <v>5</v>
          </cell>
        </row>
        <row r="236">
          <cell r="A236">
            <v>11</v>
          </cell>
          <cell r="B236">
            <v>6.5</v>
          </cell>
          <cell r="C236">
            <v>5.5</v>
          </cell>
          <cell r="E236">
            <v>5.625</v>
          </cell>
          <cell r="F236">
            <v>2.375</v>
          </cell>
          <cell r="H236">
            <v>5.916666666666667</v>
          </cell>
          <cell r="I236">
            <v>3.4166666666666665</v>
          </cell>
          <cell r="K236">
            <v>3.024390243902439</v>
          </cell>
          <cell r="L236">
            <v>4.2682926829268295</v>
          </cell>
          <cell r="N236">
            <v>3.7352941176470589</v>
          </cell>
          <cell r="O236">
            <v>5.5588235294117645</v>
          </cell>
          <cell r="Q236">
            <v>3.3466666666666667</v>
          </cell>
          <cell r="R236">
            <v>4.8533333333333335</v>
          </cell>
          <cell r="T236">
            <v>11.795918367346939</v>
          </cell>
          <cell r="U236">
            <v>14.020408163265305</v>
          </cell>
          <cell r="W236">
            <v>11.795918367346939</v>
          </cell>
          <cell r="X236">
            <v>14.020408163265305</v>
          </cell>
          <cell r="AC236">
            <v>7.9891891891891884</v>
          </cell>
          <cell r="AD236">
            <v>9.6162162162162161</v>
          </cell>
          <cell r="AF236">
            <v>5</v>
          </cell>
        </row>
        <row r="237">
          <cell r="A237">
            <v>12</v>
          </cell>
          <cell r="B237">
            <v>8.5</v>
          </cell>
          <cell r="C237">
            <v>4</v>
          </cell>
          <cell r="E237">
            <v>3.5000000000000004</v>
          </cell>
          <cell r="F237">
            <v>3.6666666666666665</v>
          </cell>
          <cell r="H237">
            <v>4.75</v>
          </cell>
          <cell r="I237">
            <v>3.75</v>
          </cell>
          <cell r="K237">
            <v>2.6451612903225805</v>
          </cell>
          <cell r="L237">
            <v>5.3548387096774199</v>
          </cell>
          <cell r="N237">
            <v>12</v>
          </cell>
          <cell r="O237">
            <v>10.875</v>
          </cell>
          <cell r="Q237">
            <v>4.5641025641025648</v>
          </cell>
          <cell r="R237">
            <v>6.4871794871794872</v>
          </cell>
          <cell r="T237">
            <v>13.714285714285715</v>
          </cell>
          <cell r="U237">
            <v>12.142857142857142</v>
          </cell>
          <cell r="W237">
            <v>13.714285714285715</v>
          </cell>
          <cell r="X237">
            <v>12.142857142857142</v>
          </cell>
          <cell r="AC237">
            <v>10.442748091603054</v>
          </cell>
          <cell r="AD237">
            <v>9.9465648854961835</v>
          </cell>
          <cell r="AF237">
            <v>5</v>
          </cell>
        </row>
        <row r="238">
          <cell r="A238">
            <v>13</v>
          </cell>
          <cell r="B238">
            <v>6</v>
          </cell>
          <cell r="C238">
            <v>4</v>
          </cell>
          <cell r="E238">
            <v>2.25</v>
          </cell>
          <cell r="F238">
            <v>4.25</v>
          </cell>
          <cell r="H238">
            <v>3.2727272727272729</v>
          </cell>
          <cell r="I238">
            <v>4.1818181818181817</v>
          </cell>
          <cell r="K238">
            <v>3.6666666666666665</v>
          </cell>
          <cell r="L238">
            <v>3.3703703703703702</v>
          </cell>
          <cell r="N238">
            <v>3.9545454545454541</v>
          </cell>
          <cell r="O238">
            <v>6.2727272727272725</v>
          </cell>
          <cell r="Q238">
            <v>3.7959183673469385</v>
          </cell>
          <cell r="R238">
            <v>4.6734693877551017</v>
          </cell>
          <cell r="T238">
            <v>11.607142857142858</v>
          </cell>
          <cell r="U238">
            <v>15.785714285714286</v>
          </cell>
          <cell r="W238">
            <v>11.607142857142858</v>
          </cell>
          <cell r="X238">
            <v>15.785714285714286</v>
          </cell>
          <cell r="AC238">
            <v>7.5172413793103452</v>
          </cell>
          <cell r="AD238">
            <v>9.9913793103448274</v>
          </cell>
          <cell r="AF238">
            <v>5</v>
          </cell>
        </row>
        <row r="239">
          <cell r="A239">
            <v>14</v>
          </cell>
          <cell r="B239">
            <v>5</v>
          </cell>
          <cell r="C239">
            <v>6.5</v>
          </cell>
          <cell r="E239">
            <v>3.8571428571428568</v>
          </cell>
          <cell r="F239">
            <v>3.8571428571428568</v>
          </cell>
          <cell r="H239">
            <v>4.1111111111111116</v>
          </cell>
          <cell r="I239">
            <v>4.4444444444444446</v>
          </cell>
          <cell r="K239">
            <v>4.0769230769230766</v>
          </cell>
          <cell r="L239">
            <v>4.3076923076923075</v>
          </cell>
          <cell r="N239">
            <v>5.0476190476190474</v>
          </cell>
          <cell r="O239">
            <v>1.9523809523809523</v>
          </cell>
          <cell r="Q239">
            <v>4.416666666666667</v>
          </cell>
          <cell r="R239">
            <v>3.4833333333333334</v>
          </cell>
          <cell r="T239">
            <v>11.294117647058824</v>
          </cell>
          <cell r="U239">
            <v>15.941176470588236</v>
          </cell>
          <cell r="W239">
            <v>11.294117647058824</v>
          </cell>
          <cell r="X239">
            <v>15.941176470588236</v>
          </cell>
          <cell r="AC239">
            <v>7.8102189781021902</v>
          </cell>
          <cell r="AD239">
            <v>9.7299270072992705</v>
          </cell>
          <cell r="AF239">
            <v>5</v>
          </cell>
        </row>
        <row r="240">
          <cell r="A240">
            <v>15</v>
          </cell>
          <cell r="B240">
            <v>1</v>
          </cell>
          <cell r="C240">
            <v>2</v>
          </cell>
          <cell r="E240">
            <v>4.2</v>
          </cell>
          <cell r="F240">
            <v>2.8000000000000003</v>
          </cell>
          <cell r="H240">
            <v>3.6666666666666665</v>
          </cell>
          <cell r="I240">
            <v>2.666666666666667</v>
          </cell>
          <cell r="K240">
            <v>2.3333333333333335</v>
          </cell>
          <cell r="L240">
            <v>4.8571428571428568</v>
          </cell>
          <cell r="N240">
            <v>3.0909090909090908</v>
          </cell>
          <cell r="O240">
            <v>5.5454545454545459</v>
          </cell>
          <cell r="Q240">
            <v>2.59375</v>
          </cell>
          <cell r="R240">
            <v>5.09375</v>
          </cell>
          <cell r="T240">
            <v>7.4444444444444438</v>
          </cell>
          <cell r="U240">
            <v>14.814814814814813</v>
          </cell>
          <cell r="W240">
            <v>7.4444444444444438</v>
          </cell>
          <cell r="X240">
            <v>14.814814814814813</v>
          </cell>
          <cell r="AC240">
            <v>5.5108695652173907</v>
          </cell>
          <cell r="AD240">
            <v>10.641304347826088</v>
          </cell>
          <cell r="AF240">
            <v>5</v>
          </cell>
        </row>
        <row r="241">
          <cell r="A241">
            <v>16</v>
          </cell>
          <cell r="B241">
            <v>1.25</v>
          </cell>
          <cell r="C241">
            <v>4.25</v>
          </cell>
          <cell r="E241">
            <v>4.8163636363636364</v>
          </cell>
          <cell r="F241">
            <v>4.8163636363636364</v>
          </cell>
          <cell r="H241">
            <v>3.865333333333334</v>
          </cell>
          <cell r="I241">
            <v>4.6653333333333329</v>
          </cell>
          <cell r="K241">
            <v>3.693877551020408</v>
          </cell>
          <cell r="L241">
            <v>3.7551020408163263</v>
          </cell>
          <cell r="N241">
            <v>5.0588235294117645</v>
          </cell>
          <cell r="O241">
            <v>11.058823529411764</v>
          </cell>
          <cell r="Q241">
            <v>4.045454545454545</v>
          </cell>
          <cell r="R241">
            <v>5.6363636363636367</v>
          </cell>
          <cell r="T241">
            <v>6.2641509433962268</v>
          </cell>
          <cell r="U241">
            <v>12.471698113207546</v>
          </cell>
          <cell r="W241">
            <v>6.2641509433962268</v>
          </cell>
          <cell r="X241">
            <v>12.471698113207546</v>
          </cell>
          <cell r="AC241">
            <v>5.2886631016042784</v>
          </cell>
          <cell r="AD241">
            <v>9.4330481283422465</v>
          </cell>
          <cell r="AF241">
            <v>5</v>
          </cell>
        </row>
        <row r="242">
          <cell r="A242">
            <v>17</v>
          </cell>
          <cell r="B242">
            <v>0</v>
          </cell>
          <cell r="C242">
            <v>0</v>
          </cell>
          <cell r="E242">
            <v>0</v>
          </cell>
          <cell r="F242">
            <v>0</v>
          </cell>
          <cell r="H242">
            <v>0</v>
          </cell>
          <cell r="I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Q242">
            <v>0</v>
          </cell>
          <cell r="R242">
            <v>0</v>
          </cell>
          <cell r="T242">
            <v>0</v>
          </cell>
          <cell r="U242">
            <v>0</v>
          </cell>
          <cell r="W242">
            <v>0</v>
          </cell>
          <cell r="X242">
            <v>0</v>
          </cell>
          <cell r="AC242">
            <v>0</v>
          </cell>
          <cell r="AD242">
            <v>0</v>
          </cell>
          <cell r="AF242">
            <v>5</v>
          </cell>
        </row>
        <row r="243">
          <cell r="A243">
            <v>18</v>
          </cell>
          <cell r="B243">
            <v>0</v>
          </cell>
          <cell r="C243">
            <v>0</v>
          </cell>
          <cell r="E243">
            <v>0</v>
          </cell>
          <cell r="F243">
            <v>0</v>
          </cell>
          <cell r="H243">
            <v>0</v>
          </cell>
          <cell r="I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Q243">
            <v>0</v>
          </cell>
          <cell r="R243">
            <v>0</v>
          </cell>
          <cell r="T243">
            <v>0</v>
          </cell>
          <cell r="U243">
            <v>0</v>
          </cell>
          <cell r="W243">
            <v>0</v>
          </cell>
          <cell r="X243">
            <v>0</v>
          </cell>
          <cell r="AC243">
            <v>0</v>
          </cell>
          <cell r="AD243">
            <v>0</v>
          </cell>
          <cell r="AF243">
            <v>5</v>
          </cell>
        </row>
        <row r="244">
          <cell r="A244">
            <v>19</v>
          </cell>
          <cell r="B244">
            <v>0</v>
          </cell>
          <cell r="C244">
            <v>0</v>
          </cell>
          <cell r="E244">
            <v>13.875000000000002</v>
          </cell>
          <cell r="F244">
            <v>5.25</v>
          </cell>
          <cell r="H244">
            <v>13.875000000000002</v>
          </cell>
          <cell r="I244">
            <v>5.25</v>
          </cell>
          <cell r="K244">
            <v>7.3703703703703702</v>
          </cell>
          <cell r="L244">
            <v>3.4814814814814814</v>
          </cell>
          <cell r="N244">
            <v>10.918918918918919</v>
          </cell>
          <cell r="O244">
            <v>5.0540540540540535</v>
          </cell>
          <cell r="Q244">
            <v>8.8131868131868139</v>
          </cell>
          <cell r="R244">
            <v>4.1208791208791204</v>
          </cell>
          <cell r="T244">
            <v>13.969230769230769</v>
          </cell>
          <cell r="U244">
            <v>12.492307692307692</v>
          </cell>
          <cell r="W244">
            <v>13.969230769230769</v>
          </cell>
          <cell r="X244">
            <v>12.492307692307692</v>
          </cell>
          <cell r="AC244">
            <v>11.91703056768559</v>
          </cell>
          <cell r="AD244">
            <v>8.9126637554585155</v>
          </cell>
          <cell r="AF244">
            <v>5</v>
          </cell>
        </row>
        <row r="245">
          <cell r="A245">
            <v>20</v>
          </cell>
          <cell r="B245">
            <v>10</v>
          </cell>
          <cell r="C245">
            <v>5</v>
          </cell>
          <cell r="E245">
            <v>15.428571428571427</v>
          </cell>
          <cell r="F245">
            <v>3.7142857142857144</v>
          </cell>
          <cell r="H245">
            <v>14.75</v>
          </cell>
          <cell r="I245">
            <v>3.875</v>
          </cell>
          <cell r="K245">
            <v>8.212765957446809</v>
          </cell>
          <cell r="L245">
            <v>3.4042553191489362</v>
          </cell>
          <cell r="N245">
            <v>9.0606060606060606</v>
          </cell>
          <cell r="O245">
            <v>4</v>
          </cell>
          <cell r="Q245">
            <v>8.5625</v>
          </cell>
          <cell r="R245">
            <v>3.65</v>
          </cell>
          <cell r="T245">
            <v>20.704918032786885</v>
          </cell>
          <cell r="U245">
            <v>9.3770491803278695</v>
          </cell>
          <cell r="W245">
            <v>20.704918032786885</v>
          </cell>
          <cell r="X245">
            <v>9.3770491803278695</v>
          </cell>
          <cell r="AC245">
            <v>15.852380952380951</v>
          </cell>
          <cell r="AD245">
            <v>6.9857142857142858</v>
          </cell>
          <cell r="AF245">
            <v>5</v>
          </cell>
        </row>
        <row r="246">
          <cell r="A246">
            <v>21</v>
          </cell>
          <cell r="B246">
            <v>16.5</v>
          </cell>
          <cell r="C246">
            <v>1</v>
          </cell>
          <cell r="E246">
            <v>9.8000000000000007</v>
          </cell>
          <cell r="F246">
            <v>2.8000000000000003</v>
          </cell>
          <cell r="H246">
            <v>13.454545454545455</v>
          </cell>
          <cell r="I246">
            <v>1.8181818181818181</v>
          </cell>
          <cell r="K246">
            <v>9.6086956521739122</v>
          </cell>
          <cell r="L246">
            <v>3.4782608695652173</v>
          </cell>
          <cell r="N246">
            <v>12.214285714285714</v>
          </cell>
          <cell r="O246">
            <v>4.0714285714285721</v>
          </cell>
          <cell r="Q246">
            <v>10.594594594594595</v>
          </cell>
          <cell r="R246">
            <v>3.7027027027027031</v>
          </cell>
          <cell r="T246">
            <v>18</v>
          </cell>
          <cell r="U246">
            <v>10.444444444444445</v>
          </cell>
          <cell r="W246">
            <v>18</v>
          </cell>
          <cell r="X246">
            <v>10.444444444444445</v>
          </cell>
          <cell r="AC246">
            <v>15.165876777251185</v>
          </cell>
          <cell r="AD246">
            <v>7.6303317535545023</v>
          </cell>
          <cell r="AF246">
            <v>5</v>
          </cell>
        </row>
        <row r="247">
          <cell r="A247">
            <v>22</v>
          </cell>
          <cell r="B247">
            <v>0</v>
          </cell>
          <cell r="C247">
            <v>0</v>
          </cell>
          <cell r="E247">
            <v>17.5</v>
          </cell>
          <cell r="F247">
            <v>2.5</v>
          </cell>
          <cell r="H247">
            <v>17.5</v>
          </cell>
          <cell r="I247">
            <v>2.5</v>
          </cell>
          <cell r="K247">
            <v>13.722222222222221</v>
          </cell>
          <cell r="L247">
            <v>4.3333333333333339</v>
          </cell>
          <cell r="N247">
            <v>15.666666666666668</v>
          </cell>
          <cell r="O247">
            <v>4.3333333333333339</v>
          </cell>
          <cell r="Q247">
            <v>14.43859649122807</v>
          </cell>
          <cell r="R247">
            <v>4.3333333333333339</v>
          </cell>
          <cell r="T247">
            <v>27.586956521739133</v>
          </cell>
          <cell r="U247">
            <v>10.978260869565219</v>
          </cell>
          <cell r="W247">
            <v>27.586956521739133</v>
          </cell>
          <cell r="X247">
            <v>10.978260869565219</v>
          </cell>
          <cell r="AC247">
            <v>22.424836601307192</v>
          </cell>
          <cell r="AD247">
            <v>8.2810457516339859</v>
          </cell>
          <cell r="AF247">
            <v>5</v>
          </cell>
        </row>
        <row r="248">
          <cell r="A248">
            <v>23</v>
          </cell>
          <cell r="B248">
            <v>14.857142857142858</v>
          </cell>
          <cell r="C248">
            <v>0.7142857142857143</v>
          </cell>
          <cell r="E248">
            <v>20.599999999999998</v>
          </cell>
          <cell r="F248">
            <v>2.1999999999999997</v>
          </cell>
          <cell r="H248">
            <v>18.235294117647058</v>
          </cell>
          <cell r="I248">
            <v>1.588235294117647</v>
          </cell>
          <cell r="K248">
            <v>13.136986301369863</v>
          </cell>
          <cell r="L248">
            <v>3.4794520547945207</v>
          </cell>
          <cell r="N248">
            <v>12.35</v>
          </cell>
          <cell r="O248">
            <v>5.3250000000000002</v>
          </cell>
          <cell r="Q248">
            <v>12.858407079646017</v>
          </cell>
          <cell r="R248">
            <v>4.1327433628318584</v>
          </cell>
          <cell r="T248">
            <v>34.876543209876544</v>
          </cell>
          <cell r="U248">
            <v>9.0864197530864192</v>
          </cell>
          <cell r="W248">
            <v>34.876543209876544</v>
          </cell>
          <cell r="X248">
            <v>9.0864197530864192</v>
          </cell>
          <cell r="AC248">
            <v>25.386986301369863</v>
          </cell>
          <cell r="AD248">
            <v>6.7328767123287667</v>
          </cell>
          <cell r="AF248">
            <v>5</v>
          </cell>
        </row>
        <row r="249">
          <cell r="A249">
            <v>24</v>
          </cell>
          <cell r="B249">
            <v>0</v>
          </cell>
          <cell r="C249">
            <v>0</v>
          </cell>
          <cell r="E249">
            <v>0</v>
          </cell>
          <cell r="F249">
            <v>0</v>
          </cell>
          <cell r="H249">
            <v>0</v>
          </cell>
          <cell r="I249">
            <v>0</v>
          </cell>
          <cell r="K249">
            <v>0</v>
          </cell>
          <cell r="L249">
            <v>0</v>
          </cell>
          <cell r="N249">
            <v>0</v>
          </cell>
          <cell r="O249">
            <v>0</v>
          </cell>
          <cell r="Q249">
            <v>0</v>
          </cell>
          <cell r="R249">
            <v>0</v>
          </cell>
          <cell r="T249">
            <v>0</v>
          </cell>
          <cell r="U249">
            <v>0</v>
          </cell>
          <cell r="W249">
            <v>0</v>
          </cell>
          <cell r="X249">
            <v>0</v>
          </cell>
          <cell r="AC249">
            <v>0</v>
          </cell>
          <cell r="AD249">
            <v>0</v>
          </cell>
          <cell r="AF249">
            <v>5</v>
          </cell>
        </row>
        <row r="250">
          <cell r="A250">
            <v>25</v>
          </cell>
          <cell r="B250">
            <v>6.75</v>
          </cell>
          <cell r="C250">
            <v>2.25</v>
          </cell>
          <cell r="E250">
            <v>8.6666666666666679</v>
          </cell>
          <cell r="F250">
            <v>2.7777777777777777</v>
          </cell>
          <cell r="H250">
            <v>8.0769230769230766</v>
          </cell>
          <cell r="I250">
            <v>2.6153846153846154</v>
          </cell>
          <cell r="K250">
            <v>15.808510638297873</v>
          </cell>
          <cell r="L250">
            <v>3.042553191489362</v>
          </cell>
          <cell r="N250">
            <v>17.869158878504674</v>
          </cell>
          <cell r="O250">
            <v>3.7383177570093453</v>
          </cell>
          <cell r="Q250">
            <v>16.55593220338983</v>
          </cell>
          <cell r="R250">
            <v>3.2949152542372877</v>
          </cell>
          <cell r="T250">
            <v>51.449999999999996</v>
          </cell>
          <cell r="U250">
            <v>6.4750000000000005</v>
          </cell>
          <cell r="W250">
            <v>51.449999999999996</v>
          </cell>
          <cell r="X250">
            <v>6.4750000000000005</v>
          </cell>
          <cell r="AC250">
            <v>32.635682158920538</v>
          </cell>
          <cell r="AD250">
            <v>4.7676161919040476</v>
          </cell>
          <cell r="AF250">
            <v>5</v>
          </cell>
        </row>
        <row r="251">
          <cell r="A251">
            <v>26</v>
          </cell>
          <cell r="B251">
            <v>6</v>
          </cell>
          <cell r="C251">
            <v>5.6666666666666661</v>
          </cell>
          <cell r="E251">
            <v>7.333333333333333</v>
          </cell>
          <cell r="F251">
            <v>5.833333333333333</v>
          </cell>
          <cell r="H251">
            <v>6.8888888888888893</v>
          </cell>
          <cell r="I251">
            <v>5.7777777777777777</v>
          </cell>
          <cell r="K251">
            <v>6.0526315789473681</v>
          </cell>
          <cell r="L251">
            <v>4.6315789473684212</v>
          </cell>
          <cell r="N251">
            <v>4.2222222222222223</v>
          </cell>
          <cell r="O251">
            <v>12.388888888888889</v>
          </cell>
          <cell r="Q251">
            <v>5.1621621621621623</v>
          </cell>
          <cell r="R251">
            <v>8.4054054054054053</v>
          </cell>
          <cell r="T251">
            <v>19.033333333333331</v>
          </cell>
          <cell r="U251">
            <v>10.4</v>
          </cell>
          <cell r="W251">
            <v>19.033333333333331</v>
          </cell>
          <cell r="X251">
            <v>10.4</v>
          </cell>
          <cell r="AC251">
            <v>13.160377358490566</v>
          </cell>
          <cell r="AD251">
            <v>9.3113207547169807</v>
          </cell>
          <cell r="AF251">
            <v>5</v>
          </cell>
        </row>
        <row r="252">
          <cell r="A252">
            <v>27</v>
          </cell>
          <cell r="B252">
            <v>5</v>
          </cell>
          <cell r="C252">
            <v>4</v>
          </cell>
          <cell r="E252">
            <v>12.625</v>
          </cell>
          <cell r="F252">
            <v>4.75</v>
          </cell>
          <cell r="H252">
            <v>11.1</v>
          </cell>
          <cell r="I252">
            <v>4.5999999999999996</v>
          </cell>
          <cell r="K252">
            <v>5.0370370370370372</v>
          </cell>
          <cell r="L252">
            <v>4.3333333333333339</v>
          </cell>
          <cell r="N252">
            <v>5.4</v>
          </cell>
          <cell r="O252">
            <v>7.3999999999999995</v>
          </cell>
          <cell r="Q252">
            <v>5.1351351351351351</v>
          </cell>
          <cell r="R252">
            <v>5.1621621621621623</v>
          </cell>
          <cell r="T252">
            <v>13.892857142857142</v>
          </cell>
          <cell r="U252">
            <v>13.392857142857142</v>
          </cell>
          <cell r="W252">
            <v>13.892857142857142</v>
          </cell>
          <cell r="X252">
            <v>13.392857142857142</v>
          </cell>
          <cell r="AC252">
            <v>10.475728155339805</v>
          </cell>
          <cell r="AD252">
            <v>9.5825242718446599</v>
          </cell>
          <cell r="AF252">
            <v>5</v>
          </cell>
        </row>
        <row r="253">
          <cell r="A253">
            <v>28</v>
          </cell>
          <cell r="B253">
            <v>12</v>
          </cell>
          <cell r="C253">
            <v>4.25</v>
          </cell>
          <cell r="E253">
            <v>13.600000000000001</v>
          </cell>
          <cell r="F253">
            <v>6.8000000000000007</v>
          </cell>
          <cell r="H253">
            <v>12.888888888888889</v>
          </cell>
          <cell r="I253">
            <v>5.6666666666666661</v>
          </cell>
          <cell r="K253">
            <v>4.666666666666667</v>
          </cell>
          <cell r="L253">
            <v>4.5</v>
          </cell>
          <cell r="N253">
            <v>3.7142857142857144</v>
          </cell>
          <cell r="O253">
            <v>11.190476190476192</v>
          </cell>
          <cell r="Q253">
            <v>4.2745098039215685</v>
          </cell>
          <cell r="R253">
            <v>7.2549019607843146</v>
          </cell>
          <cell r="T253">
            <v>11.971428571428572</v>
          </cell>
          <cell r="U253">
            <v>16.942857142857143</v>
          </cell>
          <cell r="W253">
            <v>11.971428571428572</v>
          </cell>
          <cell r="X253">
            <v>16.942857142857143</v>
          </cell>
          <cell r="AC253">
            <v>9.0153846153846153</v>
          </cell>
          <cell r="AD253">
            <v>12.361538461538462</v>
          </cell>
          <cell r="AF253">
            <v>5</v>
          </cell>
        </row>
        <row r="254">
          <cell r="A254">
            <v>29</v>
          </cell>
          <cell r="B254">
            <v>8.6666666666666679</v>
          </cell>
          <cell r="C254">
            <v>3.3333333333333335</v>
          </cell>
          <cell r="E254">
            <v>9.5</v>
          </cell>
          <cell r="F254">
            <v>4.875</v>
          </cell>
          <cell r="H254">
            <v>9.2727272727272734</v>
          </cell>
          <cell r="I254">
            <v>4.454545454545455</v>
          </cell>
          <cell r="K254">
            <v>4.16</v>
          </cell>
          <cell r="L254">
            <v>5.48</v>
          </cell>
          <cell r="N254">
            <v>2.7333333333333334</v>
          </cell>
          <cell r="O254">
            <v>9.8000000000000007</v>
          </cell>
          <cell r="Q254">
            <v>3.6249999999999996</v>
          </cell>
          <cell r="R254">
            <v>7.1</v>
          </cell>
          <cell r="T254">
            <v>9.7560975609756095</v>
          </cell>
          <cell r="U254">
            <v>16.341463414634148</v>
          </cell>
          <cell r="W254">
            <v>9.7560975609756095</v>
          </cell>
          <cell r="X254">
            <v>16.341463414634148</v>
          </cell>
          <cell r="AC254">
            <v>7.8721804511278197</v>
          </cell>
          <cell r="AD254">
            <v>12.578947368421053</v>
          </cell>
          <cell r="AF254">
            <v>5</v>
          </cell>
        </row>
        <row r="255">
          <cell r="A255">
            <v>30</v>
          </cell>
          <cell r="B255">
            <v>3</v>
          </cell>
          <cell r="C255">
            <v>6.5</v>
          </cell>
          <cell r="E255">
            <v>9.5555555555555554</v>
          </cell>
          <cell r="F255">
            <v>3.4444444444444446</v>
          </cell>
          <cell r="H255">
            <v>7.5384615384615383</v>
          </cell>
          <cell r="I255">
            <v>4.384615384615385</v>
          </cell>
          <cell r="K255">
            <v>3.8636363636363633</v>
          </cell>
          <cell r="L255">
            <v>3.4090909090909087</v>
          </cell>
          <cell r="N255">
            <v>4.4117647058823533</v>
          </cell>
          <cell r="O255">
            <v>6.7058823529411766</v>
          </cell>
          <cell r="Q255">
            <v>4.1025641025641022</v>
          </cell>
          <cell r="R255">
            <v>4.8461538461538458</v>
          </cell>
          <cell r="T255">
            <v>10.489795918367346</v>
          </cell>
          <cell r="U255">
            <v>18.142857142857142</v>
          </cell>
          <cell r="W255">
            <v>10.489795918367346</v>
          </cell>
          <cell r="X255">
            <v>18.142857142857142</v>
          </cell>
          <cell r="AC255">
            <v>8.5733333333333324</v>
          </cell>
          <cell r="AD255">
            <v>13.493333333333332</v>
          </cell>
          <cell r="AF255">
            <v>5</v>
          </cell>
        </row>
        <row r="256">
          <cell r="A256">
            <v>31</v>
          </cell>
          <cell r="B256">
            <v>0</v>
          </cell>
          <cell r="C256">
            <v>0</v>
          </cell>
          <cell r="E256">
            <v>0</v>
          </cell>
          <cell r="F256">
            <v>0</v>
          </cell>
          <cell r="H256">
            <v>0</v>
          </cell>
          <cell r="I256">
            <v>0</v>
          </cell>
          <cell r="K256">
            <v>0</v>
          </cell>
          <cell r="L256">
            <v>0</v>
          </cell>
          <cell r="N256">
            <v>0</v>
          </cell>
          <cell r="O256">
            <v>0</v>
          </cell>
          <cell r="Q256">
            <v>0</v>
          </cell>
          <cell r="R256">
            <v>0</v>
          </cell>
          <cell r="T256">
            <v>0</v>
          </cell>
          <cell r="U256">
            <v>0</v>
          </cell>
          <cell r="W256">
            <v>0</v>
          </cell>
          <cell r="X256">
            <v>0</v>
          </cell>
          <cell r="AC256">
            <v>0</v>
          </cell>
          <cell r="AD256">
            <v>0</v>
          </cell>
          <cell r="AF256">
            <v>5</v>
          </cell>
        </row>
        <row r="257">
          <cell r="A257" t="str">
            <v xml:space="preserve">Sep/01 </v>
          </cell>
          <cell r="B257">
            <v>6</v>
          </cell>
          <cell r="C257">
            <v>3</v>
          </cell>
          <cell r="E257">
            <v>4.2233333333333336</v>
          </cell>
          <cell r="F257">
            <v>15.00111111111111</v>
          </cell>
          <cell r="H257">
            <v>4.5463636363636368</v>
          </cell>
          <cell r="I257">
            <v>12.819090909090908</v>
          </cell>
          <cell r="K257">
            <v>7.3444827586206891</v>
          </cell>
          <cell r="L257">
            <v>3.584827586206897</v>
          </cell>
          <cell r="N257">
            <v>12.913478260869566</v>
          </cell>
          <cell r="O257">
            <v>6.2621739130434779</v>
          </cell>
          <cell r="Q257">
            <v>9.8076923076923084</v>
          </cell>
          <cell r="R257">
            <v>4.7690384615384618</v>
          </cell>
          <cell r="T257">
            <v>16.097903225806451</v>
          </cell>
          <cell r="U257">
            <v>15.872419354838707</v>
          </cell>
          <cell r="W257">
            <v>16.097903225806451</v>
          </cell>
          <cell r="X257">
            <v>15.872419354838707</v>
          </cell>
          <cell r="AC257">
            <v>13.669251336898395</v>
          </cell>
          <cell r="AD257">
            <v>12.60524064171123</v>
          </cell>
          <cell r="AF257">
            <v>5</v>
          </cell>
        </row>
        <row r="258">
          <cell r="A258">
            <v>2</v>
          </cell>
          <cell r="B258">
            <v>4.5</v>
          </cell>
          <cell r="C258">
            <v>10.5</v>
          </cell>
          <cell r="E258">
            <v>5.4285714285714288</v>
          </cell>
          <cell r="F258">
            <v>7.1442857142857159</v>
          </cell>
          <cell r="H258">
            <v>5.0909090909090908</v>
          </cell>
          <cell r="I258">
            <v>8.3645454545454552</v>
          </cell>
          <cell r="K258">
            <v>6.289677419354839</v>
          </cell>
          <cell r="L258">
            <v>3.6783870967741938</v>
          </cell>
          <cell r="N258">
            <v>8.2796000000000003</v>
          </cell>
          <cell r="O258">
            <v>5.0407999999999999</v>
          </cell>
          <cell r="Q258">
            <v>7.1780357142857145</v>
          </cell>
          <cell r="R258">
            <v>4.2866071428571431</v>
          </cell>
          <cell r="T258">
            <v>14.424249999999999</v>
          </cell>
          <cell r="U258">
            <v>10.600999999999999</v>
          </cell>
          <cell r="W258">
            <v>14.424249999999999</v>
          </cell>
          <cell r="X258">
            <v>10.600999999999999</v>
          </cell>
          <cell r="AC258">
            <v>10.965374149659866</v>
          </cell>
          <cell r="AD258">
            <v>8.028163265306123</v>
          </cell>
          <cell r="AF258">
            <v>5</v>
          </cell>
        </row>
        <row r="259">
          <cell r="A259">
            <v>3</v>
          </cell>
          <cell r="B259">
            <v>4.25</v>
          </cell>
          <cell r="C259">
            <v>6.75</v>
          </cell>
          <cell r="E259">
            <v>4.33</v>
          </cell>
          <cell r="F259">
            <v>6.660000000000001</v>
          </cell>
          <cell r="H259">
            <v>4.2842857142857147</v>
          </cell>
          <cell r="I259">
            <v>6.7114285714285726</v>
          </cell>
          <cell r="K259">
            <v>3.7882142857142855</v>
          </cell>
          <cell r="L259">
            <v>3.4278571428571429</v>
          </cell>
          <cell r="N259">
            <v>7.44</v>
          </cell>
          <cell r="O259">
            <v>5.5612499999999994</v>
          </cell>
          <cell r="Q259">
            <v>5.1161363636363637</v>
          </cell>
          <cell r="R259">
            <v>4.2036363636363632</v>
          </cell>
          <cell r="T259">
            <v>15.416666666666668</v>
          </cell>
          <cell r="U259">
            <v>13.639166666666666</v>
          </cell>
          <cell r="W259">
            <v>15.416666666666668</v>
          </cell>
          <cell r="X259">
            <v>13.639166666666666</v>
          </cell>
          <cell r="AC259">
            <v>11.098373983739837</v>
          </cell>
          <cell r="AD259">
            <v>9.8695934959349607</v>
          </cell>
          <cell r="AF259">
            <v>5</v>
          </cell>
        </row>
        <row r="260">
          <cell r="A260">
            <v>4</v>
          </cell>
          <cell r="B260">
            <v>8.6666666666666679</v>
          </cell>
          <cell r="C260">
            <v>5.6666666666666661</v>
          </cell>
          <cell r="E260">
            <v>5.833333333333333</v>
          </cell>
          <cell r="F260">
            <v>4.5</v>
          </cell>
          <cell r="H260">
            <v>6.7777777777777786</v>
          </cell>
          <cell r="I260">
            <v>4.8888888888888893</v>
          </cell>
          <cell r="K260">
            <v>4.2512499999999998</v>
          </cell>
          <cell r="L260">
            <v>4.3774999999999995</v>
          </cell>
          <cell r="N260">
            <v>9.2506249999999994</v>
          </cell>
          <cell r="O260">
            <v>3.4387499999999993</v>
          </cell>
          <cell r="Q260">
            <v>5.9177083333333327</v>
          </cell>
          <cell r="R260">
            <v>4.0645833333333323</v>
          </cell>
          <cell r="T260">
            <v>13.685937500000001</v>
          </cell>
          <cell r="U260">
            <v>14.686250000000001</v>
          </cell>
          <cell r="W260">
            <v>13.685937500000001</v>
          </cell>
          <cell r="X260">
            <v>14.686250000000001</v>
          </cell>
          <cell r="AC260">
            <v>10.090495867768595</v>
          </cell>
          <cell r="AD260">
            <v>9.7439669421487594</v>
          </cell>
          <cell r="AF260">
            <v>5</v>
          </cell>
        </row>
        <row r="261">
          <cell r="A261">
            <v>5</v>
          </cell>
          <cell r="B261">
            <v>9</v>
          </cell>
          <cell r="C261">
            <v>1</v>
          </cell>
          <cell r="E261">
            <v>3.4009999999999998</v>
          </cell>
          <cell r="F261">
            <v>12.3</v>
          </cell>
          <cell r="H261">
            <v>4.3341666666666665</v>
          </cell>
          <cell r="I261">
            <v>10.416666666666668</v>
          </cell>
          <cell r="K261">
            <v>5.2871428571428574</v>
          </cell>
          <cell r="L261">
            <v>4.0961904761904773</v>
          </cell>
          <cell r="N261">
            <v>7.0909090909090908</v>
          </cell>
          <cell r="O261">
            <v>2.3636363636363638</v>
          </cell>
          <cell r="Q261">
            <v>5.9071875</v>
          </cell>
          <cell r="R261">
            <v>3.5006250000000003</v>
          </cell>
          <cell r="T261">
            <v>13.731951219512196</v>
          </cell>
          <cell r="U261">
            <v>11.121463414634148</v>
          </cell>
          <cell r="W261">
            <v>13.731951219512196</v>
          </cell>
          <cell r="X261">
            <v>11.121463414634148</v>
          </cell>
          <cell r="AC261">
            <v>10.84968253968254</v>
          </cell>
          <cell r="AD261">
            <v>9.1188888888888897</v>
          </cell>
          <cell r="AF261">
            <v>5</v>
          </cell>
        </row>
        <row r="262">
          <cell r="A262">
            <v>6</v>
          </cell>
          <cell r="B262">
            <v>8.6666666666666679</v>
          </cell>
          <cell r="C262">
            <v>6</v>
          </cell>
          <cell r="E262">
            <v>4.7777777777777777</v>
          </cell>
          <cell r="F262">
            <v>5.2222222222222223</v>
          </cell>
          <cell r="H262">
            <v>5.75</v>
          </cell>
          <cell r="I262">
            <v>5.416666666666667</v>
          </cell>
          <cell r="K262">
            <v>6.0865217391304345</v>
          </cell>
          <cell r="L262">
            <v>3.2604347826086952</v>
          </cell>
          <cell r="N262">
            <v>7.177142857142857</v>
          </cell>
          <cell r="O262">
            <v>3.5035714285714281</v>
          </cell>
          <cell r="Q262">
            <v>6.4991891891891891</v>
          </cell>
          <cell r="R262">
            <v>3.3524324324324324</v>
          </cell>
          <cell r="T262">
            <v>14.593333333333334</v>
          </cell>
          <cell r="U262">
            <v>10.259074074074075</v>
          </cell>
          <cell r="W262">
            <v>14.593333333333334</v>
          </cell>
          <cell r="X262">
            <v>10.259074074074075</v>
          </cell>
          <cell r="AC262">
            <v>10.958865979381443</v>
          </cell>
          <cell r="AD262">
            <v>7.3250515463917516</v>
          </cell>
          <cell r="AF262">
            <v>5</v>
          </cell>
        </row>
        <row r="263">
          <cell r="A263">
            <v>7</v>
          </cell>
          <cell r="B263">
            <v>0</v>
          </cell>
          <cell r="C263">
            <v>0</v>
          </cell>
          <cell r="E263">
            <v>0</v>
          </cell>
          <cell r="F263">
            <v>0</v>
          </cell>
          <cell r="H263">
            <v>0</v>
          </cell>
          <cell r="I263">
            <v>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Q263">
            <v>0</v>
          </cell>
          <cell r="R263">
            <v>0</v>
          </cell>
          <cell r="T263">
            <v>0</v>
          </cell>
          <cell r="U263">
            <v>0</v>
          </cell>
          <cell r="W263">
            <v>0</v>
          </cell>
          <cell r="X263">
            <v>0</v>
          </cell>
          <cell r="AC263">
            <v>0</v>
          </cell>
          <cell r="AD263">
            <v>0</v>
          </cell>
          <cell r="AF263">
            <v>5</v>
          </cell>
        </row>
        <row r="264">
          <cell r="A264">
            <v>8</v>
          </cell>
          <cell r="B264">
            <v>4</v>
          </cell>
          <cell r="C264">
            <v>4</v>
          </cell>
          <cell r="E264">
            <v>5.5714285714285712</v>
          </cell>
          <cell r="F264">
            <v>6</v>
          </cell>
          <cell r="H264">
            <v>5.2222222222222223</v>
          </cell>
          <cell r="I264">
            <v>5.5555555555555554</v>
          </cell>
          <cell r="K264">
            <v>4.5367441860465121</v>
          </cell>
          <cell r="L264">
            <v>4.7209302325581399</v>
          </cell>
          <cell r="N264">
            <v>7.0632258064516122</v>
          </cell>
          <cell r="O264">
            <v>4.7109677419354838</v>
          </cell>
          <cell r="Q264">
            <v>5.5951351351351351</v>
          </cell>
          <cell r="R264">
            <v>4.7167567567567561</v>
          </cell>
          <cell r="T264">
            <v>12.241612903225807</v>
          </cell>
          <cell r="U264">
            <v>14.499838709677421</v>
          </cell>
          <cell r="W264">
            <v>12.241612903225807</v>
          </cell>
          <cell r="X264">
            <v>14.499838709677421</v>
          </cell>
          <cell r="AC264">
            <v>9.5603864734299524</v>
          </cell>
          <cell r="AD264">
            <v>10.613623188405796</v>
          </cell>
          <cell r="AF264">
            <v>5</v>
          </cell>
        </row>
        <row r="265">
          <cell r="A265">
            <v>9</v>
          </cell>
          <cell r="B265">
            <v>8</v>
          </cell>
          <cell r="C265">
            <v>2</v>
          </cell>
          <cell r="E265">
            <v>6.375</v>
          </cell>
          <cell r="F265">
            <v>8</v>
          </cell>
          <cell r="H265">
            <v>6.5555555555555562</v>
          </cell>
          <cell r="I265">
            <v>7.333333333333333</v>
          </cell>
          <cell r="K265">
            <v>4.8273913043478265</v>
          </cell>
          <cell r="L265">
            <v>5.45695652173913</v>
          </cell>
          <cell r="N265">
            <v>6.2107894736842102</v>
          </cell>
          <cell r="O265">
            <v>4.6057894736842107</v>
          </cell>
          <cell r="Q265">
            <v>5.4532142857142851</v>
          </cell>
          <cell r="R265">
            <v>5.0719047619047615</v>
          </cell>
          <cell r="T265">
            <v>13.702592592592595</v>
          </cell>
          <cell r="U265">
            <v>10.759444444444444</v>
          </cell>
          <cell r="W265">
            <v>13.702592592592595</v>
          </cell>
          <cell r="X265">
            <v>10.759444444444444</v>
          </cell>
          <cell r="AC265">
            <v>9.9350746268656724</v>
          </cell>
          <cell r="AD265">
            <v>8.2291542288557213</v>
          </cell>
          <cell r="AF265">
            <v>5</v>
          </cell>
        </row>
        <row r="266">
          <cell r="A266">
            <v>10</v>
          </cell>
          <cell r="B266">
            <v>4.666666666666667</v>
          </cell>
          <cell r="C266">
            <v>9.6666666666666661</v>
          </cell>
          <cell r="E266">
            <v>4.1666666666666661</v>
          </cell>
          <cell r="F266">
            <v>8.1666666666666661</v>
          </cell>
          <cell r="H266">
            <v>4.3333333333333339</v>
          </cell>
          <cell r="I266">
            <v>8.6666666666666679</v>
          </cell>
          <cell r="K266">
            <v>4.3578571428571431</v>
          </cell>
          <cell r="L266">
            <v>5.286428571428571</v>
          </cell>
          <cell r="N266">
            <v>5.6071428571428568</v>
          </cell>
          <cell r="O266">
            <v>5.5371428571428574</v>
          </cell>
          <cell r="Q266">
            <v>4.982499999999999</v>
          </cell>
          <cell r="R266">
            <v>5.4117857142857133</v>
          </cell>
          <cell r="T266">
            <v>11.999622641509434</v>
          </cell>
          <cell r="U266">
            <v>12.583018867924531</v>
          </cell>
          <cell r="W266">
            <v>11.999622641509434</v>
          </cell>
          <cell r="X266">
            <v>12.583018867924531</v>
          </cell>
          <cell r="AC266">
            <v>9.2981286549707605</v>
          </cell>
          <cell r="AD266">
            <v>10.028421052631579</v>
          </cell>
          <cell r="AF266">
            <v>5</v>
          </cell>
        </row>
        <row r="267">
          <cell r="A267">
            <v>11</v>
          </cell>
          <cell r="B267">
            <v>3</v>
          </cell>
          <cell r="C267">
            <v>6</v>
          </cell>
          <cell r="E267">
            <v>5.665</v>
          </cell>
          <cell r="F267">
            <v>6.5</v>
          </cell>
          <cell r="H267">
            <v>4.9381818181818176</v>
          </cell>
          <cell r="I267">
            <v>6.3636363636363633</v>
          </cell>
          <cell r="K267">
            <v>4.2681081081081071</v>
          </cell>
          <cell r="L267">
            <v>5.4608108108108109</v>
          </cell>
          <cell r="N267">
            <v>5.7692307692307692</v>
          </cell>
          <cell r="O267">
            <v>5.1896153846153847</v>
          </cell>
          <cell r="Q267">
            <v>4.8876190476190473</v>
          </cell>
          <cell r="R267">
            <v>5.3488888888888892</v>
          </cell>
          <cell r="T267">
            <v>13.857959183673469</v>
          </cell>
          <cell r="U267">
            <v>12.163040816326532</v>
          </cell>
          <cell r="W267">
            <v>13.857959183673469</v>
          </cell>
          <cell r="X267">
            <v>12.163040816326532</v>
          </cell>
          <cell r="AC267">
            <v>10.001860465116279</v>
          </cell>
          <cell r="AD267">
            <v>9.2962674418604667</v>
          </cell>
          <cell r="AF267">
            <v>5</v>
          </cell>
        </row>
        <row r="268">
          <cell r="A268">
            <v>12</v>
          </cell>
          <cell r="B268">
            <v>4</v>
          </cell>
          <cell r="C268">
            <v>3</v>
          </cell>
          <cell r="E268">
            <v>5.7474999999999996</v>
          </cell>
          <cell r="F268">
            <v>7.7525000000000013</v>
          </cell>
          <cell r="H268">
            <v>5.3979999999999997</v>
          </cell>
          <cell r="I268">
            <v>6.8020000000000014</v>
          </cell>
          <cell r="K268">
            <v>4.7512499999999998</v>
          </cell>
          <cell r="L268">
            <v>4.6556249999999997</v>
          </cell>
          <cell r="N268">
            <v>5.3888888888888893</v>
          </cell>
          <cell r="O268">
            <v>7.4455555555555568</v>
          </cell>
          <cell r="Q268">
            <v>4.9807999999999995</v>
          </cell>
          <cell r="R268">
            <v>5.66</v>
          </cell>
          <cell r="T268">
            <v>13.202727272727275</v>
          </cell>
          <cell r="U268">
            <v>9.1820454545454542</v>
          </cell>
          <cell r="W268">
            <v>13.202727272727275</v>
          </cell>
          <cell r="X268">
            <v>9.1820454545454542</v>
          </cell>
          <cell r="AC268">
            <v>10.055034965034967</v>
          </cell>
          <cell r="AD268">
            <v>7.8673426573426575</v>
          </cell>
          <cell r="AF268">
            <v>5</v>
          </cell>
        </row>
        <row r="269">
          <cell r="A269">
            <v>13</v>
          </cell>
          <cell r="B269">
            <v>3.7142857142857144</v>
          </cell>
          <cell r="C269">
            <v>9.5699999999999985</v>
          </cell>
          <cell r="E269">
            <v>4.3999999999999995</v>
          </cell>
          <cell r="F269">
            <v>11.600000000000001</v>
          </cell>
          <cell r="H269">
            <v>4.117647058823529</v>
          </cell>
          <cell r="I269">
            <v>10.764117647058825</v>
          </cell>
          <cell r="K269">
            <v>4.6927777777777777</v>
          </cell>
          <cell r="L269">
            <v>6.1380555555555558</v>
          </cell>
          <cell r="N269">
            <v>5.1543749999999999</v>
          </cell>
          <cell r="O269">
            <v>6.9678124999999991</v>
          </cell>
          <cell r="Q269">
            <v>4.91</v>
          </cell>
          <cell r="R269">
            <v>6.5285294117647048</v>
          </cell>
          <cell r="T269">
            <v>13.407272727272728</v>
          </cell>
          <cell r="U269">
            <v>10.454545454545453</v>
          </cell>
          <cell r="W269">
            <v>13.407272727272728</v>
          </cell>
          <cell r="X269">
            <v>10.454545454545453</v>
          </cell>
          <cell r="AC269">
            <v>9.1544508670520255</v>
          </cell>
          <cell r="AD269">
            <v>8.9417919075144514</v>
          </cell>
          <cell r="AF269">
            <v>5</v>
          </cell>
        </row>
        <row r="270">
          <cell r="A270">
            <v>14</v>
          </cell>
          <cell r="B270">
            <v>0</v>
          </cell>
          <cell r="C270">
            <v>0</v>
          </cell>
          <cell r="E270">
            <v>0</v>
          </cell>
          <cell r="F270">
            <v>0</v>
          </cell>
          <cell r="H270">
            <v>0</v>
          </cell>
          <cell r="I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Q270">
            <v>0</v>
          </cell>
          <cell r="R270">
            <v>0</v>
          </cell>
          <cell r="T270">
            <v>0</v>
          </cell>
          <cell r="U270">
            <v>0</v>
          </cell>
          <cell r="W270">
            <v>0</v>
          </cell>
          <cell r="X270">
            <v>0</v>
          </cell>
          <cell r="AC270">
            <v>0</v>
          </cell>
          <cell r="AD270">
            <v>0</v>
          </cell>
          <cell r="AF270">
            <v>5</v>
          </cell>
        </row>
        <row r="271">
          <cell r="A271">
            <v>15</v>
          </cell>
          <cell r="B271">
            <v>4</v>
          </cell>
          <cell r="C271">
            <v>10</v>
          </cell>
          <cell r="E271">
            <v>3.8571428571428568</v>
          </cell>
          <cell r="F271">
            <v>11.857142857142858</v>
          </cell>
          <cell r="H271">
            <v>3.875</v>
          </cell>
          <cell r="I271">
            <v>11.625</v>
          </cell>
          <cell r="K271">
            <v>3.7344444444444442</v>
          </cell>
          <cell r="L271">
            <v>7.7339999999999991</v>
          </cell>
          <cell r="N271">
            <v>5.5264705882352949</v>
          </cell>
          <cell r="O271">
            <v>5.7088235294117649</v>
          </cell>
          <cell r="Q271">
            <v>4.225806451612903</v>
          </cell>
          <cell r="R271">
            <v>7.1787096774193548</v>
          </cell>
          <cell r="T271">
            <v>15.144354838709678</v>
          </cell>
          <cell r="U271">
            <v>11.371129032258064</v>
          </cell>
          <cell r="W271">
            <v>15.144354838709678</v>
          </cell>
          <cell r="X271">
            <v>11.371129032258064</v>
          </cell>
          <cell r="AC271">
            <v>11.190206185567011</v>
          </cell>
          <cell r="AD271">
            <v>10.041752577319588</v>
          </cell>
          <cell r="AF271">
            <v>5</v>
          </cell>
        </row>
        <row r="272">
          <cell r="A272">
            <v>16</v>
          </cell>
          <cell r="B272">
            <v>6</v>
          </cell>
          <cell r="C272">
            <v>6.4</v>
          </cell>
          <cell r="E272">
            <v>3.1414285714285715</v>
          </cell>
          <cell r="F272">
            <v>9.855714285714285</v>
          </cell>
          <cell r="H272">
            <v>4.3325000000000005</v>
          </cell>
          <cell r="I272">
            <v>8.4158333333333335</v>
          </cell>
          <cell r="K272">
            <v>4.0618749999999997</v>
          </cell>
          <cell r="L272">
            <v>6.897708333333334</v>
          </cell>
          <cell r="N272">
            <v>7.7407407407407396</v>
          </cell>
          <cell r="O272">
            <v>4.5166666666666666</v>
          </cell>
          <cell r="Q272">
            <v>5.3862666666666659</v>
          </cell>
          <cell r="R272">
            <v>6.0405333333333342</v>
          </cell>
          <cell r="T272">
            <v>15.833166666666667</v>
          </cell>
          <cell r="U272">
            <v>6.3169999999999993</v>
          </cell>
          <cell r="W272">
            <v>15.833166666666667</v>
          </cell>
          <cell r="X272">
            <v>6.3169999999999993</v>
          </cell>
          <cell r="AC272">
            <v>11.381352657004831</v>
          </cell>
          <cell r="AD272">
            <v>6.3385024154589367</v>
          </cell>
          <cell r="AF272">
            <v>5</v>
          </cell>
        </row>
        <row r="273">
          <cell r="A273">
            <v>17</v>
          </cell>
          <cell r="B273">
            <v>6</v>
          </cell>
          <cell r="C273">
            <v>17.5</v>
          </cell>
          <cell r="E273">
            <v>4.1275000000000004</v>
          </cell>
          <cell r="F273">
            <v>15.625</v>
          </cell>
          <cell r="H273">
            <v>4.5020000000000007</v>
          </cell>
          <cell r="I273">
            <v>16</v>
          </cell>
          <cell r="K273">
            <v>4.6409523809523803</v>
          </cell>
          <cell r="L273">
            <v>4.8826190476190474</v>
          </cell>
          <cell r="N273">
            <v>7.2139285714285712</v>
          </cell>
          <cell r="O273">
            <v>5.3225000000000007</v>
          </cell>
          <cell r="Q273">
            <v>5.6701428571428565</v>
          </cell>
          <cell r="R273">
            <v>5.0585714285714287</v>
          </cell>
          <cell r="T273">
            <v>16.467833333333331</v>
          </cell>
          <cell r="U273">
            <v>6.2350000000000003</v>
          </cell>
          <cell r="W273">
            <v>16.467833333333331</v>
          </cell>
          <cell r="X273">
            <v>6.2350000000000003</v>
          </cell>
          <cell r="AC273">
            <v>12.090349999999999</v>
          </cell>
          <cell r="AD273">
            <v>6.3115000000000006</v>
          </cell>
          <cell r="AF273">
            <v>5</v>
          </cell>
        </row>
        <row r="274">
          <cell r="A274">
            <v>18</v>
          </cell>
          <cell r="B274">
            <v>4.5</v>
          </cell>
          <cell r="C274">
            <v>7.0000000000000009</v>
          </cell>
          <cell r="E274">
            <v>3.4000000000000004</v>
          </cell>
          <cell r="F274">
            <v>16.5</v>
          </cell>
          <cell r="H274">
            <v>3.7142857142857144</v>
          </cell>
          <cell r="I274">
            <v>13.785714285714285</v>
          </cell>
          <cell r="K274">
            <v>5.1097222222222216</v>
          </cell>
          <cell r="L274">
            <v>5.0825000000000005</v>
          </cell>
          <cell r="N274">
            <v>7.3134285714285703</v>
          </cell>
          <cell r="O274">
            <v>4.0294285714285714</v>
          </cell>
          <cell r="Q274">
            <v>6.1960563380281686</v>
          </cell>
          <cell r="R274">
            <v>4.563380281690141</v>
          </cell>
          <cell r="T274">
            <v>13.472105263157896</v>
          </cell>
          <cell r="U274">
            <v>6.8243859649122811</v>
          </cell>
          <cell r="W274">
            <v>13.472105263157896</v>
          </cell>
          <cell r="X274">
            <v>6.8243859649122811</v>
          </cell>
          <cell r="AC274">
            <v>10.189648241206031</v>
          </cell>
          <cell r="AD274">
            <v>6.5074371859296489</v>
          </cell>
          <cell r="AF274">
            <v>5</v>
          </cell>
        </row>
        <row r="275">
          <cell r="A275">
            <v>19</v>
          </cell>
          <cell r="B275">
            <v>8</v>
          </cell>
          <cell r="C275">
            <v>4.5</v>
          </cell>
          <cell r="E275">
            <v>5.25</v>
          </cell>
          <cell r="F275">
            <v>8.75</v>
          </cell>
          <cell r="H275">
            <v>5.8000000000000007</v>
          </cell>
          <cell r="I275">
            <v>7.9</v>
          </cell>
          <cell r="K275">
            <v>3.7935294117647067</v>
          </cell>
          <cell r="L275">
            <v>6.6491176470588238</v>
          </cell>
          <cell r="N275">
            <v>6.2707692307692309</v>
          </cell>
          <cell r="O275">
            <v>5.2692307692307692</v>
          </cell>
          <cell r="Q275">
            <v>4.8670000000000009</v>
          </cell>
          <cell r="R275">
            <v>6.0511666666666661</v>
          </cell>
          <cell r="T275">
            <v>12.7190625</v>
          </cell>
          <cell r="U275">
            <v>7.015625</v>
          </cell>
          <cell r="W275">
            <v>12.7190625</v>
          </cell>
          <cell r="X275">
            <v>7.015625</v>
          </cell>
          <cell r="AC275">
            <v>9.9902020202020196</v>
          </cell>
          <cell r="AD275">
            <v>6.7680303030303017</v>
          </cell>
          <cell r="AF275">
            <v>5</v>
          </cell>
        </row>
        <row r="276">
          <cell r="A276">
            <v>20</v>
          </cell>
          <cell r="B276">
            <v>2.5024999999999999</v>
          </cell>
          <cell r="C276">
            <v>8.2475000000000005</v>
          </cell>
          <cell r="E276">
            <v>5.3333333333333339</v>
          </cell>
          <cell r="F276">
            <v>7.0816666666666652</v>
          </cell>
          <cell r="H276">
            <v>4.6256250000000003</v>
          </cell>
          <cell r="I276">
            <v>7.3731249999999999</v>
          </cell>
          <cell r="K276">
            <v>5.2186666666666666</v>
          </cell>
          <cell r="L276">
            <v>7.0696666666666674</v>
          </cell>
          <cell r="N276">
            <v>6.9099999999999993</v>
          </cell>
          <cell r="O276">
            <v>4.1233333333333331</v>
          </cell>
          <cell r="Q276">
            <v>5.8188172043010749</v>
          </cell>
          <cell r="R276">
            <v>6.024193548387097</v>
          </cell>
          <cell r="T276">
            <v>12.794565217391307</v>
          </cell>
          <cell r="U276">
            <v>8.436195652173911</v>
          </cell>
          <cell r="W276">
            <v>12.794565217391307</v>
          </cell>
          <cell r="X276">
            <v>8.436195652173911</v>
          </cell>
          <cell r="AC276">
            <v>10.134334470989762</v>
          </cell>
          <cell r="AD276">
            <v>7.6125597269624565</v>
          </cell>
          <cell r="AF276">
            <v>5</v>
          </cell>
        </row>
        <row r="277">
          <cell r="A277">
            <v>21</v>
          </cell>
          <cell r="B277">
            <v>0</v>
          </cell>
          <cell r="C277">
            <v>0</v>
          </cell>
          <cell r="E277">
            <v>0</v>
          </cell>
          <cell r="F277">
            <v>0</v>
          </cell>
          <cell r="H277">
            <v>0</v>
          </cell>
          <cell r="I277">
            <v>0</v>
          </cell>
          <cell r="K277">
            <v>0</v>
          </cell>
          <cell r="L277">
            <v>0</v>
          </cell>
          <cell r="N277">
            <v>0</v>
          </cell>
          <cell r="O277">
            <v>0</v>
          </cell>
          <cell r="Q277">
            <v>0</v>
          </cell>
          <cell r="R277">
            <v>0</v>
          </cell>
          <cell r="T277">
            <v>0</v>
          </cell>
          <cell r="U277">
            <v>0</v>
          </cell>
          <cell r="W277">
            <v>0</v>
          </cell>
          <cell r="X277">
            <v>0</v>
          </cell>
          <cell r="AC277">
            <v>0</v>
          </cell>
          <cell r="AD277">
            <v>0</v>
          </cell>
          <cell r="AF277">
            <v>5</v>
          </cell>
        </row>
        <row r="278">
          <cell r="A278">
            <v>22</v>
          </cell>
          <cell r="B278">
            <v>0</v>
          </cell>
          <cell r="C278">
            <v>0</v>
          </cell>
          <cell r="E278">
            <v>0</v>
          </cell>
          <cell r="F278">
            <v>0</v>
          </cell>
          <cell r="H278">
            <v>0</v>
          </cell>
          <cell r="I278">
            <v>0</v>
          </cell>
          <cell r="K278">
            <v>0</v>
          </cell>
          <cell r="L278">
            <v>0</v>
          </cell>
          <cell r="N278">
            <v>0</v>
          </cell>
          <cell r="O278">
            <v>0</v>
          </cell>
          <cell r="Q278">
            <v>0</v>
          </cell>
          <cell r="R278">
            <v>0</v>
          </cell>
          <cell r="T278">
            <v>0</v>
          </cell>
          <cell r="U278">
            <v>0</v>
          </cell>
          <cell r="W278">
            <v>0</v>
          </cell>
          <cell r="X278">
            <v>0</v>
          </cell>
          <cell r="AC278">
            <v>0</v>
          </cell>
          <cell r="AD278">
            <v>0</v>
          </cell>
          <cell r="AF278">
            <v>5</v>
          </cell>
        </row>
        <row r="279">
          <cell r="A279">
            <v>23</v>
          </cell>
          <cell r="B279">
            <v>3</v>
          </cell>
          <cell r="C279">
            <v>14.000000000000002</v>
          </cell>
          <cell r="E279">
            <v>4</v>
          </cell>
          <cell r="F279">
            <v>12.25</v>
          </cell>
          <cell r="H279">
            <v>3.8</v>
          </cell>
          <cell r="I279">
            <v>12.6</v>
          </cell>
          <cell r="K279">
            <v>4.1584210526315797</v>
          </cell>
          <cell r="L279">
            <v>11.018596491228069</v>
          </cell>
          <cell r="N279">
            <v>4.0847222222222221</v>
          </cell>
          <cell r="O279">
            <v>14.693055555555556</v>
          </cell>
          <cell r="Q279">
            <v>4.1298924731182804</v>
          </cell>
          <cell r="R279">
            <v>12.440967741935484</v>
          </cell>
          <cell r="T279">
            <v>9.480649350649351</v>
          </cell>
          <cell r="U279">
            <v>22.581818181818182</v>
          </cell>
          <cell r="W279">
            <v>9.480649350649351</v>
          </cell>
          <cell r="X279">
            <v>22.581818181818182</v>
          </cell>
          <cell r="AC279">
            <v>7.3932539682539682</v>
          </cell>
          <cell r="AD279">
            <v>18.641309523809525</v>
          </cell>
          <cell r="AF279">
            <v>5</v>
          </cell>
        </row>
        <row r="280">
          <cell r="A280">
            <v>24</v>
          </cell>
          <cell r="B280">
            <v>4</v>
          </cell>
          <cell r="C280">
            <v>5</v>
          </cell>
          <cell r="E280">
            <v>4.168333333333333</v>
          </cell>
          <cell r="F280">
            <v>8.25</v>
          </cell>
          <cell r="H280">
            <v>4.134666666666666</v>
          </cell>
          <cell r="I280">
            <v>7.6</v>
          </cell>
          <cell r="K280">
            <v>3.8174999999999999</v>
          </cell>
          <cell r="L280">
            <v>9.6377272727272736</v>
          </cell>
          <cell r="N280">
            <v>5.0012499999999998</v>
          </cell>
          <cell r="O280">
            <v>11.8125</v>
          </cell>
          <cell r="Q280">
            <v>4.3159210526315785</v>
          </cell>
          <cell r="R280">
            <v>10.553421052631579</v>
          </cell>
          <cell r="T280">
            <v>8.1584313725490194</v>
          </cell>
          <cell r="U280">
            <v>27.255098039215685</v>
          </cell>
          <cell r="W280">
            <v>8.1584313725490194</v>
          </cell>
          <cell r="X280">
            <v>27.255098039215685</v>
          </cell>
          <cell r="AC280">
            <v>6.3325906735751296</v>
          </cell>
          <cell r="AD280">
            <v>19.150673575129534</v>
          </cell>
          <cell r="AF280">
            <v>5</v>
          </cell>
        </row>
        <row r="281">
          <cell r="A281">
            <v>25</v>
          </cell>
          <cell r="B281">
            <v>6.666666666666667</v>
          </cell>
          <cell r="C281">
            <v>5.6666666666666661</v>
          </cell>
          <cell r="E281">
            <v>5.2745454545454535</v>
          </cell>
          <cell r="F281">
            <v>7.5454545454545459</v>
          </cell>
          <cell r="H281">
            <v>5.572857142857143</v>
          </cell>
          <cell r="I281">
            <v>7.1428571428571423</v>
          </cell>
          <cell r="K281">
            <v>3.0228888888888887</v>
          </cell>
          <cell r="L281">
            <v>9.0471111111111124</v>
          </cell>
          <cell r="N281">
            <v>4.0975000000000001</v>
          </cell>
          <cell r="O281">
            <v>10.297499999999999</v>
          </cell>
          <cell r="Q281">
            <v>3.353538461538462</v>
          </cell>
          <cell r="R281">
            <v>9.4318461538461538</v>
          </cell>
          <cell r="T281">
            <v>11.001428571428571</v>
          </cell>
          <cell r="U281">
            <v>6.2842857142857147</v>
          </cell>
          <cell r="W281">
            <v>11.001428571428571</v>
          </cell>
          <cell r="X281">
            <v>6.2842857142857147</v>
          </cell>
          <cell r="AC281">
            <v>5.6452336448598128</v>
          </cell>
          <cell r="AD281">
            <v>8.308691588785047</v>
          </cell>
          <cell r="AF281">
            <v>5</v>
          </cell>
        </row>
        <row r="282">
          <cell r="A282">
            <v>26</v>
          </cell>
          <cell r="B282">
            <v>3.4975000000000001</v>
          </cell>
          <cell r="C282">
            <v>9.2525000000000013</v>
          </cell>
          <cell r="E282">
            <v>6.666666666666667</v>
          </cell>
          <cell r="F282">
            <v>5.5</v>
          </cell>
          <cell r="H282">
            <v>5.399</v>
          </cell>
          <cell r="I282">
            <v>7.0010000000000003</v>
          </cell>
          <cell r="K282">
            <v>3.6185714285714288</v>
          </cell>
          <cell r="L282">
            <v>5.7633333333333336</v>
          </cell>
          <cell r="N282">
            <v>7.0000000000000009</v>
          </cell>
          <cell r="O282">
            <v>3.6249999999999996</v>
          </cell>
          <cell r="Q282">
            <v>4.5513793103448279</v>
          </cell>
          <cell r="R282">
            <v>5.1734482758620697</v>
          </cell>
          <cell r="T282">
            <v>10.000243902439024</v>
          </cell>
          <cell r="U282">
            <v>9.4890243902439018</v>
          </cell>
          <cell r="W282">
            <v>10.000243902439024</v>
          </cell>
          <cell r="X282">
            <v>9.4890243902439018</v>
          </cell>
          <cell r="AC282">
            <v>8.3140495867768607</v>
          </cell>
          <cell r="AD282">
            <v>8.2490909090909081</v>
          </cell>
          <cell r="AF282">
            <v>5</v>
          </cell>
        </row>
        <row r="283">
          <cell r="A283">
            <v>27</v>
          </cell>
          <cell r="B283">
            <v>3</v>
          </cell>
          <cell r="C283">
            <v>10</v>
          </cell>
          <cell r="E283">
            <v>5.165</v>
          </cell>
          <cell r="F283">
            <v>5.5</v>
          </cell>
          <cell r="H283">
            <v>4.8557142857142859</v>
          </cell>
          <cell r="I283">
            <v>6.1428571428571432</v>
          </cell>
          <cell r="K283">
            <v>4.0033333333333339</v>
          </cell>
          <cell r="L283">
            <v>5.888148148148149</v>
          </cell>
          <cell r="N283">
            <v>5.2371428571428567</v>
          </cell>
          <cell r="O283">
            <v>6.1466666666666665</v>
          </cell>
          <cell r="Q283">
            <v>4.5431249999999999</v>
          </cell>
          <cell r="R283">
            <v>6.0012500000000006</v>
          </cell>
          <cell r="T283">
            <v>12.763529411764708</v>
          </cell>
          <cell r="U283">
            <v>6.4133333333333349</v>
          </cell>
          <cell r="W283">
            <v>12.763529411764708</v>
          </cell>
          <cell r="X283">
            <v>6.4133333333333349</v>
          </cell>
          <cell r="AC283">
            <v>9.682500000000001</v>
          </cell>
          <cell r="AD283">
            <v>6.269634146341466</v>
          </cell>
          <cell r="AF283">
            <v>5</v>
          </cell>
        </row>
        <row r="284">
          <cell r="A284">
            <v>28</v>
          </cell>
          <cell r="B284">
            <v>9.33</v>
          </cell>
          <cell r="C284">
            <v>3</v>
          </cell>
          <cell r="E284">
            <v>5.9974999999999996</v>
          </cell>
          <cell r="F284">
            <v>5.2524999999999995</v>
          </cell>
          <cell r="H284">
            <v>7.4257142857142853</v>
          </cell>
          <cell r="I284">
            <v>4.2871428571428565</v>
          </cell>
          <cell r="K284">
            <v>3.8</v>
          </cell>
          <cell r="L284">
            <v>4.1333333333333329</v>
          </cell>
          <cell r="N284">
            <v>6.6677777777777782</v>
          </cell>
          <cell r="O284">
            <v>6</v>
          </cell>
          <cell r="Q284">
            <v>4.8754166666666672</v>
          </cell>
          <cell r="R284">
            <v>4.833333333333333</v>
          </cell>
          <cell r="T284">
            <v>12.658780487804878</v>
          </cell>
          <cell r="U284">
            <v>7.4373170731707319</v>
          </cell>
          <cell r="W284">
            <v>12.658780487804878</v>
          </cell>
          <cell r="X284">
            <v>7.4373170731707319</v>
          </cell>
          <cell r="AC284">
            <v>10.68150442477876</v>
          </cell>
          <cell r="AD284">
            <v>6.6891150442477869</v>
          </cell>
          <cell r="AF284">
            <v>5</v>
          </cell>
        </row>
        <row r="285">
          <cell r="A285">
            <v>29</v>
          </cell>
          <cell r="B285">
            <v>10.798</v>
          </cell>
          <cell r="C285">
            <v>5.8000000000000007</v>
          </cell>
          <cell r="E285">
            <v>7.7979999999999992</v>
          </cell>
          <cell r="F285">
            <v>6.4</v>
          </cell>
          <cell r="H285">
            <v>9.298</v>
          </cell>
          <cell r="I285">
            <v>6.1</v>
          </cell>
          <cell r="K285">
            <v>3.6925641025641034</v>
          </cell>
          <cell r="L285">
            <v>5.7982051282051277</v>
          </cell>
          <cell r="N285">
            <v>5.5192000000000005</v>
          </cell>
          <cell r="O285">
            <v>5.5972</v>
          </cell>
          <cell r="Q285">
            <v>4.4060937500000001</v>
          </cell>
          <cell r="R285">
            <v>5.7196875</v>
          </cell>
          <cell r="T285">
            <v>13.696071428571429</v>
          </cell>
          <cell r="U285">
            <v>6.1794642857142863</v>
          </cell>
          <cell r="W285">
            <v>13.696071428571429</v>
          </cell>
          <cell r="X285">
            <v>6.1794642857142863</v>
          </cell>
          <cell r="AC285">
            <v>10.263064516129033</v>
          </cell>
          <cell r="AD285">
            <v>6.0169892473118285</v>
          </cell>
          <cell r="AF285">
            <v>5</v>
          </cell>
        </row>
        <row r="286">
          <cell r="A286">
            <v>30</v>
          </cell>
          <cell r="B286">
            <v>7.0000000000000009</v>
          </cell>
          <cell r="C286">
            <v>8.1666666666666661</v>
          </cell>
          <cell r="E286">
            <v>7.6989999999999998</v>
          </cell>
          <cell r="F286">
            <v>5.5990000000000002</v>
          </cell>
          <cell r="H286">
            <v>7.4368750000000015</v>
          </cell>
          <cell r="I286">
            <v>6.5618750000000006</v>
          </cell>
          <cell r="K286">
            <v>3.6919230769230769</v>
          </cell>
          <cell r="L286">
            <v>4.9626923076923077</v>
          </cell>
          <cell r="N286">
            <v>5.7296153846153848</v>
          </cell>
          <cell r="O286">
            <v>4.3084615384615388</v>
          </cell>
          <cell r="Q286">
            <v>4.7107692307692304</v>
          </cell>
          <cell r="R286">
            <v>4.6355769230769237</v>
          </cell>
          <cell r="T286">
            <v>13.397499999999999</v>
          </cell>
          <cell r="U286">
            <v>6.1454166666666667</v>
          </cell>
          <cell r="W286">
            <v>13.397499999999999</v>
          </cell>
          <cell r="X286">
            <v>6.1454166666666667</v>
          </cell>
          <cell r="AC286">
            <v>10.061646341463414</v>
          </cell>
          <cell r="AD286">
            <v>5.7073170731707323</v>
          </cell>
          <cell r="AF286">
            <v>5</v>
          </cell>
        </row>
        <row r="287">
          <cell r="A287">
            <v>31</v>
          </cell>
          <cell r="B287">
            <v>15.5</v>
          </cell>
          <cell r="C287">
            <v>2.5</v>
          </cell>
          <cell r="E287">
            <v>5.25</v>
          </cell>
          <cell r="F287">
            <v>4.5</v>
          </cell>
          <cell r="H287">
            <v>8.6666666666666679</v>
          </cell>
          <cell r="I287">
            <v>3.833333333333333</v>
          </cell>
          <cell r="K287">
            <v>0</v>
          </cell>
          <cell r="L287">
            <v>0</v>
          </cell>
          <cell r="N287">
            <v>0</v>
          </cell>
          <cell r="O287">
            <v>0</v>
          </cell>
          <cell r="Q287">
            <v>0</v>
          </cell>
          <cell r="R287">
            <v>0</v>
          </cell>
          <cell r="T287">
            <v>0</v>
          </cell>
          <cell r="U287">
            <v>0</v>
          </cell>
          <cell r="W287">
            <v>0</v>
          </cell>
          <cell r="X287">
            <v>0</v>
          </cell>
          <cell r="AC287">
            <v>8.6666666666666679</v>
          </cell>
          <cell r="AD287">
            <v>3.833333333333333</v>
          </cell>
          <cell r="AF287">
            <v>5</v>
          </cell>
        </row>
        <row r="288">
          <cell r="A288" t="str">
            <v xml:space="preserve">Okt/01 </v>
          </cell>
        </row>
        <row r="289">
          <cell r="A289">
            <v>2</v>
          </cell>
        </row>
        <row r="290">
          <cell r="A290">
            <v>3</v>
          </cell>
        </row>
        <row r="291">
          <cell r="A291">
            <v>4</v>
          </cell>
        </row>
        <row r="292">
          <cell r="A292">
            <v>5</v>
          </cell>
        </row>
        <row r="293">
          <cell r="A293">
            <v>6</v>
          </cell>
        </row>
        <row r="294">
          <cell r="A294">
            <v>7</v>
          </cell>
        </row>
        <row r="295">
          <cell r="A295">
            <v>8</v>
          </cell>
        </row>
        <row r="296">
          <cell r="A296">
            <v>9</v>
          </cell>
        </row>
        <row r="297">
          <cell r="A297">
            <v>10</v>
          </cell>
        </row>
        <row r="298">
          <cell r="A298">
            <v>11</v>
          </cell>
        </row>
        <row r="299">
          <cell r="A299">
            <v>12</v>
          </cell>
        </row>
        <row r="300">
          <cell r="A300">
            <v>13</v>
          </cell>
        </row>
        <row r="301">
          <cell r="A301">
            <v>14</v>
          </cell>
        </row>
        <row r="302">
          <cell r="A302">
            <v>15</v>
          </cell>
        </row>
        <row r="303">
          <cell r="A303">
            <v>16</v>
          </cell>
        </row>
        <row r="304">
          <cell r="A304">
            <v>17</v>
          </cell>
        </row>
        <row r="305">
          <cell r="A305">
            <v>18</v>
          </cell>
        </row>
        <row r="306">
          <cell r="A306">
            <v>19</v>
          </cell>
        </row>
        <row r="307">
          <cell r="A307">
            <v>20</v>
          </cell>
        </row>
        <row r="308">
          <cell r="A308">
            <v>21</v>
          </cell>
        </row>
        <row r="309">
          <cell r="A309">
            <v>22</v>
          </cell>
        </row>
        <row r="310">
          <cell r="A310">
            <v>23</v>
          </cell>
        </row>
        <row r="311">
          <cell r="A311">
            <v>24</v>
          </cell>
        </row>
        <row r="312">
          <cell r="A312">
            <v>25</v>
          </cell>
        </row>
        <row r="313">
          <cell r="A313">
            <v>26</v>
          </cell>
        </row>
        <row r="314">
          <cell r="A314">
            <v>27</v>
          </cell>
        </row>
        <row r="315">
          <cell r="A315">
            <v>28</v>
          </cell>
        </row>
        <row r="316">
          <cell r="A316">
            <v>29</v>
          </cell>
        </row>
        <row r="317">
          <cell r="A317">
            <v>30</v>
          </cell>
        </row>
        <row r="318">
          <cell r="A318">
            <v>31</v>
          </cell>
        </row>
        <row r="319">
          <cell r="A319" t="str">
            <v xml:space="preserve">Nov/01 </v>
          </cell>
        </row>
        <row r="320">
          <cell r="A320">
            <v>2</v>
          </cell>
        </row>
        <row r="321">
          <cell r="A321">
            <v>3</v>
          </cell>
        </row>
        <row r="322">
          <cell r="A322">
            <v>4</v>
          </cell>
        </row>
        <row r="323">
          <cell r="A323">
            <v>5</v>
          </cell>
        </row>
        <row r="324">
          <cell r="A324">
            <v>6</v>
          </cell>
        </row>
        <row r="325">
          <cell r="A325">
            <v>7</v>
          </cell>
        </row>
        <row r="326">
          <cell r="A326">
            <v>8</v>
          </cell>
        </row>
        <row r="327">
          <cell r="A327">
            <v>9</v>
          </cell>
        </row>
        <row r="328">
          <cell r="A328">
            <v>10</v>
          </cell>
        </row>
        <row r="329">
          <cell r="A329">
            <v>11</v>
          </cell>
        </row>
        <row r="330">
          <cell r="A330">
            <v>12</v>
          </cell>
        </row>
        <row r="331">
          <cell r="A331">
            <v>13</v>
          </cell>
        </row>
        <row r="332">
          <cell r="A332">
            <v>14</v>
          </cell>
        </row>
        <row r="333">
          <cell r="A333">
            <v>15</v>
          </cell>
        </row>
        <row r="334">
          <cell r="A334">
            <v>16</v>
          </cell>
        </row>
        <row r="335">
          <cell r="A335">
            <v>17</v>
          </cell>
        </row>
        <row r="336">
          <cell r="A336">
            <v>18</v>
          </cell>
        </row>
        <row r="337">
          <cell r="A337">
            <v>19</v>
          </cell>
        </row>
        <row r="338">
          <cell r="A338">
            <v>20</v>
          </cell>
        </row>
        <row r="339">
          <cell r="A339">
            <v>21</v>
          </cell>
        </row>
        <row r="340">
          <cell r="A340">
            <v>22</v>
          </cell>
        </row>
        <row r="341">
          <cell r="A341">
            <v>23</v>
          </cell>
        </row>
        <row r="342">
          <cell r="A342">
            <v>24</v>
          </cell>
        </row>
        <row r="343">
          <cell r="A343">
            <v>25</v>
          </cell>
        </row>
        <row r="344">
          <cell r="A344">
            <v>26</v>
          </cell>
        </row>
        <row r="345">
          <cell r="A345">
            <v>27</v>
          </cell>
        </row>
        <row r="346">
          <cell r="A346">
            <v>28</v>
          </cell>
        </row>
        <row r="347">
          <cell r="A347">
            <v>29</v>
          </cell>
        </row>
        <row r="348">
          <cell r="A348">
            <v>30</v>
          </cell>
        </row>
        <row r="349">
          <cell r="A349">
            <v>31</v>
          </cell>
        </row>
        <row r="350">
          <cell r="A350" t="str">
            <v xml:space="preserve">Des/01 </v>
          </cell>
        </row>
        <row r="351">
          <cell r="A351">
            <v>2</v>
          </cell>
        </row>
        <row r="352">
          <cell r="A352">
            <v>3</v>
          </cell>
        </row>
        <row r="353">
          <cell r="A353">
            <v>4</v>
          </cell>
        </row>
        <row r="354">
          <cell r="A354">
            <v>5</v>
          </cell>
        </row>
        <row r="355">
          <cell r="A355">
            <v>6</v>
          </cell>
        </row>
        <row r="356">
          <cell r="A356">
            <v>7</v>
          </cell>
        </row>
        <row r="357">
          <cell r="A357">
            <v>8</v>
          </cell>
        </row>
        <row r="358">
          <cell r="A358">
            <v>9</v>
          </cell>
        </row>
        <row r="359">
          <cell r="A359">
            <v>10</v>
          </cell>
        </row>
        <row r="360">
          <cell r="A360">
            <v>11</v>
          </cell>
        </row>
        <row r="361">
          <cell r="A361">
            <v>12</v>
          </cell>
        </row>
        <row r="362">
          <cell r="A362">
            <v>13</v>
          </cell>
        </row>
        <row r="363">
          <cell r="A363">
            <v>14</v>
          </cell>
        </row>
        <row r="364">
          <cell r="A364">
            <v>15</v>
          </cell>
        </row>
        <row r="365">
          <cell r="A365">
            <v>16</v>
          </cell>
        </row>
        <row r="366">
          <cell r="A366">
            <v>17</v>
          </cell>
        </row>
        <row r="367">
          <cell r="A367">
            <v>18</v>
          </cell>
        </row>
        <row r="368">
          <cell r="A368">
            <v>19</v>
          </cell>
        </row>
        <row r="369">
          <cell r="A369">
            <v>20</v>
          </cell>
        </row>
        <row r="370">
          <cell r="A370">
            <v>21</v>
          </cell>
        </row>
        <row r="371">
          <cell r="A371">
            <v>22</v>
          </cell>
        </row>
        <row r="372">
          <cell r="A372">
            <v>23</v>
          </cell>
        </row>
        <row r="373">
          <cell r="A373">
            <v>24</v>
          </cell>
        </row>
        <row r="374">
          <cell r="A374">
            <v>25</v>
          </cell>
        </row>
        <row r="375">
          <cell r="A375">
            <v>26</v>
          </cell>
        </row>
        <row r="376">
          <cell r="A376">
            <v>27</v>
          </cell>
        </row>
        <row r="377">
          <cell r="A377">
            <v>28</v>
          </cell>
        </row>
        <row r="378">
          <cell r="A378">
            <v>29</v>
          </cell>
        </row>
        <row r="379">
          <cell r="A379">
            <v>30</v>
          </cell>
        </row>
        <row r="380">
          <cell r="A380">
            <v>31</v>
          </cell>
        </row>
      </sheetData>
      <sheetData sheetId="47" refreshError="1"/>
      <sheetData sheetId="48"/>
      <sheetData sheetId="49" refreshError="1"/>
      <sheetData sheetId="50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PO"/>
      <sheetName val="PK"/>
      <sheetName val="Data SRL"/>
      <sheetName val="Data Prod_Graf"/>
      <sheetName val="PABRIK (2)"/>
      <sheetName val="FISIK RAB 2000"/>
      <sheetName val="Asumsi"/>
      <sheetName val="DATA LTW"/>
    </sheetNames>
    <sheetDataSet>
      <sheetData sheetId="0"/>
      <sheetData sheetId="1" refreshError="1">
        <row r="29">
          <cell r="B29">
            <v>37.61</v>
          </cell>
          <cell r="C29">
            <v>40.799999999999997</v>
          </cell>
          <cell r="D29">
            <v>47.17</v>
          </cell>
          <cell r="E29">
            <v>42.33</v>
          </cell>
          <cell r="F29">
            <v>34.99</v>
          </cell>
          <cell r="G29">
            <v>33.380000000000003</v>
          </cell>
          <cell r="H29">
            <v>35.14</v>
          </cell>
          <cell r="I29">
            <v>29.51</v>
          </cell>
          <cell r="J29">
            <v>23.82</v>
          </cell>
          <cell r="K29">
            <v>24.39</v>
          </cell>
          <cell r="L29">
            <v>38.700000000000003</v>
          </cell>
          <cell r="M29">
            <v>97.1</v>
          </cell>
        </row>
        <row r="63">
          <cell r="B63">
            <v>9.7100000000000009</v>
          </cell>
          <cell r="C63">
            <v>14.16</v>
          </cell>
          <cell r="D63">
            <v>13.4</v>
          </cell>
          <cell r="E63">
            <v>11.08</v>
          </cell>
          <cell r="F63">
            <v>13.29</v>
          </cell>
          <cell r="G63">
            <v>10.9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GRAFIK"/>
      <sheetName val="Karung"/>
      <sheetName val="Grd LTW"/>
      <sheetName val="Grd LTT"/>
      <sheetName val="Grd MMG"/>
      <sheetName val="Losses"/>
      <sheetName val="Ton per jam"/>
      <sheetName val="GRAD"/>
      <sheetName val="% OT"/>
      <sheetName val="Grafik loading"/>
      <sheetName val="Ton Jam  kanban"/>
      <sheetName val="Monitor problem"/>
      <sheetName val="Loading"/>
      <sheetName val="TON  per Jam"/>
      <sheetName val="PK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GRAFIK"/>
      <sheetName val="Karung"/>
      <sheetName val="Grd LTW"/>
      <sheetName val="Grd LTT"/>
      <sheetName val="Grd MMG"/>
      <sheetName val="Losses"/>
      <sheetName val="Ton per jam"/>
      <sheetName val="GRAD"/>
      <sheetName val="% OT"/>
      <sheetName val="Grafik loading"/>
      <sheetName val="Ton Jam  kanban"/>
      <sheetName val="Monitor problem"/>
      <sheetName val="Loading"/>
      <sheetName val="TON  per Jam"/>
      <sheetName val="PK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Sheet8"/>
      <sheetName val="pmk"/>
      <sheetName val="sale'sept'05"/>
      <sheetName val="ratio"/>
      <sheetName val="Ak.Tetap Dlm Ribuan"/>
      <sheetName val="cover"/>
      <sheetName val="contents"/>
      <sheetName val="Beban Usaha"/>
      <sheetName val="HPP"/>
      <sheetName val="Rinc.Penjualan'05"/>
      <sheetName val="Rinc.Penjualan'06"/>
      <sheetName val="Hutang Usaha"/>
      <sheetName val="Persediaan"/>
      <sheetName val="Piutang Usaha"/>
      <sheetName val="note-4"/>
      <sheetName val="note-3"/>
      <sheetName val="note-2"/>
      <sheetName val="note-1"/>
      <sheetName val="arus-kas"/>
      <sheetName val="ekuitas"/>
      <sheetName val="laba-rugi"/>
      <sheetName val="NERA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heet1"/>
      <sheetName val="Dt-Rmh-Rk"/>
      <sheetName val="Menado - Land Dev. (Final)"/>
      <sheetName val="Detail Land dev."/>
      <sheetName val="Land Dev-Scen 2"/>
      <sheetName val="Detail Land dev. (2)"/>
      <sheetName val="Menado - HGB2. (Final) "/>
      <sheetName val="Detail HGB 2"/>
      <sheetName val="Sales Comp."/>
      <sheetName val="Sales Comp. (2)"/>
      <sheetName val="Sales Comp. (HGB No. 2)"/>
      <sheetName val="Sales Comp. (HGB No. 2) (2)"/>
      <sheetName val="Positioning"/>
      <sheetName val="Market Positioning"/>
      <sheetName val="10 yr val"/>
      <sheetName val="Input"/>
      <sheetName val="Financials"/>
      <sheetName val="Rkp-Jdwl"/>
      <sheetName val="Analisa Bangun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Gmd1"/>
      <sheetName val="Gmd2"/>
      <sheetName val="Sensitif"/>
      <sheetName val="Gmd3"/>
      <sheetName val="Gmd4"/>
      <sheetName val="Gmd5"/>
      <sheetName val="Katar"/>
      <sheetName val="Bab6"/>
      <sheetName val="Sheet1"/>
      <sheetName val="Hal 1"/>
      <sheetName val="TERM OF PAYMENT"/>
      <sheetName val="Sarana"/>
      <sheetName val="Peralatan juli 2009"/>
      <sheetName val="List"/>
      <sheetName val="Hal_1"/>
      <sheetName val="JSiar"/>
      <sheetName val="TBSP (fisik) (2)"/>
      <sheetName val="5 yr val"/>
      <sheetName val="Graphs"/>
      <sheetName val="Input"/>
      <sheetName val="10 yr val"/>
      <sheetName val="Financials"/>
      <sheetName val=" Summ fin."/>
      <sheetName val="NERACA"/>
      <sheetName val="Gmd-e"/>
      <sheetName val="Market Positioning"/>
      <sheetName val="Fixset"/>
      <sheetName val="Sheet01S"/>
      <sheetName val="Ner-KIE"/>
      <sheetName val="FORM X COST"/>
      <sheetName val="Peta _ Denah 6 (2)"/>
      <sheetName val="Analisa Nilai Properti"/>
      <sheetName val="Data"/>
      <sheetName val="LKH"/>
      <sheetName val="BBM-03"/>
      <sheetName val="As"/>
      <sheetName val="Kolom UT"/>
      <sheetName val="PABRIK (2)"/>
      <sheetName val="PO"/>
      <sheetName val="JADI"/>
      <sheetName val="KKTanah "/>
      <sheetName val="prg-old"/>
      <sheetName val="RATE"/>
      <sheetName val="Exc. Rate"/>
      <sheetName val="Inputs"/>
      <sheetName val="UPAH &amp; BAHAN"/>
      <sheetName val="Hal_11"/>
      <sheetName val="TERM_OF_PAYMENT"/>
      <sheetName val="Peralatan_juli_2009"/>
      <sheetName val="TBSP_(fisik)_(2)"/>
      <sheetName val="5_yr_val"/>
      <sheetName val="10_yr_val"/>
      <sheetName val="_Summ_fin_"/>
      <sheetName val="Market_Positioning"/>
      <sheetName val="Analisa_Nilai_Properti"/>
      <sheetName val="Peta___Denah_6_(2)"/>
      <sheetName val="FORM_X_COST"/>
      <sheetName val="Revenue"/>
      <sheetName val="datasheet"/>
      <sheetName val="B-Ops-KS"/>
      <sheetName val="LCC"/>
      <sheetName val="Prod-_Plasma"/>
      <sheetName val="PUMP"/>
      <sheetName val="CP TARGET"/>
      <sheetName val="CP PROYEK"/>
      <sheetName val="Valuation"/>
      <sheetName val="REKAP"/>
      <sheetName val="deposito"/>
      <sheetName val="rab_50"/>
      <sheetName val="SM-Insan 07"/>
      <sheetName val="Hit"/>
      <sheetName val="Analisa Bangunan"/>
      <sheetName val="Report Tanah"/>
      <sheetName val="Report Bangunan"/>
      <sheetName val="Report Sarana Pelengkap"/>
      <sheetName val="Resume "/>
      <sheetName val="GAMBAR 2"/>
      <sheetName val="Peta"/>
      <sheetName val="JKT"/>
      <sheetName val="fin pro centers"/>
      <sheetName val="HSP"/>
      <sheetName val="Asumsi"/>
      <sheetName val="FORM-X-1"/>
      <sheetName val="Mar"/>
      <sheetName val="RKP PLUMBING"/>
      <sheetName val="Input-Expected Case"/>
      <sheetName val="Hal_12"/>
      <sheetName val="TERM_OF_PAYMENT1"/>
      <sheetName val="Peralatan_juli_20091"/>
      <sheetName val="TBSP_(fisik)_(2)1"/>
      <sheetName val="5_yr_val1"/>
      <sheetName val="10_yr_val1"/>
      <sheetName val="_Summ_fin_1"/>
      <sheetName val="Market_Positioning1"/>
      <sheetName val="FORM_X_COST1"/>
      <sheetName val="Analisa_Nilai_Properti1"/>
      <sheetName val="Peta___Denah_6_(2)1"/>
      <sheetName val="Bill_2"/>
      <sheetName val="Kolom"/>
      <sheetName val="Analisa"/>
      <sheetName val="Bill of Quantity"/>
      <sheetName val="PileCap"/>
      <sheetName val="TB"/>
      <sheetName val="REG.INV "/>
      <sheetName val="SUM"/>
      <sheetName val="Primayudha"/>
      <sheetName val="Matrix"/>
      <sheetName val="Olah"/>
      <sheetName val="PK RM"/>
      <sheetName val="Penjumlahan"/>
      <sheetName val="KKTanah_"/>
      <sheetName val="PABRIK_(2)"/>
      <sheetName val="Kolom_UT"/>
      <sheetName val="Exc__Rate"/>
      <sheetName val="UPAH_&amp;_BAHAN"/>
      <sheetName val="Parameter (Jangan di edit)"/>
      <sheetName val="Cvr"/>
      <sheetName val="SM Bgn"/>
      <sheetName val="SM Tnh"/>
      <sheetName val="ISIAN"/>
      <sheetName val="Detail-PARENT"/>
      <sheetName val="WBS"/>
      <sheetName val="U-EK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COMPARABLE"/>
      <sheetName val="FORM X COST"/>
      <sheetName val="SPL"/>
      <sheetName val="BCT"/>
      <sheetName val="PENYUSUTAN"/>
      <sheetName val="RESUME"/>
      <sheetName val="FORM-X-1"/>
      <sheetName val="TANAH"/>
      <sheetName val="BANGUNAN"/>
      <sheetName val="FOTO"/>
      <sheetName val="GAMBAR"/>
      <sheetName val="PETA"/>
      <sheetName val="kop"/>
      <sheetName val="Sheet1"/>
      <sheetName val="Sheet2"/>
      <sheetName val="1"/>
      <sheetName val="2"/>
      <sheetName val="3"/>
      <sheetName val="As"/>
      <sheetName val="Gmd3"/>
      <sheetName val="RT"/>
      <sheetName val="ASUMSI"/>
      <sheetName val="may'03"/>
      <sheetName val="Biaya PKS"/>
      <sheetName val="Project Cost"/>
      <sheetName val="Balance"/>
      <sheetName val="Risk Analisis"/>
      <sheetName val="BEP"/>
      <sheetName val="Depre"/>
      <sheetName val="PINJAMAN-Bank"/>
      <sheetName val="INCOME"/>
      <sheetName val="Pemeliharaan"/>
      <sheetName val="Upah"/>
      <sheetName val="Bahan"/>
      <sheetName val="Cash-flow"/>
      <sheetName val="IRR"/>
      <sheetName val="IRR ALL"/>
      <sheetName val="Lab&amp;Bengkel"/>
      <sheetName val="Produksi &amp; Scedule"/>
      <sheetName val="data"/>
      <sheetName val="datasheet"/>
      <sheetName val="FORM_X_COST"/>
      <sheetName val="An Struktur"/>
      <sheetName val="An Arsitektur"/>
      <sheetName val="Unit Rate (2)"/>
      <sheetName val="rekap"/>
      <sheetName val="mat&amp;upah"/>
      <sheetName val="a-hardsc"/>
      <sheetName val="Currency Rate"/>
      <sheetName val="Harga Material Lokal"/>
      <sheetName val="Daf 1"/>
      <sheetName val="bobot"/>
      <sheetName val="Assumption"/>
      <sheetName val="List"/>
      <sheetName val="Bang-Non-St"/>
      <sheetName val="PD_Budget"/>
      <sheetName val="Debt"/>
      <sheetName val="Cash"/>
      <sheetName val="OPEX_Budget"/>
      <sheetName val="Revisi"/>
      <sheetName val="Kurs Valas"/>
      <sheetName val="Listrik (2)"/>
      <sheetName val="Resume EMA"/>
      <sheetName val="harsat"/>
      <sheetName val="Harga Bahan"/>
      <sheetName val="Bahan Upah"/>
      <sheetName val="Pabrik &amp; Central"/>
      <sheetName val="Bangunan Divisi 2"/>
      <sheetName val="Bangunan Divisi 1"/>
      <sheetName val="Tiuh Baru"/>
      <sheetName val="Negara BAtin"/>
      <sheetName val="Sarana Pelengkap"/>
      <sheetName val="spread-sheet"/>
      <sheetName val="Mesin"/>
      <sheetName val="TB"/>
      <sheetName val="Rkp-Jdwl"/>
      <sheetName val="Harga"/>
      <sheetName val="datateknis"/>
      <sheetName val="Prod- Plasma"/>
      <sheetName val="NERACA"/>
      <sheetName val="gmps"/>
      <sheetName val="K-9 Ok"/>
      <sheetName val="Harsat Bahan"/>
      <sheetName val="Harsat Upah"/>
      <sheetName val="DAF_1"/>
      <sheetName val="Listrik"/>
      <sheetName val="Bang"/>
      <sheetName val="DCF Jual-Sewa"/>
      <sheetName val="Harga Bahan &amp; Upah "/>
      <sheetName val="summary"/>
      <sheetName val="AF"/>
      <sheetName val="FormX BPPN"/>
      <sheetName val="bale"/>
      <sheetName val="E.work"/>
      <sheetName val="paving"/>
      <sheetName val="ponds"/>
      <sheetName val="R.wall"/>
      <sheetName val="RATE"/>
      <sheetName val="PileCap"/>
      <sheetName val="STRUKTUR-1"/>
      <sheetName val="AHSbj"/>
      <sheetName val="Daftar Harga"/>
      <sheetName val="Daftar Upah"/>
      <sheetName val="Analisa Harga Satuan"/>
      <sheetName val="BAG-2"/>
      <sheetName val="analisa Str"/>
      <sheetName val="Bhn"/>
      <sheetName val="Flow Product-Raw Material"/>
      <sheetName val="Marshal"/>
      <sheetName val="shareholders"/>
      <sheetName val="Lampiran"/>
      <sheetName val="Bilanz Bus.plan 2002"/>
      <sheetName val="_x0007__x0003__x001a_"/>
      <sheetName val="DCF Jual_I_x0001__x001a_"/>
      <sheetName val="DCF Jual]I_x0001__x001a_"/>
      <sheetName val="_x0000_¯9_x0003__x001a_"/>
      <sheetName val=""/>
      <sheetName val="FORM_X_COST1"/>
      <sheetName val="Biaya_PKS"/>
      <sheetName val="Project_Cost"/>
      <sheetName val="Risk_Analisis"/>
      <sheetName val="IRR_ALL"/>
      <sheetName val="Produksi_&amp;_Scedule"/>
      <sheetName val="An_Struktur"/>
      <sheetName val="An_Arsitektur"/>
      <sheetName val="Unit_Rate_(2)"/>
      <sheetName val="Currency_Rate"/>
      <sheetName val="Harga_Material_Lokal"/>
      <sheetName val="Resume_EMA"/>
      <sheetName val="Kurs_Valas"/>
      <sheetName val="Listrik_(2)"/>
      <sheetName val="Pabrik_&amp;_Central"/>
      <sheetName val="Bangunan_Divisi_2"/>
      <sheetName val="Bangunan_Divisi_1"/>
      <sheetName val="Tiuh_Baru"/>
      <sheetName val="Negara_BAtin"/>
      <sheetName val="Sarana_Pelengkap"/>
      <sheetName val="Bahan_Upah"/>
      <sheetName val="Harga_Bahan"/>
      <sheetName val="Prod-_Plasma"/>
      <sheetName val="UND"/>
      <sheetName val="TB98,oct99&amp;sap99-WPL"/>
      <sheetName val="BPP"/>
      <sheetName val="Rata2 Bpp"/>
      <sheetName val="Rata2 Smd"/>
      <sheetName val="SMD"/>
      <sheetName val="AOP-SK"/>
      <sheetName val="MA"/>
      <sheetName val="STRUKTUR"/>
      <sheetName val="ARSITEKTUR"/>
      <sheetName val="ANA-HRG"/>
      <sheetName val="Analisa &amp; Upah"/>
      <sheetName val="Olah"/>
      <sheetName val="PK RM"/>
      <sheetName val="ANALISA SNI'07(Bangli)"/>
      <sheetName val="Nilai_Kbn_mitra"/>
      <sheetName val="Jdw-KI"/>
      <sheetName val="DCF Jual`¯)_x0003__x001a_"/>
      <sheetName val="BCT-14"/>
      <sheetName val="_x005f_x0000_¯9_x005f_x0003__x005f_x001a_"/>
      <sheetName val="UPAH DAN BAHAN"/>
      <sheetName val="Rek.Analisa"/>
      <sheetName val="Rinci-Biaya"/>
      <sheetName val="Rinci-Pendapatan"/>
      <sheetName val="Pro-Base"/>
      <sheetName val="Sheet1 (3)"/>
      <sheetName val="Daftar No MAPPI"/>
      <sheetName val="LKH FEB-15"/>
      <sheetName val="SIN"/>
      <sheetName val="_x005f_x0007__x005f_x0003__x005f_x001a_"/>
      <sheetName val="DCF Jual_I_x005f_x0001__x005f_x001a_"/>
      <sheetName val="DCF Jual]I_x005f_x0001__x005f_x001a_"/>
      <sheetName val="BAG_2"/>
      <sheetName val="analisa"/>
      <sheetName val="RAB"/>
      <sheetName val="FORM_X_COST2"/>
      <sheetName val="Biaya_PKS1"/>
      <sheetName val="Project_Cost1"/>
      <sheetName val="Risk_Analisis1"/>
      <sheetName val="IRR_ALL1"/>
      <sheetName val="Produksi_&amp;_Scedule1"/>
      <sheetName val="An_Struktur1"/>
      <sheetName val="An_Arsitektur1"/>
      <sheetName val="Unit_Rate_(2)1"/>
      <sheetName val="Currency_Rate1"/>
      <sheetName val="Harga_Material_Lokal1"/>
      <sheetName val="Resume_EMA1"/>
      <sheetName val="Kurs_Valas1"/>
      <sheetName val="Listrik_(2)1"/>
      <sheetName val="Pabrik_&amp;_Central1"/>
      <sheetName val="Bangunan_Divisi_21"/>
      <sheetName val="Bangunan_Divisi_11"/>
      <sheetName val="Tiuh_Baru1"/>
      <sheetName val="Negara_BAtin1"/>
      <sheetName val="Sarana_Pelengkap1"/>
      <sheetName val="Prod-_Plasma1"/>
      <sheetName val="Bahan_Upah1"/>
      <sheetName val="Harga_Bahan1"/>
      <sheetName val="K-9_Ok1"/>
      <sheetName val="DCF_Jual-Sewa1"/>
      <sheetName val="Harsat_Bahan1"/>
      <sheetName val="Harsat_Upah1"/>
      <sheetName val="K-9_Ok"/>
      <sheetName val="DCF_Jual-Sewa"/>
      <sheetName val="Harsat_Bahan"/>
      <sheetName val="Harsat_Upah"/>
      <sheetName val="rab lt 2 bo"/>
      <sheetName val="?¯9_x0003__x001a_"/>
      <sheetName val="_x005f_x005f_x005f_x0000_¯9_x005f_x005f_x005f_x0003__x0"/>
      <sheetName val="Inputs"/>
      <sheetName val="SAT-BHN"/>
      <sheetName val="HB "/>
      <sheetName val="Pag_hal"/>
      <sheetName val="Io_N"/>
      <sheetName val="tabel"/>
      <sheetName val="Harga_Bahan_&amp;_Upah_"/>
      <sheetName val="Analisa_Harga_Satuan"/>
      <sheetName val="data-2"/>
      <sheetName val="an.mek"/>
      <sheetName val="5 yr val"/>
      <sheetName val="Graphs"/>
      <sheetName val="Input"/>
      <sheetName val="10 yr val"/>
      <sheetName val="Financials"/>
      <sheetName val=" Summ fin."/>
      <sheetName val="Add-trans"/>
      <sheetName val="S-2"/>
      <sheetName val="S-1"/>
      <sheetName val="Revenue"/>
      <sheetName val="Add-rev"/>
      <sheetName val="Exist"/>
      <sheetName val="Tot"/>
      <sheetName val="Tranponder"/>
      <sheetName val="_¯9_x0003__x001a_"/>
      <sheetName val="1.Isian"/>
      <sheetName val="OLDMAP"/>
      <sheetName val="Propert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00000"/>
      <sheetName val="Tanah"/>
      <sheetName val="Analisa"/>
      <sheetName val="Bangunan"/>
      <sheetName val="List"/>
      <sheetName val="BRI I"/>
      <sheetName val="Resume"/>
      <sheetName val="Data"/>
      <sheetName val="Sarana"/>
      <sheetName val="Depresiasi"/>
      <sheetName val="ue"/>
      <sheetName val="Konversi"/>
      <sheetName val="LB"/>
      <sheetName val="Sumuringin06"/>
      <sheetName val="Sb Arum06"/>
      <sheetName val="1Sumber Arum"/>
      <sheetName val="Ponco06"/>
      <sheetName val="2Ponco"/>
      <sheetName val="Parengan06"/>
      <sheetName val="3Parengan"/>
      <sheetName val="Rayung06"/>
      <sheetName val="4Rayung"/>
      <sheetName val="Raya Bangilan06"/>
      <sheetName val="5Raya Bangilan"/>
      <sheetName val="Rondokuning06"/>
      <sheetName val="6Rondo Kuning"/>
      <sheetName val="DesaBangilan06"/>
      <sheetName val="7Desa Bangilan"/>
      <sheetName val="Kutorejo06"/>
      <sheetName val="8Kutorejo"/>
      <sheetName val="Sriti"/>
      <sheetName val="Daftar No MAPPI"/>
      <sheetName val="DATA UMUM"/>
      <sheetName val="HBU"/>
      <sheetName val="Sertipikat"/>
      <sheetName val="Safety Margin"/>
      <sheetName val="1-Cover Depan"/>
      <sheetName val="2-Daftar Isi"/>
      <sheetName val="3-Pendahuluan"/>
      <sheetName val="4-Cover Dalam"/>
      <sheetName val="5-Laporan T &amp; B"/>
      <sheetName val="6-Mesin"/>
      <sheetName val="7-Laporan Kendaraan"/>
      <sheetName val="8-Laporan Inventaris"/>
      <sheetName val="Foto-Foto"/>
      <sheetName val="Lembar Asistensi (2)"/>
      <sheetName val="Lembar QC"/>
      <sheetName val="Data 1"/>
      <sheetName val="Data 2"/>
      <sheetName val="Data 3"/>
      <sheetName val="Data 4"/>
      <sheetName val="Data 5"/>
      <sheetName val="Text NP Tanah"/>
      <sheetName val="Text Total NP"/>
      <sheetName val="Text Total Likuidasi"/>
      <sheetName val="Text Likuidasi Tanah"/>
      <sheetName val="COPYWRITE"/>
      <sheetName val="Bangilan"/>
      <sheetName val="Sidotentrem"/>
      <sheetName val="Mojorranu"/>
      <sheetName val="AF"/>
      <sheetName val="As"/>
      <sheetName val="FORM X COST"/>
      <sheetName val="FS-FORECAST"/>
      <sheetName val="LEADSCHEDULE"/>
      <sheetName val="Ring"/>
      <sheetName val="BRI_I"/>
      <sheetName val="Sb_Arum06"/>
      <sheetName val="1Sumber_Arum"/>
      <sheetName val="Raya_Bangilan06"/>
      <sheetName val="5Raya_Bangilan"/>
      <sheetName val="6Rondo_Kuning"/>
      <sheetName val="7Desa_Bangilan"/>
      <sheetName val="Daftar_No_MAPPI"/>
      <sheetName val="DATA_UMUM"/>
      <sheetName val="Safety_Margin"/>
      <sheetName val="1-Cover_Depan"/>
      <sheetName val="2-Daftar_Isi"/>
      <sheetName val="4-Cover_Dalam"/>
      <sheetName val="5-Laporan_T_&amp;_B"/>
      <sheetName val="7-Laporan_Kendaraan"/>
      <sheetName val="8-Laporan_Inventaris"/>
      <sheetName val="Lembar_Asistensi_(2)"/>
      <sheetName val="Lembar_QC"/>
      <sheetName val="Data_1"/>
      <sheetName val="Data_2"/>
      <sheetName val="Data_3"/>
      <sheetName val="Data_4"/>
      <sheetName val="Data_5"/>
      <sheetName val="Text_NP_Tanah"/>
      <sheetName val="Text_Total_NP"/>
      <sheetName val="Text_Total_Likuidasi"/>
      <sheetName val="Text_Likuidasi_Tanah"/>
      <sheetName val="Gmd3"/>
      <sheetName val="FORM-B1"/>
      <sheetName val="Isian"/>
      <sheetName val="RT"/>
      <sheetName val="FORM-X-1"/>
      <sheetName val="ASUMSI"/>
      <sheetName val="Biaya PKS"/>
      <sheetName val="Produksi &amp; Scedule"/>
      <sheetName val="Project Cost"/>
      <sheetName val="Balance"/>
      <sheetName val="Risk Analisis"/>
      <sheetName val="BEP"/>
      <sheetName val="Depre"/>
      <sheetName val="PINJAMAN-Bank"/>
      <sheetName val="INCOME"/>
      <sheetName val="Pemeliharaan"/>
      <sheetName val="Upah"/>
      <sheetName val="Bahan"/>
      <sheetName val="Cash-flow"/>
      <sheetName val="IRR"/>
      <sheetName val="IRR ALL"/>
      <sheetName val="Lab&amp;Bengkel"/>
      <sheetName val="Assumption"/>
      <sheetName val="datateknis"/>
      <sheetName val="NERACA"/>
      <sheetName val="PKS"/>
      <sheetName val="FORM-ANA1"/>
      <sheetName val="BCT"/>
      <sheetName val="Bahan Upah"/>
      <sheetName val="Bang-Non-St"/>
      <sheetName val="BAG_2"/>
      <sheetName val="BOW"/>
      <sheetName val="effectif2006"/>
      <sheetName val="BRI_I1"/>
      <sheetName val="Sb_Arum061"/>
      <sheetName val="1Sumber_Arum1"/>
      <sheetName val="Raya_Bangilan061"/>
      <sheetName val="5Raya_Bangilan1"/>
      <sheetName val="6Rondo_Kuning1"/>
      <sheetName val="7Desa_Bangilan1"/>
      <sheetName val="Daftar_No_MAPPI1"/>
      <sheetName val="DATA_UMUM1"/>
      <sheetName val="Safety_Margin1"/>
      <sheetName val="1-Cover_Depan1"/>
      <sheetName val="2-Daftar_Isi1"/>
      <sheetName val="4-Cover_Dalam1"/>
      <sheetName val="5-Laporan_T_&amp;_B1"/>
      <sheetName val="7-Laporan_Kendaraan1"/>
      <sheetName val="8-Laporan_Inventaris1"/>
      <sheetName val="Lembar_Asistensi_(2)1"/>
      <sheetName val="Lembar_QC1"/>
      <sheetName val="Data_11"/>
      <sheetName val="Data_21"/>
      <sheetName val="Data_31"/>
      <sheetName val="Data_41"/>
      <sheetName val="Data_51"/>
      <sheetName val="Text_NP_Tanah1"/>
      <sheetName val="Text_Total_NP1"/>
      <sheetName val="Text_Total_Likuidasi1"/>
      <sheetName val="Text_Likuidasi_Tanah1"/>
      <sheetName val="FORM_X_COST"/>
      <sheetName val="UPAH DAN BAHAN"/>
      <sheetName val="datasheet"/>
      <sheetName val="Bg lt 4"/>
      <sheetName val="cost recovery"/>
      <sheetName val="HRG BHN"/>
      <sheetName val="Sheet2"/>
      <sheetName val="Marshal"/>
      <sheetName val="Invesment"/>
      <sheetName val="pek tanah utk irigasi"/>
      <sheetName val="CP TARGET"/>
      <sheetName val="CP PROYEK"/>
      <sheetName val="Harsat Bahan"/>
      <sheetName val="Harsat Upah"/>
      <sheetName val="2-Daftar@_x001c__x0003_"/>
      <sheetName val="_x0000_] _x0000__x0000__x0000__x0000__x0000__x0000__x0000__x0000__x0000_h[ _x0000_`^"/>
      <sheetName val="Sheet1"/>
      <sheetName val="Sheet3"/>
      <sheetName val="Text"/>
      <sheetName val="Analisa Safety Margin"/>
      <sheetName val="Cover"/>
      <sheetName val="Surat"/>
      <sheetName val="Pernyataan"/>
      <sheetName val="Form Tanah"/>
      <sheetName val="Form Bangunan"/>
      <sheetName val="Kendaraan"/>
      <sheetName val="Kesimpulan"/>
      <sheetName val="Data Pasar"/>
      <sheetName val="Rekap"/>
      <sheetName val="Analisa Bgn"/>
      <sheetName val="Luas Bangunan"/>
      <sheetName val="Prod (LBE)"/>
      <sheetName val="Hitungan Bangunan"/>
      <sheetName val="exf"/>
      <sheetName val="Karung"/>
      <sheetName val="Sales (Pabrik lc)"/>
      <sheetName val="Surat Ga kepake"/>
      <sheetName val="Biaya_PKS"/>
      <sheetName val="Produksi_&amp;_Scedule"/>
      <sheetName val="Project_Cost"/>
      <sheetName val="Risk_Analisis"/>
      <sheetName val="IRR_ALL"/>
      <sheetName val="Bahan_Upah"/>
      <sheetName val="Personnaliser votre facture"/>
      <sheetName val="Facture"/>
      <sheetName val="Export"/>
      <sheetName val=""/>
      <sheetName val="DENAH"/>
      <sheetName val="STR"/>
      <sheetName val="TB98,oct99&amp;sap99-WPL"/>
      <sheetName val="Price"/>
      <sheetName val="STRUKTUR"/>
      <sheetName val="ARSITEKTUR"/>
      <sheetName val="Financials"/>
      <sheetName val="Input"/>
      <sheetName val="10 yr val"/>
      <sheetName val="._uko Padi Mas dr BATAM_xls_._u"/>
      <sheetName val="RATE"/>
      <sheetName val="2-Daftar@_x005f_x001c__x005f_x0003_"/>
      <sheetName val="_x005f_x0000__ _x005f_x0000__x005f_x0000__x005f_x0000_"/>
      <sheetName val="Harga Bahan"/>
      <sheetName val="Ruko"/>
      <sheetName val="Exc. Rate"/>
      <sheetName val="BRI_I2"/>
      <sheetName val="Sb_Arum062"/>
      <sheetName val="1Sumber_Arum2"/>
      <sheetName val="Raya_Bangilan062"/>
      <sheetName val="5Raya_Bangilan2"/>
      <sheetName val="6Rondo_Kuning2"/>
      <sheetName val="7Desa_Bangilan2"/>
      <sheetName val="Daftar_No_MAPPI2"/>
      <sheetName val="DATA_UMUM2"/>
      <sheetName val="Safety_Margin2"/>
      <sheetName val="1-Cover_Depan2"/>
      <sheetName val="2-Daftar_Isi2"/>
      <sheetName val="4-Cover_Dalam2"/>
      <sheetName val="5-Laporan_T_&amp;_B2"/>
      <sheetName val="7-Laporan_Kendaraan2"/>
      <sheetName val="8-Laporan_Inventaris2"/>
      <sheetName val="Lembar_Asistensi_(2)2"/>
      <sheetName val="Lembar_QC2"/>
      <sheetName val="Data_12"/>
      <sheetName val="Data_22"/>
      <sheetName val="Data_32"/>
      <sheetName val="Data_42"/>
      <sheetName val="Data_52"/>
      <sheetName val="Text_NP_Tanah2"/>
      <sheetName val="Text_Total_NP2"/>
      <sheetName val="Text_Total_Likuidasi2"/>
      <sheetName val="Text_Likuidasi_Tanah2"/>
      <sheetName val="FORM_X_COST1"/>
      <sheetName val="Biaya_PKS1"/>
      <sheetName val="Produksi_&amp;_Scedule1"/>
      <sheetName val="Project_Cost1"/>
      <sheetName val="Risk_Analisis1"/>
      <sheetName val="IRR_ALL1"/>
      <sheetName val="Bahan_Upah1"/>
      <sheetName val="UPAH_DAN_BAHAN"/>
      <sheetName val="Bg_lt_4"/>
      <sheetName val="cost_recovery"/>
      <sheetName val="HRG_BHN"/>
      <sheetName val="pek_tanah_utk_irigasi"/>
      <sheetName val="CP_TARGET"/>
      <sheetName val="CP_PROYEK"/>
      <sheetName val="Harsat_Bahan"/>
      <sheetName val="Harsat_Upah"/>
      <sheetName val="Surat_Ga_kepake"/>
      <sheetName val="Analisa_Safety_Margin"/>
      <sheetName val="Form_Tanah"/>
      <sheetName val="Form_Bangunan"/>
      <sheetName val="Data_Pasar"/>
      <sheetName val="Analisa_Bgn"/>
      <sheetName val="Luas_Bangunan"/>
      <sheetName val="Prod_(LBE)"/>
      <sheetName val="Hitungan_Bangunan"/>
      <sheetName val="Sales_(Pabrik_lc)"/>
      <sheetName val="Daf 1"/>
      <sheetName val="Traf&amp;Genst"/>
      <sheetName val="Harga"/>
      <sheetName val="KALENDER"/>
      <sheetName val="Nilai_Kbn_mitra"/>
      <sheetName val="Jdw-KI"/>
      <sheetName val="?] ?????????h[ ?`^"/>
      <sheetName val="FORM-BANGUNAN"/>
      <sheetName val="Isian ok"/>
      <sheetName val="FASILITAS"/>
      <sheetName val="2-Daftar@_x005f_x005f_x005f_x001c__x005f_x005f_x"/>
      <sheetName val="_x005f_x005f_x005f_x0000__ _x005f_x005f_x005f_x0000__x"/>
      <sheetName val="RATIO"/>
      <sheetName val="Income Statement"/>
      <sheetName val="PD_Budget"/>
      <sheetName val="Debt"/>
      <sheetName val="Cash"/>
      <sheetName val="OPEX_Budget"/>
      <sheetName val="Std-Prod KS"/>
      <sheetName val="Hit Bgn"/>
      <sheetName val="shareholders"/>
      <sheetName val="Lampiran"/>
      <sheetName val="données"/>
      <sheetName val="BCT-2013"/>
      <sheetName val="B-Sut"/>
      <sheetName val="INV"/>
      <sheetName val="Bor Pile"/>
      <sheetName val="Analisa Bang"/>
      <sheetName val="206 Kendaraan"/>
      <sheetName val="FORM B"/>
      <sheetName val="FORM X"/>
      <sheetName val="BBNE"/>
      <sheetName val="BLNE"/>
      <sheetName val="ITNE"/>
      <sheetName val="KAA"/>
      <sheetName val="KMYE"/>
      <sheetName val="KT"/>
      <sheetName val="KTTG"/>
      <sheetName val="MDLE"/>
      <sheetName val="SAMAN"/>
      <sheetName val="SFRE"/>
      <sheetName val="TPZE"/>
      <sheetName val="TRG"/>
      <sheetName val="Input O&amp;M"/>
      <sheetName val="Workshop"/>
      <sheetName val="PAGAR"/>
      <sheetName val="FORM_X_1"/>
      <sheetName val="bq"/>
      <sheetName val="_x005f_x0000_] _x005f_x0000__x005f_x0000__x005f_x0000_"/>
      <sheetName val="AHSbj"/>
      <sheetName val="PABRIK (2)"/>
      <sheetName val="kumpulan"/>
    </sheetNames>
    <sheetDataSet>
      <sheetData sheetId="0" refreshError="1"/>
      <sheetData sheetId="1" refreshError="1"/>
      <sheetData sheetId="2"/>
      <sheetData sheetId="3" refreshError="1"/>
      <sheetData sheetId="4" refreshError="1">
        <row r="1">
          <cell r="B1" t="str">
            <v>Tanah Kosong</v>
          </cell>
        </row>
        <row r="2">
          <cell r="B2" t="str">
            <v>Rumah Tinggal</v>
          </cell>
        </row>
        <row r="3">
          <cell r="B3" t="str">
            <v>Pabrik / Gudang</v>
          </cell>
        </row>
        <row r="4">
          <cell r="B4" t="str">
            <v>Bengkel</v>
          </cell>
        </row>
        <row r="5">
          <cell r="B5" t="str">
            <v>Ruko</v>
          </cell>
        </row>
        <row r="6">
          <cell r="B6" t="str">
            <v>Kantor</v>
          </cell>
        </row>
        <row r="7">
          <cell r="B7" t="str">
            <v>Kandang</v>
          </cell>
        </row>
        <row r="8">
          <cell r="B8" t="str">
            <v>Kebun / Sawah</v>
          </cell>
        </row>
        <row r="9">
          <cell r="B9" t="str">
            <v>Hotel</v>
          </cell>
        </row>
        <row r="10">
          <cell r="B10" t="str">
            <v>-</v>
          </cell>
        </row>
        <row r="12">
          <cell r="B12" t="str">
            <v>Segi empat</v>
          </cell>
        </row>
        <row r="13">
          <cell r="B13" t="str">
            <v>Segi tiga</v>
          </cell>
        </row>
        <row r="14">
          <cell r="B14" t="str">
            <v>Tidak beraturan</v>
          </cell>
        </row>
        <row r="15">
          <cell r="B15" t="str">
            <v>-</v>
          </cell>
        </row>
        <row r="17">
          <cell r="B17" t="str">
            <v>Darat, urugan</v>
          </cell>
          <cell r="C17" t="str">
            <v>Lebih tinggi dari jalan</v>
          </cell>
        </row>
        <row r="18">
          <cell r="B18" t="str">
            <v>Rawa, sawah</v>
          </cell>
          <cell r="C18" t="str">
            <v>Lebih rendah dari jalan</v>
          </cell>
        </row>
        <row r="19">
          <cell r="B19" t="str">
            <v>-</v>
          </cell>
          <cell r="C19" t="str">
            <v>Sama dengan jalan</v>
          </cell>
        </row>
        <row r="20">
          <cell r="C20" t="str">
            <v>-</v>
          </cell>
        </row>
        <row r="22">
          <cell r="B22" t="str">
            <v>Baru</v>
          </cell>
        </row>
        <row r="23">
          <cell r="B23" t="str">
            <v>Baik</v>
          </cell>
        </row>
        <row r="24">
          <cell r="B24" t="str">
            <v>Cukup</v>
          </cell>
        </row>
        <row r="25">
          <cell r="B25" t="str">
            <v>Kurang</v>
          </cell>
        </row>
        <row r="26">
          <cell r="B26" t="str">
            <v>Scrap</v>
          </cell>
        </row>
        <row r="27">
          <cell r="B27" t="str">
            <v>-</v>
          </cell>
        </row>
        <row r="29">
          <cell r="B29" t="str">
            <v>HM</v>
          </cell>
        </row>
        <row r="30">
          <cell r="B30" t="str">
            <v>HGB</v>
          </cell>
        </row>
        <row r="31">
          <cell r="B31" t="str">
            <v>HGU</v>
          </cell>
        </row>
        <row r="32">
          <cell r="B32" t="str">
            <v>Hak Pakai</v>
          </cell>
        </row>
        <row r="33">
          <cell r="B33" t="str">
            <v>Sewa</v>
          </cell>
        </row>
        <row r="34">
          <cell r="B34" t="str">
            <v>Girik</v>
          </cell>
        </row>
        <row r="35">
          <cell r="B35" t="str">
            <v>Akte Jual Beli</v>
          </cell>
        </row>
        <row r="36">
          <cell r="B36" t="str">
            <v xml:space="preserve">Petok </v>
          </cell>
        </row>
        <row r="37">
          <cell r="B37" t="str">
            <v>-</v>
          </cell>
        </row>
        <row r="39">
          <cell r="B39">
            <v>1</v>
          </cell>
        </row>
        <row r="40">
          <cell r="B40">
            <v>2</v>
          </cell>
        </row>
        <row r="41">
          <cell r="B41">
            <v>3</v>
          </cell>
        </row>
        <row r="42">
          <cell r="B42">
            <v>4</v>
          </cell>
        </row>
        <row r="43">
          <cell r="B43">
            <v>5</v>
          </cell>
        </row>
        <row r="44">
          <cell r="B44">
            <v>6</v>
          </cell>
        </row>
        <row r="45">
          <cell r="B45">
            <v>7</v>
          </cell>
        </row>
        <row r="46">
          <cell r="B46">
            <v>8</v>
          </cell>
        </row>
        <row r="47">
          <cell r="B47">
            <v>9</v>
          </cell>
        </row>
        <row r="48">
          <cell r="B48">
            <v>10</v>
          </cell>
        </row>
        <row r="49">
          <cell r="B49">
            <v>0</v>
          </cell>
        </row>
        <row r="51">
          <cell r="B51" t="str">
            <v>Penawaran</v>
          </cell>
        </row>
        <row r="52">
          <cell r="B52" t="str">
            <v>Transaksi</v>
          </cell>
        </row>
        <row r="53">
          <cell r="B53" t="str">
            <v>-</v>
          </cell>
        </row>
        <row r="55">
          <cell r="B55" t="str">
            <v>Resident</v>
          </cell>
        </row>
        <row r="56">
          <cell r="B56" t="str">
            <v>Komersial</v>
          </cell>
        </row>
        <row r="57">
          <cell r="B57" t="str">
            <v>Industri</v>
          </cell>
        </row>
        <row r="58">
          <cell r="B58" t="str">
            <v>Campuran</v>
          </cell>
        </row>
        <row r="59">
          <cell r="B59" t="str">
            <v>-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00000"/>
      <sheetName val="DATA UMUM"/>
      <sheetName val="Tanah"/>
      <sheetName val="Bangunan"/>
      <sheetName val="Safety Margin"/>
      <sheetName val="Data 1"/>
      <sheetName val="Data 2"/>
      <sheetName val="Data 3"/>
      <sheetName val="Data 4"/>
      <sheetName val="Data 5"/>
      <sheetName val="Analisa"/>
      <sheetName val="Text"/>
      <sheetName val="COPYWRITE"/>
      <sheetName val="List"/>
      <sheetName val="FORM X COST"/>
      <sheetName val="data-5"/>
      <sheetName val="Fairqty"/>
      <sheetName val="As"/>
      <sheetName val="Mar"/>
      <sheetName val="Lap. bangunan"/>
      <sheetName val="data"/>
      <sheetName val="DATA BGN"/>
      <sheetName val="Sarana"/>
      <sheetName val="Resume"/>
      <sheetName val="Mesin"/>
      <sheetName val="Tenancy Sch"/>
      <sheetName val="Capitalisation"/>
      <sheetName val="Outgoings"/>
      <sheetName val="DATA_UMUM"/>
      <sheetName val="Safety_Margin"/>
      <sheetName val="Data_1"/>
      <sheetName val="Data_2"/>
      <sheetName val="Data_3"/>
      <sheetName val="Data_4"/>
      <sheetName val="Data_5"/>
      <sheetName val="datasheet"/>
      <sheetName val="BBNE"/>
      <sheetName val="BLNE"/>
      <sheetName val="ITNE"/>
      <sheetName val="KAA"/>
      <sheetName val="KMYE"/>
      <sheetName val="KT"/>
      <sheetName val="KTTG"/>
      <sheetName val="MDLE"/>
      <sheetName val="SAMAN"/>
      <sheetName val="SFRE"/>
      <sheetName val="SK"/>
      <sheetName val="TPZE"/>
      <sheetName val="TRG"/>
      <sheetName val="DataKlien"/>
      <sheetName val="Cover"/>
      <sheetName val="Surat"/>
      <sheetName val="Tanah "/>
      <sheetName val="Bangunan (2)"/>
      <sheetName val="Bangunan (3)"/>
      <sheetName val="Kesimpulan"/>
      <sheetName val="Marketibility"/>
      <sheetName val="Data Pembanding"/>
      <sheetName val="Peta (2)"/>
      <sheetName val="Photo"/>
      <sheetName val="Hit-Bang"/>
      <sheetName val="Teks"/>
      <sheetName val="FORM-X-1"/>
      <sheetName val="AT"/>
      <sheetName val="kki"/>
      <sheetName val="fin pro centers"/>
      <sheetName val="SUMMARY"/>
      <sheetName val="BCT"/>
      <sheetName val="Res (TB)"/>
      <sheetName val="Daftar No MAPPI"/>
      <sheetName val="RESIDU"/>
      <sheetName val="Data Harga Material"/>
      <sheetName val="T.material"/>
      <sheetName val="JSiar"/>
      <sheetName val="006"/>
      <sheetName val="_001"/>
      <sheetName val="An. Beton"/>
      <sheetName val="Cvr"/>
      <sheetName val="Depresiasi"/>
      <sheetName val="input-cost"/>
      <sheetName val="Revenue"/>
      <sheetName val="Ring"/>
      <sheetName val="GL_Account"/>
      <sheetName val="Bang-Non-St"/>
      <sheetName val="Add-trans"/>
      <sheetName val="S-2"/>
      <sheetName val="Pro-Base"/>
      <sheetName val="S-1"/>
      <sheetName val="Add-rev"/>
      <sheetName val="Exist"/>
      <sheetName val="Tot"/>
      <sheetName val="Tranpond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1">
          <cell r="B1" t="str">
            <v>Tanah Kosong</v>
          </cell>
        </row>
        <row r="2">
          <cell r="B2" t="str">
            <v>Rumah Tinggal</v>
          </cell>
        </row>
        <row r="3">
          <cell r="B3" t="str">
            <v>Pabrik / Gudang</v>
          </cell>
        </row>
        <row r="4">
          <cell r="B4" t="str">
            <v>Bengkel</v>
          </cell>
        </row>
        <row r="5">
          <cell r="B5" t="str">
            <v>Kantor</v>
          </cell>
        </row>
        <row r="6">
          <cell r="B6" t="str">
            <v>Kandang</v>
          </cell>
        </row>
        <row r="7">
          <cell r="B7" t="str">
            <v>Kebun / Sawah</v>
          </cell>
        </row>
        <row r="8">
          <cell r="B8" t="str">
            <v>Hotel</v>
          </cell>
        </row>
        <row r="9">
          <cell r="B9" t="str">
            <v>-</v>
          </cell>
        </row>
        <row r="11">
          <cell r="B11" t="str">
            <v>Segi empat</v>
          </cell>
        </row>
        <row r="12">
          <cell r="B12" t="str">
            <v>Segi tiga</v>
          </cell>
        </row>
        <row r="13">
          <cell r="B13" t="str">
            <v>Trapesium</v>
          </cell>
        </row>
        <row r="14">
          <cell r="B14" t="str">
            <v>Tidak beraturan</v>
          </cell>
        </row>
        <row r="15">
          <cell r="B15" t="str">
            <v>-</v>
          </cell>
        </row>
        <row r="17">
          <cell r="B17" t="str">
            <v>Darat, urugan</v>
          </cell>
          <cell r="C17" t="str">
            <v>Lebih tinggi dari jalan</v>
          </cell>
        </row>
        <row r="18">
          <cell r="B18" t="str">
            <v>Rawa, sawah</v>
          </cell>
          <cell r="C18" t="str">
            <v>Lebih rendah dari jalan</v>
          </cell>
        </row>
        <row r="19">
          <cell r="B19" t="str">
            <v>-</v>
          </cell>
          <cell r="C19" t="str">
            <v>Sama dengan jalan</v>
          </cell>
        </row>
        <row r="20">
          <cell r="C20" t="str">
            <v>-</v>
          </cell>
        </row>
        <row r="29">
          <cell r="B29" t="str">
            <v>HM</v>
          </cell>
        </row>
        <row r="30">
          <cell r="B30" t="str">
            <v>HGB</v>
          </cell>
        </row>
        <row r="31">
          <cell r="B31" t="str">
            <v>HGU</v>
          </cell>
        </row>
        <row r="32">
          <cell r="B32" t="str">
            <v>Hak Pakai</v>
          </cell>
        </row>
        <row r="33">
          <cell r="B33" t="str">
            <v>Sewa</v>
          </cell>
        </row>
        <row r="34">
          <cell r="B34" t="str">
            <v>Girik</v>
          </cell>
        </row>
        <row r="35">
          <cell r="B35" t="str">
            <v>Akte Jual Beli</v>
          </cell>
        </row>
        <row r="36">
          <cell r="B36" t="str">
            <v xml:space="preserve">Petok </v>
          </cell>
        </row>
        <row r="37">
          <cell r="B37" t="str">
            <v>-</v>
          </cell>
        </row>
        <row r="39">
          <cell r="B39">
            <v>1</v>
          </cell>
        </row>
        <row r="40">
          <cell r="B40">
            <v>2</v>
          </cell>
        </row>
        <row r="41">
          <cell r="B41">
            <v>3</v>
          </cell>
        </row>
        <row r="42">
          <cell r="B42">
            <v>4</v>
          </cell>
        </row>
        <row r="43">
          <cell r="B43">
            <v>5</v>
          </cell>
        </row>
        <row r="44">
          <cell r="B44">
            <v>6</v>
          </cell>
        </row>
        <row r="45">
          <cell r="B45">
            <v>7</v>
          </cell>
        </row>
        <row r="46">
          <cell r="B46">
            <v>8</v>
          </cell>
        </row>
        <row r="47">
          <cell r="B47">
            <v>9</v>
          </cell>
        </row>
        <row r="48">
          <cell r="B48">
            <v>10</v>
          </cell>
        </row>
        <row r="49">
          <cell r="B49">
            <v>0</v>
          </cell>
        </row>
        <row r="51">
          <cell r="B51" t="str">
            <v>Penawaran</v>
          </cell>
        </row>
        <row r="52">
          <cell r="B52" t="str">
            <v>Transaksi</v>
          </cell>
        </row>
        <row r="53">
          <cell r="B53" t="str">
            <v>-</v>
          </cell>
        </row>
        <row r="55">
          <cell r="B55" t="str">
            <v>Resident</v>
          </cell>
        </row>
        <row r="56">
          <cell r="B56" t="str">
            <v>Komersial</v>
          </cell>
        </row>
        <row r="57">
          <cell r="B57" t="str">
            <v>Industri</v>
          </cell>
        </row>
        <row r="58">
          <cell r="B58" t="str">
            <v>Campuran</v>
          </cell>
        </row>
        <row r="59">
          <cell r="B59" t="str">
            <v>-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Pengantar"/>
      <sheetName val="Resume"/>
      <sheetName val="Tanah"/>
      <sheetName val="Faktor_tan"/>
      <sheetName val="Bangunan"/>
      <sheetName val="Fktr_bangunan"/>
      <sheetName val="Pr&amp;Fs"/>
      <sheetName val="Anls_tan"/>
      <sheetName val="Kes&amp;Rekom"/>
      <sheetName val="Foto"/>
      <sheetName val="Peta &amp; pembanding"/>
      <sheetName val="btb sederhana"/>
      <sheetName val="Text Total NP"/>
      <sheetName val="Text Total NP (2)"/>
      <sheetName val="Text Total NP (3)"/>
      <sheetName val="Text Total NP (4)"/>
      <sheetName val="Text Total NP (5)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3">
          <cell r="D13">
            <v>0</v>
          </cell>
          <cell r="E13" t="str">
            <v>Sangat Baik</v>
          </cell>
        </row>
        <row r="14">
          <cell r="D14">
            <v>1</v>
          </cell>
          <cell r="E14" t="str">
            <v>Baik</v>
          </cell>
        </row>
        <row r="15">
          <cell r="D15">
            <v>2</v>
          </cell>
          <cell r="E15" t="str">
            <v>Cukup</v>
          </cell>
        </row>
        <row r="16">
          <cell r="D16">
            <v>3</v>
          </cell>
          <cell r="E16" t="str">
            <v>Kurang</v>
          </cell>
        </row>
        <row r="18">
          <cell r="D18">
            <v>0</v>
          </cell>
          <cell r="E18" t="str">
            <v>Sangat Baik</v>
          </cell>
        </row>
        <row r="19">
          <cell r="D19">
            <v>1</v>
          </cell>
          <cell r="E19" t="str">
            <v>Baik</v>
          </cell>
        </row>
        <row r="20">
          <cell r="D20">
            <v>2</v>
          </cell>
          <cell r="E20" t="str">
            <v>Cukup</v>
          </cell>
        </row>
        <row r="21">
          <cell r="D21">
            <v>3</v>
          </cell>
          <cell r="E21" t="str">
            <v>Kurang</v>
          </cell>
        </row>
        <row r="23">
          <cell r="D23">
            <v>0</v>
          </cell>
          <cell r="E23" t="str">
            <v>Sangat Baik</v>
          </cell>
        </row>
        <row r="24">
          <cell r="D24">
            <v>1</v>
          </cell>
          <cell r="E24" t="str">
            <v>Baik</v>
          </cell>
        </row>
        <row r="25">
          <cell r="D25">
            <v>2</v>
          </cell>
          <cell r="E25" t="str">
            <v>Cukup</v>
          </cell>
        </row>
        <row r="26">
          <cell r="D26">
            <v>3</v>
          </cell>
          <cell r="E26" t="str">
            <v>Kurang</v>
          </cell>
        </row>
      </sheetData>
      <sheetData sheetId="5" refreshError="1"/>
      <sheetData sheetId="6">
        <row r="10">
          <cell r="C10">
            <v>0</v>
          </cell>
          <cell r="D10" t="str">
            <v>Sangat Baik</v>
          </cell>
        </row>
        <row r="11">
          <cell r="C11">
            <v>1</v>
          </cell>
          <cell r="D11" t="str">
            <v>Baik</v>
          </cell>
        </row>
        <row r="12">
          <cell r="C12">
            <v>2</v>
          </cell>
          <cell r="D12" t="str">
            <v>Cukup</v>
          </cell>
        </row>
        <row r="13">
          <cell r="C13">
            <v>3</v>
          </cell>
          <cell r="D13" t="str">
            <v>Kurang</v>
          </cell>
        </row>
        <row r="15">
          <cell r="C15">
            <v>0</v>
          </cell>
          <cell r="D15" t="str">
            <v>Sangat Baik</v>
          </cell>
        </row>
        <row r="16">
          <cell r="C16">
            <v>1</v>
          </cell>
          <cell r="D16" t="str">
            <v>Baik</v>
          </cell>
        </row>
        <row r="17">
          <cell r="C17">
            <v>2</v>
          </cell>
          <cell r="D17" t="str">
            <v>Cukup</v>
          </cell>
        </row>
        <row r="18">
          <cell r="C18">
            <v>3</v>
          </cell>
          <cell r="D18" t="str">
            <v>Kurang</v>
          </cell>
        </row>
        <row r="20">
          <cell r="C20">
            <v>1</v>
          </cell>
          <cell r="D20" t="str">
            <v>Kualitas I, Permanen, Batu Bata</v>
          </cell>
        </row>
        <row r="21">
          <cell r="C21">
            <v>2</v>
          </cell>
          <cell r="D21" t="str">
            <v>Kualitas II, Permanen, Batu Bata / Batako</v>
          </cell>
        </row>
        <row r="22">
          <cell r="C22">
            <v>3</v>
          </cell>
          <cell r="D22" t="str">
            <v>Kualitas III, Semi Permanen, Batu Bata / Batako</v>
          </cell>
        </row>
        <row r="24">
          <cell r="C24">
            <v>1</v>
          </cell>
          <cell r="D24" t="str">
            <v>Marmer / Keramik * Sanatair Kualitas I</v>
          </cell>
        </row>
        <row r="25">
          <cell r="C25">
            <v>2</v>
          </cell>
          <cell r="D25" t="str">
            <v>Tegel Keramik / Teraso Kualitas II</v>
          </cell>
        </row>
        <row r="26">
          <cell r="C26">
            <v>3</v>
          </cell>
          <cell r="D26" t="str">
            <v>Semen / Tanpa Lantai</v>
          </cell>
        </row>
        <row r="28">
          <cell r="C28">
            <v>1</v>
          </cell>
          <cell r="D28" t="str">
            <v>di bawah 5 Tahun</v>
          </cell>
        </row>
        <row r="29">
          <cell r="C29">
            <v>2</v>
          </cell>
          <cell r="D29" t="str">
            <v>Antara 5 tahun s/d 10 tahun</v>
          </cell>
        </row>
        <row r="30">
          <cell r="C30">
            <v>3</v>
          </cell>
          <cell r="D30" t="str">
            <v>11 tahun ke atas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 list"/>
      <sheetName val="Sheet1"/>
      <sheetName val="Cari"/>
      <sheetName val="Sheet3"/>
    </sheetNames>
    <sheetDataSet>
      <sheetData sheetId="0">
        <row r="1">
          <cell r="A1" t="str">
            <v>Kelas</v>
          </cell>
        </row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  <row r="6">
          <cell r="A6">
            <v>5</v>
          </cell>
        </row>
        <row r="7">
          <cell r="A7">
            <v>6</v>
          </cell>
        </row>
        <row r="8">
          <cell r="A8">
            <v>7</v>
          </cell>
        </row>
      </sheetData>
      <sheetData sheetId="1">
        <row r="1">
          <cell r="A1" t="str">
            <v>ID</v>
          </cell>
        </row>
      </sheetData>
      <sheetData sheetId="2"/>
      <sheetData sheetId="3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 list"/>
      <sheetName val="Sheet1"/>
      <sheetName val="Cari"/>
      <sheetName val="Sheet3"/>
    </sheetNames>
    <sheetDataSet>
      <sheetData sheetId="0">
        <row r="1">
          <cell r="A1" t="str">
            <v>Kelas</v>
          </cell>
        </row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  <row r="6">
          <cell r="A6">
            <v>5</v>
          </cell>
        </row>
        <row r="7">
          <cell r="A7">
            <v>6</v>
          </cell>
        </row>
        <row r="8">
          <cell r="A8">
            <v>7</v>
          </cell>
        </row>
      </sheetData>
      <sheetData sheetId="1">
        <row r="1">
          <cell r="A1" t="str">
            <v>ID</v>
          </cell>
        </row>
      </sheetData>
      <sheetData sheetId="2"/>
      <sheetData sheetId="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 ruang"/>
    </sheetNames>
    <sheetDataSet>
      <sheetData sheetId="0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XXXX"/>
      <sheetName val="Inputs"/>
      <sheetName val="LookUp Table"/>
      <sheetName val="Market Summary"/>
      <sheetName val="Market"/>
      <sheetName val="Subject"/>
      <sheetName val="USD Loan"/>
      <sheetName val="IDR Loan"/>
      <sheetName val="Cashflow IDR"/>
      <sheetName val="Cashflow IDR in mil"/>
      <sheetName val="SPA"/>
      <sheetName val="CF Input"/>
      <sheetName val="Cost Spread"/>
      <sheetName val="Feasibility Sheet"/>
      <sheetName val="List"/>
      <sheetName val="TERM OF PAYMENT"/>
      <sheetName val="Isian"/>
      <sheetName val=" INCOME STATEMENT"/>
      <sheetName val="NORMA"/>
      <sheetName val="SM Tnh"/>
      <sheetName val="SM Bgn"/>
      <sheetName val="BCT"/>
      <sheetName val="As"/>
      <sheetName val="kantor"/>
      <sheetName val="KI+KMK"/>
      <sheetName val="Nil_angka1"/>
      <sheetName val="T.material"/>
      <sheetName val="Olah"/>
      <sheetName val="10 yr val"/>
      <sheetName val="UPAH &amp; BAHAN"/>
      <sheetName val="Permanent info"/>
      <sheetName val="BAHAN"/>
      <sheetName val="JSiar"/>
      <sheetName val="HarSat"/>
      <sheetName val="NERACA"/>
      <sheetName val="GH Quantity"/>
      <sheetName val="INV"/>
      <sheetName val="Gmd3"/>
      <sheetName val="Biaya"/>
      <sheetName val="Gambar Fisik"/>
      <sheetName val="Deskrip"/>
      <sheetName val="BQNSC"/>
      <sheetName val="pek tanah utk irigasi"/>
      <sheetName val="Bvlgari Projection-Base Case"/>
      <sheetName val="Daftar No MAPPI"/>
      <sheetName val="GeneralInfo"/>
      <sheetName val="FORM X COST"/>
      <sheetName val="DCF"/>
      <sheetName val="Mar"/>
      <sheetName val="Supporting"/>
      <sheetName val="data"/>
      <sheetName val="Bang-Non-St"/>
      <sheetName val="Std-Prod KS"/>
    </sheetNames>
    <sheetDataSet>
      <sheetData sheetId="0" refreshError="1"/>
      <sheetData sheetId="1" refreshError="1">
        <row r="86">
          <cell r="F86">
            <v>38353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00000"/>
      <sheetName val="DATA UMUM"/>
      <sheetName val="Tanah"/>
      <sheetName val="Bangunan"/>
      <sheetName val="Safety Margin"/>
      <sheetName val="Cover"/>
      <sheetName val="Laporan"/>
      <sheetName val="Foto-Foto"/>
      <sheetName val="Data 1"/>
      <sheetName val="Data 2"/>
      <sheetName val="Data 3"/>
      <sheetName val="Data 4"/>
      <sheetName val="Data 5"/>
      <sheetName val="Analisa"/>
      <sheetName val="Text"/>
      <sheetName val="COPYWRITE"/>
      <sheetName val="List"/>
      <sheetName val="Standarisasi"/>
      <sheetName val="Isian"/>
      <sheetName val="Analisa Tanah "/>
      <sheetName val="Analisa Bangunan"/>
      <sheetName val="Pengantar"/>
      <sheetName val="Uraian 1"/>
      <sheetName val="Uraian 2"/>
      <sheetName val="Uraian 3"/>
      <sheetName val="Foto aset 1"/>
      <sheetName val="Foto aset 2"/>
      <sheetName val="gambar"/>
      <sheetName val="Peta"/>
      <sheetName val="Cheklist"/>
      <sheetName val="Pembanding"/>
      <sheetName val="Depresiasi"/>
      <sheetName val="ue"/>
      <sheetName val="As"/>
      <sheetName val="INV"/>
      <sheetName val="Gmd3"/>
      <sheetName val="HSP"/>
      <sheetName val="NERACA"/>
      <sheetName val="HarSat"/>
      <sheetName val="62404"/>
      <sheetName val="An. Bgn"/>
      <sheetName val="Input Sheet"/>
      <sheetName val="2"/>
      <sheetName val="3"/>
      <sheetName val="Valuation"/>
      <sheetName val="TERM OF PAYMENT"/>
      <sheetName val="BCT"/>
      <sheetName val="SM Bgn"/>
      <sheetName val="SM Tnh"/>
      <sheetName val="cost recovery"/>
      <sheetName val="JKT"/>
      <sheetName val="Mesin"/>
      <sheetName val="N Tnh"/>
      <sheetName val="Inputs"/>
      <sheetName val="._uko Padi Mas dr BATAM_xls_._u"/>
      <sheetName val="Bang-Non-St"/>
      <sheetName val="CP TARGET"/>
      <sheetName val="CP PROYEK"/>
      <sheetName val="UPAH &amp; BAHAN"/>
      <sheetName val="Rekap Nilai Karet"/>
      <sheetName val="Rekap Direct Cost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61">
          <cell r="A61" t="str">
            <v>DKI JAKARTA</v>
          </cell>
        </row>
        <row r="62">
          <cell r="A62" t="str">
            <v>D.I ACEH</v>
          </cell>
        </row>
        <row r="63">
          <cell r="A63" t="str">
            <v>SUMATERA UTARA</v>
          </cell>
        </row>
        <row r="64">
          <cell r="A64" t="str">
            <v>SUMATERA BARAT</v>
          </cell>
        </row>
        <row r="65">
          <cell r="A65" t="str">
            <v>RIAU</v>
          </cell>
        </row>
        <row r="66">
          <cell r="A66" t="str">
            <v>JAMBI</v>
          </cell>
        </row>
        <row r="67">
          <cell r="A67" t="str">
            <v>BENGKULU</v>
          </cell>
        </row>
        <row r="68">
          <cell r="A68" t="str">
            <v>SUMATERA SELATAN</v>
          </cell>
        </row>
        <row r="69">
          <cell r="A69" t="str">
            <v>LAMPUNG</v>
          </cell>
        </row>
        <row r="70">
          <cell r="A70" t="str">
            <v>JAWA BARAT</v>
          </cell>
        </row>
        <row r="71">
          <cell r="A71" t="str">
            <v>JAWA TENGAH</v>
          </cell>
        </row>
        <row r="72">
          <cell r="A72" t="str">
            <v>D.I YOGYAKARTA</v>
          </cell>
        </row>
        <row r="73">
          <cell r="A73" t="str">
            <v>JAWA TIMUR</v>
          </cell>
        </row>
        <row r="74">
          <cell r="A74" t="str">
            <v>BALI</v>
          </cell>
        </row>
        <row r="75">
          <cell r="A75" t="str">
            <v>NTB</v>
          </cell>
        </row>
        <row r="76">
          <cell r="A76" t="str">
            <v>NTT</v>
          </cell>
        </row>
        <row r="77">
          <cell r="A77" t="str">
            <v>KALIMANTAN TIMUR</v>
          </cell>
        </row>
        <row r="78">
          <cell r="A78" t="str">
            <v>KALIMANTAN TENGAH</v>
          </cell>
        </row>
        <row r="79">
          <cell r="A79" t="str">
            <v>KALIMANTAN BARAT</v>
          </cell>
        </row>
        <row r="80">
          <cell r="A80" t="str">
            <v>KALIMANTAN SELATAN</v>
          </cell>
        </row>
        <row r="81">
          <cell r="A81" t="str">
            <v>SULAWESI TENGAH</v>
          </cell>
        </row>
        <row r="82">
          <cell r="A82" t="str">
            <v>SULAWESI SELATAN</v>
          </cell>
        </row>
        <row r="83">
          <cell r="A83" t="str">
            <v>SULAWESI UTARA</v>
          </cell>
        </row>
        <row r="84">
          <cell r="A84" t="str">
            <v>SULAWESI TENGGARA</v>
          </cell>
        </row>
        <row r="85">
          <cell r="A85" t="str">
            <v>MALUKU</v>
          </cell>
        </row>
        <row r="86">
          <cell r="A86" t="str">
            <v>IRIAN JAYA</v>
          </cell>
        </row>
        <row r="87">
          <cell r="A87" t="str">
            <v>-</v>
          </cell>
        </row>
      </sheetData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Z1)"/>
      <sheetName val="Z2"/>
      <sheetName val="Z2."/>
      <sheetName val="Z3"/>
      <sheetName val="Z4"/>
      <sheetName val="Z5"/>
      <sheetName val="Resum"/>
      <sheetName val="SUKAMULYA GABUNG"/>
      <sheetName val="KERTAJATI  2017"/>
      <sheetName val="KERTASARI"/>
      <sheetName val="BANTARJATI"/>
      <sheetName val="SUKAKERTA"/>
    </sheetNames>
    <sheetDataSet>
      <sheetData sheetId="0">
        <row r="82">
          <cell r="D82">
            <v>356000</v>
          </cell>
        </row>
      </sheetData>
      <sheetData sheetId="1">
        <row r="82">
          <cell r="D82">
            <v>238000</v>
          </cell>
        </row>
      </sheetData>
      <sheetData sheetId="2">
        <row r="82">
          <cell r="D82">
            <v>240000</v>
          </cell>
        </row>
      </sheetData>
      <sheetData sheetId="3">
        <row r="82">
          <cell r="D82">
            <v>204000</v>
          </cell>
        </row>
      </sheetData>
      <sheetData sheetId="4">
        <row r="82">
          <cell r="D82">
            <v>170000</v>
          </cell>
        </row>
      </sheetData>
      <sheetData sheetId="5">
        <row r="82">
          <cell r="D82">
            <v>121000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0000"/>
  </sheetPr>
  <dimension ref="A1:F6"/>
  <sheetViews>
    <sheetView workbookViewId="0">
      <selection activeCell="G15" sqref="G15"/>
    </sheetView>
  </sheetViews>
  <sheetFormatPr defaultRowHeight="15"/>
  <cols>
    <col min="5" max="5" width="14.140625" customWidth="1"/>
    <col min="6" max="6" width="13" customWidth="1"/>
  </cols>
  <sheetData>
    <row r="1" spans="1:6">
      <c r="A1" s="50" t="s">
        <v>70</v>
      </c>
      <c r="B1" s="540" t="s">
        <v>71</v>
      </c>
      <c r="C1" s="541"/>
      <c r="D1" s="541"/>
      <c r="E1" s="542"/>
      <c r="F1" s="51">
        <f>'[27]Z1)'!D82</f>
        <v>356000</v>
      </c>
    </row>
    <row r="2" spans="1:6" hidden="1">
      <c r="A2" s="50" t="s">
        <v>72</v>
      </c>
      <c r="B2" s="50" t="s">
        <v>73</v>
      </c>
      <c r="C2" s="50"/>
      <c r="D2" s="50"/>
      <c r="E2" s="50"/>
      <c r="F2" s="51">
        <f>[27]Z2!D82</f>
        <v>238000</v>
      </c>
    </row>
    <row r="3" spans="1:6">
      <c r="A3" s="50" t="s">
        <v>72</v>
      </c>
      <c r="B3" s="540" t="s">
        <v>74</v>
      </c>
      <c r="C3" s="541"/>
      <c r="D3" s="541"/>
      <c r="E3" s="542"/>
      <c r="F3" s="51">
        <f>[27]Z2.!D82</f>
        <v>240000</v>
      </c>
    </row>
    <row r="4" spans="1:6">
      <c r="A4" s="50" t="s">
        <v>75</v>
      </c>
      <c r="B4" s="540" t="s">
        <v>76</v>
      </c>
      <c r="C4" s="541"/>
      <c r="D4" s="541"/>
      <c r="E4" s="542"/>
      <c r="F4" s="51">
        <f>+[27]Z3!D82</f>
        <v>204000</v>
      </c>
    </row>
    <row r="5" spans="1:6">
      <c r="A5" s="50" t="s">
        <v>77</v>
      </c>
      <c r="B5" s="540" t="s">
        <v>78</v>
      </c>
      <c r="C5" s="541"/>
      <c r="D5" s="541"/>
      <c r="E5" s="542"/>
      <c r="F5" s="51">
        <f>[27]Z4!D82</f>
        <v>170000</v>
      </c>
    </row>
    <row r="6" spans="1:6" hidden="1">
      <c r="A6" s="50" t="s">
        <v>79</v>
      </c>
      <c r="B6" s="540" t="s">
        <v>80</v>
      </c>
      <c r="C6" s="541"/>
      <c r="D6" s="541"/>
      <c r="E6" s="542"/>
      <c r="F6" s="51">
        <f>[27]Z5!D82</f>
        <v>121000</v>
      </c>
    </row>
  </sheetData>
  <mergeCells count="5">
    <mergeCell ref="B1:E1"/>
    <mergeCell ref="B3:E3"/>
    <mergeCell ref="B4:E4"/>
    <mergeCell ref="B5:E5"/>
    <mergeCell ref="B6:E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0000"/>
    <pageSetUpPr fitToPage="1"/>
  </sheetPr>
  <dimension ref="A1:XFD763"/>
  <sheetViews>
    <sheetView showGridLines="0" view="pageBreakPreview" topLeftCell="AM751" zoomScale="85" zoomScaleNormal="50" zoomScaleSheetLayoutView="85" workbookViewId="0">
      <selection activeCell="AX756" sqref="AX756"/>
    </sheetView>
  </sheetViews>
  <sheetFormatPr defaultColWidth="9.140625" defaultRowHeight="15"/>
  <cols>
    <col min="1" max="1" width="5.85546875" style="1" customWidth="1"/>
    <col min="2" max="2" width="3.7109375" style="1" customWidth="1"/>
    <col min="3" max="3" width="28" style="1" customWidth="1"/>
    <col min="4" max="4" width="3.85546875" style="1" customWidth="1"/>
    <col min="5" max="5" width="24.140625" style="1" customWidth="1"/>
    <col min="6" max="6" width="9.85546875" style="1" customWidth="1"/>
    <col min="7" max="7" width="3.42578125" style="1" customWidth="1"/>
    <col min="8" max="8" width="22" style="1" customWidth="1"/>
    <col min="9" max="9" width="9.7109375" style="26" customWidth="1"/>
    <col min="10" max="10" width="10.28515625" style="1" customWidth="1"/>
    <col min="11" max="11" width="12.140625" style="1" customWidth="1"/>
    <col min="12" max="12" width="15" style="1" hidden="1" customWidth="1"/>
    <col min="13" max="13" width="0" style="1" hidden="1" customWidth="1"/>
    <col min="14" max="14" width="4.42578125" style="1" customWidth="1"/>
    <col min="15" max="15" width="18.5703125" style="30" customWidth="1"/>
    <col min="16" max="16" width="9.140625" style="1"/>
    <col min="17" max="17" width="11.28515625" style="1" customWidth="1"/>
    <col min="18" max="18" width="4.85546875" style="1" customWidth="1"/>
    <col min="19" max="19" width="12" style="1" customWidth="1"/>
    <col min="20" max="21" width="9.140625" style="1"/>
    <col min="22" max="22" width="19.5703125" style="2" customWidth="1"/>
    <col min="23" max="23" width="9.140625" style="1" bestFit="1" customWidth="1"/>
    <col min="24" max="24" width="11.7109375" style="1" customWidth="1"/>
    <col min="25" max="25" width="9.42578125" style="1" customWidth="1"/>
    <col min="26" max="26" width="10.7109375" style="1" customWidth="1"/>
    <col min="27" max="27" width="3.7109375" style="1" customWidth="1"/>
    <col min="28" max="28" width="13.85546875" style="1" customWidth="1"/>
    <col min="29" max="29" width="9.140625" style="1" customWidth="1"/>
    <col min="30" max="30" width="16.42578125" style="1" customWidth="1"/>
    <col min="31" max="31" width="16.28515625" style="1" customWidth="1"/>
    <col min="32" max="32" width="19.42578125" style="1" customWidth="1"/>
    <col min="33" max="33" width="30.28515625" style="1" customWidth="1"/>
    <col min="34" max="34" width="15.7109375" style="1" customWidth="1"/>
    <col min="35" max="35" width="20.7109375" style="55" customWidth="1"/>
    <col min="36" max="37" width="15.7109375" style="1" customWidth="1"/>
    <col min="38" max="38" width="18.28515625" style="52" bestFit="1" customWidth="1"/>
    <col min="39" max="40" width="15.7109375" style="1" customWidth="1"/>
    <col min="41" max="41" width="18.28515625" style="52" bestFit="1" customWidth="1"/>
    <col min="42" max="42" width="19.7109375" style="1" customWidth="1"/>
    <col min="43" max="43" width="15.7109375" style="1" customWidth="1"/>
    <col min="44" max="44" width="18.5703125" style="1" customWidth="1"/>
    <col min="45" max="45" width="17.28515625" style="1" customWidth="1"/>
    <col min="46" max="47" width="15.7109375" style="1" customWidth="1"/>
    <col min="48" max="48" width="19.42578125" style="59" customWidth="1"/>
    <col min="49" max="49" width="28" style="1" customWidth="1"/>
    <col min="50" max="50" width="17.85546875" style="1" bestFit="1" customWidth="1"/>
    <col min="51" max="16384" width="9.140625" style="1"/>
  </cols>
  <sheetData>
    <row r="1" spans="1:50" s="38" customFormat="1" ht="30">
      <c r="A1" s="599" t="s">
        <v>115</v>
      </c>
      <c r="B1" s="599"/>
      <c r="C1" s="599"/>
      <c r="D1" s="599"/>
      <c r="E1" s="599"/>
      <c r="F1" s="599"/>
      <c r="G1" s="599"/>
      <c r="H1" s="599"/>
      <c r="I1" s="599"/>
      <c r="J1" s="599"/>
      <c r="K1" s="599"/>
      <c r="L1" s="599"/>
      <c r="M1" s="599"/>
      <c r="N1" s="599"/>
      <c r="O1" s="599"/>
      <c r="P1" s="599"/>
      <c r="Q1" s="599"/>
      <c r="R1" s="599"/>
      <c r="S1" s="599"/>
      <c r="T1" s="599"/>
      <c r="U1" s="599"/>
      <c r="V1" s="599"/>
      <c r="W1" s="599"/>
      <c r="X1" s="599"/>
      <c r="Y1" s="599"/>
      <c r="Z1" s="599"/>
      <c r="AA1" s="599"/>
      <c r="AB1" s="599"/>
      <c r="AC1" s="599"/>
      <c r="AD1" s="599"/>
      <c r="AE1" s="599"/>
      <c r="AF1" s="599"/>
      <c r="AG1" s="599"/>
      <c r="AH1" s="599"/>
      <c r="AI1" s="599"/>
      <c r="AJ1" s="599"/>
      <c r="AK1" s="599"/>
      <c r="AL1" s="599"/>
      <c r="AM1" s="599"/>
      <c r="AN1" s="599"/>
      <c r="AO1" s="599"/>
      <c r="AP1" s="599"/>
      <c r="AQ1" s="599"/>
      <c r="AR1" s="599"/>
      <c r="AS1" s="599"/>
      <c r="AT1" s="599"/>
      <c r="AU1" s="599"/>
      <c r="AV1" s="599"/>
      <c r="AW1" s="599"/>
    </row>
    <row r="2" spans="1:50" s="38" customFormat="1" ht="30">
      <c r="A2" s="599" t="s">
        <v>135</v>
      </c>
      <c r="B2" s="599"/>
      <c r="C2" s="599"/>
      <c r="D2" s="599"/>
      <c r="E2" s="599"/>
      <c r="F2" s="599"/>
      <c r="G2" s="599"/>
      <c r="H2" s="599"/>
      <c r="I2" s="599"/>
      <c r="J2" s="599"/>
      <c r="K2" s="599"/>
      <c r="L2" s="599"/>
      <c r="M2" s="599"/>
      <c r="N2" s="599"/>
      <c r="O2" s="599"/>
      <c r="P2" s="599"/>
      <c r="Q2" s="599"/>
      <c r="R2" s="599"/>
      <c r="S2" s="599"/>
      <c r="T2" s="599"/>
      <c r="U2" s="599"/>
      <c r="V2" s="599"/>
      <c r="W2" s="599"/>
      <c r="X2" s="599"/>
      <c r="Y2" s="599"/>
      <c r="Z2" s="599"/>
      <c r="AA2" s="599"/>
      <c r="AB2" s="599"/>
      <c r="AC2" s="599"/>
      <c r="AD2" s="599"/>
      <c r="AE2" s="599"/>
      <c r="AF2" s="599"/>
      <c r="AG2" s="599"/>
      <c r="AH2" s="599"/>
      <c r="AI2" s="599"/>
      <c r="AJ2" s="599"/>
      <c r="AK2" s="599"/>
      <c r="AL2" s="599"/>
      <c r="AM2" s="599"/>
      <c r="AN2" s="599"/>
      <c r="AO2" s="599"/>
      <c r="AP2" s="599"/>
      <c r="AQ2" s="599"/>
      <c r="AR2" s="599"/>
      <c r="AS2" s="599"/>
      <c r="AT2" s="599"/>
      <c r="AU2" s="599"/>
      <c r="AV2" s="599"/>
      <c r="AW2" s="599"/>
    </row>
    <row r="3" spans="1:50" s="38" customFormat="1" ht="22.5">
      <c r="A3" s="600" t="s">
        <v>136</v>
      </c>
      <c r="B3" s="600"/>
      <c r="C3" s="600"/>
      <c r="D3" s="600"/>
      <c r="E3" s="600"/>
      <c r="F3" s="600"/>
      <c r="G3" s="600"/>
      <c r="H3" s="600"/>
      <c r="I3" s="600"/>
      <c r="J3" s="600"/>
      <c r="K3" s="600"/>
      <c r="L3" s="600"/>
      <c r="M3" s="600"/>
      <c r="N3" s="600"/>
      <c r="O3" s="600"/>
      <c r="P3" s="600"/>
      <c r="Q3" s="600"/>
      <c r="R3" s="600"/>
      <c r="S3" s="600"/>
      <c r="T3" s="600"/>
      <c r="U3" s="600"/>
      <c r="V3" s="600"/>
      <c r="W3" s="600"/>
      <c r="X3" s="600"/>
      <c r="Y3" s="600"/>
      <c r="Z3" s="600"/>
      <c r="AA3" s="600"/>
      <c r="AB3" s="600"/>
      <c r="AC3" s="600"/>
      <c r="AD3" s="600"/>
      <c r="AE3" s="600"/>
      <c r="AF3" s="600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</row>
    <row r="4" spans="1:50" s="38" customFormat="1" ht="22.5">
      <c r="A4" s="600" t="s">
        <v>137</v>
      </c>
      <c r="B4" s="600"/>
      <c r="C4" s="600"/>
      <c r="D4" s="600"/>
      <c r="E4" s="600"/>
      <c r="F4" s="600"/>
      <c r="G4" s="600"/>
      <c r="H4" s="600"/>
      <c r="I4" s="600"/>
      <c r="J4" s="600"/>
      <c r="K4" s="600"/>
      <c r="L4" s="600"/>
      <c r="M4" s="600"/>
      <c r="N4" s="600"/>
      <c r="O4" s="600"/>
      <c r="P4" s="600"/>
      <c r="Q4" s="600"/>
      <c r="R4" s="600"/>
      <c r="S4" s="600"/>
      <c r="T4" s="600"/>
      <c r="U4" s="600"/>
      <c r="V4" s="600"/>
      <c r="W4" s="600"/>
      <c r="X4" s="600"/>
      <c r="Y4" s="600"/>
      <c r="Z4" s="600"/>
      <c r="AA4" s="600"/>
      <c r="AB4" s="600"/>
      <c r="AC4" s="600"/>
      <c r="AD4" s="600"/>
      <c r="AE4" s="600"/>
      <c r="AF4" s="600"/>
      <c r="AG4" s="600"/>
      <c r="AH4" s="600"/>
      <c r="AI4" s="600"/>
      <c r="AJ4" s="600"/>
      <c r="AK4" s="600"/>
      <c r="AL4" s="600"/>
      <c r="AM4" s="600"/>
      <c r="AN4" s="600"/>
      <c r="AO4" s="600"/>
      <c r="AP4" s="600"/>
      <c r="AQ4" s="600"/>
      <c r="AR4" s="600"/>
      <c r="AS4" s="600"/>
      <c r="AT4" s="600"/>
      <c r="AU4" s="600"/>
      <c r="AV4" s="600"/>
      <c r="AW4" s="600"/>
    </row>
    <row r="5" spans="1:50" s="38" customFormat="1" ht="20.25" customHeight="1">
      <c r="A5" s="158"/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8"/>
      <c r="AF5" s="158"/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/>
    </row>
    <row r="6" spans="1:50">
      <c r="A6" s="601" t="s">
        <v>44</v>
      </c>
      <c r="B6" s="604" t="s">
        <v>43</v>
      </c>
      <c r="C6" s="604"/>
      <c r="D6" s="604"/>
      <c r="E6" s="604"/>
      <c r="F6" s="604" t="s">
        <v>42</v>
      </c>
      <c r="G6" s="604"/>
      <c r="H6" s="604"/>
      <c r="I6" s="604"/>
      <c r="J6" s="604"/>
      <c r="K6" s="604"/>
      <c r="L6" s="604" t="s">
        <v>41</v>
      </c>
      <c r="M6" s="604"/>
      <c r="N6" s="604" t="s">
        <v>40</v>
      </c>
      <c r="O6" s="604"/>
      <c r="P6" s="604"/>
      <c r="Q6" s="604"/>
      <c r="R6" s="604" t="s">
        <v>39</v>
      </c>
      <c r="S6" s="604"/>
      <c r="T6" s="604"/>
      <c r="U6" s="604" t="s">
        <v>38</v>
      </c>
      <c r="V6" s="604"/>
      <c r="W6" s="604"/>
      <c r="X6" s="604"/>
      <c r="Y6" s="604"/>
      <c r="Z6" s="604"/>
      <c r="AA6" s="604" t="s">
        <v>37</v>
      </c>
      <c r="AB6" s="604"/>
      <c r="AC6" s="604"/>
      <c r="AD6" s="604" t="s">
        <v>36</v>
      </c>
      <c r="AE6" s="604" t="s">
        <v>35</v>
      </c>
      <c r="AF6" s="604" t="s">
        <v>34</v>
      </c>
      <c r="AG6" s="604" t="s">
        <v>51</v>
      </c>
      <c r="AH6" s="611" t="s">
        <v>52</v>
      </c>
      <c r="AI6" s="612"/>
      <c r="AJ6" s="612"/>
      <c r="AK6" s="612"/>
      <c r="AL6" s="612"/>
      <c r="AM6" s="612"/>
      <c r="AN6" s="612"/>
      <c r="AO6" s="612"/>
      <c r="AP6" s="612"/>
      <c r="AQ6" s="612"/>
      <c r="AR6" s="612"/>
      <c r="AS6" s="612"/>
      <c r="AT6" s="612"/>
      <c r="AU6" s="612"/>
      <c r="AV6" s="613"/>
      <c r="AW6" s="614" t="s">
        <v>53</v>
      </c>
    </row>
    <row r="7" spans="1:50">
      <c r="A7" s="602"/>
      <c r="B7" s="605" t="s">
        <v>33</v>
      </c>
      <c r="C7" s="606"/>
      <c r="D7" s="604" t="s">
        <v>32</v>
      </c>
      <c r="E7" s="604"/>
      <c r="F7" s="601" t="s">
        <v>31</v>
      </c>
      <c r="G7" s="604" t="s">
        <v>30</v>
      </c>
      <c r="H7" s="604"/>
      <c r="I7" s="617" t="s">
        <v>29</v>
      </c>
      <c r="J7" s="604" t="s">
        <v>28</v>
      </c>
      <c r="K7" s="601" t="s">
        <v>27</v>
      </c>
      <c r="L7" s="604" t="s">
        <v>26</v>
      </c>
      <c r="M7" s="604" t="s">
        <v>25</v>
      </c>
      <c r="N7" s="605" t="s">
        <v>22</v>
      </c>
      <c r="O7" s="606"/>
      <c r="P7" s="601" t="s">
        <v>21</v>
      </c>
      <c r="Q7" s="601" t="s">
        <v>25</v>
      </c>
      <c r="R7" s="605" t="s">
        <v>19</v>
      </c>
      <c r="S7" s="606"/>
      <c r="T7" s="601" t="s">
        <v>24</v>
      </c>
      <c r="U7" s="604" t="s">
        <v>23</v>
      </c>
      <c r="V7" s="604"/>
      <c r="W7" s="604"/>
      <c r="X7" s="604"/>
      <c r="Y7" s="604"/>
      <c r="Z7" s="604" t="s">
        <v>21</v>
      </c>
      <c r="AA7" s="604" t="s">
        <v>22</v>
      </c>
      <c r="AB7" s="604"/>
      <c r="AC7" s="604" t="s">
        <v>21</v>
      </c>
      <c r="AD7" s="604"/>
      <c r="AE7" s="604"/>
      <c r="AF7" s="604"/>
      <c r="AG7" s="604"/>
      <c r="AH7" s="611" t="s">
        <v>54</v>
      </c>
      <c r="AI7" s="612"/>
      <c r="AJ7" s="612"/>
      <c r="AK7" s="612"/>
      <c r="AL7" s="612"/>
      <c r="AM7" s="612"/>
      <c r="AN7" s="612"/>
      <c r="AO7" s="612"/>
      <c r="AP7" s="613"/>
      <c r="AQ7" s="611" t="s">
        <v>55</v>
      </c>
      <c r="AR7" s="639"/>
      <c r="AS7" s="639"/>
      <c r="AT7" s="639"/>
      <c r="AU7" s="640"/>
      <c r="AV7" s="60"/>
      <c r="AW7" s="615"/>
    </row>
    <row r="8" spans="1:50">
      <c r="A8" s="602"/>
      <c r="B8" s="607"/>
      <c r="C8" s="608"/>
      <c r="D8" s="604"/>
      <c r="E8" s="604"/>
      <c r="F8" s="602"/>
      <c r="G8" s="604"/>
      <c r="H8" s="604"/>
      <c r="I8" s="618"/>
      <c r="J8" s="604"/>
      <c r="K8" s="602"/>
      <c r="L8" s="604"/>
      <c r="M8" s="604"/>
      <c r="N8" s="607"/>
      <c r="O8" s="608"/>
      <c r="P8" s="602"/>
      <c r="Q8" s="602"/>
      <c r="R8" s="607"/>
      <c r="S8" s="608"/>
      <c r="T8" s="602"/>
      <c r="U8" s="601" t="s">
        <v>20</v>
      </c>
      <c r="V8" s="601" t="s">
        <v>19</v>
      </c>
      <c r="W8" s="601" t="s">
        <v>18</v>
      </c>
      <c r="X8" s="601" t="s">
        <v>17</v>
      </c>
      <c r="Y8" s="601" t="s">
        <v>16</v>
      </c>
      <c r="Z8" s="604"/>
      <c r="AA8" s="604"/>
      <c r="AB8" s="604"/>
      <c r="AC8" s="604"/>
      <c r="AD8" s="604"/>
      <c r="AE8" s="604"/>
      <c r="AF8" s="604"/>
      <c r="AG8" s="604"/>
      <c r="AH8" s="611" t="s">
        <v>42</v>
      </c>
      <c r="AI8" s="613"/>
      <c r="AJ8" s="611" t="s">
        <v>40</v>
      </c>
      <c r="AK8" s="612"/>
      <c r="AL8" s="613"/>
      <c r="AM8" s="611" t="s">
        <v>39</v>
      </c>
      <c r="AN8" s="612"/>
      <c r="AO8" s="613"/>
      <c r="AP8" s="634" t="s">
        <v>56</v>
      </c>
      <c r="AQ8" s="611" t="s">
        <v>57</v>
      </c>
      <c r="AR8" s="613"/>
      <c r="AS8" s="611" t="s">
        <v>58</v>
      </c>
      <c r="AT8" s="612"/>
      <c r="AU8" s="613"/>
      <c r="AV8" s="636" t="s">
        <v>59</v>
      </c>
      <c r="AW8" s="615"/>
    </row>
    <row r="9" spans="1:50" ht="25.5">
      <c r="A9" s="603"/>
      <c r="B9" s="609"/>
      <c r="C9" s="610"/>
      <c r="D9" s="48"/>
      <c r="E9" s="49">
        <v>3</v>
      </c>
      <c r="F9" s="603"/>
      <c r="G9" s="48"/>
      <c r="H9" s="166">
        <v>5</v>
      </c>
      <c r="I9" s="619"/>
      <c r="J9" s="166">
        <v>7</v>
      </c>
      <c r="K9" s="603"/>
      <c r="L9" s="166">
        <v>9</v>
      </c>
      <c r="M9" s="166">
        <v>10</v>
      </c>
      <c r="N9" s="609"/>
      <c r="O9" s="610"/>
      <c r="P9" s="603"/>
      <c r="Q9" s="603"/>
      <c r="R9" s="609"/>
      <c r="S9" s="610"/>
      <c r="T9" s="603"/>
      <c r="U9" s="603"/>
      <c r="V9" s="603"/>
      <c r="W9" s="603"/>
      <c r="X9" s="603"/>
      <c r="Y9" s="603"/>
      <c r="Z9" s="166">
        <v>21</v>
      </c>
      <c r="AA9" s="638">
        <v>22</v>
      </c>
      <c r="AB9" s="638"/>
      <c r="AC9" s="166">
        <v>23</v>
      </c>
      <c r="AD9" s="166">
        <v>24</v>
      </c>
      <c r="AE9" s="166">
        <v>25</v>
      </c>
      <c r="AF9" s="166">
        <v>26</v>
      </c>
      <c r="AG9" s="166">
        <v>27</v>
      </c>
      <c r="AH9" s="46" t="s">
        <v>60</v>
      </c>
      <c r="AI9" s="56" t="s">
        <v>61</v>
      </c>
      <c r="AJ9" s="46" t="s">
        <v>62</v>
      </c>
      <c r="AK9" s="46" t="s">
        <v>63</v>
      </c>
      <c r="AL9" s="47" t="s">
        <v>61</v>
      </c>
      <c r="AM9" s="46" t="s">
        <v>64</v>
      </c>
      <c r="AN9" s="46" t="s">
        <v>63</v>
      </c>
      <c r="AO9" s="46" t="s">
        <v>61</v>
      </c>
      <c r="AP9" s="635"/>
      <c r="AQ9" s="46" t="s">
        <v>65</v>
      </c>
      <c r="AR9" s="47" t="s">
        <v>66</v>
      </c>
      <c r="AS9" s="46" t="s">
        <v>67</v>
      </c>
      <c r="AT9" s="47" t="s">
        <v>68</v>
      </c>
      <c r="AU9" s="47" t="s">
        <v>69</v>
      </c>
      <c r="AV9" s="637"/>
      <c r="AW9" s="616"/>
    </row>
    <row r="10" spans="1:50">
      <c r="A10" s="276">
        <v>1</v>
      </c>
      <c r="B10" s="277">
        <v>2</v>
      </c>
      <c r="C10" s="278">
        <v>3</v>
      </c>
      <c r="D10" s="276">
        <v>4</v>
      </c>
      <c r="E10" s="277">
        <v>5</v>
      </c>
      <c r="F10" s="278">
        <v>6</v>
      </c>
      <c r="G10" s="276">
        <v>7</v>
      </c>
      <c r="H10" s="277">
        <v>8</v>
      </c>
      <c r="I10" s="278">
        <v>9</v>
      </c>
      <c r="J10" s="276">
        <v>10</v>
      </c>
      <c r="K10" s="277">
        <v>11</v>
      </c>
      <c r="L10" s="278">
        <v>12</v>
      </c>
      <c r="M10" s="276">
        <v>13</v>
      </c>
      <c r="N10" s="277">
        <v>14</v>
      </c>
      <c r="O10" s="278">
        <v>15</v>
      </c>
      <c r="P10" s="276">
        <v>16</v>
      </c>
      <c r="Q10" s="277">
        <v>17</v>
      </c>
      <c r="R10" s="278">
        <v>18</v>
      </c>
      <c r="S10" s="276">
        <v>19</v>
      </c>
      <c r="T10" s="277">
        <v>20</v>
      </c>
      <c r="U10" s="278">
        <v>21</v>
      </c>
      <c r="V10" s="276">
        <v>22</v>
      </c>
      <c r="W10" s="277">
        <v>23</v>
      </c>
      <c r="X10" s="278">
        <v>24</v>
      </c>
      <c r="Y10" s="276">
        <v>25</v>
      </c>
      <c r="Z10" s="277">
        <v>26</v>
      </c>
      <c r="AA10" s="278">
        <v>27</v>
      </c>
      <c r="AB10" s="276">
        <v>28</v>
      </c>
      <c r="AC10" s="277">
        <v>29</v>
      </c>
      <c r="AD10" s="278">
        <v>30</v>
      </c>
      <c r="AE10" s="276">
        <v>31</v>
      </c>
      <c r="AF10" s="277">
        <v>32</v>
      </c>
      <c r="AG10" s="278">
        <v>33</v>
      </c>
      <c r="AH10" s="276">
        <v>34</v>
      </c>
      <c r="AI10" s="277">
        <v>35</v>
      </c>
      <c r="AJ10" s="278">
        <v>36</v>
      </c>
      <c r="AK10" s="276">
        <v>37</v>
      </c>
      <c r="AL10" s="277">
        <v>38</v>
      </c>
      <c r="AM10" s="278">
        <v>39</v>
      </c>
      <c r="AN10" s="276">
        <v>40</v>
      </c>
      <c r="AO10" s="277">
        <v>41</v>
      </c>
      <c r="AP10" s="278">
        <v>42</v>
      </c>
      <c r="AQ10" s="276">
        <v>43</v>
      </c>
      <c r="AR10" s="277">
        <v>44</v>
      </c>
      <c r="AS10" s="278">
        <v>45</v>
      </c>
      <c r="AT10" s="276">
        <v>46</v>
      </c>
      <c r="AU10" s="277">
        <v>47</v>
      </c>
      <c r="AV10" s="278">
        <v>48</v>
      </c>
      <c r="AW10" s="276">
        <v>49</v>
      </c>
    </row>
    <row r="11" spans="1:50" ht="15.75" customHeight="1">
      <c r="A11" s="289">
        <v>1</v>
      </c>
      <c r="B11" s="290" t="s">
        <v>9</v>
      </c>
      <c r="C11" s="291" t="s">
        <v>203</v>
      </c>
      <c r="D11" s="292"/>
      <c r="E11" s="293"/>
      <c r="F11" s="543" t="s">
        <v>204</v>
      </c>
      <c r="G11" s="290" t="s">
        <v>9</v>
      </c>
      <c r="H11" s="294" t="s">
        <v>205</v>
      </c>
      <c r="I11" s="577">
        <v>89</v>
      </c>
      <c r="J11" s="572" t="s">
        <v>206</v>
      </c>
      <c r="K11" s="549" t="s">
        <v>207</v>
      </c>
      <c r="L11" s="549"/>
      <c r="M11" s="547"/>
      <c r="N11" s="290" t="s">
        <v>9</v>
      </c>
      <c r="O11" s="294" t="s">
        <v>208</v>
      </c>
      <c r="P11" s="295"/>
      <c r="Q11" s="296">
        <v>64.510000000000005</v>
      </c>
      <c r="R11" s="297" t="s">
        <v>9</v>
      </c>
      <c r="S11" s="298" t="s">
        <v>8</v>
      </c>
      <c r="T11" s="299">
        <v>6</v>
      </c>
      <c r="U11" s="298">
        <v>1</v>
      </c>
      <c r="V11" s="299" t="s">
        <v>209</v>
      </c>
      <c r="W11" s="300">
        <v>0</v>
      </c>
      <c r="X11" s="301">
        <v>2</v>
      </c>
      <c r="Y11" s="302">
        <v>0</v>
      </c>
      <c r="Z11" s="303">
        <f>SUM(W11:Y11)</f>
        <v>2</v>
      </c>
      <c r="AA11" s="293"/>
      <c r="AB11" s="293"/>
      <c r="AC11" s="295"/>
      <c r="AD11" s="304"/>
      <c r="AE11" s="305"/>
      <c r="AF11" s="306"/>
      <c r="AG11" s="306"/>
      <c r="AH11" s="307">
        <v>470000</v>
      </c>
      <c r="AI11" s="308">
        <f>+AH11*I11</f>
        <v>41830000</v>
      </c>
      <c r="AJ11" s="309">
        <v>300000</v>
      </c>
      <c r="AK11" s="309">
        <f>+(AJ11*Q11)*0.5</f>
        <v>9676500</v>
      </c>
      <c r="AL11" s="310">
        <f>SUM(AK11:AK13)</f>
        <v>11329500</v>
      </c>
      <c r="AM11" s="310">
        <v>150000</v>
      </c>
      <c r="AN11" s="311">
        <f>+AM11*X11</f>
        <v>300000</v>
      </c>
      <c r="AO11" s="310">
        <f>SUM(AN11:AN56)</f>
        <v>16561850</v>
      </c>
      <c r="AP11" s="310">
        <f>+AI11+AL11+AO11</f>
        <v>69721350</v>
      </c>
      <c r="AQ11" s="312">
        <v>0</v>
      </c>
      <c r="AR11" s="313">
        <v>0</v>
      </c>
      <c r="AS11" s="312">
        <v>0</v>
      </c>
      <c r="AT11" s="307">
        <f>+AI11*5%</f>
        <v>2091500</v>
      </c>
      <c r="AU11" s="312">
        <f>AI11*0.5%</f>
        <v>209150</v>
      </c>
      <c r="AV11" s="308">
        <f>SUM(AQ11:AU11)</f>
        <v>2300650</v>
      </c>
      <c r="AW11" s="314">
        <f>ROUND(AP11+AV11,-3)</f>
        <v>72022000</v>
      </c>
      <c r="AX11" s="279"/>
    </row>
    <row r="12" spans="1:50" ht="16.5">
      <c r="A12" s="315"/>
      <c r="B12" s="316" t="s">
        <v>4</v>
      </c>
      <c r="C12" s="317" t="s">
        <v>210</v>
      </c>
      <c r="D12" s="31"/>
      <c r="E12" s="32"/>
      <c r="F12" s="544"/>
      <c r="G12" s="316" t="s">
        <v>4</v>
      </c>
      <c r="H12" s="318" t="s">
        <v>211</v>
      </c>
      <c r="I12" s="578"/>
      <c r="J12" s="570"/>
      <c r="K12" s="550"/>
      <c r="L12" s="550"/>
      <c r="M12" s="548"/>
      <c r="N12" s="316" t="s">
        <v>4</v>
      </c>
      <c r="O12" s="318" t="s">
        <v>212</v>
      </c>
      <c r="P12" s="315"/>
      <c r="Q12" s="319">
        <v>8.06</v>
      </c>
      <c r="R12" s="316"/>
      <c r="S12" s="320"/>
      <c r="T12" s="321"/>
      <c r="U12" s="320">
        <v>2</v>
      </c>
      <c r="V12" s="321" t="s">
        <v>213</v>
      </c>
      <c r="W12" s="322">
        <v>0</v>
      </c>
      <c r="X12" s="323">
        <v>3</v>
      </c>
      <c r="Y12" s="324">
        <v>0</v>
      </c>
      <c r="Z12" s="325">
        <f>SUM(W12:Y12)</f>
        <v>3</v>
      </c>
      <c r="AA12" s="31"/>
      <c r="AB12" s="31"/>
      <c r="AC12" s="315"/>
      <c r="AD12" s="326"/>
      <c r="AE12" s="327"/>
      <c r="AF12" s="328"/>
      <c r="AG12" s="328"/>
      <c r="AH12" s="313"/>
      <c r="AI12" s="329"/>
      <c r="AJ12" s="312">
        <v>100000</v>
      </c>
      <c r="AK12" s="312">
        <f t="shared" ref="AK12" si="0">+(AJ12*Q12)*0.5</f>
        <v>403000</v>
      </c>
      <c r="AL12" s="314"/>
      <c r="AM12" s="314">
        <v>50000</v>
      </c>
      <c r="AN12" s="330">
        <f>+AM12*X12</f>
        <v>150000</v>
      </c>
      <c r="AO12" s="314"/>
      <c r="AP12" s="314"/>
      <c r="AQ12" s="312"/>
      <c r="AR12" s="313"/>
      <c r="AS12" s="312"/>
      <c r="AT12" s="313"/>
      <c r="AU12" s="313"/>
      <c r="AV12" s="329"/>
      <c r="AW12" s="314"/>
      <c r="AX12" s="172"/>
    </row>
    <row r="13" spans="1:50" ht="16.5">
      <c r="A13" s="315"/>
      <c r="B13" s="316" t="s">
        <v>6</v>
      </c>
      <c r="C13" s="318" t="s">
        <v>10</v>
      </c>
      <c r="D13" s="31"/>
      <c r="E13" s="31"/>
      <c r="F13" s="544"/>
      <c r="G13" s="316" t="s">
        <v>6</v>
      </c>
      <c r="H13" s="318" t="s">
        <v>7</v>
      </c>
      <c r="I13" s="578"/>
      <c r="J13" s="570"/>
      <c r="K13" s="550"/>
      <c r="L13" s="550"/>
      <c r="M13" s="548"/>
      <c r="N13" s="316" t="s">
        <v>6</v>
      </c>
      <c r="O13" s="318" t="s">
        <v>5</v>
      </c>
      <c r="P13" s="315">
        <v>1</v>
      </c>
      <c r="Q13" s="319"/>
      <c r="R13" s="316"/>
      <c r="S13" s="320"/>
      <c r="T13" s="321"/>
      <c r="U13" s="320">
        <v>3</v>
      </c>
      <c r="V13" s="321" t="s">
        <v>214</v>
      </c>
      <c r="W13" s="322">
        <v>0</v>
      </c>
      <c r="X13" s="323">
        <v>4</v>
      </c>
      <c r="Y13" s="324">
        <v>0</v>
      </c>
      <c r="Z13" s="325">
        <f t="shared" ref="Z13:Z16" si="1">SUM(W13:Y13)</f>
        <v>4</v>
      </c>
      <c r="AA13" s="31"/>
      <c r="AB13" s="31"/>
      <c r="AC13" s="315"/>
      <c r="AD13" s="326"/>
      <c r="AE13" s="327"/>
      <c r="AF13" s="328"/>
      <c r="AG13" s="328"/>
      <c r="AH13" s="313"/>
      <c r="AI13" s="329"/>
      <c r="AJ13" s="312">
        <v>2500000</v>
      </c>
      <c r="AK13" s="312">
        <f>+(AJ13*P13)*0.5</f>
        <v>1250000</v>
      </c>
      <c r="AL13" s="314"/>
      <c r="AM13" s="314">
        <v>5350</v>
      </c>
      <c r="AN13" s="330">
        <f>+AM13*X13</f>
        <v>21400</v>
      </c>
      <c r="AO13" s="314"/>
      <c r="AP13" s="314"/>
      <c r="AQ13" s="312"/>
      <c r="AR13" s="313"/>
      <c r="AS13" s="312"/>
      <c r="AT13" s="313"/>
      <c r="AU13" s="313"/>
      <c r="AV13" s="329"/>
      <c r="AW13" s="314"/>
      <c r="AX13" s="199"/>
    </row>
    <row r="14" spans="1:50" ht="63" customHeight="1">
      <c r="A14" s="315"/>
      <c r="B14" s="316" t="s">
        <v>2</v>
      </c>
      <c r="C14" s="317" t="s">
        <v>215</v>
      </c>
      <c r="D14" s="31"/>
      <c r="E14" s="32"/>
      <c r="F14" s="544"/>
      <c r="G14" s="316"/>
      <c r="H14" s="318"/>
      <c r="I14" s="578"/>
      <c r="J14" s="570"/>
      <c r="K14" s="550"/>
      <c r="L14" s="550"/>
      <c r="M14" s="548"/>
      <c r="N14" s="316"/>
      <c r="O14" s="318"/>
      <c r="P14" s="315"/>
      <c r="Q14" s="319"/>
      <c r="R14" s="316"/>
      <c r="S14" s="320"/>
      <c r="T14" s="321"/>
      <c r="U14" s="320">
        <v>4</v>
      </c>
      <c r="V14" s="321" t="s">
        <v>216</v>
      </c>
      <c r="W14" s="322">
        <v>0</v>
      </c>
      <c r="X14" s="323">
        <v>4</v>
      </c>
      <c r="Y14" s="324">
        <v>0</v>
      </c>
      <c r="Z14" s="325">
        <f t="shared" si="1"/>
        <v>4</v>
      </c>
      <c r="AA14" s="31"/>
      <c r="AB14" s="31"/>
      <c r="AC14" s="315"/>
      <c r="AD14" s="326"/>
      <c r="AE14" s="327"/>
      <c r="AF14" s="328"/>
      <c r="AG14" s="328"/>
      <c r="AH14" s="313"/>
      <c r="AI14" s="329"/>
      <c r="AJ14" s="312"/>
      <c r="AK14" s="312"/>
      <c r="AL14" s="314"/>
      <c r="AM14" s="314">
        <v>22500</v>
      </c>
      <c r="AN14" s="330">
        <f>+AM14*X14</f>
        <v>90000</v>
      </c>
      <c r="AO14" s="314"/>
      <c r="AP14" s="314"/>
      <c r="AQ14" s="312"/>
      <c r="AR14" s="313"/>
      <c r="AS14" s="312"/>
      <c r="AT14" s="313"/>
      <c r="AU14" s="313"/>
      <c r="AV14" s="329"/>
      <c r="AW14" s="314"/>
      <c r="AX14" s="199"/>
    </row>
    <row r="15" spans="1:50" ht="16.5">
      <c r="A15" s="315"/>
      <c r="B15" s="316" t="s">
        <v>1</v>
      </c>
      <c r="C15" s="331" t="s">
        <v>217</v>
      </c>
      <c r="D15" s="31"/>
      <c r="E15" s="32"/>
      <c r="F15" s="544"/>
      <c r="G15" s="316"/>
      <c r="H15" s="318"/>
      <c r="I15" s="578"/>
      <c r="J15" s="570"/>
      <c r="K15" s="550"/>
      <c r="L15" s="550"/>
      <c r="M15" s="548"/>
      <c r="N15" s="316"/>
      <c r="O15" s="318"/>
      <c r="P15" s="315"/>
      <c r="Q15" s="319"/>
      <c r="R15" s="316"/>
      <c r="S15" s="320"/>
      <c r="T15" s="321"/>
      <c r="U15" s="320">
        <v>5</v>
      </c>
      <c r="V15" s="321" t="s">
        <v>218</v>
      </c>
      <c r="W15" s="322">
        <v>0</v>
      </c>
      <c r="X15" s="323">
        <v>0</v>
      </c>
      <c r="Y15" s="324">
        <v>3</v>
      </c>
      <c r="Z15" s="325">
        <f t="shared" si="1"/>
        <v>3</v>
      </c>
      <c r="AA15" s="31"/>
      <c r="AB15" s="31"/>
      <c r="AC15" s="315"/>
      <c r="AD15" s="326"/>
      <c r="AE15" s="327"/>
      <c r="AF15" s="328"/>
      <c r="AG15" s="328"/>
      <c r="AH15" s="313"/>
      <c r="AI15" s="329"/>
      <c r="AJ15" s="312"/>
      <c r="AK15" s="312"/>
      <c r="AL15" s="314"/>
      <c r="AM15" s="314">
        <v>7400</v>
      </c>
      <c r="AN15" s="330">
        <f>+AM15*Y15</f>
        <v>22200</v>
      </c>
      <c r="AO15" s="314"/>
      <c r="AP15" s="314"/>
      <c r="AQ15" s="312"/>
      <c r="AR15" s="313"/>
      <c r="AS15" s="312"/>
      <c r="AT15" s="313"/>
      <c r="AU15" s="313"/>
      <c r="AV15" s="329"/>
      <c r="AW15" s="314"/>
      <c r="AX15" s="199"/>
    </row>
    <row r="16" spans="1:50" ht="15.75" customHeight="1">
      <c r="A16" s="315"/>
      <c r="B16" s="316"/>
      <c r="C16" s="317"/>
      <c r="D16" s="31"/>
      <c r="E16" s="32"/>
      <c r="F16" s="544"/>
      <c r="G16" s="316"/>
      <c r="H16" s="318"/>
      <c r="I16" s="578"/>
      <c r="J16" s="570"/>
      <c r="K16" s="550"/>
      <c r="L16" s="550"/>
      <c r="M16" s="548"/>
      <c r="N16" s="316"/>
      <c r="O16" s="318"/>
      <c r="P16" s="315"/>
      <c r="Q16" s="319"/>
      <c r="R16" s="316"/>
      <c r="S16" s="320"/>
      <c r="T16" s="321"/>
      <c r="U16" s="320">
        <v>6</v>
      </c>
      <c r="V16" s="321" t="s">
        <v>219</v>
      </c>
      <c r="W16" s="322">
        <v>0</v>
      </c>
      <c r="X16" s="323">
        <v>0</v>
      </c>
      <c r="Y16" s="324">
        <v>15</v>
      </c>
      <c r="Z16" s="325">
        <f t="shared" si="1"/>
        <v>15</v>
      </c>
      <c r="AA16" s="31"/>
      <c r="AB16" s="31"/>
      <c r="AC16" s="315"/>
      <c r="AD16" s="326"/>
      <c r="AE16" s="327"/>
      <c r="AF16" s="328"/>
      <c r="AG16" s="328"/>
      <c r="AH16" s="313"/>
      <c r="AI16" s="329"/>
      <c r="AJ16" s="312"/>
      <c r="AK16" s="312"/>
      <c r="AL16" s="314"/>
      <c r="AM16" s="314">
        <v>8250</v>
      </c>
      <c r="AN16" s="330">
        <f>+AM16*Y16</f>
        <v>123750</v>
      </c>
      <c r="AO16" s="314"/>
      <c r="AP16" s="314"/>
      <c r="AQ16" s="312"/>
      <c r="AR16" s="313"/>
      <c r="AS16" s="312"/>
      <c r="AT16" s="313"/>
      <c r="AU16" s="313"/>
      <c r="AV16" s="329"/>
      <c r="AW16" s="314"/>
      <c r="AX16" s="199"/>
    </row>
    <row r="17" spans="1:50" ht="16.5">
      <c r="A17" s="315"/>
      <c r="B17" s="316"/>
      <c r="C17" s="317"/>
      <c r="D17" s="31"/>
      <c r="E17" s="32"/>
      <c r="F17" s="544"/>
      <c r="G17" s="316"/>
      <c r="H17" s="318"/>
      <c r="I17" s="578"/>
      <c r="J17" s="570"/>
      <c r="K17" s="550"/>
      <c r="L17" s="550"/>
      <c r="M17" s="548"/>
      <c r="N17" s="316"/>
      <c r="O17" s="318"/>
      <c r="P17" s="315"/>
      <c r="Q17" s="319"/>
      <c r="R17" s="316"/>
      <c r="S17" s="320"/>
      <c r="T17" s="321"/>
      <c r="U17" s="320"/>
      <c r="V17" s="321"/>
      <c r="W17" s="322"/>
      <c r="X17" s="323"/>
      <c r="Y17" s="324"/>
      <c r="Z17" s="332"/>
      <c r="AA17" s="31"/>
      <c r="AB17" s="31"/>
      <c r="AC17" s="315"/>
      <c r="AD17" s="326"/>
      <c r="AE17" s="327"/>
      <c r="AF17" s="328"/>
      <c r="AG17" s="328"/>
      <c r="AH17" s="313"/>
      <c r="AI17" s="329"/>
      <c r="AJ17" s="312"/>
      <c r="AK17" s="312"/>
      <c r="AL17" s="314"/>
      <c r="AM17" s="314"/>
      <c r="AN17" s="330"/>
      <c r="AO17" s="314"/>
      <c r="AP17" s="314"/>
      <c r="AQ17" s="312"/>
      <c r="AR17" s="313"/>
      <c r="AS17" s="312"/>
      <c r="AT17" s="313"/>
      <c r="AU17" s="313"/>
      <c r="AV17" s="329"/>
      <c r="AW17" s="314"/>
      <c r="AX17" s="199"/>
    </row>
    <row r="18" spans="1:50" ht="33">
      <c r="A18" s="315"/>
      <c r="B18" s="316"/>
      <c r="C18" s="317"/>
      <c r="D18" s="31"/>
      <c r="E18" s="32"/>
      <c r="F18" s="544"/>
      <c r="G18" s="316"/>
      <c r="H18" s="318"/>
      <c r="I18" s="578"/>
      <c r="J18" s="570"/>
      <c r="K18" s="550"/>
      <c r="L18" s="550"/>
      <c r="M18" s="548"/>
      <c r="N18" s="316"/>
      <c r="O18" s="318"/>
      <c r="P18" s="315"/>
      <c r="Q18" s="319"/>
      <c r="R18" s="316" t="s">
        <v>4</v>
      </c>
      <c r="S18" s="320" t="s">
        <v>3</v>
      </c>
      <c r="T18" s="321">
        <v>19</v>
      </c>
      <c r="U18" s="333">
        <v>1</v>
      </c>
      <c r="V18" s="334" t="s">
        <v>220</v>
      </c>
      <c r="W18" s="335">
        <v>150</v>
      </c>
      <c r="X18" s="336"/>
      <c r="Y18" s="335"/>
      <c r="Z18" s="337" t="s">
        <v>221</v>
      </c>
      <c r="AA18" s="31"/>
      <c r="AB18" s="31"/>
      <c r="AC18" s="315"/>
      <c r="AD18" s="326"/>
      <c r="AE18" s="327"/>
      <c r="AF18" s="328"/>
      <c r="AG18" s="328"/>
      <c r="AH18" s="313"/>
      <c r="AI18" s="329"/>
      <c r="AJ18" s="312"/>
      <c r="AK18" s="312"/>
      <c r="AL18" s="314"/>
      <c r="AM18" s="314">
        <v>500</v>
      </c>
      <c r="AN18" s="330">
        <f>+AM18*W18</f>
        <v>75000</v>
      </c>
      <c r="AO18" s="314"/>
      <c r="AP18" s="314"/>
      <c r="AQ18" s="312"/>
      <c r="AR18" s="313"/>
      <c r="AS18" s="312"/>
      <c r="AT18" s="313"/>
      <c r="AU18" s="313"/>
      <c r="AV18" s="329"/>
      <c r="AW18" s="314"/>
      <c r="AX18" s="199"/>
    </row>
    <row r="19" spans="1:50" ht="16.5">
      <c r="A19" s="315"/>
      <c r="B19" s="316"/>
      <c r="C19" s="317"/>
      <c r="D19" s="31"/>
      <c r="E19" s="32"/>
      <c r="F19" s="544"/>
      <c r="G19" s="316"/>
      <c r="H19" s="318"/>
      <c r="I19" s="578"/>
      <c r="J19" s="570"/>
      <c r="K19" s="550"/>
      <c r="L19" s="550"/>
      <c r="M19" s="548"/>
      <c r="N19" s="316"/>
      <c r="O19" s="318"/>
      <c r="P19" s="315"/>
      <c r="Q19" s="319"/>
      <c r="R19" s="316"/>
      <c r="S19" s="320"/>
      <c r="T19" s="321"/>
      <c r="U19" s="333"/>
      <c r="V19" s="334" t="s">
        <v>220</v>
      </c>
      <c r="W19" s="335"/>
      <c r="X19" s="336">
        <v>50</v>
      </c>
      <c r="Y19" s="335"/>
      <c r="Z19" s="325">
        <f t="shared" ref="Z19:Z57" si="2">SUM(W19:Y19)</f>
        <v>50</v>
      </c>
      <c r="AA19" s="31"/>
      <c r="AB19" s="31"/>
      <c r="AC19" s="315"/>
      <c r="AD19" s="326"/>
      <c r="AE19" s="327"/>
      <c r="AF19" s="328"/>
      <c r="AG19" s="328"/>
      <c r="AH19" s="313"/>
      <c r="AI19" s="329"/>
      <c r="AJ19" s="312"/>
      <c r="AK19" s="312"/>
      <c r="AL19" s="314"/>
      <c r="AM19" s="314">
        <v>3600</v>
      </c>
      <c r="AN19" s="330">
        <f t="shared" ref="AN19:AN74" si="3">+AM19*X19</f>
        <v>180000</v>
      </c>
      <c r="AO19" s="314"/>
      <c r="AP19" s="314"/>
      <c r="AQ19" s="312"/>
      <c r="AR19" s="313"/>
      <c r="AS19" s="312"/>
      <c r="AT19" s="313"/>
      <c r="AU19" s="313"/>
      <c r="AV19" s="329"/>
      <c r="AW19" s="314"/>
      <c r="AX19" s="199"/>
    </row>
    <row r="20" spans="1:50" ht="16.5">
      <c r="A20" s="315"/>
      <c r="B20" s="316"/>
      <c r="C20" s="317"/>
      <c r="D20" s="31"/>
      <c r="E20" s="32"/>
      <c r="F20" s="544"/>
      <c r="G20" s="316"/>
      <c r="H20" s="318"/>
      <c r="I20" s="578"/>
      <c r="J20" s="570"/>
      <c r="K20" s="550"/>
      <c r="L20" s="550"/>
      <c r="M20" s="548"/>
      <c r="N20" s="316"/>
      <c r="O20" s="318"/>
      <c r="P20" s="315"/>
      <c r="Q20" s="319"/>
      <c r="R20" s="316"/>
      <c r="S20" s="320"/>
      <c r="T20" s="321"/>
      <c r="U20" s="333"/>
      <c r="V20" s="334" t="s">
        <v>220</v>
      </c>
      <c r="W20" s="335"/>
      <c r="X20" s="336"/>
      <c r="Y20" s="335">
        <v>100</v>
      </c>
      <c r="Z20" s="325">
        <f t="shared" si="2"/>
        <v>100</v>
      </c>
      <c r="AA20" s="31"/>
      <c r="AB20" s="31"/>
      <c r="AC20" s="315"/>
      <c r="AD20" s="326"/>
      <c r="AE20" s="327"/>
      <c r="AF20" s="328"/>
      <c r="AG20" s="328"/>
      <c r="AH20" s="313"/>
      <c r="AI20" s="329"/>
      <c r="AJ20" s="312"/>
      <c r="AK20" s="312"/>
      <c r="AL20" s="314"/>
      <c r="AM20" s="314">
        <v>1200</v>
      </c>
      <c r="AN20" s="330">
        <f>+AM20*Y20</f>
        <v>120000</v>
      </c>
      <c r="AO20" s="314"/>
      <c r="AP20" s="314"/>
      <c r="AQ20" s="312"/>
      <c r="AR20" s="313"/>
      <c r="AS20" s="312"/>
      <c r="AT20" s="313"/>
      <c r="AU20" s="313"/>
      <c r="AV20" s="329"/>
      <c r="AW20" s="314"/>
      <c r="AX20" s="199"/>
    </row>
    <row r="21" spans="1:50" ht="16.5">
      <c r="A21" s="315"/>
      <c r="B21" s="316"/>
      <c r="C21" s="317"/>
      <c r="D21" s="31"/>
      <c r="E21" s="32"/>
      <c r="F21" s="544"/>
      <c r="G21" s="316"/>
      <c r="H21" s="318"/>
      <c r="I21" s="578"/>
      <c r="J21" s="570"/>
      <c r="K21" s="550"/>
      <c r="L21" s="550"/>
      <c r="M21" s="548"/>
      <c r="N21" s="316"/>
      <c r="O21" s="318"/>
      <c r="P21" s="315"/>
      <c r="Q21" s="319"/>
      <c r="R21" s="316"/>
      <c r="S21" s="320"/>
      <c r="T21" s="321"/>
      <c r="U21" s="333">
        <v>2</v>
      </c>
      <c r="V21" s="334" t="s">
        <v>12</v>
      </c>
      <c r="W21" s="335">
        <v>1</v>
      </c>
      <c r="X21" s="336"/>
      <c r="Y21" s="335"/>
      <c r="Z21" s="325">
        <f t="shared" si="2"/>
        <v>1</v>
      </c>
      <c r="AA21" s="31"/>
      <c r="AB21" s="31"/>
      <c r="AC21" s="315"/>
      <c r="AD21" s="326"/>
      <c r="AE21" s="327"/>
      <c r="AF21" s="328"/>
      <c r="AG21" s="328"/>
      <c r="AH21" s="313"/>
      <c r="AI21" s="329"/>
      <c r="AJ21" s="312"/>
      <c r="AK21" s="312"/>
      <c r="AL21" s="314"/>
      <c r="AM21" s="314">
        <v>15000</v>
      </c>
      <c r="AN21" s="330">
        <f>+AM21*W21</f>
        <v>15000</v>
      </c>
      <c r="AO21" s="314"/>
      <c r="AP21" s="314"/>
      <c r="AQ21" s="312"/>
      <c r="AR21" s="313"/>
      <c r="AS21" s="312"/>
      <c r="AT21" s="313"/>
      <c r="AU21" s="312"/>
      <c r="AV21" s="329"/>
      <c r="AW21" s="314"/>
      <c r="AX21" s="199"/>
    </row>
    <row r="22" spans="1:50" ht="16.5">
      <c r="A22" s="315"/>
      <c r="B22" s="316"/>
      <c r="C22" s="317"/>
      <c r="D22" s="31"/>
      <c r="E22" s="32"/>
      <c r="F22" s="544"/>
      <c r="G22" s="316"/>
      <c r="H22" s="318"/>
      <c r="I22" s="578"/>
      <c r="J22" s="570"/>
      <c r="K22" s="550"/>
      <c r="L22" s="550"/>
      <c r="M22" s="548"/>
      <c r="N22" s="316"/>
      <c r="O22" s="318"/>
      <c r="P22" s="315"/>
      <c r="Q22" s="319"/>
      <c r="R22" s="316"/>
      <c r="S22" s="320"/>
      <c r="T22" s="321"/>
      <c r="U22" s="333"/>
      <c r="V22" s="334" t="s">
        <v>12</v>
      </c>
      <c r="W22" s="335"/>
      <c r="X22" s="336">
        <v>5</v>
      </c>
      <c r="Y22" s="335"/>
      <c r="Z22" s="325">
        <f t="shared" si="2"/>
        <v>5</v>
      </c>
      <c r="AA22" s="31"/>
      <c r="AB22" s="31"/>
      <c r="AC22" s="315"/>
      <c r="AD22" s="326"/>
      <c r="AE22" s="327"/>
      <c r="AF22" s="328"/>
      <c r="AG22" s="328"/>
      <c r="AH22" s="313"/>
      <c r="AI22" s="329"/>
      <c r="AJ22" s="312"/>
      <c r="AK22" s="312"/>
      <c r="AL22" s="314"/>
      <c r="AM22" s="314">
        <v>10000</v>
      </c>
      <c r="AN22" s="330">
        <f>+AM22*X22</f>
        <v>50000</v>
      </c>
      <c r="AO22" s="314"/>
      <c r="AP22" s="314"/>
      <c r="AQ22" s="312"/>
      <c r="AR22" s="313"/>
      <c r="AS22" s="312"/>
      <c r="AT22" s="313"/>
      <c r="AU22" s="313"/>
      <c r="AV22" s="329"/>
      <c r="AW22" s="314"/>
      <c r="AX22" s="199"/>
    </row>
    <row r="23" spans="1:50" ht="16.5">
      <c r="A23" s="315"/>
      <c r="B23" s="316"/>
      <c r="C23" s="317"/>
      <c r="D23" s="31"/>
      <c r="E23" s="32"/>
      <c r="F23" s="544"/>
      <c r="G23" s="316"/>
      <c r="H23" s="318"/>
      <c r="I23" s="578"/>
      <c r="J23" s="570"/>
      <c r="K23" s="550"/>
      <c r="L23" s="550"/>
      <c r="M23" s="548"/>
      <c r="N23" s="316"/>
      <c r="O23" s="318"/>
      <c r="P23" s="315"/>
      <c r="Q23" s="319"/>
      <c r="R23" s="316"/>
      <c r="S23" s="320"/>
      <c r="T23" s="321"/>
      <c r="U23" s="333"/>
      <c r="V23" s="334" t="s">
        <v>12</v>
      </c>
      <c r="W23" s="335"/>
      <c r="X23" s="336"/>
      <c r="Y23" s="335">
        <v>4</v>
      </c>
      <c r="Z23" s="325">
        <f t="shared" si="2"/>
        <v>4</v>
      </c>
      <c r="AA23" s="31"/>
      <c r="AB23" s="31"/>
      <c r="AC23" s="315"/>
      <c r="AD23" s="326"/>
      <c r="AE23" s="327"/>
      <c r="AF23" s="328"/>
      <c r="AG23" s="328"/>
      <c r="AH23" s="313"/>
      <c r="AI23" s="329"/>
      <c r="AJ23" s="312"/>
      <c r="AK23" s="312"/>
      <c r="AL23" s="314"/>
      <c r="AM23" s="314">
        <v>5000</v>
      </c>
      <c r="AN23" s="330">
        <f>+AM23*Y23</f>
        <v>20000</v>
      </c>
      <c r="AO23" s="314"/>
      <c r="AP23" s="314"/>
      <c r="AQ23" s="312"/>
      <c r="AR23" s="313"/>
      <c r="AS23" s="312"/>
      <c r="AT23" s="313"/>
      <c r="AU23" s="313"/>
      <c r="AV23" s="329"/>
      <c r="AW23" s="314"/>
      <c r="AX23" s="199"/>
    </row>
    <row r="24" spans="1:50" ht="16.5">
      <c r="A24" s="315"/>
      <c r="B24" s="316"/>
      <c r="C24" s="317"/>
      <c r="D24" s="31"/>
      <c r="E24" s="32"/>
      <c r="F24" s="544"/>
      <c r="G24" s="316"/>
      <c r="H24" s="318"/>
      <c r="I24" s="578"/>
      <c r="J24" s="570"/>
      <c r="K24" s="550"/>
      <c r="L24" s="550"/>
      <c r="M24" s="548"/>
      <c r="N24" s="316"/>
      <c r="O24" s="318"/>
      <c r="P24" s="315"/>
      <c r="Q24" s="319"/>
      <c r="R24" s="316"/>
      <c r="S24" s="320"/>
      <c r="T24" s="321"/>
      <c r="U24" s="333">
        <v>3</v>
      </c>
      <c r="V24" s="334" t="s">
        <v>179</v>
      </c>
      <c r="W24" s="335">
        <v>2</v>
      </c>
      <c r="X24" s="336"/>
      <c r="Y24" s="335"/>
      <c r="Z24" s="325">
        <f t="shared" si="2"/>
        <v>2</v>
      </c>
      <c r="AA24" s="31"/>
      <c r="AB24" s="31"/>
      <c r="AC24" s="315"/>
      <c r="AD24" s="326"/>
      <c r="AE24" s="327"/>
      <c r="AF24" s="328"/>
      <c r="AG24" s="328"/>
      <c r="AH24" s="313"/>
      <c r="AI24" s="329"/>
      <c r="AJ24" s="312"/>
      <c r="AK24" s="312"/>
      <c r="AL24" s="314"/>
      <c r="AM24" s="314">
        <v>125000</v>
      </c>
      <c r="AN24" s="330">
        <f>+AM24*W24</f>
        <v>250000</v>
      </c>
      <c r="AO24" s="314"/>
      <c r="AP24" s="314"/>
      <c r="AQ24" s="312"/>
      <c r="AR24" s="313"/>
      <c r="AS24" s="312"/>
      <c r="AT24" s="313"/>
      <c r="AU24" s="313"/>
      <c r="AV24" s="329"/>
      <c r="AW24" s="314"/>
      <c r="AX24" s="199"/>
    </row>
    <row r="25" spans="1:50" ht="16.5">
      <c r="A25" s="315"/>
      <c r="B25" s="316"/>
      <c r="C25" s="317"/>
      <c r="D25" s="31"/>
      <c r="E25" s="32"/>
      <c r="F25" s="544"/>
      <c r="G25" s="316"/>
      <c r="H25" s="318"/>
      <c r="I25" s="578"/>
      <c r="J25" s="570"/>
      <c r="K25" s="550"/>
      <c r="L25" s="550"/>
      <c r="M25" s="548"/>
      <c r="N25" s="316"/>
      <c r="O25" s="318"/>
      <c r="P25" s="315"/>
      <c r="Q25" s="319"/>
      <c r="R25" s="316"/>
      <c r="S25" s="320"/>
      <c r="T25" s="321"/>
      <c r="U25" s="333"/>
      <c r="V25" s="334" t="s">
        <v>179</v>
      </c>
      <c r="W25" s="335"/>
      <c r="X25" s="336">
        <v>1</v>
      </c>
      <c r="Y25" s="335"/>
      <c r="Z25" s="325">
        <f t="shared" si="2"/>
        <v>1</v>
      </c>
      <c r="AA25" s="31"/>
      <c r="AB25" s="31"/>
      <c r="AC25" s="315"/>
      <c r="AD25" s="326"/>
      <c r="AE25" s="327"/>
      <c r="AF25" s="328"/>
      <c r="AG25" s="328"/>
      <c r="AH25" s="313"/>
      <c r="AI25" s="329"/>
      <c r="AJ25" s="312"/>
      <c r="AK25" s="312"/>
      <c r="AL25" s="314"/>
      <c r="AM25" s="314">
        <v>82500</v>
      </c>
      <c r="AN25" s="330">
        <f t="shared" si="3"/>
        <v>82500</v>
      </c>
      <c r="AO25" s="314"/>
      <c r="AP25" s="314"/>
      <c r="AQ25" s="312"/>
      <c r="AR25" s="313"/>
      <c r="AS25" s="312"/>
      <c r="AT25" s="313"/>
      <c r="AU25" s="313"/>
      <c r="AV25" s="329"/>
      <c r="AW25" s="314"/>
      <c r="AX25" s="280"/>
    </row>
    <row r="26" spans="1:50" ht="15.75" customHeight="1">
      <c r="A26" s="315"/>
      <c r="B26" s="316"/>
      <c r="C26" s="317"/>
      <c r="D26" s="31"/>
      <c r="E26" s="32"/>
      <c r="F26" s="544"/>
      <c r="G26" s="316"/>
      <c r="H26" s="318"/>
      <c r="I26" s="578"/>
      <c r="J26" s="570"/>
      <c r="K26" s="550"/>
      <c r="L26" s="550"/>
      <c r="M26" s="548"/>
      <c r="N26" s="316"/>
      <c r="O26" s="318"/>
      <c r="P26" s="315"/>
      <c r="Q26" s="319"/>
      <c r="R26" s="316"/>
      <c r="S26" s="320"/>
      <c r="T26" s="321"/>
      <c r="U26" s="333"/>
      <c r="V26" s="334" t="s">
        <v>179</v>
      </c>
      <c r="W26" s="335"/>
      <c r="X26" s="336"/>
      <c r="Y26" s="335">
        <v>2</v>
      </c>
      <c r="Z26" s="325">
        <f t="shared" si="2"/>
        <v>2</v>
      </c>
      <c r="AA26" s="31"/>
      <c r="AB26" s="31"/>
      <c r="AC26" s="315"/>
      <c r="AD26" s="326"/>
      <c r="AE26" s="327"/>
      <c r="AF26" s="328"/>
      <c r="AG26" s="328"/>
      <c r="AH26" s="313"/>
      <c r="AI26" s="329"/>
      <c r="AJ26" s="312"/>
      <c r="AK26" s="312"/>
      <c r="AL26" s="314"/>
      <c r="AM26" s="314">
        <v>41250</v>
      </c>
      <c r="AN26" s="330">
        <f>+AM26*Y26</f>
        <v>82500</v>
      </c>
      <c r="AO26" s="314"/>
      <c r="AP26" s="314"/>
      <c r="AQ26" s="312"/>
      <c r="AR26" s="313"/>
      <c r="AS26" s="312"/>
      <c r="AT26" s="313"/>
      <c r="AU26" s="313"/>
      <c r="AV26" s="329"/>
      <c r="AW26" s="314"/>
      <c r="AX26" s="279"/>
    </row>
    <row r="27" spans="1:50" ht="15.75" customHeight="1">
      <c r="A27" s="315"/>
      <c r="B27" s="316"/>
      <c r="C27" s="317"/>
      <c r="D27" s="31"/>
      <c r="E27" s="32"/>
      <c r="F27" s="544"/>
      <c r="G27" s="316"/>
      <c r="H27" s="318"/>
      <c r="I27" s="578"/>
      <c r="J27" s="570"/>
      <c r="K27" s="550"/>
      <c r="L27" s="550"/>
      <c r="M27" s="548"/>
      <c r="N27" s="316"/>
      <c r="O27" s="318"/>
      <c r="P27" s="315"/>
      <c r="Q27" s="319"/>
      <c r="R27" s="316"/>
      <c r="S27" s="320"/>
      <c r="T27" s="321"/>
      <c r="U27" s="333">
        <v>4</v>
      </c>
      <c r="V27" s="334" t="s">
        <v>222</v>
      </c>
      <c r="W27" s="335">
        <v>0</v>
      </c>
      <c r="X27" s="336">
        <v>0</v>
      </c>
      <c r="Y27" s="335">
        <v>3</v>
      </c>
      <c r="Z27" s="325">
        <f t="shared" si="2"/>
        <v>3</v>
      </c>
      <c r="AA27" s="31"/>
      <c r="AB27" s="31"/>
      <c r="AC27" s="315"/>
      <c r="AD27" s="326"/>
      <c r="AE27" s="327"/>
      <c r="AF27" s="328"/>
      <c r="AG27" s="328"/>
      <c r="AH27" s="313"/>
      <c r="AI27" s="329"/>
      <c r="AJ27" s="312"/>
      <c r="AK27" s="312"/>
      <c r="AL27" s="314"/>
      <c r="AM27" s="314">
        <v>550</v>
      </c>
      <c r="AN27" s="330">
        <f>+AM27*Y27</f>
        <v>1650</v>
      </c>
      <c r="AO27" s="314"/>
      <c r="AP27" s="314"/>
      <c r="AQ27" s="312"/>
      <c r="AR27" s="313"/>
      <c r="AS27" s="312"/>
      <c r="AT27" s="313"/>
      <c r="AU27" s="313"/>
      <c r="AV27" s="329"/>
      <c r="AW27" s="314"/>
      <c r="AX27" s="199"/>
    </row>
    <row r="28" spans="1:50" ht="16.5">
      <c r="A28" s="315"/>
      <c r="B28" s="316"/>
      <c r="C28" s="317"/>
      <c r="D28" s="31"/>
      <c r="E28" s="32"/>
      <c r="F28" s="544"/>
      <c r="G28" s="316"/>
      <c r="H28" s="318"/>
      <c r="I28" s="578"/>
      <c r="J28" s="570"/>
      <c r="K28" s="550"/>
      <c r="L28" s="550"/>
      <c r="M28" s="548"/>
      <c r="N28" s="316"/>
      <c r="O28" s="318"/>
      <c r="P28" s="315"/>
      <c r="Q28" s="319"/>
      <c r="R28" s="316"/>
      <c r="S28" s="320"/>
      <c r="T28" s="321"/>
      <c r="U28" s="333">
        <v>5</v>
      </c>
      <c r="V28" s="334" t="s">
        <v>223</v>
      </c>
      <c r="W28" s="335">
        <v>0</v>
      </c>
      <c r="X28" s="336">
        <v>2</v>
      </c>
      <c r="Y28" s="335"/>
      <c r="Z28" s="325">
        <f t="shared" si="2"/>
        <v>2</v>
      </c>
      <c r="AA28" s="31"/>
      <c r="AB28" s="31"/>
      <c r="AC28" s="315"/>
      <c r="AD28" s="326"/>
      <c r="AE28" s="327"/>
      <c r="AF28" s="328"/>
      <c r="AG28" s="328"/>
      <c r="AH28" s="313"/>
      <c r="AI28" s="329"/>
      <c r="AJ28" s="312"/>
      <c r="AK28" s="312"/>
      <c r="AL28" s="314"/>
      <c r="AM28" s="314">
        <v>82500</v>
      </c>
      <c r="AN28" s="330">
        <f t="shared" si="3"/>
        <v>165000</v>
      </c>
      <c r="AO28" s="314"/>
      <c r="AP28" s="314"/>
      <c r="AQ28" s="312"/>
      <c r="AR28" s="313"/>
      <c r="AS28" s="312"/>
      <c r="AT28" s="313"/>
      <c r="AU28" s="312"/>
      <c r="AV28" s="329"/>
      <c r="AW28" s="314"/>
      <c r="AX28" s="199"/>
    </row>
    <row r="29" spans="1:50" ht="63" customHeight="1">
      <c r="A29" s="315"/>
      <c r="B29" s="316"/>
      <c r="C29" s="317"/>
      <c r="D29" s="31"/>
      <c r="E29" s="32"/>
      <c r="F29" s="544"/>
      <c r="G29" s="316"/>
      <c r="H29" s="318"/>
      <c r="I29" s="578"/>
      <c r="J29" s="570"/>
      <c r="K29" s="550"/>
      <c r="L29" s="550"/>
      <c r="M29" s="548"/>
      <c r="N29" s="316"/>
      <c r="O29" s="318"/>
      <c r="P29" s="315"/>
      <c r="Q29" s="319"/>
      <c r="R29" s="316"/>
      <c r="S29" s="320"/>
      <c r="T29" s="321"/>
      <c r="U29" s="333"/>
      <c r="V29" s="334" t="s">
        <v>223</v>
      </c>
      <c r="W29" s="335">
        <v>0</v>
      </c>
      <c r="X29" s="336"/>
      <c r="Y29" s="335">
        <v>1</v>
      </c>
      <c r="Z29" s="325">
        <f t="shared" si="2"/>
        <v>1</v>
      </c>
      <c r="AA29" s="31"/>
      <c r="AB29" s="31"/>
      <c r="AC29" s="315"/>
      <c r="AD29" s="326"/>
      <c r="AE29" s="327"/>
      <c r="AF29" s="328"/>
      <c r="AG29" s="328"/>
      <c r="AH29" s="313"/>
      <c r="AI29" s="329"/>
      <c r="AJ29" s="312"/>
      <c r="AK29" s="312"/>
      <c r="AL29" s="314"/>
      <c r="AM29" s="314">
        <v>41250</v>
      </c>
      <c r="AN29" s="330">
        <f>+AM29*Y29</f>
        <v>41250</v>
      </c>
      <c r="AO29" s="314"/>
      <c r="AP29" s="314"/>
      <c r="AQ29" s="312"/>
      <c r="AR29" s="313"/>
      <c r="AS29" s="312"/>
      <c r="AT29" s="313"/>
      <c r="AU29" s="313"/>
      <c r="AV29" s="329"/>
      <c r="AW29" s="314"/>
      <c r="AX29" s="199"/>
    </row>
    <row r="30" spans="1:50" ht="16.5">
      <c r="A30" s="315"/>
      <c r="B30" s="316"/>
      <c r="C30" s="317"/>
      <c r="D30" s="31"/>
      <c r="E30" s="32"/>
      <c r="F30" s="544"/>
      <c r="G30" s="316"/>
      <c r="H30" s="318"/>
      <c r="I30" s="578"/>
      <c r="J30" s="570"/>
      <c r="K30" s="550"/>
      <c r="L30" s="550"/>
      <c r="M30" s="548"/>
      <c r="N30" s="316"/>
      <c r="O30" s="318"/>
      <c r="P30" s="315"/>
      <c r="Q30" s="319"/>
      <c r="R30" s="316"/>
      <c r="S30" s="320"/>
      <c r="T30" s="321"/>
      <c r="U30" s="333">
        <v>6</v>
      </c>
      <c r="V30" s="334" t="s">
        <v>170</v>
      </c>
      <c r="W30" s="335">
        <v>3</v>
      </c>
      <c r="X30" s="336"/>
      <c r="Y30" s="335"/>
      <c r="Z30" s="325">
        <f t="shared" si="2"/>
        <v>3</v>
      </c>
      <c r="AA30" s="31"/>
      <c r="AB30" s="31"/>
      <c r="AC30" s="315"/>
      <c r="AD30" s="326"/>
      <c r="AE30" s="327"/>
      <c r="AF30" s="328"/>
      <c r="AG30" s="328"/>
      <c r="AH30" s="313"/>
      <c r="AI30" s="329"/>
      <c r="AJ30" s="312"/>
      <c r="AK30" s="312"/>
      <c r="AL30" s="314"/>
      <c r="AM30" s="314">
        <v>350000</v>
      </c>
      <c r="AN30" s="330">
        <f>+AM30*W30</f>
        <v>1050000</v>
      </c>
      <c r="AO30" s="314"/>
      <c r="AP30" s="314"/>
      <c r="AQ30" s="312"/>
      <c r="AR30" s="313"/>
      <c r="AS30" s="312"/>
      <c r="AT30" s="313"/>
      <c r="AU30" s="313"/>
      <c r="AV30" s="329"/>
      <c r="AW30" s="314"/>
      <c r="AX30" s="199"/>
    </row>
    <row r="31" spans="1:50" ht="16.5">
      <c r="A31" s="315"/>
      <c r="B31" s="316"/>
      <c r="C31" s="317"/>
      <c r="D31" s="31"/>
      <c r="E31" s="32"/>
      <c r="F31" s="544"/>
      <c r="G31" s="316"/>
      <c r="H31" s="318"/>
      <c r="I31" s="578"/>
      <c r="J31" s="570"/>
      <c r="K31" s="550"/>
      <c r="L31" s="550"/>
      <c r="M31" s="548"/>
      <c r="N31" s="316"/>
      <c r="O31" s="318"/>
      <c r="P31" s="315"/>
      <c r="Q31" s="319"/>
      <c r="R31" s="316"/>
      <c r="S31" s="320"/>
      <c r="T31" s="321"/>
      <c r="U31" s="333"/>
      <c r="V31" s="334" t="s">
        <v>170</v>
      </c>
      <c r="W31" s="335"/>
      <c r="X31" s="336">
        <v>1</v>
      </c>
      <c r="Y31" s="335"/>
      <c r="Z31" s="325">
        <f t="shared" si="2"/>
        <v>1</v>
      </c>
      <c r="AA31" s="31"/>
      <c r="AB31" s="31"/>
      <c r="AC31" s="315"/>
      <c r="AD31" s="326"/>
      <c r="AE31" s="327"/>
      <c r="AF31" s="328"/>
      <c r="AG31" s="328"/>
      <c r="AH31" s="313"/>
      <c r="AI31" s="329"/>
      <c r="AJ31" s="312"/>
      <c r="AK31" s="312"/>
      <c r="AL31" s="314"/>
      <c r="AM31" s="314">
        <v>231000</v>
      </c>
      <c r="AN31" s="330">
        <f t="shared" si="3"/>
        <v>231000</v>
      </c>
      <c r="AO31" s="314"/>
      <c r="AP31" s="314"/>
      <c r="AQ31" s="312"/>
      <c r="AR31" s="313"/>
      <c r="AS31" s="312"/>
      <c r="AT31" s="313"/>
      <c r="AU31" s="313"/>
      <c r="AV31" s="329"/>
      <c r="AW31" s="314"/>
      <c r="AX31" s="199"/>
    </row>
    <row r="32" spans="1:50" ht="16.5">
      <c r="A32" s="315"/>
      <c r="B32" s="316"/>
      <c r="C32" s="317"/>
      <c r="D32" s="31"/>
      <c r="E32" s="32"/>
      <c r="F32" s="544"/>
      <c r="G32" s="316"/>
      <c r="H32" s="318"/>
      <c r="I32" s="578"/>
      <c r="J32" s="570"/>
      <c r="K32" s="550"/>
      <c r="L32" s="550"/>
      <c r="M32" s="548"/>
      <c r="N32" s="316"/>
      <c r="O32" s="318"/>
      <c r="P32" s="315"/>
      <c r="Q32" s="319"/>
      <c r="R32" s="316"/>
      <c r="S32" s="320"/>
      <c r="T32" s="321"/>
      <c r="U32" s="333"/>
      <c r="V32" s="334" t="s">
        <v>170</v>
      </c>
      <c r="W32" s="335"/>
      <c r="X32" s="336"/>
      <c r="Y32" s="335">
        <v>2</v>
      </c>
      <c r="Z32" s="325">
        <f t="shared" si="2"/>
        <v>2</v>
      </c>
      <c r="AA32" s="31"/>
      <c r="AB32" s="31"/>
      <c r="AC32" s="315"/>
      <c r="AD32" s="326"/>
      <c r="AE32" s="327"/>
      <c r="AF32" s="328"/>
      <c r="AG32" s="328"/>
      <c r="AH32" s="313"/>
      <c r="AI32" s="329"/>
      <c r="AJ32" s="312"/>
      <c r="AK32" s="312"/>
      <c r="AL32" s="314"/>
      <c r="AM32" s="314">
        <v>115500</v>
      </c>
      <c r="AN32" s="330">
        <f>+AM32*Y32</f>
        <v>231000</v>
      </c>
      <c r="AO32" s="314"/>
      <c r="AP32" s="314"/>
      <c r="AQ32" s="312"/>
      <c r="AR32" s="313"/>
      <c r="AS32" s="312"/>
      <c r="AT32" s="313"/>
      <c r="AU32" s="313"/>
      <c r="AV32" s="329"/>
      <c r="AW32" s="314"/>
      <c r="AX32" s="199"/>
    </row>
    <row r="33" spans="1:50" ht="16.5">
      <c r="A33" s="315"/>
      <c r="B33" s="316"/>
      <c r="C33" s="317"/>
      <c r="D33" s="31"/>
      <c r="E33" s="32"/>
      <c r="F33" s="544"/>
      <c r="G33" s="316"/>
      <c r="H33" s="318"/>
      <c r="I33" s="578"/>
      <c r="J33" s="570"/>
      <c r="K33" s="550"/>
      <c r="L33" s="550"/>
      <c r="M33" s="548"/>
      <c r="N33" s="316"/>
      <c r="O33" s="318"/>
      <c r="P33" s="315"/>
      <c r="Q33" s="319"/>
      <c r="R33" s="316"/>
      <c r="S33" s="320"/>
      <c r="T33" s="321"/>
      <c r="U33" s="333">
        <v>7</v>
      </c>
      <c r="V33" s="334" t="s">
        <v>15</v>
      </c>
      <c r="W33" s="335">
        <v>0</v>
      </c>
      <c r="X33" s="336">
        <v>2</v>
      </c>
      <c r="Y33" s="335"/>
      <c r="Z33" s="325">
        <f t="shared" si="2"/>
        <v>2</v>
      </c>
      <c r="AA33" s="31"/>
      <c r="AB33" s="31"/>
      <c r="AC33" s="315"/>
      <c r="AD33" s="326"/>
      <c r="AE33" s="327"/>
      <c r="AF33" s="328"/>
      <c r="AG33" s="328"/>
      <c r="AH33" s="313"/>
      <c r="AI33" s="329"/>
      <c r="AJ33" s="312"/>
      <c r="AK33" s="312"/>
      <c r="AL33" s="314"/>
      <c r="AM33" s="314">
        <v>13250</v>
      </c>
      <c r="AN33" s="330">
        <f t="shared" si="3"/>
        <v>26500</v>
      </c>
      <c r="AO33" s="314"/>
      <c r="AP33" s="314"/>
      <c r="AQ33" s="312"/>
      <c r="AR33" s="313"/>
      <c r="AS33" s="312"/>
      <c r="AT33" s="313"/>
      <c r="AU33" s="313"/>
      <c r="AV33" s="329"/>
      <c r="AW33" s="314"/>
      <c r="AX33" s="199"/>
    </row>
    <row r="34" spans="1:50" ht="16.5">
      <c r="A34" s="315"/>
      <c r="B34" s="316"/>
      <c r="C34" s="317"/>
      <c r="D34" s="31"/>
      <c r="E34" s="32"/>
      <c r="F34" s="544"/>
      <c r="G34" s="316"/>
      <c r="H34" s="318"/>
      <c r="I34" s="578"/>
      <c r="J34" s="570"/>
      <c r="K34" s="550"/>
      <c r="L34" s="550"/>
      <c r="M34" s="548"/>
      <c r="N34" s="316"/>
      <c r="O34" s="318"/>
      <c r="P34" s="315"/>
      <c r="Q34" s="319"/>
      <c r="R34" s="316"/>
      <c r="S34" s="320"/>
      <c r="T34" s="321"/>
      <c r="U34" s="333"/>
      <c r="V34" s="334" t="s">
        <v>15</v>
      </c>
      <c r="W34" s="335">
        <v>0</v>
      </c>
      <c r="X34" s="336"/>
      <c r="Y34" s="335">
        <v>1</v>
      </c>
      <c r="Z34" s="325">
        <f t="shared" si="2"/>
        <v>1</v>
      </c>
      <c r="AA34" s="31"/>
      <c r="AB34" s="31"/>
      <c r="AC34" s="315"/>
      <c r="AD34" s="326"/>
      <c r="AE34" s="327"/>
      <c r="AF34" s="328"/>
      <c r="AG34" s="328"/>
      <c r="AH34" s="313"/>
      <c r="AI34" s="329"/>
      <c r="AJ34" s="312"/>
      <c r="AK34" s="312"/>
      <c r="AL34" s="314"/>
      <c r="AM34" s="314">
        <v>6600</v>
      </c>
      <c r="AN34" s="330">
        <f>+AM34*Y34</f>
        <v>6600</v>
      </c>
      <c r="AO34" s="314"/>
      <c r="AP34" s="314"/>
      <c r="AQ34" s="312"/>
      <c r="AR34" s="313"/>
      <c r="AS34" s="312"/>
      <c r="AT34" s="313"/>
      <c r="AU34" s="313"/>
      <c r="AV34" s="329"/>
      <c r="AW34" s="314"/>
      <c r="AX34" s="199"/>
    </row>
    <row r="35" spans="1:50" ht="16.5">
      <c r="A35" s="315"/>
      <c r="B35" s="316"/>
      <c r="C35" s="317"/>
      <c r="D35" s="31"/>
      <c r="E35" s="32"/>
      <c r="F35" s="544"/>
      <c r="G35" s="316"/>
      <c r="H35" s="318"/>
      <c r="I35" s="578"/>
      <c r="J35" s="570"/>
      <c r="K35" s="550"/>
      <c r="L35" s="550"/>
      <c r="M35" s="548"/>
      <c r="N35" s="316"/>
      <c r="O35" s="318"/>
      <c r="P35" s="315"/>
      <c r="Q35" s="319"/>
      <c r="R35" s="316"/>
      <c r="S35" s="320"/>
      <c r="T35" s="321"/>
      <c r="U35" s="333">
        <v>8</v>
      </c>
      <c r="V35" s="334" t="s">
        <v>224</v>
      </c>
      <c r="W35" s="335">
        <v>1</v>
      </c>
      <c r="X35" s="336">
        <v>0</v>
      </c>
      <c r="Y35" s="335"/>
      <c r="Z35" s="325">
        <f t="shared" si="2"/>
        <v>1</v>
      </c>
      <c r="AA35" s="31"/>
      <c r="AB35" s="31"/>
      <c r="AC35" s="315"/>
      <c r="AD35" s="326"/>
      <c r="AE35" s="327"/>
      <c r="AF35" s="328"/>
      <c r="AG35" s="328"/>
      <c r="AH35" s="313"/>
      <c r="AI35" s="329"/>
      <c r="AJ35" s="312"/>
      <c r="AK35" s="312"/>
      <c r="AL35" s="314"/>
      <c r="AM35" s="314">
        <v>54500</v>
      </c>
      <c r="AN35" s="330">
        <f>+AM35*W35</f>
        <v>54500</v>
      </c>
      <c r="AO35" s="314"/>
      <c r="AP35" s="314"/>
      <c r="AQ35" s="312"/>
      <c r="AR35" s="313"/>
      <c r="AS35" s="312"/>
      <c r="AT35" s="313"/>
      <c r="AU35" s="313"/>
      <c r="AV35" s="329"/>
      <c r="AW35" s="314"/>
      <c r="AX35" s="199"/>
    </row>
    <row r="36" spans="1:50" ht="16.5">
      <c r="A36" s="315"/>
      <c r="B36" s="316"/>
      <c r="C36" s="317"/>
      <c r="D36" s="31"/>
      <c r="E36" s="32"/>
      <c r="F36" s="544"/>
      <c r="G36" s="316"/>
      <c r="H36" s="318"/>
      <c r="I36" s="578"/>
      <c r="J36" s="570"/>
      <c r="K36" s="550"/>
      <c r="L36" s="550"/>
      <c r="M36" s="548"/>
      <c r="N36" s="316"/>
      <c r="O36" s="318"/>
      <c r="P36" s="315"/>
      <c r="Q36" s="319"/>
      <c r="R36" s="316"/>
      <c r="S36" s="320"/>
      <c r="T36" s="321"/>
      <c r="U36" s="333"/>
      <c r="V36" s="334" t="s">
        <v>224</v>
      </c>
      <c r="W36" s="335"/>
      <c r="X36" s="336">
        <v>0</v>
      </c>
      <c r="Y36" s="335">
        <v>2</v>
      </c>
      <c r="Z36" s="325"/>
      <c r="AA36" s="31"/>
      <c r="AB36" s="31"/>
      <c r="AC36" s="315"/>
      <c r="AD36" s="326"/>
      <c r="AE36" s="327"/>
      <c r="AF36" s="328"/>
      <c r="AG36" s="328"/>
      <c r="AH36" s="313"/>
      <c r="AI36" s="329"/>
      <c r="AJ36" s="312"/>
      <c r="AK36" s="312"/>
      <c r="AL36" s="314"/>
      <c r="AM36" s="314">
        <v>20000</v>
      </c>
      <c r="AN36" s="330">
        <f>+AM36*Y36</f>
        <v>40000</v>
      </c>
      <c r="AO36" s="314"/>
      <c r="AP36" s="314"/>
      <c r="AQ36" s="312"/>
      <c r="AR36" s="313"/>
      <c r="AS36" s="312"/>
      <c r="AT36" s="313"/>
      <c r="AU36" s="313"/>
      <c r="AV36" s="329"/>
      <c r="AW36" s="314"/>
      <c r="AX36" s="280"/>
    </row>
    <row r="37" spans="1:50" ht="15.75" customHeight="1">
      <c r="A37" s="315"/>
      <c r="B37" s="316"/>
      <c r="C37" s="317"/>
      <c r="D37" s="31"/>
      <c r="E37" s="32"/>
      <c r="F37" s="544"/>
      <c r="G37" s="316"/>
      <c r="H37" s="318"/>
      <c r="I37" s="578"/>
      <c r="J37" s="570"/>
      <c r="K37" s="550"/>
      <c r="L37" s="550"/>
      <c r="M37" s="548"/>
      <c r="N37" s="316"/>
      <c r="O37" s="318"/>
      <c r="P37" s="315"/>
      <c r="Q37" s="319"/>
      <c r="R37" s="316"/>
      <c r="S37" s="320"/>
      <c r="T37" s="321"/>
      <c r="U37" s="333">
        <v>9</v>
      </c>
      <c r="V37" s="334" t="s">
        <v>225</v>
      </c>
      <c r="W37" s="335">
        <v>0</v>
      </c>
      <c r="X37" s="336">
        <v>150</v>
      </c>
      <c r="Y37" s="335"/>
      <c r="Z37" s="325"/>
      <c r="AA37" s="31"/>
      <c r="AB37" s="31"/>
      <c r="AC37" s="315"/>
      <c r="AD37" s="326"/>
      <c r="AE37" s="327"/>
      <c r="AF37" s="328"/>
      <c r="AG37" s="328"/>
      <c r="AH37" s="313"/>
      <c r="AI37" s="329"/>
      <c r="AJ37" s="312"/>
      <c r="AK37" s="312"/>
      <c r="AL37" s="314"/>
      <c r="AM37" s="314">
        <v>375</v>
      </c>
      <c r="AN37" s="330">
        <f t="shared" si="3"/>
        <v>56250</v>
      </c>
      <c r="AO37" s="314"/>
      <c r="AP37" s="314"/>
      <c r="AQ37" s="312"/>
      <c r="AR37" s="313"/>
      <c r="AS37" s="312"/>
      <c r="AT37" s="313"/>
      <c r="AU37" s="313"/>
      <c r="AV37" s="329"/>
      <c r="AW37" s="314"/>
      <c r="AX37" s="279"/>
    </row>
    <row r="38" spans="1:50" ht="16.5">
      <c r="A38" s="315"/>
      <c r="B38" s="316"/>
      <c r="C38" s="317"/>
      <c r="D38" s="31"/>
      <c r="E38" s="32"/>
      <c r="F38" s="544"/>
      <c r="G38" s="316"/>
      <c r="H38" s="318"/>
      <c r="I38" s="578"/>
      <c r="J38" s="570"/>
      <c r="K38" s="550"/>
      <c r="L38" s="550"/>
      <c r="M38" s="548"/>
      <c r="N38" s="316"/>
      <c r="O38" s="318"/>
      <c r="P38" s="315"/>
      <c r="Q38" s="319"/>
      <c r="R38" s="316"/>
      <c r="S38" s="320"/>
      <c r="T38" s="321"/>
      <c r="U38" s="333"/>
      <c r="V38" s="334" t="s">
        <v>225</v>
      </c>
      <c r="W38" s="335">
        <v>0</v>
      </c>
      <c r="X38" s="336"/>
      <c r="Y38" s="335">
        <v>50</v>
      </c>
      <c r="Z38" s="325"/>
      <c r="AA38" s="31"/>
      <c r="AB38" s="31"/>
      <c r="AC38" s="315"/>
      <c r="AD38" s="326"/>
      <c r="AE38" s="327"/>
      <c r="AF38" s="328"/>
      <c r="AG38" s="328"/>
      <c r="AH38" s="313"/>
      <c r="AI38" s="329"/>
      <c r="AJ38" s="312"/>
      <c r="AK38" s="312"/>
      <c r="AL38" s="314"/>
      <c r="AM38" s="314">
        <v>300</v>
      </c>
      <c r="AN38" s="330">
        <f>+AM38*Y38</f>
        <v>15000</v>
      </c>
      <c r="AO38" s="314"/>
      <c r="AP38" s="314"/>
      <c r="AQ38" s="312"/>
      <c r="AR38" s="313"/>
      <c r="AS38" s="312"/>
      <c r="AT38" s="313"/>
      <c r="AU38" s="313"/>
      <c r="AV38" s="329"/>
      <c r="AW38" s="314"/>
      <c r="AX38" s="281"/>
    </row>
    <row r="39" spans="1:50" ht="16.5">
      <c r="A39" s="315"/>
      <c r="B39" s="316"/>
      <c r="C39" s="317"/>
      <c r="D39" s="31"/>
      <c r="E39" s="32"/>
      <c r="F39" s="544"/>
      <c r="G39" s="316"/>
      <c r="H39" s="318"/>
      <c r="I39" s="578"/>
      <c r="J39" s="570"/>
      <c r="K39" s="550"/>
      <c r="L39" s="550"/>
      <c r="M39" s="548"/>
      <c r="N39" s="316"/>
      <c r="O39" s="318"/>
      <c r="P39" s="315"/>
      <c r="Q39" s="319"/>
      <c r="R39" s="316"/>
      <c r="S39" s="320"/>
      <c r="T39" s="321"/>
      <c r="U39" s="333">
        <v>10</v>
      </c>
      <c r="V39" s="334" t="s">
        <v>190</v>
      </c>
      <c r="W39" s="335">
        <v>0</v>
      </c>
      <c r="X39" s="336">
        <v>0</v>
      </c>
      <c r="Y39" s="335">
        <v>100</v>
      </c>
      <c r="Z39" s="325"/>
      <c r="AA39" s="31"/>
      <c r="AB39" s="31"/>
      <c r="AC39" s="315"/>
      <c r="AD39" s="326"/>
      <c r="AE39" s="327"/>
      <c r="AF39" s="328"/>
      <c r="AG39" s="328"/>
      <c r="AH39" s="313"/>
      <c r="AI39" s="329"/>
      <c r="AJ39" s="312"/>
      <c r="AK39" s="312"/>
      <c r="AL39" s="314"/>
      <c r="AM39" s="314">
        <v>125000</v>
      </c>
      <c r="AN39" s="330">
        <f>+AM39*Y39</f>
        <v>12500000</v>
      </c>
      <c r="AO39" s="314"/>
      <c r="AP39" s="314"/>
      <c r="AQ39" s="312"/>
      <c r="AR39" s="313"/>
      <c r="AS39" s="312"/>
      <c r="AT39" s="313"/>
      <c r="AU39" s="313"/>
      <c r="AV39" s="329"/>
      <c r="AW39" s="314"/>
      <c r="AX39" s="281"/>
    </row>
    <row r="40" spans="1:50" ht="16.5">
      <c r="A40" s="315"/>
      <c r="B40" s="316"/>
      <c r="C40" s="317"/>
      <c r="D40" s="31"/>
      <c r="E40" s="32"/>
      <c r="F40" s="544"/>
      <c r="G40" s="316"/>
      <c r="H40" s="318"/>
      <c r="I40" s="578"/>
      <c r="J40" s="570"/>
      <c r="K40" s="550"/>
      <c r="L40" s="550"/>
      <c r="M40" s="548"/>
      <c r="N40" s="316"/>
      <c r="O40" s="318"/>
      <c r="P40" s="315"/>
      <c r="Q40" s="319"/>
      <c r="R40" s="316"/>
      <c r="S40" s="320"/>
      <c r="T40" s="321"/>
      <c r="U40" s="333">
        <v>11</v>
      </c>
      <c r="V40" s="334" t="s">
        <v>0</v>
      </c>
      <c r="W40" s="335">
        <v>0</v>
      </c>
      <c r="X40" s="336">
        <v>10</v>
      </c>
      <c r="Y40" s="335">
        <v>0</v>
      </c>
      <c r="Z40" s="325"/>
      <c r="AA40" s="31"/>
      <c r="AB40" s="31"/>
      <c r="AC40" s="315"/>
      <c r="AD40" s="326"/>
      <c r="AE40" s="327"/>
      <c r="AF40" s="328"/>
      <c r="AG40" s="328"/>
      <c r="AH40" s="313"/>
      <c r="AI40" s="329"/>
      <c r="AJ40" s="312"/>
      <c r="AK40" s="312"/>
      <c r="AL40" s="314"/>
      <c r="AM40" s="314">
        <v>825</v>
      </c>
      <c r="AN40" s="330">
        <f t="shared" si="3"/>
        <v>8250</v>
      </c>
      <c r="AO40" s="314"/>
      <c r="AP40" s="314"/>
      <c r="AQ40" s="312"/>
      <c r="AR40" s="313"/>
      <c r="AS40" s="312"/>
      <c r="AT40" s="313"/>
      <c r="AU40" s="313"/>
      <c r="AV40" s="329"/>
      <c r="AW40" s="314"/>
      <c r="AX40" s="281"/>
    </row>
    <row r="41" spans="1:50" ht="16.5">
      <c r="A41" s="315"/>
      <c r="B41" s="316"/>
      <c r="C41" s="317"/>
      <c r="D41" s="31"/>
      <c r="E41" s="32"/>
      <c r="F41" s="544"/>
      <c r="G41" s="316"/>
      <c r="H41" s="318"/>
      <c r="I41" s="578"/>
      <c r="J41" s="570"/>
      <c r="K41" s="550"/>
      <c r="L41" s="550"/>
      <c r="M41" s="548"/>
      <c r="N41" s="316"/>
      <c r="O41" s="318"/>
      <c r="P41" s="315"/>
      <c r="Q41" s="319"/>
      <c r="R41" s="316"/>
      <c r="S41" s="320"/>
      <c r="T41" s="321"/>
      <c r="U41" s="333">
        <v>12</v>
      </c>
      <c r="V41" s="334" t="s">
        <v>185</v>
      </c>
      <c r="W41" s="335">
        <v>4</v>
      </c>
      <c r="X41" s="336">
        <v>0</v>
      </c>
      <c r="Y41" s="335">
        <v>0</v>
      </c>
      <c r="Z41" s="325"/>
      <c r="AA41" s="31"/>
      <c r="AB41" s="31"/>
      <c r="AC41" s="315"/>
      <c r="AD41" s="326"/>
      <c r="AE41" s="327"/>
      <c r="AF41" s="328"/>
      <c r="AG41" s="328"/>
      <c r="AH41" s="313"/>
      <c r="AI41" s="329"/>
      <c r="AJ41" s="312"/>
      <c r="AK41" s="312"/>
      <c r="AL41" s="314"/>
      <c r="AM41" s="314">
        <v>4800</v>
      </c>
      <c r="AN41" s="330">
        <f>+AM41*W41</f>
        <v>19200</v>
      </c>
      <c r="AO41" s="314"/>
      <c r="AP41" s="314"/>
      <c r="AQ41" s="312"/>
      <c r="AR41" s="313"/>
      <c r="AS41" s="312"/>
      <c r="AT41" s="313"/>
      <c r="AU41" s="313"/>
      <c r="AV41" s="329"/>
      <c r="AW41" s="314"/>
      <c r="AX41" s="281"/>
    </row>
    <row r="42" spans="1:50" ht="16.5">
      <c r="A42" s="315"/>
      <c r="B42" s="316"/>
      <c r="C42" s="317"/>
      <c r="D42" s="31"/>
      <c r="E42" s="32"/>
      <c r="F42" s="544"/>
      <c r="G42" s="316"/>
      <c r="H42" s="318"/>
      <c r="I42" s="578"/>
      <c r="J42" s="570"/>
      <c r="K42" s="550"/>
      <c r="L42" s="550"/>
      <c r="M42" s="548"/>
      <c r="N42" s="316"/>
      <c r="O42" s="318"/>
      <c r="P42" s="315"/>
      <c r="Q42" s="319"/>
      <c r="R42" s="316"/>
      <c r="S42" s="320"/>
      <c r="T42" s="321"/>
      <c r="U42" s="333">
        <v>13</v>
      </c>
      <c r="V42" s="334" t="s">
        <v>166</v>
      </c>
      <c r="W42" s="335">
        <v>15</v>
      </c>
      <c r="X42" s="336"/>
      <c r="Y42" s="335"/>
      <c r="Z42" s="325"/>
      <c r="AA42" s="31"/>
      <c r="AB42" s="31"/>
      <c r="AC42" s="315"/>
      <c r="AD42" s="326"/>
      <c r="AE42" s="327"/>
      <c r="AF42" s="328"/>
      <c r="AG42" s="328"/>
      <c r="AH42" s="313"/>
      <c r="AI42" s="329"/>
      <c r="AJ42" s="312"/>
      <c r="AK42" s="312"/>
      <c r="AL42" s="314"/>
      <c r="AM42" s="314">
        <v>350</v>
      </c>
      <c r="AN42" s="330">
        <f>+AM42*W42</f>
        <v>5250</v>
      </c>
      <c r="AO42" s="314"/>
      <c r="AP42" s="314"/>
      <c r="AQ42" s="312"/>
      <c r="AR42" s="313"/>
      <c r="AS42" s="312"/>
      <c r="AT42" s="313"/>
      <c r="AU42" s="313"/>
      <c r="AV42" s="329"/>
      <c r="AW42" s="314"/>
      <c r="AX42" s="281"/>
    </row>
    <row r="43" spans="1:50" ht="16.5">
      <c r="A43" s="315"/>
      <c r="B43" s="316"/>
      <c r="C43" s="317"/>
      <c r="D43" s="31"/>
      <c r="E43" s="32"/>
      <c r="F43" s="544"/>
      <c r="G43" s="316"/>
      <c r="H43" s="318"/>
      <c r="I43" s="578"/>
      <c r="J43" s="570"/>
      <c r="K43" s="550"/>
      <c r="L43" s="550"/>
      <c r="M43" s="548"/>
      <c r="N43" s="316"/>
      <c r="O43" s="318"/>
      <c r="P43" s="315"/>
      <c r="Q43" s="319"/>
      <c r="R43" s="316"/>
      <c r="S43" s="320"/>
      <c r="T43" s="321"/>
      <c r="U43" s="333"/>
      <c r="V43" s="334" t="s">
        <v>166</v>
      </c>
      <c r="W43" s="335"/>
      <c r="X43" s="336">
        <v>5</v>
      </c>
      <c r="Y43" s="335"/>
      <c r="Z43" s="325"/>
      <c r="AA43" s="31"/>
      <c r="AB43" s="31"/>
      <c r="AC43" s="315"/>
      <c r="AD43" s="326"/>
      <c r="AE43" s="327"/>
      <c r="AF43" s="328"/>
      <c r="AG43" s="328"/>
      <c r="AH43" s="313"/>
      <c r="AI43" s="329"/>
      <c r="AJ43" s="312"/>
      <c r="AK43" s="312"/>
      <c r="AL43" s="314"/>
      <c r="AM43" s="314">
        <v>250</v>
      </c>
      <c r="AN43" s="330">
        <f t="shared" si="3"/>
        <v>1250</v>
      </c>
      <c r="AO43" s="314"/>
      <c r="AP43" s="314"/>
      <c r="AQ43" s="312"/>
      <c r="AR43" s="313"/>
      <c r="AS43" s="312"/>
      <c r="AT43" s="313"/>
      <c r="AU43" s="313"/>
      <c r="AV43" s="329"/>
      <c r="AW43" s="314"/>
      <c r="AX43" s="281"/>
    </row>
    <row r="44" spans="1:50" ht="16.5">
      <c r="A44" s="315"/>
      <c r="B44" s="316"/>
      <c r="C44" s="317"/>
      <c r="D44" s="31"/>
      <c r="E44" s="32"/>
      <c r="F44" s="544"/>
      <c r="G44" s="316"/>
      <c r="H44" s="318"/>
      <c r="I44" s="578"/>
      <c r="J44" s="570"/>
      <c r="K44" s="550"/>
      <c r="L44" s="550"/>
      <c r="M44" s="548"/>
      <c r="N44" s="316"/>
      <c r="O44" s="318"/>
      <c r="P44" s="315"/>
      <c r="Q44" s="319"/>
      <c r="R44" s="316"/>
      <c r="S44" s="320"/>
      <c r="T44" s="321"/>
      <c r="U44" s="333"/>
      <c r="V44" s="334" t="s">
        <v>166</v>
      </c>
      <c r="W44" s="335"/>
      <c r="X44" s="336"/>
      <c r="Y44" s="335">
        <v>30</v>
      </c>
      <c r="Z44" s="325"/>
      <c r="AA44" s="31"/>
      <c r="AB44" s="31"/>
      <c r="AC44" s="315"/>
      <c r="AD44" s="326"/>
      <c r="AE44" s="327"/>
      <c r="AF44" s="328"/>
      <c r="AG44" s="328"/>
      <c r="AH44" s="313"/>
      <c r="AI44" s="329"/>
      <c r="AJ44" s="312"/>
      <c r="AK44" s="312"/>
      <c r="AL44" s="314"/>
      <c r="AM44" s="314">
        <v>200</v>
      </c>
      <c r="AN44" s="330">
        <f>+AM44*Y44</f>
        <v>6000</v>
      </c>
      <c r="AO44" s="314"/>
      <c r="AP44" s="314"/>
      <c r="AQ44" s="312"/>
      <c r="AR44" s="313"/>
      <c r="AS44" s="312"/>
      <c r="AT44" s="313"/>
      <c r="AU44" s="313"/>
      <c r="AV44" s="329"/>
      <c r="AW44" s="314"/>
      <c r="AX44" s="281"/>
    </row>
    <row r="45" spans="1:50" ht="16.5">
      <c r="A45" s="315"/>
      <c r="B45" s="316"/>
      <c r="C45" s="317"/>
      <c r="D45" s="31"/>
      <c r="E45" s="32"/>
      <c r="F45" s="544"/>
      <c r="G45" s="316"/>
      <c r="H45" s="318"/>
      <c r="I45" s="578"/>
      <c r="J45" s="570"/>
      <c r="K45" s="550"/>
      <c r="L45" s="550"/>
      <c r="M45" s="548"/>
      <c r="N45" s="316"/>
      <c r="O45" s="318"/>
      <c r="P45" s="315"/>
      <c r="Q45" s="319"/>
      <c r="R45" s="316"/>
      <c r="S45" s="320"/>
      <c r="T45" s="321"/>
      <c r="U45" s="333">
        <v>14</v>
      </c>
      <c r="V45" s="334" t="s">
        <v>163</v>
      </c>
      <c r="W45" s="335">
        <v>0</v>
      </c>
      <c r="X45" s="336">
        <v>2</v>
      </c>
      <c r="Y45" s="335">
        <v>0</v>
      </c>
      <c r="Z45" s="325"/>
      <c r="AA45" s="31"/>
      <c r="AB45" s="31"/>
      <c r="AC45" s="315"/>
      <c r="AD45" s="326"/>
      <c r="AE45" s="327"/>
      <c r="AF45" s="328"/>
      <c r="AG45" s="328"/>
      <c r="AH45" s="313"/>
      <c r="AI45" s="329"/>
      <c r="AJ45" s="312"/>
      <c r="AK45" s="312"/>
      <c r="AL45" s="314"/>
      <c r="AM45" s="314">
        <v>12700</v>
      </c>
      <c r="AN45" s="330">
        <f t="shared" si="3"/>
        <v>25400</v>
      </c>
      <c r="AO45" s="314"/>
      <c r="AP45" s="314"/>
      <c r="AQ45" s="312"/>
      <c r="AR45" s="313"/>
      <c r="AS45" s="312"/>
      <c r="AT45" s="313"/>
      <c r="AU45" s="313"/>
      <c r="AV45" s="329"/>
      <c r="AW45" s="314"/>
      <c r="AX45" s="281"/>
    </row>
    <row r="46" spans="1:50" ht="16.5">
      <c r="A46" s="315"/>
      <c r="B46" s="316"/>
      <c r="C46" s="317"/>
      <c r="D46" s="31"/>
      <c r="E46" s="32"/>
      <c r="F46" s="544"/>
      <c r="G46" s="316"/>
      <c r="H46" s="318"/>
      <c r="I46" s="578"/>
      <c r="J46" s="570"/>
      <c r="K46" s="550"/>
      <c r="L46" s="550"/>
      <c r="M46" s="548"/>
      <c r="N46" s="316"/>
      <c r="O46" s="318"/>
      <c r="P46" s="315"/>
      <c r="Q46" s="319"/>
      <c r="R46" s="316"/>
      <c r="S46" s="320"/>
      <c r="T46" s="321"/>
      <c r="U46" s="333">
        <v>15</v>
      </c>
      <c r="V46" s="334" t="s">
        <v>226</v>
      </c>
      <c r="W46" s="335">
        <v>0</v>
      </c>
      <c r="X46" s="336">
        <v>150</v>
      </c>
      <c r="Y46" s="335"/>
      <c r="Z46" s="325"/>
      <c r="AA46" s="31"/>
      <c r="AB46" s="31"/>
      <c r="AC46" s="315"/>
      <c r="AD46" s="326"/>
      <c r="AE46" s="327"/>
      <c r="AF46" s="328"/>
      <c r="AG46" s="328"/>
      <c r="AH46" s="313"/>
      <c r="AI46" s="329"/>
      <c r="AJ46" s="312"/>
      <c r="AK46" s="312"/>
      <c r="AL46" s="314"/>
      <c r="AM46" s="314">
        <v>1155</v>
      </c>
      <c r="AN46" s="330">
        <f t="shared" si="3"/>
        <v>173250</v>
      </c>
      <c r="AO46" s="314"/>
      <c r="AP46" s="314"/>
      <c r="AQ46" s="312"/>
      <c r="AR46" s="313"/>
      <c r="AS46" s="312"/>
      <c r="AT46" s="313"/>
      <c r="AU46" s="313"/>
      <c r="AV46" s="329"/>
      <c r="AW46" s="314"/>
      <c r="AX46" s="281"/>
    </row>
    <row r="47" spans="1:50" ht="16.5">
      <c r="A47" s="315"/>
      <c r="B47" s="316"/>
      <c r="C47" s="317"/>
      <c r="D47" s="31"/>
      <c r="E47" s="32"/>
      <c r="F47" s="544"/>
      <c r="G47" s="316"/>
      <c r="H47" s="318"/>
      <c r="I47" s="578"/>
      <c r="J47" s="570"/>
      <c r="K47" s="550"/>
      <c r="L47" s="550"/>
      <c r="M47" s="548"/>
      <c r="N47" s="316"/>
      <c r="O47" s="318"/>
      <c r="P47" s="315"/>
      <c r="Q47" s="319"/>
      <c r="R47" s="316"/>
      <c r="S47" s="320"/>
      <c r="T47" s="321"/>
      <c r="U47" s="333"/>
      <c r="V47" s="334" t="s">
        <v>226</v>
      </c>
      <c r="W47" s="335">
        <v>0</v>
      </c>
      <c r="X47" s="336"/>
      <c r="Y47" s="335">
        <v>50</v>
      </c>
      <c r="Z47" s="325"/>
      <c r="AA47" s="31"/>
      <c r="AB47" s="31"/>
      <c r="AC47" s="315"/>
      <c r="AD47" s="326"/>
      <c r="AE47" s="327"/>
      <c r="AF47" s="328"/>
      <c r="AG47" s="328"/>
      <c r="AH47" s="313"/>
      <c r="AI47" s="329"/>
      <c r="AJ47" s="312"/>
      <c r="AK47" s="312"/>
      <c r="AL47" s="314"/>
      <c r="AM47" s="314">
        <v>850</v>
      </c>
      <c r="AN47" s="330">
        <f>+AM47*Y47</f>
        <v>42500</v>
      </c>
      <c r="AO47" s="314"/>
      <c r="AP47" s="314"/>
      <c r="AQ47" s="312"/>
      <c r="AR47" s="313"/>
      <c r="AS47" s="312"/>
      <c r="AT47" s="313"/>
      <c r="AU47" s="313"/>
      <c r="AV47" s="329"/>
      <c r="AW47" s="314"/>
      <c r="AX47" s="281"/>
    </row>
    <row r="48" spans="1:50" ht="16.5">
      <c r="A48" s="315"/>
      <c r="B48" s="316"/>
      <c r="C48" s="317"/>
      <c r="D48" s="31"/>
      <c r="E48" s="32"/>
      <c r="F48" s="544"/>
      <c r="G48" s="316"/>
      <c r="H48" s="318"/>
      <c r="I48" s="578"/>
      <c r="J48" s="570"/>
      <c r="K48" s="550"/>
      <c r="L48" s="550"/>
      <c r="M48" s="548"/>
      <c r="N48" s="316"/>
      <c r="O48" s="318"/>
      <c r="P48" s="315"/>
      <c r="Q48" s="319"/>
      <c r="R48" s="316"/>
      <c r="S48" s="320"/>
      <c r="T48" s="321"/>
      <c r="U48" s="333">
        <v>16</v>
      </c>
      <c r="V48" s="334" t="s">
        <v>227</v>
      </c>
      <c r="W48" s="335">
        <v>0</v>
      </c>
      <c r="X48" s="336">
        <v>1</v>
      </c>
      <c r="Y48" s="335"/>
      <c r="Z48" s="325"/>
      <c r="AA48" s="31"/>
      <c r="AB48" s="31"/>
      <c r="AC48" s="315"/>
      <c r="AD48" s="326"/>
      <c r="AE48" s="327"/>
      <c r="AF48" s="328"/>
      <c r="AG48" s="328"/>
      <c r="AH48" s="313"/>
      <c r="AI48" s="329"/>
      <c r="AJ48" s="312"/>
      <c r="AK48" s="312"/>
      <c r="AL48" s="314"/>
      <c r="AM48" s="314">
        <v>99000</v>
      </c>
      <c r="AN48" s="330">
        <f t="shared" si="3"/>
        <v>99000</v>
      </c>
      <c r="AO48" s="314"/>
      <c r="AP48" s="314"/>
      <c r="AQ48" s="312"/>
      <c r="AR48" s="313"/>
      <c r="AS48" s="312"/>
      <c r="AT48" s="313"/>
      <c r="AU48" s="313"/>
      <c r="AV48" s="329"/>
      <c r="AW48" s="314"/>
      <c r="AX48" s="281"/>
    </row>
    <row r="49" spans="1:50" ht="16.5">
      <c r="A49" s="315"/>
      <c r="B49" s="316"/>
      <c r="C49" s="317"/>
      <c r="D49" s="31"/>
      <c r="E49" s="32"/>
      <c r="F49" s="544"/>
      <c r="G49" s="316"/>
      <c r="H49" s="318"/>
      <c r="I49" s="578"/>
      <c r="J49" s="570"/>
      <c r="K49" s="550"/>
      <c r="L49" s="550"/>
      <c r="M49" s="548"/>
      <c r="N49" s="316"/>
      <c r="O49" s="318"/>
      <c r="P49" s="315"/>
      <c r="Q49" s="319"/>
      <c r="R49" s="316"/>
      <c r="S49" s="320"/>
      <c r="T49" s="321"/>
      <c r="U49" s="333"/>
      <c r="V49" s="334" t="s">
        <v>227</v>
      </c>
      <c r="W49" s="335">
        <v>0</v>
      </c>
      <c r="X49" s="336"/>
      <c r="Y49" s="335">
        <v>1</v>
      </c>
      <c r="Z49" s="325"/>
      <c r="AA49" s="31"/>
      <c r="AB49" s="31"/>
      <c r="AC49" s="315"/>
      <c r="AD49" s="326"/>
      <c r="AE49" s="327"/>
      <c r="AF49" s="328"/>
      <c r="AG49" s="328"/>
      <c r="AH49" s="313"/>
      <c r="AI49" s="329"/>
      <c r="AJ49" s="312"/>
      <c r="AK49" s="312"/>
      <c r="AL49" s="314"/>
      <c r="AM49" s="314">
        <v>49500</v>
      </c>
      <c r="AN49" s="330">
        <f>+AM49*Y49</f>
        <v>49500</v>
      </c>
      <c r="AO49" s="314"/>
      <c r="AP49" s="314"/>
      <c r="AQ49" s="312"/>
      <c r="AR49" s="313"/>
      <c r="AS49" s="312"/>
      <c r="AT49" s="313"/>
      <c r="AU49" s="313"/>
      <c r="AV49" s="329"/>
      <c r="AW49" s="314"/>
      <c r="AX49" s="282"/>
    </row>
    <row r="50" spans="1:50" ht="15.75" customHeight="1">
      <c r="A50" s="315"/>
      <c r="B50" s="316"/>
      <c r="C50" s="317"/>
      <c r="D50" s="31"/>
      <c r="E50" s="32"/>
      <c r="F50" s="544"/>
      <c r="G50" s="316"/>
      <c r="H50" s="318"/>
      <c r="I50" s="578"/>
      <c r="J50" s="570"/>
      <c r="K50" s="550"/>
      <c r="L50" s="550"/>
      <c r="M50" s="548"/>
      <c r="N50" s="316"/>
      <c r="O50" s="318"/>
      <c r="P50" s="315"/>
      <c r="Q50" s="319"/>
      <c r="R50" s="316"/>
      <c r="S50" s="320"/>
      <c r="T50" s="321"/>
      <c r="U50" s="333">
        <v>17</v>
      </c>
      <c r="V50" s="334" t="s">
        <v>172</v>
      </c>
      <c r="W50" s="335">
        <v>0</v>
      </c>
      <c r="X50" s="336">
        <v>5</v>
      </c>
      <c r="Y50" s="335"/>
      <c r="Z50" s="325"/>
      <c r="AA50" s="31"/>
      <c r="AB50" s="31"/>
      <c r="AC50" s="315"/>
      <c r="AD50" s="326"/>
      <c r="AE50" s="327"/>
      <c r="AF50" s="328"/>
      <c r="AG50" s="328"/>
      <c r="AH50" s="313"/>
      <c r="AI50" s="329"/>
      <c r="AJ50" s="312"/>
      <c r="AK50" s="312"/>
      <c r="AL50" s="314"/>
      <c r="AM50" s="314">
        <v>2530</v>
      </c>
      <c r="AN50" s="330">
        <f t="shared" si="3"/>
        <v>12650</v>
      </c>
      <c r="AO50" s="314"/>
      <c r="AP50" s="314"/>
      <c r="AQ50" s="312"/>
      <c r="AR50" s="313"/>
      <c r="AS50" s="312"/>
      <c r="AT50" s="313"/>
      <c r="AU50" s="313"/>
      <c r="AV50" s="329"/>
      <c r="AW50" s="314"/>
      <c r="AX50" s="279"/>
    </row>
    <row r="51" spans="1:50" ht="16.5">
      <c r="A51" s="315"/>
      <c r="B51" s="316"/>
      <c r="C51" s="317"/>
      <c r="D51" s="31"/>
      <c r="E51" s="32"/>
      <c r="F51" s="544"/>
      <c r="G51" s="316"/>
      <c r="H51" s="318"/>
      <c r="I51" s="578"/>
      <c r="J51" s="570"/>
      <c r="K51" s="550"/>
      <c r="L51" s="550"/>
      <c r="M51" s="548"/>
      <c r="N51" s="316"/>
      <c r="O51" s="318"/>
      <c r="P51" s="315"/>
      <c r="Q51" s="319"/>
      <c r="R51" s="316"/>
      <c r="S51" s="320"/>
      <c r="T51" s="321"/>
      <c r="U51" s="333"/>
      <c r="V51" s="334" t="s">
        <v>172</v>
      </c>
      <c r="W51" s="335">
        <v>0</v>
      </c>
      <c r="X51" s="336"/>
      <c r="Y51" s="335">
        <v>15</v>
      </c>
      <c r="Z51" s="325"/>
      <c r="AA51" s="31"/>
      <c r="AB51" s="31"/>
      <c r="AC51" s="315"/>
      <c r="AD51" s="326"/>
      <c r="AE51" s="327"/>
      <c r="AF51" s="328"/>
      <c r="AG51" s="328"/>
      <c r="AH51" s="313"/>
      <c r="AI51" s="329"/>
      <c r="AJ51" s="312"/>
      <c r="AK51" s="312"/>
      <c r="AL51" s="314"/>
      <c r="AM51" s="314">
        <v>1925</v>
      </c>
      <c r="AN51" s="330">
        <f>+AM51*Y51</f>
        <v>28875</v>
      </c>
      <c r="AO51" s="314"/>
      <c r="AP51" s="314"/>
      <c r="AQ51" s="312"/>
      <c r="AR51" s="313"/>
      <c r="AS51" s="312"/>
      <c r="AT51" s="313"/>
      <c r="AU51" s="313"/>
      <c r="AV51" s="329"/>
      <c r="AW51" s="314"/>
      <c r="AX51" s="281"/>
    </row>
    <row r="52" spans="1:50" ht="16.5">
      <c r="A52" s="315"/>
      <c r="B52" s="316"/>
      <c r="C52" s="317"/>
      <c r="D52" s="31"/>
      <c r="E52" s="32"/>
      <c r="F52" s="544"/>
      <c r="G52" s="316"/>
      <c r="H52" s="318"/>
      <c r="I52" s="578"/>
      <c r="J52" s="570"/>
      <c r="K52" s="550"/>
      <c r="L52" s="550"/>
      <c r="M52" s="548"/>
      <c r="N52" s="316"/>
      <c r="O52" s="318"/>
      <c r="P52" s="315"/>
      <c r="Q52" s="319"/>
      <c r="R52" s="316"/>
      <c r="S52" s="320"/>
      <c r="T52" s="321"/>
      <c r="U52" s="333">
        <v>18</v>
      </c>
      <c r="V52" s="334" t="s">
        <v>228</v>
      </c>
      <c r="W52" s="335">
        <v>0</v>
      </c>
      <c r="X52" s="336">
        <v>75</v>
      </c>
      <c r="Y52" s="335"/>
      <c r="Z52" s="325"/>
      <c r="AA52" s="31"/>
      <c r="AB52" s="31"/>
      <c r="AC52" s="315"/>
      <c r="AD52" s="326"/>
      <c r="AE52" s="327"/>
      <c r="AF52" s="328"/>
      <c r="AG52" s="328"/>
      <c r="AH52" s="313"/>
      <c r="AI52" s="329"/>
      <c r="AJ52" s="312"/>
      <c r="AK52" s="312"/>
      <c r="AL52" s="314"/>
      <c r="AM52" s="314">
        <v>465</v>
      </c>
      <c r="AN52" s="330">
        <f t="shared" si="3"/>
        <v>34875</v>
      </c>
      <c r="AO52" s="314"/>
      <c r="AP52" s="314"/>
      <c r="AQ52" s="312"/>
      <c r="AR52" s="313"/>
      <c r="AS52" s="312"/>
      <c r="AT52" s="313"/>
      <c r="AU52" s="313"/>
      <c r="AV52" s="329"/>
      <c r="AW52" s="314"/>
      <c r="AX52" s="281"/>
    </row>
    <row r="53" spans="1:50" ht="16.5">
      <c r="A53" s="315"/>
      <c r="B53" s="316"/>
      <c r="C53" s="317"/>
      <c r="D53" s="31"/>
      <c r="E53" s="32"/>
      <c r="F53" s="544"/>
      <c r="G53" s="316"/>
      <c r="H53" s="318"/>
      <c r="I53" s="578"/>
      <c r="J53" s="570"/>
      <c r="K53" s="550"/>
      <c r="L53" s="550"/>
      <c r="M53" s="548"/>
      <c r="N53" s="316"/>
      <c r="O53" s="318"/>
      <c r="P53" s="315"/>
      <c r="Q53" s="319"/>
      <c r="R53" s="316"/>
      <c r="S53" s="320"/>
      <c r="T53" s="321"/>
      <c r="U53" s="333"/>
      <c r="V53" s="334" t="s">
        <v>228</v>
      </c>
      <c r="W53" s="335">
        <v>0</v>
      </c>
      <c r="X53" s="336"/>
      <c r="Y53" s="335">
        <v>25</v>
      </c>
      <c r="Z53" s="325"/>
      <c r="AA53" s="31"/>
      <c r="AB53" s="31"/>
      <c r="AC53" s="315"/>
      <c r="AD53" s="326"/>
      <c r="AE53" s="327"/>
      <c r="AF53" s="328"/>
      <c r="AG53" s="328"/>
      <c r="AH53" s="313"/>
      <c r="AI53" s="329"/>
      <c r="AJ53" s="312"/>
      <c r="AK53" s="312"/>
      <c r="AL53" s="314"/>
      <c r="AM53" s="314">
        <v>360</v>
      </c>
      <c r="AN53" s="330">
        <f>+AM53*Y53</f>
        <v>9000</v>
      </c>
      <c r="AO53" s="314"/>
      <c r="AP53" s="314"/>
      <c r="AQ53" s="312"/>
      <c r="AR53" s="313"/>
      <c r="AS53" s="312"/>
      <c r="AT53" s="313"/>
      <c r="AU53" s="313"/>
      <c r="AV53" s="329"/>
      <c r="AW53" s="314"/>
      <c r="AX53" s="281"/>
    </row>
    <row r="54" spans="1:50" ht="16.5">
      <c r="A54" s="315"/>
      <c r="B54" s="316"/>
      <c r="C54" s="317"/>
      <c r="D54" s="31"/>
      <c r="E54" s="32"/>
      <c r="F54" s="544"/>
      <c r="G54" s="316"/>
      <c r="H54" s="318"/>
      <c r="I54" s="578"/>
      <c r="J54" s="570"/>
      <c r="K54" s="550"/>
      <c r="L54" s="550"/>
      <c r="M54" s="548"/>
      <c r="N54" s="316"/>
      <c r="O54" s="318"/>
      <c r="P54" s="315"/>
      <c r="Q54" s="319"/>
      <c r="R54" s="316"/>
      <c r="S54" s="320"/>
      <c r="T54" s="321"/>
      <c r="U54" s="338">
        <v>19</v>
      </c>
      <c r="V54" s="334" t="s">
        <v>229</v>
      </c>
      <c r="W54" s="336">
        <v>1</v>
      </c>
      <c r="X54" s="336"/>
      <c r="Y54" s="336"/>
      <c r="Z54" s="325"/>
      <c r="AA54" s="31"/>
      <c r="AB54" s="31"/>
      <c r="AC54" s="315"/>
      <c r="AD54" s="326"/>
      <c r="AE54" s="327"/>
      <c r="AF54" s="328"/>
      <c r="AG54" s="328"/>
      <c r="AH54" s="313"/>
      <c r="AI54" s="329"/>
      <c r="AJ54" s="312"/>
      <c r="AK54" s="312"/>
      <c r="AL54" s="314"/>
      <c r="AM54" s="314">
        <v>5250</v>
      </c>
      <c r="AN54" s="330">
        <f>+AM54*W54</f>
        <v>5250</v>
      </c>
      <c r="AO54" s="314"/>
      <c r="AP54" s="314"/>
      <c r="AQ54" s="312"/>
      <c r="AR54" s="313"/>
      <c r="AS54" s="312"/>
      <c r="AT54" s="313"/>
      <c r="AU54" s="313"/>
      <c r="AV54" s="329"/>
      <c r="AW54" s="314"/>
      <c r="AX54" s="281"/>
    </row>
    <row r="55" spans="1:50" ht="16.5">
      <c r="A55" s="315"/>
      <c r="B55" s="316"/>
      <c r="C55" s="317"/>
      <c r="D55" s="31"/>
      <c r="E55" s="32"/>
      <c r="F55" s="544"/>
      <c r="G55" s="316"/>
      <c r="H55" s="318"/>
      <c r="I55" s="578"/>
      <c r="J55" s="570"/>
      <c r="K55" s="550"/>
      <c r="L55" s="550"/>
      <c r="M55" s="548"/>
      <c r="N55" s="316"/>
      <c r="O55" s="318"/>
      <c r="P55" s="315"/>
      <c r="Q55" s="319"/>
      <c r="R55" s="316"/>
      <c r="S55" s="320"/>
      <c r="T55" s="321"/>
      <c r="U55" s="338"/>
      <c r="V55" s="334" t="s">
        <v>229</v>
      </c>
      <c r="W55" s="336"/>
      <c r="X55" s="336">
        <v>3</v>
      </c>
      <c r="Y55" s="336"/>
      <c r="Z55" s="325"/>
      <c r="AA55" s="31"/>
      <c r="AB55" s="31"/>
      <c r="AC55" s="315"/>
      <c r="AD55" s="326"/>
      <c r="AE55" s="327"/>
      <c r="AF55" s="328"/>
      <c r="AG55" s="328"/>
      <c r="AH55" s="313"/>
      <c r="AI55" s="329"/>
      <c r="AJ55" s="312"/>
      <c r="AK55" s="312"/>
      <c r="AL55" s="314"/>
      <c r="AM55" s="314">
        <v>3500</v>
      </c>
      <c r="AN55" s="330">
        <f t="shared" si="3"/>
        <v>10500</v>
      </c>
      <c r="AO55" s="314"/>
      <c r="AP55" s="314"/>
      <c r="AQ55" s="312"/>
      <c r="AR55" s="313"/>
      <c r="AS55" s="312"/>
      <c r="AT55" s="313"/>
      <c r="AU55" s="313"/>
      <c r="AV55" s="329"/>
      <c r="AW55" s="314"/>
      <c r="AX55" s="281"/>
    </row>
    <row r="56" spans="1:50" ht="16.5">
      <c r="A56" s="315"/>
      <c r="B56" s="316"/>
      <c r="C56" s="317"/>
      <c r="D56" s="31"/>
      <c r="E56" s="32"/>
      <c r="F56" s="544"/>
      <c r="G56" s="316"/>
      <c r="H56" s="318"/>
      <c r="I56" s="578"/>
      <c r="J56" s="570"/>
      <c r="K56" s="550"/>
      <c r="L56" s="550"/>
      <c r="M56" s="548"/>
      <c r="N56" s="316"/>
      <c r="O56" s="318"/>
      <c r="P56" s="315"/>
      <c r="Q56" s="319"/>
      <c r="R56" s="316"/>
      <c r="S56" s="320"/>
      <c r="T56" s="321"/>
      <c r="U56" s="338"/>
      <c r="V56" s="334" t="s">
        <v>229</v>
      </c>
      <c r="W56" s="336"/>
      <c r="X56" s="336"/>
      <c r="Y56" s="336">
        <v>16</v>
      </c>
      <c r="Z56" s="325"/>
      <c r="AA56" s="31"/>
      <c r="AB56" s="31"/>
      <c r="AC56" s="315"/>
      <c r="AD56" s="326"/>
      <c r="AE56" s="327"/>
      <c r="AF56" s="328"/>
      <c r="AG56" s="328"/>
      <c r="AH56" s="313"/>
      <c r="AI56" s="329"/>
      <c r="AJ56" s="312"/>
      <c r="AK56" s="312"/>
      <c r="AL56" s="314"/>
      <c r="AM56" s="314">
        <v>1875</v>
      </c>
      <c r="AN56" s="330">
        <f>+AM56*Y56</f>
        <v>30000</v>
      </c>
      <c r="AO56" s="314"/>
      <c r="AP56" s="314"/>
      <c r="AQ56" s="312"/>
      <c r="AR56" s="313"/>
      <c r="AS56" s="312"/>
      <c r="AT56" s="313"/>
      <c r="AU56" s="313"/>
      <c r="AV56" s="329"/>
      <c r="AW56" s="314"/>
      <c r="AX56" s="281"/>
    </row>
    <row r="57" spans="1:50" ht="16.5">
      <c r="A57" s="315"/>
      <c r="B57" s="316"/>
      <c r="C57" s="317"/>
      <c r="D57" s="31"/>
      <c r="E57" s="32"/>
      <c r="F57" s="544"/>
      <c r="G57" s="316"/>
      <c r="H57" s="318"/>
      <c r="I57" s="578"/>
      <c r="J57" s="570"/>
      <c r="K57" s="550"/>
      <c r="L57" s="550"/>
      <c r="M57" s="548"/>
      <c r="N57" s="316"/>
      <c r="O57" s="318"/>
      <c r="P57" s="315"/>
      <c r="Q57" s="319"/>
      <c r="R57" s="316"/>
      <c r="S57" s="320"/>
      <c r="T57" s="321"/>
      <c r="U57" s="339"/>
      <c r="V57" s="340"/>
      <c r="W57" s="341"/>
      <c r="X57" s="342"/>
      <c r="Y57" s="343"/>
      <c r="Z57" s="325">
        <f t="shared" si="2"/>
        <v>0</v>
      </c>
      <c r="AA57" s="31"/>
      <c r="AB57" s="31"/>
      <c r="AC57" s="315"/>
      <c r="AD57" s="326"/>
      <c r="AE57" s="327"/>
      <c r="AF57" s="328"/>
      <c r="AG57" s="328"/>
      <c r="AH57" s="344"/>
      <c r="AI57" s="345"/>
      <c r="AJ57" s="346"/>
      <c r="AK57" s="346"/>
      <c r="AL57" s="347"/>
      <c r="AM57" s="347"/>
      <c r="AN57" s="330"/>
      <c r="AO57" s="347"/>
      <c r="AP57" s="347"/>
      <c r="AQ57" s="346"/>
      <c r="AR57" s="344"/>
      <c r="AS57" s="346"/>
      <c r="AT57" s="344"/>
      <c r="AU57" s="344"/>
      <c r="AV57" s="345"/>
      <c r="AW57" s="347"/>
      <c r="AX57" s="281"/>
    </row>
    <row r="58" spans="1:50" ht="33">
      <c r="A58" s="289">
        <v>2</v>
      </c>
      <c r="B58" s="290" t="s">
        <v>9</v>
      </c>
      <c r="C58" s="291" t="s">
        <v>230</v>
      </c>
      <c r="D58" s="292"/>
      <c r="E58" s="293"/>
      <c r="F58" s="543" t="s">
        <v>231</v>
      </c>
      <c r="G58" s="290" t="s">
        <v>9</v>
      </c>
      <c r="H58" s="294" t="s">
        <v>232</v>
      </c>
      <c r="I58" s="586">
        <v>287</v>
      </c>
      <c r="J58" s="572" t="s">
        <v>206</v>
      </c>
      <c r="K58" s="549" t="s">
        <v>233</v>
      </c>
      <c r="L58" s="648" t="s">
        <v>11</v>
      </c>
      <c r="M58" s="583" t="s">
        <v>11</v>
      </c>
      <c r="N58" s="290" t="s">
        <v>9</v>
      </c>
      <c r="O58" s="294" t="s">
        <v>193</v>
      </c>
      <c r="P58" s="295"/>
      <c r="Q58" s="296">
        <v>50.12</v>
      </c>
      <c r="R58" s="290" t="s">
        <v>9</v>
      </c>
      <c r="S58" s="298" t="s">
        <v>8</v>
      </c>
      <c r="T58" s="299">
        <v>4</v>
      </c>
      <c r="U58" s="348">
        <v>1</v>
      </c>
      <c r="V58" s="299" t="s">
        <v>234</v>
      </c>
      <c r="W58" s="300">
        <v>3</v>
      </c>
      <c r="X58" s="301"/>
      <c r="Y58" s="349">
        <v>0</v>
      </c>
      <c r="Z58" s="350">
        <f>SUM(W58:Y58)</f>
        <v>3</v>
      </c>
      <c r="AA58" s="292"/>
      <c r="AB58" s="351"/>
      <c r="AC58" s="295"/>
      <c r="AD58" s="572"/>
      <c r="AE58" s="547"/>
      <c r="AF58" s="549"/>
      <c r="AG58" s="306"/>
      <c r="AH58" s="307">
        <v>470000</v>
      </c>
      <c r="AI58" s="329">
        <f>+AH58*I58</f>
        <v>134890000</v>
      </c>
      <c r="AJ58" s="309">
        <v>1800000</v>
      </c>
      <c r="AK58" s="312">
        <f>+(AJ58*Q58)*0.8</f>
        <v>72172800</v>
      </c>
      <c r="AL58" s="310">
        <f>SUM(AK58:AK72)</f>
        <v>224227500</v>
      </c>
      <c r="AM58" s="310">
        <v>16900</v>
      </c>
      <c r="AN58" s="311">
        <f>+AM58*W58</f>
        <v>50700</v>
      </c>
      <c r="AO58" s="310">
        <f>SUM(AN58:AN75)</f>
        <v>7423505</v>
      </c>
      <c r="AP58" s="310">
        <f>+AI58+AL58+AO58</f>
        <v>366541005</v>
      </c>
      <c r="AQ58" s="312">
        <f>500000*30*3</f>
        <v>45000000</v>
      </c>
      <c r="AR58" s="313">
        <f>+(AI58+AK60)*15%</f>
        <v>39189525</v>
      </c>
      <c r="AS58" s="313">
        <f>+(AI58+AK60)*1%</f>
        <v>2612635</v>
      </c>
      <c r="AT58" s="307">
        <f>+(AI58+AK60)*5%</f>
        <v>13063175</v>
      </c>
      <c r="AU58" s="312">
        <f>(AI58+AK60)*0.5%</f>
        <v>1306317.5</v>
      </c>
      <c r="AV58" s="308">
        <f>SUM(AQ58:AU58)</f>
        <v>101171652.5</v>
      </c>
      <c r="AW58" s="314">
        <f>ROUND(AP58+AV58,-3)</f>
        <v>467713000</v>
      </c>
      <c r="AX58" s="281"/>
    </row>
    <row r="59" spans="1:50" ht="33">
      <c r="A59" s="315"/>
      <c r="B59" s="316" t="s">
        <v>4</v>
      </c>
      <c r="C59" s="317" t="s">
        <v>235</v>
      </c>
      <c r="D59" s="31"/>
      <c r="E59" s="32"/>
      <c r="F59" s="587"/>
      <c r="G59" s="316" t="s">
        <v>4</v>
      </c>
      <c r="H59" s="318" t="s">
        <v>211</v>
      </c>
      <c r="I59" s="578"/>
      <c r="J59" s="570"/>
      <c r="K59" s="550"/>
      <c r="L59" s="649"/>
      <c r="M59" s="584"/>
      <c r="N59" s="316" t="s">
        <v>4</v>
      </c>
      <c r="O59" s="317" t="s">
        <v>236</v>
      </c>
      <c r="P59" s="327"/>
      <c r="Q59" s="352">
        <v>10.6</v>
      </c>
      <c r="R59" s="316"/>
      <c r="S59" s="320"/>
      <c r="T59" s="321"/>
      <c r="U59" s="320"/>
      <c r="V59" s="321" t="s">
        <v>234</v>
      </c>
      <c r="W59" s="322"/>
      <c r="X59" s="323">
        <v>15</v>
      </c>
      <c r="Y59" s="322">
        <v>0</v>
      </c>
      <c r="Z59" s="353">
        <f>SUM(W59:Y59)</f>
        <v>15</v>
      </c>
      <c r="AA59" s="31"/>
      <c r="AB59" s="32"/>
      <c r="AC59" s="315"/>
      <c r="AD59" s="570"/>
      <c r="AE59" s="548"/>
      <c r="AF59" s="550"/>
      <c r="AG59" s="328"/>
      <c r="AH59" s="313"/>
      <c r="AI59" s="329"/>
      <c r="AJ59" s="312">
        <v>100000</v>
      </c>
      <c r="AK59" s="312">
        <f>+(AJ59*Q59)*0.8</f>
        <v>848000</v>
      </c>
      <c r="AL59" s="314"/>
      <c r="AM59" s="314">
        <v>8470</v>
      </c>
      <c r="AN59" s="330">
        <f t="shared" si="3"/>
        <v>127050</v>
      </c>
      <c r="AO59" s="314"/>
      <c r="AP59" s="314"/>
      <c r="AQ59" s="312"/>
      <c r="AR59" s="313"/>
      <c r="AS59" s="312"/>
      <c r="AT59" s="313"/>
      <c r="AU59" s="313"/>
      <c r="AV59" s="329"/>
      <c r="AW59" s="314"/>
      <c r="AX59" s="281"/>
    </row>
    <row r="60" spans="1:50" ht="33">
      <c r="A60" s="315"/>
      <c r="B60" s="316" t="s">
        <v>6</v>
      </c>
      <c r="C60" s="318" t="s">
        <v>10</v>
      </c>
      <c r="D60" s="31"/>
      <c r="E60" s="31"/>
      <c r="F60" s="587"/>
      <c r="G60" s="316" t="s">
        <v>6</v>
      </c>
      <c r="H60" s="318" t="s">
        <v>7</v>
      </c>
      <c r="I60" s="578"/>
      <c r="J60" s="570"/>
      <c r="K60" s="550"/>
      <c r="L60" s="649"/>
      <c r="M60" s="584"/>
      <c r="N60" s="316" t="s">
        <v>6</v>
      </c>
      <c r="O60" s="317" t="s">
        <v>156</v>
      </c>
      <c r="P60" s="315"/>
      <c r="Q60" s="319">
        <v>55.5</v>
      </c>
      <c r="R60" s="316"/>
      <c r="S60" s="320"/>
      <c r="T60" s="321"/>
      <c r="U60" s="320">
        <v>2</v>
      </c>
      <c r="V60" s="321" t="s">
        <v>214</v>
      </c>
      <c r="W60" s="322">
        <v>10</v>
      </c>
      <c r="X60" s="323">
        <v>0</v>
      </c>
      <c r="Y60" s="322"/>
      <c r="Z60" s="353">
        <f t="shared" ref="Z60:Z71" si="4">SUM(W60:Y60)</f>
        <v>10</v>
      </c>
      <c r="AA60" s="31"/>
      <c r="AB60" s="32"/>
      <c r="AC60" s="315"/>
      <c r="AD60" s="570"/>
      <c r="AE60" s="548"/>
      <c r="AF60" s="550"/>
      <c r="AG60" s="328"/>
      <c r="AH60" s="313"/>
      <c r="AI60" s="329"/>
      <c r="AJ60" s="312">
        <v>2530000</v>
      </c>
      <c r="AK60" s="312">
        <f>+(AJ60*Q60)*0.9</f>
        <v>126373500</v>
      </c>
      <c r="AL60" s="314"/>
      <c r="AM60" s="314">
        <v>173700</v>
      </c>
      <c r="AN60" s="330">
        <f>+AM60*W60</f>
        <v>1737000</v>
      </c>
      <c r="AO60" s="314"/>
      <c r="AP60" s="314"/>
      <c r="AQ60" s="312"/>
      <c r="AR60" s="313"/>
      <c r="AS60" s="312"/>
      <c r="AT60" s="313"/>
      <c r="AU60" s="313"/>
      <c r="AV60" s="329"/>
      <c r="AW60" s="314"/>
      <c r="AX60" s="282"/>
    </row>
    <row r="61" spans="1:50" ht="15.75" customHeight="1">
      <c r="A61" s="315"/>
      <c r="B61" s="316" t="s">
        <v>2</v>
      </c>
      <c r="C61" s="317" t="s">
        <v>215</v>
      </c>
      <c r="D61" s="31"/>
      <c r="E61" s="32"/>
      <c r="F61" s="587"/>
      <c r="G61" s="316"/>
      <c r="H61" s="318"/>
      <c r="I61" s="578"/>
      <c r="J61" s="570"/>
      <c r="K61" s="550"/>
      <c r="L61" s="649"/>
      <c r="M61" s="584"/>
      <c r="N61" s="316"/>
      <c r="O61" s="317" t="s">
        <v>237</v>
      </c>
      <c r="P61" s="315"/>
      <c r="Q61" s="319">
        <v>16.28</v>
      </c>
      <c r="R61" s="316"/>
      <c r="S61" s="31"/>
      <c r="T61" s="315"/>
      <c r="U61" s="320"/>
      <c r="V61" s="321" t="s">
        <v>214</v>
      </c>
      <c r="W61" s="322"/>
      <c r="X61" s="323">
        <v>0</v>
      </c>
      <c r="Y61" s="322">
        <v>14</v>
      </c>
      <c r="Z61" s="353">
        <f t="shared" si="4"/>
        <v>14</v>
      </c>
      <c r="AA61" s="31"/>
      <c r="AB61" s="32"/>
      <c r="AC61" s="327"/>
      <c r="AD61" s="570"/>
      <c r="AE61" s="548"/>
      <c r="AF61" s="550"/>
      <c r="AG61" s="328"/>
      <c r="AH61" s="313"/>
      <c r="AI61" s="329"/>
      <c r="AJ61" s="312">
        <v>350000</v>
      </c>
      <c r="AK61" s="312">
        <f>+(AJ61*Q61)*0.9</f>
        <v>5128200</v>
      </c>
      <c r="AL61" s="314"/>
      <c r="AM61" s="314">
        <v>9750</v>
      </c>
      <c r="AN61" s="330">
        <f>+AM61*Y61</f>
        <v>136500</v>
      </c>
      <c r="AO61" s="314"/>
      <c r="AP61" s="314"/>
      <c r="AQ61" s="312"/>
      <c r="AR61" s="313"/>
      <c r="AS61" s="312"/>
      <c r="AT61" s="313"/>
      <c r="AU61" s="313"/>
      <c r="AV61" s="329"/>
      <c r="AW61" s="314"/>
      <c r="AX61" s="279"/>
    </row>
    <row r="62" spans="1:50" ht="16.5">
      <c r="A62" s="315"/>
      <c r="B62" s="316" t="s">
        <v>1</v>
      </c>
      <c r="C62" s="317" t="s">
        <v>238</v>
      </c>
      <c r="D62" s="31"/>
      <c r="E62" s="32"/>
      <c r="F62" s="587"/>
      <c r="G62" s="316"/>
      <c r="H62" s="318"/>
      <c r="I62" s="578"/>
      <c r="J62" s="570"/>
      <c r="K62" s="550"/>
      <c r="L62" s="649"/>
      <c r="M62" s="584"/>
      <c r="N62" s="316" t="s">
        <v>2</v>
      </c>
      <c r="O62" s="317" t="s">
        <v>157</v>
      </c>
      <c r="P62" s="315"/>
      <c r="Q62" s="319">
        <v>40.200000000000003</v>
      </c>
      <c r="R62" s="316"/>
      <c r="S62" s="31"/>
      <c r="T62" s="315"/>
      <c r="U62" s="320">
        <v>3</v>
      </c>
      <c r="V62" s="321" t="s">
        <v>213</v>
      </c>
      <c r="W62" s="322">
        <v>5</v>
      </c>
      <c r="X62" s="323">
        <v>0</v>
      </c>
      <c r="Y62" s="322"/>
      <c r="Z62" s="353">
        <f t="shared" si="4"/>
        <v>5</v>
      </c>
      <c r="AA62" s="31"/>
      <c r="AB62" s="32"/>
      <c r="AC62" s="327"/>
      <c r="AD62" s="570"/>
      <c r="AE62" s="548"/>
      <c r="AF62" s="550"/>
      <c r="AG62" s="328"/>
      <c r="AH62" s="313"/>
      <c r="AI62" s="329"/>
      <c r="AJ62" s="312">
        <v>250000</v>
      </c>
      <c r="AK62" s="312">
        <f>+(AJ62*Q62)*0.5</f>
        <v>5025000</v>
      </c>
      <c r="AL62" s="314"/>
      <c r="AM62" s="314">
        <v>80000</v>
      </c>
      <c r="AN62" s="330">
        <f>+AM62*W62</f>
        <v>400000</v>
      </c>
      <c r="AO62" s="314"/>
      <c r="AP62" s="314"/>
      <c r="AQ62" s="312"/>
      <c r="AR62" s="313"/>
      <c r="AS62" s="312"/>
      <c r="AT62" s="313"/>
      <c r="AU62" s="313"/>
      <c r="AV62" s="329"/>
      <c r="AW62" s="314"/>
      <c r="AX62" s="281"/>
    </row>
    <row r="63" spans="1:50" ht="16.5">
      <c r="A63" s="315"/>
      <c r="B63" s="316"/>
      <c r="C63" s="317"/>
      <c r="D63" s="31"/>
      <c r="E63" s="32"/>
      <c r="F63" s="587"/>
      <c r="G63" s="316"/>
      <c r="H63" s="318"/>
      <c r="I63" s="578"/>
      <c r="J63" s="570"/>
      <c r="K63" s="550"/>
      <c r="L63" s="649"/>
      <c r="M63" s="584"/>
      <c r="N63" s="316" t="s">
        <v>1</v>
      </c>
      <c r="O63" s="317" t="s">
        <v>5</v>
      </c>
      <c r="P63" s="315">
        <v>1</v>
      </c>
      <c r="Q63" s="319"/>
      <c r="R63" s="316"/>
      <c r="S63" s="31"/>
      <c r="T63" s="315"/>
      <c r="U63" s="320"/>
      <c r="V63" s="321" t="s">
        <v>213</v>
      </c>
      <c r="W63" s="322"/>
      <c r="X63" s="323">
        <v>0</v>
      </c>
      <c r="Y63" s="322">
        <v>7</v>
      </c>
      <c r="Z63" s="353">
        <f t="shared" si="4"/>
        <v>7</v>
      </c>
      <c r="AA63" s="31"/>
      <c r="AB63" s="32"/>
      <c r="AC63" s="327"/>
      <c r="AD63" s="570"/>
      <c r="AE63" s="548"/>
      <c r="AF63" s="550"/>
      <c r="AG63" s="328"/>
      <c r="AH63" s="313"/>
      <c r="AI63" s="329"/>
      <c r="AJ63" s="312">
        <v>2500000</v>
      </c>
      <c r="AK63" s="312">
        <f>+(AJ63*P63)*0.5</f>
        <v>1250000</v>
      </c>
      <c r="AL63" s="314"/>
      <c r="AM63" s="314">
        <v>15000</v>
      </c>
      <c r="AN63" s="330">
        <f>+AM63*Y63</f>
        <v>105000</v>
      </c>
      <c r="AO63" s="314"/>
      <c r="AP63" s="314"/>
      <c r="AQ63" s="312"/>
      <c r="AR63" s="313"/>
      <c r="AS63" s="312"/>
      <c r="AT63" s="313"/>
      <c r="AU63" s="313"/>
      <c r="AV63" s="329"/>
      <c r="AW63" s="314"/>
      <c r="AX63" s="281"/>
    </row>
    <row r="64" spans="1:50" ht="16.5">
      <c r="A64" s="315"/>
      <c r="B64" s="316"/>
      <c r="C64" s="317"/>
      <c r="D64" s="31"/>
      <c r="E64" s="32"/>
      <c r="F64" s="587"/>
      <c r="G64" s="316"/>
      <c r="H64" s="318"/>
      <c r="I64" s="578"/>
      <c r="J64" s="570"/>
      <c r="K64" s="550"/>
      <c r="L64" s="649"/>
      <c r="M64" s="584"/>
      <c r="N64" s="316" t="s">
        <v>158</v>
      </c>
      <c r="O64" s="317" t="s">
        <v>177</v>
      </c>
      <c r="P64" s="315">
        <v>1</v>
      </c>
      <c r="Q64" s="319"/>
      <c r="R64" s="316"/>
      <c r="S64" s="31"/>
      <c r="T64" s="315"/>
      <c r="U64" s="31">
        <v>4</v>
      </c>
      <c r="V64" s="315" t="s">
        <v>239</v>
      </c>
      <c r="W64" s="335">
        <v>0</v>
      </c>
      <c r="X64" s="336">
        <v>25</v>
      </c>
      <c r="Y64" s="335">
        <v>0</v>
      </c>
      <c r="Z64" s="353">
        <f t="shared" si="4"/>
        <v>25</v>
      </c>
      <c r="AA64" s="31"/>
      <c r="AB64" s="32"/>
      <c r="AC64" s="327"/>
      <c r="AD64" s="570"/>
      <c r="AE64" s="548"/>
      <c r="AF64" s="550"/>
      <c r="AG64" s="328"/>
      <c r="AH64" s="313"/>
      <c r="AI64" s="329"/>
      <c r="AJ64" s="312">
        <v>2500000</v>
      </c>
      <c r="AK64" s="312">
        <f>+(AJ64*P64)*0.75</f>
        <v>1875000</v>
      </c>
      <c r="AL64" s="314"/>
      <c r="AM64" s="314">
        <v>20000</v>
      </c>
      <c r="AN64" s="330">
        <f t="shared" si="3"/>
        <v>500000</v>
      </c>
      <c r="AO64" s="314"/>
      <c r="AP64" s="314"/>
      <c r="AQ64" s="312"/>
      <c r="AR64" s="313"/>
      <c r="AS64" s="312"/>
      <c r="AT64" s="313"/>
      <c r="AU64" s="313"/>
      <c r="AV64" s="329"/>
      <c r="AW64" s="314"/>
      <c r="AX64" s="281"/>
    </row>
    <row r="65" spans="1:50" ht="16.5">
      <c r="A65" s="315"/>
      <c r="B65" s="316"/>
      <c r="C65" s="317"/>
      <c r="D65" s="31"/>
      <c r="E65" s="32"/>
      <c r="F65" s="587"/>
      <c r="G65" s="316"/>
      <c r="H65" s="318"/>
      <c r="I65" s="578"/>
      <c r="J65" s="570"/>
      <c r="K65" s="550"/>
      <c r="L65" s="649"/>
      <c r="M65" s="584"/>
      <c r="N65" s="316" t="s">
        <v>159</v>
      </c>
      <c r="O65" s="317" t="s">
        <v>240</v>
      </c>
      <c r="P65" s="315"/>
      <c r="Q65" s="319">
        <v>26.7</v>
      </c>
      <c r="R65" s="316"/>
      <c r="S65" s="31"/>
      <c r="T65" s="315"/>
      <c r="U65" s="31"/>
      <c r="V65" s="315"/>
      <c r="W65" s="335"/>
      <c r="X65" s="336"/>
      <c r="Y65" s="335"/>
      <c r="Z65" s="353">
        <f t="shared" si="4"/>
        <v>0</v>
      </c>
      <c r="AA65" s="31"/>
      <c r="AB65" s="32"/>
      <c r="AC65" s="327"/>
      <c r="AD65" s="570"/>
      <c r="AE65" s="548"/>
      <c r="AF65" s="550"/>
      <c r="AG65" s="328"/>
      <c r="AH65" s="313"/>
      <c r="AI65" s="329"/>
      <c r="AJ65" s="312">
        <v>100000</v>
      </c>
      <c r="AK65" s="312">
        <f>+(AJ65*Q65)*0.5</f>
        <v>1335000</v>
      </c>
      <c r="AL65" s="314"/>
      <c r="AM65" s="314"/>
      <c r="AN65" s="330"/>
      <c r="AO65" s="314"/>
      <c r="AP65" s="314"/>
      <c r="AQ65" s="312"/>
      <c r="AR65" s="313"/>
      <c r="AS65" s="312"/>
      <c r="AT65" s="313"/>
      <c r="AU65" s="313"/>
      <c r="AV65" s="329"/>
      <c r="AW65" s="314"/>
      <c r="AX65" s="281"/>
    </row>
    <row r="66" spans="1:50" ht="16.5">
      <c r="A66" s="315"/>
      <c r="B66" s="316"/>
      <c r="C66" s="317"/>
      <c r="D66" s="31"/>
      <c r="E66" s="32"/>
      <c r="F66" s="587"/>
      <c r="G66" s="316"/>
      <c r="H66" s="318"/>
      <c r="I66" s="578"/>
      <c r="J66" s="570"/>
      <c r="K66" s="550"/>
      <c r="L66" s="649"/>
      <c r="M66" s="584"/>
      <c r="N66" s="316" t="s">
        <v>160</v>
      </c>
      <c r="O66" s="317" t="s">
        <v>241</v>
      </c>
      <c r="P66" s="315"/>
      <c r="Q66" s="319">
        <v>25.5</v>
      </c>
      <c r="R66" s="316" t="s">
        <v>4</v>
      </c>
      <c r="S66" s="31" t="s">
        <v>3</v>
      </c>
      <c r="T66" s="315">
        <v>9</v>
      </c>
      <c r="U66" s="31">
        <v>1</v>
      </c>
      <c r="V66" s="315" t="s">
        <v>170</v>
      </c>
      <c r="W66" s="335">
        <v>10</v>
      </c>
      <c r="X66" s="336">
        <v>0</v>
      </c>
      <c r="Y66" s="335">
        <v>0</v>
      </c>
      <c r="Z66" s="353">
        <f t="shared" si="4"/>
        <v>10</v>
      </c>
      <c r="AA66" s="31"/>
      <c r="AB66" s="32"/>
      <c r="AC66" s="327"/>
      <c r="AD66" s="570"/>
      <c r="AE66" s="548"/>
      <c r="AF66" s="550"/>
      <c r="AG66" s="328"/>
      <c r="AH66" s="313"/>
      <c r="AI66" s="329"/>
      <c r="AJ66" s="312">
        <v>150000</v>
      </c>
      <c r="AK66" s="312">
        <f>+(AJ66*Q66)*0.7</f>
        <v>2677500</v>
      </c>
      <c r="AL66" s="314"/>
      <c r="AM66" s="314">
        <v>350000</v>
      </c>
      <c r="AN66" s="330">
        <f>+AM66*W66</f>
        <v>3500000</v>
      </c>
      <c r="AO66" s="314"/>
      <c r="AP66" s="314"/>
      <c r="AQ66" s="312"/>
      <c r="AR66" s="313"/>
      <c r="AS66" s="312"/>
      <c r="AT66" s="313"/>
      <c r="AU66" s="313"/>
      <c r="AV66" s="329"/>
      <c r="AW66" s="314"/>
      <c r="AX66" s="281"/>
    </row>
    <row r="67" spans="1:50" ht="11.25" customHeight="1">
      <c r="A67" s="315"/>
      <c r="B67" s="316"/>
      <c r="C67" s="317"/>
      <c r="D67" s="31"/>
      <c r="E67" s="32"/>
      <c r="F67" s="587"/>
      <c r="G67" s="316"/>
      <c r="H67" s="318"/>
      <c r="I67" s="578"/>
      <c r="J67" s="570"/>
      <c r="K67" s="550"/>
      <c r="L67" s="649"/>
      <c r="M67" s="584"/>
      <c r="N67" s="316" t="s">
        <v>161</v>
      </c>
      <c r="O67" s="317" t="s">
        <v>240</v>
      </c>
      <c r="P67" s="315"/>
      <c r="Q67" s="319">
        <v>19.3</v>
      </c>
      <c r="R67" s="316"/>
      <c r="S67" s="31"/>
      <c r="T67" s="315"/>
      <c r="U67" s="31">
        <v>2</v>
      </c>
      <c r="V67" s="315" t="s">
        <v>242</v>
      </c>
      <c r="W67" s="335">
        <v>0</v>
      </c>
      <c r="X67" s="336">
        <v>10</v>
      </c>
      <c r="Y67" s="335">
        <v>0</v>
      </c>
      <c r="Z67" s="353">
        <f t="shared" si="4"/>
        <v>10</v>
      </c>
      <c r="AA67" s="31"/>
      <c r="AB67" s="32"/>
      <c r="AC67" s="327"/>
      <c r="AD67" s="570"/>
      <c r="AE67" s="548"/>
      <c r="AF67" s="550"/>
      <c r="AG67" s="328"/>
      <c r="AH67" s="313"/>
      <c r="AI67" s="329"/>
      <c r="AJ67" s="312">
        <v>100000</v>
      </c>
      <c r="AK67" s="312">
        <f>+(AJ67*Q67)*0.5</f>
        <v>965000</v>
      </c>
      <c r="AL67" s="314"/>
      <c r="AM67" s="314">
        <v>12700</v>
      </c>
      <c r="AN67" s="330">
        <f t="shared" si="3"/>
        <v>127000</v>
      </c>
      <c r="AO67" s="314"/>
      <c r="AP67" s="314"/>
      <c r="AQ67" s="312"/>
      <c r="AR67" s="313"/>
      <c r="AS67" s="312"/>
      <c r="AT67" s="313"/>
      <c r="AU67" s="313"/>
      <c r="AV67" s="329"/>
      <c r="AW67" s="314"/>
      <c r="AX67" s="281"/>
    </row>
    <row r="68" spans="1:50" ht="16.5" customHeight="1">
      <c r="A68" s="315"/>
      <c r="B68" s="316"/>
      <c r="C68" s="317"/>
      <c r="D68" s="31"/>
      <c r="E68" s="32"/>
      <c r="F68" s="587"/>
      <c r="G68" s="316"/>
      <c r="H68" s="318"/>
      <c r="I68" s="578"/>
      <c r="J68" s="570"/>
      <c r="K68" s="550"/>
      <c r="L68" s="649"/>
      <c r="M68" s="584"/>
      <c r="N68" s="316" t="s">
        <v>162</v>
      </c>
      <c r="O68" s="317" t="s">
        <v>243</v>
      </c>
      <c r="P68" s="315"/>
      <c r="Q68" s="319">
        <v>7</v>
      </c>
      <c r="R68" s="316"/>
      <c r="S68" s="31"/>
      <c r="T68" s="315"/>
      <c r="U68" s="31">
        <v>3</v>
      </c>
      <c r="V68" s="315" t="s">
        <v>201</v>
      </c>
      <c r="W68" s="335">
        <v>0</v>
      </c>
      <c r="X68" s="336">
        <v>6</v>
      </c>
      <c r="Y68" s="335">
        <v>0</v>
      </c>
      <c r="Z68" s="353">
        <f t="shared" si="4"/>
        <v>6</v>
      </c>
      <c r="AA68" s="31"/>
      <c r="AB68" s="32"/>
      <c r="AC68" s="327"/>
      <c r="AD68" s="570"/>
      <c r="AE68" s="548"/>
      <c r="AF68" s="550"/>
      <c r="AG68" s="328"/>
      <c r="AH68" s="313"/>
      <c r="AI68" s="329"/>
      <c r="AJ68" s="312">
        <v>250000</v>
      </c>
      <c r="AK68" s="312">
        <f>+(AJ68*Q68)*0.7</f>
        <v>1225000</v>
      </c>
      <c r="AL68" s="314"/>
      <c r="AM68" s="314">
        <v>66000</v>
      </c>
      <c r="AN68" s="330">
        <f t="shared" si="3"/>
        <v>396000</v>
      </c>
      <c r="AO68" s="314"/>
      <c r="AP68" s="314"/>
      <c r="AQ68" s="312"/>
      <c r="AR68" s="313"/>
      <c r="AS68" s="312"/>
      <c r="AT68" s="313"/>
      <c r="AU68" s="313"/>
      <c r="AV68" s="329"/>
      <c r="AW68" s="314"/>
      <c r="AX68" s="281"/>
    </row>
    <row r="69" spans="1:50" ht="16.5">
      <c r="A69" s="315"/>
      <c r="B69" s="316"/>
      <c r="C69" s="317"/>
      <c r="D69" s="31"/>
      <c r="E69" s="32"/>
      <c r="F69" s="587"/>
      <c r="G69" s="316"/>
      <c r="H69" s="318"/>
      <c r="I69" s="578"/>
      <c r="J69" s="570"/>
      <c r="K69" s="550"/>
      <c r="L69" s="649"/>
      <c r="M69" s="584"/>
      <c r="N69" s="316" t="s">
        <v>244</v>
      </c>
      <c r="O69" s="317" t="s">
        <v>245</v>
      </c>
      <c r="P69" s="315"/>
      <c r="Q69" s="319">
        <v>12</v>
      </c>
      <c r="R69" s="316"/>
      <c r="S69" s="31"/>
      <c r="T69" s="315"/>
      <c r="U69" s="31">
        <v>4</v>
      </c>
      <c r="V69" s="315"/>
      <c r="W69" s="335">
        <v>0</v>
      </c>
      <c r="X69" s="336">
        <v>120</v>
      </c>
      <c r="Y69" s="335">
        <v>0</v>
      </c>
      <c r="Z69" s="353">
        <f t="shared" si="4"/>
        <v>120</v>
      </c>
      <c r="AA69" s="31"/>
      <c r="AB69" s="32"/>
      <c r="AC69" s="327"/>
      <c r="AD69" s="570"/>
      <c r="AE69" s="548"/>
      <c r="AF69" s="550"/>
      <c r="AG69" s="328"/>
      <c r="AH69" s="313"/>
      <c r="AI69" s="329"/>
      <c r="AJ69" s="312">
        <v>300000</v>
      </c>
      <c r="AK69" s="312">
        <f>+(AJ69*Q69)*0.5</f>
        <v>1800000</v>
      </c>
      <c r="AL69" s="314"/>
      <c r="AM69" s="314"/>
      <c r="AN69" s="330">
        <f>+AM69*X69</f>
        <v>0</v>
      </c>
      <c r="AO69" s="314"/>
      <c r="AP69" s="314"/>
      <c r="AQ69" s="312"/>
      <c r="AR69" s="313"/>
      <c r="AS69" s="312"/>
      <c r="AT69" s="313"/>
      <c r="AU69" s="313"/>
      <c r="AV69" s="329"/>
      <c r="AW69" s="314"/>
      <c r="AX69" s="281"/>
    </row>
    <row r="70" spans="1:50" ht="16.5">
      <c r="A70" s="315"/>
      <c r="B70" s="316"/>
      <c r="C70" s="317"/>
      <c r="D70" s="31"/>
      <c r="E70" s="32"/>
      <c r="F70" s="587"/>
      <c r="G70" s="316"/>
      <c r="H70" s="318"/>
      <c r="I70" s="578"/>
      <c r="J70" s="570"/>
      <c r="K70" s="550"/>
      <c r="L70" s="649"/>
      <c r="M70" s="584"/>
      <c r="N70" s="316" t="s">
        <v>246</v>
      </c>
      <c r="O70" s="317" t="s">
        <v>247</v>
      </c>
      <c r="P70" s="315"/>
      <c r="Q70" s="319">
        <v>15</v>
      </c>
      <c r="R70" s="316"/>
      <c r="S70" s="31"/>
      <c r="T70" s="315"/>
      <c r="U70" s="31">
        <v>5</v>
      </c>
      <c r="V70" s="315" t="s">
        <v>0</v>
      </c>
      <c r="W70" s="335">
        <v>0</v>
      </c>
      <c r="X70" s="336">
        <v>15</v>
      </c>
      <c r="Y70" s="335">
        <v>0</v>
      </c>
      <c r="Z70" s="353">
        <f t="shared" si="4"/>
        <v>15</v>
      </c>
      <c r="AA70" s="31"/>
      <c r="AB70" s="32"/>
      <c r="AC70" s="327"/>
      <c r="AD70" s="570"/>
      <c r="AE70" s="548"/>
      <c r="AF70" s="550"/>
      <c r="AG70" s="328"/>
      <c r="AH70" s="313"/>
      <c r="AI70" s="329"/>
      <c r="AJ70" s="312">
        <v>350000</v>
      </c>
      <c r="AK70" s="312">
        <f>+(AJ70*Q70)*0.5</f>
        <v>2625000</v>
      </c>
      <c r="AL70" s="314"/>
      <c r="AM70" s="314">
        <v>825</v>
      </c>
      <c r="AN70" s="330">
        <f t="shared" si="3"/>
        <v>12375</v>
      </c>
      <c r="AO70" s="314"/>
      <c r="AP70" s="314"/>
      <c r="AQ70" s="312"/>
      <c r="AR70" s="313"/>
      <c r="AS70" s="312"/>
      <c r="AT70" s="313"/>
      <c r="AU70" s="313"/>
      <c r="AV70" s="329"/>
      <c r="AW70" s="314"/>
      <c r="AX70" s="281"/>
    </row>
    <row r="71" spans="1:50" ht="16.5">
      <c r="A71" s="315"/>
      <c r="B71" s="316"/>
      <c r="C71" s="317"/>
      <c r="D71" s="31"/>
      <c r="E71" s="32"/>
      <c r="F71" s="587"/>
      <c r="G71" s="316"/>
      <c r="H71" s="318"/>
      <c r="I71" s="578"/>
      <c r="J71" s="570"/>
      <c r="K71" s="550"/>
      <c r="L71" s="649"/>
      <c r="M71" s="584"/>
      <c r="N71" s="316" t="s">
        <v>248</v>
      </c>
      <c r="O71" s="317" t="s">
        <v>202</v>
      </c>
      <c r="P71" s="315"/>
      <c r="Q71" s="319">
        <v>6.82</v>
      </c>
      <c r="R71" s="316"/>
      <c r="S71" s="31"/>
      <c r="T71" s="315"/>
      <c r="U71" s="31">
        <v>6</v>
      </c>
      <c r="V71" s="315" t="s">
        <v>228</v>
      </c>
      <c r="W71" s="335">
        <v>0</v>
      </c>
      <c r="X71" s="336">
        <v>50</v>
      </c>
      <c r="Y71" s="335">
        <v>0</v>
      </c>
      <c r="Z71" s="353">
        <f t="shared" si="4"/>
        <v>50</v>
      </c>
      <c r="AA71" s="31"/>
      <c r="AB71" s="32"/>
      <c r="AC71" s="327"/>
      <c r="AD71" s="570"/>
      <c r="AE71" s="548"/>
      <c r="AF71" s="550"/>
      <c r="AG71" s="328"/>
      <c r="AH71" s="313"/>
      <c r="AI71" s="329"/>
      <c r="AJ71" s="312">
        <v>250000</v>
      </c>
      <c r="AK71" s="312">
        <f>+(AJ71*Q71)*0.5</f>
        <v>852500</v>
      </c>
      <c r="AL71" s="314"/>
      <c r="AM71" s="314">
        <v>465</v>
      </c>
      <c r="AN71" s="330">
        <f t="shared" si="3"/>
        <v>23250</v>
      </c>
      <c r="AO71" s="314"/>
      <c r="AP71" s="314"/>
      <c r="AQ71" s="312"/>
      <c r="AR71" s="313"/>
      <c r="AS71" s="312"/>
      <c r="AT71" s="313"/>
      <c r="AU71" s="313"/>
      <c r="AV71" s="329"/>
      <c r="AW71" s="314"/>
      <c r="AX71" s="281"/>
    </row>
    <row r="72" spans="1:50" ht="16.5">
      <c r="A72" s="315"/>
      <c r="B72" s="316"/>
      <c r="C72" s="317"/>
      <c r="D72" s="31"/>
      <c r="E72" s="32"/>
      <c r="F72" s="587"/>
      <c r="G72" s="316"/>
      <c r="H72" s="318"/>
      <c r="I72" s="578"/>
      <c r="J72" s="570"/>
      <c r="K72" s="550"/>
      <c r="L72" s="649"/>
      <c r="M72" s="584"/>
      <c r="N72" s="316" t="s">
        <v>249</v>
      </c>
      <c r="O72" s="317" t="s">
        <v>250</v>
      </c>
      <c r="P72" s="315"/>
      <c r="Q72" s="354">
        <v>1</v>
      </c>
      <c r="R72" s="316"/>
      <c r="S72" s="31"/>
      <c r="T72" s="315"/>
      <c r="U72" s="31">
        <v>7</v>
      </c>
      <c r="V72" s="315" t="s">
        <v>180</v>
      </c>
      <c r="W72" s="335">
        <v>0</v>
      </c>
      <c r="X72" s="336">
        <v>0</v>
      </c>
      <c r="Y72" s="335">
        <v>11</v>
      </c>
      <c r="Z72" s="353"/>
      <c r="AA72" s="31"/>
      <c r="AB72" s="32"/>
      <c r="AC72" s="327"/>
      <c r="AD72" s="570"/>
      <c r="AE72" s="548"/>
      <c r="AF72" s="550"/>
      <c r="AG72" s="328"/>
      <c r="AH72" s="313"/>
      <c r="AI72" s="329"/>
      <c r="AJ72" s="312">
        <v>150000</v>
      </c>
      <c r="AK72" s="312">
        <f>+(AJ72*Q72)*0.5</f>
        <v>75000</v>
      </c>
      <c r="AL72" s="314"/>
      <c r="AM72" s="314">
        <v>1580</v>
      </c>
      <c r="AN72" s="330">
        <f>+AM72*Y72</f>
        <v>17380</v>
      </c>
      <c r="AO72" s="314"/>
      <c r="AP72" s="314"/>
      <c r="AQ72" s="312"/>
      <c r="AR72" s="313"/>
      <c r="AS72" s="312"/>
      <c r="AT72" s="313"/>
      <c r="AU72" s="313"/>
      <c r="AV72" s="329"/>
      <c r="AW72" s="314"/>
      <c r="AX72" s="281"/>
    </row>
    <row r="73" spans="1:50" ht="16.5">
      <c r="A73" s="315"/>
      <c r="B73" s="316"/>
      <c r="C73" s="317"/>
      <c r="D73" s="31"/>
      <c r="E73" s="32"/>
      <c r="F73" s="587"/>
      <c r="G73" s="316"/>
      <c r="H73" s="318"/>
      <c r="I73" s="578"/>
      <c r="J73" s="570"/>
      <c r="K73" s="550"/>
      <c r="L73" s="649"/>
      <c r="M73" s="584"/>
      <c r="N73" s="316"/>
      <c r="O73" s="317"/>
      <c r="P73" s="315"/>
      <c r="Q73" s="319"/>
      <c r="R73" s="316"/>
      <c r="S73" s="31"/>
      <c r="T73" s="315"/>
      <c r="U73" s="31">
        <v>8</v>
      </c>
      <c r="V73" s="315" t="s">
        <v>12</v>
      </c>
      <c r="W73" s="335">
        <v>15</v>
      </c>
      <c r="X73" s="336">
        <v>0</v>
      </c>
      <c r="Y73" s="335">
        <v>0</v>
      </c>
      <c r="Z73" s="353"/>
      <c r="AA73" s="31"/>
      <c r="AB73" s="32"/>
      <c r="AC73" s="327"/>
      <c r="AD73" s="570"/>
      <c r="AE73" s="548"/>
      <c r="AF73" s="550"/>
      <c r="AG73" s="328"/>
      <c r="AH73" s="313"/>
      <c r="AI73" s="329"/>
      <c r="AJ73" s="312"/>
      <c r="AK73" s="312"/>
      <c r="AL73" s="314"/>
      <c r="AM73" s="314">
        <v>15000</v>
      </c>
      <c r="AN73" s="330">
        <f>+AM73*W73</f>
        <v>225000</v>
      </c>
      <c r="AO73" s="314"/>
      <c r="AP73" s="314"/>
      <c r="AQ73" s="312"/>
      <c r="AR73" s="313"/>
      <c r="AS73" s="312"/>
      <c r="AT73" s="313"/>
      <c r="AU73" s="313"/>
      <c r="AV73" s="329"/>
      <c r="AW73" s="314"/>
      <c r="AX73" s="281"/>
    </row>
    <row r="74" spans="1:50" ht="16.5">
      <c r="A74" s="315"/>
      <c r="B74" s="316"/>
      <c r="C74" s="317"/>
      <c r="D74" s="31"/>
      <c r="E74" s="32"/>
      <c r="F74" s="587"/>
      <c r="G74" s="316"/>
      <c r="H74" s="318"/>
      <c r="I74" s="578"/>
      <c r="J74" s="570"/>
      <c r="K74" s="550"/>
      <c r="L74" s="649"/>
      <c r="M74" s="584"/>
      <c r="N74" s="316"/>
      <c r="O74" s="317"/>
      <c r="P74" s="315"/>
      <c r="Q74" s="319"/>
      <c r="R74" s="316"/>
      <c r="S74" s="31"/>
      <c r="T74" s="315"/>
      <c r="U74" s="31">
        <v>9</v>
      </c>
      <c r="V74" s="315" t="s">
        <v>15</v>
      </c>
      <c r="W74" s="335">
        <v>0</v>
      </c>
      <c r="X74" s="336">
        <v>5</v>
      </c>
      <c r="Y74" s="335">
        <v>0</v>
      </c>
      <c r="Z74" s="353"/>
      <c r="AA74" s="31"/>
      <c r="AB74" s="32"/>
      <c r="AC74" s="327"/>
      <c r="AD74" s="570"/>
      <c r="AE74" s="548"/>
      <c r="AF74" s="550"/>
      <c r="AG74" s="328"/>
      <c r="AH74" s="313"/>
      <c r="AI74" s="329"/>
      <c r="AJ74" s="312"/>
      <c r="AK74" s="312"/>
      <c r="AL74" s="314"/>
      <c r="AM74" s="314">
        <v>13250</v>
      </c>
      <c r="AN74" s="330">
        <f t="shared" si="3"/>
        <v>66250</v>
      </c>
      <c r="AO74" s="314"/>
      <c r="AP74" s="314"/>
      <c r="AQ74" s="312"/>
      <c r="AR74" s="313"/>
      <c r="AS74" s="312"/>
      <c r="AT74" s="313"/>
      <c r="AU74" s="313"/>
      <c r="AV74" s="329"/>
      <c r="AW74" s="314"/>
      <c r="AX74" s="281"/>
    </row>
    <row r="75" spans="1:50" ht="16.5">
      <c r="A75" s="315"/>
      <c r="B75" s="316"/>
      <c r="C75" s="317"/>
      <c r="D75" s="31"/>
      <c r="E75" s="32"/>
      <c r="F75" s="587"/>
      <c r="G75" s="316"/>
      <c r="H75" s="318"/>
      <c r="I75" s="578"/>
      <c r="J75" s="570"/>
      <c r="K75" s="550"/>
      <c r="L75" s="649"/>
      <c r="M75" s="584"/>
      <c r="N75" s="316"/>
      <c r="O75" s="317"/>
      <c r="P75" s="315"/>
      <c r="Q75" s="319"/>
      <c r="R75" s="316"/>
      <c r="S75" s="31"/>
      <c r="T75" s="315"/>
      <c r="U75" s="31"/>
      <c r="V75" s="315"/>
      <c r="W75" s="335"/>
      <c r="X75" s="336"/>
      <c r="Y75" s="335"/>
      <c r="Z75" s="353"/>
      <c r="AA75" s="31"/>
      <c r="AB75" s="32"/>
      <c r="AC75" s="327"/>
      <c r="AD75" s="570"/>
      <c r="AE75" s="548"/>
      <c r="AF75" s="550"/>
      <c r="AG75" s="328"/>
      <c r="AH75" s="313"/>
      <c r="AI75" s="345"/>
      <c r="AJ75" s="346"/>
      <c r="AK75" s="346"/>
      <c r="AL75" s="314"/>
      <c r="AM75" s="314"/>
      <c r="AN75" s="330"/>
      <c r="AO75" s="314"/>
      <c r="AP75" s="314"/>
      <c r="AQ75" s="312"/>
      <c r="AR75" s="313"/>
      <c r="AS75" s="312"/>
      <c r="AT75" s="313"/>
      <c r="AU75" s="313"/>
      <c r="AV75" s="329"/>
      <c r="AW75" s="314"/>
      <c r="AX75" s="281"/>
    </row>
    <row r="76" spans="1:50" ht="33">
      <c r="A76" s="355">
        <v>3</v>
      </c>
      <c r="B76" s="290" t="s">
        <v>9</v>
      </c>
      <c r="C76" s="291" t="s">
        <v>251</v>
      </c>
      <c r="D76" s="297"/>
      <c r="E76" s="291"/>
      <c r="F76" s="594" t="s">
        <v>186</v>
      </c>
      <c r="G76" s="290" t="s">
        <v>9</v>
      </c>
      <c r="H76" s="294" t="s">
        <v>252</v>
      </c>
      <c r="I76" s="576">
        <v>245</v>
      </c>
      <c r="J76" s="547" t="s">
        <v>253</v>
      </c>
      <c r="K76" s="549" t="s">
        <v>254</v>
      </c>
      <c r="L76" s="549"/>
      <c r="M76" s="547"/>
      <c r="N76" s="290" t="s">
        <v>9</v>
      </c>
      <c r="O76" s="294" t="s">
        <v>255</v>
      </c>
      <c r="P76" s="293"/>
      <c r="Q76" s="356">
        <v>50</v>
      </c>
      <c r="R76" s="293" t="s">
        <v>9</v>
      </c>
      <c r="S76" s="298" t="s">
        <v>8</v>
      </c>
      <c r="T76" s="299">
        <v>3</v>
      </c>
      <c r="U76" s="348">
        <v>1</v>
      </c>
      <c r="V76" s="299" t="s">
        <v>256</v>
      </c>
      <c r="W76" s="300">
        <v>50</v>
      </c>
      <c r="X76" s="301">
        <v>0</v>
      </c>
      <c r="Y76" s="349"/>
      <c r="Z76" s="357">
        <f>SUM(W76:Y76)</f>
        <v>50</v>
      </c>
      <c r="AA76" s="293"/>
      <c r="AB76" s="293"/>
      <c r="AC76" s="295"/>
      <c r="AD76" s="304"/>
      <c r="AE76" s="305"/>
      <c r="AF76" s="358"/>
      <c r="AG76" s="358"/>
      <c r="AH76" s="307">
        <v>517000.00000000006</v>
      </c>
      <c r="AI76" s="329">
        <f>+AH76*I76</f>
        <v>126665000.00000001</v>
      </c>
      <c r="AJ76" s="312">
        <v>300000</v>
      </c>
      <c r="AK76" s="312">
        <f>+(AJ76*Q76)*0.5</f>
        <v>7500000</v>
      </c>
      <c r="AL76" s="310">
        <f>SUM(AK76)</f>
        <v>7500000</v>
      </c>
      <c r="AM76" s="310">
        <v>7700</v>
      </c>
      <c r="AN76" s="311">
        <f>+AM76*W76</f>
        <v>385000</v>
      </c>
      <c r="AO76" s="310">
        <f>SUM(AN76:AN85)</f>
        <v>6197550</v>
      </c>
      <c r="AP76" s="310">
        <f>+AI76+AL76+AO76</f>
        <v>140362550</v>
      </c>
      <c r="AQ76" s="309">
        <v>0</v>
      </c>
      <c r="AR76" s="307">
        <v>0</v>
      </c>
      <c r="AS76" s="309">
        <v>0</v>
      </c>
      <c r="AT76" s="307">
        <f>+AI76*5%</f>
        <v>6333250.0000000009</v>
      </c>
      <c r="AU76" s="309">
        <f>AI76*0.5%</f>
        <v>633325.00000000012</v>
      </c>
      <c r="AV76" s="308">
        <f>SUM(AQ76:AU76)</f>
        <v>6966575.0000000009</v>
      </c>
      <c r="AW76" s="314">
        <f>ROUND(AP76+AV76,-3)</f>
        <v>147329000</v>
      </c>
      <c r="AX76" s="282"/>
    </row>
    <row r="77" spans="1:50" ht="16.5">
      <c r="A77" s="316"/>
      <c r="B77" s="316" t="s">
        <v>4</v>
      </c>
      <c r="C77" s="317" t="s">
        <v>257</v>
      </c>
      <c r="D77" s="316"/>
      <c r="E77" s="318"/>
      <c r="F77" s="548"/>
      <c r="G77" s="316" t="s">
        <v>4</v>
      </c>
      <c r="H77" s="318" t="s">
        <v>211</v>
      </c>
      <c r="I77" s="561"/>
      <c r="J77" s="548"/>
      <c r="K77" s="550"/>
      <c r="L77" s="550"/>
      <c r="M77" s="548"/>
      <c r="N77" s="316"/>
      <c r="O77" s="318"/>
      <c r="P77" s="326"/>
      <c r="Q77" s="359"/>
      <c r="R77" s="31"/>
      <c r="S77" s="320"/>
      <c r="T77" s="321"/>
      <c r="U77" s="320"/>
      <c r="V77" s="321" t="s">
        <v>256</v>
      </c>
      <c r="W77" s="322"/>
      <c r="X77" s="323">
        <v>0</v>
      </c>
      <c r="Y77" s="322">
        <v>125</v>
      </c>
      <c r="Z77" s="332">
        <f>SUM(W77:Y77)</f>
        <v>125</v>
      </c>
      <c r="AA77" s="31"/>
      <c r="AB77" s="31"/>
      <c r="AC77" s="315"/>
      <c r="AD77" s="326"/>
      <c r="AE77" s="327"/>
      <c r="AF77" s="360"/>
      <c r="AG77" s="360"/>
      <c r="AH77" s="313"/>
      <c r="AI77" s="329"/>
      <c r="AJ77" s="312"/>
      <c r="AK77" s="312"/>
      <c r="AL77" s="314"/>
      <c r="AM77" s="314">
        <v>2750</v>
      </c>
      <c r="AN77" s="330">
        <f>+AM77*Y77</f>
        <v>343750</v>
      </c>
      <c r="AO77" s="314"/>
      <c r="AP77" s="314"/>
      <c r="AQ77" s="312"/>
      <c r="AR77" s="313"/>
      <c r="AS77" s="312"/>
      <c r="AT77" s="313"/>
      <c r="AU77" s="313"/>
      <c r="AV77" s="329"/>
      <c r="AW77" s="314"/>
    </row>
    <row r="78" spans="1:50" ht="16.5">
      <c r="A78" s="316"/>
      <c r="B78" s="316" t="s">
        <v>6</v>
      </c>
      <c r="C78" s="318" t="s">
        <v>258</v>
      </c>
      <c r="D78" s="316"/>
      <c r="E78" s="318"/>
      <c r="F78" s="548"/>
      <c r="G78" s="316" t="s">
        <v>6</v>
      </c>
      <c r="H78" s="318" t="s">
        <v>7</v>
      </c>
      <c r="I78" s="561"/>
      <c r="J78" s="548"/>
      <c r="K78" s="550"/>
      <c r="L78" s="550"/>
      <c r="M78" s="548"/>
      <c r="N78" s="316"/>
      <c r="O78" s="318"/>
      <c r="P78" s="326"/>
      <c r="Q78" s="359"/>
      <c r="R78" s="31"/>
      <c r="S78" s="320"/>
      <c r="T78" s="321"/>
      <c r="U78" s="320">
        <v>2</v>
      </c>
      <c r="V78" s="321" t="s">
        <v>234</v>
      </c>
      <c r="W78" s="322">
        <v>47</v>
      </c>
      <c r="X78" s="323">
        <v>0</v>
      </c>
      <c r="Y78" s="322"/>
      <c r="Z78" s="332">
        <f t="shared" ref="Z78:Z114" si="5">SUM(W78:Y78)</f>
        <v>47</v>
      </c>
      <c r="AA78" s="31"/>
      <c r="AB78" s="31"/>
      <c r="AC78" s="315"/>
      <c r="AD78" s="326"/>
      <c r="AE78" s="327"/>
      <c r="AF78" s="360"/>
      <c r="AG78" s="360"/>
      <c r="AH78" s="313"/>
      <c r="AI78" s="329"/>
      <c r="AJ78" s="312"/>
      <c r="AK78" s="312"/>
      <c r="AL78" s="314"/>
      <c r="AM78" s="314">
        <v>16900</v>
      </c>
      <c r="AN78" s="330">
        <f>+AM78*W78</f>
        <v>794300</v>
      </c>
      <c r="AO78" s="314"/>
      <c r="AP78" s="314"/>
      <c r="AQ78" s="312"/>
      <c r="AR78" s="313"/>
      <c r="AS78" s="312"/>
      <c r="AT78" s="313"/>
      <c r="AU78" s="313"/>
      <c r="AV78" s="329"/>
      <c r="AW78" s="314"/>
    </row>
    <row r="79" spans="1:50" ht="82.5">
      <c r="A79" s="316"/>
      <c r="B79" s="316" t="s">
        <v>2</v>
      </c>
      <c r="C79" s="317" t="s">
        <v>259</v>
      </c>
      <c r="D79" s="316"/>
      <c r="E79" s="318"/>
      <c r="F79" s="548"/>
      <c r="G79" s="316"/>
      <c r="H79" s="318"/>
      <c r="I79" s="561"/>
      <c r="J79" s="548"/>
      <c r="K79" s="550"/>
      <c r="L79" s="550"/>
      <c r="M79" s="548"/>
      <c r="N79" s="316"/>
      <c r="O79" s="318"/>
      <c r="P79" s="326"/>
      <c r="Q79" s="359"/>
      <c r="R79" s="31"/>
      <c r="S79" s="320"/>
      <c r="T79" s="321"/>
      <c r="U79" s="320"/>
      <c r="V79" s="321" t="s">
        <v>234</v>
      </c>
      <c r="W79" s="322"/>
      <c r="X79" s="323">
        <v>0</v>
      </c>
      <c r="Y79" s="322">
        <v>75</v>
      </c>
      <c r="Z79" s="332"/>
      <c r="AA79" s="31"/>
      <c r="AB79" s="31"/>
      <c r="AC79" s="315"/>
      <c r="AD79" s="326"/>
      <c r="AE79" s="327"/>
      <c r="AF79" s="360"/>
      <c r="AG79" s="360"/>
      <c r="AH79" s="313"/>
      <c r="AI79" s="329"/>
      <c r="AJ79" s="312"/>
      <c r="AK79" s="312"/>
      <c r="AL79" s="314"/>
      <c r="AM79" s="314">
        <v>5050</v>
      </c>
      <c r="AN79" s="330">
        <f>+AM79*Y79</f>
        <v>378750</v>
      </c>
      <c r="AO79" s="314"/>
      <c r="AP79" s="314"/>
      <c r="AQ79" s="312"/>
      <c r="AR79" s="313"/>
      <c r="AS79" s="312"/>
      <c r="AT79" s="313"/>
      <c r="AU79" s="313"/>
      <c r="AV79" s="329"/>
      <c r="AW79" s="314"/>
    </row>
    <row r="80" spans="1:50" ht="16.5">
      <c r="A80" s="316"/>
      <c r="B80" s="316" t="s">
        <v>1</v>
      </c>
      <c r="C80" s="317" t="s">
        <v>260</v>
      </c>
      <c r="D80" s="316"/>
      <c r="E80" s="318"/>
      <c r="F80" s="548"/>
      <c r="G80" s="316"/>
      <c r="H80" s="318"/>
      <c r="I80" s="561"/>
      <c r="J80" s="548"/>
      <c r="K80" s="550"/>
      <c r="L80" s="550"/>
      <c r="M80" s="548"/>
      <c r="N80" s="316"/>
      <c r="O80" s="318"/>
      <c r="P80" s="326"/>
      <c r="Q80" s="359"/>
      <c r="R80" s="31"/>
      <c r="S80" s="320"/>
      <c r="T80" s="321"/>
      <c r="U80" s="320">
        <v>3</v>
      </c>
      <c r="V80" s="321" t="s">
        <v>214</v>
      </c>
      <c r="W80" s="322">
        <v>5</v>
      </c>
      <c r="X80" s="323">
        <v>0</v>
      </c>
      <c r="Y80" s="322"/>
      <c r="Z80" s="332">
        <f t="shared" si="5"/>
        <v>5</v>
      </c>
      <c r="AA80" s="31"/>
      <c r="AB80" s="31"/>
      <c r="AC80" s="315"/>
      <c r="AD80" s="326"/>
      <c r="AE80" s="327"/>
      <c r="AF80" s="360"/>
      <c r="AG80" s="360"/>
      <c r="AH80" s="313"/>
      <c r="AI80" s="329"/>
      <c r="AJ80" s="312"/>
      <c r="AK80" s="312"/>
      <c r="AL80" s="314"/>
      <c r="AM80" s="314">
        <v>173700</v>
      </c>
      <c r="AN80" s="330">
        <f>+AM80*W80</f>
        <v>868500</v>
      </c>
      <c r="AO80" s="314"/>
      <c r="AP80" s="314"/>
      <c r="AQ80" s="312"/>
      <c r="AR80" s="313"/>
      <c r="AS80" s="312"/>
      <c r="AT80" s="313"/>
      <c r="AU80" s="313"/>
      <c r="AV80" s="329"/>
      <c r="AW80" s="314"/>
    </row>
    <row r="81" spans="1:49" ht="16.5">
      <c r="A81" s="316"/>
      <c r="B81" s="316"/>
      <c r="C81" s="317"/>
      <c r="D81" s="316"/>
      <c r="E81" s="318"/>
      <c r="F81" s="548"/>
      <c r="G81" s="316"/>
      <c r="H81" s="318"/>
      <c r="I81" s="561"/>
      <c r="J81" s="548"/>
      <c r="K81" s="550"/>
      <c r="L81" s="550"/>
      <c r="M81" s="548"/>
      <c r="N81" s="316"/>
      <c r="O81" s="318"/>
      <c r="P81" s="326"/>
      <c r="Q81" s="359"/>
      <c r="R81" s="31"/>
      <c r="S81" s="320"/>
      <c r="T81" s="321"/>
      <c r="U81" s="320"/>
      <c r="V81" s="321" t="s">
        <v>214</v>
      </c>
      <c r="W81" s="322"/>
      <c r="X81" s="323">
        <v>0</v>
      </c>
      <c r="Y81" s="322">
        <v>35</v>
      </c>
      <c r="Z81" s="332">
        <f t="shared" si="5"/>
        <v>35</v>
      </c>
      <c r="AA81" s="31"/>
      <c r="AB81" s="31"/>
      <c r="AC81" s="315"/>
      <c r="AD81" s="326"/>
      <c r="AE81" s="327"/>
      <c r="AF81" s="360"/>
      <c r="AG81" s="360"/>
      <c r="AH81" s="313"/>
      <c r="AI81" s="329"/>
      <c r="AJ81" s="312"/>
      <c r="AK81" s="312"/>
      <c r="AL81" s="314"/>
      <c r="AM81" s="314">
        <v>9750</v>
      </c>
      <c r="AN81" s="330">
        <f>+AM81*Y81</f>
        <v>341250</v>
      </c>
      <c r="AO81" s="314"/>
      <c r="AP81" s="314"/>
      <c r="AQ81" s="312"/>
      <c r="AR81" s="313"/>
      <c r="AS81" s="312"/>
      <c r="AT81" s="313"/>
      <c r="AU81" s="313"/>
      <c r="AV81" s="329"/>
      <c r="AW81" s="314"/>
    </row>
    <row r="82" spans="1:49" ht="16.5">
      <c r="A82" s="316"/>
      <c r="B82" s="316"/>
      <c r="C82" s="317"/>
      <c r="D82" s="316"/>
      <c r="E82" s="318"/>
      <c r="F82" s="548"/>
      <c r="G82" s="316"/>
      <c r="H82" s="318"/>
      <c r="I82" s="561"/>
      <c r="J82" s="548"/>
      <c r="K82" s="550"/>
      <c r="L82" s="550"/>
      <c r="M82" s="548"/>
      <c r="N82" s="316"/>
      <c r="O82" s="318"/>
      <c r="P82" s="326"/>
      <c r="Q82" s="359"/>
      <c r="R82" s="31"/>
      <c r="S82" s="320"/>
      <c r="T82" s="321"/>
      <c r="U82" s="320"/>
      <c r="V82" s="321"/>
      <c r="W82" s="322"/>
      <c r="X82" s="323"/>
      <c r="Y82" s="322"/>
      <c r="Z82" s="332"/>
      <c r="AA82" s="31"/>
      <c r="AB82" s="31"/>
      <c r="AC82" s="315"/>
      <c r="AD82" s="326"/>
      <c r="AE82" s="327"/>
      <c r="AF82" s="360"/>
      <c r="AG82" s="360"/>
      <c r="AH82" s="313"/>
      <c r="AI82" s="329"/>
      <c r="AJ82" s="312"/>
      <c r="AK82" s="312"/>
      <c r="AL82" s="314"/>
      <c r="AM82" s="314"/>
      <c r="AN82" s="330"/>
      <c r="AO82" s="314"/>
      <c r="AP82" s="314"/>
      <c r="AQ82" s="312"/>
      <c r="AR82" s="313"/>
      <c r="AS82" s="312"/>
      <c r="AT82" s="313"/>
      <c r="AU82" s="313"/>
      <c r="AV82" s="329"/>
      <c r="AW82" s="314"/>
    </row>
    <row r="83" spans="1:49" ht="16.5">
      <c r="A83" s="316"/>
      <c r="B83" s="316"/>
      <c r="C83" s="317"/>
      <c r="D83" s="316"/>
      <c r="E83" s="318"/>
      <c r="F83" s="548"/>
      <c r="G83" s="316"/>
      <c r="H83" s="318"/>
      <c r="I83" s="561"/>
      <c r="J83" s="548"/>
      <c r="K83" s="550"/>
      <c r="L83" s="550"/>
      <c r="M83" s="548"/>
      <c r="N83" s="316"/>
      <c r="O83" s="318"/>
      <c r="P83" s="326"/>
      <c r="Q83" s="359"/>
      <c r="R83" s="31" t="s">
        <v>4</v>
      </c>
      <c r="S83" s="320" t="s">
        <v>3</v>
      </c>
      <c r="T83" s="321">
        <v>3</v>
      </c>
      <c r="U83" s="320">
        <v>1</v>
      </c>
      <c r="V83" s="321" t="s">
        <v>170</v>
      </c>
      <c r="W83" s="322">
        <v>0</v>
      </c>
      <c r="X83" s="323">
        <v>2</v>
      </c>
      <c r="Y83" s="322">
        <v>0</v>
      </c>
      <c r="Z83" s="332"/>
      <c r="AA83" s="31"/>
      <c r="AB83" s="31"/>
      <c r="AC83" s="315"/>
      <c r="AD83" s="326"/>
      <c r="AE83" s="327"/>
      <c r="AF83" s="360"/>
      <c r="AG83" s="360"/>
      <c r="AH83" s="313"/>
      <c r="AI83" s="329"/>
      <c r="AJ83" s="312"/>
      <c r="AK83" s="312"/>
      <c r="AL83" s="314"/>
      <c r="AM83" s="314">
        <v>231000</v>
      </c>
      <c r="AN83" s="330">
        <f>+AM83*X83</f>
        <v>462000</v>
      </c>
      <c r="AO83" s="314"/>
      <c r="AP83" s="314"/>
      <c r="AQ83" s="312"/>
      <c r="AR83" s="313"/>
      <c r="AS83" s="312"/>
      <c r="AT83" s="313"/>
      <c r="AU83" s="313"/>
      <c r="AV83" s="329"/>
      <c r="AW83" s="314"/>
    </row>
    <row r="84" spans="1:49" ht="16.5">
      <c r="A84" s="316"/>
      <c r="B84" s="316"/>
      <c r="C84" s="317"/>
      <c r="D84" s="316"/>
      <c r="E84" s="318"/>
      <c r="F84" s="548"/>
      <c r="G84" s="316"/>
      <c r="H84" s="318"/>
      <c r="I84" s="561"/>
      <c r="J84" s="548"/>
      <c r="K84" s="550"/>
      <c r="L84" s="550"/>
      <c r="M84" s="548"/>
      <c r="N84" s="316"/>
      <c r="O84" s="318"/>
      <c r="P84" s="326"/>
      <c r="Q84" s="359"/>
      <c r="R84" s="31"/>
      <c r="S84" s="320"/>
      <c r="T84" s="321"/>
      <c r="U84" s="361">
        <v>2</v>
      </c>
      <c r="V84" s="321" t="s">
        <v>228</v>
      </c>
      <c r="W84" s="322">
        <v>350</v>
      </c>
      <c r="X84" s="323">
        <v>0</v>
      </c>
      <c r="Y84" s="362">
        <v>0</v>
      </c>
      <c r="Z84" s="332"/>
      <c r="AA84" s="31"/>
      <c r="AB84" s="31"/>
      <c r="AC84" s="315"/>
      <c r="AD84" s="326"/>
      <c r="AE84" s="327"/>
      <c r="AF84" s="360"/>
      <c r="AG84" s="360"/>
      <c r="AH84" s="313"/>
      <c r="AI84" s="329"/>
      <c r="AJ84" s="312"/>
      <c r="AK84" s="312"/>
      <c r="AL84" s="314"/>
      <c r="AM84" s="314">
        <v>640</v>
      </c>
      <c r="AN84" s="330">
        <f>+AM84*W84</f>
        <v>224000</v>
      </c>
      <c r="AO84" s="314"/>
      <c r="AP84" s="314"/>
      <c r="AQ84" s="312"/>
      <c r="AR84" s="313"/>
      <c r="AS84" s="312"/>
      <c r="AT84" s="313"/>
      <c r="AU84" s="313"/>
      <c r="AV84" s="329"/>
      <c r="AW84" s="314"/>
    </row>
    <row r="85" spans="1:49" ht="16.5">
      <c r="A85" s="316"/>
      <c r="B85" s="316"/>
      <c r="C85" s="317"/>
      <c r="D85" s="316"/>
      <c r="E85" s="318"/>
      <c r="F85" s="548"/>
      <c r="G85" s="316"/>
      <c r="H85" s="318"/>
      <c r="I85" s="561"/>
      <c r="J85" s="548"/>
      <c r="K85" s="550"/>
      <c r="L85" s="550"/>
      <c r="M85" s="548"/>
      <c r="N85" s="316"/>
      <c r="O85" s="318"/>
      <c r="P85" s="326"/>
      <c r="Q85" s="359"/>
      <c r="R85" s="31"/>
      <c r="S85" s="320"/>
      <c r="T85" s="321"/>
      <c r="U85" s="361">
        <v>3</v>
      </c>
      <c r="V85" s="321" t="s">
        <v>12</v>
      </c>
      <c r="W85" s="322">
        <v>160</v>
      </c>
      <c r="X85" s="323">
        <v>0</v>
      </c>
      <c r="Y85" s="362">
        <v>0</v>
      </c>
      <c r="Z85" s="332"/>
      <c r="AA85" s="31"/>
      <c r="AB85" s="31"/>
      <c r="AC85" s="315"/>
      <c r="AD85" s="326"/>
      <c r="AE85" s="327"/>
      <c r="AF85" s="360"/>
      <c r="AG85" s="360"/>
      <c r="AH85" s="313"/>
      <c r="AI85" s="329"/>
      <c r="AJ85" s="312"/>
      <c r="AK85" s="312"/>
      <c r="AL85" s="314"/>
      <c r="AM85" s="314">
        <v>15000</v>
      </c>
      <c r="AN85" s="330">
        <f>+AM85*W85</f>
        <v>2400000</v>
      </c>
      <c r="AO85" s="314"/>
      <c r="AP85" s="314"/>
      <c r="AQ85" s="312"/>
      <c r="AR85" s="313"/>
      <c r="AS85" s="312"/>
      <c r="AT85" s="313"/>
      <c r="AU85" s="313"/>
      <c r="AV85" s="329"/>
      <c r="AW85" s="314"/>
    </row>
    <row r="86" spans="1:49" ht="16.5">
      <c r="A86" s="363"/>
      <c r="B86" s="363"/>
      <c r="C86" s="364"/>
      <c r="D86" s="363"/>
      <c r="E86" s="365"/>
      <c r="F86" s="553"/>
      <c r="G86" s="363"/>
      <c r="H86" s="365"/>
      <c r="I86" s="562"/>
      <c r="J86" s="553"/>
      <c r="K86" s="554"/>
      <c r="L86" s="554"/>
      <c r="M86" s="553"/>
      <c r="N86" s="363"/>
      <c r="O86" s="365"/>
      <c r="P86" s="366"/>
      <c r="Q86" s="367"/>
      <c r="R86" s="368"/>
      <c r="S86" s="369"/>
      <c r="T86" s="370"/>
      <c r="U86" s="369"/>
      <c r="V86" s="370"/>
      <c r="W86" s="371"/>
      <c r="X86" s="372"/>
      <c r="Y86" s="371"/>
      <c r="Z86" s="373">
        <f t="shared" si="5"/>
        <v>0</v>
      </c>
      <c r="AA86" s="368"/>
      <c r="AB86" s="368"/>
      <c r="AC86" s="374"/>
      <c r="AD86" s="366"/>
      <c r="AE86" s="375"/>
      <c r="AF86" s="376"/>
      <c r="AG86" s="360"/>
      <c r="AH86" s="313"/>
      <c r="AI86" s="329"/>
      <c r="AJ86" s="312"/>
      <c r="AK86" s="312"/>
      <c r="AL86" s="314"/>
      <c r="AM86" s="314"/>
      <c r="AN86" s="330"/>
      <c r="AO86" s="314"/>
      <c r="AP86" s="314"/>
      <c r="AQ86" s="312"/>
      <c r="AR86" s="313"/>
      <c r="AS86" s="312"/>
      <c r="AT86" s="313"/>
      <c r="AU86" s="313"/>
      <c r="AV86" s="329"/>
      <c r="AW86" s="314"/>
    </row>
    <row r="87" spans="1:49" ht="33">
      <c r="A87" s="355">
        <v>4</v>
      </c>
      <c r="B87" s="290" t="s">
        <v>9</v>
      </c>
      <c r="C87" s="291" t="s">
        <v>261</v>
      </c>
      <c r="D87" s="297"/>
      <c r="E87" s="377"/>
      <c r="F87" s="543" t="s">
        <v>189</v>
      </c>
      <c r="G87" s="290" t="s">
        <v>9</v>
      </c>
      <c r="H87" s="294" t="s">
        <v>232</v>
      </c>
      <c r="I87" s="586">
        <v>107</v>
      </c>
      <c r="J87" s="547" t="s">
        <v>206</v>
      </c>
      <c r="K87" s="549" t="s">
        <v>262</v>
      </c>
      <c r="L87" s="566" t="s">
        <v>11</v>
      </c>
      <c r="M87" s="568" t="s">
        <v>11</v>
      </c>
      <c r="N87" s="290" t="s">
        <v>9</v>
      </c>
      <c r="O87" s="294" t="s">
        <v>156</v>
      </c>
      <c r="P87" s="304"/>
      <c r="Q87" s="378">
        <v>69.44</v>
      </c>
      <c r="R87" s="292" t="s">
        <v>9</v>
      </c>
      <c r="S87" s="298" t="s">
        <v>8</v>
      </c>
      <c r="T87" s="299">
        <v>1</v>
      </c>
      <c r="U87" s="298">
        <v>1</v>
      </c>
      <c r="V87" s="299" t="s">
        <v>256</v>
      </c>
      <c r="W87" s="300">
        <v>0</v>
      </c>
      <c r="X87" s="301">
        <v>0</v>
      </c>
      <c r="Y87" s="300">
        <v>10</v>
      </c>
      <c r="Z87" s="357">
        <f t="shared" si="5"/>
        <v>10</v>
      </c>
      <c r="AA87" s="292"/>
      <c r="AB87" s="351"/>
      <c r="AC87" s="295"/>
      <c r="AD87" s="572"/>
      <c r="AE87" s="547"/>
      <c r="AF87" s="573"/>
      <c r="AG87" s="360"/>
      <c r="AH87" s="313">
        <v>220000</v>
      </c>
      <c r="AI87" s="329">
        <f>+AH87*I87</f>
        <v>23540000</v>
      </c>
      <c r="AJ87" s="312">
        <v>2530000</v>
      </c>
      <c r="AK87" s="312">
        <f>+(AJ87*Q87)*0.7</f>
        <v>122978239.99999999</v>
      </c>
      <c r="AL87" s="314">
        <f>SUM(AK87:AK92)</f>
        <v>135284740</v>
      </c>
      <c r="AM87" s="314">
        <v>2750</v>
      </c>
      <c r="AN87" s="311">
        <f>+AM87*Y87</f>
        <v>27500</v>
      </c>
      <c r="AO87" s="314">
        <f>SUM(AN87:AN113)</f>
        <v>2801320</v>
      </c>
      <c r="AP87" s="310">
        <f>+AI87+AL87+AO87</f>
        <v>161626060</v>
      </c>
      <c r="AQ87" s="312">
        <v>0</v>
      </c>
      <c r="AR87" s="313">
        <f>(AI87+AK87)*15%</f>
        <v>21977736</v>
      </c>
      <c r="AS87" s="312">
        <f>(AI87+AK87)*1%</f>
        <v>1465182.4000000001</v>
      </c>
      <c r="AT87" s="307">
        <f>(AI87+AK87)*5%</f>
        <v>7325912</v>
      </c>
      <c r="AU87" s="312">
        <f>(AI87+AK87)*0.5%</f>
        <v>732591.20000000007</v>
      </c>
      <c r="AV87" s="308">
        <f>SUM(AQ87:AU87)</f>
        <v>31501421.599999998</v>
      </c>
      <c r="AW87" s="314">
        <f>ROUND(AP87+AV87,-3)</f>
        <v>193127000</v>
      </c>
    </row>
    <row r="88" spans="1:49" ht="16.5">
      <c r="A88" s="316"/>
      <c r="B88" s="316" t="s">
        <v>4</v>
      </c>
      <c r="C88" s="317" t="s">
        <v>263</v>
      </c>
      <c r="D88" s="316"/>
      <c r="E88" s="379"/>
      <c r="F88" s="587"/>
      <c r="G88" s="316" t="s">
        <v>4</v>
      </c>
      <c r="H88" s="318" t="s">
        <v>211</v>
      </c>
      <c r="I88" s="595"/>
      <c r="J88" s="548"/>
      <c r="K88" s="550"/>
      <c r="L88" s="550"/>
      <c r="M88" s="570"/>
      <c r="N88" s="316" t="s">
        <v>4</v>
      </c>
      <c r="O88" s="317" t="s">
        <v>237</v>
      </c>
      <c r="P88" s="326"/>
      <c r="Q88" s="359">
        <v>12.38</v>
      </c>
      <c r="R88" s="31" t="s">
        <v>4</v>
      </c>
      <c r="S88" s="320" t="s">
        <v>3</v>
      </c>
      <c r="T88" s="321">
        <v>13</v>
      </c>
      <c r="U88" s="320">
        <v>1</v>
      </c>
      <c r="V88" s="321" t="s">
        <v>264</v>
      </c>
      <c r="W88" s="322">
        <v>10</v>
      </c>
      <c r="X88" s="323"/>
      <c r="Y88" s="322"/>
      <c r="Z88" s="332">
        <f t="shared" si="5"/>
        <v>10</v>
      </c>
      <c r="AA88" s="31"/>
      <c r="AB88" s="32"/>
      <c r="AC88" s="315"/>
      <c r="AD88" s="570"/>
      <c r="AE88" s="548"/>
      <c r="AF88" s="574"/>
      <c r="AG88" s="360"/>
      <c r="AH88" s="313"/>
      <c r="AI88" s="329"/>
      <c r="AJ88" s="312">
        <v>250000</v>
      </c>
      <c r="AK88" s="312">
        <f>+(AJ88*Q88)*0.7</f>
        <v>2166500</v>
      </c>
      <c r="AL88" s="314"/>
      <c r="AM88" s="314">
        <v>6000</v>
      </c>
      <c r="AN88" s="330">
        <f>+AM88*W88</f>
        <v>60000</v>
      </c>
      <c r="AO88" s="314"/>
      <c r="AP88" s="314"/>
      <c r="AQ88" s="312"/>
      <c r="AR88" s="313"/>
      <c r="AS88" s="312"/>
      <c r="AT88" s="313"/>
      <c r="AU88" s="313"/>
      <c r="AV88" s="329"/>
      <c r="AW88" s="314"/>
    </row>
    <row r="89" spans="1:49" ht="33">
      <c r="A89" s="316"/>
      <c r="B89" s="316" t="s">
        <v>6</v>
      </c>
      <c r="C89" s="318" t="s">
        <v>265</v>
      </c>
      <c r="D89" s="316"/>
      <c r="E89" s="379"/>
      <c r="F89" s="587"/>
      <c r="G89" s="316" t="s">
        <v>6</v>
      </c>
      <c r="H89" s="318" t="s">
        <v>7</v>
      </c>
      <c r="I89" s="595"/>
      <c r="J89" s="548"/>
      <c r="K89" s="550"/>
      <c r="L89" s="550"/>
      <c r="M89" s="570"/>
      <c r="N89" s="316" t="s">
        <v>6</v>
      </c>
      <c r="O89" s="317" t="s">
        <v>5</v>
      </c>
      <c r="P89" s="326">
        <v>1</v>
      </c>
      <c r="Q89" s="359"/>
      <c r="R89" s="31"/>
      <c r="S89" s="320"/>
      <c r="T89" s="321"/>
      <c r="U89" s="320"/>
      <c r="V89" s="321" t="s">
        <v>264</v>
      </c>
      <c r="W89" s="322"/>
      <c r="X89" s="323">
        <v>5</v>
      </c>
      <c r="Y89" s="322"/>
      <c r="Z89" s="337" t="s">
        <v>266</v>
      </c>
      <c r="AA89" s="31"/>
      <c r="AB89" s="32"/>
      <c r="AC89" s="315"/>
      <c r="AD89" s="570"/>
      <c r="AE89" s="548"/>
      <c r="AF89" s="574"/>
      <c r="AG89" s="360"/>
      <c r="AH89" s="313"/>
      <c r="AI89" s="329"/>
      <c r="AJ89" s="312">
        <v>2500000</v>
      </c>
      <c r="AK89" s="312">
        <f>+(AJ89*P89)*0.5</f>
        <v>1250000</v>
      </c>
      <c r="AL89" s="314"/>
      <c r="AM89" s="314">
        <v>4000</v>
      </c>
      <c r="AN89" s="330">
        <f t="shared" ref="AN89:AN138" si="6">+AM89*X89</f>
        <v>20000</v>
      </c>
      <c r="AO89" s="314"/>
      <c r="AP89" s="314"/>
      <c r="AQ89" s="312"/>
      <c r="AR89" s="313"/>
      <c r="AS89" s="312"/>
      <c r="AT89" s="313"/>
      <c r="AU89" s="313"/>
      <c r="AV89" s="329"/>
      <c r="AW89" s="314"/>
    </row>
    <row r="90" spans="1:49" ht="66">
      <c r="A90" s="316"/>
      <c r="B90" s="316" t="s">
        <v>2</v>
      </c>
      <c r="C90" s="317" t="s">
        <v>215</v>
      </c>
      <c r="D90" s="316"/>
      <c r="E90" s="379"/>
      <c r="F90" s="587"/>
      <c r="G90" s="316"/>
      <c r="H90" s="318"/>
      <c r="I90" s="595"/>
      <c r="J90" s="548"/>
      <c r="K90" s="550"/>
      <c r="L90" s="550"/>
      <c r="M90" s="570"/>
      <c r="N90" s="316" t="s">
        <v>2</v>
      </c>
      <c r="O90" s="317" t="s">
        <v>177</v>
      </c>
      <c r="P90" s="326">
        <v>1</v>
      </c>
      <c r="Q90" s="359"/>
      <c r="R90" s="31"/>
      <c r="S90" s="31"/>
      <c r="T90" s="315"/>
      <c r="U90" s="320"/>
      <c r="V90" s="321" t="s">
        <v>264</v>
      </c>
      <c r="W90" s="322"/>
      <c r="X90" s="323"/>
      <c r="Y90" s="322">
        <v>10</v>
      </c>
      <c r="Z90" s="332">
        <f t="shared" si="5"/>
        <v>10</v>
      </c>
      <c r="AA90" s="31"/>
      <c r="AB90" s="32"/>
      <c r="AC90" s="327"/>
      <c r="AD90" s="570"/>
      <c r="AE90" s="548"/>
      <c r="AF90" s="574"/>
      <c r="AG90" s="360"/>
      <c r="AH90" s="313"/>
      <c r="AI90" s="329"/>
      <c r="AJ90" s="312">
        <v>2500000</v>
      </c>
      <c r="AK90" s="312">
        <f>+(AJ90*P90)*0.75</f>
        <v>1875000</v>
      </c>
      <c r="AL90" s="314"/>
      <c r="AM90" s="314">
        <v>2000</v>
      </c>
      <c r="AN90" s="330">
        <f>+AM90*Y90</f>
        <v>20000</v>
      </c>
      <c r="AO90" s="314"/>
      <c r="AP90" s="314"/>
      <c r="AQ90" s="312"/>
      <c r="AR90" s="313"/>
      <c r="AS90" s="312"/>
      <c r="AT90" s="313"/>
      <c r="AU90" s="313"/>
      <c r="AV90" s="329"/>
      <c r="AW90" s="314"/>
    </row>
    <row r="91" spans="1:49" ht="33">
      <c r="A91" s="316"/>
      <c r="B91" s="316" t="s">
        <v>1</v>
      </c>
      <c r="C91" s="317" t="s">
        <v>267</v>
      </c>
      <c r="D91" s="316"/>
      <c r="E91" s="379"/>
      <c r="F91" s="587"/>
      <c r="G91" s="316"/>
      <c r="H91" s="318"/>
      <c r="I91" s="595"/>
      <c r="J91" s="548"/>
      <c r="K91" s="550"/>
      <c r="L91" s="550"/>
      <c r="M91" s="570"/>
      <c r="N91" s="316" t="s">
        <v>1</v>
      </c>
      <c r="O91" s="317" t="s">
        <v>255</v>
      </c>
      <c r="P91" s="326"/>
      <c r="Q91" s="359">
        <v>44</v>
      </c>
      <c r="R91" s="31"/>
      <c r="S91" s="31"/>
      <c r="T91" s="315"/>
      <c r="U91" s="380">
        <v>2</v>
      </c>
      <c r="V91" s="321" t="s">
        <v>268</v>
      </c>
      <c r="W91" s="322">
        <v>0</v>
      </c>
      <c r="X91" s="323">
        <v>0</v>
      </c>
      <c r="Y91" s="322">
        <v>50</v>
      </c>
      <c r="Z91" s="332">
        <f t="shared" si="5"/>
        <v>50</v>
      </c>
      <c r="AA91" s="31"/>
      <c r="AB91" s="32"/>
      <c r="AC91" s="327"/>
      <c r="AD91" s="570"/>
      <c r="AE91" s="548"/>
      <c r="AF91" s="574"/>
      <c r="AG91" s="360"/>
      <c r="AH91" s="313"/>
      <c r="AI91" s="329"/>
      <c r="AJ91" s="312">
        <v>300000</v>
      </c>
      <c r="AK91" s="312">
        <f t="shared" ref="AK91:AK92" si="7">+(AJ91*Q91)*0.5</f>
        <v>6600000</v>
      </c>
      <c r="AL91" s="314"/>
      <c r="AM91" s="314">
        <v>865</v>
      </c>
      <c r="AN91" s="330">
        <f>+AM91*Y91</f>
        <v>43250</v>
      </c>
      <c r="AO91" s="314"/>
      <c r="AP91" s="314"/>
      <c r="AQ91" s="312"/>
      <c r="AR91" s="313"/>
      <c r="AS91" s="312"/>
      <c r="AT91" s="313"/>
      <c r="AU91" s="313"/>
      <c r="AV91" s="329"/>
      <c r="AW91" s="314"/>
    </row>
    <row r="92" spans="1:49" ht="16.5">
      <c r="A92" s="316"/>
      <c r="B92" s="316"/>
      <c r="C92" s="317"/>
      <c r="D92" s="316"/>
      <c r="E92" s="379"/>
      <c r="F92" s="587"/>
      <c r="G92" s="316"/>
      <c r="H92" s="318"/>
      <c r="I92" s="595"/>
      <c r="J92" s="548"/>
      <c r="K92" s="550"/>
      <c r="L92" s="550"/>
      <c r="M92" s="570"/>
      <c r="N92" s="316" t="s">
        <v>158</v>
      </c>
      <c r="O92" s="317" t="s">
        <v>240</v>
      </c>
      <c r="P92" s="326"/>
      <c r="Q92" s="359">
        <v>8.3000000000000007</v>
      </c>
      <c r="R92" s="31"/>
      <c r="S92" s="31"/>
      <c r="T92" s="315"/>
      <c r="U92" s="381">
        <v>3</v>
      </c>
      <c r="V92" s="334" t="s">
        <v>15</v>
      </c>
      <c r="W92" s="322">
        <v>5</v>
      </c>
      <c r="X92" s="323"/>
      <c r="Y92" s="322">
        <v>0</v>
      </c>
      <c r="Z92" s="332">
        <f t="shared" si="5"/>
        <v>5</v>
      </c>
      <c r="AA92" s="31"/>
      <c r="AB92" s="32"/>
      <c r="AC92" s="327"/>
      <c r="AD92" s="570"/>
      <c r="AE92" s="548"/>
      <c r="AF92" s="574"/>
      <c r="AG92" s="360"/>
      <c r="AH92" s="313"/>
      <c r="AI92" s="329"/>
      <c r="AJ92" s="312">
        <v>100000</v>
      </c>
      <c r="AK92" s="312">
        <f t="shared" si="7"/>
        <v>415000.00000000006</v>
      </c>
      <c r="AL92" s="314"/>
      <c r="AM92" s="314">
        <v>20100</v>
      </c>
      <c r="AN92" s="330">
        <f>+AM92*W92</f>
        <v>100500</v>
      </c>
      <c r="AO92" s="314"/>
      <c r="AP92" s="314"/>
      <c r="AQ92" s="312"/>
      <c r="AR92" s="313"/>
      <c r="AS92" s="312"/>
      <c r="AT92" s="313"/>
      <c r="AU92" s="312"/>
      <c r="AV92" s="329"/>
      <c r="AW92" s="314"/>
    </row>
    <row r="93" spans="1:49" ht="33">
      <c r="A93" s="316"/>
      <c r="B93" s="316"/>
      <c r="C93" s="317"/>
      <c r="D93" s="316"/>
      <c r="E93" s="379"/>
      <c r="F93" s="587"/>
      <c r="G93" s="316"/>
      <c r="H93" s="318"/>
      <c r="I93" s="595"/>
      <c r="J93" s="548"/>
      <c r="K93" s="550"/>
      <c r="L93" s="550"/>
      <c r="M93" s="570"/>
      <c r="N93" s="316"/>
      <c r="O93" s="317"/>
      <c r="P93" s="326"/>
      <c r="Q93" s="359"/>
      <c r="R93" s="31"/>
      <c r="S93" s="31"/>
      <c r="T93" s="315"/>
      <c r="U93" s="381"/>
      <c r="V93" s="334" t="s">
        <v>15</v>
      </c>
      <c r="W93" s="322"/>
      <c r="X93" s="323">
        <v>5</v>
      </c>
      <c r="Y93" s="322">
        <v>0</v>
      </c>
      <c r="Z93" s="337" t="s">
        <v>269</v>
      </c>
      <c r="AA93" s="31"/>
      <c r="AB93" s="32"/>
      <c r="AC93" s="327"/>
      <c r="AD93" s="570"/>
      <c r="AE93" s="548"/>
      <c r="AF93" s="574"/>
      <c r="AG93" s="360"/>
      <c r="AH93" s="313"/>
      <c r="AI93" s="329"/>
      <c r="AJ93" s="312"/>
      <c r="AK93" s="312"/>
      <c r="AL93" s="314"/>
      <c r="AM93" s="314">
        <v>13250</v>
      </c>
      <c r="AN93" s="330">
        <f>+AM93*X93</f>
        <v>66250</v>
      </c>
      <c r="AO93" s="314"/>
      <c r="AP93" s="314"/>
      <c r="AQ93" s="312"/>
      <c r="AR93" s="313"/>
      <c r="AS93" s="312"/>
      <c r="AT93" s="313"/>
      <c r="AU93" s="313"/>
      <c r="AV93" s="329"/>
      <c r="AW93" s="314"/>
    </row>
    <row r="94" spans="1:49" ht="16.5">
      <c r="A94" s="316"/>
      <c r="B94" s="316"/>
      <c r="C94" s="317"/>
      <c r="D94" s="316"/>
      <c r="E94" s="379"/>
      <c r="F94" s="587"/>
      <c r="G94" s="316"/>
      <c r="H94" s="318"/>
      <c r="I94" s="595"/>
      <c r="J94" s="548"/>
      <c r="K94" s="550"/>
      <c r="L94" s="550"/>
      <c r="M94" s="570"/>
      <c r="N94" s="316"/>
      <c r="O94" s="317"/>
      <c r="P94" s="326"/>
      <c r="Q94" s="359"/>
      <c r="R94" s="31"/>
      <c r="S94" s="31"/>
      <c r="T94" s="315"/>
      <c r="U94" s="381">
        <v>4</v>
      </c>
      <c r="V94" s="334" t="s">
        <v>163</v>
      </c>
      <c r="W94" s="322">
        <v>2</v>
      </c>
      <c r="X94" s="323"/>
      <c r="Y94" s="322"/>
      <c r="Z94" s="332">
        <f t="shared" si="5"/>
        <v>2</v>
      </c>
      <c r="AA94" s="31"/>
      <c r="AB94" s="32"/>
      <c r="AC94" s="327"/>
      <c r="AD94" s="570"/>
      <c r="AE94" s="548"/>
      <c r="AF94" s="574"/>
      <c r="AG94" s="360"/>
      <c r="AH94" s="313"/>
      <c r="AI94" s="329"/>
      <c r="AJ94" s="312"/>
      <c r="AK94" s="312"/>
      <c r="AL94" s="314"/>
      <c r="AM94" s="314">
        <v>16900</v>
      </c>
      <c r="AN94" s="330">
        <f>+AM94*W94</f>
        <v>33800</v>
      </c>
      <c r="AO94" s="314"/>
      <c r="AP94" s="314"/>
      <c r="AQ94" s="312"/>
      <c r="AR94" s="313"/>
      <c r="AS94" s="312"/>
      <c r="AT94" s="313"/>
      <c r="AU94" s="313"/>
      <c r="AV94" s="329"/>
      <c r="AW94" s="314"/>
    </row>
    <row r="95" spans="1:49" ht="16.5">
      <c r="A95" s="316"/>
      <c r="B95" s="316"/>
      <c r="C95" s="317"/>
      <c r="D95" s="316"/>
      <c r="E95" s="379"/>
      <c r="F95" s="587"/>
      <c r="G95" s="316"/>
      <c r="H95" s="318"/>
      <c r="I95" s="595"/>
      <c r="J95" s="548"/>
      <c r="K95" s="550"/>
      <c r="L95" s="550"/>
      <c r="M95" s="570"/>
      <c r="N95" s="316"/>
      <c r="O95" s="317"/>
      <c r="P95" s="326"/>
      <c r="Q95" s="359"/>
      <c r="R95" s="31"/>
      <c r="S95" s="31"/>
      <c r="T95" s="315"/>
      <c r="U95" s="381"/>
      <c r="V95" s="334" t="s">
        <v>163</v>
      </c>
      <c r="W95" s="322"/>
      <c r="X95" s="323">
        <v>7</v>
      </c>
      <c r="Y95" s="322"/>
      <c r="Z95" s="332">
        <f t="shared" si="5"/>
        <v>7</v>
      </c>
      <c r="AA95" s="31"/>
      <c r="AB95" s="32"/>
      <c r="AC95" s="327"/>
      <c r="AD95" s="570"/>
      <c r="AE95" s="548"/>
      <c r="AF95" s="574"/>
      <c r="AG95" s="360"/>
      <c r="AH95" s="313"/>
      <c r="AI95" s="329"/>
      <c r="AJ95" s="312"/>
      <c r="AK95" s="312"/>
      <c r="AL95" s="314"/>
      <c r="AM95" s="314">
        <v>12700</v>
      </c>
      <c r="AN95" s="330">
        <f t="shared" si="6"/>
        <v>88900</v>
      </c>
      <c r="AO95" s="314"/>
      <c r="AP95" s="314"/>
      <c r="AQ95" s="312"/>
      <c r="AR95" s="313"/>
      <c r="AS95" s="312"/>
      <c r="AT95" s="313"/>
      <c r="AU95" s="313"/>
      <c r="AV95" s="329"/>
      <c r="AW95" s="314"/>
    </row>
    <row r="96" spans="1:49" ht="16.5">
      <c r="A96" s="316"/>
      <c r="B96" s="316"/>
      <c r="C96" s="317"/>
      <c r="D96" s="316"/>
      <c r="E96" s="379"/>
      <c r="F96" s="587"/>
      <c r="G96" s="316"/>
      <c r="H96" s="318"/>
      <c r="I96" s="595"/>
      <c r="J96" s="548"/>
      <c r="K96" s="550"/>
      <c r="L96" s="550"/>
      <c r="M96" s="570"/>
      <c r="N96" s="316"/>
      <c r="O96" s="317"/>
      <c r="P96" s="326"/>
      <c r="Q96" s="359"/>
      <c r="R96" s="31"/>
      <c r="S96" s="31"/>
      <c r="T96" s="315"/>
      <c r="U96" s="381"/>
      <c r="V96" s="334" t="s">
        <v>163</v>
      </c>
      <c r="W96" s="322"/>
      <c r="X96" s="323"/>
      <c r="Y96" s="322">
        <v>1</v>
      </c>
      <c r="Z96" s="332">
        <f t="shared" si="5"/>
        <v>1</v>
      </c>
      <c r="AA96" s="31"/>
      <c r="AB96" s="32"/>
      <c r="AC96" s="327"/>
      <c r="AD96" s="570"/>
      <c r="AE96" s="548"/>
      <c r="AF96" s="574"/>
      <c r="AG96" s="360"/>
      <c r="AH96" s="313"/>
      <c r="AI96" s="329"/>
      <c r="AJ96" s="312"/>
      <c r="AK96" s="312"/>
      <c r="AL96" s="314"/>
      <c r="AM96" s="314">
        <v>3050</v>
      </c>
      <c r="AN96" s="330">
        <f>+AM96*Y96</f>
        <v>3050</v>
      </c>
      <c r="AO96" s="314"/>
      <c r="AP96" s="314"/>
      <c r="AQ96" s="312"/>
      <c r="AR96" s="313"/>
      <c r="AS96" s="312"/>
      <c r="AT96" s="313"/>
      <c r="AU96" s="313"/>
      <c r="AV96" s="329"/>
      <c r="AW96" s="314"/>
    </row>
    <row r="97" spans="1:49" ht="16.5">
      <c r="A97" s="316"/>
      <c r="B97" s="316"/>
      <c r="C97" s="317"/>
      <c r="D97" s="316"/>
      <c r="E97" s="379"/>
      <c r="F97" s="587"/>
      <c r="G97" s="316"/>
      <c r="H97" s="318"/>
      <c r="I97" s="595"/>
      <c r="J97" s="548"/>
      <c r="K97" s="550"/>
      <c r="L97" s="550"/>
      <c r="M97" s="570"/>
      <c r="N97" s="316"/>
      <c r="O97" s="317"/>
      <c r="P97" s="326"/>
      <c r="Q97" s="359"/>
      <c r="R97" s="31"/>
      <c r="S97" s="31"/>
      <c r="T97" s="315"/>
      <c r="U97" s="381">
        <v>5</v>
      </c>
      <c r="V97" s="334" t="s">
        <v>270</v>
      </c>
      <c r="W97" s="322">
        <v>0</v>
      </c>
      <c r="X97" s="323">
        <v>0</v>
      </c>
      <c r="Y97" s="322">
        <v>3</v>
      </c>
      <c r="Z97" s="332">
        <f t="shared" si="5"/>
        <v>3</v>
      </c>
      <c r="AA97" s="31"/>
      <c r="AB97" s="32"/>
      <c r="AC97" s="327"/>
      <c r="AD97" s="570"/>
      <c r="AE97" s="548"/>
      <c r="AF97" s="574"/>
      <c r="AG97" s="360"/>
      <c r="AH97" s="313"/>
      <c r="AI97" s="329"/>
      <c r="AJ97" s="312"/>
      <c r="AK97" s="312"/>
      <c r="AL97" s="314"/>
      <c r="AM97" s="314">
        <v>13750</v>
      </c>
      <c r="AN97" s="330">
        <f>+AM97*Y97</f>
        <v>41250</v>
      </c>
      <c r="AO97" s="314"/>
      <c r="AP97" s="314"/>
      <c r="AQ97" s="312"/>
      <c r="AR97" s="313"/>
      <c r="AS97" s="312"/>
      <c r="AT97" s="313"/>
      <c r="AU97" s="313"/>
      <c r="AV97" s="329"/>
      <c r="AW97" s="314"/>
    </row>
    <row r="98" spans="1:49" ht="16.5">
      <c r="A98" s="316"/>
      <c r="B98" s="316"/>
      <c r="C98" s="317"/>
      <c r="D98" s="316"/>
      <c r="E98" s="379"/>
      <c r="F98" s="587"/>
      <c r="G98" s="316"/>
      <c r="H98" s="318"/>
      <c r="I98" s="595"/>
      <c r="J98" s="548"/>
      <c r="K98" s="550"/>
      <c r="L98" s="550"/>
      <c r="M98" s="570"/>
      <c r="N98" s="316"/>
      <c r="O98" s="317"/>
      <c r="P98" s="326"/>
      <c r="Q98" s="359"/>
      <c r="R98" s="31"/>
      <c r="S98" s="31"/>
      <c r="T98" s="315"/>
      <c r="U98" s="381">
        <v>6</v>
      </c>
      <c r="V98" s="334" t="s">
        <v>175</v>
      </c>
      <c r="W98" s="322">
        <v>0</v>
      </c>
      <c r="X98" s="323">
        <v>0</v>
      </c>
      <c r="Y98" s="322">
        <v>58</v>
      </c>
      <c r="Z98" s="332">
        <f t="shared" si="5"/>
        <v>58</v>
      </c>
      <c r="AA98" s="31"/>
      <c r="AB98" s="32"/>
      <c r="AC98" s="327"/>
      <c r="AD98" s="570"/>
      <c r="AE98" s="548"/>
      <c r="AF98" s="574"/>
      <c r="AG98" s="360"/>
      <c r="AH98" s="313"/>
      <c r="AI98" s="329"/>
      <c r="AJ98" s="312"/>
      <c r="AK98" s="312"/>
      <c r="AL98" s="314"/>
      <c r="AM98" s="314">
        <v>850</v>
      </c>
      <c r="AN98" s="330">
        <f>+AM98*Y98</f>
        <v>49300</v>
      </c>
      <c r="AO98" s="314"/>
      <c r="AP98" s="314"/>
      <c r="AQ98" s="312"/>
      <c r="AR98" s="313"/>
      <c r="AS98" s="312"/>
      <c r="AT98" s="313"/>
      <c r="AU98" s="313"/>
      <c r="AV98" s="329"/>
      <c r="AW98" s="314"/>
    </row>
    <row r="99" spans="1:49" ht="16.5">
      <c r="A99" s="316"/>
      <c r="B99" s="316"/>
      <c r="C99" s="317"/>
      <c r="D99" s="316"/>
      <c r="E99" s="379"/>
      <c r="F99" s="587"/>
      <c r="G99" s="316"/>
      <c r="H99" s="318"/>
      <c r="I99" s="595"/>
      <c r="J99" s="548"/>
      <c r="K99" s="550"/>
      <c r="L99" s="550"/>
      <c r="M99" s="570"/>
      <c r="N99" s="316"/>
      <c r="O99" s="317"/>
      <c r="P99" s="326"/>
      <c r="Q99" s="359"/>
      <c r="R99" s="31"/>
      <c r="S99" s="31"/>
      <c r="T99" s="315"/>
      <c r="U99" s="381">
        <v>7</v>
      </c>
      <c r="V99" s="334" t="s">
        <v>184</v>
      </c>
      <c r="W99" s="322">
        <v>0</v>
      </c>
      <c r="X99" s="323">
        <v>14</v>
      </c>
      <c r="Y99" s="322">
        <v>0</v>
      </c>
      <c r="Z99" s="332">
        <f t="shared" si="5"/>
        <v>14</v>
      </c>
      <c r="AA99" s="31"/>
      <c r="AB99" s="32"/>
      <c r="AC99" s="327"/>
      <c r="AD99" s="570"/>
      <c r="AE99" s="548"/>
      <c r="AF99" s="574"/>
      <c r="AG99" s="360"/>
      <c r="AH99" s="313"/>
      <c r="AI99" s="329"/>
      <c r="AJ99" s="312"/>
      <c r="AK99" s="312"/>
      <c r="AL99" s="314"/>
      <c r="AM99" s="314">
        <v>6650</v>
      </c>
      <c r="AN99" s="330">
        <f t="shared" si="6"/>
        <v>93100</v>
      </c>
      <c r="AO99" s="314"/>
      <c r="AP99" s="314"/>
      <c r="AQ99" s="312"/>
      <c r="AR99" s="313"/>
      <c r="AS99" s="312"/>
      <c r="AT99" s="313"/>
      <c r="AU99" s="313"/>
      <c r="AV99" s="329"/>
      <c r="AW99" s="314"/>
    </row>
    <row r="100" spans="1:49" ht="16.5">
      <c r="A100" s="316"/>
      <c r="B100" s="316"/>
      <c r="C100" s="317"/>
      <c r="D100" s="316"/>
      <c r="E100" s="379"/>
      <c r="F100" s="587"/>
      <c r="G100" s="316"/>
      <c r="H100" s="318"/>
      <c r="I100" s="595"/>
      <c r="J100" s="548"/>
      <c r="K100" s="550"/>
      <c r="L100" s="550"/>
      <c r="M100" s="570"/>
      <c r="N100" s="316"/>
      <c r="O100" s="317"/>
      <c r="P100" s="326"/>
      <c r="Q100" s="359"/>
      <c r="R100" s="31"/>
      <c r="S100" s="31"/>
      <c r="T100" s="315"/>
      <c r="U100" s="381">
        <v>8</v>
      </c>
      <c r="V100" s="334" t="s">
        <v>271</v>
      </c>
      <c r="W100" s="322">
        <v>1</v>
      </c>
      <c r="X100" s="323">
        <v>0</v>
      </c>
      <c r="Y100" s="322">
        <v>1</v>
      </c>
      <c r="Z100" s="332"/>
      <c r="AA100" s="31"/>
      <c r="AB100" s="32"/>
      <c r="AC100" s="327"/>
      <c r="AD100" s="570"/>
      <c r="AE100" s="548"/>
      <c r="AF100" s="574"/>
      <c r="AG100" s="360"/>
      <c r="AH100" s="313"/>
      <c r="AI100" s="329"/>
      <c r="AJ100" s="312"/>
      <c r="AK100" s="312"/>
      <c r="AL100" s="314"/>
      <c r="AM100" s="314">
        <v>100000</v>
      </c>
      <c r="AN100" s="330">
        <f>+AM100*W100</f>
        <v>100000</v>
      </c>
      <c r="AO100" s="314"/>
      <c r="AP100" s="314"/>
      <c r="AQ100" s="312"/>
      <c r="AR100" s="313"/>
      <c r="AS100" s="312"/>
      <c r="AT100" s="313"/>
      <c r="AU100" s="313"/>
      <c r="AV100" s="329"/>
      <c r="AW100" s="314"/>
    </row>
    <row r="101" spans="1:49" ht="16.5">
      <c r="A101" s="316"/>
      <c r="B101" s="316"/>
      <c r="C101" s="317"/>
      <c r="D101" s="316"/>
      <c r="E101" s="379"/>
      <c r="F101" s="587"/>
      <c r="G101" s="316"/>
      <c r="H101" s="318"/>
      <c r="I101" s="595"/>
      <c r="J101" s="548"/>
      <c r="K101" s="550"/>
      <c r="L101" s="550"/>
      <c r="M101" s="570"/>
      <c r="N101" s="316"/>
      <c r="O101" s="317"/>
      <c r="P101" s="326"/>
      <c r="Q101" s="359"/>
      <c r="R101" s="31"/>
      <c r="S101" s="31"/>
      <c r="T101" s="315"/>
      <c r="U101" s="381">
        <v>9</v>
      </c>
      <c r="V101" s="334" t="s">
        <v>170</v>
      </c>
      <c r="W101" s="322">
        <v>3</v>
      </c>
      <c r="X101" s="323"/>
      <c r="Y101" s="322"/>
      <c r="Z101" s="332"/>
      <c r="AA101" s="31"/>
      <c r="AB101" s="32"/>
      <c r="AC101" s="327"/>
      <c r="AD101" s="570"/>
      <c r="AE101" s="548"/>
      <c r="AF101" s="574"/>
      <c r="AG101" s="360"/>
      <c r="AH101" s="313"/>
      <c r="AI101" s="329"/>
      <c r="AJ101" s="312"/>
      <c r="AK101" s="312"/>
      <c r="AL101" s="314"/>
      <c r="AM101" s="314">
        <v>350000</v>
      </c>
      <c r="AN101" s="330">
        <f>+AM101*W101</f>
        <v>1050000</v>
      </c>
      <c r="AO101" s="314"/>
      <c r="AP101" s="314"/>
      <c r="AQ101" s="312"/>
      <c r="AR101" s="313"/>
      <c r="AS101" s="312"/>
      <c r="AT101" s="313"/>
      <c r="AU101" s="313"/>
      <c r="AV101" s="329"/>
      <c r="AW101" s="314"/>
    </row>
    <row r="102" spans="1:49" ht="16.5">
      <c r="A102" s="316"/>
      <c r="B102" s="316"/>
      <c r="C102" s="317"/>
      <c r="D102" s="316"/>
      <c r="E102" s="379"/>
      <c r="F102" s="587"/>
      <c r="G102" s="316"/>
      <c r="H102" s="318"/>
      <c r="I102" s="595"/>
      <c r="J102" s="548"/>
      <c r="K102" s="550"/>
      <c r="L102" s="550"/>
      <c r="M102" s="570"/>
      <c r="N102" s="316"/>
      <c r="O102" s="317"/>
      <c r="P102" s="326"/>
      <c r="Q102" s="359"/>
      <c r="R102" s="31"/>
      <c r="S102" s="31"/>
      <c r="T102" s="315"/>
      <c r="U102" s="381"/>
      <c r="V102" s="334" t="s">
        <v>170</v>
      </c>
      <c r="W102" s="322"/>
      <c r="X102" s="323">
        <v>1</v>
      </c>
      <c r="Y102" s="322"/>
      <c r="Z102" s="332"/>
      <c r="AA102" s="31"/>
      <c r="AB102" s="32"/>
      <c r="AC102" s="327"/>
      <c r="AD102" s="570"/>
      <c r="AE102" s="548"/>
      <c r="AF102" s="574"/>
      <c r="AG102" s="360"/>
      <c r="AH102" s="313"/>
      <c r="AI102" s="329"/>
      <c r="AJ102" s="312"/>
      <c r="AK102" s="312"/>
      <c r="AL102" s="314"/>
      <c r="AM102" s="314">
        <v>231000</v>
      </c>
      <c r="AN102" s="330">
        <f t="shared" si="6"/>
        <v>231000</v>
      </c>
      <c r="AO102" s="314"/>
      <c r="AP102" s="314"/>
      <c r="AQ102" s="312"/>
      <c r="AR102" s="313"/>
      <c r="AS102" s="312"/>
      <c r="AT102" s="313"/>
      <c r="AU102" s="313"/>
      <c r="AV102" s="329"/>
      <c r="AW102" s="314"/>
    </row>
    <row r="103" spans="1:49" ht="16.5">
      <c r="A103" s="316"/>
      <c r="B103" s="316"/>
      <c r="C103" s="317"/>
      <c r="D103" s="316"/>
      <c r="E103" s="379"/>
      <c r="F103" s="587"/>
      <c r="G103" s="316"/>
      <c r="H103" s="318"/>
      <c r="I103" s="595"/>
      <c r="J103" s="548"/>
      <c r="K103" s="550"/>
      <c r="L103" s="550"/>
      <c r="M103" s="570"/>
      <c r="N103" s="316"/>
      <c r="O103" s="317"/>
      <c r="P103" s="326"/>
      <c r="Q103" s="359"/>
      <c r="R103" s="31"/>
      <c r="S103" s="31"/>
      <c r="T103" s="315"/>
      <c r="U103" s="381"/>
      <c r="V103" s="334" t="s">
        <v>170</v>
      </c>
      <c r="W103" s="322"/>
      <c r="X103" s="323"/>
      <c r="Y103" s="322">
        <v>1</v>
      </c>
      <c r="Z103" s="332"/>
      <c r="AA103" s="31"/>
      <c r="AB103" s="32"/>
      <c r="AC103" s="327"/>
      <c r="AD103" s="570"/>
      <c r="AE103" s="548"/>
      <c r="AF103" s="574"/>
      <c r="AG103" s="360"/>
      <c r="AH103" s="313"/>
      <c r="AI103" s="329"/>
      <c r="AJ103" s="312"/>
      <c r="AK103" s="312"/>
      <c r="AL103" s="314"/>
      <c r="AM103" s="314">
        <v>115500</v>
      </c>
      <c r="AN103" s="330">
        <f>+AM103*Y103</f>
        <v>115500</v>
      </c>
      <c r="AO103" s="314"/>
      <c r="AP103" s="314"/>
      <c r="AQ103" s="312"/>
      <c r="AR103" s="313"/>
      <c r="AS103" s="312"/>
      <c r="AT103" s="313"/>
      <c r="AU103" s="313"/>
      <c r="AV103" s="329"/>
      <c r="AW103" s="314"/>
    </row>
    <row r="104" spans="1:49" ht="16.5">
      <c r="A104" s="316"/>
      <c r="B104" s="316"/>
      <c r="C104" s="317"/>
      <c r="D104" s="316"/>
      <c r="E104" s="379"/>
      <c r="F104" s="587"/>
      <c r="G104" s="316"/>
      <c r="H104" s="318"/>
      <c r="I104" s="595"/>
      <c r="J104" s="548"/>
      <c r="K104" s="550"/>
      <c r="L104" s="550"/>
      <c r="M104" s="570"/>
      <c r="N104" s="316"/>
      <c r="O104" s="317"/>
      <c r="P104" s="326"/>
      <c r="Q104" s="359"/>
      <c r="R104" s="31"/>
      <c r="S104" s="31"/>
      <c r="T104" s="315"/>
      <c r="U104" s="381">
        <v>10</v>
      </c>
      <c r="V104" s="334" t="s">
        <v>12</v>
      </c>
      <c r="W104" s="322">
        <v>1</v>
      </c>
      <c r="X104" s="323"/>
      <c r="Y104" s="322">
        <v>0</v>
      </c>
      <c r="Z104" s="332"/>
      <c r="AA104" s="31"/>
      <c r="AB104" s="32"/>
      <c r="AC104" s="327"/>
      <c r="AD104" s="570"/>
      <c r="AE104" s="548"/>
      <c r="AF104" s="574"/>
      <c r="AG104" s="360"/>
      <c r="AH104" s="313"/>
      <c r="AI104" s="329"/>
      <c r="AJ104" s="312"/>
      <c r="AK104" s="312"/>
      <c r="AL104" s="314"/>
      <c r="AM104" s="314">
        <v>10000</v>
      </c>
      <c r="AN104" s="330">
        <f>+AM104*W104</f>
        <v>10000</v>
      </c>
      <c r="AO104" s="314"/>
      <c r="AP104" s="314"/>
      <c r="AQ104" s="312"/>
      <c r="AR104" s="313"/>
      <c r="AS104" s="312"/>
      <c r="AT104" s="313"/>
      <c r="AU104" s="313"/>
      <c r="AV104" s="329"/>
      <c r="AW104" s="314"/>
    </row>
    <row r="105" spans="1:49" ht="16.5">
      <c r="A105" s="316"/>
      <c r="B105" s="316"/>
      <c r="C105" s="317"/>
      <c r="D105" s="316"/>
      <c r="E105" s="379"/>
      <c r="F105" s="587"/>
      <c r="G105" s="316"/>
      <c r="H105" s="318"/>
      <c r="I105" s="595"/>
      <c r="J105" s="548"/>
      <c r="K105" s="550"/>
      <c r="L105" s="550"/>
      <c r="M105" s="570"/>
      <c r="N105" s="316"/>
      <c r="O105" s="317"/>
      <c r="P105" s="326"/>
      <c r="Q105" s="359"/>
      <c r="R105" s="31"/>
      <c r="S105" s="31"/>
      <c r="T105" s="315"/>
      <c r="U105" s="381"/>
      <c r="V105" s="334" t="s">
        <v>12</v>
      </c>
      <c r="W105" s="322"/>
      <c r="X105" s="323">
        <v>9</v>
      </c>
      <c r="Y105" s="322">
        <v>0</v>
      </c>
      <c r="Z105" s="332"/>
      <c r="AA105" s="31"/>
      <c r="AB105" s="32"/>
      <c r="AC105" s="327"/>
      <c r="AD105" s="570"/>
      <c r="AE105" s="548"/>
      <c r="AF105" s="574"/>
      <c r="AG105" s="360"/>
      <c r="AH105" s="313"/>
      <c r="AI105" s="329"/>
      <c r="AJ105" s="312"/>
      <c r="AK105" s="312"/>
      <c r="AL105" s="314"/>
      <c r="AM105" s="314">
        <v>10000</v>
      </c>
      <c r="AN105" s="330">
        <f t="shared" si="6"/>
        <v>90000</v>
      </c>
      <c r="AO105" s="314"/>
      <c r="AP105" s="314"/>
      <c r="AQ105" s="312"/>
      <c r="AR105" s="313"/>
      <c r="AS105" s="312"/>
      <c r="AT105" s="313"/>
      <c r="AU105" s="313"/>
      <c r="AV105" s="329"/>
      <c r="AW105" s="314"/>
    </row>
    <row r="106" spans="1:49" ht="9.75" customHeight="1">
      <c r="A106" s="316"/>
      <c r="B106" s="316"/>
      <c r="C106" s="317"/>
      <c r="D106" s="316"/>
      <c r="E106" s="379"/>
      <c r="F106" s="587"/>
      <c r="G106" s="316"/>
      <c r="H106" s="318"/>
      <c r="I106" s="595"/>
      <c r="J106" s="548"/>
      <c r="K106" s="550"/>
      <c r="L106" s="550"/>
      <c r="M106" s="570"/>
      <c r="N106" s="316"/>
      <c r="O106" s="317"/>
      <c r="P106" s="326"/>
      <c r="Q106" s="359"/>
      <c r="R106" s="31"/>
      <c r="S106" s="31"/>
      <c r="T106" s="315"/>
      <c r="U106" s="381">
        <v>11</v>
      </c>
      <c r="V106" s="334" t="s">
        <v>223</v>
      </c>
      <c r="W106" s="322">
        <v>1</v>
      </c>
      <c r="X106" s="323"/>
      <c r="Y106" s="322"/>
      <c r="Z106" s="332"/>
      <c r="AA106" s="31"/>
      <c r="AB106" s="32"/>
      <c r="AC106" s="327"/>
      <c r="AD106" s="570"/>
      <c r="AE106" s="548"/>
      <c r="AF106" s="574"/>
      <c r="AG106" s="360"/>
      <c r="AH106" s="313"/>
      <c r="AI106" s="329"/>
      <c r="AJ106" s="312"/>
      <c r="AK106" s="312"/>
      <c r="AL106" s="314"/>
      <c r="AM106" s="314">
        <v>12500</v>
      </c>
      <c r="AN106" s="330">
        <f>+AM106*W106</f>
        <v>12500</v>
      </c>
      <c r="AO106" s="314"/>
      <c r="AP106" s="314"/>
      <c r="AQ106" s="312"/>
      <c r="AR106" s="313"/>
      <c r="AS106" s="312"/>
      <c r="AT106" s="313"/>
      <c r="AU106" s="313"/>
      <c r="AV106" s="329"/>
      <c r="AW106" s="314"/>
    </row>
    <row r="107" spans="1:49" ht="16.5">
      <c r="A107" s="316"/>
      <c r="B107" s="316"/>
      <c r="C107" s="317"/>
      <c r="D107" s="316"/>
      <c r="E107" s="379"/>
      <c r="F107" s="587"/>
      <c r="G107" s="316"/>
      <c r="H107" s="318"/>
      <c r="I107" s="595"/>
      <c r="J107" s="548"/>
      <c r="K107" s="550"/>
      <c r="L107" s="550"/>
      <c r="M107" s="570"/>
      <c r="N107" s="316"/>
      <c r="O107" s="317"/>
      <c r="P107" s="326"/>
      <c r="Q107" s="359"/>
      <c r="R107" s="31"/>
      <c r="S107" s="31"/>
      <c r="T107" s="315"/>
      <c r="U107" s="381"/>
      <c r="V107" s="334" t="s">
        <v>223</v>
      </c>
      <c r="W107" s="322"/>
      <c r="X107" s="323">
        <v>2</v>
      </c>
      <c r="Y107" s="322"/>
      <c r="Z107" s="332"/>
      <c r="AA107" s="31"/>
      <c r="AB107" s="32"/>
      <c r="AC107" s="327"/>
      <c r="AD107" s="570"/>
      <c r="AE107" s="548"/>
      <c r="AF107" s="574"/>
      <c r="AG107" s="360"/>
      <c r="AH107" s="313"/>
      <c r="AI107" s="329"/>
      <c r="AJ107" s="312"/>
      <c r="AK107" s="312"/>
      <c r="AL107" s="314"/>
      <c r="AM107" s="314">
        <v>82500</v>
      </c>
      <c r="AN107" s="330">
        <f t="shared" si="6"/>
        <v>165000</v>
      </c>
      <c r="AO107" s="314"/>
      <c r="AP107" s="314"/>
      <c r="AQ107" s="312"/>
      <c r="AR107" s="313"/>
      <c r="AS107" s="312"/>
      <c r="AT107" s="313"/>
      <c r="AU107" s="313"/>
      <c r="AV107" s="329"/>
      <c r="AW107" s="314"/>
    </row>
    <row r="108" spans="1:49" ht="16.5">
      <c r="A108" s="316"/>
      <c r="B108" s="316"/>
      <c r="C108" s="317"/>
      <c r="D108" s="316"/>
      <c r="E108" s="379"/>
      <c r="F108" s="587"/>
      <c r="G108" s="316"/>
      <c r="H108" s="318"/>
      <c r="I108" s="595"/>
      <c r="J108" s="548"/>
      <c r="K108" s="550"/>
      <c r="L108" s="550"/>
      <c r="M108" s="570"/>
      <c r="N108" s="316"/>
      <c r="O108" s="317"/>
      <c r="P108" s="326"/>
      <c r="Q108" s="359"/>
      <c r="R108" s="31"/>
      <c r="S108" s="31"/>
      <c r="T108" s="315"/>
      <c r="U108" s="381"/>
      <c r="V108" s="334" t="s">
        <v>223</v>
      </c>
      <c r="W108" s="322"/>
      <c r="X108" s="323"/>
      <c r="Y108" s="322">
        <v>1</v>
      </c>
      <c r="Z108" s="332"/>
      <c r="AA108" s="31"/>
      <c r="AB108" s="32"/>
      <c r="AC108" s="327"/>
      <c r="AD108" s="570"/>
      <c r="AE108" s="548"/>
      <c r="AF108" s="574"/>
      <c r="AG108" s="360"/>
      <c r="AH108" s="313"/>
      <c r="AI108" s="329"/>
      <c r="AJ108" s="312"/>
      <c r="AK108" s="312"/>
      <c r="AL108" s="314"/>
      <c r="AM108" s="314">
        <v>41250</v>
      </c>
      <c r="AN108" s="330">
        <f>+AM108*Y108</f>
        <v>41250</v>
      </c>
      <c r="AO108" s="314"/>
      <c r="AP108" s="314"/>
      <c r="AQ108" s="312"/>
      <c r="AR108" s="313"/>
      <c r="AS108" s="312"/>
      <c r="AT108" s="313"/>
      <c r="AU108" s="313"/>
      <c r="AV108" s="329"/>
      <c r="AW108" s="314"/>
    </row>
    <row r="109" spans="1:49" ht="16.5">
      <c r="A109" s="316"/>
      <c r="B109" s="316"/>
      <c r="C109" s="317"/>
      <c r="D109" s="316"/>
      <c r="E109" s="379"/>
      <c r="F109" s="587"/>
      <c r="G109" s="316"/>
      <c r="H109" s="318"/>
      <c r="I109" s="595"/>
      <c r="J109" s="548"/>
      <c r="K109" s="550"/>
      <c r="L109" s="550"/>
      <c r="M109" s="570"/>
      <c r="N109" s="316"/>
      <c r="O109" s="317"/>
      <c r="P109" s="326"/>
      <c r="Q109" s="359"/>
      <c r="R109" s="31"/>
      <c r="S109" s="31"/>
      <c r="T109" s="315"/>
      <c r="U109" s="381">
        <v>12</v>
      </c>
      <c r="V109" s="334" t="s">
        <v>179</v>
      </c>
      <c r="W109" s="322">
        <v>1</v>
      </c>
      <c r="X109" s="323"/>
      <c r="Y109" s="322">
        <v>0</v>
      </c>
      <c r="Z109" s="332"/>
      <c r="AA109" s="31"/>
      <c r="AB109" s="32"/>
      <c r="AC109" s="327"/>
      <c r="AD109" s="570"/>
      <c r="AE109" s="548"/>
      <c r="AF109" s="574"/>
      <c r="AG109" s="360"/>
      <c r="AH109" s="313"/>
      <c r="AI109" s="329"/>
      <c r="AJ109" s="312"/>
      <c r="AK109" s="312"/>
      <c r="AL109" s="314"/>
      <c r="AM109" s="314">
        <v>125000</v>
      </c>
      <c r="AN109" s="330">
        <f>+AM109*W109</f>
        <v>125000</v>
      </c>
      <c r="AO109" s="314"/>
      <c r="AP109" s="314"/>
      <c r="AQ109" s="312"/>
      <c r="AR109" s="313"/>
      <c r="AS109" s="312"/>
      <c r="AT109" s="313"/>
      <c r="AU109" s="313"/>
      <c r="AV109" s="329"/>
      <c r="AW109" s="314"/>
    </row>
    <row r="110" spans="1:49" ht="16.5">
      <c r="A110" s="316"/>
      <c r="B110" s="316"/>
      <c r="C110" s="317"/>
      <c r="D110" s="316"/>
      <c r="E110" s="379"/>
      <c r="F110" s="587"/>
      <c r="G110" s="316"/>
      <c r="H110" s="318"/>
      <c r="I110" s="595"/>
      <c r="J110" s="548"/>
      <c r="K110" s="550"/>
      <c r="L110" s="550"/>
      <c r="M110" s="570"/>
      <c r="N110" s="316"/>
      <c r="O110" s="317"/>
      <c r="P110" s="326"/>
      <c r="Q110" s="359"/>
      <c r="R110" s="31"/>
      <c r="S110" s="31"/>
      <c r="T110" s="315"/>
      <c r="U110" s="381"/>
      <c r="V110" s="334" t="s">
        <v>179</v>
      </c>
      <c r="W110" s="322"/>
      <c r="X110" s="323">
        <v>2</v>
      </c>
      <c r="Y110" s="322">
        <v>0</v>
      </c>
      <c r="Z110" s="332"/>
      <c r="AA110" s="31"/>
      <c r="AB110" s="32"/>
      <c r="AC110" s="327"/>
      <c r="AD110" s="570"/>
      <c r="AE110" s="548"/>
      <c r="AF110" s="574"/>
      <c r="AG110" s="360"/>
      <c r="AH110" s="313"/>
      <c r="AI110" s="329"/>
      <c r="AJ110" s="312"/>
      <c r="AK110" s="312"/>
      <c r="AL110" s="314"/>
      <c r="AM110" s="314">
        <v>82500</v>
      </c>
      <c r="AN110" s="330">
        <f t="shared" si="6"/>
        <v>165000</v>
      </c>
      <c r="AO110" s="314"/>
      <c r="AP110" s="314"/>
      <c r="AQ110" s="312"/>
      <c r="AR110" s="313"/>
      <c r="AS110" s="312"/>
      <c r="AT110" s="313"/>
      <c r="AU110" s="313"/>
      <c r="AV110" s="329"/>
      <c r="AW110" s="314"/>
    </row>
    <row r="111" spans="1:49" ht="16.5">
      <c r="A111" s="316"/>
      <c r="B111" s="316"/>
      <c r="C111" s="317"/>
      <c r="D111" s="316"/>
      <c r="E111" s="379"/>
      <c r="F111" s="587"/>
      <c r="G111" s="316"/>
      <c r="H111" s="318"/>
      <c r="I111" s="595"/>
      <c r="J111" s="548"/>
      <c r="K111" s="550"/>
      <c r="L111" s="550"/>
      <c r="M111" s="570"/>
      <c r="N111" s="316"/>
      <c r="O111" s="317"/>
      <c r="P111" s="326"/>
      <c r="Q111" s="359"/>
      <c r="R111" s="31"/>
      <c r="S111" s="31"/>
      <c r="T111" s="315"/>
      <c r="U111" s="382">
        <v>13</v>
      </c>
      <c r="V111" s="334" t="s">
        <v>272</v>
      </c>
      <c r="W111" s="323">
        <v>4</v>
      </c>
      <c r="X111" s="323"/>
      <c r="Y111" s="323"/>
      <c r="Z111" s="332"/>
      <c r="AA111" s="31"/>
      <c r="AB111" s="32"/>
      <c r="AC111" s="327"/>
      <c r="AD111" s="570"/>
      <c r="AE111" s="548"/>
      <c r="AF111" s="574"/>
      <c r="AG111" s="360"/>
      <c r="AH111" s="313"/>
      <c r="AI111" s="329"/>
      <c r="AJ111" s="312"/>
      <c r="AK111" s="312"/>
      <c r="AL111" s="314"/>
      <c r="AM111" s="314">
        <v>7700</v>
      </c>
      <c r="AN111" s="330">
        <f>+AM111*W111</f>
        <v>30800</v>
      </c>
      <c r="AO111" s="314"/>
      <c r="AP111" s="314"/>
      <c r="AQ111" s="312"/>
      <c r="AR111" s="313"/>
      <c r="AS111" s="312"/>
      <c r="AT111" s="313"/>
      <c r="AU111" s="313"/>
      <c r="AV111" s="329"/>
      <c r="AW111" s="314"/>
    </row>
    <row r="112" spans="1:49" ht="16.5">
      <c r="A112" s="316"/>
      <c r="B112" s="316"/>
      <c r="C112" s="317"/>
      <c r="D112" s="316"/>
      <c r="E112" s="379"/>
      <c r="F112" s="587"/>
      <c r="G112" s="316"/>
      <c r="H112" s="318"/>
      <c r="I112" s="595"/>
      <c r="J112" s="548"/>
      <c r="K112" s="550"/>
      <c r="L112" s="550"/>
      <c r="M112" s="570"/>
      <c r="N112" s="316"/>
      <c r="O112" s="317"/>
      <c r="P112" s="326"/>
      <c r="Q112" s="359"/>
      <c r="R112" s="31"/>
      <c r="S112" s="31"/>
      <c r="T112" s="315"/>
      <c r="U112" s="382"/>
      <c r="V112" s="334" t="s">
        <v>272</v>
      </c>
      <c r="W112" s="323"/>
      <c r="X112" s="323">
        <v>1</v>
      </c>
      <c r="Y112" s="323"/>
      <c r="Z112" s="332"/>
      <c r="AA112" s="31"/>
      <c r="AB112" s="32"/>
      <c r="AC112" s="327"/>
      <c r="AD112" s="570"/>
      <c r="AE112" s="548"/>
      <c r="AF112" s="574"/>
      <c r="AG112" s="360"/>
      <c r="AH112" s="313"/>
      <c r="AI112" s="329"/>
      <c r="AJ112" s="312"/>
      <c r="AK112" s="312"/>
      <c r="AL112" s="314"/>
      <c r="AM112" s="314">
        <v>4620</v>
      </c>
      <c r="AN112" s="330">
        <f t="shared" si="6"/>
        <v>4620</v>
      </c>
      <c r="AO112" s="314"/>
      <c r="AP112" s="314"/>
      <c r="AQ112" s="312"/>
      <c r="AR112" s="313"/>
      <c r="AS112" s="312"/>
      <c r="AT112" s="313"/>
      <c r="AU112" s="313"/>
      <c r="AV112" s="329"/>
      <c r="AW112" s="314"/>
    </row>
    <row r="113" spans="1:49" ht="16.5">
      <c r="A113" s="316"/>
      <c r="B113" s="316"/>
      <c r="C113" s="317"/>
      <c r="D113" s="316"/>
      <c r="E113" s="379"/>
      <c r="F113" s="587"/>
      <c r="G113" s="316"/>
      <c r="H113" s="318"/>
      <c r="I113" s="595"/>
      <c r="J113" s="548"/>
      <c r="K113" s="550"/>
      <c r="L113" s="550"/>
      <c r="M113" s="570"/>
      <c r="N113" s="316"/>
      <c r="O113" s="317"/>
      <c r="P113" s="326"/>
      <c r="Q113" s="359"/>
      <c r="R113" s="31"/>
      <c r="S113" s="31"/>
      <c r="T113" s="315"/>
      <c r="U113" s="382"/>
      <c r="V113" s="334" t="s">
        <v>272</v>
      </c>
      <c r="W113" s="323"/>
      <c r="X113" s="323"/>
      <c r="Y113" s="323">
        <v>5</v>
      </c>
      <c r="Z113" s="332"/>
      <c r="AA113" s="31"/>
      <c r="AB113" s="32"/>
      <c r="AC113" s="327"/>
      <c r="AD113" s="570"/>
      <c r="AE113" s="548"/>
      <c r="AF113" s="574"/>
      <c r="AG113" s="360"/>
      <c r="AH113" s="313"/>
      <c r="AI113" s="329"/>
      <c r="AJ113" s="312"/>
      <c r="AK113" s="312"/>
      <c r="AL113" s="314"/>
      <c r="AM113" s="314">
        <v>2750</v>
      </c>
      <c r="AN113" s="330">
        <f>+AM113*Y113</f>
        <v>13750</v>
      </c>
      <c r="AO113" s="314"/>
      <c r="AP113" s="314"/>
      <c r="AQ113" s="312"/>
      <c r="AR113" s="313"/>
      <c r="AS113" s="312"/>
      <c r="AT113" s="313"/>
      <c r="AU113" s="313"/>
      <c r="AV113" s="329"/>
      <c r="AW113" s="314"/>
    </row>
    <row r="114" spans="1:49" ht="16.5">
      <c r="A114" s="363"/>
      <c r="B114" s="363"/>
      <c r="C114" s="383"/>
      <c r="D114" s="363"/>
      <c r="E114" s="383"/>
      <c r="F114" s="588"/>
      <c r="G114" s="363"/>
      <c r="H114" s="365"/>
      <c r="I114" s="647"/>
      <c r="J114" s="553"/>
      <c r="K114" s="554"/>
      <c r="L114" s="554"/>
      <c r="M114" s="571"/>
      <c r="N114" s="363"/>
      <c r="O114" s="364"/>
      <c r="P114" s="368"/>
      <c r="Q114" s="384"/>
      <c r="R114" s="368"/>
      <c r="S114" s="368"/>
      <c r="T114" s="374"/>
      <c r="U114" s="385"/>
      <c r="V114" s="340"/>
      <c r="W114" s="371"/>
      <c r="X114" s="372"/>
      <c r="Y114" s="371"/>
      <c r="Z114" s="373">
        <f t="shared" si="5"/>
        <v>0</v>
      </c>
      <c r="AA114" s="368"/>
      <c r="AB114" s="386"/>
      <c r="AC114" s="375"/>
      <c r="AD114" s="571"/>
      <c r="AE114" s="553"/>
      <c r="AF114" s="575"/>
      <c r="AG114" s="376"/>
      <c r="AH114" s="344"/>
      <c r="AI114" s="345"/>
      <c r="AJ114" s="346"/>
      <c r="AK114" s="346"/>
      <c r="AL114" s="347"/>
      <c r="AM114" s="347"/>
      <c r="AN114" s="330"/>
      <c r="AO114" s="347"/>
      <c r="AP114" s="347"/>
      <c r="AQ114" s="346"/>
      <c r="AR114" s="344"/>
      <c r="AS114" s="346"/>
      <c r="AT114" s="344"/>
      <c r="AU114" s="346"/>
      <c r="AV114" s="345"/>
      <c r="AW114" s="347"/>
    </row>
    <row r="115" spans="1:49" ht="16.5">
      <c r="A115" s="355">
        <v>5</v>
      </c>
      <c r="B115" s="290" t="s">
        <v>9</v>
      </c>
      <c r="C115" s="291" t="s">
        <v>273</v>
      </c>
      <c r="D115" s="297"/>
      <c r="E115" s="377"/>
      <c r="F115" s="555" t="s">
        <v>274</v>
      </c>
      <c r="G115" s="290" t="s">
        <v>9</v>
      </c>
      <c r="H115" s="294" t="s">
        <v>275</v>
      </c>
      <c r="I115" s="576">
        <v>74</v>
      </c>
      <c r="J115" s="547" t="s">
        <v>253</v>
      </c>
      <c r="K115" s="549" t="s">
        <v>276</v>
      </c>
      <c r="L115" s="549"/>
      <c r="M115" s="547"/>
      <c r="N115" s="290" t="s">
        <v>9</v>
      </c>
      <c r="O115" s="294"/>
      <c r="P115" s="304"/>
      <c r="Q115" s="378"/>
      <c r="R115" s="293" t="s">
        <v>9</v>
      </c>
      <c r="S115" s="298" t="s">
        <v>8</v>
      </c>
      <c r="T115" s="299"/>
      <c r="U115" s="298">
        <v>1</v>
      </c>
      <c r="V115" s="299" t="s">
        <v>14</v>
      </c>
      <c r="W115" s="300"/>
      <c r="X115" s="301"/>
      <c r="Y115" s="387">
        <v>7</v>
      </c>
      <c r="Z115" s="350">
        <f>W115+X115+Y115</f>
        <v>7</v>
      </c>
      <c r="AA115" s="293"/>
      <c r="AB115" s="293"/>
      <c r="AC115" s="295"/>
      <c r="AD115" s="304"/>
      <c r="AE115" s="305"/>
      <c r="AF115" s="358"/>
      <c r="AG115" s="360"/>
      <c r="AH115" s="313">
        <v>517000.00000000006</v>
      </c>
      <c r="AI115" s="329">
        <f>+AH115*I115</f>
        <v>38258000.000000007</v>
      </c>
      <c r="AJ115" s="312"/>
      <c r="AK115" s="312"/>
      <c r="AL115" s="314"/>
      <c r="AM115" s="314">
        <v>5050</v>
      </c>
      <c r="AN115" s="311">
        <f>+AM115*Y115</f>
        <v>35350</v>
      </c>
      <c r="AO115" s="314">
        <f>SUM(AN115:AN123)</f>
        <v>3124350</v>
      </c>
      <c r="AP115" s="310">
        <f>+AI115+AL115+AO115</f>
        <v>41382350.000000007</v>
      </c>
      <c r="AQ115" s="312">
        <v>0</v>
      </c>
      <c r="AR115" s="313">
        <v>0</v>
      </c>
      <c r="AS115" s="312">
        <v>0</v>
      </c>
      <c r="AT115" s="307">
        <f>+AI115*5%</f>
        <v>1912900.0000000005</v>
      </c>
      <c r="AU115" s="312">
        <f>AI115*0.5%</f>
        <v>191290.00000000003</v>
      </c>
      <c r="AV115" s="308">
        <f>SUM(AQ115:AU115)</f>
        <v>2104190.0000000005</v>
      </c>
      <c r="AW115" s="314">
        <f>ROUND(AP115+AV115,-3)</f>
        <v>43487000</v>
      </c>
    </row>
    <row r="116" spans="1:49" ht="16.5">
      <c r="A116" s="316"/>
      <c r="B116" s="316" t="s">
        <v>4</v>
      </c>
      <c r="C116" s="317" t="s">
        <v>277</v>
      </c>
      <c r="D116" s="316"/>
      <c r="E116" s="379"/>
      <c r="F116" s="557"/>
      <c r="G116" s="316" t="s">
        <v>4</v>
      </c>
      <c r="H116" s="318" t="s">
        <v>211</v>
      </c>
      <c r="I116" s="561"/>
      <c r="J116" s="548"/>
      <c r="K116" s="550"/>
      <c r="L116" s="550"/>
      <c r="M116" s="548"/>
      <c r="N116" s="316" t="s">
        <v>4</v>
      </c>
      <c r="O116" s="318"/>
      <c r="P116" s="326"/>
      <c r="Q116" s="359"/>
      <c r="R116" s="31" t="s">
        <v>4</v>
      </c>
      <c r="S116" s="320" t="s">
        <v>3</v>
      </c>
      <c r="T116" s="321">
        <v>8</v>
      </c>
      <c r="U116" s="320">
        <v>1</v>
      </c>
      <c r="V116" s="321" t="s">
        <v>170</v>
      </c>
      <c r="W116" s="322">
        <v>0</v>
      </c>
      <c r="X116" s="323">
        <v>10</v>
      </c>
      <c r="Y116" s="353">
        <v>0</v>
      </c>
      <c r="Z116" s="353">
        <f t="shared" ref="Z116:Z123" si="8">W116+X116+Y116</f>
        <v>10</v>
      </c>
      <c r="AA116" s="31"/>
      <c r="AB116" s="31"/>
      <c r="AC116" s="315"/>
      <c r="AD116" s="326"/>
      <c r="AE116" s="327"/>
      <c r="AF116" s="360"/>
      <c r="AG116" s="360"/>
      <c r="AH116" s="313"/>
      <c r="AI116" s="329"/>
      <c r="AJ116" s="312"/>
      <c r="AK116" s="312"/>
      <c r="AL116" s="314"/>
      <c r="AM116" s="314">
        <v>231000</v>
      </c>
      <c r="AN116" s="330">
        <f t="shared" si="6"/>
        <v>2310000</v>
      </c>
      <c r="AO116" s="314"/>
      <c r="AP116" s="314"/>
      <c r="AQ116" s="312"/>
      <c r="AR116" s="313"/>
      <c r="AS116" s="312"/>
      <c r="AT116" s="313"/>
      <c r="AU116" s="313"/>
      <c r="AV116" s="329"/>
      <c r="AW116" s="314"/>
    </row>
    <row r="117" spans="1:49" ht="16.5">
      <c r="A117" s="316"/>
      <c r="B117" s="316" t="s">
        <v>6</v>
      </c>
      <c r="C117" s="318" t="s">
        <v>258</v>
      </c>
      <c r="D117" s="316"/>
      <c r="E117" s="379"/>
      <c r="F117" s="557"/>
      <c r="G117" s="316" t="s">
        <v>6</v>
      </c>
      <c r="H117" s="318" t="s">
        <v>7</v>
      </c>
      <c r="I117" s="561"/>
      <c r="J117" s="548"/>
      <c r="K117" s="550"/>
      <c r="L117" s="550"/>
      <c r="M117" s="548"/>
      <c r="N117" s="316" t="s">
        <v>6</v>
      </c>
      <c r="O117" s="318"/>
      <c r="P117" s="326"/>
      <c r="Q117" s="359"/>
      <c r="R117" s="31"/>
      <c r="S117" s="320"/>
      <c r="T117" s="321"/>
      <c r="U117" s="320">
        <v>2</v>
      </c>
      <c r="V117" s="321" t="s">
        <v>165</v>
      </c>
      <c r="W117" s="322">
        <v>0</v>
      </c>
      <c r="X117" s="323">
        <v>1</v>
      </c>
      <c r="Y117" s="353">
        <v>0</v>
      </c>
      <c r="Z117" s="353">
        <f t="shared" si="8"/>
        <v>1</v>
      </c>
      <c r="AA117" s="31"/>
      <c r="AB117" s="31"/>
      <c r="AC117" s="315"/>
      <c r="AD117" s="326"/>
      <c r="AE117" s="327"/>
      <c r="AF117" s="360"/>
      <c r="AG117" s="360"/>
      <c r="AH117" s="313"/>
      <c r="AI117" s="329"/>
      <c r="AJ117" s="312"/>
      <c r="AK117" s="312"/>
      <c r="AL117" s="314"/>
      <c r="AM117" s="314">
        <v>40000</v>
      </c>
      <c r="AN117" s="330">
        <f t="shared" si="6"/>
        <v>40000</v>
      </c>
      <c r="AO117" s="314"/>
      <c r="AP117" s="314"/>
      <c r="AQ117" s="312"/>
      <c r="AR117" s="313"/>
      <c r="AS117" s="312"/>
      <c r="AT117" s="313"/>
      <c r="AU117" s="313"/>
      <c r="AV117" s="329"/>
      <c r="AW117" s="314"/>
    </row>
    <row r="118" spans="1:49" ht="66">
      <c r="A118" s="316"/>
      <c r="B118" s="316" t="s">
        <v>2</v>
      </c>
      <c r="C118" s="317" t="s">
        <v>278</v>
      </c>
      <c r="D118" s="316"/>
      <c r="E118" s="379"/>
      <c r="F118" s="557"/>
      <c r="G118" s="316"/>
      <c r="H118" s="318"/>
      <c r="I118" s="561"/>
      <c r="J118" s="548"/>
      <c r="K118" s="550"/>
      <c r="L118" s="550"/>
      <c r="M118" s="548"/>
      <c r="N118" s="316"/>
      <c r="O118" s="318"/>
      <c r="P118" s="326"/>
      <c r="Q118" s="359"/>
      <c r="R118" s="31"/>
      <c r="S118" s="320"/>
      <c r="T118" s="321"/>
      <c r="U118" s="320">
        <v>3</v>
      </c>
      <c r="V118" s="321" t="s">
        <v>163</v>
      </c>
      <c r="W118" s="322">
        <v>0</v>
      </c>
      <c r="X118" s="323">
        <v>0</v>
      </c>
      <c r="Y118" s="353">
        <v>15</v>
      </c>
      <c r="Z118" s="353">
        <f t="shared" si="8"/>
        <v>15</v>
      </c>
      <c r="AA118" s="31"/>
      <c r="AB118" s="31"/>
      <c r="AC118" s="315"/>
      <c r="AD118" s="326"/>
      <c r="AE118" s="327"/>
      <c r="AF118" s="360"/>
      <c r="AG118" s="360"/>
      <c r="AH118" s="313"/>
      <c r="AI118" s="329"/>
      <c r="AJ118" s="312"/>
      <c r="AK118" s="312"/>
      <c r="AL118" s="314"/>
      <c r="AM118" s="314">
        <v>3050</v>
      </c>
      <c r="AN118" s="330">
        <f>+AM118*Y118</f>
        <v>45750</v>
      </c>
      <c r="AO118" s="314"/>
      <c r="AP118" s="314"/>
      <c r="AQ118" s="312"/>
      <c r="AR118" s="313"/>
      <c r="AS118" s="312"/>
      <c r="AT118" s="313"/>
      <c r="AU118" s="313"/>
      <c r="AV118" s="329"/>
      <c r="AW118" s="314"/>
    </row>
    <row r="119" spans="1:49" ht="16.5">
      <c r="A119" s="316"/>
      <c r="B119" s="316" t="s">
        <v>1</v>
      </c>
      <c r="C119" s="317" t="s">
        <v>279</v>
      </c>
      <c r="D119" s="316"/>
      <c r="E119" s="379"/>
      <c r="F119" s="557"/>
      <c r="G119" s="316"/>
      <c r="H119" s="318"/>
      <c r="I119" s="561"/>
      <c r="J119" s="548"/>
      <c r="K119" s="550"/>
      <c r="L119" s="550"/>
      <c r="M119" s="548"/>
      <c r="N119" s="316"/>
      <c r="O119" s="318"/>
      <c r="P119" s="326"/>
      <c r="Q119" s="359"/>
      <c r="R119" s="31"/>
      <c r="S119" s="320"/>
      <c r="T119" s="321"/>
      <c r="U119" s="320">
        <v>4</v>
      </c>
      <c r="V119" s="321" t="s">
        <v>179</v>
      </c>
      <c r="W119" s="322">
        <v>0</v>
      </c>
      <c r="X119" s="323">
        <v>0</v>
      </c>
      <c r="Y119" s="353">
        <v>5</v>
      </c>
      <c r="Z119" s="353">
        <f t="shared" si="8"/>
        <v>5</v>
      </c>
      <c r="AA119" s="31"/>
      <c r="AB119" s="31"/>
      <c r="AC119" s="315"/>
      <c r="AD119" s="326"/>
      <c r="AE119" s="327"/>
      <c r="AF119" s="360"/>
      <c r="AG119" s="360"/>
      <c r="AH119" s="313"/>
      <c r="AI119" s="329"/>
      <c r="AJ119" s="312"/>
      <c r="AK119" s="312"/>
      <c r="AL119" s="314"/>
      <c r="AM119" s="314">
        <v>41250</v>
      </c>
      <c r="AN119" s="330">
        <f>+AM119*Y119</f>
        <v>206250</v>
      </c>
      <c r="AO119" s="314"/>
      <c r="AP119" s="314"/>
      <c r="AQ119" s="312"/>
      <c r="AR119" s="313"/>
      <c r="AS119" s="312"/>
      <c r="AT119" s="313"/>
      <c r="AU119" s="313"/>
      <c r="AV119" s="329"/>
      <c r="AW119" s="314"/>
    </row>
    <row r="120" spans="1:49" ht="16.5">
      <c r="A120" s="316"/>
      <c r="B120" s="316"/>
      <c r="C120" s="317"/>
      <c r="D120" s="316"/>
      <c r="E120" s="379"/>
      <c r="F120" s="557"/>
      <c r="G120" s="316"/>
      <c r="H120" s="318"/>
      <c r="I120" s="561"/>
      <c r="J120" s="548"/>
      <c r="K120" s="550"/>
      <c r="L120" s="550"/>
      <c r="M120" s="548"/>
      <c r="N120" s="316"/>
      <c r="O120" s="318"/>
      <c r="P120" s="326"/>
      <c r="Q120" s="359"/>
      <c r="R120" s="31"/>
      <c r="S120" s="320"/>
      <c r="T120" s="321"/>
      <c r="U120" s="320">
        <v>5</v>
      </c>
      <c r="V120" s="321" t="s">
        <v>12</v>
      </c>
      <c r="W120" s="322">
        <v>0</v>
      </c>
      <c r="X120" s="323">
        <v>20</v>
      </c>
      <c r="Y120" s="353">
        <v>0</v>
      </c>
      <c r="Z120" s="353">
        <f t="shared" si="8"/>
        <v>20</v>
      </c>
      <c r="AA120" s="31"/>
      <c r="AB120" s="31"/>
      <c r="AC120" s="315"/>
      <c r="AD120" s="326"/>
      <c r="AE120" s="327"/>
      <c r="AF120" s="360"/>
      <c r="AG120" s="360"/>
      <c r="AH120" s="313"/>
      <c r="AI120" s="329"/>
      <c r="AJ120" s="312"/>
      <c r="AK120" s="312"/>
      <c r="AL120" s="314"/>
      <c r="AM120" s="314">
        <v>15000</v>
      </c>
      <c r="AN120" s="330">
        <f t="shared" si="6"/>
        <v>300000</v>
      </c>
      <c r="AO120" s="314"/>
      <c r="AP120" s="314"/>
      <c r="AQ120" s="312"/>
      <c r="AR120" s="313"/>
      <c r="AS120" s="312"/>
      <c r="AT120" s="313"/>
      <c r="AU120" s="313"/>
      <c r="AV120" s="329"/>
      <c r="AW120" s="314"/>
    </row>
    <row r="121" spans="1:49" ht="16.5">
      <c r="A121" s="316"/>
      <c r="B121" s="316"/>
      <c r="C121" s="317"/>
      <c r="D121" s="316"/>
      <c r="E121" s="379"/>
      <c r="F121" s="557"/>
      <c r="G121" s="316"/>
      <c r="H121" s="318"/>
      <c r="I121" s="561"/>
      <c r="J121" s="548"/>
      <c r="K121" s="550"/>
      <c r="L121" s="550"/>
      <c r="M121" s="548"/>
      <c r="N121" s="316"/>
      <c r="O121" s="318"/>
      <c r="P121" s="326"/>
      <c r="Q121" s="359"/>
      <c r="R121" s="31"/>
      <c r="S121" s="320"/>
      <c r="T121" s="321"/>
      <c r="U121" s="320">
        <v>6</v>
      </c>
      <c r="V121" s="321" t="s">
        <v>225</v>
      </c>
      <c r="W121" s="322">
        <v>0</v>
      </c>
      <c r="X121" s="323">
        <v>150</v>
      </c>
      <c r="Y121" s="353">
        <v>0</v>
      </c>
      <c r="Z121" s="353">
        <f t="shared" si="8"/>
        <v>150</v>
      </c>
      <c r="AA121" s="31"/>
      <c r="AB121" s="31"/>
      <c r="AC121" s="315"/>
      <c r="AD121" s="326"/>
      <c r="AE121" s="327"/>
      <c r="AF121" s="360"/>
      <c r="AG121" s="360"/>
      <c r="AH121" s="313"/>
      <c r="AI121" s="329"/>
      <c r="AJ121" s="312"/>
      <c r="AK121" s="312"/>
      <c r="AL121" s="314"/>
      <c r="AM121" s="314">
        <v>375</v>
      </c>
      <c r="AN121" s="330">
        <f t="shared" si="6"/>
        <v>56250</v>
      </c>
      <c r="AO121" s="314"/>
      <c r="AP121" s="314"/>
      <c r="AQ121" s="312"/>
      <c r="AR121" s="313"/>
      <c r="AS121" s="312"/>
      <c r="AT121" s="313"/>
      <c r="AU121" s="313"/>
      <c r="AV121" s="329"/>
      <c r="AW121" s="314"/>
    </row>
    <row r="122" spans="1:49" ht="16.5">
      <c r="A122" s="316"/>
      <c r="B122" s="316"/>
      <c r="C122" s="317"/>
      <c r="D122" s="316"/>
      <c r="E122" s="379"/>
      <c r="F122" s="557"/>
      <c r="G122" s="316"/>
      <c r="H122" s="318"/>
      <c r="I122" s="561"/>
      <c r="J122" s="548"/>
      <c r="K122" s="550"/>
      <c r="L122" s="550"/>
      <c r="M122" s="548"/>
      <c r="N122" s="316"/>
      <c r="O122" s="318"/>
      <c r="P122" s="326"/>
      <c r="Q122" s="359"/>
      <c r="R122" s="31"/>
      <c r="S122" s="320"/>
      <c r="T122" s="321"/>
      <c r="U122" s="320">
        <v>7</v>
      </c>
      <c r="V122" s="321" t="s">
        <v>0</v>
      </c>
      <c r="W122" s="322">
        <v>0</v>
      </c>
      <c r="X122" s="323">
        <v>100</v>
      </c>
      <c r="Y122" s="353">
        <v>0</v>
      </c>
      <c r="Z122" s="353">
        <f t="shared" si="8"/>
        <v>100</v>
      </c>
      <c r="AA122" s="31"/>
      <c r="AB122" s="31"/>
      <c r="AC122" s="315"/>
      <c r="AD122" s="326"/>
      <c r="AE122" s="327"/>
      <c r="AF122" s="360"/>
      <c r="AG122" s="360"/>
      <c r="AH122" s="313"/>
      <c r="AI122" s="329"/>
      <c r="AJ122" s="312"/>
      <c r="AK122" s="312"/>
      <c r="AL122" s="314"/>
      <c r="AM122" s="314">
        <v>825</v>
      </c>
      <c r="AN122" s="330">
        <f t="shared" si="6"/>
        <v>82500</v>
      </c>
      <c r="AO122" s="314"/>
      <c r="AP122" s="314"/>
      <c r="AQ122" s="312"/>
      <c r="AR122" s="313"/>
      <c r="AS122" s="312"/>
      <c r="AT122" s="313"/>
      <c r="AU122" s="313"/>
      <c r="AV122" s="329"/>
      <c r="AW122" s="314"/>
    </row>
    <row r="123" spans="1:49" ht="16.5">
      <c r="A123" s="316"/>
      <c r="B123" s="316"/>
      <c r="C123" s="317"/>
      <c r="D123" s="316"/>
      <c r="E123" s="379"/>
      <c r="F123" s="557"/>
      <c r="G123" s="316"/>
      <c r="H123" s="318"/>
      <c r="I123" s="561"/>
      <c r="J123" s="548"/>
      <c r="K123" s="550"/>
      <c r="L123" s="550"/>
      <c r="M123" s="548"/>
      <c r="N123" s="316"/>
      <c r="O123" s="318"/>
      <c r="P123" s="326"/>
      <c r="Q123" s="359"/>
      <c r="R123" s="31"/>
      <c r="S123" s="320"/>
      <c r="T123" s="321"/>
      <c r="U123" s="320">
        <v>8</v>
      </c>
      <c r="V123" s="321" t="s">
        <v>268</v>
      </c>
      <c r="W123" s="322">
        <v>0</v>
      </c>
      <c r="X123" s="323">
        <v>0</v>
      </c>
      <c r="Y123" s="353">
        <v>50</v>
      </c>
      <c r="Z123" s="353">
        <f t="shared" si="8"/>
        <v>50</v>
      </c>
      <c r="AA123" s="31"/>
      <c r="AB123" s="31"/>
      <c r="AC123" s="315"/>
      <c r="AD123" s="326"/>
      <c r="AE123" s="327"/>
      <c r="AF123" s="360"/>
      <c r="AG123" s="360"/>
      <c r="AH123" s="344"/>
      <c r="AI123" s="345"/>
      <c r="AJ123" s="346"/>
      <c r="AK123" s="346"/>
      <c r="AL123" s="347"/>
      <c r="AM123" s="347">
        <v>965</v>
      </c>
      <c r="AN123" s="330">
        <f>+AM123*Y123</f>
        <v>48250</v>
      </c>
      <c r="AO123" s="347"/>
      <c r="AP123" s="347"/>
      <c r="AQ123" s="346"/>
      <c r="AR123" s="344"/>
      <c r="AS123" s="346"/>
      <c r="AT123" s="344"/>
      <c r="AU123" s="344"/>
      <c r="AV123" s="345"/>
      <c r="AW123" s="347"/>
    </row>
    <row r="124" spans="1:49" ht="33">
      <c r="A124" s="355">
        <v>6</v>
      </c>
      <c r="B124" s="290" t="s">
        <v>9</v>
      </c>
      <c r="C124" s="291" t="s">
        <v>251</v>
      </c>
      <c r="D124" s="297"/>
      <c r="E124" s="291"/>
      <c r="F124" s="568" t="s">
        <v>280</v>
      </c>
      <c r="G124" s="290" t="s">
        <v>9</v>
      </c>
      <c r="H124" s="294" t="s">
        <v>252</v>
      </c>
      <c r="I124" s="596">
        <v>301</v>
      </c>
      <c r="J124" s="547" t="s">
        <v>253</v>
      </c>
      <c r="K124" s="563" t="s">
        <v>281</v>
      </c>
      <c r="L124" s="549"/>
      <c r="M124" s="547"/>
      <c r="N124" s="290" t="s">
        <v>9</v>
      </c>
      <c r="O124" s="294" t="s">
        <v>255</v>
      </c>
      <c r="P124" s="304"/>
      <c r="Q124" s="378">
        <v>58</v>
      </c>
      <c r="R124" s="293" t="s">
        <v>9</v>
      </c>
      <c r="S124" s="298" t="s">
        <v>8</v>
      </c>
      <c r="T124" s="299"/>
      <c r="U124" s="298"/>
      <c r="V124" s="299"/>
      <c r="W124" s="300"/>
      <c r="X124" s="301"/>
      <c r="Y124" s="300"/>
      <c r="Z124" s="388"/>
      <c r="AA124" s="293"/>
      <c r="AB124" s="293"/>
      <c r="AC124" s="295"/>
      <c r="AD124" s="304"/>
      <c r="AE124" s="305"/>
      <c r="AF124" s="358"/>
      <c r="AG124" s="360"/>
      <c r="AH124" s="313">
        <v>517000.00000000006</v>
      </c>
      <c r="AI124" s="329">
        <f>+AH124*I124</f>
        <v>155617000.00000003</v>
      </c>
      <c r="AJ124" s="312">
        <v>300000</v>
      </c>
      <c r="AK124" s="312">
        <f>+(AJ124*Q124)*0.5</f>
        <v>8700000</v>
      </c>
      <c r="AL124" s="314">
        <f>SUM(AK124:AK125)</f>
        <v>9525000</v>
      </c>
      <c r="AM124" s="314"/>
      <c r="AN124" s="311">
        <f t="shared" si="6"/>
        <v>0</v>
      </c>
      <c r="AO124" s="314">
        <f>SUM(AN124:AN128)</f>
        <v>0</v>
      </c>
      <c r="AP124" s="310">
        <f>+AI124+AL124+AO124</f>
        <v>165142000.00000003</v>
      </c>
      <c r="AQ124" s="312">
        <v>0</v>
      </c>
      <c r="AR124" s="313">
        <v>0</v>
      </c>
      <c r="AS124" s="312">
        <v>0</v>
      </c>
      <c r="AT124" s="307">
        <f>+AI124*5%</f>
        <v>7780850.0000000019</v>
      </c>
      <c r="AU124" s="312">
        <f>0.5%*AI124</f>
        <v>778085.00000000012</v>
      </c>
      <c r="AV124" s="308">
        <f>SUM(AQ124:AU124)</f>
        <v>8558935.0000000019</v>
      </c>
      <c r="AW124" s="314">
        <f>ROUND(AP124+AV124,-3)</f>
        <v>173701000</v>
      </c>
    </row>
    <row r="125" spans="1:49" ht="16.5">
      <c r="A125" s="316"/>
      <c r="B125" s="316" t="s">
        <v>4</v>
      </c>
      <c r="C125" s="317" t="s">
        <v>257</v>
      </c>
      <c r="D125" s="316"/>
      <c r="E125" s="318"/>
      <c r="F125" s="570"/>
      <c r="G125" s="316" t="s">
        <v>4</v>
      </c>
      <c r="H125" s="318" t="s">
        <v>211</v>
      </c>
      <c r="I125" s="597"/>
      <c r="J125" s="548"/>
      <c r="K125" s="564"/>
      <c r="L125" s="550"/>
      <c r="M125" s="548"/>
      <c r="N125" s="316" t="s">
        <v>4</v>
      </c>
      <c r="O125" s="318" t="s">
        <v>202</v>
      </c>
      <c r="P125" s="326"/>
      <c r="Q125" s="359">
        <v>6.6</v>
      </c>
      <c r="R125" s="31"/>
      <c r="S125" s="320"/>
      <c r="T125" s="321"/>
      <c r="U125" s="320"/>
      <c r="V125" s="321"/>
      <c r="W125" s="322"/>
      <c r="X125" s="323"/>
      <c r="Y125" s="322"/>
      <c r="Z125" s="389"/>
      <c r="AA125" s="31"/>
      <c r="AB125" s="31"/>
      <c r="AC125" s="315"/>
      <c r="AD125" s="326"/>
      <c r="AE125" s="327"/>
      <c r="AF125" s="360"/>
      <c r="AG125" s="360"/>
      <c r="AH125" s="313"/>
      <c r="AI125" s="329"/>
      <c r="AJ125" s="312">
        <v>250000</v>
      </c>
      <c r="AK125" s="312">
        <f t="shared" ref="AK125" si="9">+(AJ125*Q125)*0.5</f>
        <v>825000</v>
      </c>
      <c r="AL125" s="314"/>
      <c r="AM125" s="314"/>
      <c r="AN125" s="330">
        <f t="shared" si="6"/>
        <v>0</v>
      </c>
      <c r="AO125" s="314"/>
      <c r="AP125" s="314"/>
      <c r="AQ125" s="312"/>
      <c r="AR125" s="313"/>
      <c r="AS125" s="312"/>
      <c r="AT125" s="313"/>
      <c r="AU125" s="313"/>
      <c r="AV125" s="329"/>
      <c r="AW125" s="314"/>
    </row>
    <row r="126" spans="1:49" ht="16.5">
      <c r="A126" s="316"/>
      <c r="B126" s="316" t="s">
        <v>6</v>
      </c>
      <c r="C126" s="318" t="s">
        <v>258</v>
      </c>
      <c r="D126" s="316"/>
      <c r="E126" s="318"/>
      <c r="F126" s="570"/>
      <c r="G126" s="316" t="s">
        <v>6</v>
      </c>
      <c r="H126" s="318" t="s">
        <v>7</v>
      </c>
      <c r="I126" s="597"/>
      <c r="J126" s="548"/>
      <c r="K126" s="564"/>
      <c r="L126" s="550"/>
      <c r="M126" s="548"/>
      <c r="N126" s="316" t="s">
        <v>6</v>
      </c>
      <c r="O126" s="318"/>
      <c r="P126" s="326"/>
      <c r="Q126" s="359"/>
      <c r="R126" s="31" t="s">
        <v>4</v>
      </c>
      <c r="S126" s="320" t="s">
        <v>3</v>
      </c>
      <c r="T126" s="321"/>
      <c r="U126" s="320"/>
      <c r="V126" s="321"/>
      <c r="W126" s="322"/>
      <c r="X126" s="323"/>
      <c r="Y126" s="322"/>
      <c r="Z126" s="389"/>
      <c r="AA126" s="31"/>
      <c r="AB126" s="31"/>
      <c r="AC126" s="315"/>
      <c r="AD126" s="326"/>
      <c r="AE126" s="327"/>
      <c r="AF126" s="360"/>
      <c r="AG126" s="360"/>
      <c r="AH126" s="313"/>
      <c r="AI126" s="329"/>
      <c r="AJ126" s="312"/>
      <c r="AK126" s="312"/>
      <c r="AL126" s="314"/>
      <c r="AM126" s="314"/>
      <c r="AN126" s="330">
        <f t="shared" si="6"/>
        <v>0</v>
      </c>
      <c r="AO126" s="314"/>
      <c r="AP126" s="314"/>
      <c r="AQ126" s="312"/>
      <c r="AR126" s="313"/>
      <c r="AS126" s="312"/>
      <c r="AT126" s="313"/>
      <c r="AU126" s="313"/>
      <c r="AV126" s="329"/>
      <c r="AW126" s="314"/>
    </row>
    <row r="127" spans="1:49" ht="82.5">
      <c r="A127" s="316"/>
      <c r="B127" s="316" t="s">
        <v>2</v>
      </c>
      <c r="C127" s="317" t="s">
        <v>259</v>
      </c>
      <c r="D127" s="316"/>
      <c r="E127" s="318"/>
      <c r="F127" s="570"/>
      <c r="G127" s="316"/>
      <c r="H127" s="318"/>
      <c r="I127" s="597"/>
      <c r="J127" s="548"/>
      <c r="K127" s="564"/>
      <c r="L127" s="550"/>
      <c r="M127" s="548"/>
      <c r="N127" s="316"/>
      <c r="O127" s="318"/>
      <c r="P127" s="326"/>
      <c r="Q127" s="359"/>
      <c r="R127" s="31"/>
      <c r="S127" s="320"/>
      <c r="T127" s="321"/>
      <c r="U127" s="320"/>
      <c r="V127" s="321"/>
      <c r="W127" s="322"/>
      <c r="X127" s="323"/>
      <c r="Y127" s="322"/>
      <c r="Z127" s="389"/>
      <c r="AA127" s="31"/>
      <c r="AB127" s="31"/>
      <c r="AC127" s="315"/>
      <c r="AD127" s="326"/>
      <c r="AE127" s="327"/>
      <c r="AF127" s="360"/>
      <c r="AG127" s="360"/>
      <c r="AH127" s="313"/>
      <c r="AI127" s="329"/>
      <c r="AJ127" s="312"/>
      <c r="AK127" s="312"/>
      <c r="AL127" s="314"/>
      <c r="AM127" s="314"/>
      <c r="AN127" s="330">
        <f t="shared" si="6"/>
        <v>0</v>
      </c>
      <c r="AO127" s="314"/>
      <c r="AP127" s="314"/>
      <c r="AQ127" s="312"/>
      <c r="AR127" s="313"/>
      <c r="AS127" s="312"/>
      <c r="AT127" s="313"/>
      <c r="AU127" s="313"/>
      <c r="AV127" s="329"/>
      <c r="AW127" s="314"/>
    </row>
    <row r="128" spans="1:49" ht="16.5">
      <c r="A128" s="316"/>
      <c r="B128" s="316" t="s">
        <v>1</v>
      </c>
      <c r="C128" s="331" t="s">
        <v>260</v>
      </c>
      <c r="D128" s="316"/>
      <c r="E128" s="318"/>
      <c r="F128" s="570"/>
      <c r="G128" s="316"/>
      <c r="H128" s="318"/>
      <c r="I128" s="598"/>
      <c r="J128" s="553"/>
      <c r="K128" s="565"/>
      <c r="L128" s="554"/>
      <c r="M128" s="553"/>
      <c r="N128" s="363"/>
      <c r="O128" s="318"/>
      <c r="P128" s="326"/>
      <c r="Q128" s="359"/>
      <c r="R128" s="31"/>
      <c r="S128" s="320"/>
      <c r="T128" s="321"/>
      <c r="U128" s="320"/>
      <c r="V128" s="321"/>
      <c r="W128" s="322"/>
      <c r="X128" s="323"/>
      <c r="Y128" s="322"/>
      <c r="Z128" s="389"/>
      <c r="AA128" s="31"/>
      <c r="AB128" s="31"/>
      <c r="AC128" s="315"/>
      <c r="AD128" s="326"/>
      <c r="AE128" s="327"/>
      <c r="AF128" s="360"/>
      <c r="AG128" s="360"/>
      <c r="AH128" s="344"/>
      <c r="AI128" s="345"/>
      <c r="AJ128" s="346"/>
      <c r="AK128" s="346"/>
      <c r="AL128" s="347"/>
      <c r="AM128" s="347"/>
      <c r="AN128" s="330">
        <f t="shared" si="6"/>
        <v>0</v>
      </c>
      <c r="AO128" s="347"/>
      <c r="AP128" s="347"/>
      <c r="AQ128" s="346"/>
      <c r="AR128" s="344"/>
      <c r="AS128" s="346"/>
      <c r="AT128" s="344"/>
      <c r="AU128" s="346"/>
      <c r="AV128" s="345"/>
      <c r="AW128" s="347"/>
    </row>
    <row r="129" spans="1:49" ht="16.5">
      <c r="A129" s="289">
        <v>7</v>
      </c>
      <c r="B129" s="290" t="s">
        <v>9</v>
      </c>
      <c r="C129" s="291" t="s">
        <v>230</v>
      </c>
      <c r="D129" s="292"/>
      <c r="E129" s="293"/>
      <c r="F129" s="543" t="s">
        <v>173</v>
      </c>
      <c r="G129" s="290" t="s">
        <v>9</v>
      </c>
      <c r="H129" s="294" t="s">
        <v>232</v>
      </c>
      <c r="I129" s="586">
        <v>220</v>
      </c>
      <c r="J129" s="572" t="s">
        <v>206</v>
      </c>
      <c r="K129" s="549" t="s">
        <v>282</v>
      </c>
      <c r="L129" s="580" t="s">
        <v>11</v>
      </c>
      <c r="M129" s="583" t="s">
        <v>11</v>
      </c>
      <c r="N129" s="290" t="s">
        <v>9</v>
      </c>
      <c r="O129" s="291"/>
      <c r="P129" s="295"/>
      <c r="Q129" s="296"/>
      <c r="R129" s="290" t="s">
        <v>9</v>
      </c>
      <c r="S129" s="298" t="s">
        <v>8</v>
      </c>
      <c r="T129" s="299"/>
      <c r="U129" s="298"/>
      <c r="V129" s="299"/>
      <c r="W129" s="300"/>
      <c r="X129" s="301"/>
      <c r="Y129" s="300"/>
      <c r="Z129" s="388"/>
      <c r="AA129" s="292"/>
      <c r="AB129" s="351"/>
      <c r="AC129" s="295"/>
      <c r="AD129" s="572"/>
      <c r="AE129" s="547"/>
      <c r="AF129" s="549"/>
      <c r="AG129" s="328"/>
      <c r="AH129" s="313">
        <v>470000</v>
      </c>
      <c r="AI129" s="329">
        <f>+AH129*I129</f>
        <v>103400000</v>
      </c>
      <c r="AJ129" s="312"/>
      <c r="AK129" s="312"/>
      <c r="AL129" s="314"/>
      <c r="AM129" s="314"/>
      <c r="AN129" s="311"/>
      <c r="AO129" s="314">
        <f>SUM(AN131:AN145)</f>
        <v>13073850</v>
      </c>
      <c r="AP129" s="310">
        <f>+AI129+AL129+AO129</f>
        <v>116473850</v>
      </c>
      <c r="AQ129" s="312">
        <v>0</v>
      </c>
      <c r="AR129" s="313">
        <v>0</v>
      </c>
      <c r="AS129" s="312">
        <v>0</v>
      </c>
      <c r="AT129" s="307">
        <f>+AI129*5%</f>
        <v>5170000</v>
      </c>
      <c r="AU129" s="312">
        <f>0.5%*AI129</f>
        <v>517000</v>
      </c>
      <c r="AV129" s="308">
        <f>SUM(AQ129:AU129)</f>
        <v>5687000</v>
      </c>
      <c r="AW129" s="314">
        <f>ROUND(AP129+AV129,-3)</f>
        <v>122161000</v>
      </c>
    </row>
    <row r="130" spans="1:49" ht="16.5">
      <c r="A130" s="315"/>
      <c r="B130" s="316" t="s">
        <v>4</v>
      </c>
      <c r="C130" s="317" t="s">
        <v>235</v>
      </c>
      <c r="D130" s="31"/>
      <c r="E130" s="32"/>
      <c r="F130" s="544"/>
      <c r="G130" s="316" t="s">
        <v>4</v>
      </c>
      <c r="H130" s="318" t="s">
        <v>211</v>
      </c>
      <c r="I130" s="578"/>
      <c r="J130" s="570"/>
      <c r="K130" s="550"/>
      <c r="L130" s="581"/>
      <c r="M130" s="584"/>
      <c r="N130" s="316" t="s">
        <v>4</v>
      </c>
      <c r="O130" s="318"/>
      <c r="P130" s="315"/>
      <c r="Q130" s="319"/>
      <c r="R130" s="316"/>
      <c r="S130" s="320"/>
      <c r="T130" s="321"/>
      <c r="U130" s="320"/>
      <c r="V130" s="321"/>
      <c r="W130" s="322"/>
      <c r="X130" s="323"/>
      <c r="Y130" s="322"/>
      <c r="Z130" s="389"/>
      <c r="AA130" s="31"/>
      <c r="AB130" s="32"/>
      <c r="AC130" s="315"/>
      <c r="AD130" s="570"/>
      <c r="AE130" s="548"/>
      <c r="AF130" s="550"/>
      <c r="AG130" s="328"/>
      <c r="AH130" s="313"/>
      <c r="AI130" s="329"/>
      <c r="AJ130" s="312"/>
      <c r="AK130" s="312"/>
      <c r="AL130" s="314"/>
      <c r="AM130" s="314"/>
      <c r="AN130" s="330"/>
      <c r="AO130" s="314"/>
      <c r="AP130" s="314"/>
      <c r="AQ130" s="312"/>
      <c r="AR130" s="313"/>
      <c r="AS130" s="312"/>
      <c r="AT130" s="313"/>
      <c r="AU130" s="313"/>
      <c r="AV130" s="329"/>
      <c r="AW130" s="314"/>
    </row>
    <row r="131" spans="1:49" ht="16.5">
      <c r="A131" s="315"/>
      <c r="B131" s="316" t="s">
        <v>6</v>
      </c>
      <c r="C131" s="318" t="s">
        <v>10</v>
      </c>
      <c r="D131" s="31"/>
      <c r="E131" s="31"/>
      <c r="F131" s="544"/>
      <c r="G131" s="316" t="s">
        <v>6</v>
      </c>
      <c r="H131" s="318" t="s">
        <v>7</v>
      </c>
      <c r="I131" s="578"/>
      <c r="J131" s="570"/>
      <c r="K131" s="550"/>
      <c r="L131" s="581"/>
      <c r="M131" s="584"/>
      <c r="N131" s="316" t="s">
        <v>6</v>
      </c>
      <c r="O131" s="317"/>
      <c r="P131" s="315"/>
      <c r="Q131" s="319"/>
      <c r="R131" s="316" t="s">
        <v>4</v>
      </c>
      <c r="S131" s="320" t="s">
        <v>3</v>
      </c>
      <c r="T131" s="321">
        <v>7</v>
      </c>
      <c r="U131" s="320">
        <v>1</v>
      </c>
      <c r="V131" s="321" t="s">
        <v>170</v>
      </c>
      <c r="W131" s="322">
        <v>3</v>
      </c>
      <c r="X131" s="323"/>
      <c r="Y131" s="322"/>
      <c r="Z131" s="353">
        <f t="shared" ref="Z131:Z137" si="10">W131+X131+Y131</f>
        <v>3</v>
      </c>
      <c r="AA131" s="31"/>
      <c r="AB131" s="32"/>
      <c r="AC131" s="315"/>
      <c r="AD131" s="570"/>
      <c r="AE131" s="548"/>
      <c r="AF131" s="550"/>
      <c r="AG131" s="328"/>
      <c r="AH131" s="313"/>
      <c r="AI131" s="329"/>
      <c r="AJ131" s="312"/>
      <c r="AK131" s="312"/>
      <c r="AL131" s="314"/>
      <c r="AM131" s="314">
        <v>3500000</v>
      </c>
      <c r="AN131" s="330">
        <f>+AM131*W131</f>
        <v>10500000</v>
      </c>
      <c r="AO131" s="314"/>
      <c r="AP131" s="314"/>
      <c r="AQ131" s="312"/>
      <c r="AR131" s="313"/>
      <c r="AS131" s="312"/>
      <c r="AT131" s="313"/>
      <c r="AU131" s="313"/>
      <c r="AV131" s="329"/>
      <c r="AW131" s="314"/>
    </row>
    <row r="132" spans="1:49" ht="66">
      <c r="A132" s="315"/>
      <c r="B132" s="316" t="s">
        <v>2</v>
      </c>
      <c r="C132" s="317" t="s">
        <v>215</v>
      </c>
      <c r="D132" s="31"/>
      <c r="E132" s="32"/>
      <c r="F132" s="544"/>
      <c r="G132" s="316"/>
      <c r="H132" s="318"/>
      <c r="I132" s="578"/>
      <c r="J132" s="570"/>
      <c r="K132" s="550"/>
      <c r="L132" s="581"/>
      <c r="M132" s="584"/>
      <c r="N132" s="316"/>
      <c r="O132" s="317"/>
      <c r="P132" s="315"/>
      <c r="Q132" s="319"/>
      <c r="R132" s="316"/>
      <c r="S132" s="320"/>
      <c r="T132" s="321"/>
      <c r="U132" s="320"/>
      <c r="V132" s="321" t="s">
        <v>170</v>
      </c>
      <c r="W132" s="322"/>
      <c r="X132" s="323">
        <v>2</v>
      </c>
      <c r="Y132" s="322"/>
      <c r="Z132" s="353">
        <f t="shared" si="10"/>
        <v>2</v>
      </c>
      <c r="AA132" s="31"/>
      <c r="AB132" s="32"/>
      <c r="AC132" s="315"/>
      <c r="AD132" s="570"/>
      <c r="AE132" s="548"/>
      <c r="AF132" s="550"/>
      <c r="AG132" s="328"/>
      <c r="AH132" s="313"/>
      <c r="AI132" s="329"/>
      <c r="AJ132" s="312"/>
      <c r="AK132" s="312"/>
      <c r="AL132" s="314"/>
      <c r="AM132" s="314">
        <v>231000</v>
      </c>
      <c r="AN132" s="330">
        <f t="shared" si="6"/>
        <v>462000</v>
      </c>
      <c r="AO132" s="314"/>
      <c r="AP132" s="314"/>
      <c r="AQ132" s="312"/>
      <c r="AR132" s="313"/>
      <c r="AS132" s="312"/>
      <c r="AT132" s="313"/>
      <c r="AU132" s="313"/>
      <c r="AV132" s="329"/>
      <c r="AW132" s="314"/>
    </row>
    <row r="133" spans="1:49" ht="16.5">
      <c r="A133" s="315"/>
      <c r="B133" s="316" t="s">
        <v>1</v>
      </c>
      <c r="C133" s="317" t="s">
        <v>238</v>
      </c>
      <c r="D133" s="31"/>
      <c r="E133" s="32"/>
      <c r="F133" s="544"/>
      <c r="G133" s="316"/>
      <c r="H133" s="318"/>
      <c r="I133" s="578"/>
      <c r="J133" s="570"/>
      <c r="K133" s="550"/>
      <c r="L133" s="581"/>
      <c r="M133" s="584"/>
      <c r="N133" s="316"/>
      <c r="O133" s="317"/>
      <c r="P133" s="315"/>
      <c r="Q133" s="319"/>
      <c r="R133" s="316"/>
      <c r="S133" s="320"/>
      <c r="T133" s="321"/>
      <c r="U133" s="320"/>
      <c r="V133" s="321" t="s">
        <v>170</v>
      </c>
      <c r="W133" s="322"/>
      <c r="X133" s="323"/>
      <c r="Y133" s="322">
        <v>10</v>
      </c>
      <c r="Z133" s="353">
        <f t="shared" si="10"/>
        <v>10</v>
      </c>
      <c r="AA133" s="31"/>
      <c r="AB133" s="32"/>
      <c r="AC133" s="315"/>
      <c r="AD133" s="570"/>
      <c r="AE133" s="548"/>
      <c r="AF133" s="550"/>
      <c r="AG133" s="328"/>
      <c r="AH133" s="313"/>
      <c r="AI133" s="329"/>
      <c r="AJ133" s="312"/>
      <c r="AK133" s="312"/>
      <c r="AL133" s="314"/>
      <c r="AM133" s="314">
        <v>115500</v>
      </c>
      <c r="AN133" s="330">
        <f>+AM133*Y133</f>
        <v>1155000</v>
      </c>
      <c r="AO133" s="314"/>
      <c r="AP133" s="314"/>
      <c r="AQ133" s="312"/>
      <c r="AR133" s="313"/>
      <c r="AS133" s="312"/>
      <c r="AT133" s="313"/>
      <c r="AU133" s="313"/>
      <c r="AV133" s="329"/>
      <c r="AW133" s="314"/>
    </row>
    <row r="134" spans="1:49" ht="16.5">
      <c r="A134" s="315"/>
      <c r="B134" s="316"/>
      <c r="C134" s="317"/>
      <c r="D134" s="31"/>
      <c r="E134" s="32"/>
      <c r="F134" s="544"/>
      <c r="G134" s="316"/>
      <c r="H134" s="318"/>
      <c r="I134" s="578"/>
      <c r="J134" s="570"/>
      <c r="K134" s="550"/>
      <c r="L134" s="581"/>
      <c r="M134" s="584"/>
      <c r="N134" s="316"/>
      <c r="O134" s="317"/>
      <c r="P134" s="315"/>
      <c r="Q134" s="319"/>
      <c r="R134" s="316"/>
      <c r="S134" s="320"/>
      <c r="T134" s="321"/>
      <c r="U134" s="320">
        <v>2</v>
      </c>
      <c r="V134" s="321" t="s">
        <v>201</v>
      </c>
      <c r="W134" s="322">
        <v>0</v>
      </c>
      <c r="X134" s="323">
        <v>10</v>
      </c>
      <c r="Y134" s="322">
        <v>0</v>
      </c>
      <c r="Z134" s="353">
        <f t="shared" si="10"/>
        <v>10</v>
      </c>
      <c r="AA134" s="31"/>
      <c r="AB134" s="32"/>
      <c r="AC134" s="315"/>
      <c r="AD134" s="570"/>
      <c r="AE134" s="548"/>
      <c r="AF134" s="550"/>
      <c r="AG134" s="328"/>
      <c r="AH134" s="313"/>
      <c r="AI134" s="329"/>
      <c r="AJ134" s="312"/>
      <c r="AK134" s="312"/>
      <c r="AL134" s="314"/>
      <c r="AM134" s="314">
        <v>66000</v>
      </c>
      <c r="AN134" s="330">
        <f t="shared" si="6"/>
        <v>660000</v>
      </c>
      <c r="AO134" s="314"/>
      <c r="AP134" s="314"/>
      <c r="AQ134" s="312"/>
      <c r="AR134" s="313"/>
      <c r="AS134" s="312"/>
      <c r="AT134" s="313"/>
      <c r="AU134" s="313"/>
      <c r="AV134" s="329"/>
      <c r="AW134" s="314"/>
    </row>
    <row r="135" spans="1:49" ht="16.5">
      <c r="A135" s="315"/>
      <c r="B135" s="316"/>
      <c r="C135" s="317"/>
      <c r="D135" s="31"/>
      <c r="E135" s="32"/>
      <c r="F135" s="544"/>
      <c r="G135" s="316"/>
      <c r="H135" s="318"/>
      <c r="I135" s="578"/>
      <c r="J135" s="570"/>
      <c r="K135" s="550"/>
      <c r="L135" s="581"/>
      <c r="M135" s="584"/>
      <c r="N135" s="316"/>
      <c r="O135" s="317"/>
      <c r="P135" s="315"/>
      <c r="Q135" s="319"/>
      <c r="R135" s="316"/>
      <c r="S135" s="320"/>
      <c r="T135" s="321"/>
      <c r="U135" s="320">
        <v>3</v>
      </c>
      <c r="V135" s="321" t="s">
        <v>225</v>
      </c>
      <c r="W135" s="322">
        <v>0</v>
      </c>
      <c r="X135" s="323">
        <v>100</v>
      </c>
      <c r="Y135" s="322"/>
      <c r="Z135" s="353">
        <f t="shared" si="10"/>
        <v>100</v>
      </c>
      <c r="AA135" s="31"/>
      <c r="AB135" s="32"/>
      <c r="AC135" s="315"/>
      <c r="AD135" s="570"/>
      <c r="AE135" s="548"/>
      <c r="AF135" s="550"/>
      <c r="AG135" s="328"/>
      <c r="AH135" s="313"/>
      <c r="AI135" s="329"/>
      <c r="AJ135" s="312"/>
      <c r="AK135" s="312"/>
      <c r="AL135" s="314"/>
      <c r="AM135" s="314">
        <v>375</v>
      </c>
      <c r="AN135" s="330">
        <f t="shared" si="6"/>
        <v>37500</v>
      </c>
      <c r="AO135" s="314"/>
      <c r="AP135" s="314"/>
      <c r="AQ135" s="312"/>
      <c r="AR135" s="313"/>
      <c r="AS135" s="312"/>
      <c r="AT135" s="313"/>
      <c r="AU135" s="313"/>
      <c r="AV135" s="329"/>
      <c r="AW135" s="314"/>
    </row>
    <row r="136" spans="1:49" ht="16.5">
      <c r="A136" s="315"/>
      <c r="B136" s="316"/>
      <c r="C136" s="317"/>
      <c r="D136" s="31"/>
      <c r="E136" s="32"/>
      <c r="F136" s="544"/>
      <c r="G136" s="316"/>
      <c r="H136" s="318"/>
      <c r="I136" s="578"/>
      <c r="J136" s="570"/>
      <c r="K136" s="550"/>
      <c r="L136" s="581"/>
      <c r="M136" s="584"/>
      <c r="N136" s="316"/>
      <c r="O136" s="317"/>
      <c r="P136" s="315"/>
      <c r="Q136" s="319"/>
      <c r="R136" s="316"/>
      <c r="S136" s="320"/>
      <c r="T136" s="321"/>
      <c r="U136" s="320"/>
      <c r="V136" s="321" t="s">
        <v>225</v>
      </c>
      <c r="W136" s="322">
        <v>0</v>
      </c>
      <c r="X136" s="323"/>
      <c r="Y136" s="322">
        <v>20</v>
      </c>
      <c r="Z136" s="353">
        <f t="shared" si="10"/>
        <v>20</v>
      </c>
      <c r="AA136" s="31"/>
      <c r="AB136" s="32"/>
      <c r="AC136" s="315"/>
      <c r="AD136" s="570"/>
      <c r="AE136" s="548"/>
      <c r="AF136" s="550"/>
      <c r="AG136" s="328"/>
      <c r="AH136" s="313"/>
      <c r="AI136" s="329"/>
      <c r="AJ136" s="312"/>
      <c r="AK136" s="312"/>
      <c r="AL136" s="314"/>
      <c r="AM136" s="314">
        <v>300</v>
      </c>
      <c r="AN136" s="330">
        <f>+AM136*Y136</f>
        <v>6000</v>
      </c>
      <c r="AO136" s="314"/>
      <c r="AP136" s="314"/>
      <c r="AQ136" s="312"/>
      <c r="AR136" s="313"/>
      <c r="AS136" s="312"/>
      <c r="AT136" s="313"/>
      <c r="AU136" s="313"/>
      <c r="AV136" s="329"/>
      <c r="AW136" s="314"/>
    </row>
    <row r="137" spans="1:49" ht="16.5">
      <c r="A137" s="315"/>
      <c r="B137" s="316"/>
      <c r="C137" s="317"/>
      <c r="D137" s="31"/>
      <c r="E137" s="32"/>
      <c r="F137" s="544"/>
      <c r="G137" s="316"/>
      <c r="H137" s="318"/>
      <c r="I137" s="578"/>
      <c r="J137" s="570"/>
      <c r="K137" s="550"/>
      <c r="L137" s="581"/>
      <c r="M137" s="584"/>
      <c r="N137" s="316"/>
      <c r="O137" s="317"/>
      <c r="P137" s="315"/>
      <c r="Q137" s="319"/>
      <c r="R137" s="316"/>
      <c r="S137" s="320"/>
      <c r="T137" s="321"/>
      <c r="U137" s="320">
        <v>4</v>
      </c>
      <c r="V137" s="321" t="s">
        <v>0</v>
      </c>
      <c r="W137" s="322">
        <v>0</v>
      </c>
      <c r="X137" s="323">
        <v>0</v>
      </c>
      <c r="Y137" s="322">
        <v>25</v>
      </c>
      <c r="Z137" s="353">
        <f t="shared" si="10"/>
        <v>25</v>
      </c>
      <c r="AA137" s="31"/>
      <c r="AB137" s="32"/>
      <c r="AC137" s="315"/>
      <c r="AD137" s="570"/>
      <c r="AE137" s="548"/>
      <c r="AF137" s="550"/>
      <c r="AG137" s="328"/>
      <c r="AH137" s="313"/>
      <c r="AI137" s="329"/>
      <c r="AJ137" s="312"/>
      <c r="AK137" s="312"/>
      <c r="AL137" s="314"/>
      <c r="AM137" s="314">
        <v>440</v>
      </c>
      <c r="AN137" s="330">
        <f>+AM137*Y137</f>
        <v>11000</v>
      </c>
      <c r="AO137" s="314"/>
      <c r="AP137" s="314"/>
      <c r="AQ137" s="312"/>
      <c r="AR137" s="313"/>
      <c r="AS137" s="312"/>
      <c r="AT137" s="313"/>
      <c r="AU137" s="313"/>
      <c r="AV137" s="329"/>
      <c r="AW137" s="314"/>
    </row>
    <row r="138" spans="1:49" ht="16.5">
      <c r="A138" s="315"/>
      <c r="B138" s="316"/>
      <c r="C138" s="317"/>
      <c r="D138" s="31"/>
      <c r="E138" s="32"/>
      <c r="F138" s="544"/>
      <c r="G138" s="316"/>
      <c r="H138" s="318"/>
      <c r="I138" s="578"/>
      <c r="J138" s="570"/>
      <c r="K138" s="550"/>
      <c r="L138" s="581"/>
      <c r="M138" s="584"/>
      <c r="N138" s="316"/>
      <c r="O138" s="317"/>
      <c r="P138" s="315"/>
      <c r="Q138" s="319"/>
      <c r="R138" s="316"/>
      <c r="S138" s="320"/>
      <c r="T138" s="321"/>
      <c r="U138" s="320">
        <v>5</v>
      </c>
      <c r="V138" s="321" t="s">
        <v>228</v>
      </c>
      <c r="W138" s="322">
        <v>0</v>
      </c>
      <c r="X138" s="323">
        <v>50</v>
      </c>
      <c r="Y138" s="322"/>
      <c r="Z138" s="353"/>
      <c r="AA138" s="31"/>
      <c r="AB138" s="32"/>
      <c r="AC138" s="315"/>
      <c r="AD138" s="570"/>
      <c r="AE138" s="548"/>
      <c r="AF138" s="550"/>
      <c r="AG138" s="328"/>
      <c r="AH138" s="313"/>
      <c r="AI138" s="329"/>
      <c r="AJ138" s="312"/>
      <c r="AK138" s="312"/>
      <c r="AL138" s="314"/>
      <c r="AM138" s="314">
        <v>465</v>
      </c>
      <c r="AN138" s="330">
        <f t="shared" si="6"/>
        <v>23250</v>
      </c>
      <c r="AO138" s="314"/>
      <c r="AP138" s="314"/>
      <c r="AQ138" s="312"/>
      <c r="AR138" s="313"/>
      <c r="AS138" s="312"/>
      <c r="AT138" s="313"/>
      <c r="AU138" s="313"/>
      <c r="AV138" s="329"/>
      <c r="AW138" s="314"/>
    </row>
    <row r="139" spans="1:49" ht="16.5">
      <c r="A139" s="315"/>
      <c r="B139" s="316"/>
      <c r="C139" s="317"/>
      <c r="D139" s="31"/>
      <c r="E139" s="32"/>
      <c r="F139" s="544"/>
      <c r="G139" s="316"/>
      <c r="H139" s="318"/>
      <c r="I139" s="578"/>
      <c r="J139" s="570"/>
      <c r="K139" s="550"/>
      <c r="L139" s="581"/>
      <c r="M139" s="584"/>
      <c r="N139" s="316"/>
      <c r="O139" s="317"/>
      <c r="P139" s="315"/>
      <c r="Q139" s="319"/>
      <c r="R139" s="316"/>
      <c r="S139" s="320"/>
      <c r="T139" s="321"/>
      <c r="U139" s="320"/>
      <c r="V139" s="321" t="s">
        <v>228</v>
      </c>
      <c r="W139" s="322">
        <v>0</v>
      </c>
      <c r="X139" s="323"/>
      <c r="Y139" s="322">
        <v>50</v>
      </c>
      <c r="Z139" s="353"/>
      <c r="AA139" s="31"/>
      <c r="AB139" s="32"/>
      <c r="AC139" s="315"/>
      <c r="AD139" s="570"/>
      <c r="AE139" s="548"/>
      <c r="AF139" s="550"/>
      <c r="AG139" s="328"/>
      <c r="AH139" s="313"/>
      <c r="AI139" s="329"/>
      <c r="AJ139" s="312"/>
      <c r="AK139" s="312"/>
      <c r="AL139" s="314"/>
      <c r="AM139" s="314">
        <v>360</v>
      </c>
      <c r="AN139" s="330">
        <f>+AM139*Y139</f>
        <v>18000</v>
      </c>
      <c r="AO139" s="314"/>
      <c r="AP139" s="314"/>
      <c r="AQ139" s="312"/>
      <c r="AR139" s="313"/>
      <c r="AS139" s="312"/>
      <c r="AT139" s="313"/>
      <c r="AU139" s="313"/>
      <c r="AV139" s="329"/>
      <c r="AW139" s="314"/>
    </row>
    <row r="140" spans="1:49" ht="16.5">
      <c r="A140" s="315"/>
      <c r="B140" s="316"/>
      <c r="C140" s="317"/>
      <c r="D140" s="31"/>
      <c r="E140" s="32"/>
      <c r="F140" s="544"/>
      <c r="G140" s="316"/>
      <c r="H140" s="318"/>
      <c r="I140" s="578"/>
      <c r="J140" s="570"/>
      <c r="K140" s="550"/>
      <c r="L140" s="581"/>
      <c r="M140" s="584"/>
      <c r="N140" s="316"/>
      <c r="O140" s="317"/>
      <c r="P140" s="315"/>
      <c r="Q140" s="319"/>
      <c r="R140" s="316"/>
      <c r="S140" s="320"/>
      <c r="T140" s="321"/>
      <c r="U140" s="320">
        <v>6</v>
      </c>
      <c r="V140" s="321" t="s">
        <v>12</v>
      </c>
      <c r="W140" s="322">
        <v>5</v>
      </c>
      <c r="X140" s="323"/>
      <c r="Y140" s="322"/>
      <c r="Z140" s="353"/>
      <c r="AA140" s="31"/>
      <c r="AB140" s="32"/>
      <c r="AC140" s="315"/>
      <c r="AD140" s="570"/>
      <c r="AE140" s="548"/>
      <c r="AF140" s="550"/>
      <c r="AG140" s="328"/>
      <c r="AH140" s="313"/>
      <c r="AI140" s="329"/>
      <c r="AJ140" s="312"/>
      <c r="AK140" s="312"/>
      <c r="AL140" s="314"/>
      <c r="AM140" s="314">
        <v>10000</v>
      </c>
      <c r="AN140" s="330">
        <f>+AM140*W140</f>
        <v>50000</v>
      </c>
      <c r="AO140" s="314"/>
      <c r="AP140" s="314"/>
      <c r="AQ140" s="312"/>
      <c r="AR140" s="313"/>
      <c r="AS140" s="312"/>
      <c r="AT140" s="313"/>
      <c r="AU140" s="313"/>
      <c r="AV140" s="329"/>
      <c r="AW140" s="314"/>
    </row>
    <row r="141" spans="1:49" ht="16.5">
      <c r="A141" s="315"/>
      <c r="B141" s="316"/>
      <c r="C141" s="317"/>
      <c r="D141" s="31"/>
      <c r="E141" s="32"/>
      <c r="F141" s="544"/>
      <c r="G141" s="316"/>
      <c r="H141" s="318"/>
      <c r="I141" s="578"/>
      <c r="J141" s="570"/>
      <c r="K141" s="550"/>
      <c r="L141" s="581"/>
      <c r="M141" s="584"/>
      <c r="N141" s="316"/>
      <c r="O141" s="317"/>
      <c r="P141" s="315"/>
      <c r="Q141" s="319"/>
      <c r="R141" s="316"/>
      <c r="S141" s="320"/>
      <c r="T141" s="321"/>
      <c r="U141" s="320"/>
      <c r="V141" s="321" t="s">
        <v>12</v>
      </c>
      <c r="W141" s="322"/>
      <c r="X141" s="323">
        <v>1</v>
      </c>
      <c r="Y141" s="322"/>
      <c r="Z141" s="353"/>
      <c r="AA141" s="31"/>
      <c r="AB141" s="32"/>
      <c r="AC141" s="315"/>
      <c r="AD141" s="570"/>
      <c r="AE141" s="548"/>
      <c r="AF141" s="550"/>
      <c r="AG141" s="328"/>
      <c r="AH141" s="313"/>
      <c r="AI141" s="329"/>
      <c r="AJ141" s="312"/>
      <c r="AK141" s="312"/>
      <c r="AL141" s="314"/>
      <c r="AM141" s="314">
        <v>5000</v>
      </c>
      <c r="AN141" s="330">
        <f t="shared" ref="AN141:AN202" si="11">+AM141*X141</f>
        <v>5000</v>
      </c>
      <c r="AO141" s="314"/>
      <c r="AP141" s="314"/>
      <c r="AQ141" s="312"/>
      <c r="AR141" s="313"/>
      <c r="AS141" s="312"/>
      <c r="AT141" s="313"/>
      <c r="AU141" s="313"/>
      <c r="AV141" s="329"/>
      <c r="AW141" s="314"/>
    </row>
    <row r="142" spans="1:49" ht="16.5">
      <c r="A142" s="315"/>
      <c r="B142" s="316"/>
      <c r="C142" s="317"/>
      <c r="D142" s="31"/>
      <c r="E142" s="32"/>
      <c r="F142" s="544"/>
      <c r="G142" s="316"/>
      <c r="H142" s="318"/>
      <c r="I142" s="578"/>
      <c r="J142" s="570"/>
      <c r="K142" s="550"/>
      <c r="L142" s="581"/>
      <c r="M142" s="584"/>
      <c r="N142" s="316"/>
      <c r="O142" s="317"/>
      <c r="P142" s="315"/>
      <c r="Q142" s="319"/>
      <c r="R142" s="316"/>
      <c r="S142" s="320"/>
      <c r="T142" s="321"/>
      <c r="U142" s="320"/>
      <c r="V142" s="321" t="s">
        <v>12</v>
      </c>
      <c r="W142" s="322"/>
      <c r="X142" s="323"/>
      <c r="Y142" s="322">
        <v>4</v>
      </c>
      <c r="Z142" s="353"/>
      <c r="AA142" s="31"/>
      <c r="AB142" s="32"/>
      <c r="AC142" s="315"/>
      <c r="AD142" s="570"/>
      <c r="AE142" s="548"/>
      <c r="AF142" s="550"/>
      <c r="AG142" s="328"/>
      <c r="AH142" s="313"/>
      <c r="AI142" s="329"/>
      <c r="AJ142" s="312"/>
      <c r="AK142" s="312"/>
      <c r="AL142" s="314"/>
      <c r="AM142" s="314">
        <v>10000</v>
      </c>
      <c r="AN142" s="330">
        <f>+AM142*Y142</f>
        <v>40000</v>
      </c>
      <c r="AO142" s="314"/>
      <c r="AP142" s="314"/>
      <c r="AQ142" s="312"/>
      <c r="AR142" s="313"/>
      <c r="AS142" s="312"/>
      <c r="AT142" s="313"/>
      <c r="AU142" s="313"/>
      <c r="AV142" s="329"/>
      <c r="AW142" s="314"/>
    </row>
    <row r="143" spans="1:49" ht="16.5">
      <c r="A143" s="315"/>
      <c r="B143" s="316"/>
      <c r="C143" s="317"/>
      <c r="D143" s="31"/>
      <c r="E143" s="32"/>
      <c r="F143" s="544"/>
      <c r="G143" s="316"/>
      <c r="H143" s="318"/>
      <c r="I143" s="578"/>
      <c r="J143" s="570"/>
      <c r="K143" s="550"/>
      <c r="L143" s="581"/>
      <c r="M143" s="584"/>
      <c r="N143" s="316"/>
      <c r="O143" s="317"/>
      <c r="P143" s="315"/>
      <c r="Q143" s="319"/>
      <c r="R143" s="316"/>
      <c r="S143" s="320"/>
      <c r="T143" s="321"/>
      <c r="U143" s="320">
        <v>7</v>
      </c>
      <c r="V143" s="321" t="s">
        <v>15</v>
      </c>
      <c r="W143" s="322">
        <v>1</v>
      </c>
      <c r="X143" s="323"/>
      <c r="Y143" s="322"/>
      <c r="Z143" s="353"/>
      <c r="AA143" s="31"/>
      <c r="AB143" s="32"/>
      <c r="AC143" s="315"/>
      <c r="AD143" s="570"/>
      <c r="AE143" s="548"/>
      <c r="AF143" s="550"/>
      <c r="AG143" s="328"/>
      <c r="AH143" s="313"/>
      <c r="AI143" s="329"/>
      <c r="AJ143" s="312"/>
      <c r="AK143" s="312"/>
      <c r="AL143" s="314"/>
      <c r="AM143" s="314">
        <v>20100</v>
      </c>
      <c r="AN143" s="330">
        <f>+AM143*W143</f>
        <v>20100</v>
      </c>
      <c r="AO143" s="314"/>
      <c r="AP143" s="314"/>
      <c r="AQ143" s="312"/>
      <c r="AR143" s="313"/>
      <c r="AS143" s="312"/>
      <c r="AT143" s="313"/>
      <c r="AU143" s="313"/>
      <c r="AV143" s="329"/>
      <c r="AW143" s="314"/>
    </row>
    <row r="144" spans="1:49" ht="16.5">
      <c r="A144" s="315"/>
      <c r="B144" s="316"/>
      <c r="C144" s="317"/>
      <c r="D144" s="31"/>
      <c r="E144" s="32"/>
      <c r="F144" s="544"/>
      <c r="G144" s="316"/>
      <c r="H144" s="318"/>
      <c r="I144" s="578"/>
      <c r="J144" s="570"/>
      <c r="K144" s="550"/>
      <c r="L144" s="581"/>
      <c r="M144" s="584"/>
      <c r="N144" s="316"/>
      <c r="O144" s="317"/>
      <c r="P144" s="315"/>
      <c r="Q144" s="319"/>
      <c r="R144" s="316"/>
      <c r="S144" s="320"/>
      <c r="T144" s="321"/>
      <c r="U144" s="320"/>
      <c r="V144" s="321" t="s">
        <v>15</v>
      </c>
      <c r="W144" s="322"/>
      <c r="X144" s="323">
        <v>4</v>
      </c>
      <c r="Y144" s="322"/>
      <c r="Z144" s="353"/>
      <c r="AA144" s="31"/>
      <c r="AB144" s="32"/>
      <c r="AC144" s="315"/>
      <c r="AD144" s="570"/>
      <c r="AE144" s="548"/>
      <c r="AF144" s="550"/>
      <c r="AG144" s="328"/>
      <c r="AH144" s="313"/>
      <c r="AI144" s="329"/>
      <c r="AJ144" s="312"/>
      <c r="AK144" s="312"/>
      <c r="AL144" s="314"/>
      <c r="AM144" s="314">
        <v>13250</v>
      </c>
      <c r="AN144" s="330">
        <f t="shared" si="11"/>
        <v>53000</v>
      </c>
      <c r="AO144" s="314"/>
      <c r="AP144" s="314"/>
      <c r="AQ144" s="312"/>
      <c r="AR144" s="313"/>
      <c r="AS144" s="312"/>
      <c r="AT144" s="313"/>
      <c r="AU144" s="313"/>
      <c r="AV144" s="329"/>
      <c r="AW144" s="314"/>
    </row>
    <row r="145" spans="1:49" ht="16.5">
      <c r="A145" s="315"/>
      <c r="B145" s="316"/>
      <c r="C145" s="317"/>
      <c r="D145" s="31"/>
      <c r="E145" s="32"/>
      <c r="F145" s="544"/>
      <c r="G145" s="316"/>
      <c r="H145" s="318"/>
      <c r="I145" s="578"/>
      <c r="J145" s="570"/>
      <c r="K145" s="550"/>
      <c r="L145" s="581"/>
      <c r="M145" s="584"/>
      <c r="N145" s="316"/>
      <c r="O145" s="317"/>
      <c r="P145" s="315"/>
      <c r="Q145" s="319"/>
      <c r="R145" s="316"/>
      <c r="S145" s="320"/>
      <c r="T145" s="321"/>
      <c r="U145" s="320"/>
      <c r="V145" s="321" t="s">
        <v>15</v>
      </c>
      <c r="W145" s="322"/>
      <c r="X145" s="323"/>
      <c r="Y145" s="322">
        <v>5</v>
      </c>
      <c r="Z145" s="353"/>
      <c r="AA145" s="31"/>
      <c r="AB145" s="32"/>
      <c r="AC145" s="315"/>
      <c r="AD145" s="570"/>
      <c r="AE145" s="548"/>
      <c r="AF145" s="550"/>
      <c r="AG145" s="328"/>
      <c r="AH145" s="313"/>
      <c r="AI145" s="329"/>
      <c r="AJ145" s="312"/>
      <c r="AK145" s="312"/>
      <c r="AL145" s="314"/>
      <c r="AM145" s="314">
        <v>6600</v>
      </c>
      <c r="AN145" s="330">
        <f>+AM145*Y145</f>
        <v>33000</v>
      </c>
      <c r="AO145" s="314"/>
      <c r="AP145" s="314"/>
      <c r="AQ145" s="312"/>
      <c r="AR145" s="313"/>
      <c r="AS145" s="312"/>
      <c r="AT145" s="313"/>
      <c r="AU145" s="313"/>
      <c r="AV145" s="329"/>
      <c r="AW145" s="314"/>
    </row>
    <row r="146" spans="1:49" ht="16.5">
      <c r="A146" s="374"/>
      <c r="B146" s="363"/>
      <c r="C146" s="383"/>
      <c r="D146" s="368"/>
      <c r="E146" s="390"/>
      <c r="F146" s="551"/>
      <c r="G146" s="363"/>
      <c r="H146" s="365"/>
      <c r="I146" s="579"/>
      <c r="J146" s="571"/>
      <c r="K146" s="554"/>
      <c r="L146" s="582"/>
      <c r="M146" s="585"/>
      <c r="N146" s="363"/>
      <c r="O146" s="364"/>
      <c r="P146" s="374"/>
      <c r="Q146" s="391"/>
      <c r="R146" s="316"/>
      <c r="S146" s="320"/>
      <c r="T146" s="370"/>
      <c r="U146" s="369"/>
      <c r="V146" s="370"/>
      <c r="W146" s="371"/>
      <c r="X146" s="323"/>
      <c r="Y146" s="322"/>
      <c r="Z146" s="389"/>
      <c r="AA146" s="31"/>
      <c r="AB146" s="32"/>
      <c r="AC146" s="374"/>
      <c r="AD146" s="571"/>
      <c r="AE146" s="553"/>
      <c r="AF146" s="554"/>
      <c r="AG146" s="392"/>
      <c r="AH146" s="344"/>
      <c r="AI146" s="345"/>
      <c r="AJ146" s="346"/>
      <c r="AK146" s="346"/>
      <c r="AL146" s="347"/>
      <c r="AM146" s="347"/>
      <c r="AN146" s="330"/>
      <c r="AO146" s="347"/>
      <c r="AP146" s="347"/>
      <c r="AQ146" s="346"/>
      <c r="AR146" s="344"/>
      <c r="AS146" s="346"/>
      <c r="AT146" s="344"/>
      <c r="AU146" s="346"/>
      <c r="AV146" s="345"/>
      <c r="AW146" s="347"/>
    </row>
    <row r="147" spans="1:49" ht="33">
      <c r="A147" s="289">
        <v>8</v>
      </c>
      <c r="B147" s="290" t="s">
        <v>9</v>
      </c>
      <c r="C147" s="291" t="s">
        <v>203</v>
      </c>
      <c r="D147" s="292"/>
      <c r="E147" s="293"/>
      <c r="F147" s="543" t="s">
        <v>283</v>
      </c>
      <c r="G147" s="290" t="s">
        <v>9</v>
      </c>
      <c r="H147" s="294" t="s">
        <v>232</v>
      </c>
      <c r="I147" s="586">
        <v>74</v>
      </c>
      <c r="J147" s="572" t="s">
        <v>206</v>
      </c>
      <c r="K147" s="549" t="s">
        <v>284</v>
      </c>
      <c r="L147" s="549"/>
      <c r="M147" s="547"/>
      <c r="N147" s="290" t="s">
        <v>9</v>
      </c>
      <c r="O147" s="294" t="s">
        <v>193</v>
      </c>
      <c r="P147" s="295"/>
      <c r="Q147" s="296">
        <v>48</v>
      </c>
      <c r="R147" s="297" t="s">
        <v>9</v>
      </c>
      <c r="S147" s="293" t="s">
        <v>8</v>
      </c>
      <c r="T147" s="295"/>
      <c r="U147" s="293"/>
      <c r="V147" s="295"/>
      <c r="W147" s="393"/>
      <c r="X147" s="394"/>
      <c r="Y147" s="393"/>
      <c r="Z147" s="388"/>
      <c r="AA147" s="293"/>
      <c r="AB147" s="291"/>
      <c r="AC147" s="295"/>
      <c r="AD147" s="304"/>
      <c r="AE147" s="305"/>
      <c r="AF147" s="306"/>
      <c r="AG147" s="328"/>
      <c r="AH147" s="313">
        <v>470000</v>
      </c>
      <c r="AI147" s="329">
        <f>+AH147*I147</f>
        <v>34780000</v>
      </c>
      <c r="AJ147" s="312">
        <v>1800000</v>
      </c>
      <c r="AK147" s="312">
        <f>+(AJ147*Q147)*0.5</f>
        <v>43200000</v>
      </c>
      <c r="AL147" s="314">
        <f>SUM(AK147:AK155)</f>
        <v>197560820.00000003</v>
      </c>
      <c r="AM147" s="314"/>
      <c r="AN147" s="311">
        <f t="shared" si="11"/>
        <v>0</v>
      </c>
      <c r="AO147" s="314">
        <f>SUM(AN147:AN155)</f>
        <v>0</v>
      </c>
      <c r="AP147" s="310">
        <f>+AI147+AL147+AO147</f>
        <v>232340820.00000003</v>
      </c>
      <c r="AQ147" s="312">
        <v>0</v>
      </c>
      <c r="AR147" s="313">
        <f>(AK149+AI147)*15%</f>
        <v>26675448.000000004</v>
      </c>
      <c r="AS147" s="312">
        <f>(AI147+AK149)*1%</f>
        <v>1778363.2000000004</v>
      </c>
      <c r="AT147" s="307">
        <f>(AI147+AK149)*5%</f>
        <v>8891816.0000000019</v>
      </c>
      <c r="AU147" s="312">
        <f>0.5%*(AI147+AK149)</f>
        <v>889181.60000000021</v>
      </c>
      <c r="AV147" s="308">
        <f>SUM(AQ147:AU147)</f>
        <v>38234808.800000004</v>
      </c>
      <c r="AW147" s="314">
        <f>ROUND(AP147+AV147,-3)</f>
        <v>270576000</v>
      </c>
    </row>
    <row r="148" spans="1:49" ht="33">
      <c r="A148" s="315"/>
      <c r="B148" s="316" t="s">
        <v>4</v>
      </c>
      <c r="C148" s="317" t="s">
        <v>210</v>
      </c>
      <c r="D148" s="31"/>
      <c r="E148" s="32"/>
      <c r="F148" s="544"/>
      <c r="G148" s="316" t="s">
        <v>4</v>
      </c>
      <c r="H148" s="318" t="s">
        <v>211</v>
      </c>
      <c r="I148" s="578"/>
      <c r="J148" s="570"/>
      <c r="K148" s="550"/>
      <c r="L148" s="550"/>
      <c r="M148" s="548"/>
      <c r="N148" s="316" t="s">
        <v>4</v>
      </c>
      <c r="O148" s="317" t="s">
        <v>236</v>
      </c>
      <c r="P148" s="315"/>
      <c r="Q148" s="319">
        <v>7.5</v>
      </c>
      <c r="R148" s="316"/>
      <c r="S148" s="31"/>
      <c r="T148" s="315"/>
      <c r="U148" s="31"/>
      <c r="V148" s="315"/>
      <c r="W148" s="335"/>
      <c r="X148" s="336"/>
      <c r="Y148" s="335"/>
      <c r="Z148" s="389"/>
      <c r="AA148" s="31"/>
      <c r="AB148" s="31"/>
      <c r="AC148" s="315"/>
      <c r="AD148" s="326"/>
      <c r="AE148" s="327"/>
      <c r="AF148" s="328"/>
      <c r="AG148" s="328"/>
      <c r="AH148" s="313"/>
      <c r="AI148" s="329"/>
      <c r="AJ148" s="312">
        <v>100000</v>
      </c>
      <c r="AK148" s="312">
        <f t="shared" ref="AK148:AK155" si="12">+(AJ148*Q148)*0.5</f>
        <v>375000</v>
      </c>
      <c r="AL148" s="314"/>
      <c r="AM148" s="314"/>
      <c r="AN148" s="330">
        <f t="shared" si="11"/>
        <v>0</v>
      </c>
      <c r="AO148" s="314"/>
      <c r="AP148" s="314"/>
      <c r="AQ148" s="312"/>
      <c r="AR148" s="313"/>
      <c r="AS148" s="312"/>
      <c r="AT148" s="313"/>
      <c r="AU148" s="313"/>
      <c r="AV148" s="329"/>
      <c r="AW148" s="314"/>
    </row>
    <row r="149" spans="1:49" ht="33">
      <c r="A149" s="315"/>
      <c r="B149" s="316" t="s">
        <v>6</v>
      </c>
      <c r="C149" s="318" t="s">
        <v>10</v>
      </c>
      <c r="D149" s="31"/>
      <c r="E149" s="31"/>
      <c r="F149" s="544"/>
      <c r="G149" s="316" t="s">
        <v>6</v>
      </c>
      <c r="H149" s="318" t="s">
        <v>7</v>
      </c>
      <c r="I149" s="578"/>
      <c r="J149" s="570"/>
      <c r="K149" s="550"/>
      <c r="L149" s="550"/>
      <c r="M149" s="548"/>
      <c r="N149" s="316" t="s">
        <v>6</v>
      </c>
      <c r="O149" s="317" t="s">
        <v>156</v>
      </c>
      <c r="P149" s="315"/>
      <c r="Q149" s="319">
        <v>70.680000000000007</v>
      </c>
      <c r="R149" s="316" t="s">
        <v>4</v>
      </c>
      <c r="S149" s="31" t="s">
        <v>3</v>
      </c>
      <c r="T149" s="315"/>
      <c r="U149" s="333"/>
      <c r="V149" s="334"/>
      <c r="W149" s="335"/>
      <c r="X149" s="336"/>
      <c r="Y149" s="335"/>
      <c r="Z149" s="395"/>
      <c r="AA149" s="31"/>
      <c r="AB149" s="31"/>
      <c r="AC149" s="315"/>
      <c r="AD149" s="326"/>
      <c r="AE149" s="327"/>
      <c r="AF149" s="328"/>
      <c r="AG149" s="328"/>
      <c r="AH149" s="313"/>
      <c r="AI149" s="329"/>
      <c r="AJ149" s="312">
        <v>2530000</v>
      </c>
      <c r="AK149" s="312">
        <f>+(AJ149*Q149)*0.8</f>
        <v>143056320.00000003</v>
      </c>
      <c r="AL149" s="314"/>
      <c r="AM149" s="314"/>
      <c r="AN149" s="330">
        <f t="shared" si="11"/>
        <v>0</v>
      </c>
      <c r="AO149" s="314"/>
      <c r="AP149" s="314"/>
      <c r="AQ149" s="312"/>
      <c r="AR149" s="313"/>
      <c r="AS149" s="312"/>
      <c r="AT149" s="313"/>
      <c r="AU149" s="313"/>
      <c r="AV149" s="329"/>
      <c r="AW149" s="314"/>
    </row>
    <row r="150" spans="1:49" ht="66">
      <c r="A150" s="315"/>
      <c r="B150" s="316" t="s">
        <v>2</v>
      </c>
      <c r="C150" s="317" t="s">
        <v>215</v>
      </c>
      <c r="D150" s="31"/>
      <c r="E150" s="32"/>
      <c r="F150" s="544"/>
      <c r="G150" s="316"/>
      <c r="H150" s="318"/>
      <c r="I150" s="578"/>
      <c r="J150" s="570"/>
      <c r="K150" s="550"/>
      <c r="L150" s="550"/>
      <c r="M150" s="548"/>
      <c r="N150" s="316" t="s">
        <v>2</v>
      </c>
      <c r="O150" s="317" t="s">
        <v>237</v>
      </c>
      <c r="P150" s="315"/>
      <c r="Q150" s="319">
        <v>12.3</v>
      </c>
      <c r="R150" s="316"/>
      <c r="S150" s="31"/>
      <c r="T150" s="327"/>
      <c r="U150" s="333"/>
      <c r="V150" s="334"/>
      <c r="W150" s="335"/>
      <c r="X150" s="336"/>
      <c r="Y150" s="335"/>
      <c r="Z150" s="396"/>
      <c r="AA150" s="31"/>
      <c r="AB150" s="31"/>
      <c r="AC150" s="315"/>
      <c r="AD150" s="326"/>
      <c r="AE150" s="327"/>
      <c r="AF150" s="328"/>
      <c r="AG150" s="328"/>
      <c r="AH150" s="313"/>
      <c r="AI150" s="329"/>
      <c r="AJ150" s="312">
        <v>250000</v>
      </c>
      <c r="AK150" s="312">
        <f>+(AJ150*Q150)*0.8</f>
        <v>2460000</v>
      </c>
      <c r="AL150" s="314"/>
      <c r="AM150" s="314"/>
      <c r="AN150" s="330">
        <f t="shared" si="11"/>
        <v>0</v>
      </c>
      <c r="AO150" s="314"/>
      <c r="AP150" s="314"/>
      <c r="AQ150" s="312"/>
      <c r="AR150" s="313"/>
      <c r="AS150" s="312"/>
      <c r="AT150" s="313"/>
      <c r="AU150" s="313"/>
      <c r="AV150" s="329"/>
      <c r="AW150" s="314"/>
    </row>
    <row r="151" spans="1:49" ht="16.5">
      <c r="A151" s="315"/>
      <c r="B151" s="316" t="s">
        <v>1</v>
      </c>
      <c r="C151" s="317" t="s">
        <v>217</v>
      </c>
      <c r="D151" s="31"/>
      <c r="E151" s="32"/>
      <c r="F151" s="544"/>
      <c r="G151" s="316"/>
      <c r="H151" s="318"/>
      <c r="I151" s="578"/>
      <c r="J151" s="570"/>
      <c r="K151" s="550"/>
      <c r="L151" s="550"/>
      <c r="M151" s="548"/>
      <c r="N151" s="316" t="s">
        <v>1</v>
      </c>
      <c r="O151" s="318" t="s">
        <v>285</v>
      </c>
      <c r="P151" s="315"/>
      <c r="Q151" s="319">
        <v>12.2</v>
      </c>
      <c r="R151" s="316"/>
      <c r="S151" s="31"/>
      <c r="T151" s="327"/>
      <c r="U151" s="333"/>
      <c r="V151" s="334"/>
      <c r="W151" s="335"/>
      <c r="X151" s="336"/>
      <c r="Y151" s="335"/>
      <c r="Z151" s="396"/>
      <c r="AA151" s="31"/>
      <c r="AB151" s="31"/>
      <c r="AC151" s="315"/>
      <c r="AD151" s="326"/>
      <c r="AE151" s="327"/>
      <c r="AF151" s="328"/>
      <c r="AG151" s="328"/>
      <c r="AH151" s="313"/>
      <c r="AI151" s="329"/>
      <c r="AJ151" s="312">
        <v>350000</v>
      </c>
      <c r="AK151" s="312">
        <f>+(AJ151*Q151)*0.5</f>
        <v>2135000</v>
      </c>
      <c r="AL151" s="314"/>
      <c r="AM151" s="314"/>
      <c r="AN151" s="330">
        <f t="shared" si="11"/>
        <v>0</v>
      </c>
      <c r="AO151" s="314"/>
      <c r="AP151" s="314"/>
      <c r="AQ151" s="312"/>
      <c r="AR151" s="313"/>
      <c r="AS151" s="312"/>
      <c r="AT151" s="313"/>
      <c r="AU151" s="313"/>
      <c r="AV151" s="329"/>
      <c r="AW151" s="314"/>
    </row>
    <row r="152" spans="1:49" ht="16.5">
      <c r="A152" s="315"/>
      <c r="B152" s="316"/>
      <c r="C152" s="317"/>
      <c r="D152" s="31"/>
      <c r="E152" s="32"/>
      <c r="F152" s="544"/>
      <c r="G152" s="316"/>
      <c r="H152" s="318"/>
      <c r="I152" s="578"/>
      <c r="J152" s="570"/>
      <c r="K152" s="550"/>
      <c r="L152" s="550"/>
      <c r="M152" s="548"/>
      <c r="N152" s="316" t="s">
        <v>158</v>
      </c>
      <c r="O152" s="318" t="s">
        <v>5</v>
      </c>
      <c r="P152" s="315">
        <v>1</v>
      </c>
      <c r="Q152" s="319"/>
      <c r="R152" s="316"/>
      <c r="S152" s="31"/>
      <c r="T152" s="327"/>
      <c r="U152" s="333"/>
      <c r="V152" s="334"/>
      <c r="W152" s="335"/>
      <c r="X152" s="336"/>
      <c r="Y152" s="335"/>
      <c r="Z152" s="396"/>
      <c r="AA152" s="31"/>
      <c r="AB152" s="31"/>
      <c r="AC152" s="315"/>
      <c r="AD152" s="326"/>
      <c r="AE152" s="327"/>
      <c r="AF152" s="328"/>
      <c r="AG152" s="328"/>
      <c r="AH152" s="313"/>
      <c r="AI152" s="329"/>
      <c r="AJ152" s="312">
        <v>2500000</v>
      </c>
      <c r="AK152" s="312">
        <f>+(AJ152*P152)*0.5</f>
        <v>1250000</v>
      </c>
      <c r="AL152" s="314"/>
      <c r="AM152" s="314"/>
      <c r="AN152" s="330">
        <f t="shared" si="11"/>
        <v>0</v>
      </c>
      <c r="AO152" s="314"/>
      <c r="AP152" s="314"/>
      <c r="AQ152" s="312"/>
      <c r="AR152" s="313"/>
      <c r="AS152" s="312"/>
      <c r="AT152" s="313"/>
      <c r="AU152" s="313"/>
      <c r="AV152" s="329"/>
      <c r="AW152" s="314"/>
    </row>
    <row r="153" spans="1:49" ht="16.5">
      <c r="A153" s="315"/>
      <c r="B153" s="316"/>
      <c r="C153" s="317"/>
      <c r="D153" s="31"/>
      <c r="E153" s="32"/>
      <c r="F153" s="544"/>
      <c r="G153" s="316"/>
      <c r="H153" s="318"/>
      <c r="I153" s="578"/>
      <c r="J153" s="570"/>
      <c r="K153" s="550"/>
      <c r="L153" s="550"/>
      <c r="M153" s="548"/>
      <c r="N153" s="316" t="s">
        <v>159</v>
      </c>
      <c r="O153" s="318" t="s">
        <v>177</v>
      </c>
      <c r="P153" s="315">
        <v>1</v>
      </c>
      <c r="Q153" s="319"/>
      <c r="R153" s="316"/>
      <c r="S153" s="31"/>
      <c r="T153" s="327"/>
      <c r="U153" s="333"/>
      <c r="V153" s="334"/>
      <c r="W153" s="335"/>
      <c r="X153" s="336"/>
      <c r="Y153" s="335"/>
      <c r="Z153" s="396"/>
      <c r="AA153" s="31"/>
      <c r="AB153" s="31"/>
      <c r="AC153" s="315"/>
      <c r="AD153" s="326"/>
      <c r="AE153" s="327"/>
      <c r="AF153" s="328"/>
      <c r="AG153" s="328"/>
      <c r="AH153" s="313"/>
      <c r="AI153" s="329"/>
      <c r="AJ153" s="312">
        <v>2500000</v>
      </c>
      <c r="AK153" s="312">
        <f>+(AJ153*P153)*0.75</f>
        <v>1875000</v>
      </c>
      <c r="AL153" s="314"/>
      <c r="AM153" s="314"/>
      <c r="AN153" s="330">
        <f t="shared" si="11"/>
        <v>0</v>
      </c>
      <c r="AO153" s="314"/>
      <c r="AP153" s="314"/>
      <c r="AQ153" s="312"/>
      <c r="AR153" s="313"/>
      <c r="AS153" s="312"/>
      <c r="AT153" s="313"/>
      <c r="AU153" s="313"/>
      <c r="AV153" s="329"/>
      <c r="AW153" s="314"/>
    </row>
    <row r="154" spans="1:49" ht="33">
      <c r="A154" s="315"/>
      <c r="B154" s="316"/>
      <c r="C154" s="317"/>
      <c r="D154" s="31"/>
      <c r="E154" s="32"/>
      <c r="F154" s="544"/>
      <c r="G154" s="316"/>
      <c r="H154" s="318"/>
      <c r="I154" s="578"/>
      <c r="J154" s="570"/>
      <c r="K154" s="550"/>
      <c r="L154" s="550"/>
      <c r="M154" s="548"/>
      <c r="N154" s="316" t="s">
        <v>160</v>
      </c>
      <c r="O154" s="317" t="s">
        <v>255</v>
      </c>
      <c r="P154" s="315"/>
      <c r="Q154" s="319">
        <v>16.5</v>
      </c>
      <c r="R154" s="316"/>
      <c r="S154" s="31"/>
      <c r="T154" s="327"/>
      <c r="U154" s="333"/>
      <c r="V154" s="334"/>
      <c r="W154" s="335"/>
      <c r="X154" s="336"/>
      <c r="Y154" s="335"/>
      <c r="Z154" s="396"/>
      <c r="AA154" s="31"/>
      <c r="AB154" s="31"/>
      <c r="AC154" s="315"/>
      <c r="AD154" s="326"/>
      <c r="AE154" s="327"/>
      <c r="AF154" s="328"/>
      <c r="AG154" s="328"/>
      <c r="AH154" s="313"/>
      <c r="AI154" s="329"/>
      <c r="AJ154" s="312">
        <v>300000</v>
      </c>
      <c r="AK154" s="312">
        <f>+(AJ154*Q154)*0.5</f>
        <v>2475000</v>
      </c>
      <c r="AL154" s="314"/>
      <c r="AM154" s="314"/>
      <c r="AN154" s="330">
        <f t="shared" si="11"/>
        <v>0</v>
      </c>
      <c r="AO154" s="314"/>
      <c r="AP154" s="314"/>
      <c r="AQ154" s="312"/>
      <c r="AR154" s="313"/>
      <c r="AS154" s="312"/>
      <c r="AT154" s="313"/>
      <c r="AU154" s="313"/>
      <c r="AV154" s="329"/>
      <c r="AW154" s="314"/>
    </row>
    <row r="155" spans="1:49" ht="16.5">
      <c r="A155" s="374"/>
      <c r="B155" s="363"/>
      <c r="C155" s="364"/>
      <c r="D155" s="368"/>
      <c r="E155" s="386"/>
      <c r="F155" s="551"/>
      <c r="G155" s="363"/>
      <c r="H155" s="365"/>
      <c r="I155" s="579"/>
      <c r="J155" s="571"/>
      <c r="K155" s="554"/>
      <c r="L155" s="554"/>
      <c r="M155" s="553"/>
      <c r="N155" s="363" t="s">
        <v>161</v>
      </c>
      <c r="O155" s="365" t="s">
        <v>240</v>
      </c>
      <c r="P155" s="374"/>
      <c r="Q155" s="391">
        <v>14.69</v>
      </c>
      <c r="R155" s="363"/>
      <c r="S155" s="368"/>
      <c r="T155" s="375"/>
      <c r="U155" s="397"/>
      <c r="V155" s="340"/>
      <c r="W155" s="341"/>
      <c r="X155" s="342"/>
      <c r="Y155" s="341"/>
      <c r="Z155" s="398"/>
      <c r="AA155" s="368"/>
      <c r="AB155" s="368"/>
      <c r="AC155" s="374"/>
      <c r="AD155" s="366"/>
      <c r="AE155" s="375"/>
      <c r="AF155" s="392"/>
      <c r="AG155" s="392"/>
      <c r="AH155" s="344"/>
      <c r="AI155" s="345"/>
      <c r="AJ155" s="346">
        <v>100000</v>
      </c>
      <c r="AK155" s="312">
        <f t="shared" si="12"/>
        <v>734500</v>
      </c>
      <c r="AL155" s="347"/>
      <c r="AM155" s="347"/>
      <c r="AN155" s="330">
        <f t="shared" si="11"/>
        <v>0</v>
      </c>
      <c r="AO155" s="347"/>
      <c r="AP155" s="347"/>
      <c r="AQ155" s="346"/>
      <c r="AR155" s="344"/>
      <c r="AS155" s="346"/>
      <c r="AT155" s="344"/>
      <c r="AU155" s="344"/>
      <c r="AV155" s="345"/>
      <c r="AW155" s="347"/>
    </row>
    <row r="156" spans="1:49" ht="16.5">
      <c r="A156" s="289">
        <v>9</v>
      </c>
      <c r="B156" s="290" t="s">
        <v>9</v>
      </c>
      <c r="C156" s="291" t="s">
        <v>286</v>
      </c>
      <c r="D156" s="292"/>
      <c r="E156" s="293"/>
      <c r="F156" s="543" t="s">
        <v>287</v>
      </c>
      <c r="G156" s="290" t="s">
        <v>9</v>
      </c>
      <c r="H156" s="294" t="s">
        <v>205</v>
      </c>
      <c r="I156" s="586">
        <v>611</v>
      </c>
      <c r="J156" s="572" t="s">
        <v>206</v>
      </c>
      <c r="K156" s="549" t="s">
        <v>288</v>
      </c>
      <c r="L156" s="580" t="s">
        <v>11</v>
      </c>
      <c r="M156" s="583" t="s">
        <v>11</v>
      </c>
      <c r="N156" s="290" t="s">
        <v>9</v>
      </c>
      <c r="O156" s="291" t="s">
        <v>289</v>
      </c>
      <c r="P156" s="295"/>
      <c r="Q156" s="296">
        <v>12.15</v>
      </c>
      <c r="R156" s="290" t="s">
        <v>9</v>
      </c>
      <c r="S156" s="298" t="s">
        <v>8</v>
      </c>
      <c r="T156" s="299">
        <v>8</v>
      </c>
      <c r="U156" s="299">
        <v>1</v>
      </c>
      <c r="V156" s="299" t="s">
        <v>209</v>
      </c>
      <c r="W156" s="301">
        <v>15</v>
      </c>
      <c r="X156" s="301"/>
      <c r="Y156" s="301"/>
      <c r="Z156" s="357">
        <f t="shared" ref="Z156:Z164" si="13">SUM(W156:Y156)</f>
        <v>15</v>
      </c>
      <c r="AA156" s="292"/>
      <c r="AB156" s="351"/>
      <c r="AC156" s="295"/>
      <c r="AD156" s="572"/>
      <c r="AE156" s="547"/>
      <c r="AF156" s="549"/>
      <c r="AG156" s="328"/>
      <c r="AH156" s="313">
        <v>470000</v>
      </c>
      <c r="AI156" s="329">
        <f>+AH156*I156</f>
        <v>287170000</v>
      </c>
      <c r="AJ156" s="312">
        <v>210000</v>
      </c>
      <c r="AK156" s="312">
        <f>+(AJ156*Q156)*0.5</f>
        <v>1275750</v>
      </c>
      <c r="AL156" s="314">
        <f>SUM(AK156:AK162)</f>
        <v>7555450</v>
      </c>
      <c r="AM156" s="314">
        <v>225000</v>
      </c>
      <c r="AN156" s="311">
        <f>+AM156*W156</f>
        <v>3375000</v>
      </c>
      <c r="AO156" s="314">
        <f>SUM(AN156:AN211)</f>
        <v>15934595</v>
      </c>
      <c r="AP156" s="310">
        <f>+AI156+AL156+AO156</f>
        <v>310660045</v>
      </c>
      <c r="AQ156" s="312">
        <v>0</v>
      </c>
      <c r="AR156" s="313">
        <v>0</v>
      </c>
      <c r="AS156" s="312">
        <v>0</v>
      </c>
      <c r="AT156" s="307">
        <f>+AI156*5%</f>
        <v>14358500</v>
      </c>
      <c r="AU156" s="312">
        <f>0.5%*AI156</f>
        <v>1435850</v>
      </c>
      <c r="AV156" s="308">
        <f>SUM(AQ156:AU156)</f>
        <v>15794350</v>
      </c>
      <c r="AW156" s="314">
        <f>ROUND(AP156+AV156,-3)</f>
        <v>326454000</v>
      </c>
    </row>
    <row r="157" spans="1:49" ht="16.5">
      <c r="A157" s="315"/>
      <c r="B157" s="316" t="s">
        <v>4</v>
      </c>
      <c r="C157" s="317" t="s">
        <v>290</v>
      </c>
      <c r="D157" s="31"/>
      <c r="E157" s="32"/>
      <c r="F157" s="544"/>
      <c r="G157" s="316" t="s">
        <v>4</v>
      </c>
      <c r="H157" s="318" t="s">
        <v>211</v>
      </c>
      <c r="I157" s="578"/>
      <c r="J157" s="570"/>
      <c r="K157" s="550"/>
      <c r="L157" s="581"/>
      <c r="M157" s="584"/>
      <c r="N157" s="316" t="s">
        <v>4</v>
      </c>
      <c r="O157" s="317" t="s">
        <v>289</v>
      </c>
      <c r="P157" s="327"/>
      <c r="Q157" s="352">
        <v>5</v>
      </c>
      <c r="R157" s="316"/>
      <c r="S157" s="31"/>
      <c r="T157" s="399"/>
      <c r="U157" s="321"/>
      <c r="V157" s="321" t="s">
        <v>209</v>
      </c>
      <c r="W157" s="323"/>
      <c r="X157" s="323">
        <v>20</v>
      </c>
      <c r="Y157" s="323"/>
      <c r="Z157" s="400">
        <f t="shared" si="13"/>
        <v>20</v>
      </c>
      <c r="AA157" s="31"/>
      <c r="AB157" s="32"/>
      <c r="AC157" s="315"/>
      <c r="AD157" s="570"/>
      <c r="AE157" s="548"/>
      <c r="AF157" s="550"/>
      <c r="AG157" s="328"/>
      <c r="AH157" s="313"/>
      <c r="AI157" s="329"/>
      <c r="AJ157" s="312">
        <v>210000</v>
      </c>
      <c r="AK157" s="312">
        <f>+(AJ157*Q157)*0.5</f>
        <v>525000</v>
      </c>
      <c r="AL157" s="314"/>
      <c r="AM157" s="314">
        <v>150000</v>
      </c>
      <c r="AN157" s="330">
        <f t="shared" si="11"/>
        <v>3000000</v>
      </c>
      <c r="AO157" s="314"/>
      <c r="AP157" s="314"/>
      <c r="AQ157" s="312"/>
      <c r="AR157" s="313"/>
      <c r="AS157" s="312"/>
      <c r="AT157" s="313"/>
      <c r="AU157" s="312"/>
      <c r="AV157" s="329"/>
      <c r="AW157" s="314"/>
    </row>
    <row r="158" spans="1:49" ht="16.5">
      <c r="A158" s="315"/>
      <c r="B158" s="316" t="s">
        <v>6</v>
      </c>
      <c r="C158" s="318" t="s">
        <v>10</v>
      </c>
      <c r="D158" s="31"/>
      <c r="E158" s="31"/>
      <c r="F158" s="544"/>
      <c r="G158" s="316" t="s">
        <v>6</v>
      </c>
      <c r="H158" s="318" t="s">
        <v>7</v>
      </c>
      <c r="I158" s="578"/>
      <c r="J158" s="570"/>
      <c r="K158" s="550"/>
      <c r="L158" s="581"/>
      <c r="M158" s="584"/>
      <c r="N158" s="316" t="s">
        <v>6</v>
      </c>
      <c r="O158" s="317" t="s">
        <v>241</v>
      </c>
      <c r="P158" s="315"/>
      <c r="Q158" s="319">
        <v>19.920000000000002</v>
      </c>
      <c r="R158" s="316"/>
      <c r="S158" s="31"/>
      <c r="T158" s="315"/>
      <c r="U158" s="321"/>
      <c r="V158" s="321" t="s">
        <v>209</v>
      </c>
      <c r="W158" s="323"/>
      <c r="X158" s="323"/>
      <c r="Y158" s="323">
        <v>50</v>
      </c>
      <c r="Z158" s="400">
        <f t="shared" si="13"/>
        <v>50</v>
      </c>
      <c r="AA158" s="31"/>
      <c r="AB158" s="32"/>
      <c r="AC158" s="315"/>
      <c r="AD158" s="570"/>
      <c r="AE158" s="548"/>
      <c r="AF158" s="550"/>
      <c r="AG158" s="328"/>
      <c r="AH158" s="313"/>
      <c r="AI158" s="329"/>
      <c r="AJ158" s="312">
        <v>125000</v>
      </c>
      <c r="AK158" s="312">
        <f>+(AJ158*Q158)*0.5</f>
        <v>1245000</v>
      </c>
      <c r="AL158" s="314"/>
      <c r="AM158" s="314">
        <v>50000</v>
      </c>
      <c r="AN158" s="330">
        <f>+AM158*Y158</f>
        <v>2500000</v>
      </c>
      <c r="AO158" s="314"/>
      <c r="AP158" s="314"/>
      <c r="AQ158" s="312"/>
      <c r="AR158" s="313"/>
      <c r="AS158" s="312"/>
      <c r="AT158" s="313"/>
      <c r="AU158" s="313"/>
      <c r="AV158" s="329"/>
      <c r="AW158" s="314"/>
    </row>
    <row r="159" spans="1:49" ht="66">
      <c r="A159" s="315"/>
      <c r="B159" s="316" t="s">
        <v>2</v>
      </c>
      <c r="C159" s="317" t="s">
        <v>215</v>
      </c>
      <c r="D159" s="31"/>
      <c r="E159" s="32"/>
      <c r="F159" s="544"/>
      <c r="G159" s="316"/>
      <c r="H159" s="318"/>
      <c r="I159" s="578"/>
      <c r="J159" s="570"/>
      <c r="K159" s="550"/>
      <c r="L159" s="581"/>
      <c r="M159" s="584"/>
      <c r="N159" s="316" t="s">
        <v>2</v>
      </c>
      <c r="O159" s="317" t="s">
        <v>291</v>
      </c>
      <c r="P159" s="315"/>
      <c r="Q159" s="319">
        <v>9.9</v>
      </c>
      <c r="R159" s="316"/>
      <c r="S159" s="31"/>
      <c r="T159" s="401"/>
      <c r="U159" s="381">
        <v>2</v>
      </c>
      <c r="V159" s="399" t="s">
        <v>214</v>
      </c>
      <c r="W159" s="335">
        <v>3</v>
      </c>
      <c r="X159" s="336"/>
      <c r="Y159" s="335"/>
      <c r="Z159" s="400">
        <f t="shared" si="13"/>
        <v>3</v>
      </c>
      <c r="AA159" s="31"/>
      <c r="AB159" s="32"/>
      <c r="AC159" s="327"/>
      <c r="AD159" s="570"/>
      <c r="AE159" s="548"/>
      <c r="AF159" s="550"/>
      <c r="AG159" s="328"/>
      <c r="AH159" s="313"/>
      <c r="AI159" s="329"/>
      <c r="AJ159" s="312">
        <v>150000</v>
      </c>
      <c r="AK159" s="312">
        <f>+(AJ159*Q159)*0.5</f>
        <v>742500</v>
      </c>
      <c r="AL159" s="314"/>
      <c r="AM159" s="314">
        <v>173700</v>
      </c>
      <c r="AN159" s="330">
        <f>+AM159*W159</f>
        <v>521100</v>
      </c>
      <c r="AO159" s="314"/>
      <c r="AP159" s="314"/>
      <c r="AQ159" s="312"/>
      <c r="AR159" s="313"/>
      <c r="AS159" s="312"/>
      <c r="AT159" s="313"/>
      <c r="AU159" s="313"/>
      <c r="AV159" s="329"/>
      <c r="AW159" s="314"/>
    </row>
    <row r="160" spans="1:49" ht="16.5">
      <c r="A160" s="315"/>
      <c r="B160" s="316" t="s">
        <v>1</v>
      </c>
      <c r="C160" s="317" t="s">
        <v>292</v>
      </c>
      <c r="D160" s="31"/>
      <c r="E160" s="32"/>
      <c r="F160" s="544"/>
      <c r="G160" s="316"/>
      <c r="H160" s="318"/>
      <c r="I160" s="578"/>
      <c r="J160" s="570"/>
      <c r="K160" s="550"/>
      <c r="L160" s="581"/>
      <c r="M160" s="584"/>
      <c r="N160" s="316" t="s">
        <v>1</v>
      </c>
      <c r="O160" s="317" t="s">
        <v>293</v>
      </c>
      <c r="P160" s="315"/>
      <c r="Q160" s="319">
        <v>1.1200000000000001</v>
      </c>
      <c r="R160" s="316"/>
      <c r="S160" s="31"/>
      <c r="T160" s="401"/>
      <c r="U160" s="381"/>
      <c r="V160" s="399" t="s">
        <v>214</v>
      </c>
      <c r="W160" s="335"/>
      <c r="X160" s="336">
        <v>18</v>
      </c>
      <c r="Y160" s="335"/>
      <c r="Z160" s="400">
        <f t="shared" si="13"/>
        <v>18</v>
      </c>
      <c r="AA160" s="31"/>
      <c r="AB160" s="32"/>
      <c r="AC160" s="327"/>
      <c r="AD160" s="570"/>
      <c r="AE160" s="548"/>
      <c r="AF160" s="550"/>
      <c r="AG160" s="328"/>
      <c r="AH160" s="313"/>
      <c r="AI160" s="329"/>
      <c r="AJ160" s="312">
        <v>120000</v>
      </c>
      <c r="AK160" s="312">
        <f>+(AJ160*Q160)*0.5</f>
        <v>67200</v>
      </c>
      <c r="AL160" s="314"/>
      <c r="AM160" s="314">
        <v>53050</v>
      </c>
      <c r="AN160" s="330">
        <f t="shared" si="11"/>
        <v>954900</v>
      </c>
      <c r="AO160" s="314"/>
      <c r="AP160" s="314"/>
      <c r="AQ160" s="312"/>
      <c r="AR160" s="313"/>
      <c r="AS160" s="312"/>
      <c r="AT160" s="313"/>
      <c r="AU160" s="313"/>
      <c r="AV160" s="329"/>
      <c r="AW160" s="314"/>
    </row>
    <row r="161" spans="1:49" ht="16.5">
      <c r="A161" s="315"/>
      <c r="B161" s="316"/>
      <c r="C161" s="317"/>
      <c r="D161" s="31"/>
      <c r="E161" s="32"/>
      <c r="F161" s="544"/>
      <c r="G161" s="316"/>
      <c r="H161" s="318"/>
      <c r="I161" s="578"/>
      <c r="J161" s="570"/>
      <c r="K161" s="550"/>
      <c r="L161" s="581"/>
      <c r="M161" s="584"/>
      <c r="N161" s="316" t="s">
        <v>158</v>
      </c>
      <c r="O161" s="317" t="s">
        <v>294</v>
      </c>
      <c r="P161" s="315">
        <v>1</v>
      </c>
      <c r="Q161" s="319"/>
      <c r="R161" s="316"/>
      <c r="S161" s="31"/>
      <c r="T161" s="401"/>
      <c r="U161" s="381"/>
      <c r="V161" s="399" t="s">
        <v>214</v>
      </c>
      <c r="W161" s="335"/>
      <c r="X161" s="336"/>
      <c r="Y161" s="335">
        <v>20</v>
      </c>
      <c r="Z161" s="400">
        <f t="shared" si="13"/>
        <v>20</v>
      </c>
      <c r="AA161" s="31"/>
      <c r="AB161" s="32"/>
      <c r="AC161" s="327"/>
      <c r="AD161" s="570"/>
      <c r="AE161" s="548"/>
      <c r="AF161" s="550"/>
      <c r="AG161" s="328"/>
      <c r="AH161" s="313"/>
      <c r="AI161" s="329"/>
      <c r="AJ161" s="312">
        <v>2500000</v>
      </c>
      <c r="AK161" s="312">
        <f>+(AJ161*P161)*0.5</f>
        <v>1250000</v>
      </c>
      <c r="AL161" s="314"/>
      <c r="AM161" s="314">
        <v>9750</v>
      </c>
      <c r="AN161" s="330">
        <f>+AM161*Y161</f>
        <v>195000</v>
      </c>
      <c r="AO161" s="314"/>
      <c r="AP161" s="314"/>
      <c r="AQ161" s="312"/>
      <c r="AR161" s="313"/>
      <c r="AS161" s="312"/>
      <c r="AT161" s="313"/>
      <c r="AU161" s="313"/>
      <c r="AV161" s="329"/>
      <c r="AW161" s="314"/>
    </row>
    <row r="162" spans="1:49" ht="16.5">
      <c r="A162" s="315"/>
      <c r="B162" s="316"/>
      <c r="C162" s="317"/>
      <c r="D162" s="31"/>
      <c r="E162" s="32"/>
      <c r="F162" s="544"/>
      <c r="G162" s="316"/>
      <c r="H162" s="318"/>
      <c r="I162" s="578"/>
      <c r="J162" s="570"/>
      <c r="K162" s="550"/>
      <c r="L162" s="581"/>
      <c r="M162" s="584"/>
      <c r="N162" s="316" t="s">
        <v>159</v>
      </c>
      <c r="O162" s="317" t="s">
        <v>195</v>
      </c>
      <c r="P162" s="315"/>
      <c r="Q162" s="319">
        <v>14</v>
      </c>
      <c r="R162" s="316"/>
      <c r="S162" s="31"/>
      <c r="T162" s="401"/>
      <c r="U162" s="31">
        <v>3</v>
      </c>
      <c r="V162" s="315" t="s">
        <v>213</v>
      </c>
      <c r="W162" s="335">
        <v>0</v>
      </c>
      <c r="X162" s="336">
        <v>0</v>
      </c>
      <c r="Y162" s="335">
        <v>5</v>
      </c>
      <c r="Z162" s="400">
        <f t="shared" si="13"/>
        <v>5</v>
      </c>
      <c r="AA162" s="31"/>
      <c r="AB162" s="32"/>
      <c r="AC162" s="327"/>
      <c r="AD162" s="570"/>
      <c r="AE162" s="548"/>
      <c r="AF162" s="550"/>
      <c r="AG162" s="328"/>
      <c r="AH162" s="313"/>
      <c r="AI162" s="329"/>
      <c r="AJ162" s="312">
        <v>350000</v>
      </c>
      <c r="AK162" s="312">
        <f t="shared" ref="AK162" si="14">+(AJ162*Q162)*0.5</f>
        <v>2450000</v>
      </c>
      <c r="AL162" s="314"/>
      <c r="AM162" s="314">
        <v>15000</v>
      </c>
      <c r="AN162" s="330">
        <f>+AM162*Y162</f>
        <v>75000</v>
      </c>
      <c r="AO162" s="314"/>
      <c r="AP162" s="314"/>
      <c r="AQ162" s="312"/>
      <c r="AR162" s="313"/>
      <c r="AS162" s="312"/>
      <c r="AT162" s="313"/>
      <c r="AU162" s="313"/>
      <c r="AV162" s="329"/>
      <c r="AW162" s="314"/>
    </row>
    <row r="163" spans="1:49" ht="16.5">
      <c r="A163" s="315"/>
      <c r="B163" s="316"/>
      <c r="C163" s="317"/>
      <c r="D163" s="31"/>
      <c r="E163" s="32"/>
      <c r="F163" s="544"/>
      <c r="G163" s="316"/>
      <c r="H163" s="318"/>
      <c r="I163" s="578"/>
      <c r="J163" s="570"/>
      <c r="K163" s="550"/>
      <c r="L163" s="581"/>
      <c r="M163" s="584"/>
      <c r="N163" s="316"/>
      <c r="O163" s="317"/>
      <c r="P163" s="315"/>
      <c r="Q163" s="319"/>
      <c r="R163" s="316"/>
      <c r="S163" s="31"/>
      <c r="T163" s="401"/>
      <c r="U163" s="402">
        <v>4</v>
      </c>
      <c r="V163" s="315" t="s">
        <v>234</v>
      </c>
      <c r="W163" s="335">
        <v>0</v>
      </c>
      <c r="X163" s="336"/>
      <c r="Y163" s="335">
        <v>42</v>
      </c>
      <c r="Z163" s="400">
        <f t="shared" si="13"/>
        <v>42</v>
      </c>
      <c r="AA163" s="31"/>
      <c r="AB163" s="32"/>
      <c r="AC163" s="327"/>
      <c r="AD163" s="570"/>
      <c r="AE163" s="548"/>
      <c r="AF163" s="550"/>
      <c r="AG163" s="328"/>
      <c r="AH163" s="313"/>
      <c r="AI163" s="329"/>
      <c r="AJ163" s="312"/>
      <c r="AK163" s="312"/>
      <c r="AL163" s="314"/>
      <c r="AM163" s="314">
        <v>5050</v>
      </c>
      <c r="AN163" s="330">
        <f>+AM163*Y163</f>
        <v>212100</v>
      </c>
      <c r="AO163" s="314"/>
      <c r="AP163" s="314"/>
      <c r="AQ163" s="312"/>
      <c r="AR163" s="313"/>
      <c r="AS163" s="312"/>
      <c r="AT163" s="313"/>
      <c r="AU163" s="313"/>
      <c r="AV163" s="329"/>
      <c r="AW163" s="314"/>
    </row>
    <row r="164" spans="1:49" ht="16.5">
      <c r="A164" s="315"/>
      <c r="B164" s="316"/>
      <c r="C164" s="317"/>
      <c r="D164" s="31"/>
      <c r="E164" s="32"/>
      <c r="F164" s="544"/>
      <c r="G164" s="316"/>
      <c r="H164" s="318"/>
      <c r="I164" s="578"/>
      <c r="J164" s="570"/>
      <c r="K164" s="550"/>
      <c r="L164" s="581"/>
      <c r="M164" s="584"/>
      <c r="N164" s="316"/>
      <c r="O164" s="317"/>
      <c r="P164" s="315"/>
      <c r="Q164" s="319"/>
      <c r="R164" s="316"/>
      <c r="S164" s="31"/>
      <c r="T164" s="401"/>
      <c r="U164" s="402">
        <v>5</v>
      </c>
      <c r="V164" s="315" t="s">
        <v>295</v>
      </c>
      <c r="W164" s="335">
        <v>0</v>
      </c>
      <c r="X164" s="336">
        <v>6</v>
      </c>
      <c r="Y164" s="335"/>
      <c r="Z164" s="400">
        <f t="shared" si="13"/>
        <v>6</v>
      </c>
      <c r="AA164" s="31"/>
      <c r="AB164" s="32"/>
      <c r="AC164" s="327"/>
      <c r="AD164" s="570"/>
      <c r="AE164" s="548"/>
      <c r="AF164" s="550"/>
      <c r="AG164" s="328"/>
      <c r="AH164" s="313"/>
      <c r="AI164" s="329"/>
      <c r="AJ164" s="312"/>
      <c r="AK164" s="312"/>
      <c r="AL164" s="314"/>
      <c r="AM164" s="314">
        <v>35000</v>
      </c>
      <c r="AN164" s="330">
        <f t="shared" si="11"/>
        <v>210000</v>
      </c>
      <c r="AO164" s="314"/>
      <c r="AP164" s="314"/>
      <c r="AQ164" s="312"/>
      <c r="AR164" s="313"/>
      <c r="AS164" s="312"/>
      <c r="AT164" s="313"/>
      <c r="AU164" s="313"/>
      <c r="AV164" s="329"/>
      <c r="AW164" s="314"/>
    </row>
    <row r="165" spans="1:49" ht="16.5">
      <c r="A165" s="315"/>
      <c r="B165" s="316"/>
      <c r="C165" s="317"/>
      <c r="D165" s="31"/>
      <c r="E165" s="32"/>
      <c r="F165" s="544"/>
      <c r="G165" s="316"/>
      <c r="H165" s="318"/>
      <c r="I165" s="578"/>
      <c r="J165" s="570"/>
      <c r="K165" s="550"/>
      <c r="L165" s="581"/>
      <c r="M165" s="584"/>
      <c r="N165" s="316"/>
      <c r="O165" s="317"/>
      <c r="P165" s="315"/>
      <c r="Q165" s="319"/>
      <c r="R165" s="316"/>
      <c r="S165" s="31"/>
      <c r="T165" s="401"/>
      <c r="U165" s="402"/>
      <c r="V165" s="315" t="s">
        <v>295</v>
      </c>
      <c r="W165" s="335">
        <v>0</v>
      </c>
      <c r="X165" s="336"/>
      <c r="Y165" s="335">
        <v>5</v>
      </c>
      <c r="Z165" s="400"/>
      <c r="AA165" s="31"/>
      <c r="AB165" s="32"/>
      <c r="AC165" s="327"/>
      <c r="AD165" s="570"/>
      <c r="AE165" s="548"/>
      <c r="AF165" s="550"/>
      <c r="AG165" s="328"/>
      <c r="AH165" s="313"/>
      <c r="AI165" s="329"/>
      <c r="AJ165" s="312"/>
      <c r="AK165" s="312"/>
      <c r="AL165" s="314"/>
      <c r="AM165" s="314">
        <v>20000</v>
      </c>
      <c r="AN165" s="330">
        <f>+AM165*Y165</f>
        <v>100000</v>
      </c>
      <c r="AO165" s="314"/>
      <c r="AP165" s="314"/>
      <c r="AQ165" s="312"/>
      <c r="AR165" s="313"/>
      <c r="AS165" s="312"/>
      <c r="AT165" s="313"/>
      <c r="AU165" s="312"/>
      <c r="AV165" s="329"/>
      <c r="AW165" s="314"/>
    </row>
    <row r="166" spans="1:49" ht="16.5">
      <c r="A166" s="315"/>
      <c r="B166" s="316"/>
      <c r="C166" s="317"/>
      <c r="D166" s="31"/>
      <c r="E166" s="32"/>
      <c r="F166" s="544"/>
      <c r="G166" s="316"/>
      <c r="H166" s="318"/>
      <c r="I166" s="578"/>
      <c r="J166" s="570"/>
      <c r="K166" s="550"/>
      <c r="L166" s="581"/>
      <c r="M166" s="584"/>
      <c r="N166" s="316"/>
      <c r="O166" s="317"/>
      <c r="P166" s="315"/>
      <c r="Q166" s="319"/>
      <c r="R166" s="316"/>
      <c r="S166" s="320"/>
      <c r="T166" s="401"/>
      <c r="U166" s="402">
        <v>6</v>
      </c>
      <c r="V166" s="315" t="s">
        <v>296</v>
      </c>
      <c r="W166" s="335">
        <v>0</v>
      </c>
      <c r="X166" s="336">
        <v>0</v>
      </c>
      <c r="Y166" s="335">
        <v>5</v>
      </c>
      <c r="Z166" s="353" t="s">
        <v>297</v>
      </c>
      <c r="AA166" s="31"/>
      <c r="AB166" s="32"/>
      <c r="AC166" s="327"/>
      <c r="AD166" s="570"/>
      <c r="AE166" s="548"/>
      <c r="AF166" s="550"/>
      <c r="AG166" s="328"/>
      <c r="AH166" s="313"/>
      <c r="AI166" s="329"/>
      <c r="AJ166" s="312"/>
      <c r="AK166" s="312"/>
      <c r="AL166" s="314"/>
      <c r="AM166" s="314">
        <v>23000</v>
      </c>
      <c r="AN166" s="330">
        <f>+AM166*Y166</f>
        <v>115000</v>
      </c>
      <c r="AO166" s="314"/>
      <c r="AP166" s="314"/>
      <c r="AQ166" s="312"/>
      <c r="AR166" s="313"/>
      <c r="AS166" s="312"/>
      <c r="AT166" s="313"/>
      <c r="AU166" s="313"/>
      <c r="AV166" s="329"/>
      <c r="AW166" s="314"/>
    </row>
    <row r="167" spans="1:49" ht="16.5">
      <c r="A167" s="315"/>
      <c r="B167" s="316"/>
      <c r="C167" s="317"/>
      <c r="D167" s="31"/>
      <c r="E167" s="32"/>
      <c r="F167" s="544"/>
      <c r="G167" s="316"/>
      <c r="H167" s="318"/>
      <c r="I167" s="578"/>
      <c r="J167" s="570"/>
      <c r="K167" s="550"/>
      <c r="L167" s="581"/>
      <c r="M167" s="584"/>
      <c r="N167" s="316"/>
      <c r="O167" s="317"/>
      <c r="P167" s="315"/>
      <c r="Q167" s="319"/>
      <c r="R167" s="316"/>
      <c r="S167" s="320"/>
      <c r="T167" s="401"/>
      <c r="U167" s="402">
        <v>7</v>
      </c>
      <c r="V167" s="315" t="s">
        <v>216</v>
      </c>
      <c r="W167" s="335">
        <v>0</v>
      </c>
      <c r="X167" s="336">
        <v>0</v>
      </c>
      <c r="Y167" s="335">
        <v>3</v>
      </c>
      <c r="Z167" s="400">
        <f t="shared" ref="Z167:Z191" si="15">SUM(W167:Y167)</f>
        <v>3</v>
      </c>
      <c r="AA167" s="31"/>
      <c r="AB167" s="32"/>
      <c r="AC167" s="327"/>
      <c r="AD167" s="570"/>
      <c r="AE167" s="548"/>
      <c r="AF167" s="550"/>
      <c r="AG167" s="328"/>
      <c r="AH167" s="313"/>
      <c r="AI167" s="329"/>
      <c r="AJ167" s="312"/>
      <c r="AK167" s="312"/>
      <c r="AL167" s="314"/>
      <c r="AM167" s="314">
        <v>6750</v>
      </c>
      <c r="AN167" s="330">
        <f>+AM167*Y167</f>
        <v>20250</v>
      </c>
      <c r="AO167" s="314"/>
      <c r="AP167" s="314"/>
      <c r="AQ167" s="312"/>
      <c r="AR167" s="313"/>
      <c r="AS167" s="312"/>
      <c r="AT167" s="313"/>
      <c r="AU167" s="313"/>
      <c r="AV167" s="329"/>
      <c r="AW167" s="314"/>
    </row>
    <row r="168" spans="1:49" ht="16.5">
      <c r="A168" s="315"/>
      <c r="B168" s="316"/>
      <c r="C168" s="317"/>
      <c r="D168" s="31"/>
      <c r="E168" s="32"/>
      <c r="F168" s="544"/>
      <c r="G168" s="316"/>
      <c r="H168" s="318"/>
      <c r="I168" s="578"/>
      <c r="J168" s="570"/>
      <c r="K168" s="550"/>
      <c r="L168" s="581"/>
      <c r="M168" s="584"/>
      <c r="N168" s="316"/>
      <c r="O168" s="317"/>
      <c r="P168" s="315"/>
      <c r="Q168" s="319"/>
      <c r="R168" s="316"/>
      <c r="S168" s="320"/>
      <c r="T168" s="401"/>
      <c r="U168" s="402">
        <v>8</v>
      </c>
      <c r="V168" s="315" t="s">
        <v>219</v>
      </c>
      <c r="W168" s="335">
        <v>0</v>
      </c>
      <c r="X168" s="336">
        <v>6</v>
      </c>
      <c r="Y168" s="335"/>
      <c r="Z168" s="400">
        <f t="shared" si="15"/>
        <v>6</v>
      </c>
      <c r="AA168" s="31"/>
      <c r="AB168" s="32"/>
      <c r="AC168" s="327"/>
      <c r="AD168" s="570"/>
      <c r="AE168" s="548"/>
      <c r="AF168" s="550"/>
      <c r="AG168" s="328"/>
      <c r="AH168" s="313"/>
      <c r="AI168" s="329"/>
      <c r="AJ168" s="312"/>
      <c r="AK168" s="312"/>
      <c r="AL168" s="314"/>
      <c r="AM168" s="314">
        <v>16500</v>
      </c>
      <c r="AN168" s="330">
        <f t="shared" si="11"/>
        <v>99000</v>
      </c>
      <c r="AO168" s="314"/>
      <c r="AP168" s="314"/>
      <c r="AQ168" s="312"/>
      <c r="AR168" s="313"/>
      <c r="AS168" s="312"/>
      <c r="AT168" s="313"/>
      <c r="AU168" s="313"/>
      <c r="AV168" s="329"/>
      <c r="AW168" s="314"/>
    </row>
    <row r="169" spans="1:49" ht="16.5">
      <c r="A169" s="315"/>
      <c r="B169" s="316"/>
      <c r="C169" s="317"/>
      <c r="D169" s="31"/>
      <c r="E169" s="32"/>
      <c r="F169" s="544"/>
      <c r="G169" s="316"/>
      <c r="H169" s="318"/>
      <c r="I169" s="578"/>
      <c r="J169" s="570"/>
      <c r="K169" s="550"/>
      <c r="L169" s="581"/>
      <c r="M169" s="584"/>
      <c r="N169" s="316"/>
      <c r="O169" s="317"/>
      <c r="P169" s="315"/>
      <c r="Q169" s="319"/>
      <c r="R169" s="316"/>
      <c r="S169" s="320"/>
      <c r="T169" s="401"/>
      <c r="U169" s="402"/>
      <c r="V169" s="315" t="s">
        <v>219</v>
      </c>
      <c r="W169" s="335">
        <v>0</v>
      </c>
      <c r="X169" s="336"/>
      <c r="Y169" s="335">
        <v>15</v>
      </c>
      <c r="Z169" s="400">
        <f t="shared" si="15"/>
        <v>15</v>
      </c>
      <c r="AA169" s="31"/>
      <c r="AB169" s="32"/>
      <c r="AC169" s="327"/>
      <c r="AD169" s="570"/>
      <c r="AE169" s="548"/>
      <c r="AF169" s="550"/>
      <c r="AG169" s="328"/>
      <c r="AH169" s="313"/>
      <c r="AI169" s="329"/>
      <c r="AJ169" s="312"/>
      <c r="AK169" s="312"/>
      <c r="AL169" s="314"/>
      <c r="AM169" s="314">
        <v>8250</v>
      </c>
      <c r="AN169" s="330">
        <f>+AM169*Y169</f>
        <v>123750</v>
      </c>
      <c r="AO169" s="314"/>
      <c r="AP169" s="314"/>
      <c r="AQ169" s="312"/>
      <c r="AR169" s="313"/>
      <c r="AS169" s="312"/>
      <c r="AT169" s="313"/>
      <c r="AU169" s="313"/>
      <c r="AV169" s="329"/>
      <c r="AW169" s="314"/>
    </row>
    <row r="170" spans="1:49" ht="16.5">
      <c r="A170" s="315"/>
      <c r="B170" s="316"/>
      <c r="C170" s="317"/>
      <c r="D170" s="31"/>
      <c r="E170" s="32"/>
      <c r="F170" s="544"/>
      <c r="G170" s="316"/>
      <c r="H170" s="318"/>
      <c r="I170" s="578"/>
      <c r="J170" s="570"/>
      <c r="K170" s="550"/>
      <c r="L170" s="581"/>
      <c r="M170" s="584"/>
      <c r="N170" s="316"/>
      <c r="O170" s="317"/>
      <c r="P170" s="315"/>
      <c r="Q170" s="319"/>
      <c r="R170" s="316"/>
      <c r="S170" s="320"/>
      <c r="T170" s="401"/>
      <c r="U170" s="402">
        <v>9</v>
      </c>
      <c r="V170" s="315" t="s">
        <v>298</v>
      </c>
      <c r="W170" s="335">
        <v>1</v>
      </c>
      <c r="X170" s="336">
        <v>0</v>
      </c>
      <c r="Y170" s="335"/>
      <c r="Z170" s="400">
        <f t="shared" si="15"/>
        <v>1</v>
      </c>
      <c r="AA170" s="31"/>
      <c r="AB170" s="32"/>
      <c r="AC170" s="327"/>
      <c r="AD170" s="570"/>
      <c r="AE170" s="548"/>
      <c r="AF170" s="550"/>
      <c r="AG170" s="328"/>
      <c r="AH170" s="313"/>
      <c r="AI170" s="329"/>
      <c r="AJ170" s="312"/>
      <c r="AK170" s="312"/>
      <c r="AL170" s="314"/>
      <c r="AM170" s="314">
        <v>33600</v>
      </c>
      <c r="AN170" s="330">
        <f>+AM170*W170</f>
        <v>33600</v>
      </c>
      <c r="AO170" s="314"/>
      <c r="AP170" s="314"/>
      <c r="AQ170" s="312"/>
      <c r="AR170" s="313"/>
      <c r="AS170" s="312"/>
      <c r="AT170" s="313"/>
      <c r="AU170" s="313"/>
      <c r="AV170" s="329"/>
      <c r="AW170" s="314"/>
    </row>
    <row r="171" spans="1:49" ht="16.5">
      <c r="A171" s="315"/>
      <c r="B171" s="316"/>
      <c r="C171" s="317"/>
      <c r="D171" s="31"/>
      <c r="E171" s="32"/>
      <c r="F171" s="544"/>
      <c r="G171" s="316"/>
      <c r="H171" s="318"/>
      <c r="I171" s="578"/>
      <c r="J171" s="570"/>
      <c r="K171" s="550"/>
      <c r="L171" s="581"/>
      <c r="M171" s="584"/>
      <c r="N171" s="316"/>
      <c r="O171" s="317"/>
      <c r="P171" s="315"/>
      <c r="Q171" s="319"/>
      <c r="R171" s="316"/>
      <c r="S171" s="320"/>
      <c r="T171" s="401"/>
      <c r="U171" s="402"/>
      <c r="V171" s="315" t="s">
        <v>298</v>
      </c>
      <c r="W171" s="335"/>
      <c r="X171" s="336">
        <v>0</v>
      </c>
      <c r="Y171" s="335">
        <v>5</v>
      </c>
      <c r="Z171" s="400"/>
      <c r="AA171" s="31"/>
      <c r="AB171" s="32"/>
      <c r="AC171" s="327"/>
      <c r="AD171" s="570"/>
      <c r="AE171" s="548"/>
      <c r="AF171" s="550"/>
      <c r="AG171" s="328"/>
      <c r="AH171" s="313"/>
      <c r="AI171" s="329"/>
      <c r="AJ171" s="312"/>
      <c r="AK171" s="312"/>
      <c r="AL171" s="314"/>
      <c r="AM171" s="314">
        <v>5800</v>
      </c>
      <c r="AN171" s="330">
        <f>+AM171*Y171</f>
        <v>29000</v>
      </c>
      <c r="AO171" s="314"/>
      <c r="AP171" s="314"/>
      <c r="AQ171" s="312"/>
      <c r="AR171" s="313"/>
      <c r="AS171" s="312"/>
      <c r="AT171" s="313"/>
      <c r="AU171" s="313"/>
      <c r="AV171" s="329"/>
      <c r="AW171" s="314"/>
    </row>
    <row r="172" spans="1:49" ht="16.5">
      <c r="A172" s="315"/>
      <c r="B172" s="316"/>
      <c r="C172" s="317"/>
      <c r="D172" s="31"/>
      <c r="E172" s="32"/>
      <c r="F172" s="544"/>
      <c r="G172" s="316"/>
      <c r="H172" s="318"/>
      <c r="I172" s="578"/>
      <c r="J172" s="570"/>
      <c r="K172" s="550"/>
      <c r="L172" s="581"/>
      <c r="M172" s="584"/>
      <c r="N172" s="316"/>
      <c r="O172" s="317"/>
      <c r="P172" s="315"/>
      <c r="Q172" s="319"/>
      <c r="R172" s="316"/>
      <c r="S172" s="320"/>
      <c r="T172" s="401"/>
      <c r="U172" s="402"/>
      <c r="V172" s="315"/>
      <c r="W172" s="335"/>
      <c r="X172" s="336"/>
      <c r="Y172" s="335"/>
      <c r="Z172" s="400">
        <f t="shared" si="15"/>
        <v>0</v>
      </c>
      <c r="AA172" s="31"/>
      <c r="AB172" s="32"/>
      <c r="AC172" s="327"/>
      <c r="AD172" s="570"/>
      <c r="AE172" s="548"/>
      <c r="AF172" s="550"/>
      <c r="AG172" s="328"/>
      <c r="AH172" s="313"/>
      <c r="AI172" s="329"/>
      <c r="AJ172" s="312"/>
      <c r="AK172" s="312"/>
      <c r="AL172" s="314"/>
      <c r="AM172" s="314"/>
      <c r="AN172" s="330"/>
      <c r="AO172" s="314"/>
      <c r="AP172" s="314"/>
      <c r="AQ172" s="312"/>
      <c r="AR172" s="313"/>
      <c r="AS172" s="312"/>
      <c r="AT172" s="313"/>
      <c r="AU172" s="313"/>
      <c r="AV172" s="329"/>
      <c r="AW172" s="314"/>
    </row>
    <row r="173" spans="1:49" ht="16.5">
      <c r="A173" s="315"/>
      <c r="B173" s="316"/>
      <c r="C173" s="317"/>
      <c r="D173" s="31"/>
      <c r="E173" s="32"/>
      <c r="F173" s="544"/>
      <c r="G173" s="316"/>
      <c r="H173" s="318"/>
      <c r="I173" s="578"/>
      <c r="J173" s="570"/>
      <c r="K173" s="550"/>
      <c r="L173" s="581"/>
      <c r="M173" s="584"/>
      <c r="N173" s="316"/>
      <c r="O173" s="317"/>
      <c r="P173" s="315"/>
      <c r="Q173" s="319"/>
      <c r="R173" s="316" t="s">
        <v>4</v>
      </c>
      <c r="S173" s="320" t="s">
        <v>3</v>
      </c>
      <c r="T173" s="401">
        <v>25</v>
      </c>
      <c r="U173" s="402">
        <v>1</v>
      </c>
      <c r="V173" s="315" t="s">
        <v>299</v>
      </c>
      <c r="W173" s="335">
        <v>0</v>
      </c>
      <c r="X173" s="336">
        <v>0</v>
      </c>
      <c r="Y173" s="335">
        <v>0</v>
      </c>
      <c r="Z173" s="400">
        <f t="shared" si="15"/>
        <v>0</v>
      </c>
      <c r="AA173" s="31"/>
      <c r="AB173" s="32"/>
      <c r="AC173" s="327"/>
      <c r="AD173" s="570"/>
      <c r="AE173" s="548"/>
      <c r="AF173" s="550"/>
      <c r="AG173" s="328"/>
      <c r="AH173" s="313"/>
      <c r="AI173" s="329"/>
      <c r="AJ173" s="312"/>
      <c r="AK173" s="312"/>
      <c r="AL173" s="314"/>
      <c r="AM173" s="314"/>
      <c r="AN173" s="330">
        <f t="shared" si="11"/>
        <v>0</v>
      </c>
      <c r="AO173" s="314"/>
      <c r="AP173" s="314"/>
      <c r="AQ173" s="312"/>
      <c r="AR173" s="313"/>
      <c r="AS173" s="312"/>
      <c r="AT173" s="313"/>
      <c r="AU173" s="313"/>
      <c r="AV173" s="329"/>
      <c r="AW173" s="314"/>
    </row>
    <row r="174" spans="1:49" ht="16.5">
      <c r="A174" s="315"/>
      <c r="B174" s="316"/>
      <c r="C174" s="317"/>
      <c r="D174" s="31"/>
      <c r="E174" s="32"/>
      <c r="F174" s="544"/>
      <c r="G174" s="316"/>
      <c r="H174" s="318"/>
      <c r="I174" s="578"/>
      <c r="J174" s="570"/>
      <c r="K174" s="550"/>
      <c r="L174" s="581"/>
      <c r="M174" s="584"/>
      <c r="N174" s="316"/>
      <c r="O174" s="317"/>
      <c r="P174" s="315"/>
      <c r="Q174" s="319"/>
      <c r="R174" s="316"/>
      <c r="S174" s="320"/>
      <c r="T174" s="401"/>
      <c r="U174" s="402">
        <v>2</v>
      </c>
      <c r="V174" s="315" t="s">
        <v>300</v>
      </c>
      <c r="W174" s="335">
        <v>0</v>
      </c>
      <c r="X174" s="336">
        <v>1</v>
      </c>
      <c r="Y174" s="335">
        <v>0</v>
      </c>
      <c r="Z174" s="400">
        <f t="shared" si="15"/>
        <v>1</v>
      </c>
      <c r="AA174" s="31"/>
      <c r="AB174" s="32"/>
      <c r="AC174" s="327"/>
      <c r="AD174" s="570"/>
      <c r="AE174" s="548"/>
      <c r="AF174" s="550"/>
      <c r="AG174" s="328"/>
      <c r="AH174" s="313"/>
      <c r="AI174" s="329"/>
      <c r="AJ174" s="312"/>
      <c r="AK174" s="312"/>
      <c r="AL174" s="314"/>
      <c r="AM174" s="314">
        <v>33000</v>
      </c>
      <c r="AN174" s="330">
        <f>+AM174*X174</f>
        <v>33000</v>
      </c>
      <c r="AO174" s="314"/>
      <c r="AP174" s="314"/>
      <c r="AQ174" s="312"/>
      <c r="AR174" s="313"/>
      <c r="AS174" s="312"/>
      <c r="AT174" s="313"/>
      <c r="AU174" s="313"/>
      <c r="AV174" s="329"/>
      <c r="AW174" s="314"/>
    </row>
    <row r="175" spans="1:49" ht="16.5">
      <c r="A175" s="315"/>
      <c r="B175" s="316"/>
      <c r="C175" s="317"/>
      <c r="D175" s="31"/>
      <c r="E175" s="32"/>
      <c r="F175" s="544"/>
      <c r="G175" s="316"/>
      <c r="H175" s="318"/>
      <c r="I175" s="578"/>
      <c r="J175" s="570"/>
      <c r="K175" s="550"/>
      <c r="L175" s="581"/>
      <c r="M175" s="584"/>
      <c r="N175" s="316"/>
      <c r="O175" s="317"/>
      <c r="P175" s="315"/>
      <c r="Q175" s="319"/>
      <c r="R175" s="316"/>
      <c r="S175" s="320"/>
      <c r="T175" s="401"/>
      <c r="U175" s="402">
        <v>3</v>
      </c>
      <c r="V175" s="315" t="s">
        <v>15</v>
      </c>
      <c r="W175" s="335">
        <v>1</v>
      </c>
      <c r="X175" s="336"/>
      <c r="Y175" s="335"/>
      <c r="Z175" s="400">
        <f t="shared" si="15"/>
        <v>1</v>
      </c>
      <c r="AA175" s="31"/>
      <c r="AB175" s="32"/>
      <c r="AC175" s="327"/>
      <c r="AD175" s="570"/>
      <c r="AE175" s="548"/>
      <c r="AF175" s="550"/>
      <c r="AG175" s="328"/>
      <c r="AH175" s="313"/>
      <c r="AI175" s="329"/>
      <c r="AJ175" s="312"/>
      <c r="AK175" s="312"/>
      <c r="AL175" s="314"/>
      <c r="AM175" s="314">
        <v>20100</v>
      </c>
      <c r="AN175" s="330">
        <f>+AM175*W175</f>
        <v>20100</v>
      </c>
      <c r="AO175" s="314"/>
      <c r="AP175" s="314"/>
      <c r="AQ175" s="312"/>
      <c r="AR175" s="313"/>
      <c r="AS175" s="312"/>
      <c r="AT175" s="313"/>
      <c r="AU175" s="313"/>
      <c r="AV175" s="329"/>
      <c r="AW175" s="314"/>
    </row>
    <row r="176" spans="1:49" ht="16.5">
      <c r="A176" s="315"/>
      <c r="B176" s="316"/>
      <c r="C176" s="317"/>
      <c r="D176" s="31"/>
      <c r="E176" s="32"/>
      <c r="F176" s="544"/>
      <c r="G176" s="316"/>
      <c r="H176" s="318"/>
      <c r="I176" s="578"/>
      <c r="J176" s="570"/>
      <c r="K176" s="550"/>
      <c r="L176" s="581"/>
      <c r="M176" s="584"/>
      <c r="N176" s="316"/>
      <c r="O176" s="317"/>
      <c r="P176" s="315"/>
      <c r="Q176" s="319"/>
      <c r="R176" s="316"/>
      <c r="S176" s="320"/>
      <c r="T176" s="401"/>
      <c r="U176" s="402"/>
      <c r="V176" s="315" t="s">
        <v>15</v>
      </c>
      <c r="W176" s="335"/>
      <c r="X176" s="336">
        <v>5</v>
      </c>
      <c r="Y176" s="335"/>
      <c r="Z176" s="400">
        <f t="shared" si="15"/>
        <v>5</v>
      </c>
      <c r="AA176" s="31"/>
      <c r="AB176" s="32"/>
      <c r="AC176" s="327"/>
      <c r="AD176" s="570"/>
      <c r="AE176" s="548"/>
      <c r="AF176" s="550"/>
      <c r="AG176" s="328"/>
      <c r="AH176" s="313"/>
      <c r="AI176" s="329"/>
      <c r="AJ176" s="312"/>
      <c r="AK176" s="312"/>
      <c r="AL176" s="314"/>
      <c r="AM176" s="314">
        <v>13250</v>
      </c>
      <c r="AN176" s="330">
        <f t="shared" si="11"/>
        <v>66250</v>
      </c>
      <c r="AO176" s="314"/>
      <c r="AP176" s="314"/>
      <c r="AQ176" s="312"/>
      <c r="AR176" s="313"/>
      <c r="AS176" s="312"/>
      <c r="AT176" s="313"/>
      <c r="AU176" s="313"/>
      <c r="AV176" s="329"/>
      <c r="AW176" s="314"/>
    </row>
    <row r="177" spans="1:49" ht="16.5">
      <c r="A177" s="315"/>
      <c r="B177" s="316"/>
      <c r="C177" s="317"/>
      <c r="D177" s="31"/>
      <c r="E177" s="32"/>
      <c r="F177" s="544"/>
      <c r="G177" s="316"/>
      <c r="H177" s="318"/>
      <c r="I177" s="578"/>
      <c r="J177" s="570"/>
      <c r="K177" s="550"/>
      <c r="L177" s="581"/>
      <c r="M177" s="584"/>
      <c r="N177" s="316"/>
      <c r="O177" s="317"/>
      <c r="P177" s="315"/>
      <c r="Q177" s="319"/>
      <c r="R177" s="316"/>
      <c r="S177" s="320"/>
      <c r="T177" s="401"/>
      <c r="U177" s="402"/>
      <c r="V177" s="315" t="s">
        <v>15</v>
      </c>
      <c r="W177" s="335"/>
      <c r="X177" s="336"/>
      <c r="Y177" s="335">
        <v>14</v>
      </c>
      <c r="Z177" s="400">
        <f t="shared" si="15"/>
        <v>14</v>
      </c>
      <c r="AA177" s="31"/>
      <c r="AB177" s="32"/>
      <c r="AC177" s="327"/>
      <c r="AD177" s="570"/>
      <c r="AE177" s="548"/>
      <c r="AF177" s="550"/>
      <c r="AG177" s="328"/>
      <c r="AH177" s="313"/>
      <c r="AI177" s="329"/>
      <c r="AJ177" s="312"/>
      <c r="AK177" s="312"/>
      <c r="AL177" s="314"/>
      <c r="AM177" s="314">
        <v>6600</v>
      </c>
      <c r="AN177" s="330">
        <f>+AM177*Y177</f>
        <v>92400</v>
      </c>
      <c r="AO177" s="314"/>
      <c r="AP177" s="314"/>
      <c r="AQ177" s="312"/>
      <c r="AR177" s="313"/>
      <c r="AS177" s="312"/>
      <c r="AT177" s="313"/>
      <c r="AU177" s="313"/>
      <c r="AV177" s="329"/>
      <c r="AW177" s="314"/>
    </row>
    <row r="178" spans="1:49" ht="16.5">
      <c r="A178" s="315"/>
      <c r="B178" s="316"/>
      <c r="C178" s="317"/>
      <c r="D178" s="31"/>
      <c r="E178" s="32"/>
      <c r="F178" s="544"/>
      <c r="G178" s="316"/>
      <c r="H178" s="318"/>
      <c r="I178" s="578"/>
      <c r="J178" s="570"/>
      <c r="K178" s="550"/>
      <c r="L178" s="581"/>
      <c r="M178" s="584"/>
      <c r="N178" s="316"/>
      <c r="O178" s="317"/>
      <c r="P178" s="315"/>
      <c r="Q178" s="319"/>
      <c r="R178" s="316"/>
      <c r="S178" s="320"/>
      <c r="T178" s="401"/>
      <c r="U178" s="402">
        <v>4</v>
      </c>
      <c r="V178" s="315" t="s">
        <v>181</v>
      </c>
      <c r="W178" s="335">
        <v>0</v>
      </c>
      <c r="X178" s="336">
        <v>1</v>
      </c>
      <c r="Y178" s="335"/>
      <c r="Z178" s="400">
        <f t="shared" si="15"/>
        <v>1</v>
      </c>
      <c r="AA178" s="31"/>
      <c r="AB178" s="32"/>
      <c r="AC178" s="327"/>
      <c r="AD178" s="570"/>
      <c r="AE178" s="548"/>
      <c r="AF178" s="550"/>
      <c r="AG178" s="328"/>
      <c r="AH178" s="313"/>
      <c r="AI178" s="329"/>
      <c r="AJ178" s="312"/>
      <c r="AK178" s="312"/>
      <c r="AL178" s="314"/>
      <c r="AM178" s="314">
        <v>6675</v>
      </c>
      <c r="AN178" s="330">
        <f t="shared" si="11"/>
        <v>6675</v>
      </c>
      <c r="AO178" s="314"/>
      <c r="AP178" s="314"/>
      <c r="AQ178" s="312"/>
      <c r="AR178" s="313"/>
      <c r="AS178" s="312"/>
      <c r="AT178" s="313"/>
      <c r="AU178" s="313"/>
      <c r="AV178" s="329"/>
      <c r="AW178" s="314"/>
    </row>
    <row r="179" spans="1:49" ht="16.5">
      <c r="A179" s="315"/>
      <c r="B179" s="316"/>
      <c r="C179" s="317"/>
      <c r="D179" s="31"/>
      <c r="E179" s="32"/>
      <c r="F179" s="544"/>
      <c r="G179" s="316"/>
      <c r="H179" s="318"/>
      <c r="I179" s="578"/>
      <c r="J179" s="570"/>
      <c r="K179" s="550"/>
      <c r="L179" s="581"/>
      <c r="M179" s="584"/>
      <c r="N179" s="316"/>
      <c r="O179" s="317"/>
      <c r="P179" s="315"/>
      <c r="Q179" s="319"/>
      <c r="R179" s="316"/>
      <c r="S179" s="320"/>
      <c r="T179" s="401"/>
      <c r="U179" s="402"/>
      <c r="V179" s="315" t="s">
        <v>181</v>
      </c>
      <c r="W179" s="335">
        <v>0</v>
      </c>
      <c r="X179" s="336"/>
      <c r="Y179" s="335">
        <v>1</v>
      </c>
      <c r="Z179" s="353" t="s">
        <v>301</v>
      </c>
      <c r="AA179" s="31"/>
      <c r="AB179" s="32"/>
      <c r="AC179" s="327"/>
      <c r="AD179" s="570"/>
      <c r="AE179" s="548"/>
      <c r="AF179" s="550"/>
      <c r="AG179" s="328"/>
      <c r="AH179" s="313"/>
      <c r="AI179" s="329"/>
      <c r="AJ179" s="312"/>
      <c r="AK179" s="312"/>
      <c r="AL179" s="314"/>
      <c r="AM179" s="314">
        <v>4950</v>
      </c>
      <c r="AN179" s="330">
        <f>+AM179*Y179</f>
        <v>4950</v>
      </c>
      <c r="AO179" s="314"/>
      <c r="AP179" s="314"/>
      <c r="AQ179" s="312"/>
      <c r="AR179" s="313"/>
      <c r="AS179" s="312"/>
      <c r="AT179" s="313"/>
      <c r="AU179" s="312"/>
      <c r="AV179" s="329"/>
      <c r="AW179" s="314"/>
    </row>
    <row r="180" spans="1:49" ht="16.5">
      <c r="A180" s="315"/>
      <c r="B180" s="316"/>
      <c r="C180" s="317"/>
      <c r="D180" s="31"/>
      <c r="E180" s="32"/>
      <c r="F180" s="544"/>
      <c r="G180" s="316"/>
      <c r="H180" s="318"/>
      <c r="I180" s="578"/>
      <c r="J180" s="570"/>
      <c r="K180" s="550"/>
      <c r="L180" s="581"/>
      <c r="M180" s="584"/>
      <c r="N180" s="316"/>
      <c r="O180" s="317"/>
      <c r="P180" s="315"/>
      <c r="Q180" s="319"/>
      <c r="R180" s="316"/>
      <c r="S180" s="320"/>
      <c r="T180" s="401"/>
      <c r="U180" s="402">
        <v>5</v>
      </c>
      <c r="V180" s="315" t="s">
        <v>271</v>
      </c>
      <c r="W180" s="335">
        <v>1</v>
      </c>
      <c r="X180" s="336">
        <v>0</v>
      </c>
      <c r="Y180" s="335">
        <v>0</v>
      </c>
      <c r="Z180" s="400">
        <f t="shared" si="15"/>
        <v>1</v>
      </c>
      <c r="AA180" s="31"/>
      <c r="AB180" s="32"/>
      <c r="AC180" s="327"/>
      <c r="AD180" s="570"/>
      <c r="AE180" s="548"/>
      <c r="AF180" s="550"/>
      <c r="AG180" s="328"/>
      <c r="AH180" s="313"/>
      <c r="AI180" s="329"/>
      <c r="AJ180" s="312"/>
      <c r="AK180" s="312"/>
      <c r="AL180" s="314"/>
      <c r="AM180" s="314">
        <v>100000</v>
      </c>
      <c r="AN180" s="330">
        <f>+AM180*W180</f>
        <v>100000</v>
      </c>
      <c r="AO180" s="314"/>
      <c r="AP180" s="314"/>
      <c r="AQ180" s="312"/>
      <c r="AR180" s="313"/>
      <c r="AS180" s="312"/>
      <c r="AT180" s="313"/>
      <c r="AU180" s="313"/>
      <c r="AV180" s="329"/>
      <c r="AW180" s="314"/>
    </row>
    <row r="181" spans="1:49" ht="16.5">
      <c r="A181" s="315"/>
      <c r="B181" s="316"/>
      <c r="C181" s="317"/>
      <c r="D181" s="31"/>
      <c r="E181" s="32"/>
      <c r="F181" s="544"/>
      <c r="G181" s="316"/>
      <c r="H181" s="318"/>
      <c r="I181" s="578"/>
      <c r="J181" s="570"/>
      <c r="K181" s="550"/>
      <c r="L181" s="581"/>
      <c r="M181" s="584"/>
      <c r="N181" s="316"/>
      <c r="O181" s="317"/>
      <c r="P181" s="315"/>
      <c r="Q181" s="319"/>
      <c r="R181" s="316"/>
      <c r="S181" s="320"/>
      <c r="T181" s="401"/>
      <c r="U181" s="402">
        <v>6</v>
      </c>
      <c r="V181" s="315" t="s">
        <v>179</v>
      </c>
      <c r="W181" s="335">
        <v>1</v>
      </c>
      <c r="X181" s="336">
        <v>0</v>
      </c>
      <c r="Y181" s="335"/>
      <c r="Z181" s="400">
        <f t="shared" si="15"/>
        <v>1</v>
      </c>
      <c r="AA181" s="31"/>
      <c r="AB181" s="32"/>
      <c r="AC181" s="327"/>
      <c r="AD181" s="570"/>
      <c r="AE181" s="548"/>
      <c r="AF181" s="550"/>
      <c r="AG181" s="328"/>
      <c r="AH181" s="313"/>
      <c r="AI181" s="329"/>
      <c r="AJ181" s="312"/>
      <c r="AK181" s="312"/>
      <c r="AL181" s="314"/>
      <c r="AM181" s="314">
        <v>125000</v>
      </c>
      <c r="AN181" s="330">
        <f>+AM181*W181</f>
        <v>125000</v>
      </c>
      <c r="AO181" s="314"/>
      <c r="AP181" s="314"/>
      <c r="AQ181" s="312"/>
      <c r="AR181" s="313"/>
      <c r="AS181" s="312"/>
      <c r="AT181" s="313"/>
      <c r="AU181" s="313"/>
      <c r="AV181" s="329"/>
      <c r="AW181" s="314"/>
    </row>
    <row r="182" spans="1:49" ht="16.5">
      <c r="A182" s="315"/>
      <c r="B182" s="316"/>
      <c r="C182" s="317"/>
      <c r="D182" s="31"/>
      <c r="E182" s="32"/>
      <c r="F182" s="544"/>
      <c r="G182" s="316"/>
      <c r="H182" s="318"/>
      <c r="I182" s="578"/>
      <c r="J182" s="570"/>
      <c r="K182" s="550"/>
      <c r="L182" s="581"/>
      <c r="M182" s="584"/>
      <c r="N182" s="316"/>
      <c r="O182" s="317"/>
      <c r="P182" s="315"/>
      <c r="Q182" s="319"/>
      <c r="R182" s="316"/>
      <c r="S182" s="320"/>
      <c r="T182" s="401"/>
      <c r="U182" s="402"/>
      <c r="V182" s="315" t="s">
        <v>179</v>
      </c>
      <c r="W182" s="335"/>
      <c r="X182" s="336">
        <v>0</v>
      </c>
      <c r="Y182" s="335">
        <v>1</v>
      </c>
      <c r="Z182" s="400">
        <f t="shared" si="15"/>
        <v>1</v>
      </c>
      <c r="AA182" s="31"/>
      <c r="AB182" s="32"/>
      <c r="AC182" s="327"/>
      <c r="AD182" s="570"/>
      <c r="AE182" s="548"/>
      <c r="AF182" s="550"/>
      <c r="AG182" s="328"/>
      <c r="AH182" s="313"/>
      <c r="AI182" s="329"/>
      <c r="AJ182" s="312"/>
      <c r="AK182" s="312"/>
      <c r="AL182" s="314"/>
      <c r="AM182" s="314">
        <v>41250</v>
      </c>
      <c r="AN182" s="330">
        <f>+AM182*Y182</f>
        <v>41250</v>
      </c>
      <c r="AO182" s="314"/>
      <c r="AP182" s="314"/>
      <c r="AQ182" s="312"/>
      <c r="AR182" s="313"/>
      <c r="AS182" s="312"/>
      <c r="AT182" s="313"/>
      <c r="AU182" s="313"/>
      <c r="AV182" s="329"/>
      <c r="AW182" s="314"/>
    </row>
    <row r="183" spans="1:49" ht="16.5">
      <c r="A183" s="315"/>
      <c r="B183" s="316"/>
      <c r="C183" s="317"/>
      <c r="D183" s="31"/>
      <c r="E183" s="32"/>
      <c r="F183" s="544"/>
      <c r="G183" s="316"/>
      <c r="H183" s="318"/>
      <c r="I183" s="578"/>
      <c r="J183" s="570"/>
      <c r="K183" s="550"/>
      <c r="L183" s="581"/>
      <c r="M183" s="584"/>
      <c r="N183" s="316"/>
      <c r="O183" s="317"/>
      <c r="P183" s="315"/>
      <c r="Q183" s="319"/>
      <c r="R183" s="316"/>
      <c r="S183" s="320"/>
      <c r="T183" s="401"/>
      <c r="U183" s="402">
        <v>7</v>
      </c>
      <c r="V183" s="315" t="s">
        <v>170</v>
      </c>
      <c r="W183" s="335">
        <v>0</v>
      </c>
      <c r="X183" s="336">
        <v>5</v>
      </c>
      <c r="Y183" s="335"/>
      <c r="Z183" s="400">
        <f t="shared" si="15"/>
        <v>5</v>
      </c>
      <c r="AA183" s="31"/>
      <c r="AB183" s="32"/>
      <c r="AC183" s="327"/>
      <c r="AD183" s="570"/>
      <c r="AE183" s="548"/>
      <c r="AF183" s="550"/>
      <c r="AG183" s="328"/>
      <c r="AH183" s="313"/>
      <c r="AI183" s="329"/>
      <c r="AJ183" s="312"/>
      <c r="AK183" s="312"/>
      <c r="AL183" s="314"/>
      <c r="AM183" s="314">
        <v>231000</v>
      </c>
      <c r="AN183" s="330">
        <f t="shared" si="11"/>
        <v>1155000</v>
      </c>
      <c r="AO183" s="314"/>
      <c r="AP183" s="314"/>
      <c r="AQ183" s="312"/>
      <c r="AR183" s="313"/>
      <c r="AS183" s="312"/>
      <c r="AT183" s="313"/>
      <c r="AU183" s="313"/>
      <c r="AV183" s="329"/>
      <c r="AW183" s="314"/>
    </row>
    <row r="184" spans="1:49" ht="16.5">
      <c r="A184" s="315"/>
      <c r="B184" s="316"/>
      <c r="C184" s="317"/>
      <c r="D184" s="31"/>
      <c r="E184" s="32"/>
      <c r="F184" s="544"/>
      <c r="G184" s="316"/>
      <c r="H184" s="318"/>
      <c r="I184" s="578"/>
      <c r="J184" s="570"/>
      <c r="K184" s="550"/>
      <c r="L184" s="581"/>
      <c r="M184" s="584"/>
      <c r="N184" s="316"/>
      <c r="O184" s="317"/>
      <c r="P184" s="315"/>
      <c r="Q184" s="319"/>
      <c r="R184" s="316"/>
      <c r="S184" s="320"/>
      <c r="T184" s="401"/>
      <c r="U184" s="402"/>
      <c r="V184" s="315" t="s">
        <v>170</v>
      </c>
      <c r="W184" s="335">
        <v>0</v>
      </c>
      <c r="X184" s="336"/>
      <c r="Y184" s="335">
        <v>3</v>
      </c>
      <c r="Z184" s="400">
        <f t="shared" si="15"/>
        <v>3</v>
      </c>
      <c r="AA184" s="31"/>
      <c r="AB184" s="32"/>
      <c r="AC184" s="327"/>
      <c r="AD184" s="570"/>
      <c r="AE184" s="548"/>
      <c r="AF184" s="550"/>
      <c r="AG184" s="328"/>
      <c r="AH184" s="313"/>
      <c r="AI184" s="329"/>
      <c r="AJ184" s="312"/>
      <c r="AK184" s="312"/>
      <c r="AL184" s="314"/>
      <c r="AM184" s="314">
        <v>115500</v>
      </c>
      <c r="AN184" s="330">
        <f>+AM184*Y184</f>
        <v>346500</v>
      </c>
      <c r="AO184" s="314"/>
      <c r="AP184" s="314"/>
      <c r="AQ184" s="312"/>
      <c r="AR184" s="313"/>
      <c r="AS184" s="312"/>
      <c r="AT184" s="313"/>
      <c r="AU184" s="313"/>
      <c r="AV184" s="329"/>
      <c r="AW184" s="314"/>
    </row>
    <row r="185" spans="1:49" ht="16.5">
      <c r="A185" s="315"/>
      <c r="B185" s="316"/>
      <c r="C185" s="317"/>
      <c r="D185" s="31"/>
      <c r="E185" s="32"/>
      <c r="F185" s="544"/>
      <c r="G185" s="316"/>
      <c r="H185" s="318"/>
      <c r="I185" s="578"/>
      <c r="J185" s="570"/>
      <c r="K185" s="550"/>
      <c r="L185" s="581"/>
      <c r="M185" s="584"/>
      <c r="N185" s="316"/>
      <c r="O185" s="317"/>
      <c r="P185" s="315"/>
      <c r="Q185" s="319"/>
      <c r="R185" s="316"/>
      <c r="S185" s="320"/>
      <c r="T185" s="401"/>
      <c r="U185" s="402">
        <v>8</v>
      </c>
      <c r="V185" s="315" t="s">
        <v>302</v>
      </c>
      <c r="W185" s="335">
        <v>0</v>
      </c>
      <c r="X185" s="336">
        <v>5</v>
      </c>
      <c r="Y185" s="335">
        <v>0</v>
      </c>
      <c r="Z185" s="337" t="s">
        <v>303</v>
      </c>
      <c r="AA185" s="31"/>
      <c r="AB185" s="32"/>
      <c r="AC185" s="327"/>
      <c r="AD185" s="570"/>
      <c r="AE185" s="548"/>
      <c r="AF185" s="550"/>
      <c r="AG185" s="328"/>
      <c r="AH185" s="313"/>
      <c r="AI185" s="329"/>
      <c r="AJ185" s="312"/>
      <c r="AK185" s="312"/>
      <c r="AL185" s="314"/>
      <c r="AM185" s="314">
        <v>16940</v>
      </c>
      <c r="AN185" s="330">
        <f t="shared" si="11"/>
        <v>84700</v>
      </c>
      <c r="AO185" s="314"/>
      <c r="AP185" s="314"/>
      <c r="AQ185" s="312"/>
      <c r="AR185" s="313"/>
      <c r="AS185" s="312"/>
      <c r="AT185" s="313"/>
      <c r="AU185" s="313"/>
      <c r="AV185" s="329"/>
      <c r="AW185" s="314"/>
    </row>
    <row r="186" spans="1:49" ht="16.5">
      <c r="A186" s="315"/>
      <c r="B186" s="316"/>
      <c r="C186" s="317"/>
      <c r="D186" s="31"/>
      <c r="E186" s="32"/>
      <c r="F186" s="544"/>
      <c r="G186" s="316"/>
      <c r="H186" s="318"/>
      <c r="I186" s="578"/>
      <c r="J186" s="570"/>
      <c r="K186" s="550"/>
      <c r="L186" s="581"/>
      <c r="M186" s="584"/>
      <c r="N186" s="316"/>
      <c r="O186" s="317"/>
      <c r="P186" s="315"/>
      <c r="Q186" s="319"/>
      <c r="R186" s="316"/>
      <c r="S186" s="320"/>
      <c r="T186" s="401"/>
      <c r="U186" s="402">
        <v>9</v>
      </c>
      <c r="V186" s="315" t="s">
        <v>12</v>
      </c>
      <c r="W186" s="335">
        <v>0</v>
      </c>
      <c r="X186" s="336">
        <v>50</v>
      </c>
      <c r="Y186" s="335">
        <v>0</v>
      </c>
      <c r="Z186" s="400">
        <f t="shared" si="15"/>
        <v>50</v>
      </c>
      <c r="AA186" s="31"/>
      <c r="AB186" s="32"/>
      <c r="AC186" s="327"/>
      <c r="AD186" s="570"/>
      <c r="AE186" s="548"/>
      <c r="AF186" s="550"/>
      <c r="AG186" s="328"/>
      <c r="AH186" s="313"/>
      <c r="AI186" s="329"/>
      <c r="AJ186" s="312"/>
      <c r="AK186" s="312"/>
      <c r="AL186" s="314"/>
      <c r="AM186" s="314">
        <v>10000</v>
      </c>
      <c r="AN186" s="330">
        <f t="shared" si="11"/>
        <v>500000</v>
      </c>
      <c r="AO186" s="314"/>
      <c r="AP186" s="314"/>
      <c r="AQ186" s="312"/>
      <c r="AR186" s="313"/>
      <c r="AS186" s="312"/>
      <c r="AT186" s="313"/>
      <c r="AU186" s="313"/>
      <c r="AV186" s="329"/>
      <c r="AW186" s="314"/>
    </row>
    <row r="187" spans="1:49" ht="16.5">
      <c r="A187" s="315"/>
      <c r="B187" s="316"/>
      <c r="C187" s="317"/>
      <c r="D187" s="31"/>
      <c r="E187" s="32"/>
      <c r="F187" s="544"/>
      <c r="G187" s="316"/>
      <c r="H187" s="318"/>
      <c r="I187" s="578"/>
      <c r="J187" s="570"/>
      <c r="K187" s="550"/>
      <c r="L187" s="581"/>
      <c r="M187" s="584"/>
      <c r="N187" s="316"/>
      <c r="O187" s="317"/>
      <c r="P187" s="315"/>
      <c r="Q187" s="319"/>
      <c r="R187" s="316"/>
      <c r="S187" s="320"/>
      <c r="T187" s="401"/>
      <c r="U187" s="402">
        <v>10</v>
      </c>
      <c r="V187" s="315" t="s">
        <v>304</v>
      </c>
      <c r="W187" s="335">
        <v>1</v>
      </c>
      <c r="X187" s="336">
        <v>0</v>
      </c>
      <c r="Y187" s="335">
        <v>0</v>
      </c>
      <c r="Z187" s="400">
        <f t="shared" si="15"/>
        <v>1</v>
      </c>
      <c r="AA187" s="31"/>
      <c r="AB187" s="32"/>
      <c r="AC187" s="327"/>
      <c r="AD187" s="570"/>
      <c r="AE187" s="548"/>
      <c r="AF187" s="550"/>
      <c r="AG187" s="328"/>
      <c r="AH187" s="313"/>
      <c r="AI187" s="329"/>
      <c r="AJ187" s="312"/>
      <c r="AK187" s="312"/>
      <c r="AL187" s="314"/>
      <c r="AM187" s="314">
        <v>80000</v>
      </c>
      <c r="AN187" s="330">
        <f>+AM187*W187</f>
        <v>80000</v>
      </c>
      <c r="AO187" s="314"/>
      <c r="AP187" s="314"/>
      <c r="AQ187" s="312"/>
      <c r="AR187" s="313"/>
      <c r="AS187" s="312"/>
      <c r="AT187" s="313"/>
      <c r="AU187" s="313"/>
      <c r="AV187" s="329"/>
      <c r="AW187" s="314"/>
    </row>
    <row r="188" spans="1:49" ht="16.5">
      <c r="A188" s="315"/>
      <c r="B188" s="316"/>
      <c r="C188" s="317"/>
      <c r="D188" s="31"/>
      <c r="E188" s="32"/>
      <c r="F188" s="544"/>
      <c r="G188" s="316"/>
      <c r="H188" s="318"/>
      <c r="I188" s="578"/>
      <c r="J188" s="570"/>
      <c r="K188" s="550"/>
      <c r="L188" s="581"/>
      <c r="M188" s="584"/>
      <c r="N188" s="316"/>
      <c r="O188" s="317"/>
      <c r="P188" s="315"/>
      <c r="Q188" s="319"/>
      <c r="R188" s="316"/>
      <c r="S188" s="320"/>
      <c r="T188" s="401"/>
      <c r="U188" s="402">
        <v>11</v>
      </c>
      <c r="V188" s="315" t="s">
        <v>201</v>
      </c>
      <c r="W188" s="335">
        <v>0</v>
      </c>
      <c r="X188" s="336">
        <v>1</v>
      </c>
      <c r="Y188" s="335">
        <v>0</v>
      </c>
      <c r="Z188" s="400">
        <f t="shared" si="15"/>
        <v>1</v>
      </c>
      <c r="AA188" s="31"/>
      <c r="AB188" s="32"/>
      <c r="AC188" s="327"/>
      <c r="AD188" s="570"/>
      <c r="AE188" s="548"/>
      <c r="AF188" s="550"/>
      <c r="AG188" s="328"/>
      <c r="AH188" s="313"/>
      <c r="AI188" s="329"/>
      <c r="AJ188" s="312"/>
      <c r="AK188" s="312"/>
      <c r="AL188" s="314"/>
      <c r="AM188" s="314">
        <v>66000</v>
      </c>
      <c r="AN188" s="330">
        <f t="shared" si="11"/>
        <v>66000</v>
      </c>
      <c r="AO188" s="314"/>
      <c r="AP188" s="314"/>
      <c r="AQ188" s="312"/>
      <c r="AR188" s="313"/>
      <c r="AS188" s="312"/>
      <c r="AT188" s="313"/>
      <c r="AU188" s="313"/>
      <c r="AV188" s="329"/>
      <c r="AW188" s="314"/>
    </row>
    <row r="189" spans="1:49" ht="16.5">
      <c r="A189" s="315"/>
      <c r="B189" s="316"/>
      <c r="C189" s="317"/>
      <c r="D189" s="31"/>
      <c r="E189" s="32"/>
      <c r="F189" s="544"/>
      <c r="G189" s="316"/>
      <c r="H189" s="318"/>
      <c r="I189" s="578"/>
      <c r="J189" s="570"/>
      <c r="K189" s="550"/>
      <c r="L189" s="581"/>
      <c r="M189" s="584"/>
      <c r="N189" s="316"/>
      <c r="O189" s="317"/>
      <c r="P189" s="315"/>
      <c r="Q189" s="319"/>
      <c r="R189" s="316"/>
      <c r="S189" s="320"/>
      <c r="T189" s="401"/>
      <c r="U189" s="402"/>
      <c r="V189" s="315" t="s">
        <v>174</v>
      </c>
      <c r="W189" s="335">
        <v>1</v>
      </c>
      <c r="X189" s="336"/>
      <c r="Y189" s="335"/>
      <c r="Z189" s="400">
        <f t="shared" si="15"/>
        <v>1</v>
      </c>
      <c r="AA189" s="31"/>
      <c r="AB189" s="32"/>
      <c r="AC189" s="327"/>
      <c r="AD189" s="570"/>
      <c r="AE189" s="548"/>
      <c r="AF189" s="550"/>
      <c r="AG189" s="328"/>
      <c r="AH189" s="313"/>
      <c r="AI189" s="329"/>
      <c r="AJ189" s="312"/>
      <c r="AK189" s="312"/>
      <c r="AL189" s="314"/>
      <c r="AM189" s="314">
        <v>16900</v>
      </c>
      <c r="AN189" s="330">
        <f>+AM189*W189</f>
        <v>16900</v>
      </c>
      <c r="AO189" s="314"/>
      <c r="AP189" s="314"/>
      <c r="AQ189" s="312"/>
      <c r="AR189" s="313"/>
      <c r="AS189" s="312"/>
      <c r="AT189" s="313"/>
      <c r="AU189" s="313"/>
      <c r="AV189" s="329"/>
      <c r="AW189" s="314"/>
    </row>
    <row r="190" spans="1:49" ht="16.5">
      <c r="A190" s="315"/>
      <c r="B190" s="316"/>
      <c r="C190" s="317"/>
      <c r="D190" s="31"/>
      <c r="E190" s="32"/>
      <c r="F190" s="544"/>
      <c r="G190" s="316"/>
      <c r="H190" s="318"/>
      <c r="I190" s="578"/>
      <c r="J190" s="570"/>
      <c r="K190" s="550"/>
      <c r="L190" s="581"/>
      <c r="M190" s="584"/>
      <c r="N190" s="316"/>
      <c r="O190" s="317"/>
      <c r="P190" s="315"/>
      <c r="Q190" s="319"/>
      <c r="R190" s="316"/>
      <c r="S190" s="320"/>
      <c r="T190" s="401"/>
      <c r="U190" s="402"/>
      <c r="V190" s="315" t="s">
        <v>174</v>
      </c>
      <c r="W190" s="335"/>
      <c r="X190" s="336">
        <v>3</v>
      </c>
      <c r="Y190" s="335"/>
      <c r="Z190" s="400">
        <f t="shared" si="15"/>
        <v>3</v>
      </c>
      <c r="AA190" s="31"/>
      <c r="AB190" s="32"/>
      <c r="AC190" s="327"/>
      <c r="AD190" s="570"/>
      <c r="AE190" s="548"/>
      <c r="AF190" s="550"/>
      <c r="AG190" s="328"/>
      <c r="AH190" s="313"/>
      <c r="AI190" s="329"/>
      <c r="AJ190" s="312"/>
      <c r="AK190" s="312"/>
      <c r="AL190" s="314"/>
      <c r="AM190" s="314">
        <v>12700</v>
      </c>
      <c r="AN190" s="330">
        <f t="shared" si="11"/>
        <v>38100</v>
      </c>
      <c r="AO190" s="314"/>
      <c r="AP190" s="314"/>
      <c r="AQ190" s="312"/>
      <c r="AR190" s="313"/>
      <c r="AS190" s="312"/>
      <c r="AT190" s="313"/>
      <c r="AU190" s="313"/>
      <c r="AV190" s="329"/>
      <c r="AW190" s="314"/>
    </row>
    <row r="191" spans="1:49" ht="16.5">
      <c r="A191" s="315"/>
      <c r="B191" s="316"/>
      <c r="C191" s="317"/>
      <c r="D191" s="31"/>
      <c r="E191" s="32"/>
      <c r="F191" s="544"/>
      <c r="G191" s="316"/>
      <c r="H191" s="318"/>
      <c r="I191" s="578"/>
      <c r="J191" s="570"/>
      <c r="K191" s="550"/>
      <c r="L191" s="581"/>
      <c r="M191" s="584"/>
      <c r="N191" s="316"/>
      <c r="O191" s="317"/>
      <c r="P191" s="315"/>
      <c r="Q191" s="319"/>
      <c r="R191" s="316"/>
      <c r="S191" s="31"/>
      <c r="T191" s="401"/>
      <c r="U191" s="402"/>
      <c r="V191" s="315" t="s">
        <v>174</v>
      </c>
      <c r="W191" s="335"/>
      <c r="X191" s="336"/>
      <c r="Y191" s="335">
        <v>6</v>
      </c>
      <c r="Z191" s="400">
        <f t="shared" si="15"/>
        <v>6</v>
      </c>
      <c r="AA191" s="31"/>
      <c r="AB191" s="32"/>
      <c r="AC191" s="327"/>
      <c r="AD191" s="570"/>
      <c r="AE191" s="548"/>
      <c r="AF191" s="550"/>
      <c r="AG191" s="328"/>
      <c r="AH191" s="313"/>
      <c r="AI191" s="329"/>
      <c r="AJ191" s="312"/>
      <c r="AK191" s="312"/>
      <c r="AL191" s="314"/>
      <c r="AM191" s="314">
        <v>3250</v>
      </c>
      <c r="AN191" s="330">
        <f>+AM191*Y191</f>
        <v>19500</v>
      </c>
      <c r="AO191" s="314"/>
      <c r="AP191" s="314"/>
      <c r="AQ191" s="312"/>
      <c r="AR191" s="313"/>
      <c r="AS191" s="312"/>
      <c r="AT191" s="313"/>
      <c r="AU191" s="313"/>
      <c r="AV191" s="329"/>
      <c r="AW191" s="314"/>
    </row>
    <row r="192" spans="1:49" ht="16.5">
      <c r="A192" s="315"/>
      <c r="B192" s="316"/>
      <c r="C192" s="317"/>
      <c r="D192" s="31"/>
      <c r="E192" s="32"/>
      <c r="F192" s="544"/>
      <c r="G192" s="316"/>
      <c r="H192" s="318"/>
      <c r="I192" s="578"/>
      <c r="J192" s="570"/>
      <c r="K192" s="550"/>
      <c r="L192" s="581"/>
      <c r="M192" s="584"/>
      <c r="N192" s="316"/>
      <c r="O192" s="317"/>
      <c r="P192" s="315"/>
      <c r="Q192" s="319"/>
      <c r="R192" s="316"/>
      <c r="S192" s="31"/>
      <c r="T192" s="401"/>
      <c r="U192" s="402">
        <v>13</v>
      </c>
      <c r="V192" s="315" t="s">
        <v>305</v>
      </c>
      <c r="W192" s="335">
        <v>0</v>
      </c>
      <c r="X192" s="336">
        <v>100</v>
      </c>
      <c r="Y192" s="335">
        <v>0</v>
      </c>
      <c r="Z192" s="400"/>
      <c r="AA192" s="31"/>
      <c r="AB192" s="32"/>
      <c r="AC192" s="327"/>
      <c r="AD192" s="570"/>
      <c r="AE192" s="548"/>
      <c r="AF192" s="550"/>
      <c r="AG192" s="328"/>
      <c r="AH192" s="313"/>
      <c r="AI192" s="329"/>
      <c r="AJ192" s="312"/>
      <c r="AK192" s="312"/>
      <c r="AL192" s="314"/>
      <c r="AM192" s="314">
        <v>690</v>
      </c>
      <c r="AN192" s="330">
        <f t="shared" si="11"/>
        <v>69000</v>
      </c>
      <c r="AO192" s="314"/>
      <c r="AP192" s="314"/>
      <c r="AQ192" s="312"/>
      <c r="AR192" s="313"/>
      <c r="AS192" s="312"/>
      <c r="AT192" s="313"/>
      <c r="AU192" s="313"/>
      <c r="AV192" s="329"/>
      <c r="AW192" s="314"/>
    </row>
    <row r="193" spans="1:49" ht="16.5">
      <c r="A193" s="315"/>
      <c r="B193" s="316"/>
      <c r="C193" s="317"/>
      <c r="D193" s="31"/>
      <c r="E193" s="32"/>
      <c r="F193" s="544"/>
      <c r="G193" s="316"/>
      <c r="H193" s="318"/>
      <c r="I193" s="578"/>
      <c r="J193" s="570"/>
      <c r="K193" s="550"/>
      <c r="L193" s="581"/>
      <c r="M193" s="584"/>
      <c r="N193" s="316"/>
      <c r="O193" s="317"/>
      <c r="P193" s="315"/>
      <c r="Q193" s="319"/>
      <c r="R193" s="316"/>
      <c r="S193" s="31"/>
      <c r="T193" s="401"/>
      <c r="U193" s="402">
        <v>14</v>
      </c>
      <c r="V193" s="315" t="s">
        <v>228</v>
      </c>
      <c r="W193" s="335">
        <v>150</v>
      </c>
      <c r="X193" s="336"/>
      <c r="Y193" s="335">
        <v>0</v>
      </c>
      <c r="Z193" s="400"/>
      <c r="AA193" s="31"/>
      <c r="AB193" s="32"/>
      <c r="AC193" s="327"/>
      <c r="AD193" s="570"/>
      <c r="AE193" s="548"/>
      <c r="AF193" s="550"/>
      <c r="AG193" s="328"/>
      <c r="AH193" s="313"/>
      <c r="AI193" s="329"/>
      <c r="AJ193" s="312"/>
      <c r="AK193" s="312"/>
      <c r="AL193" s="314"/>
      <c r="AM193" s="314">
        <v>640</v>
      </c>
      <c r="AN193" s="330">
        <f>+AM193*W193</f>
        <v>96000</v>
      </c>
      <c r="AO193" s="314"/>
      <c r="AP193" s="314"/>
      <c r="AQ193" s="312"/>
      <c r="AR193" s="313"/>
      <c r="AS193" s="312"/>
      <c r="AT193" s="313"/>
      <c r="AU193" s="313"/>
      <c r="AV193" s="329"/>
      <c r="AW193" s="314"/>
    </row>
    <row r="194" spans="1:49" ht="16.5">
      <c r="A194" s="315"/>
      <c r="B194" s="316"/>
      <c r="C194" s="317"/>
      <c r="D194" s="31"/>
      <c r="E194" s="32"/>
      <c r="F194" s="544"/>
      <c r="G194" s="316"/>
      <c r="H194" s="318"/>
      <c r="I194" s="578"/>
      <c r="J194" s="570"/>
      <c r="K194" s="550"/>
      <c r="L194" s="581"/>
      <c r="M194" s="584"/>
      <c r="N194" s="316"/>
      <c r="O194" s="317"/>
      <c r="P194" s="315"/>
      <c r="Q194" s="319"/>
      <c r="R194" s="316"/>
      <c r="S194" s="31"/>
      <c r="T194" s="401"/>
      <c r="U194" s="402"/>
      <c r="V194" s="315" t="s">
        <v>228</v>
      </c>
      <c r="W194" s="335"/>
      <c r="X194" s="336">
        <v>150</v>
      </c>
      <c r="Y194" s="335">
        <v>0</v>
      </c>
      <c r="Z194" s="400"/>
      <c r="AA194" s="31"/>
      <c r="AB194" s="32"/>
      <c r="AC194" s="327"/>
      <c r="AD194" s="570"/>
      <c r="AE194" s="548"/>
      <c r="AF194" s="550"/>
      <c r="AG194" s="328"/>
      <c r="AH194" s="313"/>
      <c r="AI194" s="329"/>
      <c r="AJ194" s="312"/>
      <c r="AK194" s="312"/>
      <c r="AL194" s="314"/>
      <c r="AM194" s="314">
        <v>465</v>
      </c>
      <c r="AN194" s="330">
        <f>+AM194*X194</f>
        <v>69750</v>
      </c>
      <c r="AO194" s="314"/>
      <c r="AP194" s="314"/>
      <c r="AQ194" s="312"/>
      <c r="AR194" s="313"/>
      <c r="AS194" s="312"/>
      <c r="AT194" s="313"/>
      <c r="AU194" s="313"/>
      <c r="AV194" s="329"/>
      <c r="AW194" s="314"/>
    </row>
    <row r="195" spans="1:49" ht="16.5">
      <c r="A195" s="315"/>
      <c r="B195" s="316"/>
      <c r="C195" s="317"/>
      <c r="D195" s="31"/>
      <c r="E195" s="32"/>
      <c r="F195" s="544"/>
      <c r="G195" s="316"/>
      <c r="H195" s="318"/>
      <c r="I195" s="578"/>
      <c r="J195" s="570"/>
      <c r="K195" s="550"/>
      <c r="L195" s="581"/>
      <c r="M195" s="584"/>
      <c r="N195" s="316"/>
      <c r="O195" s="317"/>
      <c r="P195" s="315"/>
      <c r="Q195" s="319"/>
      <c r="R195" s="316"/>
      <c r="S195" s="31"/>
      <c r="T195" s="401"/>
      <c r="U195" s="402">
        <v>15</v>
      </c>
      <c r="V195" s="315" t="s">
        <v>225</v>
      </c>
      <c r="W195" s="335">
        <v>0</v>
      </c>
      <c r="X195" s="336">
        <v>50</v>
      </c>
      <c r="Y195" s="335"/>
      <c r="Z195" s="400"/>
      <c r="AA195" s="31"/>
      <c r="AB195" s="32"/>
      <c r="AC195" s="327"/>
      <c r="AD195" s="570"/>
      <c r="AE195" s="548"/>
      <c r="AF195" s="550"/>
      <c r="AG195" s="328"/>
      <c r="AH195" s="313"/>
      <c r="AI195" s="329"/>
      <c r="AJ195" s="312"/>
      <c r="AK195" s="312"/>
      <c r="AL195" s="314"/>
      <c r="AM195" s="314">
        <v>375</v>
      </c>
      <c r="AN195" s="330">
        <f t="shared" si="11"/>
        <v>18750</v>
      </c>
      <c r="AO195" s="314"/>
      <c r="AP195" s="314"/>
      <c r="AQ195" s="312"/>
      <c r="AR195" s="313"/>
      <c r="AS195" s="312"/>
      <c r="AT195" s="313"/>
      <c r="AU195" s="313"/>
      <c r="AV195" s="329"/>
      <c r="AW195" s="314"/>
    </row>
    <row r="196" spans="1:49" ht="16.5">
      <c r="A196" s="315"/>
      <c r="B196" s="316"/>
      <c r="C196" s="317"/>
      <c r="D196" s="31"/>
      <c r="E196" s="32"/>
      <c r="F196" s="544"/>
      <c r="G196" s="316"/>
      <c r="H196" s="318"/>
      <c r="I196" s="578"/>
      <c r="J196" s="570"/>
      <c r="K196" s="550"/>
      <c r="L196" s="581"/>
      <c r="M196" s="584"/>
      <c r="N196" s="316"/>
      <c r="O196" s="317"/>
      <c r="P196" s="315"/>
      <c r="Q196" s="319"/>
      <c r="R196" s="316"/>
      <c r="S196" s="31"/>
      <c r="T196" s="401"/>
      <c r="U196" s="402"/>
      <c r="V196" s="315" t="s">
        <v>225</v>
      </c>
      <c r="W196" s="335">
        <v>0</v>
      </c>
      <c r="X196" s="336"/>
      <c r="Y196" s="335">
        <v>100</v>
      </c>
      <c r="Z196" s="400"/>
      <c r="AA196" s="31"/>
      <c r="AB196" s="32"/>
      <c r="AC196" s="327"/>
      <c r="AD196" s="570"/>
      <c r="AE196" s="548"/>
      <c r="AF196" s="550"/>
      <c r="AG196" s="328"/>
      <c r="AH196" s="313"/>
      <c r="AI196" s="329"/>
      <c r="AJ196" s="312"/>
      <c r="AK196" s="312"/>
      <c r="AL196" s="314"/>
      <c r="AM196" s="314">
        <v>300</v>
      </c>
      <c r="AN196" s="330">
        <f>+AM196*Y196</f>
        <v>30000</v>
      </c>
      <c r="AO196" s="314"/>
      <c r="AP196" s="314"/>
      <c r="AQ196" s="312"/>
      <c r="AR196" s="313"/>
      <c r="AS196" s="312"/>
      <c r="AT196" s="313"/>
      <c r="AU196" s="313"/>
      <c r="AV196" s="329"/>
      <c r="AW196" s="314"/>
    </row>
    <row r="197" spans="1:49" ht="16.5">
      <c r="A197" s="315"/>
      <c r="B197" s="316"/>
      <c r="C197" s="317"/>
      <c r="D197" s="31"/>
      <c r="E197" s="32"/>
      <c r="F197" s="544"/>
      <c r="G197" s="316"/>
      <c r="H197" s="318"/>
      <c r="I197" s="578"/>
      <c r="J197" s="570"/>
      <c r="K197" s="550"/>
      <c r="L197" s="581"/>
      <c r="M197" s="584"/>
      <c r="N197" s="316"/>
      <c r="O197" s="317"/>
      <c r="P197" s="315"/>
      <c r="Q197" s="319"/>
      <c r="R197" s="316"/>
      <c r="S197" s="31"/>
      <c r="T197" s="401"/>
      <c r="U197" s="402">
        <v>16</v>
      </c>
      <c r="V197" s="315" t="s">
        <v>185</v>
      </c>
      <c r="W197" s="335">
        <v>0</v>
      </c>
      <c r="X197" s="336">
        <v>210</v>
      </c>
      <c r="Y197" s="335"/>
      <c r="Z197" s="400"/>
      <c r="AA197" s="31"/>
      <c r="AB197" s="32"/>
      <c r="AC197" s="327"/>
      <c r="AD197" s="570"/>
      <c r="AE197" s="548"/>
      <c r="AF197" s="550"/>
      <c r="AG197" s="328"/>
      <c r="AH197" s="313"/>
      <c r="AI197" s="329"/>
      <c r="AJ197" s="312"/>
      <c r="AK197" s="312"/>
      <c r="AL197" s="314"/>
      <c r="AM197" s="314">
        <v>3100</v>
      </c>
      <c r="AN197" s="330">
        <f t="shared" si="11"/>
        <v>651000</v>
      </c>
      <c r="AO197" s="314"/>
      <c r="AP197" s="314"/>
      <c r="AQ197" s="312"/>
      <c r="AR197" s="313"/>
      <c r="AS197" s="312"/>
      <c r="AT197" s="313"/>
      <c r="AU197" s="313"/>
      <c r="AV197" s="329"/>
      <c r="AW197" s="314"/>
    </row>
    <row r="198" spans="1:49" ht="16.5">
      <c r="A198" s="315"/>
      <c r="B198" s="316"/>
      <c r="C198" s="317"/>
      <c r="D198" s="31"/>
      <c r="E198" s="32"/>
      <c r="F198" s="544"/>
      <c r="G198" s="316"/>
      <c r="H198" s="318"/>
      <c r="I198" s="578"/>
      <c r="J198" s="570"/>
      <c r="K198" s="550"/>
      <c r="L198" s="581"/>
      <c r="M198" s="584"/>
      <c r="N198" s="316"/>
      <c r="O198" s="317"/>
      <c r="P198" s="315"/>
      <c r="Q198" s="319"/>
      <c r="R198" s="316"/>
      <c r="S198" s="31"/>
      <c r="T198" s="401"/>
      <c r="U198" s="402"/>
      <c r="V198" s="315" t="s">
        <v>185</v>
      </c>
      <c r="W198" s="335">
        <v>0</v>
      </c>
      <c r="X198" s="336"/>
      <c r="Y198" s="335">
        <v>40</v>
      </c>
      <c r="Z198" s="400"/>
      <c r="AA198" s="31"/>
      <c r="AB198" s="32"/>
      <c r="AC198" s="327"/>
      <c r="AD198" s="570"/>
      <c r="AE198" s="548"/>
      <c r="AF198" s="550"/>
      <c r="AG198" s="328"/>
      <c r="AH198" s="313"/>
      <c r="AI198" s="329"/>
      <c r="AJ198" s="312"/>
      <c r="AK198" s="312"/>
      <c r="AL198" s="314"/>
      <c r="AM198" s="314">
        <v>1550</v>
      </c>
      <c r="AN198" s="330">
        <f>+AM198*Y198</f>
        <v>62000</v>
      </c>
      <c r="AO198" s="314"/>
      <c r="AP198" s="314"/>
      <c r="AQ198" s="312"/>
      <c r="AR198" s="313"/>
      <c r="AS198" s="312"/>
      <c r="AT198" s="313"/>
      <c r="AU198" s="313"/>
      <c r="AV198" s="329"/>
      <c r="AW198" s="314"/>
    </row>
    <row r="199" spans="1:49" ht="16.5">
      <c r="A199" s="315"/>
      <c r="B199" s="316"/>
      <c r="C199" s="317"/>
      <c r="D199" s="31"/>
      <c r="E199" s="32"/>
      <c r="F199" s="544"/>
      <c r="G199" s="316"/>
      <c r="H199" s="318"/>
      <c r="I199" s="578"/>
      <c r="J199" s="570"/>
      <c r="K199" s="550"/>
      <c r="L199" s="581"/>
      <c r="M199" s="584"/>
      <c r="N199" s="316"/>
      <c r="O199" s="317"/>
      <c r="P199" s="315"/>
      <c r="Q199" s="319"/>
      <c r="R199" s="316"/>
      <c r="S199" s="31"/>
      <c r="T199" s="401"/>
      <c r="U199" s="402">
        <v>17</v>
      </c>
      <c r="V199" s="315" t="s">
        <v>306</v>
      </c>
      <c r="W199" s="335">
        <v>20</v>
      </c>
      <c r="X199" s="336"/>
      <c r="Y199" s="335"/>
      <c r="Z199" s="400"/>
      <c r="AA199" s="31"/>
      <c r="AB199" s="32"/>
      <c r="AC199" s="327"/>
      <c r="AD199" s="570"/>
      <c r="AE199" s="548"/>
      <c r="AF199" s="550"/>
      <c r="AG199" s="328"/>
      <c r="AH199" s="313"/>
      <c r="AI199" s="329"/>
      <c r="AJ199" s="312"/>
      <c r="AK199" s="312"/>
      <c r="AL199" s="314"/>
      <c r="AM199" s="314">
        <v>685</v>
      </c>
      <c r="AN199" s="330">
        <f>+AM199*W199</f>
        <v>13700</v>
      </c>
      <c r="AO199" s="314"/>
      <c r="AP199" s="314"/>
      <c r="AQ199" s="312"/>
      <c r="AR199" s="313"/>
      <c r="AS199" s="312"/>
      <c r="AT199" s="313"/>
      <c r="AU199" s="313"/>
      <c r="AV199" s="329"/>
      <c r="AW199" s="314"/>
    </row>
    <row r="200" spans="1:49" ht="16.5">
      <c r="A200" s="315"/>
      <c r="B200" s="316"/>
      <c r="C200" s="317"/>
      <c r="D200" s="31"/>
      <c r="E200" s="32"/>
      <c r="F200" s="544"/>
      <c r="G200" s="316"/>
      <c r="H200" s="318"/>
      <c r="I200" s="578"/>
      <c r="J200" s="570"/>
      <c r="K200" s="550"/>
      <c r="L200" s="581"/>
      <c r="M200" s="584"/>
      <c r="N200" s="316"/>
      <c r="O200" s="317"/>
      <c r="P200" s="315"/>
      <c r="Q200" s="319"/>
      <c r="R200" s="316"/>
      <c r="S200" s="31"/>
      <c r="T200" s="401"/>
      <c r="U200" s="402"/>
      <c r="V200" s="315" t="s">
        <v>306</v>
      </c>
      <c r="W200" s="335"/>
      <c r="X200" s="336">
        <v>15</v>
      </c>
      <c r="Y200" s="335"/>
      <c r="Z200" s="400"/>
      <c r="AA200" s="31"/>
      <c r="AB200" s="32"/>
      <c r="AC200" s="327"/>
      <c r="AD200" s="570"/>
      <c r="AE200" s="548"/>
      <c r="AF200" s="550"/>
      <c r="AG200" s="328"/>
      <c r="AH200" s="313"/>
      <c r="AI200" s="329"/>
      <c r="AJ200" s="312"/>
      <c r="AK200" s="312"/>
      <c r="AL200" s="314"/>
      <c r="AM200" s="314">
        <v>440</v>
      </c>
      <c r="AN200" s="330">
        <f t="shared" si="11"/>
        <v>6600</v>
      </c>
      <c r="AO200" s="314"/>
      <c r="AP200" s="314"/>
      <c r="AQ200" s="312"/>
      <c r="AR200" s="313"/>
      <c r="AS200" s="312"/>
      <c r="AT200" s="313"/>
      <c r="AU200" s="313"/>
      <c r="AV200" s="329"/>
      <c r="AW200" s="314"/>
    </row>
    <row r="201" spans="1:49" ht="16.5">
      <c r="A201" s="315"/>
      <c r="B201" s="316"/>
      <c r="C201" s="317"/>
      <c r="D201" s="31"/>
      <c r="E201" s="32"/>
      <c r="F201" s="544"/>
      <c r="G201" s="316"/>
      <c r="H201" s="318"/>
      <c r="I201" s="578"/>
      <c r="J201" s="570"/>
      <c r="K201" s="550"/>
      <c r="L201" s="581"/>
      <c r="M201" s="584"/>
      <c r="N201" s="316"/>
      <c r="O201" s="317"/>
      <c r="P201" s="315"/>
      <c r="Q201" s="319"/>
      <c r="R201" s="316"/>
      <c r="S201" s="31"/>
      <c r="T201" s="401"/>
      <c r="U201" s="402"/>
      <c r="V201" s="315" t="s">
        <v>306</v>
      </c>
      <c r="W201" s="335"/>
      <c r="X201" s="336"/>
      <c r="Y201" s="335">
        <v>5</v>
      </c>
      <c r="Z201" s="400"/>
      <c r="AA201" s="31"/>
      <c r="AB201" s="32"/>
      <c r="AC201" s="327"/>
      <c r="AD201" s="570"/>
      <c r="AE201" s="548"/>
      <c r="AF201" s="550"/>
      <c r="AG201" s="328"/>
      <c r="AH201" s="313"/>
      <c r="AI201" s="329"/>
      <c r="AJ201" s="312"/>
      <c r="AK201" s="312"/>
      <c r="AL201" s="314"/>
      <c r="AM201" s="314">
        <v>385</v>
      </c>
      <c r="AN201" s="330">
        <f>+AM201*Y201</f>
        <v>1925</v>
      </c>
      <c r="AO201" s="314"/>
      <c r="AP201" s="314"/>
      <c r="AQ201" s="312"/>
      <c r="AR201" s="313"/>
      <c r="AS201" s="312"/>
      <c r="AT201" s="313"/>
      <c r="AU201" s="313"/>
      <c r="AV201" s="329"/>
      <c r="AW201" s="314"/>
    </row>
    <row r="202" spans="1:49" ht="16.5">
      <c r="A202" s="315"/>
      <c r="B202" s="316"/>
      <c r="C202" s="317"/>
      <c r="D202" s="31"/>
      <c r="E202" s="32"/>
      <c r="F202" s="544"/>
      <c r="G202" s="316"/>
      <c r="H202" s="318"/>
      <c r="I202" s="578"/>
      <c r="J202" s="570"/>
      <c r="K202" s="550"/>
      <c r="L202" s="581"/>
      <c r="M202" s="584"/>
      <c r="N202" s="316"/>
      <c r="O202" s="317"/>
      <c r="P202" s="315"/>
      <c r="Q202" s="319"/>
      <c r="R202" s="316"/>
      <c r="S202" s="31"/>
      <c r="T202" s="401"/>
      <c r="U202" s="402">
        <v>18</v>
      </c>
      <c r="V202" s="315" t="s">
        <v>268</v>
      </c>
      <c r="W202" s="335">
        <v>0</v>
      </c>
      <c r="X202" s="336">
        <v>50</v>
      </c>
      <c r="Y202" s="335"/>
      <c r="Z202" s="400"/>
      <c r="AA202" s="31"/>
      <c r="AB202" s="32"/>
      <c r="AC202" s="327"/>
      <c r="AD202" s="570"/>
      <c r="AE202" s="548"/>
      <c r="AF202" s="550"/>
      <c r="AG202" s="328"/>
      <c r="AH202" s="313"/>
      <c r="AI202" s="329"/>
      <c r="AJ202" s="312"/>
      <c r="AK202" s="312"/>
      <c r="AL202" s="314"/>
      <c r="AM202" s="314">
        <v>1725</v>
      </c>
      <c r="AN202" s="330">
        <f t="shared" si="11"/>
        <v>86250</v>
      </c>
      <c r="AO202" s="314"/>
      <c r="AP202" s="314"/>
      <c r="AQ202" s="312"/>
      <c r="AR202" s="313"/>
      <c r="AS202" s="312"/>
      <c r="AT202" s="313"/>
      <c r="AU202" s="313"/>
      <c r="AV202" s="329"/>
      <c r="AW202" s="314"/>
    </row>
    <row r="203" spans="1:49" ht="16.5">
      <c r="A203" s="315"/>
      <c r="B203" s="316"/>
      <c r="C203" s="317"/>
      <c r="D203" s="31"/>
      <c r="E203" s="32"/>
      <c r="F203" s="544"/>
      <c r="G203" s="316"/>
      <c r="H203" s="318"/>
      <c r="I203" s="578"/>
      <c r="J203" s="570"/>
      <c r="K203" s="550"/>
      <c r="L203" s="581"/>
      <c r="M203" s="584"/>
      <c r="N203" s="316"/>
      <c r="O203" s="317"/>
      <c r="P203" s="315"/>
      <c r="Q203" s="319"/>
      <c r="R203" s="316"/>
      <c r="S203" s="31"/>
      <c r="T203" s="401"/>
      <c r="U203" s="402">
        <v>18</v>
      </c>
      <c r="V203" s="315" t="s">
        <v>268</v>
      </c>
      <c r="W203" s="335">
        <v>0</v>
      </c>
      <c r="X203" s="336"/>
      <c r="Y203" s="335">
        <v>150</v>
      </c>
      <c r="Z203" s="400"/>
      <c r="AA203" s="31"/>
      <c r="AB203" s="32"/>
      <c r="AC203" s="327"/>
      <c r="AD203" s="570"/>
      <c r="AE203" s="548"/>
      <c r="AF203" s="550"/>
      <c r="AG203" s="328"/>
      <c r="AH203" s="313"/>
      <c r="AI203" s="329"/>
      <c r="AJ203" s="312"/>
      <c r="AK203" s="312"/>
      <c r="AL203" s="314"/>
      <c r="AM203" s="314">
        <v>865</v>
      </c>
      <c r="AN203" s="330">
        <f>+AM203*Y203</f>
        <v>129750</v>
      </c>
      <c r="AO203" s="314"/>
      <c r="AP203" s="314"/>
      <c r="AQ203" s="312"/>
      <c r="AR203" s="313"/>
      <c r="AS203" s="312"/>
      <c r="AT203" s="313"/>
      <c r="AU203" s="313"/>
      <c r="AV203" s="329"/>
      <c r="AW203" s="314"/>
    </row>
    <row r="204" spans="1:49" ht="16.5">
      <c r="A204" s="315"/>
      <c r="B204" s="316"/>
      <c r="C204" s="317"/>
      <c r="D204" s="31"/>
      <c r="E204" s="32"/>
      <c r="F204" s="544"/>
      <c r="G204" s="316"/>
      <c r="H204" s="318"/>
      <c r="I204" s="578"/>
      <c r="J204" s="570"/>
      <c r="K204" s="550"/>
      <c r="L204" s="581"/>
      <c r="M204" s="584"/>
      <c r="N204" s="316"/>
      <c r="O204" s="317"/>
      <c r="P204" s="315"/>
      <c r="Q204" s="319"/>
      <c r="R204" s="316"/>
      <c r="S204" s="31"/>
      <c r="T204" s="401"/>
      <c r="U204" s="402">
        <v>19</v>
      </c>
      <c r="V204" s="315" t="s">
        <v>0</v>
      </c>
      <c r="W204" s="335">
        <v>0</v>
      </c>
      <c r="X204" s="336">
        <v>20</v>
      </c>
      <c r="Y204" s="335">
        <v>0</v>
      </c>
      <c r="Z204" s="400"/>
      <c r="AA204" s="31"/>
      <c r="AB204" s="32"/>
      <c r="AC204" s="327"/>
      <c r="AD204" s="570"/>
      <c r="AE204" s="548"/>
      <c r="AF204" s="550"/>
      <c r="AG204" s="328"/>
      <c r="AH204" s="313"/>
      <c r="AI204" s="329"/>
      <c r="AJ204" s="312"/>
      <c r="AK204" s="312"/>
      <c r="AL204" s="314"/>
      <c r="AM204" s="314">
        <v>825</v>
      </c>
      <c r="AN204" s="330">
        <f t="shared" ref="AN204:AN265" si="16">+AM204*X204</f>
        <v>16500</v>
      </c>
      <c r="AO204" s="314"/>
      <c r="AP204" s="314"/>
      <c r="AQ204" s="312"/>
      <c r="AR204" s="313"/>
      <c r="AS204" s="312"/>
      <c r="AT204" s="313"/>
      <c r="AU204" s="313"/>
      <c r="AV204" s="329"/>
      <c r="AW204" s="314"/>
    </row>
    <row r="205" spans="1:49" ht="16.5">
      <c r="A205" s="315"/>
      <c r="B205" s="316"/>
      <c r="C205" s="317"/>
      <c r="D205" s="31"/>
      <c r="E205" s="32"/>
      <c r="F205" s="544"/>
      <c r="G205" s="316"/>
      <c r="H205" s="318"/>
      <c r="I205" s="578"/>
      <c r="J205" s="570"/>
      <c r="K205" s="550"/>
      <c r="L205" s="581"/>
      <c r="M205" s="584"/>
      <c r="N205" s="316"/>
      <c r="O205" s="317"/>
      <c r="P205" s="315"/>
      <c r="Q205" s="319"/>
      <c r="R205" s="316"/>
      <c r="S205" s="31"/>
      <c r="T205" s="401"/>
      <c r="U205" s="402">
        <v>20</v>
      </c>
      <c r="V205" s="315" t="s">
        <v>172</v>
      </c>
      <c r="W205" s="335">
        <v>0</v>
      </c>
      <c r="X205" s="336">
        <v>81</v>
      </c>
      <c r="Y205" s="335">
        <v>0</v>
      </c>
      <c r="Z205" s="400"/>
      <c r="AA205" s="31"/>
      <c r="AB205" s="32"/>
      <c r="AC205" s="327"/>
      <c r="AD205" s="570"/>
      <c r="AE205" s="548"/>
      <c r="AF205" s="550"/>
      <c r="AG205" s="328"/>
      <c r="AH205" s="313"/>
      <c r="AI205" s="329"/>
      <c r="AJ205" s="312"/>
      <c r="AK205" s="312"/>
      <c r="AL205" s="314"/>
      <c r="AM205" s="314">
        <v>2530</v>
      </c>
      <c r="AN205" s="330">
        <f t="shared" si="16"/>
        <v>204930</v>
      </c>
      <c r="AO205" s="314"/>
      <c r="AP205" s="314"/>
      <c r="AQ205" s="312"/>
      <c r="AR205" s="313"/>
      <c r="AS205" s="312"/>
      <c r="AT205" s="313"/>
      <c r="AU205" s="313"/>
      <c r="AV205" s="329"/>
      <c r="AW205" s="314"/>
    </row>
    <row r="206" spans="1:49" ht="16.5">
      <c r="A206" s="315"/>
      <c r="B206" s="316"/>
      <c r="C206" s="317"/>
      <c r="D206" s="31"/>
      <c r="E206" s="32"/>
      <c r="F206" s="544"/>
      <c r="G206" s="316"/>
      <c r="H206" s="318"/>
      <c r="I206" s="578"/>
      <c r="J206" s="570"/>
      <c r="K206" s="550"/>
      <c r="L206" s="581"/>
      <c r="M206" s="584"/>
      <c r="N206" s="316"/>
      <c r="O206" s="317"/>
      <c r="P206" s="315"/>
      <c r="Q206" s="319"/>
      <c r="R206" s="316"/>
      <c r="S206" s="31"/>
      <c r="T206" s="401"/>
      <c r="U206" s="402">
        <v>21</v>
      </c>
      <c r="V206" s="315" t="s">
        <v>198</v>
      </c>
      <c r="W206" s="335">
        <v>0</v>
      </c>
      <c r="X206" s="336">
        <v>0</v>
      </c>
      <c r="Y206" s="335">
        <v>10</v>
      </c>
      <c r="Z206" s="400"/>
      <c r="AA206" s="31"/>
      <c r="AB206" s="32"/>
      <c r="AC206" s="327"/>
      <c r="AD206" s="570"/>
      <c r="AE206" s="548"/>
      <c r="AF206" s="550"/>
      <c r="AG206" s="328"/>
      <c r="AH206" s="313"/>
      <c r="AI206" s="329"/>
      <c r="AJ206" s="312"/>
      <c r="AK206" s="312"/>
      <c r="AL206" s="314"/>
      <c r="AM206" s="314">
        <v>8350</v>
      </c>
      <c r="AN206" s="330">
        <f>+AM206*Y206</f>
        <v>83500</v>
      </c>
      <c r="AO206" s="314"/>
      <c r="AP206" s="314"/>
      <c r="AQ206" s="312"/>
      <c r="AR206" s="313"/>
      <c r="AS206" s="312"/>
      <c r="AT206" s="313"/>
      <c r="AU206" s="313"/>
      <c r="AV206" s="329"/>
      <c r="AW206" s="314"/>
    </row>
    <row r="207" spans="1:49" ht="16.5">
      <c r="A207" s="315"/>
      <c r="B207" s="316"/>
      <c r="C207" s="317"/>
      <c r="D207" s="31"/>
      <c r="E207" s="32"/>
      <c r="F207" s="544"/>
      <c r="G207" s="316"/>
      <c r="H207" s="318"/>
      <c r="I207" s="578"/>
      <c r="J207" s="570"/>
      <c r="K207" s="550"/>
      <c r="L207" s="581"/>
      <c r="M207" s="584"/>
      <c r="N207" s="316"/>
      <c r="O207" s="317"/>
      <c r="P207" s="315"/>
      <c r="Q207" s="319"/>
      <c r="R207" s="316"/>
      <c r="S207" s="31"/>
      <c r="T207" s="401"/>
      <c r="U207" s="402">
        <v>22</v>
      </c>
      <c r="V207" s="315" t="s">
        <v>307</v>
      </c>
      <c r="W207" s="335">
        <v>0</v>
      </c>
      <c r="X207" s="336">
        <v>5</v>
      </c>
      <c r="Y207" s="335">
        <v>0</v>
      </c>
      <c r="Z207" s="400"/>
      <c r="AA207" s="31"/>
      <c r="AB207" s="32"/>
      <c r="AC207" s="327"/>
      <c r="AD207" s="570"/>
      <c r="AE207" s="548"/>
      <c r="AF207" s="550"/>
      <c r="AG207" s="328"/>
      <c r="AH207" s="313"/>
      <c r="AI207" s="329"/>
      <c r="AJ207" s="312"/>
      <c r="AK207" s="312"/>
      <c r="AL207" s="314"/>
      <c r="AM207" s="314"/>
      <c r="AN207" s="330">
        <f>+AM207*X207</f>
        <v>0</v>
      </c>
      <c r="AO207" s="314"/>
      <c r="AP207" s="314"/>
      <c r="AQ207" s="312"/>
      <c r="AR207" s="313"/>
      <c r="AS207" s="312"/>
      <c r="AT207" s="313"/>
      <c r="AU207" s="313"/>
      <c r="AV207" s="329"/>
      <c r="AW207" s="314"/>
    </row>
    <row r="208" spans="1:49" ht="16.5">
      <c r="A208" s="315"/>
      <c r="B208" s="316"/>
      <c r="C208" s="317"/>
      <c r="D208" s="31"/>
      <c r="E208" s="32"/>
      <c r="F208" s="544"/>
      <c r="G208" s="316"/>
      <c r="H208" s="318"/>
      <c r="I208" s="578"/>
      <c r="J208" s="570"/>
      <c r="K208" s="550"/>
      <c r="L208" s="581"/>
      <c r="M208" s="584"/>
      <c r="N208" s="316"/>
      <c r="O208" s="317"/>
      <c r="P208" s="315"/>
      <c r="Q208" s="319"/>
      <c r="R208" s="316"/>
      <c r="S208" s="31"/>
      <c r="T208" s="401"/>
      <c r="U208" s="402">
        <v>23</v>
      </c>
      <c r="V208" s="315" t="s">
        <v>308</v>
      </c>
      <c r="W208" s="335">
        <v>0</v>
      </c>
      <c r="X208" s="336">
        <v>0</v>
      </c>
      <c r="Y208" s="335">
        <v>12</v>
      </c>
      <c r="Z208" s="400"/>
      <c r="AA208" s="31"/>
      <c r="AB208" s="32"/>
      <c r="AC208" s="327"/>
      <c r="AD208" s="570"/>
      <c r="AE208" s="548"/>
      <c r="AF208" s="550"/>
      <c r="AG208" s="328"/>
      <c r="AH208" s="313"/>
      <c r="AI208" s="329"/>
      <c r="AJ208" s="312"/>
      <c r="AK208" s="312"/>
      <c r="AL208" s="314"/>
      <c r="AM208" s="314">
        <v>470</v>
      </c>
      <c r="AN208" s="330">
        <f>+AM208*Y208</f>
        <v>5640</v>
      </c>
      <c r="AO208" s="314"/>
      <c r="AP208" s="314"/>
      <c r="AQ208" s="312"/>
      <c r="AR208" s="313"/>
      <c r="AS208" s="312"/>
      <c r="AT208" s="313"/>
      <c r="AU208" s="313"/>
      <c r="AV208" s="329"/>
      <c r="AW208" s="314"/>
    </row>
    <row r="209" spans="1:49" ht="16.5">
      <c r="A209" s="315"/>
      <c r="B209" s="316"/>
      <c r="C209" s="317"/>
      <c r="D209" s="31"/>
      <c r="E209" s="32"/>
      <c r="F209" s="544"/>
      <c r="G209" s="316"/>
      <c r="H209" s="318"/>
      <c r="I209" s="578"/>
      <c r="J209" s="570"/>
      <c r="K209" s="550"/>
      <c r="L209" s="581"/>
      <c r="M209" s="584"/>
      <c r="N209" s="316"/>
      <c r="O209" s="317"/>
      <c r="P209" s="315"/>
      <c r="Q209" s="319"/>
      <c r="R209" s="316"/>
      <c r="S209" s="31"/>
      <c r="T209" s="401"/>
      <c r="U209" s="402">
        <v>24</v>
      </c>
      <c r="V209" s="315" t="s">
        <v>309</v>
      </c>
      <c r="W209" s="335">
        <v>0</v>
      </c>
      <c r="X209" s="336">
        <v>5</v>
      </c>
      <c r="Y209" s="335"/>
      <c r="Z209" s="400"/>
      <c r="AA209" s="31"/>
      <c r="AB209" s="32"/>
      <c r="AC209" s="327"/>
      <c r="AD209" s="570"/>
      <c r="AE209" s="548"/>
      <c r="AF209" s="550"/>
      <c r="AG209" s="328"/>
      <c r="AH209" s="313"/>
      <c r="AI209" s="329"/>
      <c r="AJ209" s="312"/>
      <c r="AK209" s="312"/>
      <c r="AL209" s="314"/>
      <c r="AM209" s="314">
        <v>1155</v>
      </c>
      <c r="AN209" s="330">
        <f t="shared" si="16"/>
        <v>5775</v>
      </c>
      <c r="AO209" s="314"/>
      <c r="AP209" s="314"/>
      <c r="AQ209" s="312"/>
      <c r="AR209" s="313"/>
      <c r="AS209" s="312"/>
      <c r="AT209" s="313"/>
      <c r="AU209" s="313"/>
      <c r="AV209" s="329"/>
      <c r="AW209" s="314"/>
    </row>
    <row r="210" spans="1:49" ht="16.5">
      <c r="A210" s="315"/>
      <c r="B210" s="316"/>
      <c r="C210" s="317"/>
      <c r="D210" s="31"/>
      <c r="E210" s="32"/>
      <c r="F210" s="544"/>
      <c r="G210" s="316"/>
      <c r="H210" s="318"/>
      <c r="I210" s="578"/>
      <c r="J210" s="570"/>
      <c r="K210" s="550"/>
      <c r="L210" s="581"/>
      <c r="M210" s="584"/>
      <c r="N210" s="316"/>
      <c r="O210" s="317"/>
      <c r="P210" s="315"/>
      <c r="Q210" s="319"/>
      <c r="R210" s="316"/>
      <c r="S210" s="31"/>
      <c r="T210" s="401"/>
      <c r="U210" s="402"/>
      <c r="V210" s="315" t="s">
        <v>309</v>
      </c>
      <c r="W210" s="335">
        <v>0</v>
      </c>
      <c r="X210" s="336"/>
      <c r="Y210" s="335">
        <v>25</v>
      </c>
      <c r="Z210" s="400"/>
      <c r="AA210" s="31"/>
      <c r="AB210" s="32"/>
      <c r="AC210" s="327"/>
      <c r="AD210" s="570"/>
      <c r="AE210" s="548"/>
      <c r="AF210" s="550"/>
      <c r="AG210" s="328"/>
      <c r="AH210" s="313"/>
      <c r="AI210" s="329"/>
      <c r="AJ210" s="312"/>
      <c r="AK210" s="312"/>
      <c r="AL210" s="314"/>
      <c r="AM210" s="314">
        <v>850</v>
      </c>
      <c r="AN210" s="330">
        <f>+AM210*Y210</f>
        <v>21250</v>
      </c>
      <c r="AO210" s="314"/>
      <c r="AP210" s="314"/>
      <c r="AQ210" s="312"/>
      <c r="AR210" s="313"/>
      <c r="AS210" s="312"/>
      <c r="AT210" s="313"/>
      <c r="AU210" s="313"/>
      <c r="AV210" s="329"/>
      <c r="AW210" s="314"/>
    </row>
    <row r="211" spans="1:49" ht="16.5">
      <c r="A211" s="315"/>
      <c r="B211" s="316"/>
      <c r="C211" s="317"/>
      <c r="D211" s="31"/>
      <c r="E211" s="32"/>
      <c r="F211" s="544"/>
      <c r="G211" s="316"/>
      <c r="H211" s="318"/>
      <c r="I211" s="578"/>
      <c r="J211" s="570"/>
      <c r="K211" s="550"/>
      <c r="L211" s="581"/>
      <c r="M211" s="584"/>
      <c r="N211" s="316"/>
      <c r="O211" s="317"/>
      <c r="P211" s="315"/>
      <c r="Q211" s="319"/>
      <c r="R211" s="316"/>
      <c r="S211" s="31"/>
      <c r="T211" s="401"/>
      <c r="U211" s="402">
        <v>25</v>
      </c>
      <c r="V211" s="315" t="s">
        <v>199</v>
      </c>
      <c r="W211" s="335">
        <v>0</v>
      </c>
      <c r="X211" s="336">
        <v>0</v>
      </c>
      <c r="Y211" s="335">
        <v>5</v>
      </c>
      <c r="Z211" s="400"/>
      <c r="AA211" s="31"/>
      <c r="AB211" s="32"/>
      <c r="AC211" s="327"/>
      <c r="AD211" s="570"/>
      <c r="AE211" s="548"/>
      <c r="AF211" s="550"/>
      <c r="AG211" s="328"/>
      <c r="AH211" s="313"/>
      <c r="AI211" s="329"/>
      <c r="AJ211" s="312"/>
      <c r="AK211" s="312"/>
      <c r="AL211" s="314"/>
      <c r="AM211" s="314">
        <v>450</v>
      </c>
      <c r="AN211" s="330">
        <f>+AM211*Y211</f>
        <v>2250</v>
      </c>
      <c r="AO211" s="314"/>
      <c r="AP211" s="314"/>
      <c r="AQ211" s="312"/>
      <c r="AR211" s="313"/>
      <c r="AS211" s="312"/>
      <c r="AT211" s="313"/>
      <c r="AU211" s="313"/>
      <c r="AV211" s="329"/>
      <c r="AW211" s="314"/>
    </row>
    <row r="212" spans="1:49" ht="16.5">
      <c r="A212" s="374"/>
      <c r="B212" s="363"/>
      <c r="C212" s="383"/>
      <c r="D212" s="368"/>
      <c r="E212" s="390"/>
      <c r="F212" s="551"/>
      <c r="G212" s="363"/>
      <c r="H212" s="365"/>
      <c r="I212" s="579"/>
      <c r="J212" s="571"/>
      <c r="K212" s="554"/>
      <c r="L212" s="582"/>
      <c r="M212" s="585"/>
      <c r="N212" s="363"/>
      <c r="O212" s="365"/>
      <c r="P212" s="374"/>
      <c r="Q212" s="391"/>
      <c r="R212" s="363"/>
      <c r="S212" s="368"/>
      <c r="T212" s="374"/>
      <c r="U212" s="368"/>
      <c r="V212" s="374"/>
      <c r="W212" s="341"/>
      <c r="X212" s="342"/>
      <c r="Y212" s="341"/>
      <c r="Z212" s="403"/>
      <c r="AA212" s="368"/>
      <c r="AB212" s="368"/>
      <c r="AC212" s="374"/>
      <c r="AD212" s="571"/>
      <c r="AE212" s="553"/>
      <c r="AF212" s="554"/>
      <c r="AG212" s="392"/>
      <c r="AH212" s="344"/>
      <c r="AI212" s="345"/>
      <c r="AJ212" s="346"/>
      <c r="AK212" s="346"/>
      <c r="AL212" s="347"/>
      <c r="AM212" s="347"/>
      <c r="AN212" s="330"/>
      <c r="AO212" s="347"/>
      <c r="AP212" s="347"/>
      <c r="AQ212" s="346"/>
      <c r="AR212" s="344"/>
      <c r="AS212" s="346"/>
      <c r="AT212" s="344"/>
      <c r="AU212" s="344"/>
      <c r="AV212" s="345"/>
      <c r="AW212" s="347"/>
    </row>
    <row r="213" spans="1:49" ht="33">
      <c r="A213" s="289">
        <v>10</v>
      </c>
      <c r="B213" s="290" t="s">
        <v>9</v>
      </c>
      <c r="C213" s="291" t="s">
        <v>310</v>
      </c>
      <c r="D213" s="292"/>
      <c r="E213" s="293"/>
      <c r="F213" s="543" t="s">
        <v>311</v>
      </c>
      <c r="G213" s="290" t="s">
        <v>9</v>
      </c>
      <c r="H213" s="294" t="s">
        <v>205</v>
      </c>
      <c r="I213" s="577">
        <v>445</v>
      </c>
      <c r="J213" s="572" t="s">
        <v>206</v>
      </c>
      <c r="K213" s="549" t="s">
        <v>312</v>
      </c>
      <c r="L213" s="580" t="s">
        <v>11</v>
      </c>
      <c r="M213" s="583" t="s">
        <v>11</v>
      </c>
      <c r="N213" s="290" t="s">
        <v>9</v>
      </c>
      <c r="O213" s="294" t="s">
        <v>156</v>
      </c>
      <c r="P213" s="295"/>
      <c r="Q213" s="296">
        <v>63.75</v>
      </c>
      <c r="R213" s="290" t="s">
        <v>9</v>
      </c>
      <c r="S213" s="298" t="s">
        <v>8</v>
      </c>
      <c r="T213" s="299">
        <v>6</v>
      </c>
      <c r="U213" s="301">
        <v>1</v>
      </c>
      <c r="V213" s="299" t="s">
        <v>209</v>
      </c>
      <c r="W213" s="301">
        <v>5</v>
      </c>
      <c r="X213" s="301"/>
      <c r="Y213" s="301"/>
      <c r="Z213" s="350">
        <f t="shared" ref="Z213:Z218" si="17">SUM(W213:Y213)</f>
        <v>5</v>
      </c>
      <c r="AA213" s="292"/>
      <c r="AB213" s="351"/>
      <c r="AC213" s="295"/>
      <c r="AD213" s="572"/>
      <c r="AE213" s="547"/>
      <c r="AF213" s="549"/>
      <c r="AG213" s="328"/>
      <c r="AH213" s="313">
        <v>470000</v>
      </c>
      <c r="AI213" s="329">
        <f>+AH213*I213</f>
        <v>209150000</v>
      </c>
      <c r="AJ213" s="312">
        <v>2530000</v>
      </c>
      <c r="AK213" s="312">
        <f>+(AJ213*Q213)*0.85</f>
        <v>137094375</v>
      </c>
      <c r="AL213" s="314">
        <f>SUM(AK213:AK222)</f>
        <v>153870925</v>
      </c>
      <c r="AM213" s="314">
        <v>225000</v>
      </c>
      <c r="AN213" s="311">
        <f>+AM213*W213</f>
        <v>1125000</v>
      </c>
      <c r="AO213" s="314">
        <f>SUM(AN213:AN248)</f>
        <v>7677455</v>
      </c>
      <c r="AP213" s="310">
        <f>+AI213+AL213+AO213</f>
        <v>370698380</v>
      </c>
      <c r="AQ213" s="312">
        <v>0</v>
      </c>
      <c r="AR213" s="313">
        <f>(AK213+AI213)*15%</f>
        <v>51936656.25</v>
      </c>
      <c r="AS213" s="312">
        <f>(AI213+AK213)*1%</f>
        <v>3462443.75</v>
      </c>
      <c r="AT213" s="307">
        <f>(AI213+AK213)*5%</f>
        <v>17312218.75</v>
      </c>
      <c r="AU213" s="312">
        <f>0.5%*(AI213+AK213)</f>
        <v>1731221.875</v>
      </c>
      <c r="AV213" s="308">
        <f>SUM(AQ213:AU213)</f>
        <v>74442540.625</v>
      </c>
      <c r="AW213" s="314">
        <f>ROUND(AP213+AV213,-3)</f>
        <v>445141000</v>
      </c>
    </row>
    <row r="214" spans="1:49" ht="16.5">
      <c r="A214" s="315"/>
      <c r="B214" s="316" t="s">
        <v>4</v>
      </c>
      <c r="C214" s="317" t="s">
        <v>313</v>
      </c>
      <c r="D214" s="31"/>
      <c r="E214" s="32"/>
      <c r="F214" s="544"/>
      <c r="G214" s="316" t="s">
        <v>4</v>
      </c>
      <c r="H214" s="318" t="s">
        <v>211</v>
      </c>
      <c r="I214" s="578"/>
      <c r="J214" s="570"/>
      <c r="K214" s="550"/>
      <c r="L214" s="581"/>
      <c r="M214" s="584"/>
      <c r="N214" s="316" t="s">
        <v>4</v>
      </c>
      <c r="O214" s="317" t="s">
        <v>237</v>
      </c>
      <c r="P214" s="338"/>
      <c r="Q214" s="352">
        <v>15.06</v>
      </c>
      <c r="R214" s="316"/>
      <c r="S214" s="320"/>
      <c r="T214" s="321"/>
      <c r="U214" s="323"/>
      <c r="V214" s="321" t="s">
        <v>209</v>
      </c>
      <c r="W214" s="323"/>
      <c r="X214" s="323">
        <v>10</v>
      </c>
      <c r="Y214" s="323"/>
      <c r="Z214" s="353">
        <f t="shared" si="17"/>
        <v>10</v>
      </c>
      <c r="AA214" s="31"/>
      <c r="AB214" s="32"/>
      <c r="AC214" s="315"/>
      <c r="AD214" s="570"/>
      <c r="AE214" s="548"/>
      <c r="AF214" s="550"/>
      <c r="AG214" s="328"/>
      <c r="AH214" s="313"/>
      <c r="AI214" s="329"/>
      <c r="AJ214" s="312">
        <v>350000</v>
      </c>
      <c r="AK214" s="312">
        <f>+(AJ214*Q214)*0.8</f>
        <v>4216800</v>
      </c>
      <c r="AL214" s="314"/>
      <c r="AM214" s="314">
        <v>150000</v>
      </c>
      <c r="AN214" s="330">
        <f t="shared" si="16"/>
        <v>1500000</v>
      </c>
      <c r="AO214" s="314"/>
      <c r="AP214" s="314"/>
      <c r="AQ214" s="312"/>
      <c r="AR214" s="313"/>
      <c r="AS214" s="312"/>
      <c r="AT214" s="313"/>
      <c r="AU214" s="313"/>
      <c r="AV214" s="329"/>
      <c r="AW214" s="314"/>
    </row>
    <row r="215" spans="1:49" ht="16.5">
      <c r="A215" s="315"/>
      <c r="B215" s="316" t="s">
        <v>6</v>
      </c>
      <c r="C215" s="318" t="s">
        <v>265</v>
      </c>
      <c r="D215" s="31"/>
      <c r="E215" s="31"/>
      <c r="F215" s="544"/>
      <c r="G215" s="316" t="s">
        <v>6</v>
      </c>
      <c r="H215" s="318" t="s">
        <v>7</v>
      </c>
      <c r="I215" s="578"/>
      <c r="J215" s="570"/>
      <c r="K215" s="550"/>
      <c r="L215" s="581"/>
      <c r="M215" s="584"/>
      <c r="N215" s="316" t="s">
        <v>6</v>
      </c>
      <c r="O215" s="317" t="s">
        <v>314</v>
      </c>
      <c r="P215" s="315"/>
      <c r="Q215" s="319">
        <v>18.8</v>
      </c>
      <c r="R215" s="316"/>
      <c r="S215" s="31"/>
      <c r="T215" s="315"/>
      <c r="U215" s="323"/>
      <c r="V215" s="321" t="s">
        <v>209</v>
      </c>
      <c r="W215" s="323"/>
      <c r="X215" s="323"/>
      <c r="Y215" s="323">
        <v>31</v>
      </c>
      <c r="Z215" s="353">
        <f t="shared" si="17"/>
        <v>31</v>
      </c>
      <c r="AA215" s="31"/>
      <c r="AB215" s="32"/>
      <c r="AC215" s="315"/>
      <c r="AD215" s="570"/>
      <c r="AE215" s="548"/>
      <c r="AF215" s="550"/>
      <c r="AG215" s="328"/>
      <c r="AH215" s="313"/>
      <c r="AI215" s="329"/>
      <c r="AJ215" s="312">
        <v>180000</v>
      </c>
      <c r="AK215" s="312">
        <f>+(AJ215*Q215)*0.5</f>
        <v>1692000</v>
      </c>
      <c r="AL215" s="314"/>
      <c r="AM215" s="314"/>
      <c r="AN215" s="330">
        <f>+AM215*Y215</f>
        <v>0</v>
      </c>
      <c r="AO215" s="314"/>
      <c r="AP215" s="314"/>
      <c r="AQ215" s="312"/>
      <c r="AR215" s="313"/>
      <c r="AS215" s="312"/>
      <c r="AT215" s="313"/>
      <c r="AU215" s="313"/>
      <c r="AV215" s="329"/>
      <c r="AW215" s="314"/>
    </row>
    <row r="216" spans="1:49" ht="66">
      <c r="A216" s="315"/>
      <c r="B216" s="316" t="s">
        <v>2</v>
      </c>
      <c r="C216" s="317" t="s">
        <v>215</v>
      </c>
      <c r="D216" s="31"/>
      <c r="E216" s="32"/>
      <c r="F216" s="544"/>
      <c r="G216" s="316"/>
      <c r="H216" s="318"/>
      <c r="I216" s="578"/>
      <c r="J216" s="570"/>
      <c r="K216" s="550"/>
      <c r="L216" s="581"/>
      <c r="M216" s="584"/>
      <c r="N216" s="316" t="s">
        <v>2</v>
      </c>
      <c r="O216" s="317" t="s">
        <v>315</v>
      </c>
      <c r="P216" s="315"/>
      <c r="Q216" s="319">
        <v>14.05</v>
      </c>
      <c r="R216" s="316"/>
      <c r="S216" s="31"/>
      <c r="T216" s="315"/>
      <c r="U216" s="322">
        <v>2</v>
      </c>
      <c r="V216" s="321" t="s">
        <v>316</v>
      </c>
      <c r="W216" s="322">
        <v>0</v>
      </c>
      <c r="X216" s="323">
        <v>4</v>
      </c>
      <c r="Y216" s="322">
        <v>0</v>
      </c>
      <c r="Z216" s="353">
        <f t="shared" si="17"/>
        <v>4</v>
      </c>
      <c r="AA216" s="31"/>
      <c r="AB216" s="32"/>
      <c r="AC216" s="315"/>
      <c r="AD216" s="570"/>
      <c r="AE216" s="548"/>
      <c r="AF216" s="550"/>
      <c r="AG216" s="328"/>
      <c r="AH216" s="313"/>
      <c r="AI216" s="329"/>
      <c r="AJ216" s="312">
        <v>210000</v>
      </c>
      <c r="AK216" s="312">
        <f>+(AJ216*Q216)*0.5</f>
        <v>1475250</v>
      </c>
      <c r="AL216" s="314"/>
      <c r="AM216" s="314">
        <v>13100</v>
      </c>
      <c r="AN216" s="330">
        <f t="shared" si="16"/>
        <v>52400</v>
      </c>
      <c r="AO216" s="314"/>
      <c r="AP216" s="314"/>
      <c r="AQ216" s="312"/>
      <c r="AR216" s="313"/>
      <c r="AS216" s="312"/>
      <c r="AT216" s="313"/>
      <c r="AU216" s="313"/>
      <c r="AV216" s="329"/>
      <c r="AW216" s="314"/>
    </row>
    <row r="217" spans="1:49" ht="33">
      <c r="A217" s="315"/>
      <c r="B217" s="316" t="s">
        <v>1</v>
      </c>
      <c r="C217" s="317" t="s">
        <v>317</v>
      </c>
      <c r="D217" s="31"/>
      <c r="E217" s="32"/>
      <c r="F217" s="544"/>
      <c r="G217" s="316"/>
      <c r="H217" s="318"/>
      <c r="I217" s="578"/>
      <c r="J217" s="570"/>
      <c r="K217" s="550"/>
      <c r="L217" s="581"/>
      <c r="M217" s="584"/>
      <c r="N217" s="316" t="s">
        <v>1</v>
      </c>
      <c r="O217" s="317" t="s">
        <v>318</v>
      </c>
      <c r="P217" s="315"/>
      <c r="Q217" s="319">
        <v>17.5</v>
      </c>
      <c r="R217" s="316"/>
      <c r="S217" s="31"/>
      <c r="T217" s="315"/>
      <c r="U217" s="404">
        <v>3</v>
      </c>
      <c r="V217" s="334" t="s">
        <v>214</v>
      </c>
      <c r="W217" s="405">
        <v>1</v>
      </c>
      <c r="X217" s="406"/>
      <c r="Y217" s="405"/>
      <c r="Z217" s="353">
        <f t="shared" si="17"/>
        <v>1</v>
      </c>
      <c r="AA217" s="31"/>
      <c r="AB217" s="32"/>
      <c r="AC217" s="315"/>
      <c r="AD217" s="570"/>
      <c r="AE217" s="548"/>
      <c r="AF217" s="550"/>
      <c r="AG217" s="328"/>
      <c r="AH217" s="313"/>
      <c r="AI217" s="329"/>
      <c r="AJ217" s="312">
        <v>350000</v>
      </c>
      <c r="AK217" s="312">
        <f>+(AJ217*Q217)*0.5</f>
        <v>3062500</v>
      </c>
      <c r="AL217" s="314"/>
      <c r="AM217" s="314">
        <v>173700</v>
      </c>
      <c r="AN217" s="330">
        <f>+AM217*W217</f>
        <v>173700</v>
      </c>
      <c r="AO217" s="314"/>
      <c r="AP217" s="314"/>
      <c r="AQ217" s="312"/>
      <c r="AR217" s="313"/>
      <c r="AS217" s="312"/>
      <c r="AT217" s="313"/>
      <c r="AU217" s="313"/>
      <c r="AV217" s="329"/>
      <c r="AW217" s="314"/>
    </row>
    <row r="218" spans="1:49" ht="16.5">
      <c r="A218" s="315"/>
      <c r="B218" s="316"/>
      <c r="C218" s="317"/>
      <c r="D218" s="31"/>
      <c r="E218" s="32"/>
      <c r="F218" s="544"/>
      <c r="G218" s="316"/>
      <c r="H218" s="318"/>
      <c r="I218" s="578"/>
      <c r="J218" s="570"/>
      <c r="K218" s="550"/>
      <c r="L218" s="581"/>
      <c r="M218" s="584"/>
      <c r="N218" s="316" t="s">
        <v>158</v>
      </c>
      <c r="O218" s="317" t="s">
        <v>293</v>
      </c>
      <c r="P218" s="315"/>
      <c r="Q218" s="319">
        <v>1.5</v>
      </c>
      <c r="R218" s="316"/>
      <c r="S218" s="31"/>
      <c r="T218" s="315"/>
      <c r="U218" s="404"/>
      <c r="V218" s="334" t="s">
        <v>214</v>
      </c>
      <c r="W218" s="405"/>
      <c r="X218" s="406">
        <v>6</v>
      </c>
      <c r="Y218" s="405"/>
      <c r="Z218" s="353">
        <f t="shared" si="17"/>
        <v>6</v>
      </c>
      <c r="AA218" s="31"/>
      <c r="AB218" s="32"/>
      <c r="AC218" s="315"/>
      <c r="AD218" s="570"/>
      <c r="AE218" s="548"/>
      <c r="AF218" s="550"/>
      <c r="AG218" s="328"/>
      <c r="AH218" s="313"/>
      <c r="AI218" s="329"/>
      <c r="AJ218" s="312">
        <v>120000</v>
      </c>
      <c r="AK218" s="312">
        <f>+(AJ218*Q218)*0.5</f>
        <v>90000</v>
      </c>
      <c r="AL218" s="314"/>
      <c r="AM218" s="314">
        <v>53050</v>
      </c>
      <c r="AN218" s="330">
        <f t="shared" si="16"/>
        <v>318300</v>
      </c>
      <c r="AO218" s="314"/>
      <c r="AP218" s="314"/>
      <c r="AQ218" s="312"/>
      <c r="AR218" s="313"/>
      <c r="AS218" s="312"/>
      <c r="AT218" s="313"/>
      <c r="AU218" s="313"/>
      <c r="AV218" s="329"/>
      <c r="AW218" s="314"/>
    </row>
    <row r="219" spans="1:49" ht="16.5">
      <c r="A219" s="315"/>
      <c r="B219" s="316"/>
      <c r="C219" s="317"/>
      <c r="D219" s="31"/>
      <c r="E219" s="32"/>
      <c r="F219" s="544"/>
      <c r="G219" s="316"/>
      <c r="H219" s="318"/>
      <c r="I219" s="578"/>
      <c r="J219" s="570"/>
      <c r="K219" s="550"/>
      <c r="L219" s="581"/>
      <c r="M219" s="584"/>
      <c r="N219" s="316" t="s">
        <v>159</v>
      </c>
      <c r="O219" s="317" t="s">
        <v>294</v>
      </c>
      <c r="P219" s="315">
        <v>1</v>
      </c>
      <c r="Q219" s="319"/>
      <c r="R219" s="316"/>
      <c r="S219" s="31"/>
      <c r="T219" s="315"/>
      <c r="U219" s="404"/>
      <c r="V219" s="334" t="s">
        <v>214</v>
      </c>
      <c r="W219" s="405"/>
      <c r="X219" s="406"/>
      <c r="Y219" s="405">
        <v>35</v>
      </c>
      <c r="Z219" s="400"/>
      <c r="AA219" s="31"/>
      <c r="AB219" s="32"/>
      <c r="AC219" s="315"/>
      <c r="AD219" s="570"/>
      <c r="AE219" s="548"/>
      <c r="AF219" s="550"/>
      <c r="AG219" s="328"/>
      <c r="AH219" s="313"/>
      <c r="AI219" s="329"/>
      <c r="AJ219" s="312">
        <v>2500000</v>
      </c>
      <c r="AK219" s="312">
        <f>+(AJ219*P219)*0.5</f>
        <v>1250000</v>
      </c>
      <c r="AL219" s="314"/>
      <c r="AM219" s="314">
        <v>9750</v>
      </c>
      <c r="AN219" s="330">
        <f>+AM219*Y219</f>
        <v>341250</v>
      </c>
      <c r="AO219" s="314"/>
      <c r="AP219" s="314"/>
      <c r="AQ219" s="312"/>
      <c r="AR219" s="313"/>
      <c r="AS219" s="312"/>
      <c r="AT219" s="313"/>
      <c r="AU219" s="313"/>
      <c r="AV219" s="329"/>
      <c r="AW219" s="314"/>
    </row>
    <row r="220" spans="1:49" ht="16.5">
      <c r="A220" s="315"/>
      <c r="B220" s="316"/>
      <c r="C220" s="317"/>
      <c r="D220" s="31"/>
      <c r="E220" s="32"/>
      <c r="F220" s="544"/>
      <c r="G220" s="316"/>
      <c r="H220" s="318"/>
      <c r="I220" s="578"/>
      <c r="J220" s="570"/>
      <c r="K220" s="550"/>
      <c r="L220" s="581"/>
      <c r="M220" s="584"/>
      <c r="N220" s="316" t="s">
        <v>160</v>
      </c>
      <c r="O220" s="317" t="s">
        <v>177</v>
      </c>
      <c r="P220" s="315">
        <v>1</v>
      </c>
      <c r="Q220" s="319"/>
      <c r="R220" s="316"/>
      <c r="S220" s="31"/>
      <c r="T220" s="315"/>
      <c r="U220" s="404">
        <v>4</v>
      </c>
      <c r="V220" s="334" t="s">
        <v>234</v>
      </c>
      <c r="W220" s="405">
        <v>14</v>
      </c>
      <c r="X220" s="406"/>
      <c r="Y220" s="405"/>
      <c r="Z220" s="400"/>
      <c r="AA220" s="31"/>
      <c r="AB220" s="32"/>
      <c r="AC220" s="315"/>
      <c r="AD220" s="570"/>
      <c r="AE220" s="548"/>
      <c r="AF220" s="550"/>
      <c r="AG220" s="328"/>
      <c r="AH220" s="313"/>
      <c r="AI220" s="329"/>
      <c r="AJ220" s="312">
        <v>2500000</v>
      </c>
      <c r="AK220" s="312">
        <f>+(AJ220*P220)*0.75</f>
        <v>1875000</v>
      </c>
      <c r="AL220" s="314"/>
      <c r="AM220" s="314">
        <v>16900</v>
      </c>
      <c r="AN220" s="330">
        <f>+AM220*W220</f>
        <v>236600</v>
      </c>
      <c r="AO220" s="314"/>
      <c r="AP220" s="314"/>
      <c r="AQ220" s="312"/>
      <c r="AR220" s="313"/>
      <c r="AS220" s="312"/>
      <c r="AT220" s="313"/>
      <c r="AU220" s="313"/>
      <c r="AV220" s="329"/>
      <c r="AW220" s="314"/>
    </row>
    <row r="221" spans="1:49" ht="16.5">
      <c r="A221" s="315"/>
      <c r="B221" s="316"/>
      <c r="C221" s="317"/>
      <c r="D221" s="31"/>
      <c r="E221" s="32"/>
      <c r="F221" s="544"/>
      <c r="G221" s="316"/>
      <c r="H221" s="318"/>
      <c r="I221" s="578"/>
      <c r="J221" s="570"/>
      <c r="K221" s="550"/>
      <c r="L221" s="581"/>
      <c r="M221" s="584"/>
      <c r="N221" s="316" t="s">
        <v>161</v>
      </c>
      <c r="O221" s="317" t="s">
        <v>195</v>
      </c>
      <c r="P221" s="315">
        <v>11.2</v>
      </c>
      <c r="Q221" s="319"/>
      <c r="R221" s="316"/>
      <c r="S221" s="320"/>
      <c r="T221" s="315"/>
      <c r="U221" s="404"/>
      <c r="V221" s="334" t="s">
        <v>234</v>
      </c>
      <c r="W221" s="405"/>
      <c r="X221" s="406">
        <v>5</v>
      </c>
      <c r="Y221" s="405"/>
      <c r="Z221" s="400">
        <f t="shared" ref="Z221:Z242" si="18">SUM(W221:Y221)</f>
        <v>5</v>
      </c>
      <c r="AA221" s="31"/>
      <c r="AB221" s="32"/>
      <c r="AC221" s="315"/>
      <c r="AD221" s="570"/>
      <c r="AE221" s="548"/>
      <c r="AF221" s="550"/>
      <c r="AG221" s="328"/>
      <c r="AH221" s="313"/>
      <c r="AI221" s="329"/>
      <c r="AJ221" s="312">
        <v>300000</v>
      </c>
      <c r="AK221" s="312">
        <f>+(AJ221*P221)*0.6</f>
        <v>2016000</v>
      </c>
      <c r="AL221" s="314"/>
      <c r="AM221" s="314">
        <v>8470</v>
      </c>
      <c r="AN221" s="330">
        <f t="shared" si="16"/>
        <v>42350</v>
      </c>
      <c r="AO221" s="314"/>
      <c r="AP221" s="314"/>
      <c r="AQ221" s="312"/>
      <c r="AR221" s="313"/>
      <c r="AS221" s="312"/>
      <c r="AT221" s="313"/>
      <c r="AU221" s="313"/>
      <c r="AV221" s="329"/>
      <c r="AW221" s="314"/>
    </row>
    <row r="222" spans="1:49" ht="16.5">
      <c r="A222" s="315"/>
      <c r="B222" s="316"/>
      <c r="C222" s="317"/>
      <c r="D222" s="31"/>
      <c r="E222" s="32"/>
      <c r="F222" s="544"/>
      <c r="G222" s="316"/>
      <c r="H222" s="318"/>
      <c r="I222" s="578"/>
      <c r="J222" s="570"/>
      <c r="K222" s="550"/>
      <c r="L222" s="581"/>
      <c r="M222" s="584"/>
      <c r="N222" s="316" t="s">
        <v>162</v>
      </c>
      <c r="O222" s="317" t="s">
        <v>196</v>
      </c>
      <c r="P222" s="315">
        <v>21.98</v>
      </c>
      <c r="Q222" s="319"/>
      <c r="R222" s="316"/>
      <c r="S222" s="31"/>
      <c r="T222" s="315"/>
      <c r="U222" s="404"/>
      <c r="V222" s="334" t="s">
        <v>234</v>
      </c>
      <c r="W222" s="405"/>
      <c r="X222" s="406"/>
      <c r="Y222" s="405">
        <v>35</v>
      </c>
      <c r="Z222" s="400">
        <f t="shared" si="18"/>
        <v>35</v>
      </c>
      <c r="AA222" s="31"/>
      <c r="AB222" s="32"/>
      <c r="AC222" s="315"/>
      <c r="AD222" s="570"/>
      <c r="AE222" s="548"/>
      <c r="AF222" s="550"/>
      <c r="AG222" s="328"/>
      <c r="AH222" s="313"/>
      <c r="AI222" s="329"/>
      <c r="AJ222" s="312">
        <v>100000</v>
      </c>
      <c r="AK222" s="312">
        <f>+(AJ222*P222)*0.5</f>
        <v>1099000</v>
      </c>
      <c r="AL222" s="314"/>
      <c r="AM222" s="314">
        <v>5050</v>
      </c>
      <c r="AN222" s="330">
        <f>+AM222*Y222</f>
        <v>176750</v>
      </c>
      <c r="AO222" s="314"/>
      <c r="AP222" s="314"/>
      <c r="AQ222" s="312"/>
      <c r="AR222" s="313"/>
      <c r="AS222" s="312"/>
      <c r="AT222" s="313"/>
      <c r="AU222" s="313"/>
      <c r="AV222" s="329"/>
      <c r="AW222" s="314"/>
    </row>
    <row r="223" spans="1:49" ht="16.5">
      <c r="A223" s="315"/>
      <c r="B223" s="316"/>
      <c r="C223" s="317"/>
      <c r="D223" s="31"/>
      <c r="E223" s="32"/>
      <c r="F223" s="544"/>
      <c r="G223" s="316"/>
      <c r="H223" s="318"/>
      <c r="I223" s="578"/>
      <c r="J223" s="570"/>
      <c r="K223" s="550"/>
      <c r="L223" s="581"/>
      <c r="M223" s="584"/>
      <c r="N223" s="316"/>
      <c r="O223" s="317"/>
      <c r="P223" s="315"/>
      <c r="Q223" s="319"/>
      <c r="R223" s="316"/>
      <c r="S223" s="31"/>
      <c r="T223" s="315"/>
      <c r="U223" s="404">
        <v>5</v>
      </c>
      <c r="V223" s="334" t="s">
        <v>213</v>
      </c>
      <c r="W223" s="405">
        <v>1</v>
      </c>
      <c r="X223" s="406">
        <v>0</v>
      </c>
      <c r="Y223" s="405">
        <v>0</v>
      </c>
      <c r="Z223" s="400">
        <f t="shared" si="18"/>
        <v>1</v>
      </c>
      <c r="AA223" s="31"/>
      <c r="AB223" s="32"/>
      <c r="AC223" s="315"/>
      <c r="AD223" s="570"/>
      <c r="AE223" s="548"/>
      <c r="AF223" s="550"/>
      <c r="AG223" s="328"/>
      <c r="AH223" s="313"/>
      <c r="AI223" s="329"/>
      <c r="AJ223" s="312"/>
      <c r="AK223" s="312"/>
      <c r="AL223" s="314"/>
      <c r="AM223" s="314">
        <v>80000</v>
      </c>
      <c r="AN223" s="330">
        <f>+AM223*W223</f>
        <v>80000</v>
      </c>
      <c r="AO223" s="314"/>
      <c r="AP223" s="314"/>
      <c r="AQ223" s="312"/>
      <c r="AR223" s="313"/>
      <c r="AS223" s="312"/>
      <c r="AT223" s="313"/>
      <c r="AU223" s="313"/>
      <c r="AV223" s="329"/>
      <c r="AW223" s="314"/>
    </row>
    <row r="224" spans="1:49" ht="16.5">
      <c r="A224" s="315"/>
      <c r="B224" s="316"/>
      <c r="C224" s="317"/>
      <c r="D224" s="31"/>
      <c r="E224" s="32"/>
      <c r="F224" s="544"/>
      <c r="G224" s="316"/>
      <c r="H224" s="318"/>
      <c r="I224" s="578"/>
      <c r="J224" s="570"/>
      <c r="K224" s="550"/>
      <c r="L224" s="581"/>
      <c r="M224" s="584"/>
      <c r="N224" s="316"/>
      <c r="O224" s="317"/>
      <c r="P224" s="315"/>
      <c r="Q224" s="319"/>
      <c r="R224" s="316"/>
      <c r="S224" s="31"/>
      <c r="T224" s="315"/>
      <c r="U224" s="404">
        <v>6</v>
      </c>
      <c r="V224" s="334" t="s">
        <v>298</v>
      </c>
      <c r="W224" s="405">
        <v>1</v>
      </c>
      <c r="X224" s="406">
        <v>0</v>
      </c>
      <c r="Y224" s="405">
        <v>0</v>
      </c>
      <c r="Z224" s="400">
        <f t="shared" si="18"/>
        <v>1</v>
      </c>
      <c r="AA224" s="31"/>
      <c r="AB224" s="32"/>
      <c r="AC224" s="315"/>
      <c r="AD224" s="570"/>
      <c r="AE224" s="548"/>
      <c r="AF224" s="550"/>
      <c r="AG224" s="328"/>
      <c r="AH224" s="313"/>
      <c r="AI224" s="329"/>
      <c r="AJ224" s="312"/>
      <c r="AK224" s="312"/>
      <c r="AL224" s="314"/>
      <c r="AM224" s="314">
        <v>33600</v>
      </c>
      <c r="AN224" s="330">
        <f>+AM224*W224</f>
        <v>33600</v>
      </c>
      <c r="AO224" s="314"/>
      <c r="AP224" s="314"/>
      <c r="AQ224" s="312"/>
      <c r="AR224" s="313"/>
      <c r="AS224" s="312"/>
      <c r="AT224" s="313"/>
      <c r="AU224" s="313"/>
      <c r="AV224" s="329"/>
      <c r="AW224" s="314"/>
    </row>
    <row r="225" spans="1:49" ht="16.5">
      <c r="A225" s="315"/>
      <c r="B225" s="316"/>
      <c r="C225" s="317"/>
      <c r="D225" s="31"/>
      <c r="E225" s="32"/>
      <c r="F225" s="544"/>
      <c r="G225" s="316"/>
      <c r="H225" s="318"/>
      <c r="I225" s="578"/>
      <c r="J225" s="570"/>
      <c r="K225" s="550"/>
      <c r="L225" s="581"/>
      <c r="M225" s="584"/>
      <c r="N225" s="316"/>
      <c r="O225" s="317"/>
      <c r="P225" s="315"/>
      <c r="Q225" s="319"/>
      <c r="R225" s="316"/>
      <c r="S225" s="31"/>
      <c r="T225" s="315"/>
      <c r="U225" s="407"/>
      <c r="V225" s="334"/>
      <c r="W225" s="405"/>
      <c r="X225" s="406"/>
      <c r="Y225" s="405"/>
      <c r="Z225" s="400">
        <f t="shared" si="18"/>
        <v>0</v>
      </c>
      <c r="AA225" s="31"/>
      <c r="AB225" s="32"/>
      <c r="AC225" s="315"/>
      <c r="AD225" s="570"/>
      <c r="AE225" s="548"/>
      <c r="AF225" s="550"/>
      <c r="AG225" s="328"/>
      <c r="AH225" s="313"/>
      <c r="AI225" s="329"/>
      <c r="AJ225" s="312"/>
      <c r="AK225" s="312"/>
      <c r="AL225" s="314"/>
      <c r="AM225" s="314"/>
      <c r="AN225" s="330"/>
      <c r="AO225" s="314"/>
      <c r="AP225" s="314"/>
      <c r="AQ225" s="312"/>
      <c r="AR225" s="313"/>
      <c r="AS225" s="312"/>
      <c r="AT225" s="313"/>
      <c r="AU225" s="312"/>
      <c r="AV225" s="329"/>
      <c r="AW225" s="314"/>
    </row>
    <row r="226" spans="1:49" ht="16.5">
      <c r="A226" s="315"/>
      <c r="B226" s="316"/>
      <c r="C226" s="317"/>
      <c r="D226" s="31"/>
      <c r="E226" s="32"/>
      <c r="F226" s="544"/>
      <c r="G226" s="316"/>
      <c r="H226" s="318"/>
      <c r="I226" s="578"/>
      <c r="J226" s="570"/>
      <c r="K226" s="550"/>
      <c r="L226" s="581"/>
      <c r="M226" s="584"/>
      <c r="N226" s="316"/>
      <c r="O226" s="317"/>
      <c r="P226" s="315"/>
      <c r="Q226" s="319"/>
      <c r="R226" s="316"/>
      <c r="S226" s="31"/>
      <c r="T226" s="315"/>
      <c r="U226" s="407"/>
      <c r="V226" s="334"/>
      <c r="W226" s="405"/>
      <c r="X226" s="406"/>
      <c r="Y226" s="405"/>
      <c r="Z226" s="400">
        <f t="shared" si="18"/>
        <v>0</v>
      </c>
      <c r="AA226" s="31"/>
      <c r="AB226" s="32"/>
      <c r="AC226" s="315"/>
      <c r="AD226" s="570"/>
      <c r="AE226" s="548"/>
      <c r="AF226" s="550"/>
      <c r="AG226" s="328"/>
      <c r="AH226" s="313"/>
      <c r="AI226" s="329"/>
      <c r="AJ226" s="312"/>
      <c r="AK226" s="312"/>
      <c r="AL226" s="314"/>
      <c r="AM226" s="314"/>
      <c r="AN226" s="330"/>
      <c r="AO226" s="314"/>
      <c r="AP226" s="314"/>
      <c r="AQ226" s="312"/>
      <c r="AR226" s="313"/>
      <c r="AS226" s="312"/>
      <c r="AT226" s="313"/>
      <c r="AU226" s="313"/>
      <c r="AV226" s="329"/>
      <c r="AW226" s="314"/>
    </row>
    <row r="227" spans="1:49" ht="16.5">
      <c r="A227" s="315"/>
      <c r="B227" s="316"/>
      <c r="C227" s="317"/>
      <c r="D227" s="31"/>
      <c r="E227" s="32"/>
      <c r="F227" s="544"/>
      <c r="G227" s="316"/>
      <c r="H227" s="318"/>
      <c r="I227" s="578"/>
      <c r="J227" s="570"/>
      <c r="K227" s="550"/>
      <c r="L227" s="581"/>
      <c r="M227" s="584"/>
      <c r="N227" s="316"/>
      <c r="O227" s="317"/>
      <c r="P227" s="315"/>
      <c r="Q227" s="319"/>
      <c r="R227" s="316" t="s">
        <v>4</v>
      </c>
      <c r="S227" s="320" t="s">
        <v>3</v>
      </c>
      <c r="T227" s="315">
        <v>22</v>
      </c>
      <c r="U227" s="407">
        <v>1</v>
      </c>
      <c r="V227" s="334" t="s">
        <v>222</v>
      </c>
      <c r="W227" s="405">
        <v>1</v>
      </c>
      <c r="X227" s="406"/>
      <c r="Y227" s="405"/>
      <c r="Z227" s="400">
        <f t="shared" si="18"/>
        <v>1</v>
      </c>
      <c r="AA227" s="31"/>
      <c r="AB227" s="32"/>
      <c r="AC227" s="315"/>
      <c r="AD227" s="570"/>
      <c r="AE227" s="548"/>
      <c r="AF227" s="550"/>
      <c r="AG227" s="328"/>
      <c r="AH227" s="313"/>
      <c r="AI227" s="329"/>
      <c r="AJ227" s="312"/>
      <c r="AK227" s="312"/>
      <c r="AL227" s="314"/>
      <c r="AM227" s="314">
        <v>13200</v>
      </c>
      <c r="AN227" s="330">
        <f>+AM227*W227</f>
        <v>13200</v>
      </c>
      <c r="AO227" s="314"/>
      <c r="AP227" s="314"/>
      <c r="AQ227" s="312"/>
      <c r="AR227" s="313"/>
      <c r="AS227" s="312"/>
      <c r="AT227" s="313"/>
      <c r="AU227" s="313"/>
      <c r="AV227" s="329"/>
      <c r="AW227" s="314"/>
    </row>
    <row r="228" spans="1:49" ht="16.5">
      <c r="A228" s="315"/>
      <c r="B228" s="316"/>
      <c r="C228" s="317"/>
      <c r="D228" s="31"/>
      <c r="E228" s="32"/>
      <c r="F228" s="544"/>
      <c r="G228" s="316"/>
      <c r="H228" s="318"/>
      <c r="I228" s="578"/>
      <c r="J228" s="570"/>
      <c r="K228" s="550"/>
      <c r="L228" s="581"/>
      <c r="M228" s="584"/>
      <c r="N228" s="316"/>
      <c r="O228" s="317"/>
      <c r="P228" s="315"/>
      <c r="Q228" s="319"/>
      <c r="R228" s="316"/>
      <c r="S228" s="31"/>
      <c r="T228" s="315"/>
      <c r="U228" s="407">
        <v>2</v>
      </c>
      <c r="V228" s="334" t="s">
        <v>12</v>
      </c>
      <c r="W228" s="405"/>
      <c r="X228" s="406">
        <v>35</v>
      </c>
      <c r="Y228" s="405"/>
      <c r="Z228" s="400">
        <f t="shared" si="18"/>
        <v>35</v>
      </c>
      <c r="AA228" s="31"/>
      <c r="AB228" s="32"/>
      <c r="AC228" s="315"/>
      <c r="AD228" s="570"/>
      <c r="AE228" s="548"/>
      <c r="AF228" s="550"/>
      <c r="AG228" s="328"/>
      <c r="AH228" s="313"/>
      <c r="AI228" s="329"/>
      <c r="AJ228" s="312"/>
      <c r="AK228" s="312"/>
      <c r="AL228" s="314"/>
      <c r="AM228" s="314">
        <v>15000</v>
      </c>
      <c r="AN228" s="330">
        <f t="shared" si="16"/>
        <v>525000</v>
      </c>
      <c r="AO228" s="314"/>
      <c r="AP228" s="314"/>
      <c r="AQ228" s="312"/>
      <c r="AR228" s="313"/>
      <c r="AS228" s="312"/>
      <c r="AT228" s="313"/>
      <c r="AU228" s="313"/>
      <c r="AV228" s="329"/>
      <c r="AW228" s="314"/>
    </row>
    <row r="229" spans="1:49" ht="16.5">
      <c r="A229" s="315"/>
      <c r="B229" s="316"/>
      <c r="C229" s="317"/>
      <c r="D229" s="31"/>
      <c r="E229" s="32"/>
      <c r="F229" s="544"/>
      <c r="G229" s="316"/>
      <c r="H229" s="318"/>
      <c r="I229" s="578"/>
      <c r="J229" s="570"/>
      <c r="K229" s="550"/>
      <c r="L229" s="581"/>
      <c r="M229" s="584"/>
      <c r="N229" s="316"/>
      <c r="O229" s="317"/>
      <c r="P229" s="315"/>
      <c r="Q229" s="319"/>
      <c r="R229" s="316"/>
      <c r="S229" s="31"/>
      <c r="T229" s="315"/>
      <c r="U229" s="407">
        <v>3</v>
      </c>
      <c r="V229" s="334" t="s">
        <v>167</v>
      </c>
      <c r="W229" s="405"/>
      <c r="X229" s="406"/>
      <c r="Y229" s="405">
        <v>5</v>
      </c>
      <c r="Z229" s="400">
        <f t="shared" si="18"/>
        <v>5</v>
      </c>
      <c r="AA229" s="31"/>
      <c r="AB229" s="32"/>
      <c r="AC229" s="315"/>
      <c r="AD229" s="570"/>
      <c r="AE229" s="548"/>
      <c r="AF229" s="550"/>
      <c r="AG229" s="328"/>
      <c r="AH229" s="313"/>
      <c r="AI229" s="329"/>
      <c r="AJ229" s="312"/>
      <c r="AK229" s="312"/>
      <c r="AL229" s="314"/>
      <c r="AM229" s="314">
        <v>41250</v>
      </c>
      <c r="AN229" s="330">
        <f>+AM229*Y229</f>
        <v>206250</v>
      </c>
      <c r="AO229" s="314"/>
      <c r="AP229" s="314"/>
      <c r="AQ229" s="312"/>
      <c r="AR229" s="313"/>
      <c r="AS229" s="312"/>
      <c r="AT229" s="313"/>
      <c r="AU229" s="313"/>
      <c r="AV229" s="329"/>
      <c r="AW229" s="314"/>
    </row>
    <row r="230" spans="1:49" ht="16.5">
      <c r="A230" s="315"/>
      <c r="B230" s="316"/>
      <c r="C230" s="317"/>
      <c r="D230" s="31"/>
      <c r="E230" s="32"/>
      <c r="F230" s="544"/>
      <c r="G230" s="316"/>
      <c r="H230" s="318"/>
      <c r="I230" s="578"/>
      <c r="J230" s="570"/>
      <c r="K230" s="550"/>
      <c r="L230" s="581"/>
      <c r="M230" s="584"/>
      <c r="N230" s="316"/>
      <c r="O230" s="317"/>
      <c r="P230" s="315"/>
      <c r="Q230" s="319"/>
      <c r="R230" s="316"/>
      <c r="S230" s="31"/>
      <c r="T230" s="315"/>
      <c r="U230" s="407">
        <v>4</v>
      </c>
      <c r="V230" s="334" t="s">
        <v>319</v>
      </c>
      <c r="W230" s="405"/>
      <c r="X230" s="406"/>
      <c r="Y230" s="405">
        <v>5</v>
      </c>
      <c r="Z230" s="400">
        <f t="shared" si="18"/>
        <v>5</v>
      </c>
      <c r="AA230" s="31"/>
      <c r="AB230" s="32"/>
      <c r="AC230" s="315"/>
      <c r="AD230" s="570"/>
      <c r="AE230" s="548"/>
      <c r="AF230" s="550"/>
      <c r="AG230" s="328"/>
      <c r="AH230" s="313"/>
      <c r="AI230" s="329"/>
      <c r="AJ230" s="312"/>
      <c r="AK230" s="312"/>
      <c r="AL230" s="314"/>
      <c r="AM230" s="314">
        <v>3050</v>
      </c>
      <c r="AN230" s="330">
        <f>+AM230*Y230</f>
        <v>15250</v>
      </c>
      <c r="AO230" s="314"/>
      <c r="AP230" s="314"/>
      <c r="AQ230" s="312"/>
      <c r="AR230" s="313"/>
      <c r="AS230" s="312"/>
      <c r="AT230" s="313"/>
      <c r="AU230" s="313"/>
      <c r="AV230" s="329"/>
      <c r="AW230" s="314"/>
    </row>
    <row r="231" spans="1:49" ht="16.5">
      <c r="A231" s="315"/>
      <c r="B231" s="316"/>
      <c r="C231" s="317"/>
      <c r="D231" s="31"/>
      <c r="E231" s="32"/>
      <c r="F231" s="544"/>
      <c r="G231" s="316"/>
      <c r="H231" s="318"/>
      <c r="I231" s="578"/>
      <c r="J231" s="570"/>
      <c r="K231" s="550"/>
      <c r="L231" s="581"/>
      <c r="M231" s="584"/>
      <c r="N231" s="316"/>
      <c r="O231" s="317"/>
      <c r="P231" s="315"/>
      <c r="Q231" s="319"/>
      <c r="R231" s="316"/>
      <c r="S231" s="31"/>
      <c r="T231" s="315"/>
      <c r="U231" s="407">
        <v>5</v>
      </c>
      <c r="V231" s="334" t="s">
        <v>164</v>
      </c>
      <c r="W231" s="405"/>
      <c r="X231" s="406"/>
      <c r="Y231" s="405">
        <v>1</v>
      </c>
      <c r="Z231" s="400">
        <f t="shared" si="18"/>
        <v>1</v>
      </c>
      <c r="AA231" s="31"/>
      <c r="AB231" s="32"/>
      <c r="AC231" s="315"/>
      <c r="AD231" s="570"/>
      <c r="AE231" s="548"/>
      <c r="AF231" s="550"/>
      <c r="AG231" s="328"/>
      <c r="AH231" s="313"/>
      <c r="AI231" s="329"/>
      <c r="AJ231" s="312"/>
      <c r="AK231" s="312"/>
      <c r="AL231" s="314"/>
      <c r="AM231" s="314">
        <v>30250</v>
      </c>
      <c r="AN231" s="330">
        <f>+AM231*Y231</f>
        <v>30250</v>
      </c>
      <c r="AO231" s="314"/>
      <c r="AP231" s="314"/>
      <c r="AQ231" s="312"/>
      <c r="AR231" s="313"/>
      <c r="AS231" s="312"/>
      <c r="AT231" s="313"/>
      <c r="AU231" s="313"/>
      <c r="AV231" s="329"/>
      <c r="AW231" s="314"/>
    </row>
    <row r="232" spans="1:49" ht="16.5">
      <c r="A232" s="315"/>
      <c r="B232" s="316"/>
      <c r="C232" s="317"/>
      <c r="D232" s="31"/>
      <c r="E232" s="32"/>
      <c r="F232" s="544"/>
      <c r="G232" s="316"/>
      <c r="H232" s="318"/>
      <c r="I232" s="578"/>
      <c r="J232" s="570"/>
      <c r="K232" s="550"/>
      <c r="L232" s="581"/>
      <c r="M232" s="584"/>
      <c r="N232" s="316"/>
      <c r="O232" s="317"/>
      <c r="P232" s="315"/>
      <c r="Q232" s="319"/>
      <c r="R232" s="316"/>
      <c r="S232" s="31"/>
      <c r="T232" s="315"/>
      <c r="U232" s="407">
        <v>6</v>
      </c>
      <c r="V232" s="334" t="s">
        <v>185</v>
      </c>
      <c r="W232" s="405"/>
      <c r="X232" s="406">
        <v>58</v>
      </c>
      <c r="Y232" s="405"/>
      <c r="Z232" s="400">
        <f t="shared" si="18"/>
        <v>58</v>
      </c>
      <c r="AA232" s="31"/>
      <c r="AB232" s="32"/>
      <c r="AC232" s="315"/>
      <c r="AD232" s="570"/>
      <c r="AE232" s="548"/>
      <c r="AF232" s="550"/>
      <c r="AG232" s="328"/>
      <c r="AH232" s="313"/>
      <c r="AI232" s="329"/>
      <c r="AJ232" s="312"/>
      <c r="AK232" s="312"/>
      <c r="AL232" s="314"/>
      <c r="AM232" s="314">
        <v>3100</v>
      </c>
      <c r="AN232" s="330">
        <f t="shared" si="16"/>
        <v>179800</v>
      </c>
      <c r="AO232" s="314"/>
      <c r="AP232" s="314"/>
      <c r="AQ232" s="312"/>
      <c r="AR232" s="313"/>
      <c r="AS232" s="312"/>
      <c r="AT232" s="313"/>
      <c r="AU232" s="313"/>
      <c r="AV232" s="329"/>
      <c r="AW232" s="314"/>
    </row>
    <row r="233" spans="1:49" ht="16.5">
      <c r="A233" s="315"/>
      <c r="B233" s="316"/>
      <c r="C233" s="317"/>
      <c r="D233" s="31"/>
      <c r="E233" s="32"/>
      <c r="F233" s="544"/>
      <c r="G233" s="316"/>
      <c r="H233" s="318"/>
      <c r="I233" s="578"/>
      <c r="J233" s="570"/>
      <c r="K233" s="550"/>
      <c r="L233" s="581"/>
      <c r="M233" s="584"/>
      <c r="N233" s="316"/>
      <c r="O233" s="317"/>
      <c r="P233" s="315"/>
      <c r="Q233" s="319"/>
      <c r="R233" s="316"/>
      <c r="S233" s="31"/>
      <c r="T233" s="315"/>
      <c r="U233" s="407">
        <v>7</v>
      </c>
      <c r="V233" s="334" t="s">
        <v>320</v>
      </c>
      <c r="W233" s="405"/>
      <c r="X233" s="406">
        <v>2</v>
      </c>
      <c r="Y233" s="405"/>
      <c r="Z233" s="400">
        <f t="shared" si="18"/>
        <v>2</v>
      </c>
      <c r="AA233" s="31"/>
      <c r="AB233" s="32"/>
      <c r="AC233" s="315"/>
      <c r="AD233" s="570"/>
      <c r="AE233" s="548"/>
      <c r="AF233" s="550"/>
      <c r="AG233" s="328"/>
      <c r="AH233" s="313"/>
      <c r="AI233" s="329"/>
      <c r="AJ233" s="312"/>
      <c r="AK233" s="312"/>
      <c r="AL233" s="314"/>
      <c r="AM233" s="314">
        <v>690</v>
      </c>
      <c r="AN233" s="330">
        <f t="shared" si="16"/>
        <v>1380</v>
      </c>
      <c r="AO233" s="314"/>
      <c r="AP233" s="314"/>
      <c r="AQ233" s="312"/>
      <c r="AR233" s="313"/>
      <c r="AS233" s="312"/>
      <c r="AT233" s="313"/>
      <c r="AU233" s="313"/>
      <c r="AV233" s="329"/>
      <c r="AW233" s="314"/>
    </row>
    <row r="234" spans="1:49" ht="16.5">
      <c r="A234" s="315"/>
      <c r="B234" s="316"/>
      <c r="C234" s="317"/>
      <c r="D234" s="31"/>
      <c r="E234" s="32"/>
      <c r="F234" s="544"/>
      <c r="G234" s="316"/>
      <c r="H234" s="318"/>
      <c r="I234" s="578"/>
      <c r="J234" s="570"/>
      <c r="K234" s="550"/>
      <c r="L234" s="581"/>
      <c r="M234" s="584"/>
      <c r="N234" s="316"/>
      <c r="O234" s="317"/>
      <c r="P234" s="315"/>
      <c r="Q234" s="319"/>
      <c r="R234" s="316"/>
      <c r="S234" s="31"/>
      <c r="T234" s="315"/>
      <c r="U234" s="407">
        <v>8</v>
      </c>
      <c r="V234" s="334" t="s">
        <v>182</v>
      </c>
      <c r="W234" s="405">
        <v>3</v>
      </c>
      <c r="X234" s="406"/>
      <c r="Y234" s="405"/>
      <c r="Z234" s="400">
        <f t="shared" si="18"/>
        <v>3</v>
      </c>
      <c r="AA234" s="31"/>
      <c r="AB234" s="32"/>
      <c r="AC234" s="315"/>
      <c r="AD234" s="570"/>
      <c r="AE234" s="548"/>
      <c r="AF234" s="550"/>
      <c r="AG234" s="328"/>
      <c r="AH234" s="313"/>
      <c r="AI234" s="329"/>
      <c r="AJ234" s="312"/>
      <c r="AK234" s="312"/>
      <c r="AL234" s="314"/>
      <c r="AM234" s="314">
        <v>125000</v>
      </c>
      <c r="AN234" s="330">
        <f>+AM234*W234</f>
        <v>375000</v>
      </c>
      <c r="AO234" s="314"/>
      <c r="AP234" s="314"/>
      <c r="AQ234" s="312"/>
      <c r="AR234" s="313"/>
      <c r="AS234" s="312"/>
      <c r="AT234" s="313"/>
      <c r="AU234" s="313"/>
      <c r="AV234" s="329"/>
      <c r="AW234" s="314"/>
    </row>
    <row r="235" spans="1:49" ht="16.5">
      <c r="A235" s="315"/>
      <c r="B235" s="316"/>
      <c r="C235" s="317"/>
      <c r="D235" s="31"/>
      <c r="E235" s="32"/>
      <c r="F235" s="544"/>
      <c r="G235" s="316"/>
      <c r="H235" s="318"/>
      <c r="I235" s="578"/>
      <c r="J235" s="570"/>
      <c r="K235" s="550"/>
      <c r="L235" s="581"/>
      <c r="M235" s="584"/>
      <c r="N235" s="316"/>
      <c r="O235" s="317"/>
      <c r="P235" s="315"/>
      <c r="Q235" s="319"/>
      <c r="R235" s="316"/>
      <c r="S235" s="31"/>
      <c r="T235" s="315"/>
      <c r="U235" s="407">
        <v>9</v>
      </c>
      <c r="V235" s="334" t="s">
        <v>268</v>
      </c>
      <c r="W235" s="405"/>
      <c r="X235" s="406">
        <v>10</v>
      </c>
      <c r="Y235" s="405"/>
      <c r="Z235" s="400">
        <f t="shared" si="18"/>
        <v>10</v>
      </c>
      <c r="AA235" s="31"/>
      <c r="AB235" s="32"/>
      <c r="AC235" s="315"/>
      <c r="AD235" s="570"/>
      <c r="AE235" s="548"/>
      <c r="AF235" s="550"/>
      <c r="AG235" s="328"/>
      <c r="AH235" s="313"/>
      <c r="AI235" s="329"/>
      <c r="AJ235" s="312"/>
      <c r="AK235" s="312"/>
      <c r="AL235" s="314"/>
      <c r="AM235" s="314">
        <v>1725</v>
      </c>
      <c r="AN235" s="330">
        <f t="shared" si="16"/>
        <v>17250</v>
      </c>
      <c r="AO235" s="314"/>
      <c r="AP235" s="314"/>
      <c r="AQ235" s="312"/>
      <c r="AR235" s="313"/>
      <c r="AS235" s="312"/>
      <c r="AT235" s="313"/>
      <c r="AU235" s="313"/>
      <c r="AV235" s="329"/>
      <c r="AW235" s="314"/>
    </row>
    <row r="236" spans="1:49" ht="16.5">
      <c r="A236" s="315"/>
      <c r="B236" s="316"/>
      <c r="C236" s="317"/>
      <c r="D236" s="31"/>
      <c r="E236" s="32"/>
      <c r="F236" s="544"/>
      <c r="G236" s="316"/>
      <c r="H236" s="318"/>
      <c r="I236" s="578"/>
      <c r="J236" s="570"/>
      <c r="K236" s="550"/>
      <c r="L236" s="581"/>
      <c r="M236" s="584"/>
      <c r="N236" s="316"/>
      <c r="O236" s="317"/>
      <c r="P236" s="315"/>
      <c r="Q236" s="319"/>
      <c r="R236" s="316"/>
      <c r="S236" s="31"/>
      <c r="T236" s="315"/>
      <c r="U236" s="407">
        <v>10</v>
      </c>
      <c r="V236" s="334" t="s">
        <v>0</v>
      </c>
      <c r="W236" s="405"/>
      <c r="X236" s="406">
        <v>15</v>
      </c>
      <c r="Y236" s="405"/>
      <c r="Z236" s="400">
        <f t="shared" si="18"/>
        <v>15</v>
      </c>
      <c r="AA236" s="31"/>
      <c r="AB236" s="32"/>
      <c r="AC236" s="315"/>
      <c r="AD236" s="570"/>
      <c r="AE236" s="548"/>
      <c r="AF236" s="550"/>
      <c r="AG236" s="328"/>
      <c r="AH236" s="313"/>
      <c r="AI236" s="329"/>
      <c r="AJ236" s="312"/>
      <c r="AK236" s="312"/>
      <c r="AL236" s="314"/>
      <c r="AM236" s="314">
        <v>825</v>
      </c>
      <c r="AN236" s="330">
        <f t="shared" si="16"/>
        <v>12375</v>
      </c>
      <c r="AO236" s="314"/>
      <c r="AP236" s="314"/>
      <c r="AQ236" s="312"/>
      <c r="AR236" s="313"/>
      <c r="AS236" s="312"/>
      <c r="AT236" s="313"/>
      <c r="AU236" s="312"/>
      <c r="AV236" s="329"/>
      <c r="AW236" s="314"/>
    </row>
    <row r="237" spans="1:49" ht="16.5">
      <c r="A237" s="315"/>
      <c r="B237" s="316"/>
      <c r="C237" s="317"/>
      <c r="D237" s="31"/>
      <c r="E237" s="32"/>
      <c r="F237" s="544"/>
      <c r="G237" s="316"/>
      <c r="H237" s="318"/>
      <c r="I237" s="578"/>
      <c r="J237" s="570"/>
      <c r="K237" s="550"/>
      <c r="L237" s="581"/>
      <c r="M237" s="584"/>
      <c r="N237" s="316"/>
      <c r="O237" s="317"/>
      <c r="P237" s="315"/>
      <c r="Q237" s="319"/>
      <c r="R237" s="316"/>
      <c r="S237" s="31"/>
      <c r="T237" s="315"/>
      <c r="U237" s="407">
        <v>11</v>
      </c>
      <c r="V237" s="334" t="s">
        <v>228</v>
      </c>
      <c r="W237" s="405"/>
      <c r="X237" s="406">
        <v>10</v>
      </c>
      <c r="Y237" s="405"/>
      <c r="Z237" s="400">
        <f t="shared" si="18"/>
        <v>10</v>
      </c>
      <c r="AA237" s="31"/>
      <c r="AB237" s="32"/>
      <c r="AC237" s="315"/>
      <c r="AD237" s="570"/>
      <c r="AE237" s="548"/>
      <c r="AF237" s="550"/>
      <c r="AG237" s="328"/>
      <c r="AH237" s="313"/>
      <c r="AI237" s="329"/>
      <c r="AJ237" s="312"/>
      <c r="AK237" s="312"/>
      <c r="AL237" s="314"/>
      <c r="AM237" s="314">
        <v>465</v>
      </c>
      <c r="AN237" s="330">
        <f t="shared" si="16"/>
        <v>4650</v>
      </c>
      <c r="AO237" s="314"/>
      <c r="AP237" s="314"/>
      <c r="AQ237" s="312"/>
      <c r="AR237" s="313"/>
      <c r="AS237" s="312"/>
      <c r="AT237" s="313"/>
      <c r="AU237" s="313"/>
      <c r="AV237" s="329"/>
      <c r="AW237" s="314"/>
    </row>
    <row r="238" spans="1:49" ht="16.5">
      <c r="A238" s="315"/>
      <c r="B238" s="316"/>
      <c r="C238" s="317"/>
      <c r="D238" s="31"/>
      <c r="E238" s="32"/>
      <c r="F238" s="544"/>
      <c r="G238" s="316"/>
      <c r="H238" s="318"/>
      <c r="I238" s="578"/>
      <c r="J238" s="570"/>
      <c r="K238" s="550"/>
      <c r="L238" s="581"/>
      <c r="M238" s="584"/>
      <c r="N238" s="316"/>
      <c r="O238" s="317"/>
      <c r="P238" s="315"/>
      <c r="Q238" s="319"/>
      <c r="R238" s="316"/>
      <c r="S238" s="31"/>
      <c r="T238" s="315"/>
      <c r="U238" s="407">
        <v>12</v>
      </c>
      <c r="V238" s="334" t="s">
        <v>225</v>
      </c>
      <c r="W238" s="405"/>
      <c r="X238" s="406">
        <v>115</v>
      </c>
      <c r="Y238" s="405"/>
      <c r="Z238" s="400">
        <f t="shared" si="18"/>
        <v>115</v>
      </c>
      <c r="AA238" s="31"/>
      <c r="AB238" s="32"/>
      <c r="AC238" s="315"/>
      <c r="AD238" s="570"/>
      <c r="AE238" s="548"/>
      <c r="AF238" s="550"/>
      <c r="AG238" s="328"/>
      <c r="AH238" s="313"/>
      <c r="AI238" s="329"/>
      <c r="AJ238" s="312"/>
      <c r="AK238" s="312"/>
      <c r="AL238" s="314"/>
      <c r="AM238" s="314">
        <v>375</v>
      </c>
      <c r="AN238" s="330">
        <f t="shared" si="16"/>
        <v>43125</v>
      </c>
      <c r="AO238" s="314"/>
      <c r="AP238" s="314"/>
      <c r="AQ238" s="312"/>
      <c r="AR238" s="313"/>
      <c r="AS238" s="312"/>
      <c r="AT238" s="313"/>
      <c r="AU238" s="313"/>
      <c r="AV238" s="329"/>
      <c r="AW238" s="314"/>
    </row>
    <row r="239" spans="1:49" ht="16.5">
      <c r="A239" s="315"/>
      <c r="B239" s="316"/>
      <c r="C239" s="317"/>
      <c r="D239" s="31"/>
      <c r="E239" s="32"/>
      <c r="F239" s="544"/>
      <c r="G239" s="316"/>
      <c r="H239" s="318"/>
      <c r="I239" s="578"/>
      <c r="J239" s="570"/>
      <c r="K239" s="550"/>
      <c r="L239" s="581"/>
      <c r="M239" s="584"/>
      <c r="N239" s="316"/>
      <c r="O239" s="317"/>
      <c r="P239" s="315"/>
      <c r="Q239" s="319"/>
      <c r="R239" s="316"/>
      <c r="S239" s="31"/>
      <c r="T239" s="315"/>
      <c r="U239" s="407">
        <v>13</v>
      </c>
      <c r="V239" s="334" t="s">
        <v>163</v>
      </c>
      <c r="W239" s="405"/>
      <c r="X239" s="406"/>
      <c r="Y239" s="405">
        <v>1</v>
      </c>
      <c r="Z239" s="400">
        <f t="shared" si="18"/>
        <v>1</v>
      </c>
      <c r="AA239" s="31"/>
      <c r="AB239" s="32"/>
      <c r="AC239" s="315"/>
      <c r="AD239" s="570"/>
      <c r="AE239" s="548"/>
      <c r="AF239" s="550"/>
      <c r="AG239" s="328"/>
      <c r="AH239" s="313"/>
      <c r="AI239" s="329"/>
      <c r="AJ239" s="312"/>
      <c r="AK239" s="312"/>
      <c r="AL239" s="314"/>
      <c r="AM239" s="314">
        <v>3050</v>
      </c>
      <c r="AN239" s="330">
        <f>+AM239*Y239</f>
        <v>3050</v>
      </c>
      <c r="AO239" s="314"/>
      <c r="AP239" s="314"/>
      <c r="AQ239" s="312"/>
      <c r="AR239" s="313"/>
      <c r="AS239" s="312"/>
      <c r="AT239" s="313"/>
      <c r="AU239" s="313"/>
      <c r="AV239" s="329"/>
      <c r="AW239" s="314"/>
    </row>
    <row r="240" spans="1:49" ht="16.5">
      <c r="A240" s="315"/>
      <c r="B240" s="316"/>
      <c r="C240" s="317"/>
      <c r="D240" s="31"/>
      <c r="E240" s="32"/>
      <c r="F240" s="544"/>
      <c r="G240" s="316"/>
      <c r="H240" s="318"/>
      <c r="I240" s="578"/>
      <c r="J240" s="570"/>
      <c r="K240" s="550"/>
      <c r="L240" s="581"/>
      <c r="M240" s="584"/>
      <c r="N240" s="316"/>
      <c r="O240" s="317"/>
      <c r="P240" s="315"/>
      <c r="Q240" s="319"/>
      <c r="R240" s="316"/>
      <c r="S240" s="31"/>
      <c r="T240" s="315"/>
      <c r="U240" s="407">
        <v>14</v>
      </c>
      <c r="V240" s="334" t="s">
        <v>271</v>
      </c>
      <c r="W240" s="405"/>
      <c r="X240" s="406">
        <v>2</v>
      </c>
      <c r="Y240" s="405"/>
      <c r="Z240" s="400">
        <f t="shared" si="18"/>
        <v>2</v>
      </c>
      <c r="AA240" s="31"/>
      <c r="AB240" s="32"/>
      <c r="AC240" s="315"/>
      <c r="AD240" s="570"/>
      <c r="AE240" s="548"/>
      <c r="AF240" s="550"/>
      <c r="AG240" s="328"/>
      <c r="AH240" s="313"/>
      <c r="AI240" s="329"/>
      <c r="AJ240" s="312"/>
      <c r="AK240" s="312"/>
      <c r="AL240" s="314"/>
      <c r="AM240" s="314">
        <v>66000</v>
      </c>
      <c r="AN240" s="330">
        <f t="shared" si="16"/>
        <v>132000</v>
      </c>
      <c r="AO240" s="314"/>
      <c r="AP240" s="314"/>
      <c r="AQ240" s="312"/>
      <c r="AR240" s="313"/>
      <c r="AS240" s="312"/>
      <c r="AT240" s="313"/>
      <c r="AU240" s="313"/>
      <c r="AV240" s="329"/>
      <c r="AW240" s="314"/>
    </row>
    <row r="241" spans="1:49" ht="16.5">
      <c r="A241" s="315"/>
      <c r="B241" s="316"/>
      <c r="C241" s="317"/>
      <c r="D241" s="31"/>
      <c r="E241" s="32"/>
      <c r="F241" s="544"/>
      <c r="G241" s="316"/>
      <c r="H241" s="318"/>
      <c r="I241" s="578"/>
      <c r="J241" s="570"/>
      <c r="K241" s="550"/>
      <c r="L241" s="581"/>
      <c r="M241" s="584"/>
      <c r="N241" s="316"/>
      <c r="O241" s="317"/>
      <c r="P241" s="315"/>
      <c r="Q241" s="319"/>
      <c r="R241" s="316"/>
      <c r="S241" s="31"/>
      <c r="T241" s="315"/>
      <c r="U241" s="407">
        <v>15</v>
      </c>
      <c r="V241" s="334" t="s">
        <v>170</v>
      </c>
      <c r="W241" s="405"/>
      <c r="X241" s="406">
        <v>7</v>
      </c>
      <c r="Y241" s="405"/>
      <c r="Z241" s="400">
        <f t="shared" si="18"/>
        <v>7</v>
      </c>
      <c r="AA241" s="31"/>
      <c r="AB241" s="32"/>
      <c r="AC241" s="315"/>
      <c r="AD241" s="570"/>
      <c r="AE241" s="548"/>
      <c r="AF241" s="550"/>
      <c r="AG241" s="328"/>
      <c r="AH241" s="313"/>
      <c r="AI241" s="329"/>
      <c r="AJ241" s="312"/>
      <c r="AK241" s="312"/>
      <c r="AL241" s="314"/>
      <c r="AM241" s="314">
        <v>231500</v>
      </c>
      <c r="AN241" s="330">
        <f t="shared" si="16"/>
        <v>1620500</v>
      </c>
      <c r="AO241" s="314"/>
      <c r="AP241" s="314"/>
      <c r="AQ241" s="312"/>
      <c r="AR241" s="313"/>
      <c r="AS241" s="312"/>
      <c r="AT241" s="313"/>
      <c r="AU241" s="313"/>
      <c r="AV241" s="329"/>
      <c r="AW241" s="314"/>
    </row>
    <row r="242" spans="1:49" ht="16.5">
      <c r="A242" s="315"/>
      <c r="B242" s="316"/>
      <c r="C242" s="317"/>
      <c r="D242" s="31"/>
      <c r="E242" s="32"/>
      <c r="F242" s="544"/>
      <c r="G242" s="316"/>
      <c r="H242" s="318"/>
      <c r="I242" s="578"/>
      <c r="J242" s="570"/>
      <c r="K242" s="550"/>
      <c r="L242" s="581"/>
      <c r="M242" s="584"/>
      <c r="N242" s="316"/>
      <c r="O242" s="317"/>
      <c r="P242" s="315"/>
      <c r="Q242" s="319"/>
      <c r="R242" s="316"/>
      <c r="S242" s="31"/>
      <c r="T242" s="315"/>
      <c r="U242" s="407">
        <v>16</v>
      </c>
      <c r="V242" s="334" t="s">
        <v>179</v>
      </c>
      <c r="W242" s="405"/>
      <c r="X242" s="406">
        <v>1</v>
      </c>
      <c r="Y242" s="405"/>
      <c r="Z242" s="400">
        <f t="shared" si="18"/>
        <v>1</v>
      </c>
      <c r="AA242" s="31"/>
      <c r="AB242" s="32"/>
      <c r="AC242" s="315"/>
      <c r="AD242" s="570"/>
      <c r="AE242" s="548"/>
      <c r="AF242" s="550"/>
      <c r="AG242" s="328"/>
      <c r="AH242" s="313"/>
      <c r="AI242" s="329"/>
      <c r="AJ242" s="312"/>
      <c r="AK242" s="312"/>
      <c r="AL242" s="314"/>
      <c r="AM242" s="314">
        <v>82500</v>
      </c>
      <c r="AN242" s="330">
        <f>+AM242*X242</f>
        <v>82500</v>
      </c>
      <c r="AO242" s="314"/>
      <c r="AP242" s="314"/>
      <c r="AQ242" s="312"/>
      <c r="AR242" s="313"/>
      <c r="AS242" s="312"/>
      <c r="AT242" s="313"/>
      <c r="AU242" s="313"/>
      <c r="AV242" s="329"/>
      <c r="AW242" s="314"/>
    </row>
    <row r="243" spans="1:49" ht="16.5">
      <c r="A243" s="315"/>
      <c r="B243" s="316"/>
      <c r="C243" s="317"/>
      <c r="D243" s="31"/>
      <c r="E243" s="32"/>
      <c r="F243" s="544"/>
      <c r="G243" s="316"/>
      <c r="H243" s="318"/>
      <c r="I243" s="578"/>
      <c r="J243" s="570"/>
      <c r="K243" s="550"/>
      <c r="L243" s="581"/>
      <c r="M243" s="584"/>
      <c r="N243" s="316"/>
      <c r="O243" s="317"/>
      <c r="P243" s="315"/>
      <c r="Q243" s="319"/>
      <c r="R243" s="316"/>
      <c r="S243" s="31"/>
      <c r="T243" s="315"/>
      <c r="U243" s="407">
        <v>17</v>
      </c>
      <c r="V243" s="334" t="s">
        <v>178</v>
      </c>
      <c r="W243" s="405">
        <v>1</v>
      </c>
      <c r="X243" s="406"/>
      <c r="Y243" s="405"/>
      <c r="Z243" s="400"/>
      <c r="AA243" s="31"/>
      <c r="AB243" s="32"/>
      <c r="AC243" s="315"/>
      <c r="AD243" s="570"/>
      <c r="AE243" s="548"/>
      <c r="AF243" s="550"/>
      <c r="AG243" s="328"/>
      <c r="AH243" s="313"/>
      <c r="AI243" s="329"/>
      <c r="AJ243" s="312"/>
      <c r="AK243" s="312"/>
      <c r="AL243" s="314"/>
      <c r="AM243" s="314">
        <v>150000</v>
      </c>
      <c r="AN243" s="330">
        <f>+AM243*W243</f>
        <v>150000</v>
      </c>
      <c r="AO243" s="314"/>
      <c r="AP243" s="314"/>
      <c r="AQ243" s="312"/>
      <c r="AR243" s="313"/>
      <c r="AS243" s="312"/>
      <c r="AT243" s="313"/>
      <c r="AU243" s="313"/>
      <c r="AV243" s="329"/>
      <c r="AW243" s="314"/>
    </row>
    <row r="244" spans="1:49" ht="16.5">
      <c r="A244" s="315"/>
      <c r="B244" s="316"/>
      <c r="C244" s="317"/>
      <c r="D244" s="31"/>
      <c r="E244" s="32"/>
      <c r="F244" s="544"/>
      <c r="G244" s="316"/>
      <c r="H244" s="318"/>
      <c r="I244" s="578"/>
      <c r="J244" s="570"/>
      <c r="K244" s="550"/>
      <c r="L244" s="581"/>
      <c r="M244" s="584"/>
      <c r="N244" s="316"/>
      <c r="O244" s="317"/>
      <c r="P244" s="315"/>
      <c r="Q244" s="319"/>
      <c r="R244" s="316"/>
      <c r="S244" s="31"/>
      <c r="T244" s="315"/>
      <c r="U244" s="407">
        <v>18</v>
      </c>
      <c r="V244" s="334" t="s">
        <v>321</v>
      </c>
      <c r="W244" s="405"/>
      <c r="X244" s="406"/>
      <c r="Y244" s="405">
        <v>1</v>
      </c>
      <c r="Z244" s="400"/>
      <c r="AA244" s="31"/>
      <c r="AB244" s="32"/>
      <c r="AC244" s="315"/>
      <c r="AD244" s="570"/>
      <c r="AE244" s="548"/>
      <c r="AF244" s="550"/>
      <c r="AG244" s="328"/>
      <c r="AH244" s="313"/>
      <c r="AI244" s="329"/>
      <c r="AJ244" s="312"/>
      <c r="AK244" s="312"/>
      <c r="AL244" s="314"/>
      <c r="AM244" s="314">
        <v>4000</v>
      </c>
      <c r="AN244" s="330">
        <f>+AM244*Y244</f>
        <v>4000</v>
      </c>
      <c r="AO244" s="314"/>
      <c r="AP244" s="314"/>
      <c r="AQ244" s="312"/>
      <c r="AR244" s="313"/>
      <c r="AS244" s="312"/>
      <c r="AT244" s="313"/>
      <c r="AU244" s="313"/>
      <c r="AV244" s="329"/>
      <c r="AW244" s="314"/>
    </row>
    <row r="245" spans="1:49" ht="16.5">
      <c r="A245" s="315"/>
      <c r="B245" s="316"/>
      <c r="C245" s="317"/>
      <c r="D245" s="31"/>
      <c r="E245" s="32"/>
      <c r="F245" s="544"/>
      <c r="G245" s="316"/>
      <c r="H245" s="318"/>
      <c r="I245" s="578"/>
      <c r="J245" s="570"/>
      <c r="K245" s="550"/>
      <c r="L245" s="581"/>
      <c r="M245" s="584"/>
      <c r="N245" s="316"/>
      <c r="O245" s="317"/>
      <c r="P245" s="315"/>
      <c r="Q245" s="319"/>
      <c r="R245" s="316"/>
      <c r="S245" s="31"/>
      <c r="T245" s="315"/>
      <c r="U245" s="407">
        <v>19</v>
      </c>
      <c r="V245" s="334" t="s">
        <v>322</v>
      </c>
      <c r="W245" s="405"/>
      <c r="X245" s="406"/>
      <c r="Y245" s="405">
        <v>1</v>
      </c>
      <c r="Z245" s="400"/>
      <c r="AA245" s="31"/>
      <c r="AB245" s="32"/>
      <c r="AC245" s="315"/>
      <c r="AD245" s="570"/>
      <c r="AE245" s="548"/>
      <c r="AF245" s="550"/>
      <c r="AG245" s="328"/>
      <c r="AH245" s="313"/>
      <c r="AI245" s="329"/>
      <c r="AJ245" s="312"/>
      <c r="AK245" s="312"/>
      <c r="AL245" s="314"/>
      <c r="AM245" s="314">
        <v>550</v>
      </c>
      <c r="AN245" s="330">
        <f>+AM245*Y245</f>
        <v>550</v>
      </c>
      <c r="AO245" s="314"/>
      <c r="AP245" s="314"/>
      <c r="AQ245" s="312"/>
      <c r="AR245" s="313"/>
      <c r="AS245" s="312"/>
      <c r="AT245" s="313"/>
      <c r="AU245" s="313"/>
      <c r="AV245" s="329"/>
      <c r="AW245" s="314"/>
    </row>
    <row r="246" spans="1:49" ht="16.5">
      <c r="A246" s="315"/>
      <c r="B246" s="316"/>
      <c r="C246" s="317"/>
      <c r="D246" s="31"/>
      <c r="E246" s="32"/>
      <c r="F246" s="544"/>
      <c r="G246" s="316"/>
      <c r="H246" s="318"/>
      <c r="I246" s="578"/>
      <c r="J246" s="570"/>
      <c r="K246" s="550"/>
      <c r="L246" s="581"/>
      <c r="M246" s="584"/>
      <c r="N246" s="316"/>
      <c r="O246" s="317"/>
      <c r="P246" s="315"/>
      <c r="Q246" s="319"/>
      <c r="R246" s="316"/>
      <c r="S246" s="31"/>
      <c r="T246" s="315"/>
      <c r="U246" s="407">
        <v>20</v>
      </c>
      <c r="V246" s="334" t="s">
        <v>229</v>
      </c>
      <c r="W246" s="405"/>
      <c r="X246" s="406"/>
      <c r="Y246" s="405">
        <v>25</v>
      </c>
      <c r="Z246" s="400"/>
      <c r="AA246" s="31"/>
      <c r="AB246" s="32"/>
      <c r="AC246" s="315"/>
      <c r="AD246" s="570"/>
      <c r="AE246" s="548"/>
      <c r="AF246" s="550"/>
      <c r="AG246" s="328"/>
      <c r="AH246" s="313"/>
      <c r="AI246" s="329"/>
      <c r="AJ246" s="312"/>
      <c r="AK246" s="312"/>
      <c r="AL246" s="314"/>
      <c r="AM246" s="314">
        <v>1875</v>
      </c>
      <c r="AN246" s="330">
        <f>+AM246*Y246</f>
        <v>46875</v>
      </c>
      <c r="AO246" s="314"/>
      <c r="AP246" s="314"/>
      <c r="AQ246" s="312"/>
      <c r="AR246" s="313"/>
      <c r="AS246" s="312"/>
      <c r="AT246" s="313"/>
      <c r="AU246" s="313"/>
      <c r="AV246" s="329"/>
      <c r="AW246" s="314"/>
    </row>
    <row r="247" spans="1:49" ht="16.5">
      <c r="A247" s="315"/>
      <c r="B247" s="316"/>
      <c r="C247" s="317"/>
      <c r="D247" s="31"/>
      <c r="E247" s="32"/>
      <c r="F247" s="544"/>
      <c r="G247" s="316"/>
      <c r="H247" s="318"/>
      <c r="I247" s="578"/>
      <c r="J247" s="570"/>
      <c r="K247" s="550"/>
      <c r="L247" s="581"/>
      <c r="M247" s="584"/>
      <c r="N247" s="316"/>
      <c r="O247" s="317"/>
      <c r="P247" s="315"/>
      <c r="Q247" s="319"/>
      <c r="R247" s="316"/>
      <c r="S247" s="31"/>
      <c r="T247" s="315"/>
      <c r="U247" s="407">
        <v>21</v>
      </c>
      <c r="V247" s="334" t="s">
        <v>15</v>
      </c>
      <c r="W247" s="405"/>
      <c r="X247" s="406">
        <v>10</v>
      </c>
      <c r="Y247" s="405"/>
      <c r="Z247" s="400"/>
      <c r="AA247" s="31"/>
      <c r="AB247" s="32"/>
      <c r="AC247" s="315"/>
      <c r="AD247" s="570"/>
      <c r="AE247" s="548"/>
      <c r="AF247" s="550"/>
      <c r="AG247" s="328"/>
      <c r="AH247" s="313"/>
      <c r="AI247" s="329"/>
      <c r="AJ247" s="312"/>
      <c r="AK247" s="312"/>
      <c r="AL247" s="314"/>
      <c r="AM247" s="314">
        <v>13250</v>
      </c>
      <c r="AN247" s="330">
        <f t="shared" si="16"/>
        <v>132500</v>
      </c>
      <c r="AO247" s="314"/>
      <c r="AP247" s="314"/>
      <c r="AQ247" s="312"/>
      <c r="AR247" s="313"/>
      <c r="AS247" s="312"/>
      <c r="AT247" s="313"/>
      <c r="AU247" s="313"/>
      <c r="AV247" s="329"/>
      <c r="AW247" s="314"/>
    </row>
    <row r="248" spans="1:49" ht="16.5">
      <c r="A248" s="315"/>
      <c r="B248" s="316"/>
      <c r="C248" s="317"/>
      <c r="D248" s="31"/>
      <c r="E248" s="32"/>
      <c r="F248" s="544"/>
      <c r="G248" s="316"/>
      <c r="H248" s="318"/>
      <c r="I248" s="578"/>
      <c r="J248" s="570"/>
      <c r="K248" s="550"/>
      <c r="L248" s="581"/>
      <c r="M248" s="584"/>
      <c r="N248" s="316"/>
      <c r="O248" s="317"/>
      <c r="P248" s="315"/>
      <c r="Q248" s="319"/>
      <c r="R248" s="316"/>
      <c r="S248" s="31"/>
      <c r="T248" s="315"/>
      <c r="U248" s="407">
        <v>22</v>
      </c>
      <c r="V248" s="334" t="s">
        <v>323</v>
      </c>
      <c r="W248" s="405"/>
      <c r="X248" s="406"/>
      <c r="Y248" s="405">
        <v>5</v>
      </c>
      <c r="Z248" s="400"/>
      <c r="AA248" s="31"/>
      <c r="AB248" s="32"/>
      <c r="AC248" s="315"/>
      <c r="AD248" s="570"/>
      <c r="AE248" s="548"/>
      <c r="AF248" s="550"/>
      <c r="AG248" s="328"/>
      <c r="AH248" s="313"/>
      <c r="AI248" s="329"/>
      <c r="AJ248" s="312"/>
      <c r="AK248" s="312"/>
      <c r="AL248" s="314"/>
      <c r="AM248" s="314">
        <v>400</v>
      </c>
      <c r="AN248" s="330">
        <f>+AM248*Y248</f>
        <v>2000</v>
      </c>
      <c r="AO248" s="314"/>
      <c r="AP248" s="314"/>
      <c r="AQ248" s="312"/>
      <c r="AR248" s="313"/>
      <c r="AS248" s="312"/>
      <c r="AT248" s="313"/>
      <c r="AU248" s="313"/>
      <c r="AV248" s="329"/>
      <c r="AW248" s="314"/>
    </row>
    <row r="249" spans="1:49" ht="16.5">
      <c r="A249" s="374"/>
      <c r="B249" s="363"/>
      <c r="C249" s="383"/>
      <c r="D249" s="368"/>
      <c r="E249" s="390"/>
      <c r="F249" s="551"/>
      <c r="G249" s="363"/>
      <c r="H249" s="365"/>
      <c r="I249" s="579"/>
      <c r="J249" s="571"/>
      <c r="K249" s="554"/>
      <c r="L249" s="582"/>
      <c r="M249" s="585"/>
      <c r="N249" s="363"/>
      <c r="O249" s="364"/>
      <c r="P249" s="374"/>
      <c r="Q249" s="391"/>
      <c r="R249" s="363"/>
      <c r="S249" s="368"/>
      <c r="T249" s="374"/>
      <c r="U249" s="408"/>
      <c r="V249" s="340"/>
      <c r="W249" s="409"/>
      <c r="X249" s="410"/>
      <c r="Y249" s="409"/>
      <c r="Z249" s="403"/>
      <c r="AA249" s="368"/>
      <c r="AB249" s="386"/>
      <c r="AC249" s="374"/>
      <c r="AD249" s="571"/>
      <c r="AE249" s="553"/>
      <c r="AF249" s="554"/>
      <c r="AG249" s="392"/>
      <c r="AH249" s="344"/>
      <c r="AI249" s="345"/>
      <c r="AJ249" s="346"/>
      <c r="AK249" s="346"/>
      <c r="AL249" s="347"/>
      <c r="AM249" s="347"/>
      <c r="AN249" s="330"/>
      <c r="AO249" s="347"/>
      <c r="AP249" s="347"/>
      <c r="AQ249" s="346"/>
      <c r="AR249" s="344"/>
      <c r="AS249" s="346"/>
      <c r="AT249" s="344"/>
      <c r="AU249" s="344"/>
      <c r="AV249" s="345"/>
      <c r="AW249" s="347"/>
    </row>
    <row r="250" spans="1:49" ht="16.5">
      <c r="A250" s="355">
        <v>11</v>
      </c>
      <c r="B250" s="290" t="s">
        <v>9</v>
      </c>
      <c r="C250" s="291" t="s">
        <v>324</v>
      </c>
      <c r="D250" s="290"/>
      <c r="E250" s="291"/>
      <c r="F250" s="543" t="s">
        <v>325</v>
      </c>
      <c r="G250" s="290" t="s">
        <v>9</v>
      </c>
      <c r="H250" s="294" t="s">
        <v>205</v>
      </c>
      <c r="I250" s="577">
        <v>707</v>
      </c>
      <c r="J250" s="547"/>
      <c r="K250" s="563"/>
      <c r="L250" s="566" t="s">
        <v>11</v>
      </c>
      <c r="M250" s="568" t="s">
        <v>11</v>
      </c>
      <c r="N250" s="290" t="s">
        <v>9</v>
      </c>
      <c r="O250" s="294"/>
      <c r="P250" s="304"/>
      <c r="Q250" s="378"/>
      <c r="R250" s="31" t="s">
        <v>4</v>
      </c>
      <c r="S250" s="31" t="s">
        <v>3</v>
      </c>
      <c r="T250" s="321">
        <v>2</v>
      </c>
      <c r="U250" s="298"/>
      <c r="V250" s="299"/>
      <c r="W250" s="300"/>
      <c r="X250" s="301"/>
      <c r="Y250" s="300"/>
      <c r="Z250" s="411"/>
      <c r="AA250" s="292"/>
      <c r="AB250" s="351"/>
      <c r="AC250" s="295"/>
      <c r="AD250" s="572"/>
      <c r="AE250" s="547"/>
      <c r="AF250" s="573"/>
      <c r="AG250" s="360"/>
      <c r="AH250" s="313">
        <v>220000</v>
      </c>
      <c r="AI250" s="329">
        <f>+AH250*I250</f>
        <v>155540000</v>
      </c>
      <c r="AJ250" s="312"/>
      <c r="AK250" s="312"/>
      <c r="AL250" s="314"/>
      <c r="AM250" s="314"/>
      <c r="AN250" s="311"/>
      <c r="AO250" s="314">
        <f>SUM(AN251:AN253)</f>
        <v>354520</v>
      </c>
      <c r="AP250" s="310">
        <f>+AI250+AL250+AO250</f>
        <v>155894520</v>
      </c>
      <c r="AQ250" s="312">
        <v>0</v>
      </c>
      <c r="AR250" s="313">
        <v>0</v>
      </c>
      <c r="AS250" s="312">
        <v>0</v>
      </c>
      <c r="AT250" s="307">
        <f>+AI250*5%</f>
        <v>7777000</v>
      </c>
      <c r="AU250" s="312">
        <f>0.5%*AI250</f>
        <v>777700</v>
      </c>
      <c r="AV250" s="308">
        <f>SUM(AQ250:AU250)</f>
        <v>8554700</v>
      </c>
      <c r="AW250" s="314">
        <f>ROUND(AP250+AV250,-3)</f>
        <v>164449000</v>
      </c>
    </row>
    <row r="251" spans="1:49" ht="16.5">
      <c r="A251" s="316"/>
      <c r="B251" s="316" t="s">
        <v>4</v>
      </c>
      <c r="C251" s="317"/>
      <c r="D251" s="316"/>
      <c r="E251" s="317"/>
      <c r="F251" s="544"/>
      <c r="G251" s="316" t="s">
        <v>4</v>
      </c>
      <c r="H251" s="318" t="s">
        <v>211</v>
      </c>
      <c r="I251" s="578"/>
      <c r="J251" s="548"/>
      <c r="K251" s="564"/>
      <c r="L251" s="550"/>
      <c r="M251" s="570"/>
      <c r="N251" s="316" t="s">
        <v>4</v>
      </c>
      <c r="O251" s="317"/>
      <c r="P251" s="326"/>
      <c r="Q251" s="359"/>
      <c r="R251" s="31"/>
      <c r="S251" s="320"/>
      <c r="T251" s="321"/>
      <c r="U251" s="320">
        <v>1</v>
      </c>
      <c r="V251" s="321" t="s">
        <v>12</v>
      </c>
      <c r="W251" s="322">
        <v>5</v>
      </c>
      <c r="X251" s="323"/>
      <c r="Y251" s="322"/>
      <c r="Z251" s="389"/>
      <c r="AA251" s="31"/>
      <c r="AB251" s="32"/>
      <c r="AC251" s="315"/>
      <c r="AD251" s="570"/>
      <c r="AE251" s="548"/>
      <c r="AF251" s="574"/>
      <c r="AG251" s="360"/>
      <c r="AH251" s="313"/>
      <c r="AI251" s="329"/>
      <c r="AJ251" s="312"/>
      <c r="AK251" s="312"/>
      <c r="AL251" s="314"/>
      <c r="AM251" s="314">
        <v>10000</v>
      </c>
      <c r="AN251" s="330">
        <f>+AM251*W251</f>
        <v>50000</v>
      </c>
      <c r="AO251" s="314"/>
      <c r="AP251" s="314"/>
      <c r="AQ251" s="312"/>
      <c r="AR251" s="313"/>
      <c r="AS251" s="312"/>
      <c r="AT251" s="313"/>
      <c r="AU251" s="313"/>
      <c r="AV251" s="329"/>
      <c r="AW251" s="314"/>
    </row>
    <row r="252" spans="1:49" ht="16.5">
      <c r="A252" s="316"/>
      <c r="B252" s="316" t="s">
        <v>6</v>
      </c>
      <c r="C252" s="318"/>
      <c r="D252" s="316"/>
      <c r="E252" s="318"/>
      <c r="F252" s="544"/>
      <c r="G252" s="316" t="s">
        <v>6</v>
      </c>
      <c r="H252" s="318" t="s">
        <v>7</v>
      </c>
      <c r="I252" s="578"/>
      <c r="J252" s="548"/>
      <c r="K252" s="564"/>
      <c r="L252" s="550"/>
      <c r="M252" s="570"/>
      <c r="N252" s="316"/>
      <c r="O252" s="317"/>
      <c r="P252" s="326"/>
      <c r="Q252" s="359"/>
      <c r="R252" s="31"/>
      <c r="S252" s="31"/>
      <c r="T252" s="321"/>
      <c r="U252" s="320">
        <v>1</v>
      </c>
      <c r="V252" s="321" t="s">
        <v>12</v>
      </c>
      <c r="W252" s="322"/>
      <c r="X252" s="323">
        <v>5</v>
      </c>
      <c r="Y252" s="322"/>
      <c r="Z252" s="332">
        <v>10</v>
      </c>
      <c r="AA252" s="31"/>
      <c r="AB252" s="32"/>
      <c r="AC252" s="315"/>
      <c r="AD252" s="570"/>
      <c r="AE252" s="548"/>
      <c r="AF252" s="574"/>
      <c r="AG252" s="360"/>
      <c r="AH252" s="313"/>
      <c r="AI252" s="329"/>
      <c r="AJ252" s="312"/>
      <c r="AK252" s="312"/>
      <c r="AL252" s="314"/>
      <c r="AM252" s="314">
        <v>10000</v>
      </c>
      <c r="AN252" s="330">
        <f t="shared" si="16"/>
        <v>50000</v>
      </c>
      <c r="AO252" s="314"/>
      <c r="AP252" s="314"/>
      <c r="AQ252" s="312"/>
      <c r="AR252" s="313"/>
      <c r="AS252" s="312"/>
      <c r="AT252" s="313"/>
      <c r="AU252" s="313"/>
      <c r="AV252" s="329"/>
      <c r="AW252" s="314"/>
    </row>
    <row r="253" spans="1:49" ht="16.5">
      <c r="A253" s="316"/>
      <c r="B253" s="316" t="s">
        <v>2</v>
      </c>
      <c r="C253" s="317"/>
      <c r="D253" s="316"/>
      <c r="E253" s="317"/>
      <c r="F253" s="544"/>
      <c r="G253" s="316"/>
      <c r="H253" s="318"/>
      <c r="I253" s="578"/>
      <c r="J253" s="548"/>
      <c r="K253" s="564"/>
      <c r="L253" s="550"/>
      <c r="M253" s="570"/>
      <c r="N253" s="316"/>
      <c r="O253" s="317"/>
      <c r="P253" s="326"/>
      <c r="Q253" s="359"/>
      <c r="R253" s="31"/>
      <c r="S253" s="320"/>
      <c r="T253" s="321"/>
      <c r="U253" s="320">
        <v>2</v>
      </c>
      <c r="V253" s="321" t="s">
        <v>326</v>
      </c>
      <c r="W253" s="322"/>
      <c r="X253" s="323">
        <f>707*80%</f>
        <v>565.6</v>
      </c>
      <c r="Y253" s="322"/>
      <c r="Z253" s="325">
        <f>SUM(W253:Y253)</f>
        <v>565.6</v>
      </c>
      <c r="AA253" s="31"/>
      <c r="AB253" s="32"/>
      <c r="AC253" s="327"/>
      <c r="AD253" s="570"/>
      <c r="AE253" s="548"/>
      <c r="AF253" s="574"/>
      <c r="AG253" s="360"/>
      <c r="AH253" s="313"/>
      <c r="AI253" s="329"/>
      <c r="AJ253" s="312"/>
      <c r="AK253" s="312"/>
      <c r="AL253" s="314"/>
      <c r="AM253" s="314">
        <v>450</v>
      </c>
      <c r="AN253" s="330">
        <f t="shared" si="16"/>
        <v>254520</v>
      </c>
      <c r="AO253" s="314"/>
      <c r="AP253" s="314"/>
      <c r="AQ253" s="312"/>
      <c r="AR253" s="313"/>
      <c r="AS253" s="312"/>
      <c r="AT253" s="313"/>
      <c r="AU253" s="313"/>
      <c r="AV253" s="329"/>
      <c r="AW253" s="314"/>
    </row>
    <row r="254" spans="1:49" ht="16.5">
      <c r="A254" s="316"/>
      <c r="B254" s="316" t="s">
        <v>1</v>
      </c>
      <c r="C254" s="317"/>
      <c r="D254" s="316"/>
      <c r="E254" s="317"/>
      <c r="F254" s="544"/>
      <c r="G254" s="316"/>
      <c r="H254" s="318"/>
      <c r="I254" s="578"/>
      <c r="J254" s="548"/>
      <c r="K254" s="564"/>
      <c r="L254" s="550"/>
      <c r="M254" s="570"/>
      <c r="N254" s="316"/>
      <c r="O254" s="317"/>
      <c r="P254" s="326"/>
      <c r="Q254" s="359"/>
      <c r="R254" s="31"/>
      <c r="S254" s="31"/>
      <c r="T254" s="321"/>
      <c r="U254" s="320"/>
      <c r="V254" s="321"/>
      <c r="W254" s="322"/>
      <c r="X254" s="323"/>
      <c r="Y254" s="322"/>
      <c r="Z254" s="389"/>
      <c r="AA254" s="31"/>
      <c r="AB254" s="32"/>
      <c r="AC254" s="327"/>
      <c r="AD254" s="570"/>
      <c r="AE254" s="548"/>
      <c r="AF254" s="574"/>
      <c r="AG254" s="360"/>
      <c r="AH254" s="313"/>
      <c r="AI254" s="329"/>
      <c r="AJ254" s="312"/>
      <c r="AK254" s="312"/>
      <c r="AL254" s="314"/>
      <c r="AM254" s="314"/>
      <c r="AN254" s="330"/>
      <c r="AO254" s="314"/>
      <c r="AP254" s="314"/>
      <c r="AQ254" s="312"/>
      <c r="AR254" s="313"/>
      <c r="AS254" s="312"/>
      <c r="AT254" s="313"/>
      <c r="AU254" s="313"/>
      <c r="AV254" s="329"/>
      <c r="AW254" s="314"/>
    </row>
    <row r="255" spans="1:49" ht="16.5">
      <c r="A255" s="363"/>
      <c r="B255" s="363"/>
      <c r="C255" s="364"/>
      <c r="D255" s="363"/>
      <c r="E255" s="364"/>
      <c r="F255" s="551"/>
      <c r="G255" s="363"/>
      <c r="H255" s="365"/>
      <c r="I255" s="579"/>
      <c r="J255" s="553"/>
      <c r="K255" s="565"/>
      <c r="L255" s="554"/>
      <c r="M255" s="571"/>
      <c r="N255" s="363"/>
      <c r="O255" s="364"/>
      <c r="P255" s="366"/>
      <c r="Q255" s="367"/>
      <c r="R255" s="368"/>
      <c r="S255" s="369"/>
      <c r="T255" s="370"/>
      <c r="U255" s="369"/>
      <c r="V255" s="370"/>
      <c r="W255" s="371"/>
      <c r="X255" s="372"/>
      <c r="Y255" s="371"/>
      <c r="Z255" s="412"/>
      <c r="AA255" s="368"/>
      <c r="AB255" s="386"/>
      <c r="AC255" s="375"/>
      <c r="AD255" s="571"/>
      <c r="AE255" s="553"/>
      <c r="AF255" s="575"/>
      <c r="AG255" s="360"/>
      <c r="AH255" s="313"/>
      <c r="AI255" s="329"/>
      <c r="AJ255" s="312"/>
      <c r="AK255" s="312"/>
      <c r="AL255" s="314"/>
      <c r="AM255" s="314"/>
      <c r="AN255" s="330"/>
      <c r="AO255" s="314"/>
      <c r="AP255" s="314"/>
      <c r="AQ255" s="312"/>
      <c r="AR255" s="313"/>
      <c r="AS255" s="312"/>
      <c r="AT255" s="313"/>
      <c r="AU255" s="313"/>
      <c r="AV255" s="329"/>
      <c r="AW255" s="314"/>
    </row>
    <row r="256" spans="1:49" ht="16.5">
      <c r="A256" s="355">
        <v>12</v>
      </c>
      <c r="B256" s="290" t="s">
        <v>9</v>
      </c>
      <c r="C256" s="291" t="s">
        <v>327</v>
      </c>
      <c r="D256" s="290"/>
      <c r="E256" s="291"/>
      <c r="F256" s="543" t="s">
        <v>328</v>
      </c>
      <c r="G256" s="290" t="s">
        <v>9</v>
      </c>
      <c r="H256" s="294" t="s">
        <v>205</v>
      </c>
      <c r="I256" s="586">
        <v>8469</v>
      </c>
      <c r="J256" s="547" t="s">
        <v>206</v>
      </c>
      <c r="K256" s="549" t="s">
        <v>329</v>
      </c>
      <c r="L256" s="566" t="s">
        <v>11</v>
      </c>
      <c r="M256" s="568" t="s">
        <v>11</v>
      </c>
      <c r="N256" s="290" t="s">
        <v>9</v>
      </c>
      <c r="O256" s="294"/>
      <c r="P256" s="304"/>
      <c r="Q256" s="378"/>
      <c r="R256" s="297" t="s">
        <v>9</v>
      </c>
      <c r="S256" s="298" t="s">
        <v>8</v>
      </c>
      <c r="T256" s="299">
        <v>7</v>
      </c>
      <c r="U256" s="348">
        <v>1</v>
      </c>
      <c r="V256" s="299" t="s">
        <v>209</v>
      </c>
      <c r="W256" s="300">
        <v>36</v>
      </c>
      <c r="X256" s="301"/>
      <c r="Y256" s="349"/>
      <c r="Z256" s="357">
        <f t="shared" ref="Z256:Z262" si="19">SUM(W256:Y256)</f>
        <v>36</v>
      </c>
      <c r="AA256" s="292"/>
      <c r="AB256" s="351"/>
      <c r="AC256" s="295"/>
      <c r="AD256" s="572"/>
      <c r="AE256" s="547"/>
      <c r="AF256" s="573"/>
      <c r="AG256" s="360"/>
      <c r="AH256" s="413">
        <v>399500</v>
      </c>
      <c r="AI256" s="329">
        <f>+AH256*I256</f>
        <v>3383365500</v>
      </c>
      <c r="AJ256" s="312"/>
      <c r="AK256" s="312"/>
      <c r="AL256" s="314"/>
      <c r="AM256" s="314">
        <v>255000</v>
      </c>
      <c r="AN256" s="311">
        <f>+AM256*W256</f>
        <v>9180000</v>
      </c>
      <c r="AO256" s="314">
        <f>SUM(AN256:AN269)</f>
        <v>16835330</v>
      </c>
      <c r="AP256" s="310">
        <f>+AI256+AL256+AO256</f>
        <v>3400200830</v>
      </c>
      <c r="AQ256" s="312">
        <v>0</v>
      </c>
      <c r="AR256" s="313">
        <v>0</v>
      </c>
      <c r="AS256" s="312">
        <v>0</v>
      </c>
      <c r="AT256" s="307">
        <f>+AI256*5%</f>
        <v>169168275</v>
      </c>
      <c r="AU256" s="312">
        <f>0.5%*AI256</f>
        <v>16916827.5</v>
      </c>
      <c r="AV256" s="308">
        <f>SUM(AQ256:AU256)</f>
        <v>186085102.5</v>
      </c>
      <c r="AW256" s="314">
        <f>ROUND(AP256+AV256,-3)</f>
        <v>3586286000</v>
      </c>
    </row>
    <row r="257" spans="1:49" ht="16.5">
      <c r="A257" s="316"/>
      <c r="B257" s="316" t="s">
        <v>4</v>
      </c>
      <c r="C257" s="317" t="s">
        <v>330</v>
      </c>
      <c r="D257" s="316"/>
      <c r="E257" s="317"/>
      <c r="F257" s="544"/>
      <c r="G257" s="316" t="s">
        <v>4</v>
      </c>
      <c r="H257" s="318" t="s">
        <v>211</v>
      </c>
      <c r="I257" s="578"/>
      <c r="J257" s="548"/>
      <c r="K257" s="550"/>
      <c r="L257" s="550"/>
      <c r="M257" s="570"/>
      <c r="N257" s="316" t="s">
        <v>4</v>
      </c>
      <c r="O257" s="317"/>
      <c r="P257" s="326"/>
      <c r="Q257" s="359"/>
      <c r="R257" s="316"/>
      <c r="S257" s="320"/>
      <c r="T257" s="321"/>
      <c r="U257" s="320">
        <v>1</v>
      </c>
      <c r="V257" s="321" t="s">
        <v>209</v>
      </c>
      <c r="W257" s="322"/>
      <c r="X257" s="323">
        <v>33</v>
      </c>
      <c r="Y257" s="322"/>
      <c r="Z257" s="332">
        <f t="shared" si="19"/>
        <v>33</v>
      </c>
      <c r="AA257" s="31"/>
      <c r="AB257" s="32"/>
      <c r="AC257" s="315"/>
      <c r="AD257" s="570"/>
      <c r="AE257" s="548"/>
      <c r="AF257" s="574"/>
      <c r="AG257" s="360"/>
      <c r="AH257" s="313"/>
      <c r="AI257" s="329"/>
      <c r="AJ257" s="312"/>
      <c r="AK257" s="312"/>
      <c r="AL257" s="314"/>
      <c r="AM257" s="314">
        <v>150000</v>
      </c>
      <c r="AN257" s="330">
        <f t="shared" si="16"/>
        <v>4950000</v>
      </c>
      <c r="AO257" s="314"/>
      <c r="AP257" s="314"/>
      <c r="AQ257" s="312"/>
      <c r="AR257" s="313"/>
      <c r="AS257" s="312"/>
      <c r="AT257" s="313"/>
      <c r="AU257" s="313"/>
      <c r="AV257" s="329"/>
      <c r="AW257" s="314"/>
    </row>
    <row r="258" spans="1:49" ht="16.5">
      <c r="A258" s="316"/>
      <c r="B258" s="316" t="s">
        <v>6</v>
      </c>
      <c r="C258" s="318" t="s">
        <v>331</v>
      </c>
      <c r="D258" s="316"/>
      <c r="E258" s="318"/>
      <c r="F258" s="544"/>
      <c r="G258" s="316" t="s">
        <v>6</v>
      </c>
      <c r="H258" s="318" t="s">
        <v>7</v>
      </c>
      <c r="I258" s="578"/>
      <c r="J258" s="548"/>
      <c r="K258" s="550"/>
      <c r="L258" s="550"/>
      <c r="M258" s="570"/>
      <c r="N258" s="316" t="s">
        <v>6</v>
      </c>
      <c r="O258" s="317"/>
      <c r="P258" s="31"/>
      <c r="Q258" s="414"/>
      <c r="R258" s="316"/>
      <c r="S258" s="320"/>
      <c r="T258" s="321"/>
      <c r="U258" s="320">
        <v>1</v>
      </c>
      <c r="V258" s="321" t="s">
        <v>209</v>
      </c>
      <c r="W258" s="322"/>
      <c r="X258" s="323"/>
      <c r="Y258" s="322">
        <v>31</v>
      </c>
      <c r="Z258" s="332">
        <f t="shared" si="19"/>
        <v>31</v>
      </c>
      <c r="AA258" s="31"/>
      <c r="AB258" s="32"/>
      <c r="AC258" s="315"/>
      <c r="AD258" s="570"/>
      <c r="AE258" s="548"/>
      <c r="AF258" s="574"/>
      <c r="AG258" s="360"/>
      <c r="AH258" s="313"/>
      <c r="AI258" s="329"/>
      <c r="AJ258" s="312"/>
      <c r="AK258" s="312"/>
      <c r="AL258" s="314"/>
      <c r="AM258" s="314">
        <v>50000</v>
      </c>
      <c r="AN258" s="330">
        <f>+AM258*Y258</f>
        <v>1550000</v>
      </c>
      <c r="AO258" s="314"/>
      <c r="AP258" s="314"/>
      <c r="AQ258" s="312"/>
      <c r="AR258" s="313"/>
      <c r="AS258" s="312"/>
      <c r="AT258" s="313"/>
      <c r="AU258" s="313"/>
      <c r="AV258" s="329"/>
      <c r="AW258" s="314"/>
    </row>
    <row r="259" spans="1:49" ht="49.5">
      <c r="A259" s="316"/>
      <c r="B259" s="316" t="s">
        <v>2</v>
      </c>
      <c r="C259" s="317" t="s">
        <v>332</v>
      </c>
      <c r="D259" s="316"/>
      <c r="E259" s="317"/>
      <c r="F259" s="544"/>
      <c r="G259" s="316"/>
      <c r="H259" s="318"/>
      <c r="I259" s="578"/>
      <c r="J259" s="548"/>
      <c r="K259" s="550"/>
      <c r="L259" s="550"/>
      <c r="M259" s="570"/>
      <c r="N259" s="316"/>
      <c r="O259" s="317"/>
      <c r="P259" s="31"/>
      <c r="Q259" s="414"/>
      <c r="R259" s="31"/>
      <c r="S259" s="320"/>
      <c r="T259" s="321"/>
      <c r="U259" s="320">
        <v>2</v>
      </c>
      <c r="V259" s="321" t="s">
        <v>234</v>
      </c>
      <c r="W259" s="322">
        <v>0</v>
      </c>
      <c r="X259" s="323">
        <v>4</v>
      </c>
      <c r="Y259" s="322"/>
      <c r="Z259" s="332">
        <f t="shared" si="19"/>
        <v>4</v>
      </c>
      <c r="AA259" s="31"/>
      <c r="AB259" s="32"/>
      <c r="AC259" s="315"/>
      <c r="AD259" s="570"/>
      <c r="AE259" s="548"/>
      <c r="AF259" s="574"/>
      <c r="AG259" s="360"/>
      <c r="AH259" s="313"/>
      <c r="AI259" s="329"/>
      <c r="AJ259" s="312"/>
      <c r="AK259" s="312"/>
      <c r="AL259" s="314"/>
      <c r="AM259" s="314">
        <v>8470</v>
      </c>
      <c r="AN259" s="330">
        <f t="shared" si="16"/>
        <v>33880</v>
      </c>
      <c r="AO259" s="314"/>
      <c r="AP259" s="314"/>
      <c r="AQ259" s="312"/>
      <c r="AR259" s="313"/>
      <c r="AS259" s="312"/>
      <c r="AT259" s="313"/>
      <c r="AU259" s="313"/>
      <c r="AV259" s="329"/>
      <c r="AW259" s="314"/>
    </row>
    <row r="260" spans="1:49" ht="16.5">
      <c r="A260" s="316"/>
      <c r="B260" s="316" t="s">
        <v>1</v>
      </c>
      <c r="C260" s="317" t="s">
        <v>333</v>
      </c>
      <c r="D260" s="316"/>
      <c r="E260" s="317"/>
      <c r="F260" s="544"/>
      <c r="G260" s="316"/>
      <c r="H260" s="318"/>
      <c r="I260" s="578"/>
      <c r="J260" s="548"/>
      <c r="K260" s="550"/>
      <c r="L260" s="550"/>
      <c r="M260" s="570"/>
      <c r="N260" s="316"/>
      <c r="O260" s="317"/>
      <c r="P260" s="31"/>
      <c r="Q260" s="414"/>
      <c r="R260" s="31"/>
      <c r="S260" s="320"/>
      <c r="T260" s="321"/>
      <c r="U260" s="320">
        <v>3</v>
      </c>
      <c r="V260" s="321" t="s">
        <v>334</v>
      </c>
      <c r="W260" s="322">
        <v>0</v>
      </c>
      <c r="X260" s="323">
        <v>3</v>
      </c>
      <c r="Y260" s="322"/>
      <c r="Z260" s="332">
        <f t="shared" si="19"/>
        <v>3</v>
      </c>
      <c r="AA260" s="31"/>
      <c r="AB260" s="32"/>
      <c r="AC260" s="315"/>
      <c r="AD260" s="570"/>
      <c r="AE260" s="548"/>
      <c r="AF260" s="574"/>
      <c r="AG260" s="360"/>
      <c r="AH260" s="313"/>
      <c r="AI260" s="329"/>
      <c r="AJ260" s="312"/>
      <c r="AK260" s="312"/>
      <c r="AL260" s="314"/>
      <c r="AM260" s="314">
        <v>55000</v>
      </c>
      <c r="AN260" s="330">
        <f t="shared" si="16"/>
        <v>165000</v>
      </c>
      <c r="AO260" s="314"/>
      <c r="AP260" s="314"/>
      <c r="AQ260" s="312"/>
      <c r="AR260" s="313"/>
      <c r="AS260" s="312"/>
      <c r="AT260" s="313"/>
      <c r="AU260" s="313"/>
      <c r="AV260" s="329"/>
      <c r="AW260" s="314"/>
    </row>
    <row r="261" spans="1:49" ht="16.5">
      <c r="A261" s="316"/>
      <c r="B261" s="316"/>
      <c r="C261" s="317"/>
      <c r="D261" s="316"/>
      <c r="E261" s="317"/>
      <c r="F261" s="544"/>
      <c r="G261" s="316"/>
      <c r="H261" s="318"/>
      <c r="I261" s="578"/>
      <c r="J261" s="548"/>
      <c r="K261" s="550"/>
      <c r="L261" s="550"/>
      <c r="M261" s="570"/>
      <c r="N261" s="316"/>
      <c r="O261" s="317"/>
      <c r="P261" s="31"/>
      <c r="Q261" s="414"/>
      <c r="R261" s="31"/>
      <c r="S261" s="320"/>
      <c r="T261" s="321"/>
      <c r="U261" s="320"/>
      <c r="V261" s="321" t="s">
        <v>334</v>
      </c>
      <c r="W261" s="322">
        <v>0</v>
      </c>
      <c r="X261" s="323"/>
      <c r="Y261" s="322">
        <v>3</v>
      </c>
      <c r="Z261" s="332">
        <f t="shared" si="19"/>
        <v>3</v>
      </c>
      <c r="AA261" s="31"/>
      <c r="AB261" s="32"/>
      <c r="AC261" s="315"/>
      <c r="AD261" s="570"/>
      <c r="AE261" s="548"/>
      <c r="AF261" s="574"/>
      <c r="AG261" s="360"/>
      <c r="AH261" s="313"/>
      <c r="AI261" s="329"/>
      <c r="AJ261" s="312"/>
      <c r="AK261" s="312"/>
      <c r="AL261" s="314"/>
      <c r="AM261" s="314">
        <v>20000</v>
      </c>
      <c r="AN261" s="330">
        <f>+AM261*Y261</f>
        <v>60000</v>
      </c>
      <c r="AO261" s="314"/>
      <c r="AP261" s="314"/>
      <c r="AQ261" s="312"/>
      <c r="AR261" s="313"/>
      <c r="AS261" s="312"/>
      <c r="AT261" s="313"/>
      <c r="AU261" s="313"/>
      <c r="AV261" s="329"/>
      <c r="AW261" s="314"/>
    </row>
    <row r="262" spans="1:49" ht="16.5">
      <c r="A262" s="316"/>
      <c r="B262" s="316"/>
      <c r="C262" s="317"/>
      <c r="D262" s="316"/>
      <c r="E262" s="317"/>
      <c r="F262" s="544"/>
      <c r="G262" s="316"/>
      <c r="H262" s="318"/>
      <c r="I262" s="578"/>
      <c r="J262" s="548"/>
      <c r="K262" s="550"/>
      <c r="L262" s="550"/>
      <c r="M262" s="570"/>
      <c r="N262" s="316"/>
      <c r="O262" s="317"/>
      <c r="P262" s="31"/>
      <c r="Q262" s="414"/>
      <c r="R262" s="31"/>
      <c r="S262" s="320"/>
      <c r="T262" s="321"/>
      <c r="U262" s="320">
        <v>4</v>
      </c>
      <c r="V262" s="321" t="s">
        <v>335</v>
      </c>
      <c r="W262" s="322">
        <v>0</v>
      </c>
      <c r="X262" s="323">
        <v>0</v>
      </c>
      <c r="Y262" s="322">
        <v>9</v>
      </c>
      <c r="Z262" s="332">
        <f t="shared" si="19"/>
        <v>9</v>
      </c>
      <c r="AA262" s="31"/>
      <c r="AB262" s="32"/>
      <c r="AC262" s="315"/>
      <c r="AD262" s="570"/>
      <c r="AE262" s="548"/>
      <c r="AF262" s="574"/>
      <c r="AG262" s="360"/>
      <c r="AH262" s="313"/>
      <c r="AI262" s="329"/>
      <c r="AJ262" s="312"/>
      <c r="AK262" s="312"/>
      <c r="AL262" s="314"/>
      <c r="AM262" s="314">
        <v>4050</v>
      </c>
      <c r="AN262" s="330">
        <f>+AM262*Y262</f>
        <v>36450</v>
      </c>
      <c r="AO262" s="314"/>
      <c r="AP262" s="314"/>
      <c r="AQ262" s="312"/>
      <c r="AR262" s="313"/>
      <c r="AS262" s="312"/>
      <c r="AT262" s="313"/>
      <c r="AU262" s="312"/>
      <c r="AV262" s="329"/>
      <c r="AW262" s="314"/>
    </row>
    <row r="263" spans="1:49" ht="16.5">
      <c r="A263" s="316"/>
      <c r="B263" s="316"/>
      <c r="C263" s="317"/>
      <c r="D263" s="316"/>
      <c r="E263" s="317"/>
      <c r="F263" s="544"/>
      <c r="G263" s="316"/>
      <c r="H263" s="318"/>
      <c r="I263" s="578"/>
      <c r="J263" s="548"/>
      <c r="K263" s="550"/>
      <c r="L263" s="550"/>
      <c r="M263" s="570"/>
      <c r="N263" s="316"/>
      <c r="O263" s="317"/>
      <c r="P263" s="31"/>
      <c r="Q263" s="414"/>
      <c r="R263" s="31"/>
      <c r="S263" s="320"/>
      <c r="T263" s="321"/>
      <c r="U263" s="320">
        <v>5</v>
      </c>
      <c r="V263" s="321" t="s">
        <v>336</v>
      </c>
      <c r="W263" s="322">
        <v>0</v>
      </c>
      <c r="X263" s="323">
        <v>0</v>
      </c>
      <c r="Y263" s="322">
        <v>19</v>
      </c>
      <c r="Z263" s="332"/>
      <c r="AA263" s="31"/>
      <c r="AB263" s="32"/>
      <c r="AC263" s="315"/>
      <c r="AD263" s="570"/>
      <c r="AE263" s="548"/>
      <c r="AF263" s="574"/>
      <c r="AG263" s="360"/>
      <c r="AH263" s="313"/>
      <c r="AI263" s="329"/>
      <c r="AJ263" s="312"/>
      <c r="AK263" s="312"/>
      <c r="AL263" s="314"/>
      <c r="AM263" s="314">
        <v>20000</v>
      </c>
      <c r="AN263" s="330">
        <f>+AM263*Y263</f>
        <v>380000</v>
      </c>
      <c r="AO263" s="314"/>
      <c r="AP263" s="314"/>
      <c r="AQ263" s="312"/>
      <c r="AR263" s="313"/>
      <c r="AS263" s="312"/>
      <c r="AT263" s="313"/>
      <c r="AU263" s="313"/>
      <c r="AV263" s="329"/>
      <c r="AW263" s="314"/>
    </row>
    <row r="264" spans="1:49" ht="16.5">
      <c r="A264" s="316"/>
      <c r="B264" s="316"/>
      <c r="C264" s="317"/>
      <c r="D264" s="316"/>
      <c r="E264" s="317"/>
      <c r="F264" s="544"/>
      <c r="G264" s="316"/>
      <c r="H264" s="318"/>
      <c r="I264" s="578"/>
      <c r="J264" s="548"/>
      <c r="K264" s="550"/>
      <c r="L264" s="550"/>
      <c r="M264" s="570"/>
      <c r="N264" s="316"/>
      <c r="O264" s="317"/>
      <c r="P264" s="31"/>
      <c r="Q264" s="414"/>
      <c r="R264" s="31"/>
      <c r="S264" s="320"/>
      <c r="T264" s="321"/>
      <c r="U264" s="320">
        <v>6</v>
      </c>
      <c r="V264" s="321" t="s">
        <v>216</v>
      </c>
      <c r="W264" s="322">
        <v>0</v>
      </c>
      <c r="X264" s="323">
        <v>2</v>
      </c>
      <c r="Y264" s="322"/>
      <c r="Z264" s="332">
        <v>25</v>
      </c>
      <c r="AA264" s="31"/>
      <c r="AB264" s="32"/>
      <c r="AC264" s="315"/>
      <c r="AD264" s="570"/>
      <c r="AE264" s="548"/>
      <c r="AF264" s="574"/>
      <c r="AG264" s="360"/>
      <c r="AH264" s="313"/>
      <c r="AI264" s="329"/>
      <c r="AJ264" s="312"/>
      <c r="AK264" s="312"/>
      <c r="AL264" s="314"/>
      <c r="AM264" s="314">
        <v>22500</v>
      </c>
      <c r="AN264" s="330">
        <f t="shared" si="16"/>
        <v>45000</v>
      </c>
      <c r="AO264" s="314"/>
      <c r="AP264" s="314"/>
      <c r="AQ264" s="312"/>
      <c r="AR264" s="313"/>
      <c r="AS264" s="312"/>
      <c r="AT264" s="313"/>
      <c r="AU264" s="313"/>
      <c r="AV264" s="329"/>
      <c r="AW264" s="314"/>
    </row>
    <row r="265" spans="1:49" ht="16.5">
      <c r="A265" s="316"/>
      <c r="B265" s="316"/>
      <c r="C265" s="317"/>
      <c r="D265" s="316"/>
      <c r="E265" s="317"/>
      <c r="F265" s="544"/>
      <c r="G265" s="316"/>
      <c r="H265" s="318"/>
      <c r="I265" s="578"/>
      <c r="J265" s="548"/>
      <c r="K265" s="550"/>
      <c r="L265" s="550"/>
      <c r="M265" s="570"/>
      <c r="N265" s="316"/>
      <c r="O265" s="317"/>
      <c r="P265" s="31"/>
      <c r="Q265" s="414"/>
      <c r="R265" s="31"/>
      <c r="S265" s="320"/>
      <c r="T265" s="321"/>
      <c r="U265" s="320">
        <v>7</v>
      </c>
      <c r="V265" s="321" t="s">
        <v>239</v>
      </c>
      <c r="W265" s="322">
        <v>0</v>
      </c>
      <c r="X265" s="323">
        <v>8</v>
      </c>
      <c r="Y265" s="322"/>
      <c r="Z265" s="400">
        <f>I256</f>
        <v>8469</v>
      </c>
      <c r="AA265" s="31"/>
      <c r="AB265" s="32"/>
      <c r="AC265" s="315"/>
      <c r="AD265" s="570"/>
      <c r="AE265" s="548"/>
      <c r="AF265" s="574"/>
      <c r="AG265" s="360"/>
      <c r="AH265" s="313"/>
      <c r="AI265" s="329"/>
      <c r="AJ265" s="312"/>
      <c r="AK265" s="312"/>
      <c r="AL265" s="314"/>
      <c r="AM265" s="314">
        <v>20000</v>
      </c>
      <c r="AN265" s="330">
        <f t="shared" si="16"/>
        <v>160000</v>
      </c>
      <c r="AO265" s="314"/>
      <c r="AP265" s="314"/>
      <c r="AQ265" s="312"/>
      <c r="AR265" s="313"/>
      <c r="AS265" s="312"/>
      <c r="AT265" s="313"/>
      <c r="AU265" s="313"/>
      <c r="AV265" s="329"/>
      <c r="AW265" s="314"/>
    </row>
    <row r="266" spans="1:49" ht="16.5">
      <c r="A266" s="316"/>
      <c r="B266" s="316"/>
      <c r="C266" s="317"/>
      <c r="D266" s="316"/>
      <c r="E266" s="317"/>
      <c r="F266" s="544"/>
      <c r="G266" s="316"/>
      <c r="H266" s="318"/>
      <c r="I266" s="578"/>
      <c r="J266" s="548"/>
      <c r="K266" s="550"/>
      <c r="L266" s="550"/>
      <c r="M266" s="570"/>
      <c r="N266" s="316"/>
      <c r="O266" s="317"/>
      <c r="P266" s="31"/>
      <c r="Q266" s="414"/>
      <c r="R266" s="31"/>
      <c r="S266" s="320"/>
      <c r="T266" s="321"/>
      <c r="U266" s="320"/>
      <c r="V266" s="321"/>
      <c r="W266" s="322"/>
      <c r="X266" s="323"/>
      <c r="Y266" s="322"/>
      <c r="Z266" s="389"/>
      <c r="AA266" s="31"/>
      <c r="AB266" s="32"/>
      <c r="AC266" s="315"/>
      <c r="AD266" s="570"/>
      <c r="AE266" s="548"/>
      <c r="AF266" s="574"/>
      <c r="AG266" s="360"/>
      <c r="AH266" s="313"/>
      <c r="AI266" s="329"/>
      <c r="AJ266" s="312"/>
      <c r="AK266" s="312"/>
      <c r="AL266" s="314"/>
      <c r="AM266" s="314"/>
      <c r="AN266" s="330"/>
      <c r="AO266" s="314"/>
      <c r="AP266" s="314"/>
      <c r="AQ266" s="312"/>
      <c r="AR266" s="313"/>
      <c r="AS266" s="312"/>
      <c r="AT266" s="313"/>
      <c r="AU266" s="313"/>
      <c r="AV266" s="329"/>
      <c r="AW266" s="314"/>
    </row>
    <row r="267" spans="1:49" ht="16.5">
      <c r="A267" s="316"/>
      <c r="B267" s="316"/>
      <c r="C267" s="317"/>
      <c r="D267" s="316"/>
      <c r="E267" s="317"/>
      <c r="F267" s="544"/>
      <c r="G267" s="316"/>
      <c r="H267" s="318"/>
      <c r="I267" s="578"/>
      <c r="J267" s="548"/>
      <c r="K267" s="550"/>
      <c r="L267" s="550"/>
      <c r="M267" s="570"/>
      <c r="N267" s="316"/>
      <c r="O267" s="317"/>
      <c r="P267" s="31"/>
      <c r="Q267" s="414"/>
      <c r="R267" s="31"/>
      <c r="S267" s="320"/>
      <c r="T267" s="321"/>
      <c r="U267" s="320">
        <v>1</v>
      </c>
      <c r="V267" s="321" t="s">
        <v>12</v>
      </c>
      <c r="W267" s="322">
        <v>15</v>
      </c>
      <c r="X267" s="323">
        <v>0</v>
      </c>
      <c r="Y267" s="322"/>
      <c r="Z267" s="389"/>
      <c r="AA267" s="31"/>
      <c r="AB267" s="32"/>
      <c r="AC267" s="315"/>
      <c r="AD267" s="570"/>
      <c r="AE267" s="548"/>
      <c r="AF267" s="574"/>
      <c r="AG267" s="360"/>
      <c r="AH267" s="313"/>
      <c r="AI267" s="329"/>
      <c r="AJ267" s="312"/>
      <c r="AK267" s="312"/>
      <c r="AL267" s="314"/>
      <c r="AM267" s="314">
        <v>15000</v>
      </c>
      <c r="AN267" s="330">
        <f>+AM267*W267</f>
        <v>225000</v>
      </c>
      <c r="AO267" s="314"/>
      <c r="AP267" s="314"/>
      <c r="AQ267" s="312"/>
      <c r="AR267" s="313"/>
      <c r="AS267" s="312"/>
      <c r="AT267" s="313"/>
      <c r="AU267" s="313"/>
      <c r="AV267" s="329"/>
      <c r="AW267" s="314"/>
    </row>
    <row r="268" spans="1:49" ht="16.5">
      <c r="A268" s="316"/>
      <c r="B268" s="316"/>
      <c r="C268" s="317"/>
      <c r="D268" s="316"/>
      <c r="E268" s="317"/>
      <c r="F268" s="544"/>
      <c r="G268" s="316"/>
      <c r="H268" s="318"/>
      <c r="I268" s="578"/>
      <c r="J268" s="548"/>
      <c r="K268" s="550"/>
      <c r="L268" s="550"/>
      <c r="M268" s="570"/>
      <c r="N268" s="316"/>
      <c r="O268" s="317"/>
      <c r="P268" s="31"/>
      <c r="Q268" s="414"/>
      <c r="R268" s="31"/>
      <c r="S268" s="320"/>
      <c r="T268" s="321"/>
      <c r="U268" s="320"/>
      <c r="V268" s="321" t="s">
        <v>12</v>
      </c>
      <c r="W268" s="322"/>
      <c r="X268" s="323">
        <v>0</v>
      </c>
      <c r="Y268" s="322">
        <v>10</v>
      </c>
      <c r="Z268" s="389"/>
      <c r="AA268" s="31"/>
      <c r="AB268" s="32"/>
      <c r="AC268" s="315"/>
      <c r="AD268" s="570"/>
      <c r="AE268" s="548"/>
      <c r="AF268" s="574"/>
      <c r="AG268" s="360"/>
      <c r="AH268" s="313"/>
      <c r="AI268" s="329"/>
      <c r="AJ268" s="312"/>
      <c r="AK268" s="312"/>
      <c r="AL268" s="314"/>
      <c r="AM268" s="314">
        <v>5000</v>
      </c>
      <c r="AN268" s="330">
        <f>+AM268*Y268</f>
        <v>50000</v>
      </c>
      <c r="AO268" s="314"/>
      <c r="AP268" s="314"/>
      <c r="AQ268" s="312"/>
      <c r="AR268" s="313"/>
      <c r="AS268" s="312"/>
      <c r="AT268" s="313"/>
      <c r="AU268" s="313"/>
      <c r="AV268" s="329"/>
      <c r="AW268" s="314"/>
    </row>
    <row r="269" spans="1:49" ht="16.5">
      <c r="A269" s="316"/>
      <c r="B269" s="316"/>
      <c r="C269" s="317"/>
      <c r="D269" s="316"/>
      <c r="E269" s="317"/>
      <c r="F269" s="544"/>
      <c r="G269" s="316"/>
      <c r="H269" s="318"/>
      <c r="I269" s="578"/>
      <c r="J269" s="548"/>
      <c r="K269" s="550"/>
      <c r="L269" s="550"/>
      <c r="M269" s="570"/>
      <c r="N269" s="316"/>
      <c r="O269" s="317"/>
      <c r="P269" s="31"/>
      <c r="Q269" s="414"/>
      <c r="R269" s="31" t="s">
        <v>4</v>
      </c>
      <c r="S269" s="320" t="s">
        <v>3</v>
      </c>
      <c r="T269" s="321">
        <v>2</v>
      </c>
      <c r="U269" s="320">
        <v>2</v>
      </c>
      <c r="V269" s="321" t="s">
        <v>337</v>
      </c>
      <c r="W269" s="322">
        <v>0</v>
      </c>
      <c r="X269" s="323">
        <v>0</v>
      </c>
      <c r="Y269" s="322">
        <v>0</v>
      </c>
      <c r="Z269" s="389"/>
      <c r="AA269" s="31"/>
      <c r="AB269" s="32"/>
      <c r="AC269" s="315"/>
      <c r="AD269" s="570"/>
      <c r="AE269" s="548"/>
      <c r="AF269" s="574"/>
      <c r="AG269" s="360"/>
      <c r="AH269" s="313"/>
      <c r="AI269" s="329"/>
      <c r="AJ269" s="312"/>
      <c r="AK269" s="312"/>
      <c r="AL269" s="314"/>
      <c r="AM269" s="314"/>
      <c r="AN269" s="330">
        <f t="shared" ref="AN269:AN332" si="20">+AM269*X269</f>
        <v>0</v>
      </c>
      <c r="AO269" s="314"/>
      <c r="AP269" s="314"/>
      <c r="AQ269" s="312"/>
      <c r="AR269" s="313"/>
      <c r="AS269" s="312"/>
      <c r="AT269" s="313"/>
      <c r="AU269" s="313"/>
      <c r="AV269" s="329"/>
      <c r="AW269" s="314"/>
    </row>
    <row r="270" spans="1:49" ht="16.5">
      <c r="A270" s="363"/>
      <c r="B270" s="363"/>
      <c r="C270" s="383"/>
      <c r="D270" s="363"/>
      <c r="E270" s="383"/>
      <c r="F270" s="551"/>
      <c r="G270" s="363"/>
      <c r="H270" s="365"/>
      <c r="I270" s="579"/>
      <c r="J270" s="553"/>
      <c r="K270" s="554"/>
      <c r="L270" s="554"/>
      <c r="M270" s="571"/>
      <c r="N270" s="363"/>
      <c r="O270" s="364"/>
      <c r="P270" s="368"/>
      <c r="Q270" s="384"/>
      <c r="R270" s="368"/>
      <c r="S270" s="368"/>
      <c r="T270" s="374"/>
      <c r="U270" s="408"/>
      <c r="V270" s="374"/>
      <c r="W270" s="409"/>
      <c r="X270" s="410"/>
      <c r="Y270" s="409"/>
      <c r="Z270" s="403"/>
      <c r="AA270" s="368"/>
      <c r="AB270" s="386"/>
      <c r="AC270" s="374"/>
      <c r="AD270" s="571"/>
      <c r="AE270" s="553"/>
      <c r="AF270" s="575"/>
      <c r="AG270" s="376"/>
      <c r="AH270" s="344"/>
      <c r="AI270" s="345"/>
      <c r="AJ270" s="346"/>
      <c r="AK270" s="346"/>
      <c r="AL270" s="347"/>
      <c r="AM270" s="347"/>
      <c r="AN270" s="330"/>
      <c r="AO270" s="347"/>
      <c r="AP270" s="347"/>
      <c r="AQ270" s="346"/>
      <c r="AR270" s="344"/>
      <c r="AS270" s="346"/>
      <c r="AT270" s="344"/>
      <c r="AU270" s="344"/>
      <c r="AV270" s="345"/>
      <c r="AW270" s="347"/>
    </row>
    <row r="271" spans="1:49" ht="16.5" customHeight="1">
      <c r="A271" s="355">
        <v>13</v>
      </c>
      <c r="B271" s="290" t="s">
        <v>9</v>
      </c>
      <c r="C271" s="291" t="s">
        <v>338</v>
      </c>
      <c r="D271" s="297"/>
      <c r="E271" s="377"/>
      <c r="F271" s="555" t="s">
        <v>339</v>
      </c>
      <c r="G271" s="290" t="s">
        <v>9</v>
      </c>
      <c r="H271" s="294" t="s">
        <v>205</v>
      </c>
      <c r="I271" s="559">
        <v>5505</v>
      </c>
      <c r="J271" s="547" t="s">
        <v>206</v>
      </c>
      <c r="K271" s="563" t="s">
        <v>340</v>
      </c>
      <c r="L271" s="549"/>
      <c r="M271" s="547"/>
      <c r="N271" s="290"/>
      <c r="O271" s="291" t="s">
        <v>341</v>
      </c>
      <c r="P271" s="293"/>
      <c r="Q271" s="356"/>
      <c r="R271" s="293" t="s">
        <v>9</v>
      </c>
      <c r="S271" s="298" t="s">
        <v>8</v>
      </c>
      <c r="T271" s="299">
        <v>10</v>
      </c>
      <c r="U271" s="348">
        <v>1</v>
      </c>
      <c r="V271" s="299" t="s">
        <v>209</v>
      </c>
      <c r="W271" s="300">
        <v>100</v>
      </c>
      <c r="X271" s="301"/>
      <c r="Y271" s="349"/>
      <c r="Z271" s="350">
        <f t="shared" ref="Z271:Z281" si="21">SUM(W271:Y271)</f>
        <v>100</v>
      </c>
      <c r="AA271" s="293"/>
      <c r="AB271" s="293"/>
      <c r="AC271" s="295"/>
      <c r="AD271" s="304"/>
      <c r="AE271" s="305"/>
      <c r="AF271" s="358"/>
      <c r="AG271" s="360"/>
      <c r="AH271" s="313">
        <v>399500</v>
      </c>
      <c r="AI271" s="329">
        <f>+AH271*I271</f>
        <v>2199247500</v>
      </c>
      <c r="AJ271" s="312"/>
      <c r="AK271" s="312"/>
      <c r="AL271" s="314">
        <f>SUM(AK272:AK281)</f>
        <v>70245240</v>
      </c>
      <c r="AM271" s="314">
        <v>225000</v>
      </c>
      <c r="AN271" s="311">
        <f>+AM271*W271</f>
        <v>22500000</v>
      </c>
      <c r="AO271" s="314">
        <f>SUM(AN271:AN309)</f>
        <v>301354850</v>
      </c>
      <c r="AP271" s="310">
        <f>+AI271+AL271+AO271</f>
        <v>2570847590</v>
      </c>
      <c r="AQ271" s="312">
        <v>0</v>
      </c>
      <c r="AR271" s="313">
        <v>0</v>
      </c>
      <c r="AS271" s="312">
        <v>0</v>
      </c>
      <c r="AT271" s="307">
        <f>+AI271*5%</f>
        <v>109962375</v>
      </c>
      <c r="AU271" s="312">
        <f>AI271*0.5%</f>
        <v>10996237.5</v>
      </c>
      <c r="AV271" s="308">
        <f>SUM(AQ271:AU271)</f>
        <v>120958612.5</v>
      </c>
      <c r="AW271" s="314">
        <f>ROUND(AP271+AV271,-3)</f>
        <v>2691806000</v>
      </c>
    </row>
    <row r="272" spans="1:49" ht="33">
      <c r="A272" s="316"/>
      <c r="B272" s="316" t="s">
        <v>4</v>
      </c>
      <c r="C272" s="317" t="s">
        <v>342</v>
      </c>
      <c r="D272" s="316"/>
      <c r="E272" s="379"/>
      <c r="F272" s="557"/>
      <c r="G272" s="316" t="s">
        <v>4</v>
      </c>
      <c r="H272" s="318" t="s">
        <v>211</v>
      </c>
      <c r="I272" s="561"/>
      <c r="J272" s="548"/>
      <c r="K272" s="564"/>
      <c r="L272" s="550"/>
      <c r="M272" s="548"/>
      <c r="N272" s="316" t="s">
        <v>9</v>
      </c>
      <c r="O272" s="317" t="s">
        <v>193</v>
      </c>
      <c r="P272" s="31"/>
      <c r="Q272" s="414">
        <v>37.799999999999997</v>
      </c>
      <c r="R272" s="31"/>
      <c r="S272" s="320"/>
      <c r="T272" s="321"/>
      <c r="U272" s="361"/>
      <c r="V272" s="321" t="s">
        <v>209</v>
      </c>
      <c r="W272" s="322"/>
      <c r="X272" s="323">
        <v>97</v>
      </c>
      <c r="Y272" s="362"/>
      <c r="Z272" s="353">
        <f t="shared" si="21"/>
        <v>97</v>
      </c>
      <c r="AA272" s="31"/>
      <c r="AB272" s="31"/>
      <c r="AC272" s="315"/>
      <c r="AD272" s="326"/>
      <c r="AE272" s="327"/>
      <c r="AF272" s="360"/>
      <c r="AG272" s="360"/>
      <c r="AH272" s="313"/>
      <c r="AI272" s="329"/>
      <c r="AJ272" s="312">
        <v>1800000</v>
      </c>
      <c r="AK272" s="312">
        <f>+(AJ272*Q272)*0.8</f>
        <v>54432000</v>
      </c>
      <c r="AL272" s="314"/>
      <c r="AM272" s="314">
        <v>150000</v>
      </c>
      <c r="AN272" s="330">
        <f t="shared" si="20"/>
        <v>14550000</v>
      </c>
      <c r="AO272" s="314"/>
      <c r="AP272" s="314"/>
      <c r="AQ272" s="312"/>
      <c r="AR272" s="313"/>
      <c r="AS272" s="312"/>
      <c r="AT272" s="313"/>
      <c r="AU272" s="313"/>
      <c r="AV272" s="329"/>
      <c r="AW272" s="314"/>
    </row>
    <row r="273" spans="1:16384" ht="33">
      <c r="A273" s="316"/>
      <c r="B273" s="316" t="s">
        <v>6</v>
      </c>
      <c r="C273" s="318" t="s">
        <v>10</v>
      </c>
      <c r="D273" s="316"/>
      <c r="E273" s="379"/>
      <c r="F273" s="557"/>
      <c r="G273" s="316" t="s">
        <v>6</v>
      </c>
      <c r="H273" s="318" t="s">
        <v>7</v>
      </c>
      <c r="I273" s="561"/>
      <c r="J273" s="548"/>
      <c r="K273" s="564"/>
      <c r="L273" s="550"/>
      <c r="M273" s="548"/>
      <c r="N273" s="316" t="s">
        <v>4</v>
      </c>
      <c r="O273" s="317" t="s">
        <v>236</v>
      </c>
      <c r="P273" s="31"/>
      <c r="Q273" s="414">
        <v>6.3</v>
      </c>
      <c r="R273" s="31"/>
      <c r="S273" s="320"/>
      <c r="T273" s="321"/>
      <c r="U273" s="361"/>
      <c r="V273" s="321" t="s">
        <v>209</v>
      </c>
      <c r="W273" s="322"/>
      <c r="X273" s="323"/>
      <c r="Y273" s="362">
        <v>104</v>
      </c>
      <c r="Z273" s="353">
        <f t="shared" si="21"/>
        <v>104</v>
      </c>
      <c r="AA273" s="31"/>
      <c r="AB273" s="31"/>
      <c r="AC273" s="315"/>
      <c r="AD273" s="326"/>
      <c r="AE273" s="327"/>
      <c r="AF273" s="360"/>
      <c r="AG273" s="360"/>
      <c r="AH273" s="313"/>
      <c r="AI273" s="329"/>
      <c r="AJ273" s="312">
        <v>100000</v>
      </c>
      <c r="AK273" s="312">
        <f>+(AJ273*Q273)*0.8</f>
        <v>504000</v>
      </c>
      <c r="AL273" s="314"/>
      <c r="AM273" s="314">
        <v>50000</v>
      </c>
      <c r="AN273" s="330">
        <f>+AM273*Y273</f>
        <v>5200000</v>
      </c>
      <c r="AO273" s="314"/>
      <c r="AP273" s="314"/>
      <c r="AQ273" s="312"/>
      <c r="AR273" s="313"/>
      <c r="AS273" s="312"/>
      <c r="AT273" s="313"/>
      <c r="AU273" s="313"/>
      <c r="AV273" s="329"/>
      <c r="AW273" s="314"/>
    </row>
    <row r="274" spans="1:16384" ht="66">
      <c r="A274" s="316"/>
      <c r="B274" s="316" t="s">
        <v>2</v>
      </c>
      <c r="C274" s="317" t="s">
        <v>343</v>
      </c>
      <c r="D274" s="316"/>
      <c r="E274" s="379"/>
      <c r="F274" s="557"/>
      <c r="G274" s="316"/>
      <c r="H274" s="318"/>
      <c r="I274" s="561"/>
      <c r="J274" s="548"/>
      <c r="K274" s="564"/>
      <c r="L274" s="550"/>
      <c r="M274" s="548"/>
      <c r="N274" s="316" t="s">
        <v>6</v>
      </c>
      <c r="O274" s="318" t="s">
        <v>314</v>
      </c>
      <c r="P274" s="31"/>
      <c r="Q274" s="414">
        <v>12</v>
      </c>
      <c r="R274" s="31"/>
      <c r="S274" s="320"/>
      <c r="T274" s="321"/>
      <c r="U274" s="320">
        <v>2</v>
      </c>
      <c r="V274" s="321" t="s">
        <v>214</v>
      </c>
      <c r="W274" s="322">
        <v>0</v>
      </c>
      <c r="X274" s="323">
        <v>0</v>
      </c>
      <c r="Y274" s="322">
        <v>237</v>
      </c>
      <c r="Z274" s="353">
        <f t="shared" si="21"/>
        <v>237</v>
      </c>
      <c r="AA274" s="31"/>
      <c r="AB274" s="31"/>
      <c r="AC274" s="315"/>
      <c r="AD274" s="326"/>
      <c r="AE274" s="327"/>
      <c r="AF274" s="360"/>
      <c r="AG274" s="360"/>
      <c r="AH274" s="313"/>
      <c r="AI274" s="329"/>
      <c r="AJ274" s="312">
        <v>180000</v>
      </c>
      <c r="AK274" s="312">
        <f>+(AJ274*Q274)*0.5</f>
        <v>1080000</v>
      </c>
      <c r="AL274" s="314"/>
      <c r="AM274" s="314">
        <v>9750</v>
      </c>
      <c r="AN274" s="330">
        <f>+AM274*Y274</f>
        <v>2310750</v>
      </c>
      <c r="AO274" s="314"/>
      <c r="AP274" s="314"/>
      <c r="AQ274" s="312"/>
      <c r="AR274" s="313"/>
      <c r="AS274" s="312"/>
      <c r="AT274" s="313"/>
      <c r="AU274" s="313"/>
      <c r="AV274" s="329"/>
      <c r="AW274" s="314"/>
    </row>
    <row r="275" spans="1:16384" ht="16.5">
      <c r="A275" s="316"/>
      <c r="B275" s="316" t="s">
        <v>1</v>
      </c>
      <c r="C275" s="331" t="s">
        <v>344</v>
      </c>
      <c r="D275" s="316"/>
      <c r="E275" s="379"/>
      <c r="F275" s="557"/>
      <c r="G275" s="316"/>
      <c r="H275" s="318"/>
      <c r="I275" s="561"/>
      <c r="J275" s="548"/>
      <c r="K275" s="564"/>
      <c r="L275" s="550"/>
      <c r="M275" s="548"/>
      <c r="N275" s="316" t="s">
        <v>2</v>
      </c>
      <c r="O275" s="318" t="s">
        <v>345</v>
      </c>
      <c r="P275" s="31"/>
      <c r="Q275" s="414">
        <v>46.7</v>
      </c>
      <c r="R275" s="31"/>
      <c r="S275" s="320"/>
      <c r="T275" s="321"/>
      <c r="U275" s="320">
        <v>3</v>
      </c>
      <c r="V275" s="321" t="s">
        <v>346</v>
      </c>
      <c r="W275" s="322">
        <v>0</v>
      </c>
      <c r="X275" s="323">
        <v>0</v>
      </c>
      <c r="Y275" s="322">
        <v>241</v>
      </c>
      <c r="Z275" s="353">
        <f t="shared" si="21"/>
        <v>241</v>
      </c>
      <c r="AA275" s="31"/>
      <c r="AB275" s="31"/>
      <c r="AC275" s="315"/>
      <c r="AD275" s="326"/>
      <c r="AE275" s="327"/>
      <c r="AF275" s="360"/>
      <c r="AG275" s="360"/>
      <c r="AH275" s="313"/>
      <c r="AI275" s="329"/>
      <c r="AJ275" s="312">
        <v>250000</v>
      </c>
      <c r="AK275" s="312">
        <f>+(AJ275*Q275)*0.6</f>
        <v>7005000</v>
      </c>
      <c r="AL275" s="314"/>
      <c r="AM275" s="314">
        <v>25000</v>
      </c>
      <c r="AN275" s="330">
        <f>+AM275*Y275</f>
        <v>6025000</v>
      </c>
      <c r="AO275" s="314"/>
      <c r="AP275" s="314"/>
      <c r="AQ275" s="312"/>
      <c r="AR275" s="313"/>
      <c r="AS275" s="312"/>
      <c r="AT275" s="313"/>
      <c r="AU275" s="313"/>
      <c r="AV275" s="329"/>
      <c r="AW275" s="314"/>
    </row>
    <row r="276" spans="1:16384" ht="16.5">
      <c r="A276" s="316"/>
      <c r="B276" s="316"/>
      <c r="C276" s="317"/>
      <c r="D276" s="31"/>
      <c r="E276" s="379"/>
      <c r="F276" s="557"/>
      <c r="G276" s="316"/>
      <c r="H276" s="318"/>
      <c r="I276" s="561"/>
      <c r="J276" s="548"/>
      <c r="K276" s="564"/>
      <c r="L276" s="550"/>
      <c r="M276" s="548"/>
      <c r="N276" s="316" t="s">
        <v>1</v>
      </c>
      <c r="O276" s="318" t="s">
        <v>196</v>
      </c>
      <c r="P276" s="31"/>
      <c r="Q276" s="414">
        <v>5.45</v>
      </c>
      <c r="R276" s="31"/>
      <c r="S276" s="320"/>
      <c r="T276" s="321"/>
      <c r="U276" s="320">
        <v>4</v>
      </c>
      <c r="V276" s="321" t="s">
        <v>239</v>
      </c>
      <c r="W276" s="322">
        <v>0</v>
      </c>
      <c r="X276" s="323">
        <v>0</v>
      </c>
      <c r="Y276" s="322">
        <v>873</v>
      </c>
      <c r="Z276" s="353">
        <f t="shared" si="21"/>
        <v>873</v>
      </c>
      <c r="AA276" s="31"/>
      <c r="AB276" s="31"/>
      <c r="AC276" s="315"/>
      <c r="AD276" s="326"/>
      <c r="AE276" s="327"/>
      <c r="AF276" s="360"/>
      <c r="AG276" s="360"/>
      <c r="AH276" s="313"/>
      <c r="AI276" s="329"/>
      <c r="AJ276" s="312">
        <v>100000</v>
      </c>
      <c r="AK276" s="312">
        <f>+(AJ276*Q276)*0.8</f>
        <v>436000</v>
      </c>
      <c r="AL276" s="314"/>
      <c r="AM276" s="314">
        <v>8000</v>
      </c>
      <c r="AN276" s="330">
        <f>+AM276*Y276</f>
        <v>6984000</v>
      </c>
      <c r="AO276" s="314"/>
      <c r="AP276" s="314"/>
      <c r="AQ276" s="312"/>
      <c r="AR276" s="313"/>
      <c r="AS276" s="312"/>
      <c r="AT276" s="313"/>
      <c r="AU276" s="313"/>
      <c r="AV276" s="329"/>
      <c r="AW276" s="314"/>
    </row>
    <row r="277" spans="1:16384" ht="16.5">
      <c r="A277" s="316"/>
      <c r="B277" s="316" t="s">
        <v>347</v>
      </c>
      <c r="C277" s="318" t="s">
        <v>348</v>
      </c>
      <c r="D277" s="316"/>
      <c r="E277" s="379"/>
      <c r="F277" s="557"/>
      <c r="G277" s="316"/>
      <c r="H277" s="318"/>
      <c r="I277" s="561"/>
      <c r="J277" s="548"/>
      <c r="K277" s="564"/>
      <c r="L277" s="550"/>
      <c r="M277" s="548"/>
      <c r="N277" s="316" t="s">
        <v>9</v>
      </c>
      <c r="O277" s="318" t="s">
        <v>314</v>
      </c>
      <c r="P277" s="31"/>
      <c r="Q277" s="414">
        <v>11</v>
      </c>
      <c r="R277" s="31"/>
      <c r="S277" s="320"/>
      <c r="T277" s="321"/>
      <c r="U277" s="320">
        <v>5</v>
      </c>
      <c r="V277" s="321" t="s">
        <v>234</v>
      </c>
      <c r="W277" s="322">
        <v>0</v>
      </c>
      <c r="X277" s="323">
        <v>31</v>
      </c>
      <c r="Y277" s="322">
        <v>1096</v>
      </c>
      <c r="Z277" s="353">
        <f t="shared" si="21"/>
        <v>1127</v>
      </c>
      <c r="AA277" s="31"/>
      <c r="AB277" s="31"/>
      <c r="AC277" s="315"/>
      <c r="AD277" s="326"/>
      <c r="AE277" s="327"/>
      <c r="AF277" s="360"/>
      <c r="AG277" s="360"/>
      <c r="AH277" s="313"/>
      <c r="AI277" s="329"/>
      <c r="AJ277" s="312">
        <v>180000</v>
      </c>
      <c r="AK277" s="312">
        <f>+(AJ277*Q277)*0.6</f>
        <v>1188000</v>
      </c>
      <c r="AL277" s="314"/>
      <c r="AM277" s="314">
        <v>5050</v>
      </c>
      <c r="AN277" s="330">
        <f t="shared" si="20"/>
        <v>156550</v>
      </c>
      <c r="AO277" s="314"/>
      <c r="AP277" s="314"/>
      <c r="AQ277" s="312"/>
      <c r="AR277" s="313"/>
      <c r="AS277" s="312"/>
      <c r="AT277" s="313"/>
      <c r="AU277" s="313"/>
      <c r="AV277" s="329"/>
      <c r="AW277" s="314"/>
    </row>
    <row r="278" spans="1:16384" ht="16.5">
      <c r="A278" s="316"/>
      <c r="B278" s="316" t="s">
        <v>349</v>
      </c>
      <c r="C278" s="317" t="s">
        <v>350</v>
      </c>
      <c r="D278" s="316"/>
      <c r="E278" s="379"/>
      <c r="F278" s="557"/>
      <c r="G278" s="316"/>
      <c r="H278" s="318"/>
      <c r="I278" s="561"/>
      <c r="J278" s="548"/>
      <c r="K278" s="564"/>
      <c r="L278" s="550"/>
      <c r="M278" s="548"/>
      <c r="N278" s="316" t="s">
        <v>4</v>
      </c>
      <c r="O278" s="318" t="s">
        <v>5</v>
      </c>
      <c r="P278" s="31">
        <v>1</v>
      </c>
      <c r="Q278" s="414"/>
      <c r="R278" s="31"/>
      <c r="S278" s="320"/>
      <c r="T278" s="321"/>
      <c r="U278" s="320">
        <v>6</v>
      </c>
      <c r="V278" s="321" t="s">
        <v>219</v>
      </c>
      <c r="W278" s="322">
        <v>0</v>
      </c>
      <c r="X278" s="323">
        <v>0</v>
      </c>
      <c r="Y278" s="322">
        <v>973</v>
      </c>
      <c r="Z278" s="353">
        <f t="shared" si="21"/>
        <v>973</v>
      </c>
      <c r="AA278" s="31"/>
      <c r="AB278" s="31"/>
      <c r="AC278" s="315"/>
      <c r="AD278" s="326"/>
      <c r="AE278" s="327"/>
      <c r="AF278" s="360"/>
      <c r="AG278" s="360"/>
      <c r="AH278" s="313"/>
      <c r="AI278" s="329"/>
      <c r="AJ278" s="312">
        <v>2500000</v>
      </c>
      <c r="AK278" s="312">
        <f>+(AJ278*P278)*0.5</f>
        <v>1250000</v>
      </c>
      <c r="AL278" s="314"/>
      <c r="AM278" s="314">
        <v>8250</v>
      </c>
      <c r="AN278" s="330">
        <f>+AM278*Y278</f>
        <v>8027250</v>
      </c>
      <c r="AO278" s="314"/>
      <c r="AP278" s="314"/>
      <c r="AQ278" s="312"/>
      <c r="AR278" s="313"/>
      <c r="AS278" s="312"/>
      <c r="AT278" s="313"/>
      <c r="AU278" s="313"/>
      <c r="AV278" s="329"/>
      <c r="AW278" s="314"/>
    </row>
    <row r="279" spans="1:16384" ht="16.5">
      <c r="A279" s="316"/>
      <c r="B279" s="316" t="s">
        <v>351</v>
      </c>
      <c r="C279" s="318" t="s">
        <v>10</v>
      </c>
      <c r="D279" s="316"/>
      <c r="E279" s="379"/>
      <c r="F279" s="557"/>
      <c r="G279" s="316"/>
      <c r="H279" s="318"/>
      <c r="I279" s="561"/>
      <c r="J279" s="548"/>
      <c r="K279" s="564"/>
      <c r="L279" s="550"/>
      <c r="M279" s="548"/>
      <c r="N279" s="316"/>
      <c r="O279" s="318"/>
      <c r="P279" s="31"/>
      <c r="Q279" s="414"/>
      <c r="R279" s="31"/>
      <c r="S279" s="320"/>
      <c r="T279" s="321"/>
      <c r="U279" s="320">
        <v>7</v>
      </c>
      <c r="V279" s="321" t="s">
        <v>352</v>
      </c>
      <c r="W279" s="322">
        <v>0</v>
      </c>
      <c r="X279" s="323">
        <v>25</v>
      </c>
      <c r="Y279" s="322">
        <v>0</v>
      </c>
      <c r="Z279" s="353">
        <f t="shared" si="21"/>
        <v>25</v>
      </c>
      <c r="AA279" s="31"/>
      <c r="AB279" s="31"/>
      <c r="AC279" s="315"/>
      <c r="AD279" s="326"/>
      <c r="AE279" s="327"/>
      <c r="AF279" s="360"/>
      <c r="AG279" s="360"/>
      <c r="AH279" s="313"/>
      <c r="AI279" s="329"/>
      <c r="AJ279" s="312"/>
      <c r="AK279" s="312"/>
      <c r="AL279" s="314"/>
      <c r="AM279" s="314">
        <v>13500</v>
      </c>
      <c r="AN279" s="330">
        <f t="shared" si="20"/>
        <v>337500</v>
      </c>
      <c r="AO279" s="314"/>
      <c r="AP279" s="314"/>
      <c r="AQ279" s="312"/>
      <c r="AR279" s="313"/>
      <c r="AS279" s="312"/>
      <c r="AT279" s="313"/>
      <c r="AU279" s="313"/>
      <c r="AV279" s="329"/>
      <c r="AW279" s="314"/>
    </row>
    <row r="280" spans="1:16384" ht="49.5">
      <c r="A280" s="316"/>
      <c r="B280" s="316" t="s">
        <v>353</v>
      </c>
      <c r="C280" s="317" t="s">
        <v>354</v>
      </c>
      <c r="D280" s="316"/>
      <c r="E280" s="379"/>
      <c r="F280" s="557"/>
      <c r="G280" s="316"/>
      <c r="H280" s="318"/>
      <c r="I280" s="561"/>
      <c r="J280" s="548"/>
      <c r="K280" s="564"/>
      <c r="L280" s="550"/>
      <c r="M280" s="548"/>
      <c r="N280" s="316"/>
      <c r="O280" s="318" t="s">
        <v>355</v>
      </c>
      <c r="P280" s="31"/>
      <c r="Q280" s="414"/>
      <c r="R280" s="31"/>
      <c r="S280" s="320"/>
      <c r="T280" s="321"/>
      <c r="U280" s="320">
        <v>8</v>
      </c>
      <c r="V280" s="321" t="s">
        <v>356</v>
      </c>
      <c r="W280" s="322">
        <v>0</v>
      </c>
      <c r="X280" s="323">
        <v>0</v>
      </c>
      <c r="Y280" s="322">
        <v>111</v>
      </c>
      <c r="Z280" s="353">
        <f t="shared" si="21"/>
        <v>111</v>
      </c>
      <c r="AA280" s="31"/>
      <c r="AB280" s="31"/>
      <c r="AC280" s="315"/>
      <c r="AD280" s="326"/>
      <c r="AE280" s="327"/>
      <c r="AF280" s="360"/>
      <c r="AG280" s="360"/>
      <c r="AH280" s="313"/>
      <c r="AI280" s="329"/>
      <c r="AJ280" s="312"/>
      <c r="AK280" s="312"/>
      <c r="AL280" s="314"/>
      <c r="AM280" s="314">
        <v>5800</v>
      </c>
      <c r="AN280" s="330">
        <f>+AM280*Y280</f>
        <v>643800</v>
      </c>
      <c r="AO280" s="314"/>
      <c r="AP280" s="314"/>
      <c r="AQ280" s="312"/>
      <c r="AR280" s="313"/>
      <c r="AS280" s="312"/>
      <c r="AT280" s="313"/>
      <c r="AU280" s="313"/>
      <c r="AV280" s="329"/>
      <c r="AW280" s="314"/>
    </row>
    <row r="281" spans="1:16384" ht="16.5">
      <c r="A281" s="316"/>
      <c r="B281" s="316" t="s">
        <v>1</v>
      </c>
      <c r="C281" s="317" t="s">
        <v>357</v>
      </c>
      <c r="D281" s="316"/>
      <c r="E281" s="379"/>
      <c r="F281" s="557"/>
      <c r="G281" s="316"/>
      <c r="H281" s="318"/>
      <c r="I281" s="561"/>
      <c r="J281" s="548"/>
      <c r="K281" s="564"/>
      <c r="L281" s="550"/>
      <c r="M281" s="548"/>
      <c r="N281" s="316" t="s">
        <v>9</v>
      </c>
      <c r="O281" s="318" t="s">
        <v>314</v>
      </c>
      <c r="P281" s="31"/>
      <c r="Q281" s="414">
        <v>40.28</v>
      </c>
      <c r="R281" s="31"/>
      <c r="S281" s="320"/>
      <c r="T281" s="321">
        <v>12</v>
      </c>
      <c r="U281" s="320">
        <v>9</v>
      </c>
      <c r="V281" s="321" t="s">
        <v>256</v>
      </c>
      <c r="W281" s="322">
        <v>0</v>
      </c>
      <c r="X281" s="323">
        <v>0</v>
      </c>
      <c r="Y281" s="322">
        <v>49</v>
      </c>
      <c r="Z281" s="415">
        <f t="shared" si="21"/>
        <v>49</v>
      </c>
      <c r="AA281" s="31"/>
      <c r="AB281" s="31"/>
      <c r="AC281" s="315"/>
      <c r="AD281" s="326"/>
      <c r="AE281" s="327"/>
      <c r="AF281" s="360"/>
      <c r="AG281" s="360"/>
      <c r="AH281" s="313"/>
      <c r="AI281" s="329"/>
      <c r="AJ281" s="312">
        <v>180000</v>
      </c>
      <c r="AK281" s="312">
        <f>+(AJ281*Q281)*0.6</f>
        <v>4350240</v>
      </c>
      <c r="AL281" s="314"/>
      <c r="AM281" s="314">
        <v>2750</v>
      </c>
      <c r="AN281" s="330">
        <f>+AM281*Y281</f>
        <v>134750</v>
      </c>
      <c r="AO281" s="314"/>
      <c r="AP281" s="314"/>
      <c r="AQ281" s="312"/>
      <c r="AR281" s="313"/>
      <c r="AS281" s="312"/>
      <c r="AT281" s="313"/>
      <c r="AU281" s="313"/>
      <c r="AV281" s="329"/>
      <c r="AW281" s="314"/>
    </row>
    <row r="282" spans="1:16384" ht="9" customHeight="1">
      <c r="A282" s="316"/>
      <c r="B282" s="316"/>
      <c r="C282" s="317"/>
      <c r="D282" s="316"/>
      <c r="E282" s="379"/>
      <c r="F282" s="557"/>
      <c r="G282" s="316"/>
      <c r="H282" s="318"/>
      <c r="I282" s="561"/>
      <c r="J282" s="548"/>
      <c r="K282" s="564"/>
      <c r="L282" s="550"/>
      <c r="M282" s="548"/>
      <c r="N282" s="316"/>
      <c r="O282" s="318"/>
      <c r="P282" s="31"/>
      <c r="Q282" s="414"/>
      <c r="R282" s="31"/>
      <c r="S282" s="320"/>
      <c r="T282" s="321"/>
      <c r="U282" s="320">
        <v>10</v>
      </c>
      <c r="V282" s="321" t="s">
        <v>216</v>
      </c>
      <c r="W282" s="322">
        <v>0</v>
      </c>
      <c r="X282" s="323">
        <v>17</v>
      </c>
      <c r="Y282" s="322">
        <v>0</v>
      </c>
      <c r="Z282" s="415">
        <f t="shared" ref="Z282:Z304" si="22">SUM(W282:Y282)</f>
        <v>17</v>
      </c>
      <c r="AA282" s="31"/>
      <c r="AB282" s="31"/>
      <c r="AC282" s="315"/>
      <c r="AD282" s="326"/>
      <c r="AE282" s="327"/>
      <c r="AF282" s="360"/>
      <c r="AG282" s="360"/>
      <c r="AH282" s="313"/>
      <c r="AI282" s="329"/>
      <c r="AJ282" s="312"/>
      <c r="AK282" s="312"/>
      <c r="AL282" s="314"/>
      <c r="AM282" s="314">
        <v>6750</v>
      </c>
      <c r="AN282" s="330">
        <f t="shared" si="20"/>
        <v>114750</v>
      </c>
      <c r="AO282" s="314"/>
      <c r="AP282" s="314"/>
      <c r="AQ282" s="312"/>
      <c r="AR282" s="313"/>
      <c r="AS282" s="312"/>
      <c r="AT282" s="313"/>
      <c r="AU282" s="313"/>
      <c r="AV282" s="329"/>
      <c r="AW282" s="314"/>
      <c r="AX282" s="20"/>
      <c r="AY282" s="18"/>
      <c r="AZ282" s="19"/>
      <c r="BA282" s="18"/>
      <c r="BB282" s="19"/>
      <c r="BC282" s="18"/>
      <c r="BD282" s="19"/>
      <c r="BE282" s="18"/>
      <c r="BF282" s="160"/>
      <c r="BG282" s="17"/>
      <c r="BH282" s="16"/>
      <c r="BI282" s="15"/>
      <c r="BJ282" s="620"/>
      <c r="BK282" s="622"/>
      <c r="BL282" s="624"/>
      <c r="BM282" s="22"/>
      <c r="BN282" s="626"/>
      <c r="BO282" s="627"/>
      <c r="BP282" s="17"/>
      <c r="BQ282" s="21"/>
      <c r="BR282" s="630"/>
      <c r="BS282" s="41"/>
      <c r="BT282" s="16"/>
      <c r="BU282" s="632"/>
      <c r="BV282" s="645"/>
      <c r="BW282" s="624"/>
      <c r="BX282" s="641"/>
      <c r="BY282" s="643"/>
      <c r="BZ282" s="17"/>
      <c r="CA282" s="42"/>
      <c r="CB282" s="43"/>
      <c r="CC282" s="42"/>
      <c r="CD282" s="20"/>
      <c r="CE282" s="18"/>
      <c r="CF282" s="19"/>
      <c r="CG282" s="18"/>
      <c r="CH282" s="19"/>
      <c r="CI282" s="18"/>
      <c r="CJ282" s="19"/>
      <c r="CK282" s="18"/>
      <c r="CL282" s="160"/>
      <c r="CM282" s="17"/>
      <c r="CN282" s="16"/>
      <c r="CO282" s="15"/>
      <c r="CP282" s="620"/>
      <c r="CQ282" s="622"/>
      <c r="CR282" s="624"/>
      <c r="CS282" s="22"/>
      <c r="CT282" s="626"/>
      <c r="CU282" s="627"/>
      <c r="CV282" s="17"/>
      <c r="CW282" s="21"/>
      <c r="CX282" s="630"/>
      <c r="CY282" s="41"/>
      <c r="CZ282" s="16"/>
      <c r="DA282" s="632"/>
      <c r="DB282" s="645"/>
      <c r="DC282" s="624"/>
      <c r="DD282" s="641"/>
      <c r="DE282" s="643"/>
      <c r="DF282" s="17"/>
      <c r="DG282" s="42"/>
      <c r="DH282" s="43"/>
      <c r="DI282" s="42"/>
      <c r="DJ282" s="20"/>
      <c r="DK282" s="18"/>
      <c r="DL282" s="19"/>
      <c r="DM282" s="18"/>
      <c r="DN282" s="19"/>
      <c r="DO282" s="18"/>
      <c r="DP282" s="19"/>
      <c r="DQ282" s="18"/>
      <c r="DR282" s="160"/>
      <c r="DS282" s="17"/>
      <c r="DT282" s="16"/>
      <c r="DU282" s="15"/>
      <c r="DV282" s="620"/>
      <c r="DW282" s="622"/>
      <c r="DX282" s="624"/>
      <c r="DY282" s="22"/>
      <c r="DZ282" s="626"/>
      <c r="EA282" s="627"/>
      <c r="EB282" s="17"/>
      <c r="EC282" s="21"/>
      <c r="ED282" s="630"/>
      <c r="EE282" s="41"/>
      <c r="EF282" s="16"/>
      <c r="EG282" s="632"/>
      <c r="EH282" s="645"/>
      <c r="EI282" s="624"/>
      <c r="EJ282" s="641"/>
      <c r="EK282" s="643"/>
      <c r="EL282" s="17"/>
      <c r="EM282" s="42"/>
      <c r="EN282" s="43"/>
      <c r="EO282" s="42"/>
      <c r="EP282" s="20"/>
      <c r="EQ282" s="18"/>
      <c r="ER282" s="19"/>
      <c r="ES282" s="18"/>
      <c r="ET282" s="19"/>
      <c r="EU282" s="18"/>
      <c r="EV282" s="19"/>
      <c r="EW282" s="18"/>
      <c r="EX282" s="160"/>
      <c r="EY282" s="17"/>
      <c r="EZ282" s="16"/>
      <c r="FA282" s="15"/>
      <c r="FB282" s="620"/>
      <c r="FC282" s="622"/>
      <c r="FD282" s="624"/>
      <c r="FE282" s="22"/>
      <c r="FF282" s="626"/>
      <c r="FG282" s="627"/>
      <c r="FH282" s="17"/>
      <c r="FI282" s="21"/>
      <c r="FJ282" s="630"/>
      <c r="FK282" s="41"/>
      <c r="FL282" s="16"/>
      <c r="FM282" s="632"/>
      <c r="FN282" s="645"/>
      <c r="FO282" s="624"/>
      <c r="FP282" s="641"/>
      <c r="FQ282" s="643"/>
      <c r="FR282" s="17"/>
      <c r="FS282" s="42"/>
      <c r="FT282" s="43"/>
      <c r="FU282" s="42"/>
      <c r="FV282" s="20"/>
      <c r="FW282" s="18"/>
      <c r="FX282" s="19"/>
      <c r="FY282" s="18"/>
      <c r="FZ282" s="19"/>
      <c r="GA282" s="18"/>
      <c r="GB282" s="19"/>
      <c r="GC282" s="18"/>
      <c r="GD282" s="160"/>
      <c r="GE282" s="17"/>
      <c r="GF282" s="16"/>
      <c r="GG282" s="15"/>
      <c r="GH282" s="620"/>
      <c r="GI282" s="622"/>
      <c r="GJ282" s="624"/>
      <c r="GK282" s="22"/>
      <c r="GL282" s="626"/>
      <c r="GM282" s="627"/>
      <c r="GN282" s="17"/>
      <c r="GO282" s="21"/>
      <c r="GP282" s="630"/>
      <c r="GQ282" s="41"/>
      <c r="GR282" s="16"/>
      <c r="GS282" s="632"/>
      <c r="GT282" s="645"/>
      <c r="GU282" s="624"/>
      <c r="GV282" s="641"/>
      <c r="GW282" s="643"/>
      <c r="GX282" s="17"/>
      <c r="GY282" s="42"/>
      <c r="GZ282" s="43"/>
      <c r="HA282" s="42"/>
      <c r="HB282" s="20"/>
      <c r="HC282" s="18"/>
      <c r="HD282" s="19"/>
      <c r="HE282" s="18"/>
      <c r="HF282" s="19"/>
      <c r="HG282" s="18"/>
      <c r="HH282" s="19"/>
      <c r="HI282" s="18"/>
      <c r="HJ282" s="160"/>
      <c r="HK282" s="17"/>
      <c r="HL282" s="16"/>
      <c r="HM282" s="15"/>
      <c r="HN282" s="620"/>
      <c r="HO282" s="622"/>
      <c r="HP282" s="624"/>
      <c r="HQ282" s="22"/>
      <c r="HR282" s="626"/>
      <c r="HS282" s="627"/>
      <c r="HT282" s="17"/>
      <c r="HU282" s="21"/>
      <c r="HV282" s="630"/>
      <c r="HW282" s="41"/>
      <c r="HX282" s="16"/>
      <c r="HY282" s="632"/>
      <c r="HZ282" s="645"/>
      <c r="IA282" s="624"/>
      <c r="IB282" s="641"/>
      <c r="IC282" s="643"/>
      <c r="ID282" s="17"/>
      <c r="IE282" s="42"/>
      <c r="IF282" s="43"/>
      <c r="IG282" s="42"/>
      <c r="IH282" s="20"/>
      <c r="II282" s="18"/>
      <c r="IJ282" s="19"/>
      <c r="IK282" s="18"/>
      <c r="IL282" s="19"/>
      <c r="IM282" s="18"/>
      <c r="IN282" s="19"/>
      <c r="IO282" s="18"/>
      <c r="IP282" s="160"/>
      <c r="IQ282" s="17"/>
      <c r="IR282" s="16"/>
      <c r="IS282" s="15"/>
      <c r="IT282" s="620"/>
      <c r="IU282" s="622"/>
      <c r="IV282" s="624"/>
      <c r="IW282" s="22"/>
      <c r="IX282" s="626"/>
      <c r="IY282" s="627"/>
      <c r="IZ282" s="17"/>
      <c r="JA282" s="21"/>
      <c r="JB282" s="630"/>
      <c r="JC282" s="41"/>
      <c r="JD282" s="16"/>
      <c r="JE282" s="632"/>
      <c r="JF282" s="645"/>
      <c r="JG282" s="624"/>
      <c r="JH282" s="641"/>
      <c r="JI282" s="643"/>
      <c r="JJ282" s="17"/>
      <c r="JK282" s="42"/>
      <c r="JL282" s="43"/>
      <c r="JM282" s="42"/>
      <c r="JN282" s="20"/>
      <c r="JO282" s="18"/>
      <c r="JP282" s="19"/>
      <c r="JQ282" s="18"/>
      <c r="JR282" s="19"/>
      <c r="JS282" s="18"/>
      <c r="JT282" s="19"/>
      <c r="JU282" s="18"/>
      <c r="JV282" s="160"/>
      <c r="JW282" s="17"/>
      <c r="JX282" s="16"/>
      <c r="JY282" s="15"/>
      <c r="JZ282" s="620"/>
      <c r="KA282" s="622"/>
      <c r="KB282" s="624"/>
      <c r="KC282" s="22"/>
      <c r="KD282" s="626"/>
      <c r="KE282" s="627"/>
      <c r="KF282" s="17"/>
      <c r="KG282" s="21"/>
      <c r="KH282" s="630"/>
      <c r="KI282" s="41"/>
      <c r="KJ282" s="16"/>
      <c r="KK282" s="632"/>
      <c r="KL282" s="645"/>
      <c r="KM282" s="624"/>
      <c r="KN282" s="641"/>
      <c r="KO282" s="643"/>
      <c r="KP282" s="17"/>
      <c r="KQ282" s="42"/>
      <c r="KR282" s="43"/>
      <c r="KS282" s="42"/>
      <c r="KT282" s="20"/>
      <c r="KU282" s="18"/>
      <c r="KV282" s="19"/>
      <c r="KW282" s="18"/>
      <c r="KX282" s="19"/>
      <c r="KY282" s="18"/>
      <c r="KZ282" s="19"/>
      <c r="LA282" s="18"/>
      <c r="LB282" s="160"/>
      <c r="LC282" s="17"/>
      <c r="LD282" s="16"/>
      <c r="LE282" s="15"/>
      <c r="LF282" s="620"/>
      <c r="LG282" s="622"/>
      <c r="LH282" s="624"/>
      <c r="LI282" s="22"/>
      <c r="LJ282" s="626"/>
      <c r="LK282" s="627"/>
      <c r="LL282" s="17"/>
      <c r="LM282" s="21"/>
      <c r="LN282" s="630"/>
      <c r="LO282" s="41"/>
      <c r="LP282" s="16"/>
      <c r="LQ282" s="632"/>
      <c r="LR282" s="645"/>
      <c r="LS282" s="624"/>
      <c r="LT282" s="641"/>
      <c r="LU282" s="643"/>
      <c r="LV282" s="17"/>
      <c r="LW282" s="42"/>
      <c r="LX282" s="43"/>
      <c r="LY282" s="42"/>
      <c r="LZ282" s="20"/>
      <c r="MA282" s="18"/>
      <c r="MB282" s="19"/>
      <c r="MC282" s="18"/>
      <c r="MD282" s="19"/>
      <c r="ME282" s="18"/>
      <c r="MF282" s="19"/>
      <c r="MG282" s="18"/>
      <c r="MH282" s="160"/>
      <c r="MI282" s="17"/>
      <c r="MJ282" s="16"/>
      <c r="MK282" s="15"/>
      <c r="ML282" s="620"/>
      <c r="MM282" s="622"/>
      <c r="MN282" s="624"/>
      <c r="MO282" s="22"/>
      <c r="MP282" s="626"/>
      <c r="MQ282" s="627"/>
      <c r="MR282" s="17"/>
      <c r="MS282" s="21"/>
      <c r="MT282" s="630"/>
      <c r="MU282" s="41"/>
      <c r="MV282" s="16"/>
      <c r="MW282" s="632"/>
      <c r="MX282" s="645"/>
      <c r="MY282" s="624"/>
      <c r="MZ282" s="641"/>
      <c r="NA282" s="643"/>
      <c r="NB282" s="17"/>
      <c r="NC282" s="42"/>
      <c r="ND282" s="43"/>
      <c r="NE282" s="42"/>
      <c r="NF282" s="20"/>
      <c r="NG282" s="18"/>
      <c r="NH282" s="19"/>
      <c r="NI282" s="18"/>
      <c r="NJ282" s="19"/>
      <c r="NK282" s="18"/>
      <c r="NL282" s="19"/>
      <c r="NM282" s="18"/>
      <c r="NN282" s="160"/>
      <c r="NO282" s="17"/>
      <c r="NP282" s="16"/>
      <c r="NQ282" s="15"/>
      <c r="NR282" s="620"/>
      <c r="NS282" s="622"/>
      <c r="NT282" s="624"/>
      <c r="NU282" s="22"/>
      <c r="NV282" s="626"/>
      <c r="NW282" s="627"/>
      <c r="NX282" s="17"/>
      <c r="NY282" s="21"/>
      <c r="NZ282" s="630"/>
      <c r="OA282" s="41"/>
      <c r="OB282" s="16"/>
      <c r="OC282" s="632"/>
      <c r="OD282" s="645"/>
      <c r="OE282" s="624"/>
      <c r="OF282" s="641"/>
      <c r="OG282" s="643"/>
      <c r="OH282" s="17"/>
      <c r="OI282" s="42"/>
      <c r="OJ282" s="43"/>
      <c r="OK282" s="42"/>
      <c r="OL282" s="20"/>
      <c r="OM282" s="18"/>
      <c r="ON282" s="19"/>
      <c r="OO282" s="18"/>
      <c r="OP282" s="19"/>
      <c r="OQ282" s="18"/>
      <c r="OR282" s="19"/>
      <c r="OS282" s="18"/>
      <c r="OT282" s="160"/>
      <c r="OU282" s="17"/>
      <c r="OV282" s="16"/>
      <c r="OW282" s="15"/>
      <c r="OX282" s="620"/>
      <c r="OY282" s="622"/>
      <c r="OZ282" s="624"/>
      <c r="PA282" s="22"/>
      <c r="PB282" s="626" t="s">
        <v>45</v>
      </c>
      <c r="PC282" s="627"/>
      <c r="PD282" s="17"/>
      <c r="PE282" s="21"/>
      <c r="PF282" s="630"/>
      <c r="PG282" s="41"/>
      <c r="PH282" s="16"/>
      <c r="PI282" s="632" t="s">
        <v>46</v>
      </c>
      <c r="PJ282" s="645"/>
      <c r="PK282" s="624"/>
      <c r="PL282" s="641" t="s">
        <v>11</v>
      </c>
      <c r="PM282" s="643" t="s">
        <v>11</v>
      </c>
      <c r="PN282" s="17"/>
      <c r="PO282" s="42"/>
      <c r="PP282" s="43"/>
      <c r="PQ282" s="42"/>
      <c r="PR282" s="20"/>
      <c r="PS282" s="18"/>
      <c r="PT282" s="19"/>
      <c r="PU282" s="18"/>
      <c r="PV282" s="19"/>
      <c r="PW282" s="18"/>
      <c r="PX282" s="19"/>
      <c r="PY282" s="18"/>
      <c r="PZ282" s="160"/>
      <c r="QA282" s="17"/>
      <c r="QB282" s="16"/>
      <c r="QC282" s="15"/>
      <c r="QD282" s="620"/>
      <c r="QE282" s="622"/>
      <c r="QF282" s="624"/>
      <c r="QG282" s="22"/>
      <c r="QH282" s="626" t="s">
        <v>45</v>
      </c>
      <c r="QI282" s="627"/>
      <c r="QJ282" s="17"/>
      <c r="QK282" s="21"/>
      <c r="QL282" s="630"/>
      <c r="QM282" s="41"/>
      <c r="QN282" s="16"/>
      <c r="QO282" s="632" t="s">
        <v>46</v>
      </c>
      <c r="QP282" s="645"/>
      <c r="QQ282" s="624"/>
      <c r="QR282" s="641" t="s">
        <v>11</v>
      </c>
      <c r="QS282" s="643" t="s">
        <v>11</v>
      </c>
      <c r="QT282" s="17"/>
      <c r="QU282" s="42"/>
      <c r="QV282" s="43"/>
      <c r="QW282" s="42"/>
      <c r="QX282" s="20"/>
      <c r="QY282" s="18"/>
      <c r="QZ282" s="19"/>
      <c r="RA282" s="18"/>
      <c r="RB282" s="19"/>
      <c r="RC282" s="18"/>
      <c r="RD282" s="19"/>
      <c r="RE282" s="18"/>
      <c r="RF282" s="160"/>
      <c r="RG282" s="17"/>
      <c r="RH282" s="16"/>
      <c r="RI282" s="15"/>
      <c r="RJ282" s="620"/>
      <c r="RK282" s="622"/>
      <c r="RL282" s="624"/>
      <c r="RM282" s="22"/>
      <c r="RN282" s="626" t="s">
        <v>45</v>
      </c>
      <c r="RO282" s="627"/>
      <c r="RP282" s="17"/>
      <c r="RQ282" s="21"/>
      <c r="RR282" s="630"/>
      <c r="RS282" s="41"/>
      <c r="RT282" s="16"/>
      <c r="RU282" s="632" t="s">
        <v>46</v>
      </c>
      <c r="RV282" s="645"/>
      <c r="RW282" s="624"/>
      <c r="RX282" s="641" t="s">
        <v>11</v>
      </c>
      <c r="RY282" s="643" t="s">
        <v>11</v>
      </c>
      <c r="RZ282" s="17"/>
      <c r="SA282" s="42"/>
      <c r="SB282" s="43"/>
      <c r="SC282" s="42"/>
      <c r="SD282" s="20"/>
      <c r="SE282" s="18"/>
      <c r="SF282" s="19"/>
      <c r="SG282" s="18"/>
      <c r="SH282" s="19"/>
      <c r="SI282" s="18"/>
      <c r="SJ282" s="19"/>
      <c r="SK282" s="18"/>
      <c r="SL282" s="160"/>
      <c r="SM282" s="17"/>
      <c r="SN282" s="16"/>
      <c r="SO282" s="15"/>
      <c r="SP282" s="620"/>
      <c r="SQ282" s="622"/>
      <c r="SR282" s="624"/>
      <c r="SS282" s="22"/>
      <c r="ST282" s="626" t="s">
        <v>45</v>
      </c>
      <c r="SU282" s="627"/>
      <c r="SV282" s="17"/>
      <c r="SW282" s="21"/>
      <c r="SX282" s="630"/>
      <c r="SY282" s="41"/>
      <c r="SZ282" s="16"/>
      <c r="TA282" s="632" t="s">
        <v>46</v>
      </c>
      <c r="TB282" s="645"/>
      <c r="TC282" s="624"/>
      <c r="TD282" s="641" t="s">
        <v>11</v>
      </c>
      <c r="TE282" s="643" t="s">
        <v>11</v>
      </c>
      <c r="TF282" s="17"/>
      <c r="TG282" s="42"/>
      <c r="TH282" s="43"/>
      <c r="TI282" s="42"/>
      <c r="TJ282" s="20"/>
      <c r="TK282" s="18"/>
      <c r="TL282" s="19"/>
      <c r="TM282" s="18"/>
      <c r="TN282" s="19"/>
      <c r="TO282" s="18"/>
      <c r="TP282" s="19"/>
      <c r="TQ282" s="18"/>
      <c r="TR282" s="160"/>
      <c r="TS282" s="17"/>
      <c r="TT282" s="16"/>
      <c r="TU282" s="15"/>
      <c r="TV282" s="620"/>
      <c r="TW282" s="622"/>
      <c r="TX282" s="624"/>
      <c r="TY282" s="22"/>
      <c r="TZ282" s="626" t="s">
        <v>45</v>
      </c>
      <c r="UA282" s="627"/>
      <c r="UB282" s="17"/>
      <c r="UC282" s="21"/>
      <c r="UD282" s="630"/>
      <c r="UE282" s="41"/>
      <c r="UF282" s="16"/>
      <c r="UG282" s="632" t="s">
        <v>46</v>
      </c>
      <c r="UH282" s="645"/>
      <c r="UI282" s="624"/>
      <c r="UJ282" s="641" t="s">
        <v>11</v>
      </c>
      <c r="UK282" s="643" t="s">
        <v>11</v>
      </c>
      <c r="UL282" s="17"/>
      <c r="UM282" s="42"/>
      <c r="UN282" s="43"/>
      <c r="UO282" s="42"/>
      <c r="UP282" s="20"/>
      <c r="UQ282" s="18"/>
      <c r="UR282" s="19"/>
      <c r="US282" s="18"/>
      <c r="UT282" s="19"/>
      <c r="UU282" s="18"/>
      <c r="UV282" s="19"/>
      <c r="UW282" s="18"/>
      <c r="UX282" s="160"/>
      <c r="UY282" s="17"/>
      <c r="UZ282" s="16"/>
      <c r="VA282" s="15"/>
      <c r="VB282" s="620"/>
      <c r="VC282" s="622"/>
      <c r="VD282" s="624"/>
      <c r="VE282" s="22"/>
      <c r="VF282" s="626" t="s">
        <v>45</v>
      </c>
      <c r="VG282" s="627"/>
      <c r="VH282" s="17"/>
      <c r="VI282" s="21"/>
      <c r="VJ282" s="630"/>
      <c r="VK282" s="41"/>
      <c r="VL282" s="16"/>
      <c r="VM282" s="632" t="s">
        <v>46</v>
      </c>
      <c r="VN282" s="645"/>
      <c r="VO282" s="624"/>
      <c r="VP282" s="641" t="s">
        <v>11</v>
      </c>
      <c r="VQ282" s="643" t="s">
        <v>11</v>
      </c>
      <c r="VR282" s="17"/>
      <c r="VS282" s="42"/>
      <c r="VT282" s="43"/>
      <c r="VU282" s="42"/>
      <c r="VV282" s="20"/>
      <c r="VW282" s="18"/>
      <c r="VX282" s="19"/>
      <c r="VY282" s="18"/>
      <c r="VZ282" s="19"/>
      <c r="WA282" s="18"/>
      <c r="WB282" s="19"/>
      <c r="WC282" s="18"/>
      <c r="WD282" s="160"/>
      <c r="WE282" s="17"/>
      <c r="WF282" s="16"/>
      <c r="WG282" s="15"/>
      <c r="WH282" s="620"/>
      <c r="WI282" s="622"/>
      <c r="WJ282" s="624"/>
      <c r="WK282" s="22"/>
      <c r="WL282" s="626" t="s">
        <v>45</v>
      </c>
      <c r="WM282" s="627"/>
      <c r="WN282" s="17"/>
      <c r="WO282" s="21"/>
      <c r="WP282" s="630"/>
      <c r="WQ282" s="41"/>
      <c r="WR282" s="16"/>
      <c r="WS282" s="632" t="s">
        <v>46</v>
      </c>
      <c r="WT282" s="645"/>
      <c r="WU282" s="624"/>
      <c r="WV282" s="641" t="s">
        <v>11</v>
      </c>
      <c r="WW282" s="643" t="s">
        <v>11</v>
      </c>
      <c r="WX282" s="17"/>
      <c r="WY282" s="42"/>
      <c r="WZ282" s="43"/>
      <c r="XA282" s="42"/>
      <c r="XB282" s="20"/>
      <c r="XC282" s="18"/>
      <c r="XD282" s="19"/>
      <c r="XE282" s="18"/>
      <c r="XF282" s="19"/>
      <c r="XG282" s="18"/>
      <c r="XH282" s="19"/>
      <c r="XI282" s="18"/>
      <c r="XJ282" s="160"/>
      <c r="XK282" s="17"/>
      <c r="XL282" s="16"/>
      <c r="XM282" s="15"/>
      <c r="XN282" s="620"/>
      <c r="XO282" s="622"/>
      <c r="XP282" s="624"/>
      <c r="XQ282" s="22"/>
      <c r="XR282" s="626" t="s">
        <v>45</v>
      </c>
      <c r="XS282" s="627"/>
      <c r="XT282" s="17"/>
      <c r="XU282" s="21"/>
      <c r="XV282" s="630"/>
      <c r="XW282" s="41"/>
      <c r="XX282" s="16"/>
      <c r="XY282" s="632" t="s">
        <v>46</v>
      </c>
      <c r="XZ282" s="645"/>
      <c r="YA282" s="624"/>
      <c r="YB282" s="641" t="s">
        <v>11</v>
      </c>
      <c r="YC282" s="643" t="s">
        <v>11</v>
      </c>
      <c r="YD282" s="17"/>
      <c r="YE282" s="42"/>
      <c r="YF282" s="43"/>
      <c r="YG282" s="42"/>
      <c r="YH282" s="20"/>
      <c r="YI282" s="18"/>
      <c r="YJ282" s="19"/>
      <c r="YK282" s="18"/>
      <c r="YL282" s="19"/>
      <c r="YM282" s="18"/>
      <c r="YN282" s="19"/>
      <c r="YO282" s="18"/>
      <c r="YP282" s="160"/>
      <c r="YQ282" s="17"/>
      <c r="YR282" s="16"/>
      <c r="YS282" s="15"/>
      <c r="YT282" s="620"/>
      <c r="YU282" s="622"/>
      <c r="YV282" s="624"/>
      <c r="YW282" s="22"/>
      <c r="YX282" s="626" t="s">
        <v>45</v>
      </c>
      <c r="YY282" s="627"/>
      <c r="YZ282" s="17"/>
      <c r="ZA282" s="21"/>
      <c r="ZB282" s="630"/>
      <c r="ZC282" s="41"/>
      <c r="ZD282" s="16"/>
      <c r="ZE282" s="632" t="s">
        <v>46</v>
      </c>
      <c r="ZF282" s="645"/>
      <c r="ZG282" s="624"/>
      <c r="ZH282" s="641" t="s">
        <v>11</v>
      </c>
      <c r="ZI282" s="643" t="s">
        <v>11</v>
      </c>
      <c r="ZJ282" s="17"/>
      <c r="ZK282" s="42"/>
      <c r="ZL282" s="43"/>
      <c r="ZM282" s="42"/>
      <c r="ZN282" s="20"/>
      <c r="ZO282" s="18"/>
      <c r="ZP282" s="19"/>
      <c r="ZQ282" s="18"/>
      <c r="ZR282" s="19"/>
      <c r="ZS282" s="18"/>
      <c r="ZT282" s="19"/>
      <c r="ZU282" s="18"/>
      <c r="ZV282" s="160"/>
      <c r="ZW282" s="17"/>
      <c r="ZX282" s="16"/>
      <c r="ZY282" s="15"/>
      <c r="ZZ282" s="620"/>
      <c r="AAA282" s="622"/>
      <c r="AAB282" s="624"/>
      <c r="AAC282" s="22"/>
      <c r="AAD282" s="626" t="s">
        <v>45</v>
      </c>
      <c r="AAE282" s="627"/>
      <c r="AAF282" s="17"/>
      <c r="AAG282" s="21"/>
      <c r="AAH282" s="630"/>
      <c r="AAI282" s="41"/>
      <c r="AAJ282" s="16"/>
      <c r="AAK282" s="632" t="s">
        <v>46</v>
      </c>
      <c r="AAL282" s="645"/>
      <c r="AAM282" s="624"/>
      <c r="AAN282" s="641" t="s">
        <v>11</v>
      </c>
      <c r="AAO282" s="643" t="s">
        <v>11</v>
      </c>
      <c r="AAP282" s="17"/>
      <c r="AAQ282" s="42"/>
      <c r="AAR282" s="43"/>
      <c r="AAS282" s="42"/>
      <c r="AAT282" s="20"/>
      <c r="AAU282" s="18"/>
      <c r="AAV282" s="19"/>
      <c r="AAW282" s="18"/>
      <c r="AAX282" s="19"/>
      <c r="AAY282" s="18"/>
      <c r="AAZ282" s="19"/>
      <c r="ABA282" s="18"/>
      <c r="ABB282" s="160"/>
      <c r="ABC282" s="17"/>
      <c r="ABD282" s="16"/>
      <c r="ABE282" s="15"/>
      <c r="ABF282" s="620"/>
      <c r="ABG282" s="622"/>
      <c r="ABH282" s="624"/>
      <c r="ABI282" s="22"/>
      <c r="ABJ282" s="626" t="s">
        <v>45</v>
      </c>
      <c r="ABK282" s="627"/>
      <c r="ABL282" s="17"/>
      <c r="ABM282" s="21"/>
      <c r="ABN282" s="630"/>
      <c r="ABO282" s="41"/>
      <c r="ABP282" s="16"/>
      <c r="ABQ282" s="632" t="s">
        <v>46</v>
      </c>
      <c r="ABR282" s="645"/>
      <c r="ABS282" s="624"/>
      <c r="ABT282" s="641" t="s">
        <v>11</v>
      </c>
      <c r="ABU282" s="643" t="s">
        <v>11</v>
      </c>
      <c r="ABV282" s="17"/>
      <c r="ABW282" s="42"/>
      <c r="ABX282" s="43"/>
      <c r="ABY282" s="42"/>
      <c r="ABZ282" s="20"/>
      <c r="ACA282" s="18"/>
      <c r="ACB282" s="19"/>
      <c r="ACC282" s="18"/>
      <c r="ACD282" s="19"/>
      <c r="ACE282" s="18"/>
      <c r="ACF282" s="19"/>
      <c r="ACG282" s="18"/>
      <c r="ACH282" s="160"/>
      <c r="ACI282" s="17"/>
      <c r="ACJ282" s="16"/>
      <c r="ACK282" s="15"/>
      <c r="ACL282" s="620"/>
      <c r="ACM282" s="622"/>
      <c r="ACN282" s="624"/>
      <c r="ACO282" s="22"/>
      <c r="ACP282" s="626" t="s">
        <v>45</v>
      </c>
      <c r="ACQ282" s="627"/>
      <c r="ACR282" s="17"/>
      <c r="ACS282" s="21"/>
      <c r="ACT282" s="630"/>
      <c r="ACU282" s="41"/>
      <c r="ACV282" s="16"/>
      <c r="ACW282" s="632" t="s">
        <v>46</v>
      </c>
      <c r="ACX282" s="645"/>
      <c r="ACY282" s="624"/>
      <c r="ACZ282" s="641" t="s">
        <v>11</v>
      </c>
      <c r="ADA282" s="643" t="s">
        <v>11</v>
      </c>
      <c r="ADB282" s="17"/>
      <c r="ADC282" s="42"/>
      <c r="ADD282" s="43"/>
      <c r="ADE282" s="42"/>
      <c r="ADF282" s="20"/>
      <c r="ADG282" s="18"/>
      <c r="ADH282" s="19"/>
      <c r="ADI282" s="18"/>
      <c r="ADJ282" s="19"/>
      <c r="ADK282" s="18"/>
      <c r="ADL282" s="19"/>
      <c r="ADM282" s="18"/>
      <c r="ADN282" s="160"/>
      <c r="ADO282" s="17"/>
      <c r="ADP282" s="16"/>
      <c r="ADQ282" s="15"/>
      <c r="ADR282" s="620"/>
      <c r="ADS282" s="622"/>
      <c r="ADT282" s="624"/>
      <c r="ADU282" s="22"/>
      <c r="ADV282" s="626" t="s">
        <v>45</v>
      </c>
      <c r="ADW282" s="627"/>
      <c r="ADX282" s="17"/>
      <c r="ADY282" s="21"/>
      <c r="ADZ282" s="630"/>
      <c r="AEA282" s="41"/>
      <c r="AEB282" s="16"/>
      <c r="AEC282" s="632" t="s">
        <v>46</v>
      </c>
      <c r="AED282" s="645"/>
      <c r="AEE282" s="624"/>
      <c r="AEF282" s="641" t="s">
        <v>11</v>
      </c>
      <c r="AEG282" s="643" t="s">
        <v>11</v>
      </c>
      <c r="AEH282" s="17"/>
      <c r="AEI282" s="42"/>
      <c r="AEJ282" s="43"/>
      <c r="AEK282" s="42"/>
      <c r="AEL282" s="20"/>
      <c r="AEM282" s="18"/>
      <c r="AEN282" s="19"/>
      <c r="AEO282" s="18"/>
      <c r="AEP282" s="19"/>
      <c r="AEQ282" s="18"/>
      <c r="AER282" s="19"/>
      <c r="AES282" s="18"/>
      <c r="AET282" s="160"/>
      <c r="AEU282" s="17"/>
      <c r="AEV282" s="16"/>
      <c r="AEW282" s="15"/>
      <c r="AEX282" s="620"/>
      <c r="AEY282" s="622"/>
      <c r="AEZ282" s="624"/>
      <c r="AFA282" s="22"/>
      <c r="AFB282" s="626" t="s">
        <v>45</v>
      </c>
      <c r="AFC282" s="627"/>
      <c r="AFD282" s="17"/>
      <c r="AFE282" s="21"/>
      <c r="AFF282" s="630"/>
      <c r="AFG282" s="41"/>
      <c r="AFH282" s="16"/>
      <c r="AFI282" s="632" t="s">
        <v>46</v>
      </c>
      <c r="AFJ282" s="645"/>
      <c r="AFK282" s="624"/>
      <c r="AFL282" s="641" t="s">
        <v>11</v>
      </c>
      <c r="AFM282" s="643" t="s">
        <v>11</v>
      </c>
      <c r="AFN282" s="17"/>
      <c r="AFO282" s="42"/>
      <c r="AFP282" s="43"/>
      <c r="AFQ282" s="42"/>
      <c r="AFR282" s="20"/>
      <c r="AFS282" s="18"/>
      <c r="AFT282" s="19"/>
      <c r="AFU282" s="18"/>
      <c r="AFV282" s="19"/>
      <c r="AFW282" s="18"/>
      <c r="AFX282" s="19"/>
      <c r="AFY282" s="18"/>
      <c r="AFZ282" s="160"/>
      <c r="AGA282" s="17"/>
      <c r="AGB282" s="16"/>
      <c r="AGC282" s="15"/>
      <c r="AGD282" s="620"/>
      <c r="AGE282" s="622"/>
      <c r="AGF282" s="624"/>
      <c r="AGG282" s="22"/>
      <c r="AGH282" s="626" t="s">
        <v>45</v>
      </c>
      <c r="AGI282" s="627"/>
      <c r="AGJ282" s="17"/>
      <c r="AGK282" s="21"/>
      <c r="AGL282" s="630"/>
      <c r="AGM282" s="41"/>
      <c r="AGN282" s="16"/>
      <c r="AGO282" s="632" t="s">
        <v>46</v>
      </c>
      <c r="AGP282" s="645"/>
      <c r="AGQ282" s="624"/>
      <c r="AGR282" s="641" t="s">
        <v>11</v>
      </c>
      <c r="AGS282" s="643" t="s">
        <v>11</v>
      </c>
      <c r="AGT282" s="17"/>
      <c r="AGU282" s="42"/>
      <c r="AGV282" s="43"/>
      <c r="AGW282" s="42"/>
      <c r="AGX282" s="20"/>
      <c r="AGY282" s="18"/>
      <c r="AGZ282" s="19"/>
      <c r="AHA282" s="18"/>
      <c r="AHB282" s="19"/>
      <c r="AHC282" s="18"/>
      <c r="AHD282" s="19"/>
      <c r="AHE282" s="18"/>
      <c r="AHF282" s="160"/>
      <c r="AHG282" s="17"/>
      <c r="AHH282" s="16"/>
      <c r="AHI282" s="15"/>
      <c r="AHJ282" s="620"/>
      <c r="AHK282" s="622"/>
      <c r="AHL282" s="624"/>
      <c r="AHM282" s="22"/>
      <c r="AHN282" s="626" t="s">
        <v>45</v>
      </c>
      <c r="AHO282" s="627"/>
      <c r="AHP282" s="17"/>
      <c r="AHQ282" s="21"/>
      <c r="AHR282" s="630"/>
      <c r="AHS282" s="41"/>
      <c r="AHT282" s="16"/>
      <c r="AHU282" s="632" t="s">
        <v>46</v>
      </c>
      <c r="AHV282" s="645"/>
      <c r="AHW282" s="624"/>
      <c r="AHX282" s="641" t="s">
        <v>11</v>
      </c>
      <c r="AHY282" s="643" t="s">
        <v>11</v>
      </c>
      <c r="AHZ282" s="17"/>
      <c r="AIA282" s="42"/>
      <c r="AIB282" s="43"/>
      <c r="AIC282" s="42"/>
      <c r="AID282" s="20"/>
      <c r="AIE282" s="18"/>
      <c r="AIF282" s="19"/>
      <c r="AIG282" s="18"/>
      <c r="AIH282" s="19"/>
      <c r="AII282" s="18"/>
      <c r="AIJ282" s="19"/>
      <c r="AIK282" s="18"/>
      <c r="AIL282" s="160"/>
      <c r="AIM282" s="17"/>
      <c r="AIN282" s="16"/>
      <c r="AIO282" s="15"/>
      <c r="AIP282" s="620"/>
      <c r="AIQ282" s="622"/>
      <c r="AIR282" s="624"/>
      <c r="AIS282" s="22"/>
      <c r="AIT282" s="626" t="s">
        <v>45</v>
      </c>
      <c r="AIU282" s="627"/>
      <c r="AIV282" s="17"/>
      <c r="AIW282" s="21"/>
      <c r="AIX282" s="630"/>
      <c r="AIY282" s="41"/>
      <c r="AIZ282" s="16"/>
      <c r="AJA282" s="632" t="s">
        <v>46</v>
      </c>
      <c r="AJB282" s="645"/>
      <c r="AJC282" s="624"/>
      <c r="AJD282" s="641" t="s">
        <v>11</v>
      </c>
      <c r="AJE282" s="643" t="s">
        <v>11</v>
      </c>
      <c r="AJF282" s="17"/>
      <c r="AJG282" s="42"/>
      <c r="AJH282" s="43"/>
      <c r="AJI282" s="42"/>
      <c r="AJJ282" s="20"/>
      <c r="AJK282" s="18"/>
      <c r="AJL282" s="19"/>
      <c r="AJM282" s="18"/>
      <c r="AJN282" s="19"/>
      <c r="AJO282" s="18"/>
      <c r="AJP282" s="19"/>
      <c r="AJQ282" s="18"/>
      <c r="AJR282" s="160"/>
      <c r="AJS282" s="17"/>
      <c r="AJT282" s="16"/>
      <c r="AJU282" s="15"/>
      <c r="AJV282" s="620"/>
      <c r="AJW282" s="622"/>
      <c r="AJX282" s="624"/>
      <c r="AJY282" s="22"/>
      <c r="AJZ282" s="626" t="s">
        <v>45</v>
      </c>
      <c r="AKA282" s="627"/>
      <c r="AKB282" s="17"/>
      <c r="AKC282" s="21"/>
      <c r="AKD282" s="630"/>
      <c r="AKE282" s="41"/>
      <c r="AKF282" s="16"/>
      <c r="AKG282" s="632" t="s">
        <v>46</v>
      </c>
      <c r="AKH282" s="645"/>
      <c r="AKI282" s="624"/>
      <c r="AKJ282" s="641" t="s">
        <v>11</v>
      </c>
      <c r="AKK282" s="643" t="s">
        <v>11</v>
      </c>
      <c r="AKL282" s="17"/>
      <c r="AKM282" s="42"/>
      <c r="AKN282" s="43"/>
      <c r="AKO282" s="42"/>
      <c r="AKP282" s="20"/>
      <c r="AKQ282" s="18"/>
      <c r="AKR282" s="19"/>
      <c r="AKS282" s="18"/>
      <c r="AKT282" s="19"/>
      <c r="AKU282" s="18"/>
      <c r="AKV282" s="19"/>
      <c r="AKW282" s="18"/>
      <c r="AKX282" s="160"/>
      <c r="AKY282" s="17"/>
      <c r="AKZ282" s="16"/>
      <c r="ALA282" s="15"/>
      <c r="ALB282" s="620"/>
      <c r="ALC282" s="622"/>
      <c r="ALD282" s="624"/>
      <c r="ALE282" s="22"/>
      <c r="ALF282" s="626" t="s">
        <v>45</v>
      </c>
      <c r="ALG282" s="627"/>
      <c r="ALH282" s="17"/>
      <c r="ALI282" s="21"/>
      <c r="ALJ282" s="630"/>
      <c r="ALK282" s="41"/>
      <c r="ALL282" s="16"/>
      <c r="ALM282" s="632" t="s">
        <v>46</v>
      </c>
      <c r="ALN282" s="645"/>
      <c r="ALO282" s="624"/>
      <c r="ALP282" s="641" t="s">
        <v>11</v>
      </c>
      <c r="ALQ282" s="643" t="s">
        <v>11</v>
      </c>
      <c r="ALR282" s="17"/>
      <c r="ALS282" s="42"/>
      <c r="ALT282" s="43"/>
      <c r="ALU282" s="42"/>
      <c r="ALV282" s="20"/>
      <c r="ALW282" s="18"/>
      <c r="ALX282" s="19"/>
      <c r="ALY282" s="18"/>
      <c r="ALZ282" s="19"/>
      <c r="AMA282" s="18"/>
      <c r="AMB282" s="19"/>
      <c r="AMC282" s="18"/>
      <c r="AMD282" s="160"/>
      <c r="AME282" s="17"/>
      <c r="AMF282" s="16"/>
      <c r="AMG282" s="15"/>
      <c r="AMH282" s="620"/>
      <c r="AMI282" s="622"/>
      <c r="AMJ282" s="624"/>
      <c r="AMK282" s="22"/>
      <c r="AML282" s="626" t="s">
        <v>45</v>
      </c>
      <c r="AMM282" s="627"/>
      <c r="AMN282" s="17"/>
      <c r="AMO282" s="21"/>
      <c r="AMP282" s="630"/>
      <c r="AMQ282" s="41"/>
      <c r="AMR282" s="16"/>
      <c r="AMS282" s="632" t="s">
        <v>46</v>
      </c>
      <c r="AMT282" s="645"/>
      <c r="AMU282" s="624"/>
      <c r="AMV282" s="641" t="s">
        <v>11</v>
      </c>
      <c r="AMW282" s="643" t="s">
        <v>11</v>
      </c>
      <c r="AMX282" s="17"/>
      <c r="AMY282" s="42"/>
      <c r="AMZ282" s="43"/>
      <c r="ANA282" s="42"/>
      <c r="ANB282" s="20"/>
      <c r="ANC282" s="18"/>
      <c r="AND282" s="19"/>
      <c r="ANE282" s="18"/>
      <c r="ANF282" s="19"/>
      <c r="ANG282" s="18"/>
      <c r="ANH282" s="19"/>
      <c r="ANI282" s="18"/>
      <c r="ANJ282" s="160"/>
      <c r="ANK282" s="17"/>
      <c r="ANL282" s="16"/>
      <c r="ANM282" s="15"/>
      <c r="ANN282" s="620"/>
      <c r="ANO282" s="622"/>
      <c r="ANP282" s="624"/>
      <c r="ANQ282" s="22"/>
      <c r="ANR282" s="626" t="s">
        <v>45</v>
      </c>
      <c r="ANS282" s="627"/>
      <c r="ANT282" s="17"/>
      <c r="ANU282" s="21"/>
      <c r="ANV282" s="630"/>
      <c r="ANW282" s="41"/>
      <c r="ANX282" s="16"/>
      <c r="ANY282" s="632" t="s">
        <v>46</v>
      </c>
      <c r="ANZ282" s="645"/>
      <c r="AOA282" s="624"/>
      <c r="AOB282" s="641" t="s">
        <v>11</v>
      </c>
      <c r="AOC282" s="643" t="s">
        <v>11</v>
      </c>
      <c r="AOD282" s="17"/>
      <c r="AOE282" s="42"/>
      <c r="AOF282" s="43"/>
      <c r="AOG282" s="42"/>
      <c r="AOH282" s="20"/>
      <c r="AOI282" s="18"/>
      <c r="AOJ282" s="19"/>
      <c r="AOK282" s="18"/>
      <c r="AOL282" s="19"/>
      <c r="AOM282" s="18"/>
      <c r="AON282" s="19"/>
      <c r="AOO282" s="18"/>
      <c r="AOP282" s="160"/>
      <c r="AOQ282" s="17"/>
      <c r="AOR282" s="16"/>
      <c r="AOS282" s="15"/>
      <c r="AOT282" s="620"/>
      <c r="AOU282" s="622"/>
      <c r="AOV282" s="624"/>
      <c r="AOW282" s="22"/>
      <c r="AOX282" s="626" t="s">
        <v>45</v>
      </c>
      <c r="AOY282" s="627"/>
      <c r="AOZ282" s="17"/>
      <c r="APA282" s="21"/>
      <c r="APB282" s="630"/>
      <c r="APC282" s="41"/>
      <c r="APD282" s="16"/>
      <c r="APE282" s="632" t="s">
        <v>46</v>
      </c>
      <c r="APF282" s="645"/>
      <c r="APG282" s="624"/>
      <c r="APH282" s="641" t="s">
        <v>11</v>
      </c>
      <c r="API282" s="643" t="s">
        <v>11</v>
      </c>
      <c r="APJ282" s="17"/>
      <c r="APK282" s="42"/>
      <c r="APL282" s="43"/>
      <c r="APM282" s="42"/>
      <c r="APN282" s="20"/>
      <c r="APO282" s="18"/>
      <c r="APP282" s="19"/>
      <c r="APQ282" s="18"/>
      <c r="APR282" s="19"/>
      <c r="APS282" s="18"/>
      <c r="APT282" s="19"/>
      <c r="APU282" s="18"/>
      <c r="APV282" s="160"/>
      <c r="APW282" s="17"/>
      <c r="APX282" s="16"/>
      <c r="APY282" s="15"/>
      <c r="APZ282" s="620"/>
      <c r="AQA282" s="622"/>
      <c r="AQB282" s="624"/>
      <c r="AQC282" s="22"/>
      <c r="AQD282" s="626" t="s">
        <v>45</v>
      </c>
      <c r="AQE282" s="627"/>
      <c r="AQF282" s="17"/>
      <c r="AQG282" s="21"/>
      <c r="AQH282" s="630"/>
      <c r="AQI282" s="41"/>
      <c r="AQJ282" s="16"/>
      <c r="AQK282" s="632" t="s">
        <v>46</v>
      </c>
      <c r="AQL282" s="645"/>
      <c r="AQM282" s="624"/>
      <c r="AQN282" s="641" t="s">
        <v>11</v>
      </c>
      <c r="AQO282" s="643" t="s">
        <v>11</v>
      </c>
      <c r="AQP282" s="17"/>
      <c r="AQQ282" s="42"/>
      <c r="AQR282" s="43"/>
      <c r="AQS282" s="42"/>
      <c r="AQT282" s="20"/>
      <c r="AQU282" s="18"/>
      <c r="AQV282" s="19"/>
      <c r="AQW282" s="18"/>
      <c r="AQX282" s="19"/>
      <c r="AQY282" s="18"/>
      <c r="AQZ282" s="19"/>
      <c r="ARA282" s="18"/>
      <c r="ARB282" s="160"/>
      <c r="ARC282" s="17"/>
      <c r="ARD282" s="16"/>
      <c r="ARE282" s="15"/>
      <c r="ARF282" s="620"/>
      <c r="ARG282" s="622"/>
      <c r="ARH282" s="624"/>
      <c r="ARI282" s="22"/>
      <c r="ARJ282" s="626" t="s">
        <v>45</v>
      </c>
      <c r="ARK282" s="627"/>
      <c r="ARL282" s="17"/>
      <c r="ARM282" s="21"/>
      <c r="ARN282" s="630"/>
      <c r="ARO282" s="41"/>
      <c r="ARP282" s="16"/>
      <c r="ARQ282" s="632" t="s">
        <v>46</v>
      </c>
      <c r="ARR282" s="645"/>
      <c r="ARS282" s="624"/>
      <c r="ART282" s="641" t="s">
        <v>11</v>
      </c>
      <c r="ARU282" s="643" t="s">
        <v>11</v>
      </c>
      <c r="ARV282" s="17"/>
      <c r="ARW282" s="42"/>
      <c r="ARX282" s="43"/>
      <c r="ARY282" s="42"/>
      <c r="ARZ282" s="20"/>
      <c r="ASA282" s="18"/>
      <c r="ASB282" s="19"/>
      <c r="ASC282" s="18"/>
      <c r="ASD282" s="19"/>
      <c r="ASE282" s="18"/>
      <c r="ASF282" s="19"/>
      <c r="ASG282" s="18"/>
      <c r="ASH282" s="160"/>
      <c r="ASI282" s="17"/>
      <c r="ASJ282" s="16"/>
      <c r="ASK282" s="15"/>
      <c r="ASL282" s="620"/>
      <c r="ASM282" s="622"/>
      <c r="ASN282" s="624"/>
      <c r="ASO282" s="22"/>
      <c r="ASP282" s="626" t="s">
        <v>45</v>
      </c>
      <c r="ASQ282" s="627"/>
      <c r="ASR282" s="17"/>
      <c r="ASS282" s="21"/>
      <c r="AST282" s="630"/>
      <c r="ASU282" s="41"/>
      <c r="ASV282" s="16"/>
      <c r="ASW282" s="632" t="s">
        <v>46</v>
      </c>
      <c r="ASX282" s="645"/>
      <c r="ASY282" s="624"/>
      <c r="ASZ282" s="641" t="s">
        <v>11</v>
      </c>
      <c r="ATA282" s="643" t="s">
        <v>11</v>
      </c>
      <c r="ATB282" s="17"/>
      <c r="ATC282" s="42"/>
      <c r="ATD282" s="43"/>
      <c r="ATE282" s="42"/>
      <c r="ATF282" s="20"/>
      <c r="ATG282" s="18"/>
      <c r="ATH282" s="19"/>
      <c r="ATI282" s="18"/>
      <c r="ATJ282" s="19"/>
      <c r="ATK282" s="18"/>
      <c r="ATL282" s="19"/>
      <c r="ATM282" s="18"/>
      <c r="ATN282" s="160"/>
      <c r="ATO282" s="17"/>
      <c r="ATP282" s="16"/>
      <c r="ATQ282" s="15"/>
      <c r="ATR282" s="620"/>
      <c r="ATS282" s="622"/>
      <c r="ATT282" s="624"/>
      <c r="ATU282" s="22"/>
      <c r="ATV282" s="626" t="s">
        <v>45</v>
      </c>
      <c r="ATW282" s="627"/>
      <c r="ATX282" s="17"/>
      <c r="ATY282" s="21"/>
      <c r="ATZ282" s="630"/>
      <c r="AUA282" s="41"/>
      <c r="AUB282" s="16"/>
      <c r="AUC282" s="632" t="s">
        <v>46</v>
      </c>
      <c r="AUD282" s="645"/>
      <c r="AUE282" s="624"/>
      <c r="AUF282" s="641" t="s">
        <v>11</v>
      </c>
      <c r="AUG282" s="643" t="s">
        <v>11</v>
      </c>
      <c r="AUH282" s="17"/>
      <c r="AUI282" s="42"/>
      <c r="AUJ282" s="43"/>
      <c r="AUK282" s="42"/>
      <c r="AUL282" s="20"/>
      <c r="AUM282" s="18"/>
      <c r="AUN282" s="19"/>
      <c r="AUO282" s="18"/>
      <c r="AUP282" s="19"/>
      <c r="AUQ282" s="18"/>
      <c r="AUR282" s="19"/>
      <c r="AUS282" s="18"/>
      <c r="AUT282" s="160"/>
      <c r="AUU282" s="17"/>
      <c r="AUV282" s="16"/>
      <c r="AUW282" s="15"/>
      <c r="AUX282" s="620"/>
      <c r="AUY282" s="622"/>
      <c r="AUZ282" s="624"/>
      <c r="AVA282" s="22"/>
      <c r="AVB282" s="626" t="s">
        <v>45</v>
      </c>
      <c r="AVC282" s="627"/>
      <c r="AVD282" s="17"/>
      <c r="AVE282" s="21"/>
      <c r="AVF282" s="630"/>
      <c r="AVG282" s="41"/>
      <c r="AVH282" s="16"/>
      <c r="AVI282" s="632" t="s">
        <v>46</v>
      </c>
      <c r="AVJ282" s="645"/>
      <c r="AVK282" s="624"/>
      <c r="AVL282" s="641" t="s">
        <v>11</v>
      </c>
      <c r="AVM282" s="643" t="s">
        <v>11</v>
      </c>
      <c r="AVN282" s="17"/>
      <c r="AVO282" s="42"/>
      <c r="AVP282" s="43"/>
      <c r="AVQ282" s="42"/>
      <c r="AVR282" s="20"/>
      <c r="AVS282" s="18"/>
      <c r="AVT282" s="19"/>
      <c r="AVU282" s="18"/>
      <c r="AVV282" s="19"/>
      <c r="AVW282" s="18"/>
      <c r="AVX282" s="19"/>
      <c r="AVY282" s="18"/>
      <c r="AVZ282" s="160"/>
      <c r="AWA282" s="17"/>
      <c r="AWB282" s="16"/>
      <c r="AWC282" s="15"/>
      <c r="AWD282" s="620"/>
      <c r="AWE282" s="622"/>
      <c r="AWF282" s="624"/>
      <c r="AWG282" s="22"/>
      <c r="AWH282" s="626" t="s">
        <v>45</v>
      </c>
      <c r="AWI282" s="627"/>
      <c r="AWJ282" s="17"/>
      <c r="AWK282" s="21"/>
      <c r="AWL282" s="630"/>
      <c r="AWM282" s="41"/>
      <c r="AWN282" s="16"/>
      <c r="AWO282" s="632" t="s">
        <v>46</v>
      </c>
      <c r="AWP282" s="645"/>
      <c r="AWQ282" s="624"/>
      <c r="AWR282" s="641" t="s">
        <v>11</v>
      </c>
      <c r="AWS282" s="643" t="s">
        <v>11</v>
      </c>
      <c r="AWT282" s="17"/>
      <c r="AWU282" s="42"/>
      <c r="AWV282" s="43"/>
      <c r="AWW282" s="42"/>
      <c r="AWX282" s="20"/>
      <c r="AWY282" s="18"/>
      <c r="AWZ282" s="19"/>
      <c r="AXA282" s="18"/>
      <c r="AXB282" s="19"/>
      <c r="AXC282" s="18"/>
      <c r="AXD282" s="19"/>
      <c r="AXE282" s="18"/>
      <c r="AXF282" s="160"/>
      <c r="AXG282" s="17"/>
      <c r="AXH282" s="16"/>
      <c r="AXI282" s="15"/>
      <c r="AXJ282" s="620"/>
      <c r="AXK282" s="622"/>
      <c r="AXL282" s="624"/>
      <c r="AXM282" s="22"/>
      <c r="AXN282" s="626" t="s">
        <v>45</v>
      </c>
      <c r="AXO282" s="627"/>
      <c r="AXP282" s="17"/>
      <c r="AXQ282" s="21"/>
      <c r="AXR282" s="630"/>
      <c r="AXS282" s="41"/>
      <c r="AXT282" s="16"/>
      <c r="AXU282" s="632" t="s">
        <v>46</v>
      </c>
      <c r="AXV282" s="645"/>
      <c r="AXW282" s="624"/>
      <c r="AXX282" s="641" t="s">
        <v>11</v>
      </c>
      <c r="AXY282" s="643" t="s">
        <v>11</v>
      </c>
      <c r="AXZ282" s="17"/>
      <c r="AYA282" s="42"/>
      <c r="AYB282" s="43"/>
      <c r="AYC282" s="42"/>
      <c r="AYD282" s="20"/>
      <c r="AYE282" s="18"/>
      <c r="AYF282" s="19"/>
      <c r="AYG282" s="18"/>
      <c r="AYH282" s="19"/>
      <c r="AYI282" s="18"/>
      <c r="AYJ282" s="19"/>
      <c r="AYK282" s="18"/>
      <c r="AYL282" s="160"/>
      <c r="AYM282" s="17"/>
      <c r="AYN282" s="16"/>
      <c r="AYO282" s="15"/>
      <c r="AYP282" s="620"/>
      <c r="AYQ282" s="622"/>
      <c r="AYR282" s="624"/>
      <c r="AYS282" s="22"/>
      <c r="AYT282" s="626" t="s">
        <v>45</v>
      </c>
      <c r="AYU282" s="627"/>
      <c r="AYV282" s="17"/>
      <c r="AYW282" s="21"/>
      <c r="AYX282" s="630"/>
      <c r="AYY282" s="41"/>
      <c r="AYZ282" s="16"/>
      <c r="AZA282" s="632" t="s">
        <v>46</v>
      </c>
      <c r="AZB282" s="645"/>
      <c r="AZC282" s="624"/>
      <c r="AZD282" s="641" t="s">
        <v>11</v>
      </c>
      <c r="AZE282" s="643" t="s">
        <v>11</v>
      </c>
      <c r="AZF282" s="17"/>
      <c r="AZG282" s="42"/>
      <c r="AZH282" s="43"/>
      <c r="AZI282" s="42"/>
      <c r="AZJ282" s="20"/>
      <c r="AZK282" s="18"/>
      <c r="AZL282" s="19"/>
      <c r="AZM282" s="18"/>
      <c r="AZN282" s="19"/>
      <c r="AZO282" s="18"/>
      <c r="AZP282" s="19"/>
      <c r="AZQ282" s="18"/>
      <c r="AZR282" s="160"/>
      <c r="AZS282" s="17"/>
      <c r="AZT282" s="16"/>
      <c r="AZU282" s="15"/>
      <c r="AZV282" s="620"/>
      <c r="AZW282" s="622"/>
      <c r="AZX282" s="624"/>
      <c r="AZY282" s="22"/>
      <c r="AZZ282" s="626" t="s">
        <v>45</v>
      </c>
      <c r="BAA282" s="627"/>
      <c r="BAB282" s="17"/>
      <c r="BAC282" s="21"/>
      <c r="BAD282" s="630"/>
      <c r="BAE282" s="41"/>
      <c r="BAF282" s="16"/>
      <c r="BAG282" s="632" t="s">
        <v>46</v>
      </c>
      <c r="BAH282" s="645"/>
      <c r="BAI282" s="624"/>
      <c r="BAJ282" s="641" t="s">
        <v>11</v>
      </c>
      <c r="BAK282" s="643" t="s">
        <v>11</v>
      </c>
      <c r="BAL282" s="17"/>
      <c r="BAM282" s="42"/>
      <c r="BAN282" s="43"/>
      <c r="BAO282" s="42"/>
      <c r="BAP282" s="20"/>
      <c r="BAQ282" s="18"/>
      <c r="BAR282" s="19"/>
      <c r="BAS282" s="18"/>
      <c r="BAT282" s="19"/>
      <c r="BAU282" s="18"/>
      <c r="BAV282" s="19"/>
      <c r="BAW282" s="18"/>
      <c r="BAX282" s="160"/>
      <c r="BAY282" s="17"/>
      <c r="BAZ282" s="16"/>
      <c r="BBA282" s="15"/>
      <c r="BBB282" s="620"/>
      <c r="BBC282" s="622"/>
      <c r="BBD282" s="624"/>
      <c r="BBE282" s="22"/>
      <c r="BBF282" s="626" t="s">
        <v>45</v>
      </c>
      <c r="BBG282" s="627"/>
      <c r="BBH282" s="17"/>
      <c r="BBI282" s="21"/>
      <c r="BBJ282" s="630"/>
      <c r="BBK282" s="41"/>
      <c r="BBL282" s="16"/>
      <c r="BBM282" s="632" t="s">
        <v>46</v>
      </c>
      <c r="BBN282" s="645"/>
      <c r="BBO282" s="624"/>
      <c r="BBP282" s="641" t="s">
        <v>11</v>
      </c>
      <c r="BBQ282" s="643" t="s">
        <v>11</v>
      </c>
      <c r="BBR282" s="17"/>
      <c r="BBS282" s="42"/>
      <c r="BBT282" s="43"/>
      <c r="BBU282" s="42"/>
      <c r="BBV282" s="20"/>
      <c r="BBW282" s="18"/>
      <c r="BBX282" s="19"/>
      <c r="BBY282" s="18"/>
      <c r="BBZ282" s="19"/>
      <c r="BCA282" s="18"/>
      <c r="BCB282" s="19"/>
      <c r="BCC282" s="18"/>
      <c r="BCD282" s="160"/>
      <c r="BCE282" s="17"/>
      <c r="BCF282" s="16"/>
      <c r="BCG282" s="15"/>
      <c r="BCH282" s="620"/>
      <c r="BCI282" s="622"/>
      <c r="BCJ282" s="624"/>
      <c r="BCK282" s="22"/>
      <c r="BCL282" s="626" t="s">
        <v>45</v>
      </c>
      <c r="BCM282" s="627"/>
      <c r="BCN282" s="17"/>
      <c r="BCO282" s="21"/>
      <c r="BCP282" s="630"/>
      <c r="BCQ282" s="41"/>
      <c r="BCR282" s="16"/>
      <c r="BCS282" s="632" t="s">
        <v>46</v>
      </c>
      <c r="BCT282" s="645"/>
      <c r="BCU282" s="624"/>
      <c r="BCV282" s="641" t="s">
        <v>11</v>
      </c>
      <c r="BCW282" s="643" t="s">
        <v>11</v>
      </c>
      <c r="BCX282" s="17"/>
      <c r="BCY282" s="42"/>
      <c r="BCZ282" s="43"/>
      <c r="BDA282" s="42"/>
      <c r="BDB282" s="20"/>
      <c r="BDC282" s="18"/>
      <c r="BDD282" s="19"/>
      <c r="BDE282" s="18"/>
      <c r="BDF282" s="19"/>
      <c r="BDG282" s="18"/>
      <c r="BDH282" s="19"/>
      <c r="BDI282" s="18"/>
      <c r="BDJ282" s="160"/>
      <c r="BDK282" s="17"/>
      <c r="BDL282" s="16"/>
      <c r="BDM282" s="15"/>
      <c r="BDN282" s="620"/>
      <c r="BDO282" s="622"/>
      <c r="BDP282" s="624"/>
      <c r="BDQ282" s="22"/>
      <c r="BDR282" s="626" t="s">
        <v>45</v>
      </c>
      <c r="BDS282" s="627"/>
      <c r="BDT282" s="17"/>
      <c r="BDU282" s="21"/>
      <c r="BDV282" s="630"/>
      <c r="BDW282" s="41"/>
      <c r="BDX282" s="16"/>
      <c r="BDY282" s="632" t="s">
        <v>46</v>
      </c>
      <c r="BDZ282" s="645"/>
      <c r="BEA282" s="624"/>
      <c r="BEB282" s="641" t="s">
        <v>11</v>
      </c>
      <c r="BEC282" s="643" t="s">
        <v>11</v>
      </c>
      <c r="BED282" s="17"/>
      <c r="BEE282" s="42"/>
      <c r="BEF282" s="43"/>
      <c r="BEG282" s="42"/>
      <c r="BEH282" s="20"/>
      <c r="BEI282" s="18"/>
      <c r="BEJ282" s="19"/>
      <c r="BEK282" s="18"/>
      <c r="BEL282" s="19"/>
      <c r="BEM282" s="18"/>
      <c r="BEN282" s="19"/>
      <c r="BEO282" s="18"/>
      <c r="BEP282" s="160"/>
      <c r="BEQ282" s="17"/>
      <c r="BER282" s="16"/>
      <c r="BES282" s="15"/>
      <c r="BET282" s="620"/>
      <c r="BEU282" s="622"/>
      <c r="BEV282" s="624"/>
      <c r="BEW282" s="22"/>
      <c r="BEX282" s="626" t="s">
        <v>45</v>
      </c>
      <c r="BEY282" s="627"/>
      <c r="BEZ282" s="17"/>
      <c r="BFA282" s="21"/>
      <c r="BFB282" s="630"/>
      <c r="BFC282" s="41"/>
      <c r="BFD282" s="16"/>
      <c r="BFE282" s="632" t="s">
        <v>46</v>
      </c>
      <c r="BFF282" s="645"/>
      <c r="BFG282" s="624"/>
      <c r="BFH282" s="641" t="s">
        <v>11</v>
      </c>
      <c r="BFI282" s="643" t="s">
        <v>11</v>
      </c>
      <c r="BFJ282" s="17"/>
      <c r="BFK282" s="42"/>
      <c r="BFL282" s="43"/>
      <c r="BFM282" s="42"/>
      <c r="BFN282" s="20"/>
      <c r="BFO282" s="18"/>
      <c r="BFP282" s="19"/>
      <c r="BFQ282" s="18"/>
      <c r="BFR282" s="19"/>
      <c r="BFS282" s="18"/>
      <c r="BFT282" s="19"/>
      <c r="BFU282" s="18"/>
      <c r="BFV282" s="160"/>
      <c r="BFW282" s="17"/>
      <c r="BFX282" s="16"/>
      <c r="BFY282" s="15"/>
      <c r="BFZ282" s="620"/>
      <c r="BGA282" s="622"/>
      <c r="BGB282" s="624"/>
      <c r="BGC282" s="22"/>
      <c r="BGD282" s="626" t="s">
        <v>45</v>
      </c>
      <c r="BGE282" s="627"/>
      <c r="BGF282" s="17"/>
      <c r="BGG282" s="21"/>
      <c r="BGH282" s="630"/>
      <c r="BGI282" s="41"/>
      <c r="BGJ282" s="16"/>
      <c r="BGK282" s="632" t="s">
        <v>46</v>
      </c>
      <c r="BGL282" s="645"/>
      <c r="BGM282" s="624"/>
      <c r="BGN282" s="641" t="s">
        <v>11</v>
      </c>
      <c r="BGO282" s="643" t="s">
        <v>11</v>
      </c>
      <c r="BGP282" s="17"/>
      <c r="BGQ282" s="42"/>
      <c r="BGR282" s="43"/>
      <c r="BGS282" s="42"/>
      <c r="BGT282" s="20"/>
      <c r="BGU282" s="18"/>
      <c r="BGV282" s="19"/>
      <c r="BGW282" s="18"/>
      <c r="BGX282" s="19"/>
      <c r="BGY282" s="18"/>
      <c r="BGZ282" s="19"/>
      <c r="BHA282" s="18"/>
      <c r="BHB282" s="160"/>
      <c r="BHC282" s="17"/>
      <c r="BHD282" s="16"/>
      <c r="BHE282" s="15"/>
      <c r="BHF282" s="620"/>
      <c r="BHG282" s="622"/>
      <c r="BHH282" s="624"/>
      <c r="BHI282" s="22"/>
      <c r="BHJ282" s="626" t="s">
        <v>45</v>
      </c>
      <c r="BHK282" s="627"/>
      <c r="BHL282" s="17"/>
      <c r="BHM282" s="21"/>
      <c r="BHN282" s="630"/>
      <c r="BHO282" s="41"/>
      <c r="BHP282" s="16"/>
      <c r="BHQ282" s="632" t="s">
        <v>46</v>
      </c>
      <c r="BHR282" s="645"/>
      <c r="BHS282" s="624"/>
      <c r="BHT282" s="641" t="s">
        <v>11</v>
      </c>
      <c r="BHU282" s="643" t="s">
        <v>11</v>
      </c>
      <c r="BHV282" s="17"/>
      <c r="BHW282" s="42"/>
      <c r="BHX282" s="43"/>
      <c r="BHY282" s="42"/>
      <c r="BHZ282" s="20"/>
      <c r="BIA282" s="18"/>
      <c r="BIB282" s="19"/>
      <c r="BIC282" s="18"/>
      <c r="BID282" s="19"/>
      <c r="BIE282" s="18"/>
      <c r="BIF282" s="19"/>
      <c r="BIG282" s="18"/>
      <c r="BIH282" s="160"/>
      <c r="BII282" s="17"/>
      <c r="BIJ282" s="16"/>
      <c r="BIK282" s="15"/>
      <c r="BIL282" s="620"/>
      <c r="BIM282" s="622"/>
      <c r="BIN282" s="624"/>
      <c r="BIO282" s="22"/>
      <c r="BIP282" s="626" t="s">
        <v>45</v>
      </c>
      <c r="BIQ282" s="627"/>
      <c r="BIR282" s="17"/>
      <c r="BIS282" s="21"/>
      <c r="BIT282" s="630"/>
      <c r="BIU282" s="41"/>
      <c r="BIV282" s="16"/>
      <c r="BIW282" s="632" t="s">
        <v>46</v>
      </c>
      <c r="BIX282" s="645"/>
      <c r="BIY282" s="624"/>
      <c r="BIZ282" s="641" t="s">
        <v>11</v>
      </c>
      <c r="BJA282" s="643" t="s">
        <v>11</v>
      </c>
      <c r="BJB282" s="17"/>
      <c r="BJC282" s="42"/>
      <c r="BJD282" s="43"/>
      <c r="BJE282" s="42"/>
      <c r="BJF282" s="20"/>
      <c r="BJG282" s="18"/>
      <c r="BJH282" s="19"/>
      <c r="BJI282" s="18"/>
      <c r="BJJ282" s="19"/>
      <c r="BJK282" s="18"/>
      <c r="BJL282" s="19"/>
      <c r="BJM282" s="18"/>
      <c r="BJN282" s="160"/>
      <c r="BJO282" s="17"/>
      <c r="BJP282" s="16"/>
      <c r="BJQ282" s="15"/>
      <c r="BJR282" s="620"/>
      <c r="BJS282" s="622"/>
      <c r="BJT282" s="624"/>
      <c r="BJU282" s="22"/>
      <c r="BJV282" s="626" t="s">
        <v>45</v>
      </c>
      <c r="BJW282" s="627"/>
      <c r="BJX282" s="17"/>
      <c r="BJY282" s="21"/>
      <c r="BJZ282" s="630"/>
      <c r="BKA282" s="41"/>
      <c r="BKB282" s="16"/>
      <c r="BKC282" s="632" t="s">
        <v>46</v>
      </c>
      <c r="BKD282" s="645"/>
      <c r="BKE282" s="624"/>
      <c r="BKF282" s="641" t="s">
        <v>11</v>
      </c>
      <c r="BKG282" s="643" t="s">
        <v>11</v>
      </c>
      <c r="BKH282" s="17"/>
      <c r="BKI282" s="42"/>
      <c r="BKJ282" s="43"/>
      <c r="BKK282" s="42"/>
      <c r="BKL282" s="20"/>
      <c r="BKM282" s="18"/>
      <c r="BKN282" s="19"/>
      <c r="BKO282" s="18"/>
      <c r="BKP282" s="19"/>
      <c r="BKQ282" s="18"/>
      <c r="BKR282" s="19"/>
      <c r="BKS282" s="18"/>
      <c r="BKT282" s="160"/>
      <c r="BKU282" s="17"/>
      <c r="BKV282" s="16"/>
      <c r="BKW282" s="15"/>
      <c r="BKX282" s="620"/>
      <c r="BKY282" s="622"/>
      <c r="BKZ282" s="624"/>
      <c r="BLA282" s="22"/>
      <c r="BLB282" s="626" t="s">
        <v>45</v>
      </c>
      <c r="BLC282" s="627"/>
      <c r="BLD282" s="17"/>
      <c r="BLE282" s="21"/>
      <c r="BLF282" s="630"/>
      <c r="BLG282" s="41"/>
      <c r="BLH282" s="16"/>
      <c r="BLI282" s="632" t="s">
        <v>46</v>
      </c>
      <c r="BLJ282" s="645"/>
      <c r="BLK282" s="624"/>
      <c r="BLL282" s="641" t="s">
        <v>11</v>
      </c>
      <c r="BLM282" s="643" t="s">
        <v>11</v>
      </c>
      <c r="BLN282" s="17"/>
      <c r="BLO282" s="42"/>
      <c r="BLP282" s="43"/>
      <c r="BLQ282" s="42"/>
      <c r="BLR282" s="20"/>
      <c r="BLS282" s="18"/>
      <c r="BLT282" s="19"/>
      <c r="BLU282" s="18"/>
      <c r="BLV282" s="19"/>
      <c r="BLW282" s="18"/>
      <c r="BLX282" s="19"/>
      <c r="BLY282" s="18"/>
      <c r="BLZ282" s="160"/>
      <c r="BMA282" s="17"/>
      <c r="BMB282" s="16"/>
      <c r="BMC282" s="15"/>
      <c r="BMD282" s="620"/>
      <c r="BME282" s="622"/>
      <c r="BMF282" s="624"/>
      <c r="BMG282" s="22"/>
      <c r="BMH282" s="626" t="s">
        <v>45</v>
      </c>
      <c r="BMI282" s="627"/>
      <c r="BMJ282" s="17"/>
      <c r="BMK282" s="21"/>
      <c r="BML282" s="630"/>
      <c r="BMM282" s="41"/>
      <c r="BMN282" s="16"/>
      <c r="BMO282" s="632" t="s">
        <v>46</v>
      </c>
      <c r="BMP282" s="645"/>
      <c r="BMQ282" s="624"/>
      <c r="BMR282" s="641" t="s">
        <v>11</v>
      </c>
      <c r="BMS282" s="643" t="s">
        <v>11</v>
      </c>
      <c r="BMT282" s="17"/>
      <c r="BMU282" s="42"/>
      <c r="BMV282" s="43"/>
      <c r="BMW282" s="42"/>
      <c r="BMX282" s="20"/>
      <c r="BMY282" s="18"/>
      <c r="BMZ282" s="19"/>
      <c r="BNA282" s="18"/>
      <c r="BNB282" s="19"/>
      <c r="BNC282" s="18"/>
      <c r="BND282" s="19"/>
      <c r="BNE282" s="18"/>
      <c r="BNF282" s="160"/>
      <c r="BNG282" s="17"/>
      <c r="BNH282" s="16"/>
      <c r="BNI282" s="15"/>
      <c r="BNJ282" s="620"/>
      <c r="BNK282" s="622"/>
      <c r="BNL282" s="624"/>
      <c r="BNM282" s="22"/>
      <c r="BNN282" s="626" t="s">
        <v>45</v>
      </c>
      <c r="BNO282" s="627"/>
      <c r="BNP282" s="17"/>
      <c r="BNQ282" s="21"/>
      <c r="BNR282" s="630"/>
      <c r="BNS282" s="41"/>
      <c r="BNT282" s="16"/>
      <c r="BNU282" s="632" t="s">
        <v>46</v>
      </c>
      <c r="BNV282" s="645"/>
      <c r="BNW282" s="624"/>
      <c r="BNX282" s="641" t="s">
        <v>11</v>
      </c>
      <c r="BNY282" s="643" t="s">
        <v>11</v>
      </c>
      <c r="BNZ282" s="17"/>
      <c r="BOA282" s="42"/>
      <c r="BOB282" s="43"/>
      <c r="BOC282" s="42"/>
      <c r="BOD282" s="20"/>
      <c r="BOE282" s="18"/>
      <c r="BOF282" s="19"/>
      <c r="BOG282" s="18"/>
      <c r="BOH282" s="19"/>
      <c r="BOI282" s="18"/>
      <c r="BOJ282" s="19"/>
      <c r="BOK282" s="18"/>
      <c r="BOL282" s="160"/>
      <c r="BOM282" s="17"/>
      <c r="BON282" s="16"/>
      <c r="BOO282" s="15"/>
      <c r="BOP282" s="620"/>
      <c r="BOQ282" s="622"/>
      <c r="BOR282" s="624"/>
      <c r="BOS282" s="22"/>
      <c r="BOT282" s="626" t="s">
        <v>45</v>
      </c>
      <c r="BOU282" s="627"/>
      <c r="BOV282" s="17"/>
      <c r="BOW282" s="21"/>
      <c r="BOX282" s="630"/>
      <c r="BOY282" s="41"/>
      <c r="BOZ282" s="16"/>
      <c r="BPA282" s="632" t="s">
        <v>46</v>
      </c>
      <c r="BPB282" s="645"/>
      <c r="BPC282" s="624"/>
      <c r="BPD282" s="641" t="s">
        <v>11</v>
      </c>
      <c r="BPE282" s="643" t="s">
        <v>11</v>
      </c>
      <c r="BPF282" s="17"/>
      <c r="BPG282" s="42"/>
      <c r="BPH282" s="43"/>
      <c r="BPI282" s="42"/>
      <c r="BPJ282" s="20"/>
      <c r="BPK282" s="18"/>
      <c r="BPL282" s="19"/>
      <c r="BPM282" s="18"/>
      <c r="BPN282" s="19"/>
      <c r="BPO282" s="18"/>
      <c r="BPP282" s="19"/>
      <c r="BPQ282" s="18"/>
      <c r="BPR282" s="160"/>
      <c r="BPS282" s="17"/>
      <c r="BPT282" s="16"/>
      <c r="BPU282" s="15"/>
      <c r="BPV282" s="620"/>
      <c r="BPW282" s="622"/>
      <c r="BPX282" s="624"/>
      <c r="BPY282" s="22"/>
      <c r="BPZ282" s="626" t="s">
        <v>45</v>
      </c>
      <c r="BQA282" s="627"/>
      <c r="BQB282" s="17"/>
      <c r="BQC282" s="21"/>
      <c r="BQD282" s="630"/>
      <c r="BQE282" s="41"/>
      <c r="BQF282" s="16"/>
      <c r="BQG282" s="632" t="s">
        <v>46</v>
      </c>
      <c r="BQH282" s="645"/>
      <c r="BQI282" s="624"/>
      <c r="BQJ282" s="641" t="s">
        <v>11</v>
      </c>
      <c r="BQK282" s="643" t="s">
        <v>11</v>
      </c>
      <c r="BQL282" s="17"/>
      <c r="BQM282" s="42"/>
      <c r="BQN282" s="43"/>
      <c r="BQO282" s="42"/>
      <c r="BQP282" s="20"/>
      <c r="BQQ282" s="18"/>
      <c r="BQR282" s="19"/>
      <c r="BQS282" s="18"/>
      <c r="BQT282" s="19"/>
      <c r="BQU282" s="18"/>
      <c r="BQV282" s="19"/>
      <c r="BQW282" s="18"/>
      <c r="BQX282" s="160"/>
      <c r="BQY282" s="17"/>
      <c r="BQZ282" s="16"/>
      <c r="BRA282" s="15"/>
      <c r="BRB282" s="620"/>
      <c r="BRC282" s="622"/>
      <c r="BRD282" s="624"/>
      <c r="BRE282" s="22"/>
      <c r="BRF282" s="626" t="s">
        <v>45</v>
      </c>
      <c r="BRG282" s="627"/>
      <c r="BRH282" s="17"/>
      <c r="BRI282" s="21"/>
      <c r="BRJ282" s="630"/>
      <c r="BRK282" s="41"/>
      <c r="BRL282" s="16"/>
      <c r="BRM282" s="632" t="s">
        <v>46</v>
      </c>
      <c r="BRN282" s="645"/>
      <c r="BRO282" s="624"/>
      <c r="BRP282" s="641" t="s">
        <v>11</v>
      </c>
      <c r="BRQ282" s="643" t="s">
        <v>11</v>
      </c>
      <c r="BRR282" s="17"/>
      <c r="BRS282" s="42"/>
      <c r="BRT282" s="43"/>
      <c r="BRU282" s="42"/>
      <c r="BRV282" s="20"/>
      <c r="BRW282" s="18"/>
      <c r="BRX282" s="19"/>
      <c r="BRY282" s="18"/>
      <c r="BRZ282" s="19"/>
      <c r="BSA282" s="18"/>
      <c r="BSB282" s="19"/>
      <c r="BSC282" s="18"/>
      <c r="BSD282" s="160"/>
      <c r="BSE282" s="17"/>
      <c r="BSF282" s="16"/>
      <c r="BSG282" s="15"/>
      <c r="BSH282" s="620"/>
      <c r="BSI282" s="622"/>
      <c r="BSJ282" s="624"/>
      <c r="BSK282" s="22"/>
      <c r="BSL282" s="626" t="s">
        <v>45</v>
      </c>
      <c r="BSM282" s="627"/>
      <c r="BSN282" s="17"/>
      <c r="BSO282" s="21"/>
      <c r="BSP282" s="630"/>
      <c r="BSQ282" s="41"/>
      <c r="BSR282" s="16"/>
      <c r="BSS282" s="632" t="s">
        <v>46</v>
      </c>
      <c r="BST282" s="645"/>
      <c r="BSU282" s="624"/>
      <c r="BSV282" s="641" t="s">
        <v>11</v>
      </c>
      <c r="BSW282" s="643" t="s">
        <v>11</v>
      </c>
      <c r="BSX282" s="17"/>
      <c r="BSY282" s="42"/>
      <c r="BSZ282" s="43"/>
      <c r="BTA282" s="42"/>
      <c r="BTB282" s="20"/>
      <c r="BTC282" s="18"/>
      <c r="BTD282" s="19"/>
      <c r="BTE282" s="18"/>
      <c r="BTF282" s="19"/>
      <c r="BTG282" s="18"/>
      <c r="BTH282" s="19"/>
      <c r="BTI282" s="18"/>
      <c r="BTJ282" s="160"/>
      <c r="BTK282" s="17"/>
      <c r="BTL282" s="16"/>
      <c r="BTM282" s="15"/>
      <c r="BTN282" s="620"/>
      <c r="BTO282" s="622"/>
      <c r="BTP282" s="624"/>
      <c r="BTQ282" s="22"/>
      <c r="BTR282" s="626" t="s">
        <v>45</v>
      </c>
      <c r="BTS282" s="627"/>
      <c r="BTT282" s="17"/>
      <c r="BTU282" s="21"/>
      <c r="BTV282" s="630"/>
      <c r="BTW282" s="41"/>
      <c r="BTX282" s="16"/>
      <c r="BTY282" s="632" t="s">
        <v>46</v>
      </c>
      <c r="BTZ282" s="645"/>
      <c r="BUA282" s="624"/>
      <c r="BUB282" s="641" t="s">
        <v>11</v>
      </c>
      <c r="BUC282" s="643" t="s">
        <v>11</v>
      </c>
      <c r="BUD282" s="17"/>
      <c r="BUE282" s="42"/>
      <c r="BUF282" s="43"/>
      <c r="BUG282" s="42"/>
      <c r="BUH282" s="20"/>
      <c r="BUI282" s="18"/>
      <c r="BUJ282" s="19"/>
      <c r="BUK282" s="18"/>
      <c r="BUL282" s="19"/>
      <c r="BUM282" s="18"/>
      <c r="BUN282" s="19"/>
      <c r="BUO282" s="18"/>
      <c r="BUP282" s="160"/>
      <c r="BUQ282" s="17"/>
      <c r="BUR282" s="16"/>
      <c r="BUS282" s="15"/>
      <c r="BUT282" s="620"/>
      <c r="BUU282" s="622"/>
      <c r="BUV282" s="624"/>
      <c r="BUW282" s="22"/>
      <c r="BUX282" s="626" t="s">
        <v>45</v>
      </c>
      <c r="BUY282" s="627"/>
      <c r="BUZ282" s="17"/>
      <c r="BVA282" s="21"/>
      <c r="BVB282" s="630"/>
      <c r="BVC282" s="41"/>
      <c r="BVD282" s="16"/>
      <c r="BVE282" s="632" t="s">
        <v>46</v>
      </c>
      <c r="BVF282" s="645"/>
      <c r="BVG282" s="624"/>
      <c r="BVH282" s="641" t="s">
        <v>11</v>
      </c>
      <c r="BVI282" s="643" t="s">
        <v>11</v>
      </c>
      <c r="BVJ282" s="17"/>
      <c r="BVK282" s="42"/>
      <c r="BVL282" s="43"/>
      <c r="BVM282" s="42"/>
      <c r="BVN282" s="20"/>
      <c r="BVO282" s="18"/>
      <c r="BVP282" s="19"/>
      <c r="BVQ282" s="18"/>
      <c r="BVR282" s="19"/>
      <c r="BVS282" s="18"/>
      <c r="BVT282" s="19"/>
      <c r="BVU282" s="18"/>
      <c r="BVV282" s="160"/>
      <c r="BVW282" s="17"/>
      <c r="BVX282" s="16"/>
      <c r="BVY282" s="15"/>
      <c r="BVZ282" s="620"/>
      <c r="BWA282" s="622"/>
      <c r="BWB282" s="624"/>
      <c r="BWC282" s="22"/>
      <c r="BWD282" s="626" t="s">
        <v>45</v>
      </c>
      <c r="BWE282" s="627"/>
      <c r="BWF282" s="17"/>
      <c r="BWG282" s="21"/>
      <c r="BWH282" s="630"/>
      <c r="BWI282" s="41"/>
      <c r="BWJ282" s="16"/>
      <c r="BWK282" s="632" t="s">
        <v>46</v>
      </c>
      <c r="BWL282" s="645"/>
      <c r="BWM282" s="624"/>
      <c r="BWN282" s="641" t="s">
        <v>11</v>
      </c>
      <c r="BWO282" s="643" t="s">
        <v>11</v>
      </c>
      <c r="BWP282" s="17"/>
      <c r="BWQ282" s="42"/>
      <c r="BWR282" s="43"/>
      <c r="BWS282" s="42"/>
      <c r="BWT282" s="20"/>
      <c r="BWU282" s="18"/>
      <c r="BWV282" s="19"/>
      <c r="BWW282" s="18"/>
      <c r="BWX282" s="19"/>
      <c r="BWY282" s="18"/>
      <c r="BWZ282" s="19"/>
      <c r="BXA282" s="18"/>
      <c r="BXB282" s="160"/>
      <c r="BXC282" s="17"/>
      <c r="BXD282" s="16"/>
      <c r="BXE282" s="15"/>
      <c r="BXF282" s="620"/>
      <c r="BXG282" s="622"/>
      <c r="BXH282" s="624"/>
      <c r="BXI282" s="22"/>
      <c r="BXJ282" s="626" t="s">
        <v>45</v>
      </c>
      <c r="BXK282" s="627"/>
      <c r="BXL282" s="17"/>
      <c r="BXM282" s="21"/>
      <c r="BXN282" s="630"/>
      <c r="BXO282" s="41"/>
      <c r="BXP282" s="16"/>
      <c r="BXQ282" s="632" t="s">
        <v>46</v>
      </c>
      <c r="BXR282" s="645"/>
      <c r="BXS282" s="624"/>
      <c r="BXT282" s="641" t="s">
        <v>11</v>
      </c>
      <c r="BXU282" s="643" t="s">
        <v>11</v>
      </c>
      <c r="BXV282" s="17"/>
      <c r="BXW282" s="42"/>
      <c r="BXX282" s="43"/>
      <c r="BXY282" s="42"/>
      <c r="BXZ282" s="20"/>
      <c r="BYA282" s="18"/>
      <c r="BYB282" s="19"/>
      <c r="BYC282" s="18"/>
      <c r="BYD282" s="19"/>
      <c r="BYE282" s="18"/>
      <c r="BYF282" s="19"/>
      <c r="BYG282" s="18"/>
      <c r="BYH282" s="160"/>
      <c r="BYI282" s="17"/>
      <c r="BYJ282" s="16"/>
      <c r="BYK282" s="15"/>
      <c r="BYL282" s="620"/>
      <c r="BYM282" s="622"/>
      <c r="BYN282" s="624"/>
      <c r="BYO282" s="22"/>
      <c r="BYP282" s="626" t="s">
        <v>45</v>
      </c>
      <c r="BYQ282" s="627"/>
      <c r="BYR282" s="17"/>
      <c r="BYS282" s="21"/>
      <c r="BYT282" s="630"/>
      <c r="BYU282" s="41"/>
      <c r="BYV282" s="16"/>
      <c r="BYW282" s="632" t="s">
        <v>46</v>
      </c>
      <c r="BYX282" s="645"/>
      <c r="BYY282" s="624"/>
      <c r="BYZ282" s="641" t="s">
        <v>11</v>
      </c>
      <c r="BZA282" s="643" t="s">
        <v>11</v>
      </c>
      <c r="BZB282" s="17"/>
      <c r="BZC282" s="42"/>
      <c r="BZD282" s="43"/>
      <c r="BZE282" s="42"/>
      <c r="BZF282" s="20"/>
      <c r="BZG282" s="18"/>
      <c r="BZH282" s="19"/>
      <c r="BZI282" s="18"/>
      <c r="BZJ282" s="19"/>
      <c r="BZK282" s="18"/>
      <c r="BZL282" s="19"/>
      <c r="BZM282" s="18"/>
      <c r="BZN282" s="160"/>
      <c r="BZO282" s="17"/>
      <c r="BZP282" s="16"/>
      <c r="BZQ282" s="15"/>
      <c r="BZR282" s="620"/>
      <c r="BZS282" s="622"/>
      <c r="BZT282" s="624"/>
      <c r="BZU282" s="22"/>
      <c r="BZV282" s="626" t="s">
        <v>45</v>
      </c>
      <c r="BZW282" s="627"/>
      <c r="BZX282" s="17"/>
      <c r="BZY282" s="21"/>
      <c r="BZZ282" s="630"/>
      <c r="CAA282" s="41"/>
      <c r="CAB282" s="16"/>
      <c r="CAC282" s="632" t="s">
        <v>46</v>
      </c>
      <c r="CAD282" s="645"/>
      <c r="CAE282" s="624"/>
      <c r="CAF282" s="641" t="s">
        <v>11</v>
      </c>
      <c r="CAG282" s="643" t="s">
        <v>11</v>
      </c>
      <c r="CAH282" s="17"/>
      <c r="CAI282" s="42"/>
      <c r="CAJ282" s="43"/>
      <c r="CAK282" s="42"/>
      <c r="CAL282" s="20"/>
      <c r="CAM282" s="18"/>
      <c r="CAN282" s="19"/>
      <c r="CAO282" s="18"/>
      <c r="CAP282" s="19"/>
      <c r="CAQ282" s="18"/>
      <c r="CAR282" s="19"/>
      <c r="CAS282" s="18"/>
      <c r="CAT282" s="160"/>
      <c r="CAU282" s="17"/>
      <c r="CAV282" s="16"/>
      <c r="CAW282" s="15"/>
      <c r="CAX282" s="620"/>
      <c r="CAY282" s="622"/>
      <c r="CAZ282" s="624"/>
      <c r="CBA282" s="22"/>
      <c r="CBB282" s="626" t="s">
        <v>45</v>
      </c>
      <c r="CBC282" s="627"/>
      <c r="CBD282" s="17"/>
      <c r="CBE282" s="21"/>
      <c r="CBF282" s="630"/>
      <c r="CBG282" s="41"/>
      <c r="CBH282" s="16"/>
      <c r="CBI282" s="632" t="s">
        <v>46</v>
      </c>
      <c r="CBJ282" s="645"/>
      <c r="CBK282" s="624"/>
      <c r="CBL282" s="641" t="s">
        <v>11</v>
      </c>
      <c r="CBM282" s="643" t="s">
        <v>11</v>
      </c>
      <c r="CBN282" s="17"/>
      <c r="CBO282" s="42"/>
      <c r="CBP282" s="43"/>
      <c r="CBQ282" s="42"/>
      <c r="CBR282" s="20"/>
      <c r="CBS282" s="18"/>
      <c r="CBT282" s="19"/>
      <c r="CBU282" s="18"/>
      <c r="CBV282" s="19"/>
      <c r="CBW282" s="18"/>
      <c r="CBX282" s="19"/>
      <c r="CBY282" s="18"/>
      <c r="CBZ282" s="160"/>
      <c r="CCA282" s="17"/>
      <c r="CCB282" s="16"/>
      <c r="CCC282" s="15"/>
      <c r="CCD282" s="620"/>
      <c r="CCE282" s="622"/>
      <c r="CCF282" s="624"/>
      <c r="CCG282" s="22"/>
      <c r="CCH282" s="626" t="s">
        <v>45</v>
      </c>
      <c r="CCI282" s="627"/>
      <c r="CCJ282" s="17"/>
      <c r="CCK282" s="21"/>
      <c r="CCL282" s="630"/>
      <c r="CCM282" s="41"/>
      <c r="CCN282" s="16"/>
      <c r="CCO282" s="632" t="s">
        <v>46</v>
      </c>
      <c r="CCP282" s="645"/>
      <c r="CCQ282" s="624"/>
      <c r="CCR282" s="641" t="s">
        <v>11</v>
      </c>
      <c r="CCS282" s="643" t="s">
        <v>11</v>
      </c>
      <c r="CCT282" s="17"/>
      <c r="CCU282" s="42"/>
      <c r="CCV282" s="43"/>
      <c r="CCW282" s="42"/>
      <c r="CCX282" s="20"/>
      <c r="CCY282" s="18"/>
      <c r="CCZ282" s="19"/>
      <c r="CDA282" s="18"/>
      <c r="CDB282" s="19"/>
      <c r="CDC282" s="18"/>
      <c r="CDD282" s="19"/>
      <c r="CDE282" s="18"/>
      <c r="CDF282" s="160"/>
      <c r="CDG282" s="17"/>
      <c r="CDH282" s="16"/>
      <c r="CDI282" s="15"/>
      <c r="CDJ282" s="620"/>
      <c r="CDK282" s="622"/>
      <c r="CDL282" s="624"/>
      <c r="CDM282" s="22"/>
      <c r="CDN282" s="626" t="s">
        <v>45</v>
      </c>
      <c r="CDO282" s="627"/>
      <c r="CDP282" s="17"/>
      <c r="CDQ282" s="21"/>
      <c r="CDR282" s="630"/>
      <c r="CDS282" s="41"/>
      <c r="CDT282" s="16"/>
      <c r="CDU282" s="632" t="s">
        <v>46</v>
      </c>
      <c r="CDV282" s="645"/>
      <c r="CDW282" s="624"/>
      <c r="CDX282" s="641" t="s">
        <v>11</v>
      </c>
      <c r="CDY282" s="643" t="s">
        <v>11</v>
      </c>
      <c r="CDZ282" s="17"/>
      <c r="CEA282" s="42"/>
      <c r="CEB282" s="43"/>
      <c r="CEC282" s="42"/>
      <c r="CED282" s="20"/>
      <c r="CEE282" s="18"/>
      <c r="CEF282" s="19"/>
      <c r="CEG282" s="18"/>
      <c r="CEH282" s="19"/>
      <c r="CEI282" s="18"/>
      <c r="CEJ282" s="19"/>
      <c r="CEK282" s="18"/>
      <c r="CEL282" s="160"/>
      <c r="CEM282" s="17"/>
      <c r="CEN282" s="16"/>
      <c r="CEO282" s="15"/>
      <c r="CEP282" s="620"/>
      <c r="CEQ282" s="622"/>
      <c r="CER282" s="624"/>
      <c r="CES282" s="22"/>
      <c r="CET282" s="626" t="s">
        <v>45</v>
      </c>
      <c r="CEU282" s="627"/>
      <c r="CEV282" s="17"/>
      <c r="CEW282" s="21"/>
      <c r="CEX282" s="630"/>
      <c r="CEY282" s="41"/>
      <c r="CEZ282" s="16"/>
      <c r="CFA282" s="632" t="s">
        <v>46</v>
      </c>
      <c r="CFB282" s="645"/>
      <c r="CFC282" s="624"/>
      <c r="CFD282" s="641" t="s">
        <v>11</v>
      </c>
      <c r="CFE282" s="643" t="s">
        <v>11</v>
      </c>
      <c r="CFF282" s="17"/>
      <c r="CFG282" s="42"/>
      <c r="CFH282" s="43"/>
      <c r="CFI282" s="42"/>
      <c r="CFJ282" s="20"/>
      <c r="CFK282" s="18"/>
      <c r="CFL282" s="19"/>
      <c r="CFM282" s="18"/>
      <c r="CFN282" s="19"/>
      <c r="CFO282" s="18"/>
      <c r="CFP282" s="19"/>
      <c r="CFQ282" s="18"/>
      <c r="CFR282" s="160"/>
      <c r="CFS282" s="17"/>
      <c r="CFT282" s="16"/>
      <c r="CFU282" s="15"/>
      <c r="CFV282" s="620"/>
      <c r="CFW282" s="622"/>
      <c r="CFX282" s="624"/>
      <c r="CFY282" s="22"/>
      <c r="CFZ282" s="626" t="s">
        <v>45</v>
      </c>
      <c r="CGA282" s="627"/>
      <c r="CGB282" s="17"/>
      <c r="CGC282" s="21"/>
      <c r="CGD282" s="630"/>
      <c r="CGE282" s="41"/>
      <c r="CGF282" s="16"/>
      <c r="CGG282" s="632" t="s">
        <v>46</v>
      </c>
      <c r="CGH282" s="645"/>
      <c r="CGI282" s="624"/>
      <c r="CGJ282" s="641" t="s">
        <v>11</v>
      </c>
      <c r="CGK282" s="643" t="s">
        <v>11</v>
      </c>
      <c r="CGL282" s="17"/>
      <c r="CGM282" s="42"/>
      <c r="CGN282" s="43"/>
      <c r="CGO282" s="42"/>
      <c r="CGP282" s="20"/>
      <c r="CGQ282" s="18"/>
      <c r="CGR282" s="19"/>
      <c r="CGS282" s="18"/>
      <c r="CGT282" s="19"/>
      <c r="CGU282" s="18"/>
      <c r="CGV282" s="19"/>
      <c r="CGW282" s="18"/>
      <c r="CGX282" s="160"/>
      <c r="CGY282" s="17"/>
      <c r="CGZ282" s="16"/>
      <c r="CHA282" s="15"/>
      <c r="CHB282" s="620"/>
      <c r="CHC282" s="622"/>
      <c r="CHD282" s="624"/>
      <c r="CHE282" s="22"/>
      <c r="CHF282" s="626" t="s">
        <v>45</v>
      </c>
      <c r="CHG282" s="627"/>
      <c r="CHH282" s="17"/>
      <c r="CHI282" s="21"/>
      <c r="CHJ282" s="630"/>
      <c r="CHK282" s="41"/>
      <c r="CHL282" s="16"/>
      <c r="CHM282" s="632" t="s">
        <v>46</v>
      </c>
      <c r="CHN282" s="645"/>
      <c r="CHO282" s="624"/>
      <c r="CHP282" s="641" t="s">
        <v>11</v>
      </c>
      <c r="CHQ282" s="643" t="s">
        <v>11</v>
      </c>
      <c r="CHR282" s="17"/>
      <c r="CHS282" s="42"/>
      <c r="CHT282" s="43"/>
      <c r="CHU282" s="42"/>
      <c r="CHV282" s="20"/>
      <c r="CHW282" s="18"/>
      <c r="CHX282" s="19"/>
      <c r="CHY282" s="18"/>
      <c r="CHZ282" s="19"/>
      <c r="CIA282" s="18"/>
      <c r="CIB282" s="19"/>
      <c r="CIC282" s="18"/>
      <c r="CID282" s="160"/>
      <c r="CIE282" s="17"/>
      <c r="CIF282" s="16"/>
      <c r="CIG282" s="15"/>
      <c r="CIH282" s="620"/>
      <c r="CII282" s="622"/>
      <c r="CIJ282" s="624"/>
      <c r="CIK282" s="22"/>
      <c r="CIL282" s="626" t="s">
        <v>45</v>
      </c>
      <c r="CIM282" s="627"/>
      <c r="CIN282" s="17"/>
      <c r="CIO282" s="21"/>
      <c r="CIP282" s="630"/>
      <c r="CIQ282" s="41"/>
      <c r="CIR282" s="16"/>
      <c r="CIS282" s="632" t="s">
        <v>46</v>
      </c>
      <c r="CIT282" s="645"/>
      <c r="CIU282" s="624"/>
      <c r="CIV282" s="641" t="s">
        <v>11</v>
      </c>
      <c r="CIW282" s="643" t="s">
        <v>11</v>
      </c>
      <c r="CIX282" s="17"/>
      <c r="CIY282" s="42"/>
      <c r="CIZ282" s="43"/>
      <c r="CJA282" s="42"/>
      <c r="CJB282" s="20"/>
      <c r="CJC282" s="18"/>
      <c r="CJD282" s="19"/>
      <c r="CJE282" s="18"/>
      <c r="CJF282" s="19"/>
      <c r="CJG282" s="18"/>
      <c r="CJH282" s="19"/>
      <c r="CJI282" s="18"/>
      <c r="CJJ282" s="160"/>
      <c r="CJK282" s="17"/>
      <c r="CJL282" s="16"/>
      <c r="CJM282" s="15"/>
      <c r="CJN282" s="620"/>
      <c r="CJO282" s="622"/>
      <c r="CJP282" s="624"/>
      <c r="CJQ282" s="22"/>
      <c r="CJR282" s="626" t="s">
        <v>45</v>
      </c>
      <c r="CJS282" s="627"/>
      <c r="CJT282" s="17"/>
      <c r="CJU282" s="21"/>
      <c r="CJV282" s="630"/>
      <c r="CJW282" s="41"/>
      <c r="CJX282" s="16"/>
      <c r="CJY282" s="632" t="s">
        <v>46</v>
      </c>
      <c r="CJZ282" s="645"/>
      <c r="CKA282" s="624"/>
      <c r="CKB282" s="641" t="s">
        <v>11</v>
      </c>
      <c r="CKC282" s="643" t="s">
        <v>11</v>
      </c>
      <c r="CKD282" s="17"/>
      <c r="CKE282" s="42"/>
      <c r="CKF282" s="43"/>
      <c r="CKG282" s="42"/>
      <c r="CKH282" s="20"/>
      <c r="CKI282" s="18"/>
      <c r="CKJ282" s="19"/>
      <c r="CKK282" s="18"/>
      <c r="CKL282" s="19"/>
      <c r="CKM282" s="18"/>
      <c r="CKN282" s="19"/>
      <c r="CKO282" s="18"/>
      <c r="CKP282" s="160"/>
      <c r="CKQ282" s="17"/>
      <c r="CKR282" s="16"/>
      <c r="CKS282" s="15"/>
      <c r="CKT282" s="620"/>
      <c r="CKU282" s="622"/>
      <c r="CKV282" s="624"/>
      <c r="CKW282" s="22"/>
      <c r="CKX282" s="626" t="s">
        <v>45</v>
      </c>
      <c r="CKY282" s="627"/>
      <c r="CKZ282" s="17"/>
      <c r="CLA282" s="21"/>
      <c r="CLB282" s="630"/>
      <c r="CLC282" s="41"/>
      <c r="CLD282" s="16"/>
      <c r="CLE282" s="632" t="s">
        <v>46</v>
      </c>
      <c r="CLF282" s="645"/>
      <c r="CLG282" s="624"/>
      <c r="CLH282" s="641" t="s">
        <v>11</v>
      </c>
      <c r="CLI282" s="643" t="s">
        <v>11</v>
      </c>
      <c r="CLJ282" s="17"/>
      <c r="CLK282" s="42"/>
      <c r="CLL282" s="43"/>
      <c r="CLM282" s="42"/>
      <c r="CLN282" s="20"/>
      <c r="CLO282" s="18"/>
      <c r="CLP282" s="19"/>
      <c r="CLQ282" s="18"/>
      <c r="CLR282" s="19"/>
      <c r="CLS282" s="18"/>
      <c r="CLT282" s="19"/>
      <c r="CLU282" s="18"/>
      <c r="CLV282" s="160"/>
      <c r="CLW282" s="17"/>
      <c r="CLX282" s="16"/>
      <c r="CLY282" s="15"/>
      <c r="CLZ282" s="620"/>
      <c r="CMA282" s="622"/>
      <c r="CMB282" s="624"/>
      <c r="CMC282" s="22"/>
      <c r="CMD282" s="626" t="s">
        <v>45</v>
      </c>
      <c r="CME282" s="627"/>
      <c r="CMF282" s="17"/>
      <c r="CMG282" s="21"/>
      <c r="CMH282" s="630"/>
      <c r="CMI282" s="41"/>
      <c r="CMJ282" s="16"/>
      <c r="CMK282" s="632" t="s">
        <v>46</v>
      </c>
      <c r="CML282" s="645"/>
      <c r="CMM282" s="624"/>
      <c r="CMN282" s="641" t="s">
        <v>11</v>
      </c>
      <c r="CMO282" s="643" t="s">
        <v>11</v>
      </c>
      <c r="CMP282" s="17"/>
      <c r="CMQ282" s="42"/>
      <c r="CMR282" s="43"/>
      <c r="CMS282" s="42"/>
      <c r="CMT282" s="20"/>
      <c r="CMU282" s="18"/>
      <c r="CMV282" s="19"/>
      <c r="CMW282" s="18"/>
      <c r="CMX282" s="19"/>
      <c r="CMY282" s="18"/>
      <c r="CMZ282" s="19"/>
      <c r="CNA282" s="18"/>
      <c r="CNB282" s="160"/>
      <c r="CNC282" s="17"/>
      <c r="CND282" s="16"/>
      <c r="CNE282" s="15"/>
      <c r="CNF282" s="620"/>
      <c r="CNG282" s="622"/>
      <c r="CNH282" s="624"/>
      <c r="CNI282" s="22"/>
      <c r="CNJ282" s="626" t="s">
        <v>45</v>
      </c>
      <c r="CNK282" s="627"/>
      <c r="CNL282" s="17"/>
      <c r="CNM282" s="21"/>
      <c r="CNN282" s="630"/>
      <c r="CNO282" s="41"/>
      <c r="CNP282" s="16"/>
      <c r="CNQ282" s="632" t="s">
        <v>46</v>
      </c>
      <c r="CNR282" s="645"/>
      <c r="CNS282" s="624"/>
      <c r="CNT282" s="641" t="s">
        <v>11</v>
      </c>
      <c r="CNU282" s="643" t="s">
        <v>11</v>
      </c>
      <c r="CNV282" s="17"/>
      <c r="CNW282" s="42"/>
      <c r="CNX282" s="43"/>
      <c r="CNY282" s="42"/>
      <c r="CNZ282" s="20"/>
      <c r="COA282" s="18"/>
      <c r="COB282" s="19"/>
      <c r="COC282" s="18"/>
      <c r="COD282" s="19"/>
      <c r="COE282" s="18"/>
      <c r="COF282" s="19"/>
      <c r="COG282" s="18"/>
      <c r="COH282" s="160"/>
      <c r="COI282" s="17"/>
      <c r="COJ282" s="16"/>
      <c r="COK282" s="15"/>
      <c r="COL282" s="620"/>
      <c r="COM282" s="622"/>
      <c r="CON282" s="624"/>
      <c r="COO282" s="22"/>
      <c r="COP282" s="626" t="s">
        <v>45</v>
      </c>
      <c r="COQ282" s="627"/>
      <c r="COR282" s="17"/>
      <c r="COS282" s="21"/>
      <c r="COT282" s="630"/>
      <c r="COU282" s="41"/>
      <c r="COV282" s="16"/>
      <c r="COW282" s="632" t="s">
        <v>46</v>
      </c>
      <c r="COX282" s="645"/>
      <c r="COY282" s="624"/>
      <c r="COZ282" s="641" t="s">
        <v>11</v>
      </c>
      <c r="CPA282" s="643" t="s">
        <v>11</v>
      </c>
      <c r="CPB282" s="17"/>
      <c r="CPC282" s="42"/>
      <c r="CPD282" s="43"/>
      <c r="CPE282" s="42"/>
      <c r="CPF282" s="20"/>
      <c r="CPG282" s="18"/>
      <c r="CPH282" s="19"/>
      <c r="CPI282" s="18"/>
      <c r="CPJ282" s="19"/>
      <c r="CPK282" s="18"/>
      <c r="CPL282" s="19"/>
      <c r="CPM282" s="18"/>
      <c r="CPN282" s="160"/>
      <c r="CPO282" s="17"/>
      <c r="CPP282" s="16"/>
      <c r="CPQ282" s="15"/>
      <c r="CPR282" s="620"/>
      <c r="CPS282" s="622"/>
      <c r="CPT282" s="624"/>
      <c r="CPU282" s="22"/>
      <c r="CPV282" s="626" t="s">
        <v>45</v>
      </c>
      <c r="CPW282" s="627"/>
      <c r="CPX282" s="17"/>
      <c r="CPY282" s="21"/>
      <c r="CPZ282" s="630"/>
      <c r="CQA282" s="41"/>
      <c r="CQB282" s="16"/>
      <c r="CQC282" s="632" t="s">
        <v>46</v>
      </c>
      <c r="CQD282" s="645"/>
      <c r="CQE282" s="624"/>
      <c r="CQF282" s="641" t="s">
        <v>11</v>
      </c>
      <c r="CQG282" s="643" t="s">
        <v>11</v>
      </c>
      <c r="CQH282" s="17"/>
      <c r="CQI282" s="42"/>
      <c r="CQJ282" s="43"/>
      <c r="CQK282" s="42"/>
      <c r="CQL282" s="20"/>
      <c r="CQM282" s="18"/>
      <c r="CQN282" s="19"/>
      <c r="CQO282" s="18"/>
      <c r="CQP282" s="19"/>
      <c r="CQQ282" s="18"/>
      <c r="CQR282" s="19"/>
      <c r="CQS282" s="18"/>
      <c r="CQT282" s="160"/>
      <c r="CQU282" s="17"/>
      <c r="CQV282" s="16"/>
      <c r="CQW282" s="15"/>
      <c r="CQX282" s="620"/>
      <c r="CQY282" s="622"/>
      <c r="CQZ282" s="624"/>
      <c r="CRA282" s="22"/>
      <c r="CRB282" s="626" t="s">
        <v>45</v>
      </c>
      <c r="CRC282" s="627"/>
      <c r="CRD282" s="17"/>
      <c r="CRE282" s="21"/>
      <c r="CRF282" s="630"/>
      <c r="CRG282" s="41"/>
      <c r="CRH282" s="16"/>
      <c r="CRI282" s="632" t="s">
        <v>46</v>
      </c>
      <c r="CRJ282" s="645"/>
      <c r="CRK282" s="624"/>
      <c r="CRL282" s="641" t="s">
        <v>11</v>
      </c>
      <c r="CRM282" s="643" t="s">
        <v>11</v>
      </c>
      <c r="CRN282" s="17"/>
      <c r="CRO282" s="42"/>
      <c r="CRP282" s="43"/>
      <c r="CRQ282" s="42"/>
      <c r="CRR282" s="20"/>
      <c r="CRS282" s="18"/>
      <c r="CRT282" s="19"/>
      <c r="CRU282" s="18"/>
      <c r="CRV282" s="19"/>
      <c r="CRW282" s="18"/>
      <c r="CRX282" s="19"/>
      <c r="CRY282" s="18"/>
      <c r="CRZ282" s="160"/>
      <c r="CSA282" s="17"/>
      <c r="CSB282" s="16"/>
      <c r="CSC282" s="15"/>
      <c r="CSD282" s="620"/>
      <c r="CSE282" s="622"/>
      <c r="CSF282" s="624"/>
      <c r="CSG282" s="22"/>
      <c r="CSH282" s="626" t="s">
        <v>45</v>
      </c>
      <c r="CSI282" s="627"/>
      <c r="CSJ282" s="17"/>
      <c r="CSK282" s="21"/>
      <c r="CSL282" s="630"/>
      <c r="CSM282" s="41"/>
      <c r="CSN282" s="16"/>
      <c r="CSO282" s="632" t="s">
        <v>46</v>
      </c>
      <c r="CSP282" s="645"/>
      <c r="CSQ282" s="624"/>
      <c r="CSR282" s="641" t="s">
        <v>11</v>
      </c>
      <c r="CSS282" s="643" t="s">
        <v>11</v>
      </c>
      <c r="CST282" s="17"/>
      <c r="CSU282" s="42"/>
      <c r="CSV282" s="43"/>
      <c r="CSW282" s="42"/>
      <c r="CSX282" s="20"/>
      <c r="CSY282" s="18"/>
      <c r="CSZ282" s="19"/>
      <c r="CTA282" s="18"/>
      <c r="CTB282" s="19"/>
      <c r="CTC282" s="18"/>
      <c r="CTD282" s="19"/>
      <c r="CTE282" s="18"/>
      <c r="CTF282" s="160"/>
      <c r="CTG282" s="17"/>
      <c r="CTH282" s="16"/>
      <c r="CTI282" s="15"/>
      <c r="CTJ282" s="620"/>
      <c r="CTK282" s="622"/>
      <c r="CTL282" s="624"/>
      <c r="CTM282" s="22"/>
      <c r="CTN282" s="626" t="s">
        <v>45</v>
      </c>
      <c r="CTO282" s="627"/>
      <c r="CTP282" s="17"/>
      <c r="CTQ282" s="21"/>
      <c r="CTR282" s="630"/>
      <c r="CTS282" s="41"/>
      <c r="CTT282" s="16"/>
      <c r="CTU282" s="632" t="s">
        <v>46</v>
      </c>
      <c r="CTV282" s="645"/>
      <c r="CTW282" s="624"/>
      <c r="CTX282" s="641" t="s">
        <v>11</v>
      </c>
      <c r="CTY282" s="643" t="s">
        <v>11</v>
      </c>
      <c r="CTZ282" s="17"/>
      <c r="CUA282" s="42"/>
      <c r="CUB282" s="43"/>
      <c r="CUC282" s="42"/>
      <c r="CUD282" s="20"/>
      <c r="CUE282" s="18"/>
      <c r="CUF282" s="19"/>
      <c r="CUG282" s="18"/>
      <c r="CUH282" s="19"/>
      <c r="CUI282" s="18"/>
      <c r="CUJ282" s="19"/>
      <c r="CUK282" s="18"/>
      <c r="CUL282" s="160"/>
      <c r="CUM282" s="17"/>
      <c r="CUN282" s="16"/>
      <c r="CUO282" s="15"/>
      <c r="CUP282" s="620"/>
      <c r="CUQ282" s="622"/>
      <c r="CUR282" s="624"/>
      <c r="CUS282" s="22"/>
      <c r="CUT282" s="626" t="s">
        <v>45</v>
      </c>
      <c r="CUU282" s="627"/>
      <c r="CUV282" s="17"/>
      <c r="CUW282" s="21"/>
      <c r="CUX282" s="630"/>
      <c r="CUY282" s="41"/>
      <c r="CUZ282" s="16"/>
      <c r="CVA282" s="632" t="s">
        <v>46</v>
      </c>
      <c r="CVB282" s="645"/>
      <c r="CVC282" s="624"/>
      <c r="CVD282" s="641" t="s">
        <v>11</v>
      </c>
      <c r="CVE282" s="643" t="s">
        <v>11</v>
      </c>
      <c r="CVF282" s="17"/>
      <c r="CVG282" s="42"/>
      <c r="CVH282" s="43"/>
      <c r="CVI282" s="42"/>
      <c r="CVJ282" s="20"/>
      <c r="CVK282" s="18"/>
      <c r="CVL282" s="19"/>
      <c r="CVM282" s="18"/>
      <c r="CVN282" s="19"/>
      <c r="CVO282" s="18"/>
      <c r="CVP282" s="19"/>
      <c r="CVQ282" s="18"/>
      <c r="CVR282" s="160"/>
      <c r="CVS282" s="17"/>
      <c r="CVT282" s="16"/>
      <c r="CVU282" s="15"/>
      <c r="CVV282" s="620"/>
      <c r="CVW282" s="622"/>
      <c r="CVX282" s="624"/>
      <c r="CVY282" s="22"/>
      <c r="CVZ282" s="626" t="s">
        <v>45</v>
      </c>
      <c r="CWA282" s="627"/>
      <c r="CWB282" s="17"/>
      <c r="CWC282" s="21"/>
      <c r="CWD282" s="630"/>
      <c r="CWE282" s="41"/>
      <c r="CWF282" s="16"/>
      <c r="CWG282" s="632" t="s">
        <v>46</v>
      </c>
      <c r="CWH282" s="645"/>
      <c r="CWI282" s="624"/>
      <c r="CWJ282" s="641" t="s">
        <v>11</v>
      </c>
      <c r="CWK282" s="643" t="s">
        <v>11</v>
      </c>
      <c r="CWL282" s="17"/>
      <c r="CWM282" s="42"/>
      <c r="CWN282" s="43"/>
      <c r="CWO282" s="42"/>
      <c r="CWP282" s="20"/>
      <c r="CWQ282" s="18"/>
      <c r="CWR282" s="19"/>
      <c r="CWS282" s="18"/>
      <c r="CWT282" s="19"/>
      <c r="CWU282" s="18"/>
      <c r="CWV282" s="19"/>
      <c r="CWW282" s="18"/>
      <c r="CWX282" s="160"/>
      <c r="CWY282" s="17"/>
      <c r="CWZ282" s="16"/>
      <c r="CXA282" s="15"/>
      <c r="CXB282" s="620"/>
      <c r="CXC282" s="622"/>
      <c r="CXD282" s="624"/>
      <c r="CXE282" s="22"/>
      <c r="CXF282" s="626" t="s">
        <v>45</v>
      </c>
      <c r="CXG282" s="627"/>
      <c r="CXH282" s="17"/>
      <c r="CXI282" s="21"/>
      <c r="CXJ282" s="630"/>
      <c r="CXK282" s="41"/>
      <c r="CXL282" s="16"/>
      <c r="CXM282" s="632" t="s">
        <v>46</v>
      </c>
      <c r="CXN282" s="645"/>
      <c r="CXO282" s="624"/>
      <c r="CXP282" s="641" t="s">
        <v>11</v>
      </c>
      <c r="CXQ282" s="643" t="s">
        <v>11</v>
      </c>
      <c r="CXR282" s="17"/>
      <c r="CXS282" s="42"/>
      <c r="CXT282" s="43"/>
      <c r="CXU282" s="42"/>
      <c r="CXV282" s="20"/>
      <c r="CXW282" s="18"/>
      <c r="CXX282" s="19"/>
      <c r="CXY282" s="18"/>
      <c r="CXZ282" s="19"/>
      <c r="CYA282" s="18"/>
      <c r="CYB282" s="19"/>
      <c r="CYC282" s="18"/>
      <c r="CYD282" s="160"/>
      <c r="CYE282" s="17"/>
      <c r="CYF282" s="16"/>
      <c r="CYG282" s="15"/>
      <c r="CYH282" s="620"/>
      <c r="CYI282" s="622"/>
      <c r="CYJ282" s="624"/>
      <c r="CYK282" s="22"/>
      <c r="CYL282" s="626" t="s">
        <v>45</v>
      </c>
      <c r="CYM282" s="627"/>
      <c r="CYN282" s="17"/>
      <c r="CYO282" s="21"/>
      <c r="CYP282" s="630"/>
      <c r="CYQ282" s="41"/>
      <c r="CYR282" s="16"/>
      <c r="CYS282" s="632" t="s">
        <v>46</v>
      </c>
      <c r="CYT282" s="645"/>
      <c r="CYU282" s="624"/>
      <c r="CYV282" s="641" t="s">
        <v>11</v>
      </c>
      <c r="CYW282" s="643" t="s">
        <v>11</v>
      </c>
      <c r="CYX282" s="17"/>
      <c r="CYY282" s="42"/>
      <c r="CYZ282" s="43"/>
      <c r="CZA282" s="42"/>
      <c r="CZB282" s="20"/>
      <c r="CZC282" s="18"/>
      <c r="CZD282" s="19"/>
      <c r="CZE282" s="18"/>
      <c r="CZF282" s="19"/>
      <c r="CZG282" s="18"/>
      <c r="CZH282" s="19"/>
      <c r="CZI282" s="18"/>
      <c r="CZJ282" s="160"/>
      <c r="CZK282" s="17"/>
      <c r="CZL282" s="16"/>
      <c r="CZM282" s="15"/>
      <c r="CZN282" s="620"/>
      <c r="CZO282" s="622"/>
      <c r="CZP282" s="624"/>
      <c r="CZQ282" s="22"/>
      <c r="CZR282" s="626" t="s">
        <v>45</v>
      </c>
      <c r="CZS282" s="627"/>
      <c r="CZT282" s="17"/>
      <c r="CZU282" s="21"/>
      <c r="CZV282" s="630"/>
      <c r="CZW282" s="41"/>
      <c r="CZX282" s="16"/>
      <c r="CZY282" s="632" t="s">
        <v>46</v>
      </c>
      <c r="CZZ282" s="645"/>
      <c r="DAA282" s="624"/>
      <c r="DAB282" s="641" t="s">
        <v>11</v>
      </c>
      <c r="DAC282" s="643" t="s">
        <v>11</v>
      </c>
      <c r="DAD282" s="17"/>
      <c r="DAE282" s="42"/>
      <c r="DAF282" s="43"/>
      <c r="DAG282" s="42"/>
      <c r="DAH282" s="20"/>
      <c r="DAI282" s="18"/>
      <c r="DAJ282" s="19"/>
      <c r="DAK282" s="18"/>
      <c r="DAL282" s="19"/>
      <c r="DAM282" s="18"/>
      <c r="DAN282" s="19"/>
      <c r="DAO282" s="18"/>
      <c r="DAP282" s="160"/>
      <c r="DAQ282" s="17"/>
      <c r="DAR282" s="16"/>
      <c r="DAS282" s="15"/>
      <c r="DAT282" s="620"/>
      <c r="DAU282" s="622"/>
      <c r="DAV282" s="624"/>
      <c r="DAW282" s="22"/>
      <c r="DAX282" s="626" t="s">
        <v>45</v>
      </c>
      <c r="DAY282" s="627"/>
      <c r="DAZ282" s="17"/>
      <c r="DBA282" s="21"/>
      <c r="DBB282" s="630"/>
      <c r="DBC282" s="41"/>
      <c r="DBD282" s="16"/>
      <c r="DBE282" s="632" t="s">
        <v>46</v>
      </c>
      <c r="DBF282" s="645"/>
      <c r="DBG282" s="624"/>
      <c r="DBH282" s="641" t="s">
        <v>11</v>
      </c>
      <c r="DBI282" s="643" t="s">
        <v>11</v>
      </c>
      <c r="DBJ282" s="17"/>
      <c r="DBK282" s="42"/>
      <c r="DBL282" s="43"/>
      <c r="DBM282" s="42"/>
      <c r="DBN282" s="20"/>
      <c r="DBO282" s="18"/>
      <c r="DBP282" s="19"/>
      <c r="DBQ282" s="18"/>
      <c r="DBR282" s="19"/>
      <c r="DBS282" s="18"/>
      <c r="DBT282" s="19"/>
      <c r="DBU282" s="18"/>
      <c r="DBV282" s="160"/>
      <c r="DBW282" s="17"/>
      <c r="DBX282" s="16"/>
      <c r="DBY282" s="15"/>
      <c r="DBZ282" s="620"/>
      <c r="DCA282" s="622"/>
      <c r="DCB282" s="624"/>
      <c r="DCC282" s="22"/>
      <c r="DCD282" s="626" t="s">
        <v>45</v>
      </c>
      <c r="DCE282" s="627"/>
      <c r="DCF282" s="17"/>
      <c r="DCG282" s="21"/>
      <c r="DCH282" s="630"/>
      <c r="DCI282" s="41"/>
      <c r="DCJ282" s="16"/>
      <c r="DCK282" s="632" t="s">
        <v>46</v>
      </c>
      <c r="DCL282" s="645"/>
      <c r="DCM282" s="624"/>
      <c r="DCN282" s="641" t="s">
        <v>11</v>
      </c>
      <c r="DCO282" s="643" t="s">
        <v>11</v>
      </c>
      <c r="DCP282" s="17"/>
      <c r="DCQ282" s="42"/>
      <c r="DCR282" s="43"/>
      <c r="DCS282" s="42"/>
      <c r="DCT282" s="20"/>
      <c r="DCU282" s="18"/>
      <c r="DCV282" s="19"/>
      <c r="DCW282" s="18"/>
      <c r="DCX282" s="19"/>
      <c r="DCY282" s="18"/>
      <c r="DCZ282" s="19"/>
      <c r="DDA282" s="18"/>
      <c r="DDB282" s="160"/>
      <c r="DDC282" s="17"/>
      <c r="DDD282" s="16"/>
      <c r="DDE282" s="15"/>
      <c r="DDF282" s="620"/>
      <c r="DDG282" s="622"/>
      <c r="DDH282" s="624"/>
      <c r="DDI282" s="22"/>
      <c r="DDJ282" s="626" t="s">
        <v>45</v>
      </c>
      <c r="DDK282" s="627"/>
      <c r="DDL282" s="17"/>
      <c r="DDM282" s="21"/>
      <c r="DDN282" s="630"/>
      <c r="DDO282" s="41"/>
      <c r="DDP282" s="16"/>
      <c r="DDQ282" s="632" t="s">
        <v>46</v>
      </c>
      <c r="DDR282" s="645"/>
      <c r="DDS282" s="624"/>
      <c r="DDT282" s="641" t="s">
        <v>11</v>
      </c>
      <c r="DDU282" s="643" t="s">
        <v>11</v>
      </c>
      <c r="DDV282" s="17"/>
      <c r="DDW282" s="42"/>
      <c r="DDX282" s="43"/>
      <c r="DDY282" s="42"/>
      <c r="DDZ282" s="20"/>
      <c r="DEA282" s="18"/>
      <c r="DEB282" s="19"/>
      <c r="DEC282" s="18"/>
      <c r="DED282" s="19"/>
      <c r="DEE282" s="18"/>
      <c r="DEF282" s="19"/>
      <c r="DEG282" s="18"/>
      <c r="DEH282" s="160"/>
      <c r="DEI282" s="17"/>
      <c r="DEJ282" s="16"/>
      <c r="DEK282" s="15"/>
      <c r="DEL282" s="620"/>
      <c r="DEM282" s="622"/>
      <c r="DEN282" s="624"/>
      <c r="DEO282" s="22"/>
      <c r="DEP282" s="626" t="s">
        <v>45</v>
      </c>
      <c r="DEQ282" s="627"/>
      <c r="DER282" s="17"/>
      <c r="DES282" s="21"/>
      <c r="DET282" s="630"/>
      <c r="DEU282" s="41"/>
      <c r="DEV282" s="16"/>
      <c r="DEW282" s="632" t="s">
        <v>46</v>
      </c>
      <c r="DEX282" s="645"/>
      <c r="DEY282" s="624"/>
      <c r="DEZ282" s="641" t="s">
        <v>11</v>
      </c>
      <c r="DFA282" s="643" t="s">
        <v>11</v>
      </c>
      <c r="DFB282" s="17"/>
      <c r="DFC282" s="42"/>
      <c r="DFD282" s="43"/>
      <c r="DFE282" s="42"/>
      <c r="DFF282" s="20"/>
      <c r="DFG282" s="18"/>
      <c r="DFH282" s="19"/>
      <c r="DFI282" s="18"/>
      <c r="DFJ282" s="19"/>
      <c r="DFK282" s="18"/>
      <c r="DFL282" s="19"/>
      <c r="DFM282" s="18"/>
      <c r="DFN282" s="160"/>
      <c r="DFO282" s="17"/>
      <c r="DFP282" s="16"/>
      <c r="DFQ282" s="15"/>
      <c r="DFR282" s="620"/>
      <c r="DFS282" s="622"/>
      <c r="DFT282" s="624"/>
      <c r="DFU282" s="22"/>
      <c r="DFV282" s="626" t="s">
        <v>45</v>
      </c>
      <c r="DFW282" s="627"/>
      <c r="DFX282" s="17"/>
      <c r="DFY282" s="21"/>
      <c r="DFZ282" s="630"/>
      <c r="DGA282" s="41"/>
      <c r="DGB282" s="16"/>
      <c r="DGC282" s="632" t="s">
        <v>46</v>
      </c>
      <c r="DGD282" s="645"/>
      <c r="DGE282" s="624"/>
      <c r="DGF282" s="641" t="s">
        <v>11</v>
      </c>
      <c r="DGG282" s="643" t="s">
        <v>11</v>
      </c>
      <c r="DGH282" s="17"/>
      <c r="DGI282" s="42"/>
      <c r="DGJ282" s="43"/>
      <c r="DGK282" s="42"/>
      <c r="DGL282" s="20"/>
      <c r="DGM282" s="18"/>
      <c r="DGN282" s="19"/>
      <c r="DGO282" s="18"/>
      <c r="DGP282" s="19"/>
      <c r="DGQ282" s="18"/>
      <c r="DGR282" s="19"/>
      <c r="DGS282" s="18"/>
      <c r="DGT282" s="160"/>
      <c r="DGU282" s="17"/>
      <c r="DGV282" s="16"/>
      <c r="DGW282" s="15"/>
      <c r="DGX282" s="620"/>
      <c r="DGY282" s="622"/>
      <c r="DGZ282" s="624"/>
      <c r="DHA282" s="22"/>
      <c r="DHB282" s="626" t="s">
        <v>45</v>
      </c>
      <c r="DHC282" s="627"/>
      <c r="DHD282" s="17"/>
      <c r="DHE282" s="21"/>
      <c r="DHF282" s="630"/>
      <c r="DHG282" s="41"/>
      <c r="DHH282" s="16"/>
      <c r="DHI282" s="632" t="s">
        <v>46</v>
      </c>
      <c r="DHJ282" s="645"/>
      <c r="DHK282" s="624"/>
      <c r="DHL282" s="641" t="s">
        <v>11</v>
      </c>
      <c r="DHM282" s="643" t="s">
        <v>11</v>
      </c>
      <c r="DHN282" s="17"/>
      <c r="DHO282" s="42"/>
      <c r="DHP282" s="43"/>
      <c r="DHQ282" s="42"/>
      <c r="DHR282" s="20"/>
      <c r="DHS282" s="18"/>
      <c r="DHT282" s="19"/>
      <c r="DHU282" s="18"/>
      <c r="DHV282" s="19"/>
      <c r="DHW282" s="18"/>
      <c r="DHX282" s="19"/>
      <c r="DHY282" s="18"/>
      <c r="DHZ282" s="160"/>
      <c r="DIA282" s="17"/>
      <c r="DIB282" s="16"/>
      <c r="DIC282" s="15"/>
      <c r="DID282" s="620"/>
      <c r="DIE282" s="622"/>
      <c r="DIF282" s="624"/>
      <c r="DIG282" s="22"/>
      <c r="DIH282" s="626" t="s">
        <v>45</v>
      </c>
      <c r="DII282" s="627"/>
      <c r="DIJ282" s="17"/>
      <c r="DIK282" s="21"/>
      <c r="DIL282" s="630"/>
      <c r="DIM282" s="41"/>
      <c r="DIN282" s="16"/>
      <c r="DIO282" s="632" t="s">
        <v>46</v>
      </c>
      <c r="DIP282" s="645"/>
      <c r="DIQ282" s="624"/>
      <c r="DIR282" s="641" t="s">
        <v>11</v>
      </c>
      <c r="DIS282" s="643" t="s">
        <v>11</v>
      </c>
      <c r="DIT282" s="17"/>
      <c r="DIU282" s="42"/>
      <c r="DIV282" s="43"/>
      <c r="DIW282" s="42"/>
      <c r="DIX282" s="20"/>
      <c r="DIY282" s="18"/>
      <c r="DIZ282" s="19"/>
      <c r="DJA282" s="18"/>
      <c r="DJB282" s="19"/>
      <c r="DJC282" s="18"/>
      <c r="DJD282" s="19"/>
      <c r="DJE282" s="18"/>
      <c r="DJF282" s="160"/>
      <c r="DJG282" s="17"/>
      <c r="DJH282" s="16"/>
      <c r="DJI282" s="15"/>
      <c r="DJJ282" s="620"/>
      <c r="DJK282" s="622"/>
      <c r="DJL282" s="624"/>
      <c r="DJM282" s="22"/>
      <c r="DJN282" s="626" t="s">
        <v>45</v>
      </c>
      <c r="DJO282" s="627"/>
      <c r="DJP282" s="17"/>
      <c r="DJQ282" s="21"/>
      <c r="DJR282" s="630"/>
      <c r="DJS282" s="41"/>
      <c r="DJT282" s="16"/>
      <c r="DJU282" s="632" t="s">
        <v>46</v>
      </c>
      <c r="DJV282" s="645"/>
      <c r="DJW282" s="624"/>
      <c r="DJX282" s="641" t="s">
        <v>11</v>
      </c>
      <c r="DJY282" s="643" t="s">
        <v>11</v>
      </c>
      <c r="DJZ282" s="17"/>
      <c r="DKA282" s="42"/>
      <c r="DKB282" s="43"/>
      <c r="DKC282" s="42"/>
      <c r="DKD282" s="20"/>
      <c r="DKE282" s="18"/>
      <c r="DKF282" s="19"/>
      <c r="DKG282" s="18"/>
      <c r="DKH282" s="19"/>
      <c r="DKI282" s="18"/>
      <c r="DKJ282" s="19"/>
      <c r="DKK282" s="18"/>
      <c r="DKL282" s="160"/>
      <c r="DKM282" s="17"/>
      <c r="DKN282" s="16"/>
      <c r="DKO282" s="15"/>
      <c r="DKP282" s="620"/>
      <c r="DKQ282" s="622"/>
      <c r="DKR282" s="624"/>
      <c r="DKS282" s="22"/>
      <c r="DKT282" s="626" t="s">
        <v>45</v>
      </c>
      <c r="DKU282" s="627"/>
      <c r="DKV282" s="17"/>
      <c r="DKW282" s="21"/>
      <c r="DKX282" s="630"/>
      <c r="DKY282" s="41"/>
      <c r="DKZ282" s="16"/>
      <c r="DLA282" s="632" t="s">
        <v>46</v>
      </c>
      <c r="DLB282" s="645"/>
      <c r="DLC282" s="624"/>
      <c r="DLD282" s="641" t="s">
        <v>11</v>
      </c>
      <c r="DLE282" s="643" t="s">
        <v>11</v>
      </c>
      <c r="DLF282" s="17"/>
      <c r="DLG282" s="42"/>
      <c r="DLH282" s="43"/>
      <c r="DLI282" s="42"/>
      <c r="DLJ282" s="20"/>
      <c r="DLK282" s="18"/>
      <c r="DLL282" s="19"/>
      <c r="DLM282" s="18"/>
      <c r="DLN282" s="19"/>
      <c r="DLO282" s="18"/>
      <c r="DLP282" s="19"/>
      <c r="DLQ282" s="18"/>
      <c r="DLR282" s="160"/>
      <c r="DLS282" s="17"/>
      <c r="DLT282" s="16"/>
      <c r="DLU282" s="15"/>
      <c r="DLV282" s="620"/>
      <c r="DLW282" s="622"/>
      <c r="DLX282" s="624"/>
      <c r="DLY282" s="22"/>
      <c r="DLZ282" s="626" t="s">
        <v>45</v>
      </c>
      <c r="DMA282" s="627"/>
      <c r="DMB282" s="17"/>
      <c r="DMC282" s="21"/>
      <c r="DMD282" s="630"/>
      <c r="DME282" s="41"/>
      <c r="DMF282" s="16"/>
      <c r="DMG282" s="632" t="s">
        <v>46</v>
      </c>
      <c r="DMH282" s="645"/>
      <c r="DMI282" s="624"/>
      <c r="DMJ282" s="641" t="s">
        <v>11</v>
      </c>
      <c r="DMK282" s="643" t="s">
        <v>11</v>
      </c>
      <c r="DML282" s="17"/>
      <c r="DMM282" s="42"/>
      <c r="DMN282" s="43"/>
      <c r="DMO282" s="42"/>
      <c r="DMP282" s="20"/>
      <c r="DMQ282" s="18"/>
      <c r="DMR282" s="19"/>
      <c r="DMS282" s="18"/>
      <c r="DMT282" s="19"/>
      <c r="DMU282" s="18"/>
      <c r="DMV282" s="19"/>
      <c r="DMW282" s="18"/>
      <c r="DMX282" s="160"/>
      <c r="DMY282" s="17"/>
      <c r="DMZ282" s="16"/>
      <c r="DNA282" s="15"/>
      <c r="DNB282" s="620"/>
      <c r="DNC282" s="622"/>
      <c r="DND282" s="624"/>
      <c r="DNE282" s="22"/>
      <c r="DNF282" s="626" t="s">
        <v>45</v>
      </c>
      <c r="DNG282" s="627"/>
      <c r="DNH282" s="17"/>
      <c r="DNI282" s="21"/>
      <c r="DNJ282" s="630"/>
      <c r="DNK282" s="41"/>
      <c r="DNL282" s="16"/>
      <c r="DNM282" s="632" t="s">
        <v>46</v>
      </c>
      <c r="DNN282" s="645"/>
      <c r="DNO282" s="624"/>
      <c r="DNP282" s="641" t="s">
        <v>11</v>
      </c>
      <c r="DNQ282" s="643" t="s">
        <v>11</v>
      </c>
      <c r="DNR282" s="17"/>
      <c r="DNS282" s="42"/>
      <c r="DNT282" s="43"/>
      <c r="DNU282" s="42"/>
      <c r="DNV282" s="20"/>
      <c r="DNW282" s="18"/>
      <c r="DNX282" s="19"/>
      <c r="DNY282" s="18"/>
      <c r="DNZ282" s="19"/>
      <c r="DOA282" s="18"/>
      <c r="DOB282" s="19"/>
      <c r="DOC282" s="18"/>
      <c r="DOD282" s="160"/>
      <c r="DOE282" s="17"/>
      <c r="DOF282" s="16"/>
      <c r="DOG282" s="15"/>
      <c r="DOH282" s="620"/>
      <c r="DOI282" s="622"/>
      <c r="DOJ282" s="624"/>
      <c r="DOK282" s="22"/>
      <c r="DOL282" s="626" t="s">
        <v>45</v>
      </c>
      <c r="DOM282" s="627"/>
      <c r="DON282" s="17"/>
      <c r="DOO282" s="21"/>
      <c r="DOP282" s="630"/>
      <c r="DOQ282" s="41"/>
      <c r="DOR282" s="16"/>
      <c r="DOS282" s="632" t="s">
        <v>46</v>
      </c>
      <c r="DOT282" s="645"/>
      <c r="DOU282" s="624"/>
      <c r="DOV282" s="641" t="s">
        <v>11</v>
      </c>
      <c r="DOW282" s="643" t="s">
        <v>11</v>
      </c>
      <c r="DOX282" s="17"/>
      <c r="DOY282" s="42"/>
      <c r="DOZ282" s="43"/>
      <c r="DPA282" s="42"/>
      <c r="DPB282" s="20"/>
      <c r="DPC282" s="18"/>
      <c r="DPD282" s="19"/>
      <c r="DPE282" s="18"/>
      <c r="DPF282" s="19"/>
      <c r="DPG282" s="18"/>
      <c r="DPH282" s="19"/>
      <c r="DPI282" s="18"/>
      <c r="DPJ282" s="160"/>
      <c r="DPK282" s="17"/>
      <c r="DPL282" s="16"/>
      <c r="DPM282" s="15"/>
      <c r="DPN282" s="620"/>
      <c r="DPO282" s="622"/>
      <c r="DPP282" s="624"/>
      <c r="DPQ282" s="22"/>
      <c r="DPR282" s="626" t="s">
        <v>45</v>
      </c>
      <c r="DPS282" s="627"/>
      <c r="DPT282" s="17"/>
      <c r="DPU282" s="21"/>
      <c r="DPV282" s="630"/>
      <c r="DPW282" s="41"/>
      <c r="DPX282" s="16"/>
      <c r="DPY282" s="632" t="s">
        <v>46</v>
      </c>
      <c r="DPZ282" s="645"/>
      <c r="DQA282" s="624"/>
      <c r="DQB282" s="641" t="s">
        <v>11</v>
      </c>
      <c r="DQC282" s="643" t="s">
        <v>11</v>
      </c>
      <c r="DQD282" s="17"/>
      <c r="DQE282" s="42"/>
      <c r="DQF282" s="43"/>
      <c r="DQG282" s="42"/>
      <c r="DQH282" s="20"/>
      <c r="DQI282" s="18"/>
      <c r="DQJ282" s="19"/>
      <c r="DQK282" s="18"/>
      <c r="DQL282" s="19"/>
      <c r="DQM282" s="18"/>
      <c r="DQN282" s="19"/>
      <c r="DQO282" s="18"/>
      <c r="DQP282" s="160"/>
      <c r="DQQ282" s="17"/>
      <c r="DQR282" s="16"/>
      <c r="DQS282" s="15"/>
      <c r="DQT282" s="620"/>
      <c r="DQU282" s="622"/>
      <c r="DQV282" s="624"/>
      <c r="DQW282" s="22"/>
      <c r="DQX282" s="626" t="s">
        <v>45</v>
      </c>
      <c r="DQY282" s="627"/>
      <c r="DQZ282" s="17"/>
      <c r="DRA282" s="21"/>
      <c r="DRB282" s="630"/>
      <c r="DRC282" s="41"/>
      <c r="DRD282" s="16"/>
      <c r="DRE282" s="632" t="s">
        <v>46</v>
      </c>
      <c r="DRF282" s="645"/>
      <c r="DRG282" s="624"/>
      <c r="DRH282" s="641" t="s">
        <v>11</v>
      </c>
      <c r="DRI282" s="643" t="s">
        <v>11</v>
      </c>
      <c r="DRJ282" s="17"/>
      <c r="DRK282" s="42"/>
      <c r="DRL282" s="43"/>
      <c r="DRM282" s="42"/>
      <c r="DRN282" s="20"/>
      <c r="DRO282" s="18"/>
      <c r="DRP282" s="19"/>
      <c r="DRQ282" s="18"/>
      <c r="DRR282" s="19"/>
      <c r="DRS282" s="18"/>
      <c r="DRT282" s="19"/>
      <c r="DRU282" s="18"/>
      <c r="DRV282" s="160"/>
      <c r="DRW282" s="17"/>
      <c r="DRX282" s="16"/>
      <c r="DRY282" s="15"/>
      <c r="DRZ282" s="620"/>
      <c r="DSA282" s="622"/>
      <c r="DSB282" s="624"/>
      <c r="DSC282" s="22"/>
      <c r="DSD282" s="626" t="s">
        <v>45</v>
      </c>
      <c r="DSE282" s="627"/>
      <c r="DSF282" s="17"/>
      <c r="DSG282" s="21"/>
      <c r="DSH282" s="630"/>
      <c r="DSI282" s="41"/>
      <c r="DSJ282" s="16"/>
      <c r="DSK282" s="632" t="s">
        <v>46</v>
      </c>
      <c r="DSL282" s="645"/>
      <c r="DSM282" s="624"/>
      <c r="DSN282" s="641" t="s">
        <v>11</v>
      </c>
      <c r="DSO282" s="643" t="s">
        <v>11</v>
      </c>
      <c r="DSP282" s="17"/>
      <c r="DSQ282" s="42"/>
      <c r="DSR282" s="43"/>
      <c r="DSS282" s="42"/>
      <c r="DST282" s="20"/>
      <c r="DSU282" s="18"/>
      <c r="DSV282" s="19"/>
      <c r="DSW282" s="18"/>
      <c r="DSX282" s="19"/>
      <c r="DSY282" s="18"/>
      <c r="DSZ282" s="19"/>
      <c r="DTA282" s="18"/>
      <c r="DTB282" s="160"/>
      <c r="DTC282" s="17"/>
      <c r="DTD282" s="16"/>
      <c r="DTE282" s="15"/>
      <c r="DTF282" s="620"/>
      <c r="DTG282" s="622"/>
      <c r="DTH282" s="624"/>
      <c r="DTI282" s="22"/>
      <c r="DTJ282" s="626" t="s">
        <v>45</v>
      </c>
      <c r="DTK282" s="627"/>
      <c r="DTL282" s="17"/>
      <c r="DTM282" s="21"/>
      <c r="DTN282" s="630"/>
      <c r="DTO282" s="41"/>
      <c r="DTP282" s="16"/>
      <c r="DTQ282" s="632" t="s">
        <v>46</v>
      </c>
      <c r="DTR282" s="645"/>
      <c r="DTS282" s="624"/>
      <c r="DTT282" s="641" t="s">
        <v>11</v>
      </c>
      <c r="DTU282" s="643" t="s">
        <v>11</v>
      </c>
      <c r="DTV282" s="17"/>
      <c r="DTW282" s="42"/>
      <c r="DTX282" s="43"/>
      <c r="DTY282" s="42"/>
      <c r="DTZ282" s="20"/>
      <c r="DUA282" s="18"/>
      <c r="DUB282" s="19"/>
      <c r="DUC282" s="18"/>
      <c r="DUD282" s="19"/>
      <c r="DUE282" s="18"/>
      <c r="DUF282" s="19"/>
      <c r="DUG282" s="18"/>
      <c r="DUH282" s="160"/>
      <c r="DUI282" s="17"/>
      <c r="DUJ282" s="16"/>
      <c r="DUK282" s="15"/>
      <c r="DUL282" s="620"/>
      <c r="DUM282" s="622"/>
      <c r="DUN282" s="624"/>
      <c r="DUO282" s="22"/>
      <c r="DUP282" s="626" t="s">
        <v>45</v>
      </c>
      <c r="DUQ282" s="627"/>
      <c r="DUR282" s="17"/>
      <c r="DUS282" s="21"/>
      <c r="DUT282" s="630"/>
      <c r="DUU282" s="41"/>
      <c r="DUV282" s="16"/>
      <c r="DUW282" s="632" t="s">
        <v>46</v>
      </c>
      <c r="DUX282" s="645"/>
      <c r="DUY282" s="624"/>
      <c r="DUZ282" s="641" t="s">
        <v>11</v>
      </c>
      <c r="DVA282" s="643" t="s">
        <v>11</v>
      </c>
      <c r="DVB282" s="17"/>
      <c r="DVC282" s="42"/>
      <c r="DVD282" s="43"/>
      <c r="DVE282" s="42"/>
      <c r="DVF282" s="20"/>
      <c r="DVG282" s="18"/>
      <c r="DVH282" s="19"/>
      <c r="DVI282" s="18"/>
      <c r="DVJ282" s="19"/>
      <c r="DVK282" s="18"/>
      <c r="DVL282" s="19"/>
      <c r="DVM282" s="18"/>
      <c r="DVN282" s="160"/>
      <c r="DVO282" s="17"/>
      <c r="DVP282" s="16"/>
      <c r="DVQ282" s="15"/>
      <c r="DVR282" s="620"/>
      <c r="DVS282" s="622"/>
      <c r="DVT282" s="624"/>
      <c r="DVU282" s="22"/>
      <c r="DVV282" s="626" t="s">
        <v>45</v>
      </c>
      <c r="DVW282" s="627"/>
      <c r="DVX282" s="17"/>
      <c r="DVY282" s="21"/>
      <c r="DVZ282" s="630"/>
      <c r="DWA282" s="41"/>
      <c r="DWB282" s="16"/>
      <c r="DWC282" s="632" t="s">
        <v>46</v>
      </c>
      <c r="DWD282" s="645"/>
      <c r="DWE282" s="624"/>
      <c r="DWF282" s="641" t="s">
        <v>11</v>
      </c>
      <c r="DWG282" s="643" t="s">
        <v>11</v>
      </c>
      <c r="DWH282" s="17"/>
      <c r="DWI282" s="42"/>
      <c r="DWJ282" s="43"/>
      <c r="DWK282" s="42"/>
      <c r="DWL282" s="20"/>
      <c r="DWM282" s="18"/>
      <c r="DWN282" s="19"/>
      <c r="DWO282" s="18"/>
      <c r="DWP282" s="19"/>
      <c r="DWQ282" s="18"/>
      <c r="DWR282" s="19"/>
      <c r="DWS282" s="18"/>
      <c r="DWT282" s="160"/>
      <c r="DWU282" s="17"/>
      <c r="DWV282" s="16"/>
      <c r="DWW282" s="15"/>
      <c r="DWX282" s="620"/>
      <c r="DWY282" s="622"/>
      <c r="DWZ282" s="624"/>
      <c r="DXA282" s="22"/>
      <c r="DXB282" s="626" t="s">
        <v>45</v>
      </c>
      <c r="DXC282" s="627"/>
      <c r="DXD282" s="17"/>
      <c r="DXE282" s="21"/>
      <c r="DXF282" s="630"/>
      <c r="DXG282" s="41"/>
      <c r="DXH282" s="16"/>
      <c r="DXI282" s="632" t="s">
        <v>46</v>
      </c>
      <c r="DXJ282" s="645"/>
      <c r="DXK282" s="624"/>
      <c r="DXL282" s="641" t="s">
        <v>11</v>
      </c>
      <c r="DXM282" s="643" t="s">
        <v>11</v>
      </c>
      <c r="DXN282" s="17"/>
      <c r="DXO282" s="42"/>
      <c r="DXP282" s="43"/>
      <c r="DXQ282" s="42"/>
      <c r="DXR282" s="20"/>
      <c r="DXS282" s="18"/>
      <c r="DXT282" s="19"/>
      <c r="DXU282" s="18"/>
      <c r="DXV282" s="19"/>
      <c r="DXW282" s="18"/>
      <c r="DXX282" s="19"/>
      <c r="DXY282" s="18"/>
      <c r="DXZ282" s="160"/>
      <c r="DYA282" s="17"/>
      <c r="DYB282" s="16"/>
      <c r="DYC282" s="15"/>
      <c r="DYD282" s="620"/>
      <c r="DYE282" s="622"/>
      <c r="DYF282" s="624"/>
      <c r="DYG282" s="22"/>
      <c r="DYH282" s="626" t="s">
        <v>45</v>
      </c>
      <c r="DYI282" s="627"/>
      <c r="DYJ282" s="17"/>
      <c r="DYK282" s="21"/>
      <c r="DYL282" s="630"/>
      <c r="DYM282" s="41"/>
      <c r="DYN282" s="16"/>
      <c r="DYO282" s="632" t="s">
        <v>46</v>
      </c>
      <c r="DYP282" s="645"/>
      <c r="DYQ282" s="624"/>
      <c r="DYR282" s="641" t="s">
        <v>11</v>
      </c>
      <c r="DYS282" s="643" t="s">
        <v>11</v>
      </c>
      <c r="DYT282" s="17"/>
      <c r="DYU282" s="42"/>
      <c r="DYV282" s="43"/>
      <c r="DYW282" s="42"/>
      <c r="DYX282" s="20"/>
      <c r="DYY282" s="18"/>
      <c r="DYZ282" s="19"/>
      <c r="DZA282" s="18"/>
      <c r="DZB282" s="19"/>
      <c r="DZC282" s="18"/>
      <c r="DZD282" s="19"/>
      <c r="DZE282" s="18"/>
      <c r="DZF282" s="160"/>
      <c r="DZG282" s="17"/>
      <c r="DZH282" s="16"/>
      <c r="DZI282" s="15"/>
      <c r="DZJ282" s="620"/>
      <c r="DZK282" s="622"/>
      <c r="DZL282" s="624"/>
      <c r="DZM282" s="22"/>
      <c r="DZN282" s="626" t="s">
        <v>45</v>
      </c>
      <c r="DZO282" s="627"/>
      <c r="DZP282" s="17"/>
      <c r="DZQ282" s="21"/>
      <c r="DZR282" s="630"/>
      <c r="DZS282" s="41"/>
      <c r="DZT282" s="16"/>
      <c r="DZU282" s="632" t="s">
        <v>46</v>
      </c>
      <c r="DZV282" s="645"/>
      <c r="DZW282" s="624"/>
      <c r="DZX282" s="641" t="s">
        <v>11</v>
      </c>
      <c r="DZY282" s="643" t="s">
        <v>11</v>
      </c>
      <c r="DZZ282" s="17"/>
      <c r="EAA282" s="42"/>
      <c r="EAB282" s="43"/>
      <c r="EAC282" s="42"/>
      <c r="EAD282" s="20"/>
      <c r="EAE282" s="18"/>
      <c r="EAF282" s="19"/>
      <c r="EAG282" s="18"/>
      <c r="EAH282" s="19"/>
      <c r="EAI282" s="18"/>
      <c r="EAJ282" s="19"/>
      <c r="EAK282" s="18"/>
      <c r="EAL282" s="160"/>
      <c r="EAM282" s="17"/>
      <c r="EAN282" s="16"/>
      <c r="EAO282" s="15"/>
      <c r="EAP282" s="620"/>
      <c r="EAQ282" s="622"/>
      <c r="EAR282" s="624"/>
      <c r="EAS282" s="22"/>
      <c r="EAT282" s="626" t="s">
        <v>45</v>
      </c>
      <c r="EAU282" s="627"/>
      <c r="EAV282" s="17"/>
      <c r="EAW282" s="21"/>
      <c r="EAX282" s="630"/>
      <c r="EAY282" s="41"/>
      <c r="EAZ282" s="16"/>
      <c r="EBA282" s="632" t="s">
        <v>46</v>
      </c>
      <c r="EBB282" s="645"/>
      <c r="EBC282" s="624"/>
      <c r="EBD282" s="641" t="s">
        <v>11</v>
      </c>
      <c r="EBE282" s="643" t="s">
        <v>11</v>
      </c>
      <c r="EBF282" s="17"/>
      <c r="EBG282" s="42"/>
      <c r="EBH282" s="43"/>
      <c r="EBI282" s="42"/>
      <c r="EBJ282" s="20"/>
      <c r="EBK282" s="18"/>
      <c r="EBL282" s="19"/>
      <c r="EBM282" s="18"/>
      <c r="EBN282" s="19"/>
      <c r="EBO282" s="18"/>
      <c r="EBP282" s="19"/>
      <c r="EBQ282" s="18"/>
      <c r="EBR282" s="160"/>
      <c r="EBS282" s="17"/>
      <c r="EBT282" s="16"/>
      <c r="EBU282" s="15"/>
      <c r="EBV282" s="620"/>
      <c r="EBW282" s="622"/>
      <c r="EBX282" s="624"/>
      <c r="EBY282" s="22"/>
      <c r="EBZ282" s="626" t="s">
        <v>45</v>
      </c>
      <c r="ECA282" s="627"/>
      <c r="ECB282" s="17"/>
      <c r="ECC282" s="21"/>
      <c r="ECD282" s="630"/>
      <c r="ECE282" s="41"/>
      <c r="ECF282" s="16"/>
      <c r="ECG282" s="632" t="s">
        <v>46</v>
      </c>
      <c r="ECH282" s="645"/>
      <c r="ECI282" s="624"/>
      <c r="ECJ282" s="641" t="s">
        <v>11</v>
      </c>
      <c r="ECK282" s="643" t="s">
        <v>11</v>
      </c>
      <c r="ECL282" s="17"/>
      <c r="ECM282" s="42"/>
      <c r="ECN282" s="43"/>
      <c r="ECO282" s="42"/>
      <c r="ECP282" s="20"/>
      <c r="ECQ282" s="18"/>
      <c r="ECR282" s="19"/>
      <c r="ECS282" s="18"/>
      <c r="ECT282" s="19"/>
      <c r="ECU282" s="18"/>
      <c r="ECV282" s="19"/>
      <c r="ECW282" s="18"/>
      <c r="ECX282" s="160"/>
      <c r="ECY282" s="17"/>
      <c r="ECZ282" s="16"/>
      <c r="EDA282" s="15"/>
      <c r="EDB282" s="620"/>
      <c r="EDC282" s="622"/>
      <c r="EDD282" s="624"/>
      <c r="EDE282" s="22"/>
      <c r="EDF282" s="626" t="s">
        <v>45</v>
      </c>
      <c r="EDG282" s="627"/>
      <c r="EDH282" s="17"/>
      <c r="EDI282" s="21"/>
      <c r="EDJ282" s="630"/>
      <c r="EDK282" s="41"/>
      <c r="EDL282" s="16"/>
      <c r="EDM282" s="632" t="s">
        <v>46</v>
      </c>
      <c r="EDN282" s="645"/>
      <c r="EDO282" s="624"/>
      <c r="EDP282" s="641" t="s">
        <v>11</v>
      </c>
      <c r="EDQ282" s="643" t="s">
        <v>11</v>
      </c>
      <c r="EDR282" s="17"/>
      <c r="EDS282" s="42"/>
      <c r="EDT282" s="43"/>
      <c r="EDU282" s="42"/>
      <c r="EDV282" s="20"/>
      <c r="EDW282" s="18"/>
      <c r="EDX282" s="19"/>
      <c r="EDY282" s="18"/>
      <c r="EDZ282" s="19"/>
      <c r="EEA282" s="18"/>
      <c r="EEB282" s="19"/>
      <c r="EEC282" s="18"/>
      <c r="EED282" s="160"/>
      <c r="EEE282" s="17"/>
      <c r="EEF282" s="16"/>
      <c r="EEG282" s="15"/>
      <c r="EEH282" s="620"/>
      <c r="EEI282" s="622"/>
      <c r="EEJ282" s="624"/>
      <c r="EEK282" s="22"/>
      <c r="EEL282" s="626" t="s">
        <v>45</v>
      </c>
      <c r="EEM282" s="627"/>
      <c r="EEN282" s="17"/>
      <c r="EEO282" s="21"/>
      <c r="EEP282" s="630"/>
      <c r="EEQ282" s="41"/>
      <c r="EER282" s="16"/>
      <c r="EES282" s="632" t="s">
        <v>46</v>
      </c>
      <c r="EET282" s="645"/>
      <c r="EEU282" s="624"/>
      <c r="EEV282" s="641" t="s">
        <v>11</v>
      </c>
      <c r="EEW282" s="643" t="s">
        <v>11</v>
      </c>
      <c r="EEX282" s="17"/>
      <c r="EEY282" s="42"/>
      <c r="EEZ282" s="43"/>
      <c r="EFA282" s="42"/>
      <c r="EFB282" s="20"/>
      <c r="EFC282" s="18"/>
      <c r="EFD282" s="19"/>
      <c r="EFE282" s="18"/>
      <c r="EFF282" s="19"/>
      <c r="EFG282" s="18"/>
      <c r="EFH282" s="19"/>
      <c r="EFI282" s="18"/>
      <c r="EFJ282" s="160"/>
      <c r="EFK282" s="17"/>
      <c r="EFL282" s="16"/>
      <c r="EFM282" s="15"/>
      <c r="EFN282" s="620"/>
      <c r="EFO282" s="622"/>
      <c r="EFP282" s="624"/>
      <c r="EFQ282" s="22"/>
      <c r="EFR282" s="626" t="s">
        <v>45</v>
      </c>
      <c r="EFS282" s="627"/>
      <c r="EFT282" s="17"/>
      <c r="EFU282" s="21"/>
      <c r="EFV282" s="630"/>
      <c r="EFW282" s="41"/>
      <c r="EFX282" s="16"/>
      <c r="EFY282" s="632" t="s">
        <v>46</v>
      </c>
      <c r="EFZ282" s="645"/>
      <c r="EGA282" s="624"/>
      <c r="EGB282" s="641" t="s">
        <v>11</v>
      </c>
      <c r="EGC282" s="643" t="s">
        <v>11</v>
      </c>
      <c r="EGD282" s="17"/>
      <c r="EGE282" s="42"/>
      <c r="EGF282" s="43"/>
      <c r="EGG282" s="42"/>
      <c r="EGH282" s="20"/>
      <c r="EGI282" s="18"/>
      <c r="EGJ282" s="19"/>
      <c r="EGK282" s="18"/>
      <c r="EGL282" s="19"/>
      <c r="EGM282" s="18"/>
      <c r="EGN282" s="19"/>
      <c r="EGO282" s="18"/>
      <c r="EGP282" s="160"/>
      <c r="EGQ282" s="17"/>
      <c r="EGR282" s="16"/>
      <c r="EGS282" s="15"/>
      <c r="EGT282" s="620"/>
      <c r="EGU282" s="622"/>
      <c r="EGV282" s="624"/>
      <c r="EGW282" s="22"/>
      <c r="EGX282" s="626" t="s">
        <v>45</v>
      </c>
      <c r="EGY282" s="627"/>
      <c r="EGZ282" s="17"/>
      <c r="EHA282" s="21"/>
      <c r="EHB282" s="630"/>
      <c r="EHC282" s="41"/>
      <c r="EHD282" s="16"/>
      <c r="EHE282" s="632" t="s">
        <v>46</v>
      </c>
      <c r="EHF282" s="645"/>
      <c r="EHG282" s="624"/>
      <c r="EHH282" s="641" t="s">
        <v>11</v>
      </c>
      <c r="EHI282" s="643" t="s">
        <v>11</v>
      </c>
      <c r="EHJ282" s="17"/>
      <c r="EHK282" s="42"/>
      <c r="EHL282" s="43"/>
      <c r="EHM282" s="42"/>
      <c r="EHN282" s="20"/>
      <c r="EHO282" s="18"/>
      <c r="EHP282" s="19"/>
      <c r="EHQ282" s="18"/>
      <c r="EHR282" s="19"/>
      <c r="EHS282" s="18"/>
      <c r="EHT282" s="19"/>
      <c r="EHU282" s="18"/>
      <c r="EHV282" s="160"/>
      <c r="EHW282" s="17"/>
      <c r="EHX282" s="16"/>
      <c r="EHY282" s="15"/>
      <c r="EHZ282" s="620"/>
      <c r="EIA282" s="622"/>
      <c r="EIB282" s="624"/>
      <c r="EIC282" s="22"/>
      <c r="EID282" s="626" t="s">
        <v>45</v>
      </c>
      <c r="EIE282" s="627"/>
      <c r="EIF282" s="17"/>
      <c r="EIG282" s="21"/>
      <c r="EIH282" s="630"/>
      <c r="EII282" s="41"/>
      <c r="EIJ282" s="16"/>
      <c r="EIK282" s="632" t="s">
        <v>46</v>
      </c>
      <c r="EIL282" s="645"/>
      <c r="EIM282" s="624"/>
      <c r="EIN282" s="641" t="s">
        <v>11</v>
      </c>
      <c r="EIO282" s="643" t="s">
        <v>11</v>
      </c>
      <c r="EIP282" s="17"/>
      <c r="EIQ282" s="42"/>
      <c r="EIR282" s="43"/>
      <c r="EIS282" s="42"/>
      <c r="EIT282" s="20"/>
      <c r="EIU282" s="18"/>
      <c r="EIV282" s="19"/>
      <c r="EIW282" s="18"/>
      <c r="EIX282" s="19"/>
      <c r="EIY282" s="18"/>
      <c r="EIZ282" s="19"/>
      <c r="EJA282" s="18"/>
      <c r="EJB282" s="160"/>
      <c r="EJC282" s="17"/>
      <c r="EJD282" s="16"/>
      <c r="EJE282" s="15"/>
      <c r="EJF282" s="620"/>
      <c r="EJG282" s="622"/>
      <c r="EJH282" s="624"/>
      <c r="EJI282" s="22"/>
      <c r="EJJ282" s="626" t="s">
        <v>45</v>
      </c>
      <c r="EJK282" s="627"/>
      <c r="EJL282" s="17"/>
      <c r="EJM282" s="21"/>
      <c r="EJN282" s="630"/>
      <c r="EJO282" s="41"/>
      <c r="EJP282" s="16"/>
      <c r="EJQ282" s="632" t="s">
        <v>46</v>
      </c>
      <c r="EJR282" s="645"/>
      <c r="EJS282" s="624"/>
      <c r="EJT282" s="641" t="s">
        <v>11</v>
      </c>
      <c r="EJU282" s="643" t="s">
        <v>11</v>
      </c>
      <c r="EJV282" s="17"/>
      <c r="EJW282" s="42"/>
      <c r="EJX282" s="43"/>
      <c r="EJY282" s="42"/>
      <c r="EJZ282" s="20"/>
      <c r="EKA282" s="18"/>
      <c r="EKB282" s="19"/>
      <c r="EKC282" s="18"/>
      <c r="EKD282" s="19"/>
      <c r="EKE282" s="18"/>
      <c r="EKF282" s="19"/>
      <c r="EKG282" s="18"/>
      <c r="EKH282" s="160"/>
      <c r="EKI282" s="17"/>
      <c r="EKJ282" s="16"/>
      <c r="EKK282" s="15"/>
      <c r="EKL282" s="620"/>
      <c r="EKM282" s="622"/>
      <c r="EKN282" s="624"/>
      <c r="EKO282" s="22"/>
      <c r="EKP282" s="626" t="s">
        <v>45</v>
      </c>
      <c r="EKQ282" s="627"/>
      <c r="EKR282" s="17"/>
      <c r="EKS282" s="21"/>
      <c r="EKT282" s="630"/>
      <c r="EKU282" s="41"/>
      <c r="EKV282" s="16"/>
      <c r="EKW282" s="632" t="s">
        <v>46</v>
      </c>
      <c r="EKX282" s="645"/>
      <c r="EKY282" s="624"/>
      <c r="EKZ282" s="641" t="s">
        <v>11</v>
      </c>
      <c r="ELA282" s="643" t="s">
        <v>11</v>
      </c>
      <c r="ELB282" s="17"/>
      <c r="ELC282" s="42"/>
      <c r="ELD282" s="43"/>
      <c r="ELE282" s="42"/>
      <c r="ELF282" s="20"/>
      <c r="ELG282" s="18"/>
      <c r="ELH282" s="19"/>
      <c r="ELI282" s="18"/>
      <c r="ELJ282" s="19"/>
      <c r="ELK282" s="18"/>
      <c r="ELL282" s="19"/>
      <c r="ELM282" s="18"/>
      <c r="ELN282" s="160"/>
      <c r="ELO282" s="17"/>
      <c r="ELP282" s="16"/>
      <c r="ELQ282" s="15"/>
      <c r="ELR282" s="620"/>
      <c r="ELS282" s="622"/>
      <c r="ELT282" s="624"/>
      <c r="ELU282" s="22"/>
      <c r="ELV282" s="626" t="s">
        <v>45</v>
      </c>
      <c r="ELW282" s="627"/>
      <c r="ELX282" s="17"/>
      <c r="ELY282" s="21"/>
      <c r="ELZ282" s="630"/>
      <c r="EMA282" s="41"/>
      <c r="EMB282" s="16"/>
      <c r="EMC282" s="632" t="s">
        <v>46</v>
      </c>
      <c r="EMD282" s="645"/>
      <c r="EME282" s="624"/>
      <c r="EMF282" s="641" t="s">
        <v>11</v>
      </c>
      <c r="EMG282" s="643" t="s">
        <v>11</v>
      </c>
      <c r="EMH282" s="17"/>
      <c r="EMI282" s="42"/>
      <c r="EMJ282" s="43"/>
      <c r="EMK282" s="42"/>
      <c r="EML282" s="20"/>
      <c r="EMM282" s="18"/>
      <c r="EMN282" s="19"/>
      <c r="EMO282" s="18"/>
      <c r="EMP282" s="19"/>
      <c r="EMQ282" s="18"/>
      <c r="EMR282" s="19"/>
      <c r="EMS282" s="18"/>
      <c r="EMT282" s="160"/>
      <c r="EMU282" s="17"/>
      <c r="EMV282" s="16"/>
      <c r="EMW282" s="15"/>
      <c r="EMX282" s="620"/>
      <c r="EMY282" s="622"/>
      <c r="EMZ282" s="624"/>
      <c r="ENA282" s="22"/>
      <c r="ENB282" s="626" t="s">
        <v>45</v>
      </c>
      <c r="ENC282" s="627"/>
      <c r="END282" s="17"/>
      <c r="ENE282" s="21"/>
      <c r="ENF282" s="630"/>
      <c r="ENG282" s="41"/>
      <c r="ENH282" s="16"/>
      <c r="ENI282" s="632" t="s">
        <v>46</v>
      </c>
      <c r="ENJ282" s="645"/>
      <c r="ENK282" s="624"/>
      <c r="ENL282" s="641" t="s">
        <v>11</v>
      </c>
      <c r="ENM282" s="643" t="s">
        <v>11</v>
      </c>
      <c r="ENN282" s="17"/>
      <c r="ENO282" s="42"/>
      <c r="ENP282" s="43"/>
      <c r="ENQ282" s="42"/>
      <c r="ENR282" s="20"/>
      <c r="ENS282" s="18"/>
      <c r="ENT282" s="19"/>
      <c r="ENU282" s="18"/>
      <c r="ENV282" s="19"/>
      <c r="ENW282" s="18"/>
      <c r="ENX282" s="19"/>
      <c r="ENY282" s="18"/>
      <c r="ENZ282" s="160"/>
      <c r="EOA282" s="17"/>
      <c r="EOB282" s="16"/>
      <c r="EOC282" s="15"/>
      <c r="EOD282" s="620"/>
      <c r="EOE282" s="622"/>
      <c r="EOF282" s="624"/>
      <c r="EOG282" s="22"/>
      <c r="EOH282" s="626" t="s">
        <v>45</v>
      </c>
      <c r="EOI282" s="627"/>
      <c r="EOJ282" s="17"/>
      <c r="EOK282" s="21"/>
      <c r="EOL282" s="630"/>
      <c r="EOM282" s="41"/>
      <c r="EON282" s="16"/>
      <c r="EOO282" s="632" t="s">
        <v>46</v>
      </c>
      <c r="EOP282" s="645"/>
      <c r="EOQ282" s="624"/>
      <c r="EOR282" s="641" t="s">
        <v>11</v>
      </c>
      <c r="EOS282" s="643" t="s">
        <v>11</v>
      </c>
      <c r="EOT282" s="17"/>
      <c r="EOU282" s="42"/>
      <c r="EOV282" s="43"/>
      <c r="EOW282" s="42"/>
      <c r="EOX282" s="20"/>
      <c r="EOY282" s="18"/>
      <c r="EOZ282" s="19"/>
      <c r="EPA282" s="18"/>
      <c r="EPB282" s="19"/>
      <c r="EPC282" s="18"/>
      <c r="EPD282" s="19"/>
      <c r="EPE282" s="18"/>
      <c r="EPF282" s="160"/>
      <c r="EPG282" s="17"/>
      <c r="EPH282" s="16"/>
      <c r="EPI282" s="15"/>
      <c r="EPJ282" s="620"/>
      <c r="EPK282" s="622"/>
      <c r="EPL282" s="624"/>
      <c r="EPM282" s="22"/>
      <c r="EPN282" s="626" t="s">
        <v>45</v>
      </c>
      <c r="EPO282" s="627"/>
      <c r="EPP282" s="17"/>
      <c r="EPQ282" s="21"/>
      <c r="EPR282" s="630"/>
      <c r="EPS282" s="41"/>
      <c r="EPT282" s="16"/>
      <c r="EPU282" s="632" t="s">
        <v>46</v>
      </c>
      <c r="EPV282" s="645"/>
      <c r="EPW282" s="624"/>
      <c r="EPX282" s="641" t="s">
        <v>11</v>
      </c>
      <c r="EPY282" s="643" t="s">
        <v>11</v>
      </c>
      <c r="EPZ282" s="17"/>
      <c r="EQA282" s="42"/>
      <c r="EQB282" s="43"/>
      <c r="EQC282" s="42"/>
      <c r="EQD282" s="20"/>
      <c r="EQE282" s="18"/>
      <c r="EQF282" s="19"/>
      <c r="EQG282" s="18"/>
      <c r="EQH282" s="19"/>
      <c r="EQI282" s="18"/>
      <c r="EQJ282" s="19"/>
      <c r="EQK282" s="18"/>
      <c r="EQL282" s="160"/>
      <c r="EQM282" s="17"/>
      <c r="EQN282" s="16"/>
      <c r="EQO282" s="15"/>
      <c r="EQP282" s="620"/>
      <c r="EQQ282" s="622"/>
      <c r="EQR282" s="624"/>
      <c r="EQS282" s="22"/>
      <c r="EQT282" s="626" t="s">
        <v>45</v>
      </c>
      <c r="EQU282" s="627"/>
      <c r="EQV282" s="17"/>
      <c r="EQW282" s="21"/>
      <c r="EQX282" s="630"/>
      <c r="EQY282" s="41"/>
      <c r="EQZ282" s="16"/>
      <c r="ERA282" s="632" t="s">
        <v>46</v>
      </c>
      <c r="ERB282" s="645"/>
      <c r="ERC282" s="624"/>
      <c r="ERD282" s="641" t="s">
        <v>11</v>
      </c>
      <c r="ERE282" s="643" t="s">
        <v>11</v>
      </c>
      <c r="ERF282" s="17"/>
      <c r="ERG282" s="42"/>
      <c r="ERH282" s="43"/>
      <c r="ERI282" s="42"/>
      <c r="ERJ282" s="20"/>
      <c r="ERK282" s="18"/>
      <c r="ERL282" s="19"/>
      <c r="ERM282" s="18"/>
      <c r="ERN282" s="19"/>
      <c r="ERO282" s="18"/>
      <c r="ERP282" s="19"/>
      <c r="ERQ282" s="18"/>
      <c r="ERR282" s="160"/>
      <c r="ERS282" s="17"/>
      <c r="ERT282" s="16"/>
      <c r="ERU282" s="15"/>
      <c r="ERV282" s="620"/>
      <c r="ERW282" s="622"/>
      <c r="ERX282" s="624"/>
      <c r="ERY282" s="22"/>
      <c r="ERZ282" s="626" t="s">
        <v>45</v>
      </c>
      <c r="ESA282" s="627"/>
      <c r="ESB282" s="17"/>
      <c r="ESC282" s="21"/>
      <c r="ESD282" s="630"/>
      <c r="ESE282" s="41"/>
      <c r="ESF282" s="16"/>
      <c r="ESG282" s="632" t="s">
        <v>46</v>
      </c>
      <c r="ESH282" s="645"/>
      <c r="ESI282" s="624"/>
      <c r="ESJ282" s="641" t="s">
        <v>11</v>
      </c>
      <c r="ESK282" s="643" t="s">
        <v>11</v>
      </c>
      <c r="ESL282" s="17"/>
      <c r="ESM282" s="42"/>
      <c r="ESN282" s="43"/>
      <c r="ESO282" s="42"/>
      <c r="ESP282" s="20"/>
      <c r="ESQ282" s="18"/>
      <c r="ESR282" s="19"/>
      <c r="ESS282" s="18"/>
      <c r="EST282" s="19"/>
      <c r="ESU282" s="18"/>
      <c r="ESV282" s="19"/>
      <c r="ESW282" s="18"/>
      <c r="ESX282" s="160"/>
      <c r="ESY282" s="17"/>
      <c r="ESZ282" s="16"/>
      <c r="ETA282" s="15"/>
      <c r="ETB282" s="620"/>
      <c r="ETC282" s="622"/>
      <c r="ETD282" s="624"/>
      <c r="ETE282" s="22"/>
      <c r="ETF282" s="626" t="s">
        <v>45</v>
      </c>
      <c r="ETG282" s="627"/>
      <c r="ETH282" s="17"/>
      <c r="ETI282" s="21"/>
      <c r="ETJ282" s="630"/>
      <c r="ETK282" s="41"/>
      <c r="ETL282" s="16"/>
      <c r="ETM282" s="632" t="s">
        <v>46</v>
      </c>
      <c r="ETN282" s="645"/>
      <c r="ETO282" s="624"/>
      <c r="ETP282" s="641" t="s">
        <v>11</v>
      </c>
      <c r="ETQ282" s="643" t="s">
        <v>11</v>
      </c>
      <c r="ETR282" s="17"/>
      <c r="ETS282" s="42"/>
      <c r="ETT282" s="43"/>
      <c r="ETU282" s="42"/>
      <c r="ETV282" s="20"/>
      <c r="ETW282" s="18"/>
      <c r="ETX282" s="19"/>
      <c r="ETY282" s="18"/>
      <c r="ETZ282" s="19"/>
      <c r="EUA282" s="18"/>
      <c r="EUB282" s="19"/>
      <c r="EUC282" s="18"/>
      <c r="EUD282" s="160"/>
      <c r="EUE282" s="17"/>
      <c r="EUF282" s="16"/>
      <c r="EUG282" s="15"/>
      <c r="EUH282" s="620"/>
      <c r="EUI282" s="622"/>
      <c r="EUJ282" s="624"/>
      <c r="EUK282" s="22"/>
      <c r="EUL282" s="626" t="s">
        <v>45</v>
      </c>
      <c r="EUM282" s="627"/>
      <c r="EUN282" s="17"/>
      <c r="EUO282" s="21"/>
      <c r="EUP282" s="630"/>
      <c r="EUQ282" s="41"/>
      <c r="EUR282" s="16"/>
      <c r="EUS282" s="632" t="s">
        <v>46</v>
      </c>
      <c r="EUT282" s="645"/>
      <c r="EUU282" s="624"/>
      <c r="EUV282" s="641" t="s">
        <v>11</v>
      </c>
      <c r="EUW282" s="643" t="s">
        <v>11</v>
      </c>
      <c r="EUX282" s="17"/>
      <c r="EUY282" s="42"/>
      <c r="EUZ282" s="43"/>
      <c r="EVA282" s="42"/>
      <c r="EVB282" s="20"/>
      <c r="EVC282" s="18"/>
      <c r="EVD282" s="19"/>
      <c r="EVE282" s="18"/>
      <c r="EVF282" s="19"/>
      <c r="EVG282" s="18"/>
      <c r="EVH282" s="19"/>
      <c r="EVI282" s="18"/>
      <c r="EVJ282" s="160"/>
      <c r="EVK282" s="17"/>
      <c r="EVL282" s="16"/>
      <c r="EVM282" s="15"/>
      <c r="EVN282" s="620"/>
      <c r="EVO282" s="622"/>
      <c r="EVP282" s="624"/>
      <c r="EVQ282" s="22"/>
      <c r="EVR282" s="626" t="s">
        <v>45</v>
      </c>
      <c r="EVS282" s="627"/>
      <c r="EVT282" s="17"/>
      <c r="EVU282" s="21"/>
      <c r="EVV282" s="630"/>
      <c r="EVW282" s="41"/>
      <c r="EVX282" s="16"/>
      <c r="EVY282" s="632" t="s">
        <v>46</v>
      </c>
      <c r="EVZ282" s="645"/>
      <c r="EWA282" s="624"/>
      <c r="EWB282" s="641" t="s">
        <v>11</v>
      </c>
      <c r="EWC282" s="643" t="s">
        <v>11</v>
      </c>
      <c r="EWD282" s="17"/>
      <c r="EWE282" s="42"/>
      <c r="EWF282" s="43"/>
      <c r="EWG282" s="42"/>
      <c r="EWH282" s="20"/>
      <c r="EWI282" s="18"/>
      <c r="EWJ282" s="19"/>
      <c r="EWK282" s="18"/>
      <c r="EWL282" s="19"/>
      <c r="EWM282" s="18"/>
      <c r="EWN282" s="19"/>
      <c r="EWO282" s="18"/>
      <c r="EWP282" s="160"/>
      <c r="EWQ282" s="17"/>
      <c r="EWR282" s="16"/>
      <c r="EWS282" s="15"/>
      <c r="EWT282" s="620"/>
      <c r="EWU282" s="622"/>
      <c r="EWV282" s="624"/>
      <c r="EWW282" s="22"/>
      <c r="EWX282" s="626" t="s">
        <v>45</v>
      </c>
      <c r="EWY282" s="627"/>
      <c r="EWZ282" s="17"/>
      <c r="EXA282" s="21"/>
      <c r="EXB282" s="630"/>
      <c r="EXC282" s="41"/>
      <c r="EXD282" s="16"/>
      <c r="EXE282" s="632" t="s">
        <v>46</v>
      </c>
      <c r="EXF282" s="645"/>
      <c r="EXG282" s="624"/>
      <c r="EXH282" s="641" t="s">
        <v>11</v>
      </c>
      <c r="EXI282" s="643" t="s">
        <v>11</v>
      </c>
      <c r="EXJ282" s="17"/>
      <c r="EXK282" s="42"/>
      <c r="EXL282" s="43"/>
      <c r="EXM282" s="42"/>
      <c r="EXN282" s="20"/>
      <c r="EXO282" s="18"/>
      <c r="EXP282" s="19"/>
      <c r="EXQ282" s="18"/>
      <c r="EXR282" s="19"/>
      <c r="EXS282" s="18"/>
      <c r="EXT282" s="19"/>
      <c r="EXU282" s="18"/>
      <c r="EXV282" s="160"/>
      <c r="EXW282" s="17"/>
      <c r="EXX282" s="16"/>
      <c r="EXY282" s="15"/>
      <c r="EXZ282" s="620"/>
      <c r="EYA282" s="622"/>
      <c r="EYB282" s="624"/>
      <c r="EYC282" s="22"/>
      <c r="EYD282" s="626" t="s">
        <v>45</v>
      </c>
      <c r="EYE282" s="627"/>
      <c r="EYF282" s="17"/>
      <c r="EYG282" s="21"/>
      <c r="EYH282" s="630"/>
      <c r="EYI282" s="41"/>
      <c r="EYJ282" s="16"/>
      <c r="EYK282" s="632" t="s">
        <v>46</v>
      </c>
      <c r="EYL282" s="645"/>
      <c r="EYM282" s="624"/>
      <c r="EYN282" s="641" t="s">
        <v>11</v>
      </c>
      <c r="EYO282" s="643" t="s">
        <v>11</v>
      </c>
      <c r="EYP282" s="17"/>
      <c r="EYQ282" s="42"/>
      <c r="EYR282" s="43"/>
      <c r="EYS282" s="42"/>
      <c r="EYT282" s="20"/>
      <c r="EYU282" s="18"/>
      <c r="EYV282" s="19"/>
      <c r="EYW282" s="18"/>
      <c r="EYX282" s="19"/>
      <c r="EYY282" s="18"/>
      <c r="EYZ282" s="19"/>
      <c r="EZA282" s="18"/>
      <c r="EZB282" s="160"/>
      <c r="EZC282" s="17"/>
      <c r="EZD282" s="16"/>
      <c r="EZE282" s="15"/>
      <c r="EZF282" s="620"/>
      <c r="EZG282" s="622"/>
      <c r="EZH282" s="624"/>
      <c r="EZI282" s="22"/>
      <c r="EZJ282" s="626" t="s">
        <v>45</v>
      </c>
      <c r="EZK282" s="627"/>
      <c r="EZL282" s="17"/>
      <c r="EZM282" s="21"/>
      <c r="EZN282" s="630"/>
      <c r="EZO282" s="41"/>
      <c r="EZP282" s="16"/>
      <c r="EZQ282" s="632" t="s">
        <v>46</v>
      </c>
      <c r="EZR282" s="645"/>
      <c r="EZS282" s="624"/>
      <c r="EZT282" s="641" t="s">
        <v>11</v>
      </c>
      <c r="EZU282" s="643" t="s">
        <v>11</v>
      </c>
      <c r="EZV282" s="17"/>
      <c r="EZW282" s="42"/>
      <c r="EZX282" s="43"/>
      <c r="EZY282" s="42"/>
      <c r="EZZ282" s="20"/>
      <c r="FAA282" s="18"/>
      <c r="FAB282" s="19"/>
      <c r="FAC282" s="18"/>
      <c r="FAD282" s="19"/>
      <c r="FAE282" s="18"/>
      <c r="FAF282" s="19"/>
      <c r="FAG282" s="18"/>
      <c r="FAH282" s="160"/>
      <c r="FAI282" s="17"/>
      <c r="FAJ282" s="16"/>
      <c r="FAK282" s="15"/>
      <c r="FAL282" s="620"/>
      <c r="FAM282" s="622"/>
      <c r="FAN282" s="624"/>
      <c r="FAO282" s="22"/>
      <c r="FAP282" s="626" t="s">
        <v>45</v>
      </c>
      <c r="FAQ282" s="627"/>
      <c r="FAR282" s="17"/>
      <c r="FAS282" s="21"/>
      <c r="FAT282" s="630"/>
      <c r="FAU282" s="41"/>
      <c r="FAV282" s="16"/>
      <c r="FAW282" s="632" t="s">
        <v>46</v>
      </c>
      <c r="FAX282" s="645"/>
      <c r="FAY282" s="624"/>
      <c r="FAZ282" s="641" t="s">
        <v>11</v>
      </c>
      <c r="FBA282" s="643" t="s">
        <v>11</v>
      </c>
      <c r="FBB282" s="17"/>
      <c r="FBC282" s="42"/>
      <c r="FBD282" s="43"/>
      <c r="FBE282" s="42"/>
      <c r="FBF282" s="20"/>
      <c r="FBG282" s="18"/>
      <c r="FBH282" s="19"/>
      <c r="FBI282" s="18"/>
      <c r="FBJ282" s="19"/>
      <c r="FBK282" s="18"/>
      <c r="FBL282" s="19"/>
      <c r="FBM282" s="18"/>
      <c r="FBN282" s="160"/>
      <c r="FBO282" s="17"/>
      <c r="FBP282" s="16"/>
      <c r="FBQ282" s="15"/>
      <c r="FBR282" s="620"/>
      <c r="FBS282" s="622"/>
      <c r="FBT282" s="624"/>
      <c r="FBU282" s="22"/>
      <c r="FBV282" s="626" t="s">
        <v>45</v>
      </c>
      <c r="FBW282" s="627"/>
      <c r="FBX282" s="17"/>
      <c r="FBY282" s="21"/>
      <c r="FBZ282" s="630"/>
      <c r="FCA282" s="41"/>
      <c r="FCB282" s="16"/>
      <c r="FCC282" s="632" t="s">
        <v>46</v>
      </c>
      <c r="FCD282" s="645"/>
      <c r="FCE282" s="624"/>
      <c r="FCF282" s="641" t="s">
        <v>11</v>
      </c>
      <c r="FCG282" s="643" t="s">
        <v>11</v>
      </c>
      <c r="FCH282" s="17"/>
      <c r="FCI282" s="42"/>
      <c r="FCJ282" s="43"/>
      <c r="FCK282" s="42"/>
      <c r="FCL282" s="20"/>
      <c r="FCM282" s="18"/>
      <c r="FCN282" s="19"/>
      <c r="FCO282" s="18"/>
      <c r="FCP282" s="19"/>
      <c r="FCQ282" s="18"/>
      <c r="FCR282" s="19"/>
      <c r="FCS282" s="18"/>
      <c r="FCT282" s="160"/>
      <c r="FCU282" s="17"/>
      <c r="FCV282" s="16"/>
      <c r="FCW282" s="15"/>
      <c r="FCX282" s="620"/>
      <c r="FCY282" s="622"/>
      <c r="FCZ282" s="624"/>
      <c r="FDA282" s="22"/>
      <c r="FDB282" s="626" t="s">
        <v>45</v>
      </c>
      <c r="FDC282" s="627"/>
      <c r="FDD282" s="17"/>
      <c r="FDE282" s="21"/>
      <c r="FDF282" s="630"/>
      <c r="FDG282" s="41"/>
      <c r="FDH282" s="16"/>
      <c r="FDI282" s="632" t="s">
        <v>46</v>
      </c>
      <c r="FDJ282" s="645"/>
      <c r="FDK282" s="624"/>
      <c r="FDL282" s="641" t="s">
        <v>11</v>
      </c>
      <c r="FDM282" s="643" t="s">
        <v>11</v>
      </c>
      <c r="FDN282" s="17"/>
      <c r="FDO282" s="42"/>
      <c r="FDP282" s="43"/>
      <c r="FDQ282" s="42"/>
      <c r="FDR282" s="20"/>
      <c r="FDS282" s="18"/>
      <c r="FDT282" s="19"/>
      <c r="FDU282" s="18"/>
      <c r="FDV282" s="19"/>
      <c r="FDW282" s="18"/>
      <c r="FDX282" s="19"/>
      <c r="FDY282" s="18"/>
      <c r="FDZ282" s="160"/>
      <c r="FEA282" s="17"/>
      <c r="FEB282" s="16"/>
      <c r="FEC282" s="15"/>
      <c r="FED282" s="620"/>
      <c r="FEE282" s="622"/>
      <c r="FEF282" s="624"/>
      <c r="FEG282" s="22"/>
      <c r="FEH282" s="626" t="s">
        <v>45</v>
      </c>
      <c r="FEI282" s="627"/>
      <c r="FEJ282" s="17"/>
      <c r="FEK282" s="21"/>
      <c r="FEL282" s="630"/>
      <c r="FEM282" s="41"/>
      <c r="FEN282" s="16"/>
      <c r="FEO282" s="632" t="s">
        <v>46</v>
      </c>
      <c r="FEP282" s="645"/>
      <c r="FEQ282" s="624"/>
      <c r="FER282" s="641" t="s">
        <v>11</v>
      </c>
      <c r="FES282" s="643" t="s">
        <v>11</v>
      </c>
      <c r="FET282" s="17"/>
      <c r="FEU282" s="42"/>
      <c r="FEV282" s="43"/>
      <c r="FEW282" s="42"/>
      <c r="FEX282" s="20"/>
      <c r="FEY282" s="18"/>
      <c r="FEZ282" s="19"/>
      <c r="FFA282" s="18"/>
      <c r="FFB282" s="19"/>
      <c r="FFC282" s="18"/>
      <c r="FFD282" s="19"/>
      <c r="FFE282" s="18"/>
      <c r="FFF282" s="160"/>
      <c r="FFG282" s="17"/>
      <c r="FFH282" s="16"/>
      <c r="FFI282" s="15"/>
      <c r="FFJ282" s="620"/>
      <c r="FFK282" s="622"/>
      <c r="FFL282" s="624"/>
      <c r="FFM282" s="22"/>
      <c r="FFN282" s="626" t="s">
        <v>45</v>
      </c>
      <c r="FFO282" s="627"/>
      <c r="FFP282" s="17"/>
      <c r="FFQ282" s="21"/>
      <c r="FFR282" s="630"/>
      <c r="FFS282" s="41"/>
      <c r="FFT282" s="16"/>
      <c r="FFU282" s="632" t="s">
        <v>46</v>
      </c>
      <c r="FFV282" s="645"/>
      <c r="FFW282" s="624"/>
      <c r="FFX282" s="641" t="s">
        <v>11</v>
      </c>
      <c r="FFY282" s="643" t="s">
        <v>11</v>
      </c>
      <c r="FFZ282" s="17"/>
      <c r="FGA282" s="42"/>
      <c r="FGB282" s="43"/>
      <c r="FGC282" s="42"/>
      <c r="FGD282" s="20"/>
      <c r="FGE282" s="18"/>
      <c r="FGF282" s="19"/>
      <c r="FGG282" s="18"/>
      <c r="FGH282" s="19"/>
      <c r="FGI282" s="18"/>
      <c r="FGJ282" s="19"/>
      <c r="FGK282" s="18"/>
      <c r="FGL282" s="160"/>
      <c r="FGM282" s="17"/>
      <c r="FGN282" s="16"/>
      <c r="FGO282" s="15"/>
      <c r="FGP282" s="620"/>
      <c r="FGQ282" s="622"/>
      <c r="FGR282" s="624"/>
      <c r="FGS282" s="22"/>
      <c r="FGT282" s="626" t="s">
        <v>45</v>
      </c>
      <c r="FGU282" s="627"/>
      <c r="FGV282" s="17"/>
      <c r="FGW282" s="21"/>
      <c r="FGX282" s="630"/>
      <c r="FGY282" s="41"/>
      <c r="FGZ282" s="16"/>
      <c r="FHA282" s="632" t="s">
        <v>46</v>
      </c>
      <c r="FHB282" s="645"/>
      <c r="FHC282" s="624"/>
      <c r="FHD282" s="641" t="s">
        <v>11</v>
      </c>
      <c r="FHE282" s="643" t="s">
        <v>11</v>
      </c>
      <c r="FHF282" s="17"/>
      <c r="FHG282" s="42"/>
      <c r="FHH282" s="43"/>
      <c r="FHI282" s="42"/>
      <c r="FHJ282" s="20"/>
      <c r="FHK282" s="18"/>
      <c r="FHL282" s="19"/>
      <c r="FHM282" s="18"/>
      <c r="FHN282" s="19"/>
      <c r="FHO282" s="18"/>
      <c r="FHP282" s="19"/>
      <c r="FHQ282" s="18"/>
      <c r="FHR282" s="160"/>
      <c r="FHS282" s="17"/>
      <c r="FHT282" s="16"/>
      <c r="FHU282" s="15"/>
      <c r="FHV282" s="620"/>
      <c r="FHW282" s="622"/>
      <c r="FHX282" s="624"/>
      <c r="FHY282" s="22"/>
      <c r="FHZ282" s="626" t="s">
        <v>45</v>
      </c>
      <c r="FIA282" s="627"/>
      <c r="FIB282" s="17"/>
      <c r="FIC282" s="21"/>
      <c r="FID282" s="630"/>
      <c r="FIE282" s="41"/>
      <c r="FIF282" s="16"/>
      <c r="FIG282" s="632" t="s">
        <v>46</v>
      </c>
      <c r="FIH282" s="645"/>
      <c r="FII282" s="624"/>
      <c r="FIJ282" s="641" t="s">
        <v>11</v>
      </c>
      <c r="FIK282" s="643" t="s">
        <v>11</v>
      </c>
      <c r="FIL282" s="17"/>
      <c r="FIM282" s="42"/>
      <c r="FIN282" s="43"/>
      <c r="FIO282" s="42"/>
      <c r="FIP282" s="20"/>
      <c r="FIQ282" s="18"/>
      <c r="FIR282" s="19"/>
      <c r="FIS282" s="18"/>
      <c r="FIT282" s="19"/>
      <c r="FIU282" s="18"/>
      <c r="FIV282" s="19"/>
      <c r="FIW282" s="18"/>
      <c r="FIX282" s="160"/>
      <c r="FIY282" s="17"/>
      <c r="FIZ282" s="16"/>
      <c r="FJA282" s="15"/>
      <c r="FJB282" s="620"/>
      <c r="FJC282" s="622"/>
      <c r="FJD282" s="624"/>
      <c r="FJE282" s="22"/>
      <c r="FJF282" s="626" t="s">
        <v>45</v>
      </c>
      <c r="FJG282" s="627"/>
      <c r="FJH282" s="17"/>
      <c r="FJI282" s="21"/>
      <c r="FJJ282" s="630"/>
      <c r="FJK282" s="41"/>
      <c r="FJL282" s="16"/>
      <c r="FJM282" s="632" t="s">
        <v>46</v>
      </c>
      <c r="FJN282" s="645"/>
      <c r="FJO282" s="624"/>
      <c r="FJP282" s="641" t="s">
        <v>11</v>
      </c>
      <c r="FJQ282" s="643" t="s">
        <v>11</v>
      </c>
      <c r="FJR282" s="17"/>
      <c r="FJS282" s="42"/>
      <c r="FJT282" s="43"/>
      <c r="FJU282" s="42"/>
      <c r="FJV282" s="20"/>
      <c r="FJW282" s="18"/>
      <c r="FJX282" s="19"/>
      <c r="FJY282" s="18"/>
      <c r="FJZ282" s="19"/>
      <c r="FKA282" s="18"/>
      <c r="FKB282" s="19"/>
      <c r="FKC282" s="18"/>
      <c r="FKD282" s="160"/>
      <c r="FKE282" s="17"/>
      <c r="FKF282" s="16"/>
      <c r="FKG282" s="15"/>
      <c r="FKH282" s="620"/>
      <c r="FKI282" s="622"/>
      <c r="FKJ282" s="624"/>
      <c r="FKK282" s="22"/>
      <c r="FKL282" s="626" t="s">
        <v>45</v>
      </c>
      <c r="FKM282" s="627"/>
      <c r="FKN282" s="17"/>
      <c r="FKO282" s="21"/>
      <c r="FKP282" s="630"/>
      <c r="FKQ282" s="41"/>
      <c r="FKR282" s="16"/>
      <c r="FKS282" s="632" t="s">
        <v>46</v>
      </c>
      <c r="FKT282" s="645"/>
      <c r="FKU282" s="624"/>
      <c r="FKV282" s="641" t="s">
        <v>11</v>
      </c>
      <c r="FKW282" s="643" t="s">
        <v>11</v>
      </c>
      <c r="FKX282" s="17"/>
      <c r="FKY282" s="42"/>
      <c r="FKZ282" s="43"/>
      <c r="FLA282" s="42"/>
      <c r="FLB282" s="20"/>
      <c r="FLC282" s="18"/>
      <c r="FLD282" s="19"/>
      <c r="FLE282" s="18"/>
      <c r="FLF282" s="19"/>
      <c r="FLG282" s="18"/>
      <c r="FLH282" s="19"/>
      <c r="FLI282" s="18"/>
      <c r="FLJ282" s="160"/>
      <c r="FLK282" s="17"/>
      <c r="FLL282" s="16"/>
      <c r="FLM282" s="15"/>
      <c r="FLN282" s="620"/>
      <c r="FLO282" s="622"/>
      <c r="FLP282" s="624"/>
      <c r="FLQ282" s="22"/>
      <c r="FLR282" s="626" t="s">
        <v>45</v>
      </c>
      <c r="FLS282" s="627"/>
      <c r="FLT282" s="17"/>
      <c r="FLU282" s="21"/>
      <c r="FLV282" s="630"/>
      <c r="FLW282" s="41"/>
      <c r="FLX282" s="16"/>
      <c r="FLY282" s="632" t="s">
        <v>46</v>
      </c>
      <c r="FLZ282" s="645"/>
      <c r="FMA282" s="624"/>
      <c r="FMB282" s="641" t="s">
        <v>11</v>
      </c>
      <c r="FMC282" s="643" t="s">
        <v>11</v>
      </c>
      <c r="FMD282" s="17"/>
      <c r="FME282" s="42"/>
      <c r="FMF282" s="43"/>
      <c r="FMG282" s="42"/>
      <c r="FMH282" s="20"/>
      <c r="FMI282" s="18"/>
      <c r="FMJ282" s="19"/>
      <c r="FMK282" s="18"/>
      <c r="FML282" s="19"/>
      <c r="FMM282" s="18"/>
      <c r="FMN282" s="19"/>
      <c r="FMO282" s="18"/>
      <c r="FMP282" s="160"/>
      <c r="FMQ282" s="17"/>
      <c r="FMR282" s="16"/>
      <c r="FMS282" s="15"/>
      <c r="FMT282" s="620"/>
      <c r="FMU282" s="622"/>
      <c r="FMV282" s="624"/>
      <c r="FMW282" s="22"/>
      <c r="FMX282" s="626" t="s">
        <v>45</v>
      </c>
      <c r="FMY282" s="627"/>
      <c r="FMZ282" s="17"/>
      <c r="FNA282" s="21"/>
      <c r="FNB282" s="630"/>
      <c r="FNC282" s="41"/>
      <c r="FND282" s="16"/>
      <c r="FNE282" s="632" t="s">
        <v>46</v>
      </c>
      <c r="FNF282" s="645"/>
      <c r="FNG282" s="624"/>
      <c r="FNH282" s="641" t="s">
        <v>11</v>
      </c>
      <c r="FNI282" s="643" t="s">
        <v>11</v>
      </c>
      <c r="FNJ282" s="17"/>
      <c r="FNK282" s="42"/>
      <c r="FNL282" s="43"/>
      <c r="FNM282" s="42"/>
      <c r="FNN282" s="20"/>
      <c r="FNO282" s="18"/>
      <c r="FNP282" s="19"/>
      <c r="FNQ282" s="18"/>
      <c r="FNR282" s="19"/>
      <c r="FNS282" s="18"/>
      <c r="FNT282" s="19"/>
      <c r="FNU282" s="18"/>
      <c r="FNV282" s="160"/>
      <c r="FNW282" s="17"/>
      <c r="FNX282" s="16"/>
      <c r="FNY282" s="15"/>
      <c r="FNZ282" s="620"/>
      <c r="FOA282" s="622"/>
      <c r="FOB282" s="624"/>
      <c r="FOC282" s="22"/>
      <c r="FOD282" s="626" t="s">
        <v>45</v>
      </c>
      <c r="FOE282" s="627"/>
      <c r="FOF282" s="17"/>
      <c r="FOG282" s="21"/>
      <c r="FOH282" s="630"/>
      <c r="FOI282" s="41"/>
      <c r="FOJ282" s="16"/>
      <c r="FOK282" s="632" t="s">
        <v>46</v>
      </c>
      <c r="FOL282" s="645"/>
      <c r="FOM282" s="624"/>
      <c r="FON282" s="641" t="s">
        <v>11</v>
      </c>
      <c r="FOO282" s="643" t="s">
        <v>11</v>
      </c>
      <c r="FOP282" s="17"/>
      <c r="FOQ282" s="42"/>
      <c r="FOR282" s="43"/>
      <c r="FOS282" s="42"/>
      <c r="FOT282" s="20"/>
      <c r="FOU282" s="18"/>
      <c r="FOV282" s="19"/>
      <c r="FOW282" s="18"/>
      <c r="FOX282" s="19"/>
      <c r="FOY282" s="18"/>
      <c r="FOZ282" s="19"/>
      <c r="FPA282" s="18"/>
      <c r="FPB282" s="160"/>
      <c r="FPC282" s="17"/>
      <c r="FPD282" s="16"/>
      <c r="FPE282" s="15"/>
      <c r="FPF282" s="620"/>
      <c r="FPG282" s="622"/>
      <c r="FPH282" s="624"/>
      <c r="FPI282" s="22"/>
      <c r="FPJ282" s="626" t="s">
        <v>45</v>
      </c>
      <c r="FPK282" s="627"/>
      <c r="FPL282" s="17"/>
      <c r="FPM282" s="21"/>
      <c r="FPN282" s="630"/>
      <c r="FPO282" s="41"/>
      <c r="FPP282" s="16"/>
      <c r="FPQ282" s="632" t="s">
        <v>46</v>
      </c>
      <c r="FPR282" s="645"/>
      <c r="FPS282" s="624"/>
      <c r="FPT282" s="641" t="s">
        <v>11</v>
      </c>
      <c r="FPU282" s="643" t="s">
        <v>11</v>
      </c>
      <c r="FPV282" s="17"/>
      <c r="FPW282" s="42"/>
      <c r="FPX282" s="43"/>
      <c r="FPY282" s="42"/>
      <c r="FPZ282" s="20"/>
      <c r="FQA282" s="18"/>
      <c r="FQB282" s="19"/>
      <c r="FQC282" s="18"/>
      <c r="FQD282" s="19"/>
      <c r="FQE282" s="18"/>
      <c r="FQF282" s="19"/>
      <c r="FQG282" s="18"/>
      <c r="FQH282" s="160"/>
      <c r="FQI282" s="17"/>
      <c r="FQJ282" s="16"/>
      <c r="FQK282" s="15"/>
      <c r="FQL282" s="620"/>
      <c r="FQM282" s="622"/>
      <c r="FQN282" s="624"/>
      <c r="FQO282" s="22"/>
      <c r="FQP282" s="626" t="s">
        <v>45</v>
      </c>
      <c r="FQQ282" s="627"/>
      <c r="FQR282" s="17"/>
      <c r="FQS282" s="21"/>
      <c r="FQT282" s="630"/>
      <c r="FQU282" s="41"/>
      <c r="FQV282" s="16"/>
      <c r="FQW282" s="632" t="s">
        <v>46</v>
      </c>
      <c r="FQX282" s="645"/>
      <c r="FQY282" s="624"/>
      <c r="FQZ282" s="641" t="s">
        <v>11</v>
      </c>
      <c r="FRA282" s="643" t="s">
        <v>11</v>
      </c>
      <c r="FRB282" s="17"/>
      <c r="FRC282" s="42"/>
      <c r="FRD282" s="43"/>
      <c r="FRE282" s="42"/>
      <c r="FRF282" s="20"/>
      <c r="FRG282" s="18"/>
      <c r="FRH282" s="19"/>
      <c r="FRI282" s="18"/>
      <c r="FRJ282" s="19"/>
      <c r="FRK282" s="18"/>
      <c r="FRL282" s="19"/>
      <c r="FRM282" s="18"/>
      <c r="FRN282" s="160"/>
      <c r="FRO282" s="17"/>
      <c r="FRP282" s="16"/>
      <c r="FRQ282" s="15"/>
      <c r="FRR282" s="620"/>
      <c r="FRS282" s="622"/>
      <c r="FRT282" s="624"/>
      <c r="FRU282" s="22"/>
      <c r="FRV282" s="626" t="s">
        <v>45</v>
      </c>
      <c r="FRW282" s="627"/>
      <c r="FRX282" s="17"/>
      <c r="FRY282" s="21"/>
      <c r="FRZ282" s="630"/>
      <c r="FSA282" s="41"/>
      <c r="FSB282" s="16"/>
      <c r="FSC282" s="632" t="s">
        <v>46</v>
      </c>
      <c r="FSD282" s="645"/>
      <c r="FSE282" s="624"/>
      <c r="FSF282" s="641" t="s">
        <v>11</v>
      </c>
      <c r="FSG282" s="643" t="s">
        <v>11</v>
      </c>
      <c r="FSH282" s="17"/>
      <c r="FSI282" s="42"/>
      <c r="FSJ282" s="43"/>
      <c r="FSK282" s="42"/>
      <c r="FSL282" s="20"/>
      <c r="FSM282" s="18"/>
      <c r="FSN282" s="19"/>
      <c r="FSO282" s="18"/>
      <c r="FSP282" s="19"/>
      <c r="FSQ282" s="18"/>
      <c r="FSR282" s="19"/>
      <c r="FSS282" s="18"/>
      <c r="FST282" s="160"/>
      <c r="FSU282" s="17"/>
      <c r="FSV282" s="16"/>
      <c r="FSW282" s="15"/>
      <c r="FSX282" s="620"/>
      <c r="FSY282" s="622"/>
      <c r="FSZ282" s="624"/>
      <c r="FTA282" s="22"/>
      <c r="FTB282" s="626" t="s">
        <v>45</v>
      </c>
      <c r="FTC282" s="627"/>
      <c r="FTD282" s="17"/>
      <c r="FTE282" s="21"/>
      <c r="FTF282" s="630"/>
      <c r="FTG282" s="41"/>
      <c r="FTH282" s="16"/>
      <c r="FTI282" s="632" t="s">
        <v>46</v>
      </c>
      <c r="FTJ282" s="645"/>
      <c r="FTK282" s="624"/>
      <c r="FTL282" s="641" t="s">
        <v>11</v>
      </c>
      <c r="FTM282" s="643" t="s">
        <v>11</v>
      </c>
      <c r="FTN282" s="17"/>
      <c r="FTO282" s="42"/>
      <c r="FTP282" s="43"/>
      <c r="FTQ282" s="42"/>
      <c r="FTR282" s="20"/>
      <c r="FTS282" s="18"/>
      <c r="FTT282" s="19"/>
      <c r="FTU282" s="18"/>
      <c r="FTV282" s="19"/>
      <c r="FTW282" s="18"/>
      <c r="FTX282" s="19"/>
      <c r="FTY282" s="18"/>
      <c r="FTZ282" s="160"/>
      <c r="FUA282" s="17"/>
      <c r="FUB282" s="16"/>
      <c r="FUC282" s="15"/>
      <c r="FUD282" s="620"/>
      <c r="FUE282" s="622"/>
      <c r="FUF282" s="624"/>
      <c r="FUG282" s="22"/>
      <c r="FUH282" s="626" t="s">
        <v>45</v>
      </c>
      <c r="FUI282" s="627"/>
      <c r="FUJ282" s="17"/>
      <c r="FUK282" s="21"/>
      <c r="FUL282" s="630"/>
      <c r="FUM282" s="41"/>
      <c r="FUN282" s="16"/>
      <c r="FUO282" s="632" t="s">
        <v>46</v>
      </c>
      <c r="FUP282" s="645"/>
      <c r="FUQ282" s="624"/>
      <c r="FUR282" s="641" t="s">
        <v>11</v>
      </c>
      <c r="FUS282" s="643" t="s">
        <v>11</v>
      </c>
      <c r="FUT282" s="17"/>
      <c r="FUU282" s="42"/>
      <c r="FUV282" s="43"/>
      <c r="FUW282" s="42"/>
      <c r="FUX282" s="20"/>
      <c r="FUY282" s="18"/>
      <c r="FUZ282" s="19"/>
      <c r="FVA282" s="18"/>
      <c r="FVB282" s="19"/>
      <c r="FVC282" s="18"/>
      <c r="FVD282" s="19"/>
      <c r="FVE282" s="18"/>
      <c r="FVF282" s="160"/>
      <c r="FVG282" s="17"/>
      <c r="FVH282" s="16"/>
      <c r="FVI282" s="15"/>
      <c r="FVJ282" s="620"/>
      <c r="FVK282" s="622"/>
      <c r="FVL282" s="624"/>
      <c r="FVM282" s="22"/>
      <c r="FVN282" s="626" t="s">
        <v>45</v>
      </c>
      <c r="FVO282" s="627"/>
      <c r="FVP282" s="17"/>
      <c r="FVQ282" s="21"/>
      <c r="FVR282" s="630"/>
      <c r="FVS282" s="41"/>
      <c r="FVT282" s="16"/>
      <c r="FVU282" s="632" t="s">
        <v>46</v>
      </c>
      <c r="FVV282" s="645"/>
      <c r="FVW282" s="624"/>
      <c r="FVX282" s="641" t="s">
        <v>11</v>
      </c>
      <c r="FVY282" s="643" t="s">
        <v>11</v>
      </c>
      <c r="FVZ282" s="17"/>
      <c r="FWA282" s="42"/>
      <c r="FWB282" s="43"/>
      <c r="FWC282" s="42"/>
      <c r="FWD282" s="20"/>
      <c r="FWE282" s="18"/>
      <c r="FWF282" s="19"/>
      <c r="FWG282" s="18"/>
      <c r="FWH282" s="19"/>
      <c r="FWI282" s="18"/>
      <c r="FWJ282" s="19"/>
      <c r="FWK282" s="18"/>
      <c r="FWL282" s="160"/>
      <c r="FWM282" s="17"/>
      <c r="FWN282" s="16"/>
      <c r="FWO282" s="15"/>
      <c r="FWP282" s="620"/>
      <c r="FWQ282" s="622"/>
      <c r="FWR282" s="624"/>
      <c r="FWS282" s="22"/>
      <c r="FWT282" s="626" t="s">
        <v>45</v>
      </c>
      <c r="FWU282" s="627"/>
      <c r="FWV282" s="17"/>
      <c r="FWW282" s="21"/>
      <c r="FWX282" s="630"/>
      <c r="FWY282" s="41"/>
      <c r="FWZ282" s="16"/>
      <c r="FXA282" s="632" t="s">
        <v>46</v>
      </c>
      <c r="FXB282" s="645"/>
      <c r="FXC282" s="624"/>
      <c r="FXD282" s="641" t="s">
        <v>11</v>
      </c>
      <c r="FXE282" s="643" t="s">
        <v>11</v>
      </c>
      <c r="FXF282" s="17"/>
      <c r="FXG282" s="42"/>
      <c r="FXH282" s="43"/>
      <c r="FXI282" s="42"/>
      <c r="FXJ282" s="20"/>
      <c r="FXK282" s="18"/>
      <c r="FXL282" s="19"/>
      <c r="FXM282" s="18"/>
      <c r="FXN282" s="19"/>
      <c r="FXO282" s="18"/>
      <c r="FXP282" s="19"/>
      <c r="FXQ282" s="18"/>
      <c r="FXR282" s="160"/>
      <c r="FXS282" s="17"/>
      <c r="FXT282" s="16"/>
      <c r="FXU282" s="15"/>
      <c r="FXV282" s="620"/>
      <c r="FXW282" s="622"/>
      <c r="FXX282" s="624"/>
      <c r="FXY282" s="22"/>
      <c r="FXZ282" s="626" t="s">
        <v>45</v>
      </c>
      <c r="FYA282" s="627"/>
      <c r="FYB282" s="17"/>
      <c r="FYC282" s="21"/>
      <c r="FYD282" s="630"/>
      <c r="FYE282" s="41"/>
      <c r="FYF282" s="16"/>
      <c r="FYG282" s="632" t="s">
        <v>46</v>
      </c>
      <c r="FYH282" s="645"/>
      <c r="FYI282" s="624"/>
      <c r="FYJ282" s="641" t="s">
        <v>11</v>
      </c>
      <c r="FYK282" s="643" t="s">
        <v>11</v>
      </c>
      <c r="FYL282" s="17"/>
      <c r="FYM282" s="42"/>
      <c r="FYN282" s="43"/>
      <c r="FYO282" s="42"/>
      <c r="FYP282" s="20"/>
      <c r="FYQ282" s="18"/>
      <c r="FYR282" s="19"/>
      <c r="FYS282" s="18"/>
      <c r="FYT282" s="19"/>
      <c r="FYU282" s="18"/>
      <c r="FYV282" s="19"/>
      <c r="FYW282" s="18"/>
      <c r="FYX282" s="160"/>
      <c r="FYY282" s="17"/>
      <c r="FYZ282" s="16"/>
      <c r="FZA282" s="15"/>
      <c r="FZB282" s="620"/>
      <c r="FZC282" s="622"/>
      <c r="FZD282" s="624"/>
      <c r="FZE282" s="22"/>
      <c r="FZF282" s="626" t="s">
        <v>45</v>
      </c>
      <c r="FZG282" s="627"/>
      <c r="FZH282" s="17"/>
      <c r="FZI282" s="21"/>
      <c r="FZJ282" s="630"/>
      <c r="FZK282" s="41"/>
      <c r="FZL282" s="16"/>
      <c r="FZM282" s="632" t="s">
        <v>46</v>
      </c>
      <c r="FZN282" s="645"/>
      <c r="FZO282" s="624"/>
      <c r="FZP282" s="641" t="s">
        <v>11</v>
      </c>
      <c r="FZQ282" s="643" t="s">
        <v>11</v>
      </c>
      <c r="FZR282" s="17"/>
      <c r="FZS282" s="42"/>
      <c r="FZT282" s="43"/>
      <c r="FZU282" s="42"/>
      <c r="FZV282" s="20"/>
      <c r="FZW282" s="18"/>
      <c r="FZX282" s="19"/>
      <c r="FZY282" s="18"/>
      <c r="FZZ282" s="19"/>
      <c r="GAA282" s="18"/>
      <c r="GAB282" s="19"/>
      <c r="GAC282" s="18"/>
      <c r="GAD282" s="160"/>
      <c r="GAE282" s="17"/>
      <c r="GAF282" s="16"/>
      <c r="GAG282" s="15"/>
      <c r="GAH282" s="620"/>
      <c r="GAI282" s="622"/>
      <c r="GAJ282" s="624"/>
      <c r="GAK282" s="22"/>
      <c r="GAL282" s="626" t="s">
        <v>45</v>
      </c>
      <c r="GAM282" s="627"/>
      <c r="GAN282" s="17"/>
      <c r="GAO282" s="21"/>
      <c r="GAP282" s="630"/>
      <c r="GAQ282" s="41"/>
      <c r="GAR282" s="16"/>
      <c r="GAS282" s="632" t="s">
        <v>46</v>
      </c>
      <c r="GAT282" s="645"/>
      <c r="GAU282" s="624"/>
      <c r="GAV282" s="641" t="s">
        <v>11</v>
      </c>
      <c r="GAW282" s="643" t="s">
        <v>11</v>
      </c>
      <c r="GAX282" s="17"/>
      <c r="GAY282" s="42"/>
      <c r="GAZ282" s="43"/>
      <c r="GBA282" s="42"/>
      <c r="GBB282" s="20"/>
      <c r="GBC282" s="18"/>
      <c r="GBD282" s="19"/>
      <c r="GBE282" s="18"/>
      <c r="GBF282" s="19"/>
      <c r="GBG282" s="18"/>
      <c r="GBH282" s="19"/>
      <c r="GBI282" s="18"/>
      <c r="GBJ282" s="160"/>
      <c r="GBK282" s="17"/>
      <c r="GBL282" s="16"/>
      <c r="GBM282" s="15"/>
      <c r="GBN282" s="620"/>
      <c r="GBO282" s="622"/>
      <c r="GBP282" s="624"/>
      <c r="GBQ282" s="22"/>
      <c r="GBR282" s="626" t="s">
        <v>45</v>
      </c>
      <c r="GBS282" s="627"/>
      <c r="GBT282" s="17"/>
      <c r="GBU282" s="21"/>
      <c r="GBV282" s="630"/>
      <c r="GBW282" s="41"/>
      <c r="GBX282" s="16"/>
      <c r="GBY282" s="632" t="s">
        <v>46</v>
      </c>
      <c r="GBZ282" s="645"/>
      <c r="GCA282" s="624"/>
      <c r="GCB282" s="641" t="s">
        <v>11</v>
      </c>
      <c r="GCC282" s="643" t="s">
        <v>11</v>
      </c>
      <c r="GCD282" s="17"/>
      <c r="GCE282" s="42"/>
      <c r="GCF282" s="43"/>
      <c r="GCG282" s="42"/>
      <c r="GCH282" s="20"/>
      <c r="GCI282" s="18"/>
      <c r="GCJ282" s="19"/>
      <c r="GCK282" s="18"/>
      <c r="GCL282" s="19"/>
      <c r="GCM282" s="18"/>
      <c r="GCN282" s="19"/>
      <c r="GCO282" s="18"/>
      <c r="GCP282" s="160"/>
      <c r="GCQ282" s="17"/>
      <c r="GCR282" s="16"/>
      <c r="GCS282" s="15"/>
      <c r="GCT282" s="620"/>
      <c r="GCU282" s="622"/>
      <c r="GCV282" s="624"/>
      <c r="GCW282" s="22"/>
      <c r="GCX282" s="626" t="s">
        <v>45</v>
      </c>
      <c r="GCY282" s="627"/>
      <c r="GCZ282" s="17"/>
      <c r="GDA282" s="21"/>
      <c r="GDB282" s="630"/>
      <c r="GDC282" s="41"/>
      <c r="GDD282" s="16"/>
      <c r="GDE282" s="632" t="s">
        <v>46</v>
      </c>
      <c r="GDF282" s="645"/>
      <c r="GDG282" s="624"/>
      <c r="GDH282" s="641" t="s">
        <v>11</v>
      </c>
      <c r="GDI282" s="643" t="s">
        <v>11</v>
      </c>
      <c r="GDJ282" s="17"/>
      <c r="GDK282" s="42"/>
      <c r="GDL282" s="43"/>
      <c r="GDM282" s="42"/>
      <c r="GDN282" s="20"/>
      <c r="GDO282" s="18"/>
      <c r="GDP282" s="19"/>
      <c r="GDQ282" s="18"/>
      <c r="GDR282" s="19"/>
      <c r="GDS282" s="18"/>
      <c r="GDT282" s="19"/>
      <c r="GDU282" s="18"/>
      <c r="GDV282" s="160"/>
      <c r="GDW282" s="17"/>
      <c r="GDX282" s="16"/>
      <c r="GDY282" s="15"/>
      <c r="GDZ282" s="620"/>
      <c r="GEA282" s="622"/>
      <c r="GEB282" s="624"/>
      <c r="GEC282" s="22"/>
      <c r="GED282" s="626" t="s">
        <v>45</v>
      </c>
      <c r="GEE282" s="627"/>
      <c r="GEF282" s="17"/>
      <c r="GEG282" s="21"/>
      <c r="GEH282" s="630"/>
      <c r="GEI282" s="41"/>
      <c r="GEJ282" s="16"/>
      <c r="GEK282" s="632" t="s">
        <v>46</v>
      </c>
      <c r="GEL282" s="645"/>
      <c r="GEM282" s="624"/>
      <c r="GEN282" s="641" t="s">
        <v>11</v>
      </c>
      <c r="GEO282" s="643" t="s">
        <v>11</v>
      </c>
      <c r="GEP282" s="17"/>
      <c r="GEQ282" s="42"/>
      <c r="GER282" s="43"/>
      <c r="GES282" s="42"/>
      <c r="GET282" s="20"/>
      <c r="GEU282" s="18"/>
      <c r="GEV282" s="19"/>
      <c r="GEW282" s="18"/>
      <c r="GEX282" s="19"/>
      <c r="GEY282" s="18"/>
      <c r="GEZ282" s="19"/>
      <c r="GFA282" s="18"/>
      <c r="GFB282" s="160"/>
      <c r="GFC282" s="17"/>
      <c r="GFD282" s="16"/>
      <c r="GFE282" s="15"/>
      <c r="GFF282" s="620"/>
      <c r="GFG282" s="622"/>
      <c r="GFH282" s="624"/>
      <c r="GFI282" s="22"/>
      <c r="GFJ282" s="626" t="s">
        <v>45</v>
      </c>
      <c r="GFK282" s="627"/>
      <c r="GFL282" s="17"/>
      <c r="GFM282" s="21"/>
      <c r="GFN282" s="630"/>
      <c r="GFO282" s="41"/>
      <c r="GFP282" s="16"/>
      <c r="GFQ282" s="632" t="s">
        <v>46</v>
      </c>
      <c r="GFR282" s="645"/>
      <c r="GFS282" s="624"/>
      <c r="GFT282" s="641" t="s">
        <v>11</v>
      </c>
      <c r="GFU282" s="643" t="s">
        <v>11</v>
      </c>
      <c r="GFV282" s="17"/>
      <c r="GFW282" s="42"/>
      <c r="GFX282" s="43"/>
      <c r="GFY282" s="42"/>
      <c r="GFZ282" s="20"/>
      <c r="GGA282" s="18"/>
      <c r="GGB282" s="19"/>
      <c r="GGC282" s="18"/>
      <c r="GGD282" s="19"/>
      <c r="GGE282" s="18"/>
      <c r="GGF282" s="19"/>
      <c r="GGG282" s="18"/>
      <c r="GGH282" s="160"/>
      <c r="GGI282" s="17"/>
      <c r="GGJ282" s="16"/>
      <c r="GGK282" s="15"/>
      <c r="GGL282" s="620"/>
      <c r="GGM282" s="622"/>
      <c r="GGN282" s="624"/>
      <c r="GGO282" s="22"/>
      <c r="GGP282" s="626" t="s">
        <v>45</v>
      </c>
      <c r="GGQ282" s="627"/>
      <c r="GGR282" s="17"/>
      <c r="GGS282" s="21"/>
      <c r="GGT282" s="630"/>
      <c r="GGU282" s="41"/>
      <c r="GGV282" s="16"/>
      <c r="GGW282" s="632" t="s">
        <v>46</v>
      </c>
      <c r="GGX282" s="645"/>
      <c r="GGY282" s="624"/>
      <c r="GGZ282" s="641" t="s">
        <v>11</v>
      </c>
      <c r="GHA282" s="643" t="s">
        <v>11</v>
      </c>
      <c r="GHB282" s="17"/>
      <c r="GHC282" s="42"/>
      <c r="GHD282" s="43"/>
      <c r="GHE282" s="42"/>
      <c r="GHF282" s="20"/>
      <c r="GHG282" s="18"/>
      <c r="GHH282" s="19"/>
      <c r="GHI282" s="18"/>
      <c r="GHJ282" s="19"/>
      <c r="GHK282" s="18"/>
      <c r="GHL282" s="19"/>
      <c r="GHM282" s="18"/>
      <c r="GHN282" s="160"/>
      <c r="GHO282" s="17"/>
      <c r="GHP282" s="16"/>
      <c r="GHQ282" s="15"/>
      <c r="GHR282" s="620"/>
      <c r="GHS282" s="622"/>
      <c r="GHT282" s="624"/>
      <c r="GHU282" s="22"/>
      <c r="GHV282" s="626" t="s">
        <v>45</v>
      </c>
      <c r="GHW282" s="627"/>
      <c r="GHX282" s="17"/>
      <c r="GHY282" s="21"/>
      <c r="GHZ282" s="630"/>
      <c r="GIA282" s="41"/>
      <c r="GIB282" s="16"/>
      <c r="GIC282" s="632" t="s">
        <v>46</v>
      </c>
      <c r="GID282" s="645"/>
      <c r="GIE282" s="624"/>
      <c r="GIF282" s="641" t="s">
        <v>11</v>
      </c>
      <c r="GIG282" s="643" t="s">
        <v>11</v>
      </c>
      <c r="GIH282" s="17"/>
      <c r="GII282" s="42"/>
      <c r="GIJ282" s="43"/>
      <c r="GIK282" s="42"/>
      <c r="GIL282" s="20"/>
      <c r="GIM282" s="18"/>
      <c r="GIN282" s="19"/>
      <c r="GIO282" s="18"/>
      <c r="GIP282" s="19"/>
      <c r="GIQ282" s="18"/>
      <c r="GIR282" s="19"/>
      <c r="GIS282" s="18"/>
      <c r="GIT282" s="160"/>
      <c r="GIU282" s="17"/>
      <c r="GIV282" s="16"/>
      <c r="GIW282" s="15"/>
      <c r="GIX282" s="620"/>
      <c r="GIY282" s="622"/>
      <c r="GIZ282" s="624"/>
      <c r="GJA282" s="22"/>
      <c r="GJB282" s="626" t="s">
        <v>45</v>
      </c>
      <c r="GJC282" s="627"/>
      <c r="GJD282" s="17"/>
      <c r="GJE282" s="21"/>
      <c r="GJF282" s="630"/>
      <c r="GJG282" s="41"/>
      <c r="GJH282" s="16"/>
      <c r="GJI282" s="632" t="s">
        <v>46</v>
      </c>
      <c r="GJJ282" s="645"/>
      <c r="GJK282" s="624"/>
      <c r="GJL282" s="641" t="s">
        <v>11</v>
      </c>
      <c r="GJM282" s="643" t="s">
        <v>11</v>
      </c>
      <c r="GJN282" s="17"/>
      <c r="GJO282" s="42"/>
      <c r="GJP282" s="43"/>
      <c r="GJQ282" s="42"/>
      <c r="GJR282" s="20"/>
      <c r="GJS282" s="18"/>
      <c r="GJT282" s="19"/>
      <c r="GJU282" s="18"/>
      <c r="GJV282" s="19"/>
      <c r="GJW282" s="18"/>
      <c r="GJX282" s="19"/>
      <c r="GJY282" s="18"/>
      <c r="GJZ282" s="160"/>
      <c r="GKA282" s="17"/>
      <c r="GKB282" s="16"/>
      <c r="GKC282" s="15"/>
      <c r="GKD282" s="620"/>
      <c r="GKE282" s="622"/>
      <c r="GKF282" s="624"/>
      <c r="GKG282" s="22"/>
      <c r="GKH282" s="626" t="s">
        <v>45</v>
      </c>
      <c r="GKI282" s="627"/>
      <c r="GKJ282" s="17"/>
      <c r="GKK282" s="21"/>
      <c r="GKL282" s="630"/>
      <c r="GKM282" s="41"/>
      <c r="GKN282" s="16"/>
      <c r="GKO282" s="632" t="s">
        <v>46</v>
      </c>
      <c r="GKP282" s="645"/>
      <c r="GKQ282" s="624"/>
      <c r="GKR282" s="641" t="s">
        <v>11</v>
      </c>
      <c r="GKS282" s="643" t="s">
        <v>11</v>
      </c>
      <c r="GKT282" s="17"/>
      <c r="GKU282" s="42"/>
      <c r="GKV282" s="43"/>
      <c r="GKW282" s="42"/>
      <c r="GKX282" s="20"/>
      <c r="GKY282" s="18"/>
      <c r="GKZ282" s="19"/>
      <c r="GLA282" s="18"/>
      <c r="GLB282" s="19"/>
      <c r="GLC282" s="18"/>
      <c r="GLD282" s="19"/>
      <c r="GLE282" s="18"/>
      <c r="GLF282" s="160"/>
      <c r="GLG282" s="17"/>
      <c r="GLH282" s="16"/>
      <c r="GLI282" s="15"/>
      <c r="GLJ282" s="620"/>
      <c r="GLK282" s="622"/>
      <c r="GLL282" s="624"/>
      <c r="GLM282" s="22"/>
      <c r="GLN282" s="626" t="s">
        <v>45</v>
      </c>
      <c r="GLO282" s="627"/>
      <c r="GLP282" s="17"/>
      <c r="GLQ282" s="21"/>
      <c r="GLR282" s="630"/>
      <c r="GLS282" s="41"/>
      <c r="GLT282" s="16"/>
      <c r="GLU282" s="632" t="s">
        <v>46</v>
      </c>
      <c r="GLV282" s="645"/>
      <c r="GLW282" s="624"/>
      <c r="GLX282" s="641" t="s">
        <v>11</v>
      </c>
      <c r="GLY282" s="643" t="s">
        <v>11</v>
      </c>
      <c r="GLZ282" s="17"/>
      <c r="GMA282" s="42"/>
      <c r="GMB282" s="43"/>
      <c r="GMC282" s="42"/>
      <c r="GMD282" s="20"/>
      <c r="GME282" s="18"/>
      <c r="GMF282" s="19"/>
      <c r="GMG282" s="18"/>
      <c r="GMH282" s="19"/>
      <c r="GMI282" s="18"/>
      <c r="GMJ282" s="19"/>
      <c r="GMK282" s="18"/>
      <c r="GML282" s="160"/>
      <c r="GMM282" s="17"/>
      <c r="GMN282" s="16"/>
      <c r="GMO282" s="15"/>
      <c r="GMP282" s="620"/>
      <c r="GMQ282" s="622"/>
      <c r="GMR282" s="624"/>
      <c r="GMS282" s="22"/>
      <c r="GMT282" s="626" t="s">
        <v>45</v>
      </c>
      <c r="GMU282" s="627"/>
      <c r="GMV282" s="17"/>
      <c r="GMW282" s="21"/>
      <c r="GMX282" s="630"/>
      <c r="GMY282" s="41"/>
      <c r="GMZ282" s="16"/>
      <c r="GNA282" s="632" t="s">
        <v>46</v>
      </c>
      <c r="GNB282" s="645"/>
      <c r="GNC282" s="624"/>
      <c r="GND282" s="641" t="s">
        <v>11</v>
      </c>
      <c r="GNE282" s="643" t="s">
        <v>11</v>
      </c>
      <c r="GNF282" s="17"/>
      <c r="GNG282" s="42"/>
      <c r="GNH282" s="43"/>
      <c r="GNI282" s="42"/>
      <c r="GNJ282" s="20"/>
      <c r="GNK282" s="18"/>
      <c r="GNL282" s="19"/>
      <c r="GNM282" s="18"/>
      <c r="GNN282" s="19"/>
      <c r="GNO282" s="18"/>
      <c r="GNP282" s="19"/>
      <c r="GNQ282" s="18"/>
      <c r="GNR282" s="160"/>
      <c r="GNS282" s="17"/>
      <c r="GNT282" s="16"/>
      <c r="GNU282" s="15"/>
      <c r="GNV282" s="620"/>
      <c r="GNW282" s="622"/>
      <c r="GNX282" s="624"/>
      <c r="GNY282" s="22"/>
      <c r="GNZ282" s="626" t="s">
        <v>45</v>
      </c>
      <c r="GOA282" s="627"/>
      <c r="GOB282" s="17"/>
      <c r="GOC282" s="21"/>
      <c r="GOD282" s="630"/>
      <c r="GOE282" s="41"/>
      <c r="GOF282" s="16"/>
      <c r="GOG282" s="632" t="s">
        <v>46</v>
      </c>
      <c r="GOH282" s="645"/>
      <c r="GOI282" s="624"/>
      <c r="GOJ282" s="641" t="s">
        <v>11</v>
      </c>
      <c r="GOK282" s="643" t="s">
        <v>11</v>
      </c>
      <c r="GOL282" s="17"/>
      <c r="GOM282" s="42"/>
      <c r="GON282" s="43"/>
      <c r="GOO282" s="42"/>
      <c r="GOP282" s="20"/>
      <c r="GOQ282" s="18"/>
      <c r="GOR282" s="19"/>
      <c r="GOS282" s="18"/>
      <c r="GOT282" s="19"/>
      <c r="GOU282" s="18"/>
      <c r="GOV282" s="19"/>
      <c r="GOW282" s="18"/>
      <c r="GOX282" s="160"/>
      <c r="GOY282" s="17"/>
      <c r="GOZ282" s="16"/>
      <c r="GPA282" s="15"/>
      <c r="GPB282" s="620"/>
      <c r="GPC282" s="622"/>
      <c r="GPD282" s="624"/>
      <c r="GPE282" s="22"/>
      <c r="GPF282" s="626" t="s">
        <v>45</v>
      </c>
      <c r="GPG282" s="627"/>
      <c r="GPH282" s="17"/>
      <c r="GPI282" s="21"/>
      <c r="GPJ282" s="630"/>
      <c r="GPK282" s="41"/>
      <c r="GPL282" s="16"/>
      <c r="GPM282" s="632" t="s">
        <v>46</v>
      </c>
      <c r="GPN282" s="645"/>
      <c r="GPO282" s="624"/>
      <c r="GPP282" s="641" t="s">
        <v>11</v>
      </c>
      <c r="GPQ282" s="643" t="s">
        <v>11</v>
      </c>
      <c r="GPR282" s="17"/>
      <c r="GPS282" s="42"/>
      <c r="GPT282" s="43"/>
      <c r="GPU282" s="42"/>
      <c r="GPV282" s="20"/>
      <c r="GPW282" s="18"/>
      <c r="GPX282" s="19"/>
      <c r="GPY282" s="18"/>
      <c r="GPZ282" s="19"/>
      <c r="GQA282" s="18"/>
      <c r="GQB282" s="19"/>
      <c r="GQC282" s="18"/>
      <c r="GQD282" s="160"/>
      <c r="GQE282" s="17"/>
      <c r="GQF282" s="16"/>
      <c r="GQG282" s="15"/>
      <c r="GQH282" s="620"/>
      <c r="GQI282" s="622"/>
      <c r="GQJ282" s="624"/>
      <c r="GQK282" s="22"/>
      <c r="GQL282" s="626" t="s">
        <v>45</v>
      </c>
      <c r="GQM282" s="627"/>
      <c r="GQN282" s="17"/>
      <c r="GQO282" s="21"/>
      <c r="GQP282" s="630"/>
      <c r="GQQ282" s="41"/>
      <c r="GQR282" s="16"/>
      <c r="GQS282" s="632" t="s">
        <v>46</v>
      </c>
      <c r="GQT282" s="645"/>
      <c r="GQU282" s="624"/>
      <c r="GQV282" s="641" t="s">
        <v>11</v>
      </c>
      <c r="GQW282" s="643" t="s">
        <v>11</v>
      </c>
      <c r="GQX282" s="17"/>
      <c r="GQY282" s="42"/>
      <c r="GQZ282" s="43"/>
      <c r="GRA282" s="42"/>
      <c r="GRB282" s="20"/>
      <c r="GRC282" s="18"/>
      <c r="GRD282" s="19"/>
      <c r="GRE282" s="18"/>
      <c r="GRF282" s="19"/>
      <c r="GRG282" s="18"/>
      <c r="GRH282" s="19"/>
      <c r="GRI282" s="18"/>
      <c r="GRJ282" s="160"/>
      <c r="GRK282" s="17"/>
      <c r="GRL282" s="16"/>
      <c r="GRM282" s="15"/>
      <c r="GRN282" s="620"/>
      <c r="GRO282" s="622"/>
      <c r="GRP282" s="624"/>
      <c r="GRQ282" s="22"/>
      <c r="GRR282" s="626" t="s">
        <v>45</v>
      </c>
      <c r="GRS282" s="627"/>
      <c r="GRT282" s="17"/>
      <c r="GRU282" s="21"/>
      <c r="GRV282" s="630"/>
      <c r="GRW282" s="41"/>
      <c r="GRX282" s="16"/>
      <c r="GRY282" s="632" t="s">
        <v>46</v>
      </c>
      <c r="GRZ282" s="645"/>
      <c r="GSA282" s="624"/>
      <c r="GSB282" s="641" t="s">
        <v>11</v>
      </c>
      <c r="GSC282" s="643" t="s">
        <v>11</v>
      </c>
      <c r="GSD282" s="17"/>
      <c r="GSE282" s="42"/>
      <c r="GSF282" s="43"/>
      <c r="GSG282" s="42"/>
      <c r="GSH282" s="20"/>
      <c r="GSI282" s="18"/>
      <c r="GSJ282" s="19"/>
      <c r="GSK282" s="18"/>
      <c r="GSL282" s="19"/>
      <c r="GSM282" s="18"/>
      <c r="GSN282" s="19"/>
      <c r="GSO282" s="18"/>
      <c r="GSP282" s="160"/>
      <c r="GSQ282" s="17"/>
      <c r="GSR282" s="16"/>
      <c r="GSS282" s="15"/>
      <c r="GST282" s="620"/>
      <c r="GSU282" s="622"/>
      <c r="GSV282" s="624"/>
      <c r="GSW282" s="22"/>
      <c r="GSX282" s="626" t="s">
        <v>45</v>
      </c>
      <c r="GSY282" s="627"/>
      <c r="GSZ282" s="17"/>
      <c r="GTA282" s="21"/>
      <c r="GTB282" s="630"/>
      <c r="GTC282" s="41"/>
      <c r="GTD282" s="16"/>
      <c r="GTE282" s="632" t="s">
        <v>46</v>
      </c>
      <c r="GTF282" s="645"/>
      <c r="GTG282" s="624"/>
      <c r="GTH282" s="641" t="s">
        <v>11</v>
      </c>
      <c r="GTI282" s="643" t="s">
        <v>11</v>
      </c>
      <c r="GTJ282" s="17"/>
      <c r="GTK282" s="42"/>
      <c r="GTL282" s="43"/>
      <c r="GTM282" s="42"/>
      <c r="GTN282" s="20"/>
      <c r="GTO282" s="18"/>
      <c r="GTP282" s="19"/>
      <c r="GTQ282" s="18"/>
      <c r="GTR282" s="19"/>
      <c r="GTS282" s="18"/>
      <c r="GTT282" s="19"/>
      <c r="GTU282" s="18"/>
      <c r="GTV282" s="160"/>
      <c r="GTW282" s="17"/>
      <c r="GTX282" s="16"/>
      <c r="GTY282" s="15"/>
      <c r="GTZ282" s="620"/>
      <c r="GUA282" s="622"/>
      <c r="GUB282" s="624"/>
      <c r="GUC282" s="22"/>
      <c r="GUD282" s="626" t="s">
        <v>45</v>
      </c>
      <c r="GUE282" s="627"/>
      <c r="GUF282" s="17"/>
      <c r="GUG282" s="21"/>
      <c r="GUH282" s="630"/>
      <c r="GUI282" s="41"/>
      <c r="GUJ282" s="16"/>
      <c r="GUK282" s="632" t="s">
        <v>46</v>
      </c>
      <c r="GUL282" s="645"/>
      <c r="GUM282" s="624"/>
      <c r="GUN282" s="641" t="s">
        <v>11</v>
      </c>
      <c r="GUO282" s="643" t="s">
        <v>11</v>
      </c>
      <c r="GUP282" s="17"/>
      <c r="GUQ282" s="42"/>
      <c r="GUR282" s="43"/>
      <c r="GUS282" s="42"/>
      <c r="GUT282" s="20"/>
      <c r="GUU282" s="18"/>
      <c r="GUV282" s="19"/>
      <c r="GUW282" s="18"/>
      <c r="GUX282" s="19"/>
      <c r="GUY282" s="18"/>
      <c r="GUZ282" s="19"/>
      <c r="GVA282" s="18"/>
      <c r="GVB282" s="160"/>
      <c r="GVC282" s="17"/>
      <c r="GVD282" s="16"/>
      <c r="GVE282" s="15"/>
      <c r="GVF282" s="620"/>
      <c r="GVG282" s="622"/>
      <c r="GVH282" s="624"/>
      <c r="GVI282" s="22"/>
      <c r="GVJ282" s="626" t="s">
        <v>45</v>
      </c>
      <c r="GVK282" s="627"/>
      <c r="GVL282" s="17"/>
      <c r="GVM282" s="21"/>
      <c r="GVN282" s="630"/>
      <c r="GVO282" s="41"/>
      <c r="GVP282" s="16"/>
      <c r="GVQ282" s="632" t="s">
        <v>46</v>
      </c>
      <c r="GVR282" s="645"/>
      <c r="GVS282" s="624"/>
      <c r="GVT282" s="641" t="s">
        <v>11</v>
      </c>
      <c r="GVU282" s="643" t="s">
        <v>11</v>
      </c>
      <c r="GVV282" s="17"/>
      <c r="GVW282" s="42"/>
      <c r="GVX282" s="43"/>
      <c r="GVY282" s="42"/>
      <c r="GVZ282" s="20"/>
      <c r="GWA282" s="18"/>
      <c r="GWB282" s="19"/>
      <c r="GWC282" s="18"/>
      <c r="GWD282" s="19"/>
      <c r="GWE282" s="18"/>
      <c r="GWF282" s="19"/>
      <c r="GWG282" s="18"/>
      <c r="GWH282" s="160"/>
      <c r="GWI282" s="17"/>
      <c r="GWJ282" s="16"/>
      <c r="GWK282" s="15"/>
      <c r="GWL282" s="620"/>
      <c r="GWM282" s="622"/>
      <c r="GWN282" s="624"/>
      <c r="GWO282" s="22"/>
      <c r="GWP282" s="626" t="s">
        <v>45</v>
      </c>
      <c r="GWQ282" s="627"/>
      <c r="GWR282" s="17"/>
      <c r="GWS282" s="21"/>
      <c r="GWT282" s="630"/>
      <c r="GWU282" s="41"/>
      <c r="GWV282" s="16"/>
      <c r="GWW282" s="632" t="s">
        <v>46</v>
      </c>
      <c r="GWX282" s="645"/>
      <c r="GWY282" s="624"/>
      <c r="GWZ282" s="641" t="s">
        <v>11</v>
      </c>
      <c r="GXA282" s="643" t="s">
        <v>11</v>
      </c>
      <c r="GXB282" s="17"/>
      <c r="GXC282" s="42"/>
      <c r="GXD282" s="43"/>
      <c r="GXE282" s="42"/>
      <c r="GXF282" s="20"/>
      <c r="GXG282" s="18"/>
      <c r="GXH282" s="19"/>
      <c r="GXI282" s="18"/>
      <c r="GXJ282" s="19"/>
      <c r="GXK282" s="18"/>
      <c r="GXL282" s="19"/>
      <c r="GXM282" s="18"/>
      <c r="GXN282" s="160"/>
      <c r="GXO282" s="17"/>
      <c r="GXP282" s="16"/>
      <c r="GXQ282" s="15"/>
      <c r="GXR282" s="620"/>
      <c r="GXS282" s="622"/>
      <c r="GXT282" s="624"/>
      <c r="GXU282" s="22"/>
      <c r="GXV282" s="626" t="s">
        <v>45</v>
      </c>
      <c r="GXW282" s="627"/>
      <c r="GXX282" s="17"/>
      <c r="GXY282" s="21"/>
      <c r="GXZ282" s="630"/>
      <c r="GYA282" s="41"/>
      <c r="GYB282" s="16"/>
      <c r="GYC282" s="632" t="s">
        <v>46</v>
      </c>
      <c r="GYD282" s="645"/>
      <c r="GYE282" s="624"/>
      <c r="GYF282" s="641" t="s">
        <v>11</v>
      </c>
      <c r="GYG282" s="643" t="s">
        <v>11</v>
      </c>
      <c r="GYH282" s="17"/>
      <c r="GYI282" s="42"/>
      <c r="GYJ282" s="43"/>
      <c r="GYK282" s="42"/>
      <c r="GYL282" s="20"/>
      <c r="GYM282" s="18"/>
      <c r="GYN282" s="19"/>
      <c r="GYO282" s="18"/>
      <c r="GYP282" s="19"/>
      <c r="GYQ282" s="18"/>
      <c r="GYR282" s="19"/>
      <c r="GYS282" s="18"/>
      <c r="GYT282" s="160"/>
      <c r="GYU282" s="17"/>
      <c r="GYV282" s="16"/>
      <c r="GYW282" s="15"/>
      <c r="GYX282" s="620"/>
      <c r="GYY282" s="622"/>
      <c r="GYZ282" s="624"/>
      <c r="GZA282" s="22"/>
      <c r="GZB282" s="626" t="s">
        <v>45</v>
      </c>
      <c r="GZC282" s="627"/>
      <c r="GZD282" s="17"/>
      <c r="GZE282" s="21"/>
      <c r="GZF282" s="630"/>
      <c r="GZG282" s="41"/>
      <c r="GZH282" s="16"/>
      <c r="GZI282" s="632" t="s">
        <v>46</v>
      </c>
      <c r="GZJ282" s="645"/>
      <c r="GZK282" s="624"/>
      <c r="GZL282" s="641" t="s">
        <v>11</v>
      </c>
      <c r="GZM282" s="643" t="s">
        <v>11</v>
      </c>
      <c r="GZN282" s="17"/>
      <c r="GZO282" s="42"/>
      <c r="GZP282" s="43"/>
      <c r="GZQ282" s="42"/>
      <c r="GZR282" s="20"/>
      <c r="GZS282" s="18"/>
      <c r="GZT282" s="19"/>
      <c r="GZU282" s="18"/>
      <c r="GZV282" s="19"/>
      <c r="GZW282" s="18"/>
      <c r="GZX282" s="19"/>
      <c r="GZY282" s="18"/>
      <c r="GZZ282" s="160"/>
      <c r="HAA282" s="17"/>
      <c r="HAB282" s="16"/>
      <c r="HAC282" s="15"/>
      <c r="HAD282" s="620"/>
      <c r="HAE282" s="622"/>
      <c r="HAF282" s="624"/>
      <c r="HAG282" s="22"/>
      <c r="HAH282" s="626" t="s">
        <v>45</v>
      </c>
      <c r="HAI282" s="627"/>
      <c r="HAJ282" s="17"/>
      <c r="HAK282" s="21"/>
      <c r="HAL282" s="630"/>
      <c r="HAM282" s="41"/>
      <c r="HAN282" s="16"/>
      <c r="HAO282" s="632" t="s">
        <v>46</v>
      </c>
      <c r="HAP282" s="645"/>
      <c r="HAQ282" s="624"/>
      <c r="HAR282" s="641" t="s">
        <v>11</v>
      </c>
      <c r="HAS282" s="643" t="s">
        <v>11</v>
      </c>
      <c r="HAT282" s="17"/>
      <c r="HAU282" s="42"/>
      <c r="HAV282" s="43"/>
      <c r="HAW282" s="42"/>
      <c r="HAX282" s="20"/>
      <c r="HAY282" s="18"/>
      <c r="HAZ282" s="19"/>
      <c r="HBA282" s="18"/>
      <c r="HBB282" s="19"/>
      <c r="HBC282" s="18"/>
      <c r="HBD282" s="19"/>
      <c r="HBE282" s="18"/>
      <c r="HBF282" s="160"/>
      <c r="HBG282" s="17"/>
      <c r="HBH282" s="16"/>
      <c r="HBI282" s="15"/>
      <c r="HBJ282" s="620"/>
      <c r="HBK282" s="622"/>
      <c r="HBL282" s="624"/>
      <c r="HBM282" s="22"/>
      <c r="HBN282" s="626" t="s">
        <v>45</v>
      </c>
      <c r="HBO282" s="627"/>
      <c r="HBP282" s="17"/>
      <c r="HBQ282" s="21"/>
      <c r="HBR282" s="630"/>
      <c r="HBS282" s="41"/>
      <c r="HBT282" s="16"/>
      <c r="HBU282" s="632" t="s">
        <v>46</v>
      </c>
      <c r="HBV282" s="645"/>
      <c r="HBW282" s="624"/>
      <c r="HBX282" s="641" t="s">
        <v>11</v>
      </c>
      <c r="HBY282" s="643" t="s">
        <v>11</v>
      </c>
      <c r="HBZ282" s="17"/>
      <c r="HCA282" s="42"/>
      <c r="HCB282" s="43"/>
      <c r="HCC282" s="42"/>
      <c r="HCD282" s="20"/>
      <c r="HCE282" s="18"/>
      <c r="HCF282" s="19"/>
      <c r="HCG282" s="18"/>
      <c r="HCH282" s="19"/>
      <c r="HCI282" s="18"/>
      <c r="HCJ282" s="19"/>
      <c r="HCK282" s="18"/>
      <c r="HCL282" s="160"/>
      <c r="HCM282" s="17"/>
      <c r="HCN282" s="16"/>
      <c r="HCO282" s="15"/>
      <c r="HCP282" s="620"/>
      <c r="HCQ282" s="622"/>
      <c r="HCR282" s="624"/>
      <c r="HCS282" s="22"/>
      <c r="HCT282" s="626" t="s">
        <v>45</v>
      </c>
      <c r="HCU282" s="627"/>
      <c r="HCV282" s="17"/>
      <c r="HCW282" s="21"/>
      <c r="HCX282" s="630"/>
      <c r="HCY282" s="41"/>
      <c r="HCZ282" s="16"/>
      <c r="HDA282" s="632" t="s">
        <v>46</v>
      </c>
      <c r="HDB282" s="645"/>
      <c r="HDC282" s="624"/>
      <c r="HDD282" s="641" t="s">
        <v>11</v>
      </c>
      <c r="HDE282" s="643" t="s">
        <v>11</v>
      </c>
      <c r="HDF282" s="17"/>
      <c r="HDG282" s="42"/>
      <c r="HDH282" s="43"/>
      <c r="HDI282" s="42"/>
      <c r="HDJ282" s="20"/>
      <c r="HDK282" s="18"/>
      <c r="HDL282" s="19"/>
      <c r="HDM282" s="18"/>
      <c r="HDN282" s="19"/>
      <c r="HDO282" s="18"/>
      <c r="HDP282" s="19"/>
      <c r="HDQ282" s="18"/>
      <c r="HDR282" s="160"/>
      <c r="HDS282" s="17"/>
      <c r="HDT282" s="16"/>
      <c r="HDU282" s="15"/>
      <c r="HDV282" s="620"/>
      <c r="HDW282" s="622"/>
      <c r="HDX282" s="624"/>
      <c r="HDY282" s="22"/>
      <c r="HDZ282" s="626" t="s">
        <v>45</v>
      </c>
      <c r="HEA282" s="627"/>
      <c r="HEB282" s="17"/>
      <c r="HEC282" s="21"/>
      <c r="HED282" s="630"/>
      <c r="HEE282" s="41"/>
      <c r="HEF282" s="16"/>
      <c r="HEG282" s="632" t="s">
        <v>46</v>
      </c>
      <c r="HEH282" s="645"/>
      <c r="HEI282" s="624"/>
      <c r="HEJ282" s="641" t="s">
        <v>11</v>
      </c>
      <c r="HEK282" s="643" t="s">
        <v>11</v>
      </c>
      <c r="HEL282" s="17"/>
      <c r="HEM282" s="42"/>
      <c r="HEN282" s="43"/>
      <c r="HEO282" s="42"/>
      <c r="HEP282" s="20"/>
      <c r="HEQ282" s="18"/>
      <c r="HER282" s="19"/>
      <c r="HES282" s="18"/>
      <c r="HET282" s="19"/>
      <c r="HEU282" s="18"/>
      <c r="HEV282" s="19"/>
      <c r="HEW282" s="18"/>
      <c r="HEX282" s="160"/>
      <c r="HEY282" s="17"/>
      <c r="HEZ282" s="16"/>
      <c r="HFA282" s="15"/>
      <c r="HFB282" s="620"/>
      <c r="HFC282" s="622"/>
      <c r="HFD282" s="624"/>
      <c r="HFE282" s="22"/>
      <c r="HFF282" s="626" t="s">
        <v>45</v>
      </c>
      <c r="HFG282" s="627"/>
      <c r="HFH282" s="17"/>
      <c r="HFI282" s="21"/>
      <c r="HFJ282" s="630"/>
      <c r="HFK282" s="41"/>
      <c r="HFL282" s="16"/>
      <c r="HFM282" s="632" t="s">
        <v>46</v>
      </c>
      <c r="HFN282" s="645"/>
      <c r="HFO282" s="624"/>
      <c r="HFP282" s="641" t="s">
        <v>11</v>
      </c>
      <c r="HFQ282" s="643" t="s">
        <v>11</v>
      </c>
      <c r="HFR282" s="17"/>
      <c r="HFS282" s="42"/>
      <c r="HFT282" s="43"/>
      <c r="HFU282" s="42"/>
      <c r="HFV282" s="20"/>
      <c r="HFW282" s="18"/>
      <c r="HFX282" s="19"/>
      <c r="HFY282" s="18"/>
      <c r="HFZ282" s="19"/>
      <c r="HGA282" s="18"/>
      <c r="HGB282" s="19"/>
      <c r="HGC282" s="18"/>
      <c r="HGD282" s="160"/>
      <c r="HGE282" s="17"/>
      <c r="HGF282" s="16"/>
      <c r="HGG282" s="15"/>
      <c r="HGH282" s="620"/>
      <c r="HGI282" s="622"/>
      <c r="HGJ282" s="624"/>
      <c r="HGK282" s="22"/>
      <c r="HGL282" s="626" t="s">
        <v>45</v>
      </c>
      <c r="HGM282" s="627"/>
      <c r="HGN282" s="17"/>
      <c r="HGO282" s="21"/>
      <c r="HGP282" s="630"/>
      <c r="HGQ282" s="41"/>
      <c r="HGR282" s="16"/>
      <c r="HGS282" s="632" t="s">
        <v>46</v>
      </c>
      <c r="HGT282" s="645"/>
      <c r="HGU282" s="624"/>
      <c r="HGV282" s="641" t="s">
        <v>11</v>
      </c>
      <c r="HGW282" s="643" t="s">
        <v>11</v>
      </c>
      <c r="HGX282" s="17"/>
      <c r="HGY282" s="42"/>
      <c r="HGZ282" s="43"/>
      <c r="HHA282" s="42"/>
      <c r="HHB282" s="20"/>
      <c r="HHC282" s="18"/>
      <c r="HHD282" s="19"/>
      <c r="HHE282" s="18"/>
      <c r="HHF282" s="19"/>
      <c r="HHG282" s="18"/>
      <c r="HHH282" s="19"/>
      <c r="HHI282" s="18"/>
      <c r="HHJ282" s="160"/>
      <c r="HHK282" s="17"/>
      <c r="HHL282" s="16"/>
      <c r="HHM282" s="15"/>
      <c r="HHN282" s="620"/>
      <c r="HHO282" s="622"/>
      <c r="HHP282" s="624"/>
      <c r="HHQ282" s="22"/>
      <c r="HHR282" s="626" t="s">
        <v>45</v>
      </c>
      <c r="HHS282" s="627"/>
      <c r="HHT282" s="17"/>
      <c r="HHU282" s="21"/>
      <c r="HHV282" s="630"/>
      <c r="HHW282" s="41"/>
      <c r="HHX282" s="16"/>
      <c r="HHY282" s="632" t="s">
        <v>46</v>
      </c>
      <c r="HHZ282" s="645"/>
      <c r="HIA282" s="624"/>
      <c r="HIB282" s="641" t="s">
        <v>11</v>
      </c>
      <c r="HIC282" s="643" t="s">
        <v>11</v>
      </c>
      <c r="HID282" s="17"/>
      <c r="HIE282" s="42"/>
      <c r="HIF282" s="43"/>
      <c r="HIG282" s="42"/>
      <c r="HIH282" s="20"/>
      <c r="HII282" s="18"/>
      <c r="HIJ282" s="19"/>
      <c r="HIK282" s="18"/>
      <c r="HIL282" s="19"/>
      <c r="HIM282" s="18"/>
      <c r="HIN282" s="19"/>
      <c r="HIO282" s="18"/>
      <c r="HIP282" s="160"/>
      <c r="HIQ282" s="17"/>
      <c r="HIR282" s="16"/>
      <c r="HIS282" s="15"/>
      <c r="HIT282" s="620"/>
      <c r="HIU282" s="622"/>
      <c r="HIV282" s="624"/>
      <c r="HIW282" s="22"/>
      <c r="HIX282" s="626" t="s">
        <v>45</v>
      </c>
      <c r="HIY282" s="627"/>
      <c r="HIZ282" s="17"/>
      <c r="HJA282" s="21"/>
      <c r="HJB282" s="630"/>
      <c r="HJC282" s="41"/>
      <c r="HJD282" s="16"/>
      <c r="HJE282" s="632" t="s">
        <v>46</v>
      </c>
      <c r="HJF282" s="645"/>
      <c r="HJG282" s="624"/>
      <c r="HJH282" s="641" t="s">
        <v>11</v>
      </c>
      <c r="HJI282" s="643" t="s">
        <v>11</v>
      </c>
      <c r="HJJ282" s="17"/>
      <c r="HJK282" s="42"/>
      <c r="HJL282" s="43"/>
      <c r="HJM282" s="42"/>
      <c r="HJN282" s="20"/>
      <c r="HJO282" s="18"/>
      <c r="HJP282" s="19"/>
      <c r="HJQ282" s="18"/>
      <c r="HJR282" s="19"/>
      <c r="HJS282" s="18"/>
      <c r="HJT282" s="19"/>
      <c r="HJU282" s="18"/>
      <c r="HJV282" s="160"/>
      <c r="HJW282" s="17"/>
      <c r="HJX282" s="16"/>
      <c r="HJY282" s="15"/>
      <c r="HJZ282" s="620"/>
      <c r="HKA282" s="622"/>
      <c r="HKB282" s="624"/>
      <c r="HKC282" s="22"/>
      <c r="HKD282" s="626" t="s">
        <v>45</v>
      </c>
      <c r="HKE282" s="627"/>
      <c r="HKF282" s="17"/>
      <c r="HKG282" s="21"/>
      <c r="HKH282" s="630"/>
      <c r="HKI282" s="41"/>
      <c r="HKJ282" s="16"/>
      <c r="HKK282" s="632" t="s">
        <v>46</v>
      </c>
      <c r="HKL282" s="645"/>
      <c r="HKM282" s="624"/>
      <c r="HKN282" s="641" t="s">
        <v>11</v>
      </c>
      <c r="HKO282" s="643" t="s">
        <v>11</v>
      </c>
      <c r="HKP282" s="17"/>
      <c r="HKQ282" s="42"/>
      <c r="HKR282" s="43"/>
      <c r="HKS282" s="42"/>
      <c r="HKT282" s="20"/>
      <c r="HKU282" s="18"/>
      <c r="HKV282" s="19"/>
      <c r="HKW282" s="18"/>
      <c r="HKX282" s="19"/>
      <c r="HKY282" s="18"/>
      <c r="HKZ282" s="19"/>
      <c r="HLA282" s="18"/>
      <c r="HLB282" s="160"/>
      <c r="HLC282" s="17"/>
      <c r="HLD282" s="16"/>
      <c r="HLE282" s="15"/>
      <c r="HLF282" s="620"/>
      <c r="HLG282" s="622"/>
      <c r="HLH282" s="624"/>
      <c r="HLI282" s="22"/>
      <c r="HLJ282" s="626" t="s">
        <v>45</v>
      </c>
      <c r="HLK282" s="627"/>
      <c r="HLL282" s="17"/>
      <c r="HLM282" s="21"/>
      <c r="HLN282" s="630"/>
      <c r="HLO282" s="41"/>
      <c r="HLP282" s="16"/>
      <c r="HLQ282" s="632" t="s">
        <v>46</v>
      </c>
      <c r="HLR282" s="645"/>
      <c r="HLS282" s="624"/>
      <c r="HLT282" s="641" t="s">
        <v>11</v>
      </c>
      <c r="HLU282" s="643" t="s">
        <v>11</v>
      </c>
      <c r="HLV282" s="17"/>
      <c r="HLW282" s="42"/>
      <c r="HLX282" s="43"/>
      <c r="HLY282" s="42"/>
      <c r="HLZ282" s="20"/>
      <c r="HMA282" s="18"/>
      <c r="HMB282" s="19"/>
      <c r="HMC282" s="18"/>
      <c r="HMD282" s="19"/>
      <c r="HME282" s="18"/>
      <c r="HMF282" s="19"/>
      <c r="HMG282" s="18"/>
      <c r="HMH282" s="160"/>
      <c r="HMI282" s="17"/>
      <c r="HMJ282" s="16"/>
      <c r="HMK282" s="15"/>
      <c r="HML282" s="620"/>
      <c r="HMM282" s="622"/>
      <c r="HMN282" s="624"/>
      <c r="HMO282" s="22"/>
      <c r="HMP282" s="626" t="s">
        <v>45</v>
      </c>
      <c r="HMQ282" s="627"/>
      <c r="HMR282" s="17"/>
      <c r="HMS282" s="21"/>
      <c r="HMT282" s="630"/>
      <c r="HMU282" s="41"/>
      <c r="HMV282" s="16"/>
      <c r="HMW282" s="632" t="s">
        <v>46</v>
      </c>
      <c r="HMX282" s="645"/>
      <c r="HMY282" s="624"/>
      <c r="HMZ282" s="641" t="s">
        <v>11</v>
      </c>
      <c r="HNA282" s="643" t="s">
        <v>11</v>
      </c>
      <c r="HNB282" s="17"/>
      <c r="HNC282" s="42"/>
      <c r="HND282" s="43"/>
      <c r="HNE282" s="42"/>
      <c r="HNF282" s="20"/>
      <c r="HNG282" s="18"/>
      <c r="HNH282" s="19"/>
      <c r="HNI282" s="18"/>
      <c r="HNJ282" s="19"/>
      <c r="HNK282" s="18"/>
      <c r="HNL282" s="19"/>
      <c r="HNM282" s="18"/>
      <c r="HNN282" s="160"/>
      <c r="HNO282" s="17"/>
      <c r="HNP282" s="16"/>
      <c r="HNQ282" s="15"/>
      <c r="HNR282" s="620"/>
      <c r="HNS282" s="622"/>
      <c r="HNT282" s="624"/>
      <c r="HNU282" s="22"/>
      <c r="HNV282" s="626" t="s">
        <v>45</v>
      </c>
      <c r="HNW282" s="627"/>
      <c r="HNX282" s="17"/>
      <c r="HNY282" s="21"/>
      <c r="HNZ282" s="630"/>
      <c r="HOA282" s="41"/>
      <c r="HOB282" s="16"/>
      <c r="HOC282" s="632" t="s">
        <v>46</v>
      </c>
      <c r="HOD282" s="645"/>
      <c r="HOE282" s="624"/>
      <c r="HOF282" s="641" t="s">
        <v>11</v>
      </c>
      <c r="HOG282" s="643" t="s">
        <v>11</v>
      </c>
      <c r="HOH282" s="17"/>
      <c r="HOI282" s="42"/>
      <c r="HOJ282" s="43"/>
      <c r="HOK282" s="42"/>
      <c r="HOL282" s="20"/>
      <c r="HOM282" s="18"/>
      <c r="HON282" s="19"/>
      <c r="HOO282" s="18"/>
      <c r="HOP282" s="19"/>
      <c r="HOQ282" s="18"/>
      <c r="HOR282" s="19"/>
      <c r="HOS282" s="18"/>
      <c r="HOT282" s="160"/>
      <c r="HOU282" s="17"/>
      <c r="HOV282" s="16"/>
      <c r="HOW282" s="15"/>
      <c r="HOX282" s="620"/>
      <c r="HOY282" s="622"/>
      <c r="HOZ282" s="624"/>
      <c r="HPA282" s="22"/>
      <c r="HPB282" s="626" t="s">
        <v>45</v>
      </c>
      <c r="HPC282" s="627"/>
      <c r="HPD282" s="17"/>
      <c r="HPE282" s="21"/>
      <c r="HPF282" s="630"/>
      <c r="HPG282" s="41"/>
      <c r="HPH282" s="16"/>
      <c r="HPI282" s="632" t="s">
        <v>46</v>
      </c>
      <c r="HPJ282" s="645"/>
      <c r="HPK282" s="624"/>
      <c r="HPL282" s="641" t="s">
        <v>11</v>
      </c>
      <c r="HPM282" s="643" t="s">
        <v>11</v>
      </c>
      <c r="HPN282" s="17"/>
      <c r="HPO282" s="42"/>
      <c r="HPP282" s="43"/>
      <c r="HPQ282" s="42"/>
      <c r="HPR282" s="20"/>
      <c r="HPS282" s="18"/>
      <c r="HPT282" s="19"/>
      <c r="HPU282" s="18"/>
      <c r="HPV282" s="19"/>
      <c r="HPW282" s="18"/>
      <c r="HPX282" s="19"/>
      <c r="HPY282" s="18"/>
      <c r="HPZ282" s="160"/>
      <c r="HQA282" s="17"/>
      <c r="HQB282" s="16"/>
      <c r="HQC282" s="15"/>
      <c r="HQD282" s="620"/>
      <c r="HQE282" s="622"/>
      <c r="HQF282" s="624"/>
      <c r="HQG282" s="22"/>
      <c r="HQH282" s="626" t="s">
        <v>45</v>
      </c>
      <c r="HQI282" s="627"/>
      <c r="HQJ282" s="17"/>
      <c r="HQK282" s="21"/>
      <c r="HQL282" s="630"/>
      <c r="HQM282" s="41"/>
      <c r="HQN282" s="16"/>
      <c r="HQO282" s="632" t="s">
        <v>46</v>
      </c>
      <c r="HQP282" s="645"/>
      <c r="HQQ282" s="624"/>
      <c r="HQR282" s="641" t="s">
        <v>11</v>
      </c>
      <c r="HQS282" s="643" t="s">
        <v>11</v>
      </c>
      <c r="HQT282" s="17"/>
      <c r="HQU282" s="42"/>
      <c r="HQV282" s="43"/>
      <c r="HQW282" s="42"/>
      <c r="HQX282" s="20"/>
      <c r="HQY282" s="18"/>
      <c r="HQZ282" s="19"/>
      <c r="HRA282" s="18"/>
      <c r="HRB282" s="19"/>
      <c r="HRC282" s="18"/>
      <c r="HRD282" s="19"/>
      <c r="HRE282" s="18"/>
      <c r="HRF282" s="160"/>
      <c r="HRG282" s="17"/>
      <c r="HRH282" s="16"/>
      <c r="HRI282" s="15"/>
      <c r="HRJ282" s="620"/>
      <c r="HRK282" s="622"/>
      <c r="HRL282" s="624"/>
      <c r="HRM282" s="22"/>
      <c r="HRN282" s="626" t="s">
        <v>45</v>
      </c>
      <c r="HRO282" s="627"/>
      <c r="HRP282" s="17"/>
      <c r="HRQ282" s="21"/>
      <c r="HRR282" s="630"/>
      <c r="HRS282" s="41"/>
      <c r="HRT282" s="16"/>
      <c r="HRU282" s="632" t="s">
        <v>46</v>
      </c>
      <c r="HRV282" s="645"/>
      <c r="HRW282" s="624"/>
      <c r="HRX282" s="641" t="s">
        <v>11</v>
      </c>
      <c r="HRY282" s="643" t="s">
        <v>11</v>
      </c>
      <c r="HRZ282" s="17"/>
      <c r="HSA282" s="42"/>
      <c r="HSB282" s="43"/>
      <c r="HSC282" s="42"/>
      <c r="HSD282" s="20"/>
      <c r="HSE282" s="18"/>
      <c r="HSF282" s="19"/>
      <c r="HSG282" s="18"/>
      <c r="HSH282" s="19"/>
      <c r="HSI282" s="18"/>
      <c r="HSJ282" s="19"/>
      <c r="HSK282" s="18"/>
      <c r="HSL282" s="160"/>
      <c r="HSM282" s="17"/>
      <c r="HSN282" s="16"/>
      <c r="HSO282" s="15"/>
      <c r="HSP282" s="620"/>
      <c r="HSQ282" s="622"/>
      <c r="HSR282" s="624"/>
      <c r="HSS282" s="22"/>
      <c r="HST282" s="626" t="s">
        <v>45</v>
      </c>
      <c r="HSU282" s="627"/>
      <c r="HSV282" s="17"/>
      <c r="HSW282" s="21"/>
      <c r="HSX282" s="630"/>
      <c r="HSY282" s="41"/>
      <c r="HSZ282" s="16"/>
      <c r="HTA282" s="632" t="s">
        <v>46</v>
      </c>
      <c r="HTB282" s="645"/>
      <c r="HTC282" s="624"/>
      <c r="HTD282" s="641" t="s">
        <v>11</v>
      </c>
      <c r="HTE282" s="643" t="s">
        <v>11</v>
      </c>
      <c r="HTF282" s="17"/>
      <c r="HTG282" s="42"/>
      <c r="HTH282" s="43"/>
      <c r="HTI282" s="42"/>
      <c r="HTJ282" s="20"/>
      <c r="HTK282" s="18"/>
      <c r="HTL282" s="19"/>
      <c r="HTM282" s="18"/>
      <c r="HTN282" s="19"/>
      <c r="HTO282" s="18"/>
      <c r="HTP282" s="19"/>
      <c r="HTQ282" s="18"/>
      <c r="HTR282" s="160"/>
      <c r="HTS282" s="17"/>
      <c r="HTT282" s="16"/>
      <c r="HTU282" s="15"/>
      <c r="HTV282" s="620"/>
      <c r="HTW282" s="622"/>
      <c r="HTX282" s="624"/>
      <c r="HTY282" s="22"/>
      <c r="HTZ282" s="626" t="s">
        <v>45</v>
      </c>
      <c r="HUA282" s="627"/>
      <c r="HUB282" s="17"/>
      <c r="HUC282" s="21"/>
      <c r="HUD282" s="630"/>
      <c r="HUE282" s="41"/>
      <c r="HUF282" s="16"/>
      <c r="HUG282" s="632" t="s">
        <v>46</v>
      </c>
      <c r="HUH282" s="645"/>
      <c r="HUI282" s="624"/>
      <c r="HUJ282" s="641" t="s">
        <v>11</v>
      </c>
      <c r="HUK282" s="643" t="s">
        <v>11</v>
      </c>
      <c r="HUL282" s="17"/>
      <c r="HUM282" s="42"/>
      <c r="HUN282" s="43"/>
      <c r="HUO282" s="42"/>
      <c r="HUP282" s="20"/>
      <c r="HUQ282" s="18"/>
      <c r="HUR282" s="19"/>
      <c r="HUS282" s="18"/>
      <c r="HUT282" s="19"/>
      <c r="HUU282" s="18"/>
      <c r="HUV282" s="19"/>
      <c r="HUW282" s="18"/>
      <c r="HUX282" s="160"/>
      <c r="HUY282" s="17"/>
      <c r="HUZ282" s="16"/>
      <c r="HVA282" s="15"/>
      <c r="HVB282" s="620"/>
      <c r="HVC282" s="622"/>
      <c r="HVD282" s="624"/>
      <c r="HVE282" s="22"/>
      <c r="HVF282" s="626" t="s">
        <v>45</v>
      </c>
      <c r="HVG282" s="627"/>
      <c r="HVH282" s="17"/>
      <c r="HVI282" s="21"/>
      <c r="HVJ282" s="630"/>
      <c r="HVK282" s="41"/>
      <c r="HVL282" s="16"/>
      <c r="HVM282" s="632" t="s">
        <v>46</v>
      </c>
      <c r="HVN282" s="645"/>
      <c r="HVO282" s="624"/>
      <c r="HVP282" s="641" t="s">
        <v>11</v>
      </c>
      <c r="HVQ282" s="643" t="s">
        <v>11</v>
      </c>
      <c r="HVR282" s="17"/>
      <c r="HVS282" s="42"/>
      <c r="HVT282" s="43"/>
      <c r="HVU282" s="42"/>
      <c r="HVV282" s="20"/>
      <c r="HVW282" s="18"/>
      <c r="HVX282" s="19"/>
      <c r="HVY282" s="18"/>
      <c r="HVZ282" s="19"/>
      <c r="HWA282" s="18"/>
      <c r="HWB282" s="19"/>
      <c r="HWC282" s="18"/>
      <c r="HWD282" s="160"/>
      <c r="HWE282" s="17"/>
      <c r="HWF282" s="16"/>
      <c r="HWG282" s="15"/>
      <c r="HWH282" s="620"/>
      <c r="HWI282" s="622"/>
      <c r="HWJ282" s="624"/>
      <c r="HWK282" s="22"/>
      <c r="HWL282" s="626" t="s">
        <v>45</v>
      </c>
      <c r="HWM282" s="627"/>
      <c r="HWN282" s="17"/>
      <c r="HWO282" s="21"/>
      <c r="HWP282" s="630"/>
      <c r="HWQ282" s="41"/>
      <c r="HWR282" s="16"/>
      <c r="HWS282" s="632" t="s">
        <v>46</v>
      </c>
      <c r="HWT282" s="645"/>
      <c r="HWU282" s="624"/>
      <c r="HWV282" s="641" t="s">
        <v>11</v>
      </c>
      <c r="HWW282" s="643" t="s">
        <v>11</v>
      </c>
      <c r="HWX282" s="17"/>
      <c r="HWY282" s="42"/>
      <c r="HWZ282" s="43"/>
      <c r="HXA282" s="42"/>
      <c r="HXB282" s="20"/>
      <c r="HXC282" s="18"/>
      <c r="HXD282" s="19"/>
      <c r="HXE282" s="18"/>
      <c r="HXF282" s="19"/>
      <c r="HXG282" s="18"/>
      <c r="HXH282" s="19"/>
      <c r="HXI282" s="18"/>
      <c r="HXJ282" s="160"/>
      <c r="HXK282" s="17"/>
      <c r="HXL282" s="16"/>
      <c r="HXM282" s="15"/>
      <c r="HXN282" s="620"/>
      <c r="HXO282" s="622"/>
      <c r="HXP282" s="624"/>
      <c r="HXQ282" s="22"/>
      <c r="HXR282" s="626" t="s">
        <v>45</v>
      </c>
      <c r="HXS282" s="627"/>
      <c r="HXT282" s="17"/>
      <c r="HXU282" s="21"/>
      <c r="HXV282" s="630"/>
      <c r="HXW282" s="41"/>
      <c r="HXX282" s="16"/>
      <c r="HXY282" s="632" t="s">
        <v>46</v>
      </c>
      <c r="HXZ282" s="645"/>
      <c r="HYA282" s="624"/>
      <c r="HYB282" s="641" t="s">
        <v>11</v>
      </c>
      <c r="HYC282" s="643" t="s">
        <v>11</v>
      </c>
      <c r="HYD282" s="17"/>
      <c r="HYE282" s="42"/>
      <c r="HYF282" s="43"/>
      <c r="HYG282" s="42"/>
      <c r="HYH282" s="20"/>
      <c r="HYI282" s="18"/>
      <c r="HYJ282" s="19"/>
      <c r="HYK282" s="18"/>
      <c r="HYL282" s="19"/>
      <c r="HYM282" s="18"/>
      <c r="HYN282" s="19"/>
      <c r="HYO282" s="18"/>
      <c r="HYP282" s="160"/>
      <c r="HYQ282" s="17"/>
      <c r="HYR282" s="16"/>
      <c r="HYS282" s="15"/>
      <c r="HYT282" s="620"/>
      <c r="HYU282" s="622"/>
      <c r="HYV282" s="624"/>
      <c r="HYW282" s="22"/>
      <c r="HYX282" s="626" t="s">
        <v>45</v>
      </c>
      <c r="HYY282" s="627"/>
      <c r="HYZ282" s="17"/>
      <c r="HZA282" s="21"/>
      <c r="HZB282" s="630"/>
      <c r="HZC282" s="41"/>
      <c r="HZD282" s="16"/>
      <c r="HZE282" s="632" t="s">
        <v>46</v>
      </c>
      <c r="HZF282" s="645"/>
      <c r="HZG282" s="624"/>
      <c r="HZH282" s="641" t="s">
        <v>11</v>
      </c>
      <c r="HZI282" s="643" t="s">
        <v>11</v>
      </c>
      <c r="HZJ282" s="17"/>
      <c r="HZK282" s="42"/>
      <c r="HZL282" s="43"/>
      <c r="HZM282" s="42"/>
      <c r="HZN282" s="20"/>
      <c r="HZO282" s="18"/>
      <c r="HZP282" s="19"/>
      <c r="HZQ282" s="18"/>
      <c r="HZR282" s="19"/>
      <c r="HZS282" s="18"/>
      <c r="HZT282" s="19"/>
      <c r="HZU282" s="18"/>
      <c r="HZV282" s="160"/>
      <c r="HZW282" s="17"/>
      <c r="HZX282" s="16"/>
      <c r="HZY282" s="15"/>
      <c r="HZZ282" s="620"/>
      <c r="IAA282" s="622"/>
      <c r="IAB282" s="624"/>
      <c r="IAC282" s="22"/>
      <c r="IAD282" s="626" t="s">
        <v>45</v>
      </c>
      <c r="IAE282" s="627"/>
      <c r="IAF282" s="17"/>
      <c r="IAG282" s="21"/>
      <c r="IAH282" s="630"/>
      <c r="IAI282" s="41"/>
      <c r="IAJ282" s="16"/>
      <c r="IAK282" s="632" t="s">
        <v>46</v>
      </c>
      <c r="IAL282" s="645"/>
      <c r="IAM282" s="624"/>
      <c r="IAN282" s="641" t="s">
        <v>11</v>
      </c>
      <c r="IAO282" s="643" t="s">
        <v>11</v>
      </c>
      <c r="IAP282" s="17"/>
      <c r="IAQ282" s="42"/>
      <c r="IAR282" s="43"/>
      <c r="IAS282" s="42"/>
      <c r="IAT282" s="20"/>
      <c r="IAU282" s="18"/>
      <c r="IAV282" s="19"/>
      <c r="IAW282" s="18"/>
      <c r="IAX282" s="19"/>
      <c r="IAY282" s="18"/>
      <c r="IAZ282" s="19"/>
      <c r="IBA282" s="18"/>
      <c r="IBB282" s="160"/>
      <c r="IBC282" s="17"/>
      <c r="IBD282" s="16"/>
      <c r="IBE282" s="15"/>
      <c r="IBF282" s="620"/>
      <c r="IBG282" s="622"/>
      <c r="IBH282" s="624"/>
      <c r="IBI282" s="22"/>
      <c r="IBJ282" s="626" t="s">
        <v>45</v>
      </c>
      <c r="IBK282" s="627"/>
      <c r="IBL282" s="17"/>
      <c r="IBM282" s="21"/>
      <c r="IBN282" s="630"/>
      <c r="IBO282" s="41"/>
      <c r="IBP282" s="16"/>
      <c r="IBQ282" s="632" t="s">
        <v>46</v>
      </c>
      <c r="IBR282" s="645"/>
      <c r="IBS282" s="624"/>
      <c r="IBT282" s="641" t="s">
        <v>11</v>
      </c>
      <c r="IBU282" s="643" t="s">
        <v>11</v>
      </c>
      <c r="IBV282" s="17"/>
      <c r="IBW282" s="42"/>
      <c r="IBX282" s="43"/>
      <c r="IBY282" s="42"/>
      <c r="IBZ282" s="20"/>
      <c r="ICA282" s="18"/>
      <c r="ICB282" s="19"/>
      <c r="ICC282" s="18"/>
      <c r="ICD282" s="19"/>
      <c r="ICE282" s="18"/>
      <c r="ICF282" s="19"/>
      <c r="ICG282" s="18"/>
      <c r="ICH282" s="160"/>
      <c r="ICI282" s="17"/>
      <c r="ICJ282" s="16"/>
      <c r="ICK282" s="15"/>
      <c r="ICL282" s="620"/>
      <c r="ICM282" s="622"/>
      <c r="ICN282" s="624"/>
      <c r="ICO282" s="22"/>
      <c r="ICP282" s="626" t="s">
        <v>45</v>
      </c>
      <c r="ICQ282" s="627"/>
      <c r="ICR282" s="17"/>
      <c r="ICS282" s="21"/>
      <c r="ICT282" s="630"/>
      <c r="ICU282" s="41"/>
      <c r="ICV282" s="16"/>
      <c r="ICW282" s="632" t="s">
        <v>46</v>
      </c>
      <c r="ICX282" s="645"/>
      <c r="ICY282" s="624"/>
      <c r="ICZ282" s="641" t="s">
        <v>11</v>
      </c>
      <c r="IDA282" s="643" t="s">
        <v>11</v>
      </c>
      <c r="IDB282" s="17"/>
      <c r="IDC282" s="42"/>
      <c r="IDD282" s="43"/>
      <c r="IDE282" s="42"/>
      <c r="IDF282" s="20"/>
      <c r="IDG282" s="18"/>
      <c r="IDH282" s="19"/>
      <c r="IDI282" s="18"/>
      <c r="IDJ282" s="19"/>
      <c r="IDK282" s="18"/>
      <c r="IDL282" s="19"/>
      <c r="IDM282" s="18"/>
      <c r="IDN282" s="160"/>
      <c r="IDO282" s="17"/>
      <c r="IDP282" s="16"/>
      <c r="IDQ282" s="15"/>
      <c r="IDR282" s="620"/>
      <c r="IDS282" s="622"/>
      <c r="IDT282" s="624"/>
      <c r="IDU282" s="22"/>
      <c r="IDV282" s="626" t="s">
        <v>45</v>
      </c>
      <c r="IDW282" s="627"/>
      <c r="IDX282" s="17"/>
      <c r="IDY282" s="21"/>
      <c r="IDZ282" s="630"/>
      <c r="IEA282" s="41"/>
      <c r="IEB282" s="16"/>
      <c r="IEC282" s="632" t="s">
        <v>46</v>
      </c>
      <c r="IED282" s="645"/>
      <c r="IEE282" s="624"/>
      <c r="IEF282" s="641" t="s">
        <v>11</v>
      </c>
      <c r="IEG282" s="643" t="s">
        <v>11</v>
      </c>
      <c r="IEH282" s="17"/>
      <c r="IEI282" s="42"/>
      <c r="IEJ282" s="43"/>
      <c r="IEK282" s="42"/>
      <c r="IEL282" s="20"/>
      <c r="IEM282" s="18"/>
      <c r="IEN282" s="19"/>
      <c r="IEO282" s="18"/>
      <c r="IEP282" s="19"/>
      <c r="IEQ282" s="18"/>
      <c r="IER282" s="19"/>
      <c r="IES282" s="18"/>
      <c r="IET282" s="160"/>
      <c r="IEU282" s="17"/>
      <c r="IEV282" s="16"/>
      <c r="IEW282" s="15"/>
      <c r="IEX282" s="620"/>
      <c r="IEY282" s="622"/>
      <c r="IEZ282" s="624"/>
      <c r="IFA282" s="22"/>
      <c r="IFB282" s="626" t="s">
        <v>45</v>
      </c>
      <c r="IFC282" s="627"/>
      <c r="IFD282" s="17"/>
      <c r="IFE282" s="21"/>
      <c r="IFF282" s="630"/>
      <c r="IFG282" s="41"/>
      <c r="IFH282" s="16"/>
      <c r="IFI282" s="632" t="s">
        <v>46</v>
      </c>
      <c r="IFJ282" s="645"/>
      <c r="IFK282" s="624"/>
      <c r="IFL282" s="641" t="s">
        <v>11</v>
      </c>
      <c r="IFM282" s="643" t="s">
        <v>11</v>
      </c>
      <c r="IFN282" s="17"/>
      <c r="IFO282" s="42"/>
      <c r="IFP282" s="43"/>
      <c r="IFQ282" s="42"/>
      <c r="IFR282" s="20"/>
      <c r="IFS282" s="18"/>
      <c r="IFT282" s="19"/>
      <c r="IFU282" s="18"/>
      <c r="IFV282" s="19"/>
      <c r="IFW282" s="18"/>
      <c r="IFX282" s="19"/>
      <c r="IFY282" s="18"/>
      <c r="IFZ282" s="160"/>
      <c r="IGA282" s="17"/>
      <c r="IGB282" s="16"/>
      <c r="IGC282" s="15"/>
      <c r="IGD282" s="620"/>
      <c r="IGE282" s="622"/>
      <c r="IGF282" s="624"/>
      <c r="IGG282" s="22"/>
      <c r="IGH282" s="626" t="s">
        <v>45</v>
      </c>
      <c r="IGI282" s="627"/>
      <c r="IGJ282" s="17"/>
      <c r="IGK282" s="21"/>
      <c r="IGL282" s="630"/>
      <c r="IGM282" s="41"/>
      <c r="IGN282" s="16"/>
      <c r="IGO282" s="632" t="s">
        <v>46</v>
      </c>
      <c r="IGP282" s="645"/>
      <c r="IGQ282" s="624"/>
      <c r="IGR282" s="641" t="s">
        <v>11</v>
      </c>
      <c r="IGS282" s="643" t="s">
        <v>11</v>
      </c>
      <c r="IGT282" s="17"/>
      <c r="IGU282" s="42"/>
      <c r="IGV282" s="43"/>
      <c r="IGW282" s="42"/>
      <c r="IGX282" s="20"/>
      <c r="IGY282" s="18"/>
      <c r="IGZ282" s="19"/>
      <c r="IHA282" s="18"/>
      <c r="IHB282" s="19"/>
      <c r="IHC282" s="18"/>
      <c r="IHD282" s="19"/>
      <c r="IHE282" s="18"/>
      <c r="IHF282" s="160"/>
      <c r="IHG282" s="17"/>
      <c r="IHH282" s="16"/>
      <c r="IHI282" s="15"/>
      <c r="IHJ282" s="620"/>
      <c r="IHK282" s="622"/>
      <c r="IHL282" s="624"/>
      <c r="IHM282" s="22"/>
      <c r="IHN282" s="626" t="s">
        <v>45</v>
      </c>
      <c r="IHO282" s="627"/>
      <c r="IHP282" s="17"/>
      <c r="IHQ282" s="21"/>
      <c r="IHR282" s="630"/>
      <c r="IHS282" s="41"/>
      <c r="IHT282" s="16"/>
      <c r="IHU282" s="632" t="s">
        <v>46</v>
      </c>
      <c r="IHV282" s="645"/>
      <c r="IHW282" s="624"/>
      <c r="IHX282" s="641" t="s">
        <v>11</v>
      </c>
      <c r="IHY282" s="643" t="s">
        <v>11</v>
      </c>
      <c r="IHZ282" s="17"/>
      <c r="IIA282" s="42"/>
      <c r="IIB282" s="43"/>
      <c r="IIC282" s="42"/>
      <c r="IID282" s="20"/>
      <c r="IIE282" s="18"/>
      <c r="IIF282" s="19"/>
      <c r="IIG282" s="18"/>
      <c r="IIH282" s="19"/>
      <c r="III282" s="18"/>
      <c r="IIJ282" s="19"/>
      <c r="IIK282" s="18"/>
      <c r="IIL282" s="160"/>
      <c r="IIM282" s="17"/>
      <c r="IIN282" s="16"/>
      <c r="IIO282" s="15"/>
      <c r="IIP282" s="620"/>
      <c r="IIQ282" s="622"/>
      <c r="IIR282" s="624"/>
      <c r="IIS282" s="22"/>
      <c r="IIT282" s="626" t="s">
        <v>45</v>
      </c>
      <c r="IIU282" s="627"/>
      <c r="IIV282" s="17"/>
      <c r="IIW282" s="21"/>
      <c r="IIX282" s="630"/>
      <c r="IIY282" s="41"/>
      <c r="IIZ282" s="16"/>
      <c r="IJA282" s="632" t="s">
        <v>46</v>
      </c>
      <c r="IJB282" s="645"/>
      <c r="IJC282" s="624"/>
      <c r="IJD282" s="641" t="s">
        <v>11</v>
      </c>
      <c r="IJE282" s="643" t="s">
        <v>11</v>
      </c>
      <c r="IJF282" s="17"/>
      <c r="IJG282" s="42"/>
      <c r="IJH282" s="43"/>
      <c r="IJI282" s="42"/>
      <c r="IJJ282" s="20"/>
      <c r="IJK282" s="18"/>
      <c r="IJL282" s="19"/>
      <c r="IJM282" s="18"/>
      <c r="IJN282" s="19"/>
      <c r="IJO282" s="18"/>
      <c r="IJP282" s="19"/>
      <c r="IJQ282" s="18"/>
      <c r="IJR282" s="160"/>
      <c r="IJS282" s="17"/>
      <c r="IJT282" s="16"/>
      <c r="IJU282" s="15"/>
      <c r="IJV282" s="620"/>
      <c r="IJW282" s="622"/>
      <c r="IJX282" s="624"/>
      <c r="IJY282" s="22"/>
      <c r="IJZ282" s="626" t="s">
        <v>45</v>
      </c>
      <c r="IKA282" s="627"/>
      <c r="IKB282" s="17"/>
      <c r="IKC282" s="21"/>
      <c r="IKD282" s="630"/>
      <c r="IKE282" s="41"/>
      <c r="IKF282" s="16"/>
      <c r="IKG282" s="632" t="s">
        <v>46</v>
      </c>
      <c r="IKH282" s="645"/>
      <c r="IKI282" s="624"/>
      <c r="IKJ282" s="641" t="s">
        <v>11</v>
      </c>
      <c r="IKK282" s="643" t="s">
        <v>11</v>
      </c>
      <c r="IKL282" s="17"/>
      <c r="IKM282" s="42"/>
      <c r="IKN282" s="43"/>
      <c r="IKO282" s="42"/>
      <c r="IKP282" s="20"/>
      <c r="IKQ282" s="18"/>
      <c r="IKR282" s="19"/>
      <c r="IKS282" s="18"/>
      <c r="IKT282" s="19"/>
      <c r="IKU282" s="18"/>
      <c r="IKV282" s="19"/>
      <c r="IKW282" s="18"/>
      <c r="IKX282" s="160"/>
      <c r="IKY282" s="17"/>
      <c r="IKZ282" s="16"/>
      <c r="ILA282" s="15"/>
      <c r="ILB282" s="620"/>
      <c r="ILC282" s="622"/>
      <c r="ILD282" s="624"/>
      <c r="ILE282" s="22"/>
      <c r="ILF282" s="626" t="s">
        <v>45</v>
      </c>
      <c r="ILG282" s="627"/>
      <c r="ILH282" s="17"/>
      <c r="ILI282" s="21"/>
      <c r="ILJ282" s="630"/>
      <c r="ILK282" s="41"/>
      <c r="ILL282" s="16"/>
      <c r="ILM282" s="632" t="s">
        <v>46</v>
      </c>
      <c r="ILN282" s="645"/>
      <c r="ILO282" s="624"/>
      <c r="ILP282" s="641" t="s">
        <v>11</v>
      </c>
      <c r="ILQ282" s="643" t="s">
        <v>11</v>
      </c>
      <c r="ILR282" s="17"/>
      <c r="ILS282" s="42"/>
      <c r="ILT282" s="43"/>
      <c r="ILU282" s="42"/>
      <c r="ILV282" s="20"/>
      <c r="ILW282" s="18"/>
      <c r="ILX282" s="19"/>
      <c r="ILY282" s="18"/>
      <c r="ILZ282" s="19"/>
      <c r="IMA282" s="18"/>
      <c r="IMB282" s="19"/>
      <c r="IMC282" s="18"/>
      <c r="IMD282" s="160"/>
      <c r="IME282" s="17"/>
      <c r="IMF282" s="16"/>
      <c r="IMG282" s="15"/>
      <c r="IMH282" s="620"/>
      <c r="IMI282" s="622"/>
      <c r="IMJ282" s="624"/>
      <c r="IMK282" s="22"/>
      <c r="IML282" s="626" t="s">
        <v>45</v>
      </c>
      <c r="IMM282" s="627"/>
      <c r="IMN282" s="17"/>
      <c r="IMO282" s="21"/>
      <c r="IMP282" s="630"/>
      <c r="IMQ282" s="41"/>
      <c r="IMR282" s="16"/>
      <c r="IMS282" s="632" t="s">
        <v>46</v>
      </c>
      <c r="IMT282" s="645"/>
      <c r="IMU282" s="624"/>
      <c r="IMV282" s="641" t="s">
        <v>11</v>
      </c>
      <c r="IMW282" s="643" t="s">
        <v>11</v>
      </c>
      <c r="IMX282" s="17"/>
      <c r="IMY282" s="42"/>
      <c r="IMZ282" s="43"/>
      <c r="INA282" s="42"/>
      <c r="INB282" s="20"/>
      <c r="INC282" s="18"/>
      <c r="IND282" s="19"/>
      <c r="INE282" s="18"/>
      <c r="INF282" s="19"/>
      <c r="ING282" s="18"/>
      <c r="INH282" s="19"/>
      <c r="INI282" s="18"/>
      <c r="INJ282" s="160"/>
      <c r="INK282" s="17"/>
      <c r="INL282" s="16"/>
      <c r="INM282" s="15"/>
      <c r="INN282" s="620"/>
      <c r="INO282" s="622"/>
      <c r="INP282" s="624"/>
      <c r="INQ282" s="22"/>
      <c r="INR282" s="626" t="s">
        <v>45</v>
      </c>
      <c r="INS282" s="627"/>
      <c r="INT282" s="17"/>
      <c r="INU282" s="21"/>
      <c r="INV282" s="630"/>
      <c r="INW282" s="41"/>
      <c r="INX282" s="16"/>
      <c r="INY282" s="632" t="s">
        <v>46</v>
      </c>
      <c r="INZ282" s="645"/>
      <c r="IOA282" s="624"/>
      <c r="IOB282" s="641" t="s">
        <v>11</v>
      </c>
      <c r="IOC282" s="643" t="s">
        <v>11</v>
      </c>
      <c r="IOD282" s="17"/>
      <c r="IOE282" s="42"/>
      <c r="IOF282" s="43"/>
      <c r="IOG282" s="42"/>
      <c r="IOH282" s="20"/>
      <c r="IOI282" s="18"/>
      <c r="IOJ282" s="19"/>
      <c r="IOK282" s="18"/>
      <c r="IOL282" s="19"/>
      <c r="IOM282" s="18"/>
      <c r="ION282" s="19"/>
      <c r="IOO282" s="18"/>
      <c r="IOP282" s="160"/>
      <c r="IOQ282" s="17"/>
      <c r="IOR282" s="16"/>
      <c r="IOS282" s="15"/>
      <c r="IOT282" s="620"/>
      <c r="IOU282" s="622"/>
      <c r="IOV282" s="624"/>
      <c r="IOW282" s="22"/>
      <c r="IOX282" s="626" t="s">
        <v>45</v>
      </c>
      <c r="IOY282" s="627"/>
      <c r="IOZ282" s="17"/>
      <c r="IPA282" s="21"/>
      <c r="IPB282" s="630"/>
      <c r="IPC282" s="41"/>
      <c r="IPD282" s="16"/>
      <c r="IPE282" s="632" t="s">
        <v>46</v>
      </c>
      <c r="IPF282" s="645"/>
      <c r="IPG282" s="624"/>
      <c r="IPH282" s="641" t="s">
        <v>11</v>
      </c>
      <c r="IPI282" s="643" t="s">
        <v>11</v>
      </c>
      <c r="IPJ282" s="17"/>
      <c r="IPK282" s="42"/>
      <c r="IPL282" s="43"/>
      <c r="IPM282" s="42"/>
      <c r="IPN282" s="20"/>
      <c r="IPO282" s="18"/>
      <c r="IPP282" s="19"/>
      <c r="IPQ282" s="18"/>
      <c r="IPR282" s="19"/>
      <c r="IPS282" s="18"/>
      <c r="IPT282" s="19"/>
      <c r="IPU282" s="18"/>
      <c r="IPV282" s="160"/>
      <c r="IPW282" s="17"/>
      <c r="IPX282" s="16"/>
      <c r="IPY282" s="15"/>
      <c r="IPZ282" s="620"/>
      <c r="IQA282" s="622"/>
      <c r="IQB282" s="624"/>
      <c r="IQC282" s="22"/>
      <c r="IQD282" s="626" t="s">
        <v>45</v>
      </c>
      <c r="IQE282" s="627"/>
      <c r="IQF282" s="17"/>
      <c r="IQG282" s="21"/>
      <c r="IQH282" s="630"/>
      <c r="IQI282" s="41"/>
      <c r="IQJ282" s="16"/>
      <c r="IQK282" s="632" t="s">
        <v>46</v>
      </c>
      <c r="IQL282" s="645"/>
      <c r="IQM282" s="624"/>
      <c r="IQN282" s="641" t="s">
        <v>11</v>
      </c>
      <c r="IQO282" s="643" t="s">
        <v>11</v>
      </c>
      <c r="IQP282" s="17"/>
      <c r="IQQ282" s="42"/>
      <c r="IQR282" s="43"/>
      <c r="IQS282" s="42"/>
      <c r="IQT282" s="20"/>
      <c r="IQU282" s="18"/>
      <c r="IQV282" s="19"/>
      <c r="IQW282" s="18"/>
      <c r="IQX282" s="19"/>
      <c r="IQY282" s="18"/>
      <c r="IQZ282" s="19"/>
      <c r="IRA282" s="18"/>
      <c r="IRB282" s="160"/>
      <c r="IRC282" s="17"/>
      <c r="IRD282" s="16"/>
      <c r="IRE282" s="15"/>
      <c r="IRF282" s="620"/>
      <c r="IRG282" s="622"/>
      <c r="IRH282" s="624"/>
      <c r="IRI282" s="22"/>
      <c r="IRJ282" s="626" t="s">
        <v>45</v>
      </c>
      <c r="IRK282" s="627"/>
      <c r="IRL282" s="17"/>
      <c r="IRM282" s="21"/>
      <c r="IRN282" s="630"/>
      <c r="IRO282" s="41"/>
      <c r="IRP282" s="16"/>
      <c r="IRQ282" s="632" t="s">
        <v>46</v>
      </c>
      <c r="IRR282" s="645"/>
      <c r="IRS282" s="624"/>
      <c r="IRT282" s="641" t="s">
        <v>11</v>
      </c>
      <c r="IRU282" s="643" t="s">
        <v>11</v>
      </c>
      <c r="IRV282" s="17"/>
      <c r="IRW282" s="42"/>
      <c r="IRX282" s="43"/>
      <c r="IRY282" s="42"/>
      <c r="IRZ282" s="20"/>
      <c r="ISA282" s="18"/>
      <c r="ISB282" s="19"/>
      <c r="ISC282" s="18"/>
      <c r="ISD282" s="19"/>
      <c r="ISE282" s="18"/>
      <c r="ISF282" s="19"/>
      <c r="ISG282" s="18"/>
      <c r="ISH282" s="160"/>
      <c r="ISI282" s="17"/>
      <c r="ISJ282" s="16"/>
      <c r="ISK282" s="15"/>
      <c r="ISL282" s="620"/>
      <c r="ISM282" s="622"/>
      <c r="ISN282" s="624"/>
      <c r="ISO282" s="22"/>
      <c r="ISP282" s="626" t="s">
        <v>45</v>
      </c>
      <c r="ISQ282" s="627"/>
      <c r="ISR282" s="17"/>
      <c r="ISS282" s="21"/>
      <c r="IST282" s="630"/>
      <c r="ISU282" s="41"/>
      <c r="ISV282" s="16"/>
      <c r="ISW282" s="632" t="s">
        <v>46</v>
      </c>
      <c r="ISX282" s="645"/>
      <c r="ISY282" s="624"/>
      <c r="ISZ282" s="641" t="s">
        <v>11</v>
      </c>
      <c r="ITA282" s="643" t="s">
        <v>11</v>
      </c>
      <c r="ITB282" s="17"/>
      <c r="ITC282" s="42"/>
      <c r="ITD282" s="43"/>
      <c r="ITE282" s="42"/>
      <c r="ITF282" s="20"/>
      <c r="ITG282" s="18"/>
      <c r="ITH282" s="19"/>
      <c r="ITI282" s="18"/>
      <c r="ITJ282" s="19"/>
      <c r="ITK282" s="18"/>
      <c r="ITL282" s="19"/>
      <c r="ITM282" s="18"/>
      <c r="ITN282" s="160"/>
      <c r="ITO282" s="17"/>
      <c r="ITP282" s="16"/>
      <c r="ITQ282" s="15"/>
      <c r="ITR282" s="620"/>
      <c r="ITS282" s="622"/>
      <c r="ITT282" s="624"/>
      <c r="ITU282" s="22"/>
      <c r="ITV282" s="626" t="s">
        <v>45</v>
      </c>
      <c r="ITW282" s="627"/>
      <c r="ITX282" s="17"/>
      <c r="ITY282" s="21"/>
      <c r="ITZ282" s="630"/>
      <c r="IUA282" s="41"/>
      <c r="IUB282" s="16"/>
      <c r="IUC282" s="632" t="s">
        <v>46</v>
      </c>
      <c r="IUD282" s="645"/>
      <c r="IUE282" s="624"/>
      <c r="IUF282" s="641" t="s">
        <v>11</v>
      </c>
      <c r="IUG282" s="643" t="s">
        <v>11</v>
      </c>
      <c r="IUH282" s="17"/>
      <c r="IUI282" s="42"/>
      <c r="IUJ282" s="43"/>
      <c r="IUK282" s="42"/>
      <c r="IUL282" s="20"/>
      <c r="IUM282" s="18"/>
      <c r="IUN282" s="19"/>
      <c r="IUO282" s="18"/>
      <c r="IUP282" s="19"/>
      <c r="IUQ282" s="18"/>
      <c r="IUR282" s="19"/>
      <c r="IUS282" s="18"/>
      <c r="IUT282" s="160"/>
      <c r="IUU282" s="17"/>
      <c r="IUV282" s="16"/>
      <c r="IUW282" s="15"/>
      <c r="IUX282" s="620"/>
      <c r="IUY282" s="622"/>
      <c r="IUZ282" s="624"/>
      <c r="IVA282" s="22"/>
      <c r="IVB282" s="626" t="s">
        <v>45</v>
      </c>
      <c r="IVC282" s="627"/>
      <c r="IVD282" s="17"/>
      <c r="IVE282" s="21"/>
      <c r="IVF282" s="630"/>
      <c r="IVG282" s="41"/>
      <c r="IVH282" s="16"/>
      <c r="IVI282" s="632" t="s">
        <v>46</v>
      </c>
      <c r="IVJ282" s="645"/>
      <c r="IVK282" s="624"/>
      <c r="IVL282" s="641" t="s">
        <v>11</v>
      </c>
      <c r="IVM282" s="643" t="s">
        <v>11</v>
      </c>
      <c r="IVN282" s="17"/>
      <c r="IVO282" s="42"/>
      <c r="IVP282" s="43"/>
      <c r="IVQ282" s="42"/>
      <c r="IVR282" s="20"/>
      <c r="IVS282" s="18"/>
      <c r="IVT282" s="19"/>
      <c r="IVU282" s="18"/>
      <c r="IVV282" s="19"/>
      <c r="IVW282" s="18"/>
      <c r="IVX282" s="19"/>
      <c r="IVY282" s="18"/>
      <c r="IVZ282" s="160"/>
      <c r="IWA282" s="17"/>
      <c r="IWB282" s="16"/>
      <c r="IWC282" s="15"/>
      <c r="IWD282" s="620"/>
      <c r="IWE282" s="622"/>
      <c r="IWF282" s="624"/>
      <c r="IWG282" s="22"/>
      <c r="IWH282" s="626" t="s">
        <v>45</v>
      </c>
      <c r="IWI282" s="627"/>
      <c r="IWJ282" s="17"/>
      <c r="IWK282" s="21"/>
      <c r="IWL282" s="630"/>
      <c r="IWM282" s="41"/>
      <c r="IWN282" s="16"/>
      <c r="IWO282" s="632" t="s">
        <v>46</v>
      </c>
      <c r="IWP282" s="645"/>
      <c r="IWQ282" s="624"/>
      <c r="IWR282" s="641" t="s">
        <v>11</v>
      </c>
      <c r="IWS282" s="643" t="s">
        <v>11</v>
      </c>
      <c r="IWT282" s="17"/>
      <c r="IWU282" s="42"/>
      <c r="IWV282" s="43"/>
      <c r="IWW282" s="42"/>
      <c r="IWX282" s="20"/>
      <c r="IWY282" s="18"/>
      <c r="IWZ282" s="19"/>
      <c r="IXA282" s="18"/>
      <c r="IXB282" s="19"/>
      <c r="IXC282" s="18"/>
      <c r="IXD282" s="19"/>
      <c r="IXE282" s="18"/>
      <c r="IXF282" s="160"/>
      <c r="IXG282" s="17"/>
      <c r="IXH282" s="16"/>
      <c r="IXI282" s="15"/>
      <c r="IXJ282" s="620"/>
      <c r="IXK282" s="622"/>
      <c r="IXL282" s="624"/>
      <c r="IXM282" s="22"/>
      <c r="IXN282" s="626" t="s">
        <v>45</v>
      </c>
      <c r="IXO282" s="627"/>
      <c r="IXP282" s="17"/>
      <c r="IXQ282" s="21"/>
      <c r="IXR282" s="630"/>
      <c r="IXS282" s="41"/>
      <c r="IXT282" s="16"/>
      <c r="IXU282" s="632" t="s">
        <v>46</v>
      </c>
      <c r="IXV282" s="645"/>
      <c r="IXW282" s="624"/>
      <c r="IXX282" s="641" t="s">
        <v>11</v>
      </c>
      <c r="IXY282" s="643" t="s">
        <v>11</v>
      </c>
      <c r="IXZ282" s="17"/>
      <c r="IYA282" s="42"/>
      <c r="IYB282" s="43"/>
      <c r="IYC282" s="42"/>
      <c r="IYD282" s="20"/>
      <c r="IYE282" s="18"/>
      <c r="IYF282" s="19"/>
      <c r="IYG282" s="18"/>
      <c r="IYH282" s="19"/>
      <c r="IYI282" s="18"/>
      <c r="IYJ282" s="19"/>
      <c r="IYK282" s="18"/>
      <c r="IYL282" s="160"/>
      <c r="IYM282" s="17"/>
      <c r="IYN282" s="16"/>
      <c r="IYO282" s="15"/>
      <c r="IYP282" s="620"/>
      <c r="IYQ282" s="622"/>
      <c r="IYR282" s="624"/>
      <c r="IYS282" s="22"/>
      <c r="IYT282" s="626" t="s">
        <v>45</v>
      </c>
      <c r="IYU282" s="627"/>
      <c r="IYV282" s="17"/>
      <c r="IYW282" s="21"/>
      <c r="IYX282" s="630"/>
      <c r="IYY282" s="41"/>
      <c r="IYZ282" s="16"/>
      <c r="IZA282" s="632" t="s">
        <v>46</v>
      </c>
      <c r="IZB282" s="645"/>
      <c r="IZC282" s="624"/>
      <c r="IZD282" s="641" t="s">
        <v>11</v>
      </c>
      <c r="IZE282" s="643" t="s">
        <v>11</v>
      </c>
      <c r="IZF282" s="17"/>
      <c r="IZG282" s="42"/>
      <c r="IZH282" s="43"/>
      <c r="IZI282" s="42"/>
      <c r="IZJ282" s="20"/>
      <c r="IZK282" s="18"/>
      <c r="IZL282" s="19"/>
      <c r="IZM282" s="18"/>
      <c r="IZN282" s="19"/>
      <c r="IZO282" s="18"/>
      <c r="IZP282" s="19"/>
      <c r="IZQ282" s="18"/>
      <c r="IZR282" s="160"/>
      <c r="IZS282" s="17"/>
      <c r="IZT282" s="16"/>
      <c r="IZU282" s="15"/>
      <c r="IZV282" s="620"/>
      <c r="IZW282" s="622"/>
      <c r="IZX282" s="624"/>
      <c r="IZY282" s="22"/>
      <c r="IZZ282" s="626" t="s">
        <v>45</v>
      </c>
      <c r="JAA282" s="627"/>
      <c r="JAB282" s="17"/>
      <c r="JAC282" s="21"/>
      <c r="JAD282" s="630"/>
      <c r="JAE282" s="41"/>
      <c r="JAF282" s="16"/>
      <c r="JAG282" s="632" t="s">
        <v>46</v>
      </c>
      <c r="JAH282" s="645"/>
      <c r="JAI282" s="624"/>
      <c r="JAJ282" s="641" t="s">
        <v>11</v>
      </c>
      <c r="JAK282" s="643" t="s">
        <v>11</v>
      </c>
      <c r="JAL282" s="17"/>
      <c r="JAM282" s="42"/>
      <c r="JAN282" s="43"/>
      <c r="JAO282" s="42"/>
      <c r="JAP282" s="20"/>
      <c r="JAQ282" s="18"/>
      <c r="JAR282" s="19"/>
      <c r="JAS282" s="18"/>
      <c r="JAT282" s="19"/>
      <c r="JAU282" s="18"/>
      <c r="JAV282" s="19"/>
      <c r="JAW282" s="18"/>
      <c r="JAX282" s="160"/>
      <c r="JAY282" s="17"/>
      <c r="JAZ282" s="16"/>
      <c r="JBA282" s="15"/>
      <c r="JBB282" s="620"/>
      <c r="JBC282" s="622"/>
      <c r="JBD282" s="624"/>
      <c r="JBE282" s="22"/>
      <c r="JBF282" s="626" t="s">
        <v>45</v>
      </c>
      <c r="JBG282" s="627"/>
      <c r="JBH282" s="17"/>
      <c r="JBI282" s="21"/>
      <c r="JBJ282" s="630"/>
      <c r="JBK282" s="41"/>
      <c r="JBL282" s="16"/>
      <c r="JBM282" s="632" t="s">
        <v>46</v>
      </c>
      <c r="JBN282" s="645"/>
      <c r="JBO282" s="624"/>
      <c r="JBP282" s="641" t="s">
        <v>11</v>
      </c>
      <c r="JBQ282" s="643" t="s">
        <v>11</v>
      </c>
      <c r="JBR282" s="17"/>
      <c r="JBS282" s="42"/>
      <c r="JBT282" s="43"/>
      <c r="JBU282" s="42"/>
      <c r="JBV282" s="20"/>
      <c r="JBW282" s="18"/>
      <c r="JBX282" s="19"/>
      <c r="JBY282" s="18"/>
      <c r="JBZ282" s="19"/>
      <c r="JCA282" s="18"/>
      <c r="JCB282" s="19"/>
      <c r="JCC282" s="18"/>
      <c r="JCD282" s="160"/>
      <c r="JCE282" s="17"/>
      <c r="JCF282" s="16"/>
      <c r="JCG282" s="15"/>
      <c r="JCH282" s="620"/>
      <c r="JCI282" s="622"/>
      <c r="JCJ282" s="624"/>
      <c r="JCK282" s="22"/>
      <c r="JCL282" s="626" t="s">
        <v>45</v>
      </c>
      <c r="JCM282" s="627"/>
      <c r="JCN282" s="17"/>
      <c r="JCO282" s="21"/>
      <c r="JCP282" s="630"/>
      <c r="JCQ282" s="41"/>
      <c r="JCR282" s="16"/>
      <c r="JCS282" s="632" t="s">
        <v>46</v>
      </c>
      <c r="JCT282" s="645"/>
      <c r="JCU282" s="624"/>
      <c r="JCV282" s="641" t="s">
        <v>11</v>
      </c>
      <c r="JCW282" s="643" t="s">
        <v>11</v>
      </c>
      <c r="JCX282" s="17"/>
      <c r="JCY282" s="42"/>
      <c r="JCZ282" s="43"/>
      <c r="JDA282" s="42"/>
      <c r="JDB282" s="20"/>
      <c r="JDC282" s="18"/>
      <c r="JDD282" s="19"/>
      <c r="JDE282" s="18"/>
      <c r="JDF282" s="19"/>
      <c r="JDG282" s="18"/>
      <c r="JDH282" s="19"/>
      <c r="JDI282" s="18"/>
      <c r="JDJ282" s="160"/>
      <c r="JDK282" s="17"/>
      <c r="JDL282" s="16"/>
      <c r="JDM282" s="15"/>
      <c r="JDN282" s="620"/>
      <c r="JDO282" s="622"/>
      <c r="JDP282" s="624"/>
      <c r="JDQ282" s="22"/>
      <c r="JDR282" s="626" t="s">
        <v>45</v>
      </c>
      <c r="JDS282" s="627"/>
      <c r="JDT282" s="17"/>
      <c r="JDU282" s="21"/>
      <c r="JDV282" s="630"/>
      <c r="JDW282" s="41"/>
      <c r="JDX282" s="16"/>
      <c r="JDY282" s="632" t="s">
        <v>46</v>
      </c>
      <c r="JDZ282" s="645"/>
      <c r="JEA282" s="624"/>
      <c r="JEB282" s="641" t="s">
        <v>11</v>
      </c>
      <c r="JEC282" s="643" t="s">
        <v>11</v>
      </c>
      <c r="JED282" s="17"/>
      <c r="JEE282" s="42"/>
      <c r="JEF282" s="43"/>
      <c r="JEG282" s="42"/>
      <c r="JEH282" s="20"/>
      <c r="JEI282" s="18"/>
      <c r="JEJ282" s="19"/>
      <c r="JEK282" s="18"/>
      <c r="JEL282" s="19"/>
      <c r="JEM282" s="18"/>
      <c r="JEN282" s="19"/>
      <c r="JEO282" s="18"/>
      <c r="JEP282" s="160"/>
      <c r="JEQ282" s="17"/>
      <c r="JER282" s="16"/>
      <c r="JES282" s="15"/>
      <c r="JET282" s="620"/>
      <c r="JEU282" s="622"/>
      <c r="JEV282" s="624"/>
      <c r="JEW282" s="22"/>
      <c r="JEX282" s="626" t="s">
        <v>45</v>
      </c>
      <c r="JEY282" s="627"/>
      <c r="JEZ282" s="17"/>
      <c r="JFA282" s="21"/>
      <c r="JFB282" s="630"/>
      <c r="JFC282" s="41"/>
      <c r="JFD282" s="16"/>
      <c r="JFE282" s="632" t="s">
        <v>46</v>
      </c>
      <c r="JFF282" s="645"/>
      <c r="JFG282" s="624"/>
      <c r="JFH282" s="641" t="s">
        <v>11</v>
      </c>
      <c r="JFI282" s="643" t="s">
        <v>11</v>
      </c>
      <c r="JFJ282" s="17"/>
      <c r="JFK282" s="42"/>
      <c r="JFL282" s="43"/>
      <c r="JFM282" s="42"/>
      <c r="JFN282" s="20"/>
      <c r="JFO282" s="18"/>
      <c r="JFP282" s="19"/>
      <c r="JFQ282" s="18"/>
      <c r="JFR282" s="19"/>
      <c r="JFS282" s="18"/>
      <c r="JFT282" s="19"/>
      <c r="JFU282" s="18"/>
      <c r="JFV282" s="160"/>
      <c r="JFW282" s="17"/>
      <c r="JFX282" s="16"/>
      <c r="JFY282" s="15"/>
      <c r="JFZ282" s="620"/>
      <c r="JGA282" s="622"/>
      <c r="JGB282" s="624"/>
      <c r="JGC282" s="22"/>
      <c r="JGD282" s="626" t="s">
        <v>45</v>
      </c>
      <c r="JGE282" s="627"/>
      <c r="JGF282" s="17"/>
      <c r="JGG282" s="21"/>
      <c r="JGH282" s="630"/>
      <c r="JGI282" s="41"/>
      <c r="JGJ282" s="16"/>
      <c r="JGK282" s="632" t="s">
        <v>46</v>
      </c>
      <c r="JGL282" s="645"/>
      <c r="JGM282" s="624"/>
      <c r="JGN282" s="641" t="s">
        <v>11</v>
      </c>
      <c r="JGO282" s="643" t="s">
        <v>11</v>
      </c>
      <c r="JGP282" s="17"/>
      <c r="JGQ282" s="42"/>
      <c r="JGR282" s="43"/>
      <c r="JGS282" s="42"/>
      <c r="JGT282" s="20"/>
      <c r="JGU282" s="18"/>
      <c r="JGV282" s="19"/>
      <c r="JGW282" s="18"/>
      <c r="JGX282" s="19"/>
      <c r="JGY282" s="18"/>
      <c r="JGZ282" s="19"/>
      <c r="JHA282" s="18"/>
      <c r="JHB282" s="160"/>
      <c r="JHC282" s="17"/>
      <c r="JHD282" s="16"/>
      <c r="JHE282" s="15"/>
      <c r="JHF282" s="620"/>
      <c r="JHG282" s="622"/>
      <c r="JHH282" s="624"/>
      <c r="JHI282" s="22"/>
      <c r="JHJ282" s="626" t="s">
        <v>45</v>
      </c>
      <c r="JHK282" s="627"/>
      <c r="JHL282" s="17"/>
      <c r="JHM282" s="21"/>
      <c r="JHN282" s="630"/>
      <c r="JHO282" s="41"/>
      <c r="JHP282" s="16"/>
      <c r="JHQ282" s="632" t="s">
        <v>46</v>
      </c>
      <c r="JHR282" s="645"/>
      <c r="JHS282" s="624"/>
      <c r="JHT282" s="641" t="s">
        <v>11</v>
      </c>
      <c r="JHU282" s="643" t="s">
        <v>11</v>
      </c>
      <c r="JHV282" s="17"/>
      <c r="JHW282" s="42"/>
      <c r="JHX282" s="43"/>
      <c r="JHY282" s="42"/>
      <c r="JHZ282" s="20"/>
      <c r="JIA282" s="18"/>
      <c r="JIB282" s="19"/>
      <c r="JIC282" s="18"/>
      <c r="JID282" s="19"/>
      <c r="JIE282" s="18"/>
      <c r="JIF282" s="19"/>
      <c r="JIG282" s="18"/>
      <c r="JIH282" s="160"/>
      <c r="JII282" s="17"/>
      <c r="JIJ282" s="16"/>
      <c r="JIK282" s="15"/>
      <c r="JIL282" s="620"/>
      <c r="JIM282" s="622"/>
      <c r="JIN282" s="624"/>
      <c r="JIO282" s="22"/>
      <c r="JIP282" s="626" t="s">
        <v>45</v>
      </c>
      <c r="JIQ282" s="627"/>
      <c r="JIR282" s="17"/>
      <c r="JIS282" s="21"/>
      <c r="JIT282" s="630"/>
      <c r="JIU282" s="41"/>
      <c r="JIV282" s="16"/>
      <c r="JIW282" s="632" t="s">
        <v>46</v>
      </c>
      <c r="JIX282" s="645"/>
      <c r="JIY282" s="624"/>
      <c r="JIZ282" s="641" t="s">
        <v>11</v>
      </c>
      <c r="JJA282" s="643" t="s">
        <v>11</v>
      </c>
      <c r="JJB282" s="17"/>
      <c r="JJC282" s="42"/>
      <c r="JJD282" s="43"/>
      <c r="JJE282" s="42"/>
      <c r="JJF282" s="20"/>
      <c r="JJG282" s="18"/>
      <c r="JJH282" s="19"/>
      <c r="JJI282" s="18"/>
      <c r="JJJ282" s="19"/>
      <c r="JJK282" s="18"/>
      <c r="JJL282" s="19"/>
      <c r="JJM282" s="18"/>
      <c r="JJN282" s="160"/>
      <c r="JJO282" s="17"/>
      <c r="JJP282" s="16"/>
      <c r="JJQ282" s="15"/>
      <c r="JJR282" s="620"/>
      <c r="JJS282" s="622"/>
      <c r="JJT282" s="624"/>
      <c r="JJU282" s="22"/>
      <c r="JJV282" s="626" t="s">
        <v>45</v>
      </c>
      <c r="JJW282" s="627"/>
      <c r="JJX282" s="17"/>
      <c r="JJY282" s="21"/>
      <c r="JJZ282" s="630"/>
      <c r="JKA282" s="41"/>
      <c r="JKB282" s="16"/>
      <c r="JKC282" s="632" t="s">
        <v>46</v>
      </c>
      <c r="JKD282" s="645"/>
      <c r="JKE282" s="624"/>
      <c r="JKF282" s="641" t="s">
        <v>11</v>
      </c>
      <c r="JKG282" s="643" t="s">
        <v>11</v>
      </c>
      <c r="JKH282" s="17"/>
      <c r="JKI282" s="42"/>
      <c r="JKJ282" s="43"/>
      <c r="JKK282" s="42"/>
      <c r="JKL282" s="20"/>
      <c r="JKM282" s="18"/>
      <c r="JKN282" s="19"/>
      <c r="JKO282" s="18"/>
      <c r="JKP282" s="19"/>
      <c r="JKQ282" s="18"/>
      <c r="JKR282" s="19"/>
      <c r="JKS282" s="18"/>
      <c r="JKT282" s="160"/>
      <c r="JKU282" s="17"/>
      <c r="JKV282" s="16"/>
      <c r="JKW282" s="15"/>
      <c r="JKX282" s="620"/>
      <c r="JKY282" s="622"/>
      <c r="JKZ282" s="624"/>
      <c r="JLA282" s="22"/>
      <c r="JLB282" s="626" t="s">
        <v>45</v>
      </c>
      <c r="JLC282" s="627"/>
      <c r="JLD282" s="17"/>
      <c r="JLE282" s="21"/>
      <c r="JLF282" s="630"/>
      <c r="JLG282" s="41"/>
      <c r="JLH282" s="16"/>
      <c r="JLI282" s="632" t="s">
        <v>46</v>
      </c>
      <c r="JLJ282" s="645"/>
      <c r="JLK282" s="624"/>
      <c r="JLL282" s="641" t="s">
        <v>11</v>
      </c>
      <c r="JLM282" s="643" t="s">
        <v>11</v>
      </c>
      <c r="JLN282" s="17"/>
      <c r="JLO282" s="42"/>
      <c r="JLP282" s="43"/>
      <c r="JLQ282" s="42"/>
      <c r="JLR282" s="20"/>
      <c r="JLS282" s="18"/>
      <c r="JLT282" s="19"/>
      <c r="JLU282" s="18"/>
      <c r="JLV282" s="19"/>
      <c r="JLW282" s="18"/>
      <c r="JLX282" s="19"/>
      <c r="JLY282" s="18"/>
      <c r="JLZ282" s="160"/>
      <c r="JMA282" s="17"/>
      <c r="JMB282" s="16"/>
      <c r="JMC282" s="15"/>
      <c r="JMD282" s="620"/>
      <c r="JME282" s="622"/>
      <c r="JMF282" s="624"/>
      <c r="JMG282" s="22"/>
      <c r="JMH282" s="626" t="s">
        <v>45</v>
      </c>
      <c r="JMI282" s="627"/>
      <c r="JMJ282" s="17"/>
      <c r="JMK282" s="21"/>
      <c r="JML282" s="630"/>
      <c r="JMM282" s="41"/>
      <c r="JMN282" s="16"/>
      <c r="JMO282" s="632" t="s">
        <v>46</v>
      </c>
      <c r="JMP282" s="645"/>
      <c r="JMQ282" s="624"/>
      <c r="JMR282" s="641" t="s">
        <v>11</v>
      </c>
      <c r="JMS282" s="643" t="s">
        <v>11</v>
      </c>
      <c r="JMT282" s="17"/>
      <c r="JMU282" s="42"/>
      <c r="JMV282" s="43"/>
      <c r="JMW282" s="42"/>
      <c r="JMX282" s="20"/>
      <c r="JMY282" s="18"/>
      <c r="JMZ282" s="19"/>
      <c r="JNA282" s="18"/>
      <c r="JNB282" s="19"/>
      <c r="JNC282" s="18"/>
      <c r="JND282" s="19"/>
      <c r="JNE282" s="18"/>
      <c r="JNF282" s="160"/>
      <c r="JNG282" s="17"/>
      <c r="JNH282" s="16"/>
      <c r="JNI282" s="15"/>
      <c r="JNJ282" s="620"/>
      <c r="JNK282" s="622"/>
      <c r="JNL282" s="624"/>
      <c r="JNM282" s="22"/>
      <c r="JNN282" s="626" t="s">
        <v>45</v>
      </c>
      <c r="JNO282" s="627"/>
      <c r="JNP282" s="17"/>
      <c r="JNQ282" s="21"/>
      <c r="JNR282" s="630"/>
      <c r="JNS282" s="41"/>
      <c r="JNT282" s="16"/>
      <c r="JNU282" s="632" t="s">
        <v>46</v>
      </c>
      <c r="JNV282" s="645"/>
      <c r="JNW282" s="624"/>
      <c r="JNX282" s="641" t="s">
        <v>11</v>
      </c>
      <c r="JNY282" s="643" t="s">
        <v>11</v>
      </c>
      <c r="JNZ282" s="17"/>
      <c r="JOA282" s="42"/>
      <c r="JOB282" s="43"/>
      <c r="JOC282" s="42"/>
      <c r="JOD282" s="20"/>
      <c r="JOE282" s="18"/>
      <c r="JOF282" s="19"/>
      <c r="JOG282" s="18"/>
      <c r="JOH282" s="19"/>
      <c r="JOI282" s="18"/>
      <c r="JOJ282" s="19"/>
      <c r="JOK282" s="18"/>
      <c r="JOL282" s="160"/>
      <c r="JOM282" s="17"/>
      <c r="JON282" s="16"/>
      <c r="JOO282" s="15"/>
      <c r="JOP282" s="620"/>
      <c r="JOQ282" s="622"/>
      <c r="JOR282" s="624"/>
      <c r="JOS282" s="22"/>
      <c r="JOT282" s="626" t="s">
        <v>45</v>
      </c>
      <c r="JOU282" s="627"/>
      <c r="JOV282" s="17"/>
      <c r="JOW282" s="21"/>
      <c r="JOX282" s="630"/>
      <c r="JOY282" s="41"/>
      <c r="JOZ282" s="16"/>
      <c r="JPA282" s="632" t="s">
        <v>46</v>
      </c>
      <c r="JPB282" s="645"/>
      <c r="JPC282" s="624"/>
      <c r="JPD282" s="641" t="s">
        <v>11</v>
      </c>
      <c r="JPE282" s="643" t="s">
        <v>11</v>
      </c>
      <c r="JPF282" s="17"/>
      <c r="JPG282" s="42"/>
      <c r="JPH282" s="43"/>
      <c r="JPI282" s="42"/>
      <c r="JPJ282" s="20"/>
      <c r="JPK282" s="18"/>
      <c r="JPL282" s="19"/>
      <c r="JPM282" s="18"/>
      <c r="JPN282" s="19"/>
      <c r="JPO282" s="18"/>
      <c r="JPP282" s="19"/>
      <c r="JPQ282" s="18"/>
      <c r="JPR282" s="160"/>
      <c r="JPS282" s="17"/>
      <c r="JPT282" s="16"/>
      <c r="JPU282" s="15"/>
      <c r="JPV282" s="620"/>
      <c r="JPW282" s="622"/>
      <c r="JPX282" s="624"/>
      <c r="JPY282" s="22"/>
      <c r="JPZ282" s="626" t="s">
        <v>45</v>
      </c>
      <c r="JQA282" s="627"/>
      <c r="JQB282" s="17"/>
      <c r="JQC282" s="21"/>
      <c r="JQD282" s="630"/>
      <c r="JQE282" s="41"/>
      <c r="JQF282" s="16"/>
      <c r="JQG282" s="632" t="s">
        <v>46</v>
      </c>
      <c r="JQH282" s="645"/>
      <c r="JQI282" s="624"/>
      <c r="JQJ282" s="641" t="s">
        <v>11</v>
      </c>
      <c r="JQK282" s="643" t="s">
        <v>11</v>
      </c>
      <c r="JQL282" s="17"/>
      <c r="JQM282" s="42"/>
      <c r="JQN282" s="43"/>
      <c r="JQO282" s="42"/>
      <c r="JQP282" s="20"/>
      <c r="JQQ282" s="18"/>
      <c r="JQR282" s="19"/>
      <c r="JQS282" s="18"/>
      <c r="JQT282" s="19"/>
      <c r="JQU282" s="18"/>
      <c r="JQV282" s="19"/>
      <c r="JQW282" s="18"/>
      <c r="JQX282" s="160"/>
      <c r="JQY282" s="17"/>
      <c r="JQZ282" s="16"/>
      <c r="JRA282" s="15"/>
      <c r="JRB282" s="620"/>
      <c r="JRC282" s="622"/>
      <c r="JRD282" s="624"/>
      <c r="JRE282" s="22"/>
      <c r="JRF282" s="626" t="s">
        <v>45</v>
      </c>
      <c r="JRG282" s="627"/>
      <c r="JRH282" s="17"/>
      <c r="JRI282" s="21"/>
      <c r="JRJ282" s="630"/>
      <c r="JRK282" s="41"/>
      <c r="JRL282" s="16"/>
      <c r="JRM282" s="632" t="s">
        <v>46</v>
      </c>
      <c r="JRN282" s="645"/>
      <c r="JRO282" s="624"/>
      <c r="JRP282" s="641" t="s">
        <v>11</v>
      </c>
      <c r="JRQ282" s="643" t="s">
        <v>11</v>
      </c>
      <c r="JRR282" s="17"/>
      <c r="JRS282" s="42"/>
      <c r="JRT282" s="43"/>
      <c r="JRU282" s="42"/>
      <c r="JRV282" s="20"/>
      <c r="JRW282" s="18"/>
      <c r="JRX282" s="19"/>
      <c r="JRY282" s="18"/>
      <c r="JRZ282" s="19"/>
      <c r="JSA282" s="18"/>
      <c r="JSB282" s="19"/>
      <c r="JSC282" s="18"/>
      <c r="JSD282" s="160"/>
      <c r="JSE282" s="17"/>
      <c r="JSF282" s="16"/>
      <c r="JSG282" s="15"/>
      <c r="JSH282" s="620"/>
      <c r="JSI282" s="622"/>
      <c r="JSJ282" s="624"/>
      <c r="JSK282" s="22"/>
      <c r="JSL282" s="626" t="s">
        <v>45</v>
      </c>
      <c r="JSM282" s="627"/>
      <c r="JSN282" s="17"/>
      <c r="JSO282" s="21"/>
      <c r="JSP282" s="630"/>
      <c r="JSQ282" s="41"/>
      <c r="JSR282" s="16"/>
      <c r="JSS282" s="632" t="s">
        <v>46</v>
      </c>
      <c r="JST282" s="645"/>
      <c r="JSU282" s="624"/>
      <c r="JSV282" s="641" t="s">
        <v>11</v>
      </c>
      <c r="JSW282" s="643" t="s">
        <v>11</v>
      </c>
      <c r="JSX282" s="17"/>
      <c r="JSY282" s="42"/>
      <c r="JSZ282" s="43"/>
      <c r="JTA282" s="42"/>
      <c r="JTB282" s="20"/>
      <c r="JTC282" s="18"/>
      <c r="JTD282" s="19"/>
      <c r="JTE282" s="18"/>
      <c r="JTF282" s="19"/>
      <c r="JTG282" s="18"/>
      <c r="JTH282" s="19"/>
      <c r="JTI282" s="18"/>
      <c r="JTJ282" s="160"/>
      <c r="JTK282" s="17"/>
      <c r="JTL282" s="16"/>
      <c r="JTM282" s="15"/>
      <c r="JTN282" s="620"/>
      <c r="JTO282" s="622"/>
      <c r="JTP282" s="624"/>
      <c r="JTQ282" s="22"/>
      <c r="JTR282" s="626" t="s">
        <v>45</v>
      </c>
      <c r="JTS282" s="627"/>
      <c r="JTT282" s="17"/>
      <c r="JTU282" s="21"/>
      <c r="JTV282" s="630"/>
      <c r="JTW282" s="41"/>
      <c r="JTX282" s="16"/>
      <c r="JTY282" s="632" t="s">
        <v>46</v>
      </c>
      <c r="JTZ282" s="645"/>
      <c r="JUA282" s="624"/>
      <c r="JUB282" s="641" t="s">
        <v>11</v>
      </c>
      <c r="JUC282" s="643" t="s">
        <v>11</v>
      </c>
      <c r="JUD282" s="17"/>
      <c r="JUE282" s="42"/>
      <c r="JUF282" s="43"/>
      <c r="JUG282" s="42"/>
      <c r="JUH282" s="20"/>
      <c r="JUI282" s="18"/>
      <c r="JUJ282" s="19"/>
      <c r="JUK282" s="18"/>
      <c r="JUL282" s="19"/>
      <c r="JUM282" s="18"/>
      <c r="JUN282" s="19"/>
      <c r="JUO282" s="18"/>
      <c r="JUP282" s="160"/>
      <c r="JUQ282" s="17"/>
      <c r="JUR282" s="16"/>
      <c r="JUS282" s="15"/>
      <c r="JUT282" s="620"/>
      <c r="JUU282" s="622"/>
      <c r="JUV282" s="624"/>
      <c r="JUW282" s="22"/>
      <c r="JUX282" s="626" t="s">
        <v>45</v>
      </c>
      <c r="JUY282" s="627"/>
      <c r="JUZ282" s="17"/>
      <c r="JVA282" s="21"/>
      <c r="JVB282" s="630"/>
      <c r="JVC282" s="41"/>
      <c r="JVD282" s="16"/>
      <c r="JVE282" s="632" t="s">
        <v>46</v>
      </c>
      <c r="JVF282" s="645"/>
      <c r="JVG282" s="624"/>
      <c r="JVH282" s="641" t="s">
        <v>11</v>
      </c>
      <c r="JVI282" s="643" t="s">
        <v>11</v>
      </c>
      <c r="JVJ282" s="17"/>
      <c r="JVK282" s="42"/>
      <c r="JVL282" s="43"/>
      <c r="JVM282" s="42"/>
      <c r="JVN282" s="20"/>
      <c r="JVO282" s="18"/>
      <c r="JVP282" s="19"/>
      <c r="JVQ282" s="18"/>
      <c r="JVR282" s="19"/>
      <c r="JVS282" s="18"/>
      <c r="JVT282" s="19"/>
      <c r="JVU282" s="18"/>
      <c r="JVV282" s="160"/>
      <c r="JVW282" s="17"/>
      <c r="JVX282" s="16"/>
      <c r="JVY282" s="15"/>
      <c r="JVZ282" s="620"/>
      <c r="JWA282" s="622"/>
      <c r="JWB282" s="624"/>
      <c r="JWC282" s="22"/>
      <c r="JWD282" s="626" t="s">
        <v>45</v>
      </c>
      <c r="JWE282" s="627"/>
      <c r="JWF282" s="17"/>
      <c r="JWG282" s="21"/>
      <c r="JWH282" s="630"/>
      <c r="JWI282" s="41"/>
      <c r="JWJ282" s="16"/>
      <c r="JWK282" s="632" t="s">
        <v>46</v>
      </c>
      <c r="JWL282" s="645"/>
      <c r="JWM282" s="624"/>
      <c r="JWN282" s="641" t="s">
        <v>11</v>
      </c>
      <c r="JWO282" s="643" t="s">
        <v>11</v>
      </c>
      <c r="JWP282" s="17"/>
      <c r="JWQ282" s="42"/>
      <c r="JWR282" s="43"/>
      <c r="JWS282" s="42"/>
      <c r="JWT282" s="20"/>
      <c r="JWU282" s="18"/>
      <c r="JWV282" s="19"/>
      <c r="JWW282" s="18"/>
      <c r="JWX282" s="19"/>
      <c r="JWY282" s="18"/>
      <c r="JWZ282" s="19"/>
      <c r="JXA282" s="18"/>
      <c r="JXB282" s="160"/>
      <c r="JXC282" s="17"/>
      <c r="JXD282" s="16"/>
      <c r="JXE282" s="15"/>
      <c r="JXF282" s="620"/>
      <c r="JXG282" s="622"/>
      <c r="JXH282" s="624"/>
      <c r="JXI282" s="22"/>
      <c r="JXJ282" s="626" t="s">
        <v>45</v>
      </c>
      <c r="JXK282" s="627"/>
      <c r="JXL282" s="17"/>
      <c r="JXM282" s="21"/>
      <c r="JXN282" s="630"/>
      <c r="JXO282" s="41"/>
      <c r="JXP282" s="16"/>
      <c r="JXQ282" s="632" t="s">
        <v>46</v>
      </c>
      <c r="JXR282" s="645"/>
      <c r="JXS282" s="624"/>
      <c r="JXT282" s="641" t="s">
        <v>11</v>
      </c>
      <c r="JXU282" s="643" t="s">
        <v>11</v>
      </c>
      <c r="JXV282" s="17"/>
      <c r="JXW282" s="42"/>
      <c r="JXX282" s="43"/>
      <c r="JXY282" s="42"/>
      <c r="JXZ282" s="20"/>
      <c r="JYA282" s="18"/>
      <c r="JYB282" s="19"/>
      <c r="JYC282" s="18"/>
      <c r="JYD282" s="19"/>
      <c r="JYE282" s="18"/>
      <c r="JYF282" s="19"/>
      <c r="JYG282" s="18"/>
      <c r="JYH282" s="160"/>
      <c r="JYI282" s="17"/>
      <c r="JYJ282" s="16"/>
      <c r="JYK282" s="15"/>
      <c r="JYL282" s="620"/>
      <c r="JYM282" s="622"/>
      <c r="JYN282" s="624"/>
      <c r="JYO282" s="22"/>
      <c r="JYP282" s="626" t="s">
        <v>45</v>
      </c>
      <c r="JYQ282" s="627"/>
      <c r="JYR282" s="17"/>
      <c r="JYS282" s="21"/>
      <c r="JYT282" s="630"/>
      <c r="JYU282" s="41"/>
      <c r="JYV282" s="16"/>
      <c r="JYW282" s="632" t="s">
        <v>46</v>
      </c>
      <c r="JYX282" s="645"/>
      <c r="JYY282" s="624"/>
      <c r="JYZ282" s="641" t="s">
        <v>11</v>
      </c>
      <c r="JZA282" s="643" t="s">
        <v>11</v>
      </c>
      <c r="JZB282" s="17"/>
      <c r="JZC282" s="42"/>
      <c r="JZD282" s="43"/>
      <c r="JZE282" s="42"/>
      <c r="JZF282" s="20"/>
      <c r="JZG282" s="18"/>
      <c r="JZH282" s="19"/>
      <c r="JZI282" s="18"/>
      <c r="JZJ282" s="19"/>
      <c r="JZK282" s="18"/>
      <c r="JZL282" s="19"/>
      <c r="JZM282" s="18"/>
      <c r="JZN282" s="160"/>
      <c r="JZO282" s="17"/>
      <c r="JZP282" s="16"/>
      <c r="JZQ282" s="15"/>
      <c r="JZR282" s="620"/>
      <c r="JZS282" s="622"/>
      <c r="JZT282" s="624"/>
      <c r="JZU282" s="22"/>
      <c r="JZV282" s="626" t="s">
        <v>45</v>
      </c>
      <c r="JZW282" s="627"/>
      <c r="JZX282" s="17"/>
      <c r="JZY282" s="21"/>
      <c r="JZZ282" s="630"/>
      <c r="KAA282" s="41"/>
      <c r="KAB282" s="16"/>
      <c r="KAC282" s="632" t="s">
        <v>46</v>
      </c>
      <c r="KAD282" s="645"/>
      <c r="KAE282" s="624"/>
      <c r="KAF282" s="641" t="s">
        <v>11</v>
      </c>
      <c r="KAG282" s="643" t="s">
        <v>11</v>
      </c>
      <c r="KAH282" s="17"/>
      <c r="KAI282" s="42"/>
      <c r="KAJ282" s="43"/>
      <c r="KAK282" s="42"/>
      <c r="KAL282" s="20"/>
      <c r="KAM282" s="18"/>
      <c r="KAN282" s="19"/>
      <c r="KAO282" s="18"/>
      <c r="KAP282" s="19"/>
      <c r="KAQ282" s="18"/>
      <c r="KAR282" s="19"/>
      <c r="KAS282" s="18"/>
      <c r="KAT282" s="160"/>
      <c r="KAU282" s="17"/>
      <c r="KAV282" s="16"/>
      <c r="KAW282" s="15"/>
      <c r="KAX282" s="620"/>
      <c r="KAY282" s="622"/>
      <c r="KAZ282" s="624"/>
      <c r="KBA282" s="22"/>
      <c r="KBB282" s="626" t="s">
        <v>45</v>
      </c>
      <c r="KBC282" s="627"/>
      <c r="KBD282" s="17"/>
      <c r="KBE282" s="21"/>
      <c r="KBF282" s="630"/>
      <c r="KBG282" s="41"/>
      <c r="KBH282" s="16"/>
      <c r="KBI282" s="632" t="s">
        <v>46</v>
      </c>
      <c r="KBJ282" s="645"/>
      <c r="KBK282" s="624"/>
      <c r="KBL282" s="641" t="s">
        <v>11</v>
      </c>
      <c r="KBM282" s="643" t="s">
        <v>11</v>
      </c>
      <c r="KBN282" s="17"/>
      <c r="KBO282" s="42"/>
      <c r="KBP282" s="43"/>
      <c r="KBQ282" s="42"/>
      <c r="KBR282" s="20"/>
      <c r="KBS282" s="18"/>
      <c r="KBT282" s="19"/>
      <c r="KBU282" s="18"/>
      <c r="KBV282" s="19"/>
      <c r="KBW282" s="18"/>
      <c r="KBX282" s="19"/>
      <c r="KBY282" s="18"/>
      <c r="KBZ282" s="160"/>
      <c r="KCA282" s="17"/>
      <c r="KCB282" s="16"/>
      <c r="KCC282" s="15"/>
      <c r="KCD282" s="620"/>
      <c r="KCE282" s="622"/>
      <c r="KCF282" s="624"/>
      <c r="KCG282" s="22"/>
      <c r="KCH282" s="626" t="s">
        <v>45</v>
      </c>
      <c r="KCI282" s="627"/>
      <c r="KCJ282" s="17"/>
      <c r="KCK282" s="21"/>
      <c r="KCL282" s="630"/>
      <c r="KCM282" s="41"/>
      <c r="KCN282" s="16"/>
      <c r="KCO282" s="632" t="s">
        <v>46</v>
      </c>
      <c r="KCP282" s="645"/>
      <c r="KCQ282" s="624"/>
      <c r="KCR282" s="641" t="s">
        <v>11</v>
      </c>
      <c r="KCS282" s="643" t="s">
        <v>11</v>
      </c>
      <c r="KCT282" s="17"/>
      <c r="KCU282" s="42"/>
      <c r="KCV282" s="43"/>
      <c r="KCW282" s="42"/>
      <c r="KCX282" s="20"/>
      <c r="KCY282" s="18"/>
      <c r="KCZ282" s="19"/>
      <c r="KDA282" s="18"/>
      <c r="KDB282" s="19"/>
      <c r="KDC282" s="18"/>
      <c r="KDD282" s="19"/>
      <c r="KDE282" s="18"/>
      <c r="KDF282" s="160"/>
      <c r="KDG282" s="17"/>
      <c r="KDH282" s="16"/>
      <c r="KDI282" s="15"/>
      <c r="KDJ282" s="620"/>
      <c r="KDK282" s="622"/>
      <c r="KDL282" s="624"/>
      <c r="KDM282" s="22"/>
      <c r="KDN282" s="626" t="s">
        <v>45</v>
      </c>
      <c r="KDO282" s="627"/>
      <c r="KDP282" s="17"/>
      <c r="KDQ282" s="21"/>
      <c r="KDR282" s="630"/>
      <c r="KDS282" s="41"/>
      <c r="KDT282" s="16"/>
      <c r="KDU282" s="632" t="s">
        <v>46</v>
      </c>
      <c r="KDV282" s="645"/>
      <c r="KDW282" s="624"/>
      <c r="KDX282" s="641" t="s">
        <v>11</v>
      </c>
      <c r="KDY282" s="643" t="s">
        <v>11</v>
      </c>
      <c r="KDZ282" s="17"/>
      <c r="KEA282" s="42"/>
      <c r="KEB282" s="43"/>
      <c r="KEC282" s="42"/>
      <c r="KED282" s="20"/>
      <c r="KEE282" s="18"/>
      <c r="KEF282" s="19"/>
      <c r="KEG282" s="18"/>
      <c r="KEH282" s="19"/>
      <c r="KEI282" s="18"/>
      <c r="KEJ282" s="19"/>
      <c r="KEK282" s="18"/>
      <c r="KEL282" s="160"/>
      <c r="KEM282" s="17"/>
      <c r="KEN282" s="16"/>
      <c r="KEO282" s="15"/>
      <c r="KEP282" s="620"/>
      <c r="KEQ282" s="622"/>
      <c r="KER282" s="624"/>
      <c r="KES282" s="22"/>
      <c r="KET282" s="626" t="s">
        <v>45</v>
      </c>
      <c r="KEU282" s="627"/>
      <c r="KEV282" s="17"/>
      <c r="KEW282" s="21"/>
      <c r="KEX282" s="630"/>
      <c r="KEY282" s="41"/>
      <c r="KEZ282" s="16"/>
      <c r="KFA282" s="632" t="s">
        <v>46</v>
      </c>
      <c r="KFB282" s="645"/>
      <c r="KFC282" s="624"/>
      <c r="KFD282" s="641" t="s">
        <v>11</v>
      </c>
      <c r="KFE282" s="643" t="s">
        <v>11</v>
      </c>
      <c r="KFF282" s="17"/>
      <c r="KFG282" s="42"/>
      <c r="KFH282" s="43"/>
      <c r="KFI282" s="42"/>
      <c r="KFJ282" s="20"/>
      <c r="KFK282" s="18"/>
      <c r="KFL282" s="19"/>
      <c r="KFM282" s="18"/>
      <c r="KFN282" s="19"/>
      <c r="KFO282" s="18"/>
      <c r="KFP282" s="19"/>
      <c r="KFQ282" s="18"/>
      <c r="KFR282" s="160"/>
      <c r="KFS282" s="17"/>
      <c r="KFT282" s="16"/>
      <c r="KFU282" s="15"/>
      <c r="KFV282" s="620"/>
      <c r="KFW282" s="622"/>
      <c r="KFX282" s="624"/>
      <c r="KFY282" s="22"/>
      <c r="KFZ282" s="626" t="s">
        <v>45</v>
      </c>
      <c r="KGA282" s="627"/>
      <c r="KGB282" s="17"/>
      <c r="KGC282" s="21"/>
      <c r="KGD282" s="630"/>
      <c r="KGE282" s="41"/>
      <c r="KGF282" s="16"/>
      <c r="KGG282" s="632" t="s">
        <v>46</v>
      </c>
      <c r="KGH282" s="645"/>
      <c r="KGI282" s="624"/>
      <c r="KGJ282" s="641" t="s">
        <v>11</v>
      </c>
      <c r="KGK282" s="643" t="s">
        <v>11</v>
      </c>
      <c r="KGL282" s="17"/>
      <c r="KGM282" s="42"/>
      <c r="KGN282" s="43"/>
      <c r="KGO282" s="42"/>
      <c r="KGP282" s="20"/>
      <c r="KGQ282" s="18"/>
      <c r="KGR282" s="19"/>
      <c r="KGS282" s="18"/>
      <c r="KGT282" s="19"/>
      <c r="KGU282" s="18"/>
      <c r="KGV282" s="19"/>
      <c r="KGW282" s="18"/>
      <c r="KGX282" s="160"/>
      <c r="KGY282" s="17"/>
      <c r="KGZ282" s="16"/>
      <c r="KHA282" s="15"/>
      <c r="KHB282" s="620"/>
      <c r="KHC282" s="622"/>
      <c r="KHD282" s="624"/>
      <c r="KHE282" s="22"/>
      <c r="KHF282" s="626" t="s">
        <v>45</v>
      </c>
      <c r="KHG282" s="627"/>
      <c r="KHH282" s="17"/>
      <c r="KHI282" s="21"/>
      <c r="KHJ282" s="630"/>
      <c r="KHK282" s="41"/>
      <c r="KHL282" s="16"/>
      <c r="KHM282" s="632" t="s">
        <v>46</v>
      </c>
      <c r="KHN282" s="645"/>
      <c r="KHO282" s="624"/>
      <c r="KHP282" s="641" t="s">
        <v>11</v>
      </c>
      <c r="KHQ282" s="643" t="s">
        <v>11</v>
      </c>
      <c r="KHR282" s="17"/>
      <c r="KHS282" s="42"/>
      <c r="KHT282" s="43"/>
      <c r="KHU282" s="42"/>
      <c r="KHV282" s="20"/>
      <c r="KHW282" s="18"/>
      <c r="KHX282" s="19"/>
      <c r="KHY282" s="18"/>
      <c r="KHZ282" s="19"/>
      <c r="KIA282" s="18"/>
      <c r="KIB282" s="19"/>
      <c r="KIC282" s="18"/>
      <c r="KID282" s="160"/>
      <c r="KIE282" s="17"/>
      <c r="KIF282" s="16"/>
      <c r="KIG282" s="15"/>
      <c r="KIH282" s="620"/>
      <c r="KII282" s="622"/>
      <c r="KIJ282" s="624"/>
      <c r="KIK282" s="22"/>
      <c r="KIL282" s="626" t="s">
        <v>45</v>
      </c>
      <c r="KIM282" s="627"/>
      <c r="KIN282" s="17"/>
      <c r="KIO282" s="21"/>
      <c r="KIP282" s="630"/>
      <c r="KIQ282" s="41"/>
      <c r="KIR282" s="16"/>
      <c r="KIS282" s="632" t="s">
        <v>46</v>
      </c>
      <c r="KIT282" s="645"/>
      <c r="KIU282" s="624"/>
      <c r="KIV282" s="641" t="s">
        <v>11</v>
      </c>
      <c r="KIW282" s="643" t="s">
        <v>11</v>
      </c>
      <c r="KIX282" s="17"/>
      <c r="KIY282" s="42"/>
      <c r="KIZ282" s="43"/>
      <c r="KJA282" s="42"/>
      <c r="KJB282" s="20"/>
      <c r="KJC282" s="18"/>
      <c r="KJD282" s="19"/>
      <c r="KJE282" s="18"/>
      <c r="KJF282" s="19"/>
      <c r="KJG282" s="18"/>
      <c r="KJH282" s="19"/>
      <c r="KJI282" s="18"/>
      <c r="KJJ282" s="160"/>
      <c r="KJK282" s="17"/>
      <c r="KJL282" s="16"/>
      <c r="KJM282" s="15"/>
      <c r="KJN282" s="620"/>
      <c r="KJO282" s="622"/>
      <c r="KJP282" s="624"/>
      <c r="KJQ282" s="22"/>
      <c r="KJR282" s="626" t="s">
        <v>45</v>
      </c>
      <c r="KJS282" s="627"/>
      <c r="KJT282" s="17"/>
      <c r="KJU282" s="21"/>
      <c r="KJV282" s="630"/>
      <c r="KJW282" s="41"/>
      <c r="KJX282" s="16"/>
      <c r="KJY282" s="632" t="s">
        <v>46</v>
      </c>
      <c r="KJZ282" s="645"/>
      <c r="KKA282" s="624"/>
      <c r="KKB282" s="641" t="s">
        <v>11</v>
      </c>
      <c r="KKC282" s="643" t="s">
        <v>11</v>
      </c>
      <c r="KKD282" s="17"/>
      <c r="KKE282" s="42"/>
      <c r="KKF282" s="43"/>
      <c r="KKG282" s="42"/>
      <c r="KKH282" s="20"/>
      <c r="KKI282" s="18"/>
      <c r="KKJ282" s="19"/>
      <c r="KKK282" s="18"/>
      <c r="KKL282" s="19"/>
      <c r="KKM282" s="18"/>
      <c r="KKN282" s="19"/>
      <c r="KKO282" s="18"/>
      <c r="KKP282" s="160"/>
      <c r="KKQ282" s="17"/>
      <c r="KKR282" s="16"/>
      <c r="KKS282" s="15"/>
      <c r="KKT282" s="620"/>
      <c r="KKU282" s="622"/>
      <c r="KKV282" s="624"/>
      <c r="KKW282" s="22"/>
      <c r="KKX282" s="626" t="s">
        <v>45</v>
      </c>
      <c r="KKY282" s="627"/>
      <c r="KKZ282" s="17"/>
      <c r="KLA282" s="21"/>
      <c r="KLB282" s="630"/>
      <c r="KLC282" s="41"/>
      <c r="KLD282" s="16"/>
      <c r="KLE282" s="632" t="s">
        <v>46</v>
      </c>
      <c r="KLF282" s="645"/>
      <c r="KLG282" s="624"/>
      <c r="KLH282" s="641" t="s">
        <v>11</v>
      </c>
      <c r="KLI282" s="643" t="s">
        <v>11</v>
      </c>
      <c r="KLJ282" s="17"/>
      <c r="KLK282" s="42"/>
      <c r="KLL282" s="43"/>
      <c r="KLM282" s="42"/>
      <c r="KLN282" s="20"/>
      <c r="KLO282" s="18"/>
      <c r="KLP282" s="19"/>
      <c r="KLQ282" s="18"/>
      <c r="KLR282" s="19"/>
      <c r="KLS282" s="18"/>
      <c r="KLT282" s="19"/>
      <c r="KLU282" s="18"/>
      <c r="KLV282" s="160"/>
      <c r="KLW282" s="17"/>
      <c r="KLX282" s="16"/>
      <c r="KLY282" s="15"/>
      <c r="KLZ282" s="620"/>
      <c r="KMA282" s="622"/>
      <c r="KMB282" s="624"/>
      <c r="KMC282" s="22"/>
      <c r="KMD282" s="626" t="s">
        <v>45</v>
      </c>
      <c r="KME282" s="627"/>
      <c r="KMF282" s="17"/>
      <c r="KMG282" s="21"/>
      <c r="KMH282" s="630"/>
      <c r="KMI282" s="41"/>
      <c r="KMJ282" s="16"/>
      <c r="KMK282" s="632" t="s">
        <v>46</v>
      </c>
      <c r="KML282" s="645"/>
      <c r="KMM282" s="624"/>
      <c r="KMN282" s="641" t="s">
        <v>11</v>
      </c>
      <c r="KMO282" s="643" t="s">
        <v>11</v>
      </c>
      <c r="KMP282" s="17"/>
      <c r="KMQ282" s="42"/>
      <c r="KMR282" s="43"/>
      <c r="KMS282" s="42"/>
      <c r="KMT282" s="20"/>
      <c r="KMU282" s="18"/>
      <c r="KMV282" s="19"/>
      <c r="KMW282" s="18"/>
      <c r="KMX282" s="19"/>
      <c r="KMY282" s="18"/>
      <c r="KMZ282" s="19"/>
      <c r="KNA282" s="18"/>
      <c r="KNB282" s="160"/>
      <c r="KNC282" s="17"/>
      <c r="KND282" s="16"/>
      <c r="KNE282" s="15"/>
      <c r="KNF282" s="620"/>
      <c r="KNG282" s="622"/>
      <c r="KNH282" s="624"/>
      <c r="KNI282" s="22"/>
      <c r="KNJ282" s="626" t="s">
        <v>45</v>
      </c>
      <c r="KNK282" s="627"/>
      <c r="KNL282" s="17"/>
      <c r="KNM282" s="21"/>
      <c r="KNN282" s="630"/>
      <c r="KNO282" s="41"/>
      <c r="KNP282" s="16"/>
      <c r="KNQ282" s="632" t="s">
        <v>46</v>
      </c>
      <c r="KNR282" s="645"/>
      <c r="KNS282" s="624"/>
      <c r="KNT282" s="641" t="s">
        <v>11</v>
      </c>
      <c r="KNU282" s="643" t="s">
        <v>11</v>
      </c>
      <c r="KNV282" s="17"/>
      <c r="KNW282" s="42"/>
      <c r="KNX282" s="43"/>
      <c r="KNY282" s="42"/>
      <c r="KNZ282" s="20"/>
      <c r="KOA282" s="18"/>
      <c r="KOB282" s="19"/>
      <c r="KOC282" s="18"/>
      <c r="KOD282" s="19"/>
      <c r="KOE282" s="18"/>
      <c r="KOF282" s="19"/>
      <c r="KOG282" s="18"/>
      <c r="KOH282" s="160"/>
      <c r="KOI282" s="17"/>
      <c r="KOJ282" s="16"/>
      <c r="KOK282" s="15"/>
      <c r="KOL282" s="620"/>
      <c r="KOM282" s="622"/>
      <c r="KON282" s="624"/>
      <c r="KOO282" s="22"/>
      <c r="KOP282" s="626" t="s">
        <v>45</v>
      </c>
      <c r="KOQ282" s="627"/>
      <c r="KOR282" s="17"/>
      <c r="KOS282" s="21"/>
      <c r="KOT282" s="630"/>
      <c r="KOU282" s="41"/>
      <c r="KOV282" s="16"/>
      <c r="KOW282" s="632" t="s">
        <v>46</v>
      </c>
      <c r="KOX282" s="645"/>
      <c r="KOY282" s="624"/>
      <c r="KOZ282" s="641" t="s">
        <v>11</v>
      </c>
      <c r="KPA282" s="643" t="s">
        <v>11</v>
      </c>
      <c r="KPB282" s="17"/>
      <c r="KPC282" s="42"/>
      <c r="KPD282" s="43"/>
      <c r="KPE282" s="42"/>
      <c r="KPF282" s="20"/>
      <c r="KPG282" s="18"/>
      <c r="KPH282" s="19"/>
      <c r="KPI282" s="18"/>
      <c r="KPJ282" s="19"/>
      <c r="KPK282" s="18"/>
      <c r="KPL282" s="19"/>
      <c r="KPM282" s="18"/>
      <c r="KPN282" s="160"/>
      <c r="KPO282" s="17"/>
      <c r="KPP282" s="16"/>
      <c r="KPQ282" s="15"/>
      <c r="KPR282" s="620"/>
      <c r="KPS282" s="622"/>
      <c r="KPT282" s="624"/>
      <c r="KPU282" s="22"/>
      <c r="KPV282" s="626" t="s">
        <v>45</v>
      </c>
      <c r="KPW282" s="627"/>
      <c r="KPX282" s="17"/>
      <c r="KPY282" s="21"/>
      <c r="KPZ282" s="630"/>
      <c r="KQA282" s="41"/>
      <c r="KQB282" s="16"/>
      <c r="KQC282" s="632" t="s">
        <v>46</v>
      </c>
      <c r="KQD282" s="645"/>
      <c r="KQE282" s="624"/>
      <c r="KQF282" s="641" t="s">
        <v>11</v>
      </c>
      <c r="KQG282" s="643" t="s">
        <v>11</v>
      </c>
      <c r="KQH282" s="17"/>
      <c r="KQI282" s="42"/>
      <c r="KQJ282" s="43"/>
      <c r="KQK282" s="42"/>
      <c r="KQL282" s="20"/>
      <c r="KQM282" s="18"/>
      <c r="KQN282" s="19"/>
      <c r="KQO282" s="18"/>
      <c r="KQP282" s="19"/>
      <c r="KQQ282" s="18"/>
      <c r="KQR282" s="19"/>
      <c r="KQS282" s="18"/>
      <c r="KQT282" s="160"/>
      <c r="KQU282" s="17"/>
      <c r="KQV282" s="16"/>
      <c r="KQW282" s="15"/>
      <c r="KQX282" s="620"/>
      <c r="KQY282" s="622"/>
      <c r="KQZ282" s="624"/>
      <c r="KRA282" s="22"/>
      <c r="KRB282" s="626" t="s">
        <v>45</v>
      </c>
      <c r="KRC282" s="627"/>
      <c r="KRD282" s="17"/>
      <c r="KRE282" s="21"/>
      <c r="KRF282" s="630"/>
      <c r="KRG282" s="41"/>
      <c r="KRH282" s="16"/>
      <c r="KRI282" s="632" t="s">
        <v>46</v>
      </c>
      <c r="KRJ282" s="645"/>
      <c r="KRK282" s="624"/>
      <c r="KRL282" s="641" t="s">
        <v>11</v>
      </c>
      <c r="KRM282" s="643" t="s">
        <v>11</v>
      </c>
      <c r="KRN282" s="17"/>
      <c r="KRO282" s="42"/>
      <c r="KRP282" s="43"/>
      <c r="KRQ282" s="42"/>
      <c r="KRR282" s="20"/>
      <c r="KRS282" s="18"/>
      <c r="KRT282" s="19"/>
      <c r="KRU282" s="18"/>
      <c r="KRV282" s="19"/>
      <c r="KRW282" s="18"/>
      <c r="KRX282" s="19"/>
      <c r="KRY282" s="18"/>
      <c r="KRZ282" s="160"/>
      <c r="KSA282" s="17"/>
      <c r="KSB282" s="16"/>
      <c r="KSC282" s="15"/>
      <c r="KSD282" s="620"/>
      <c r="KSE282" s="622"/>
      <c r="KSF282" s="624"/>
      <c r="KSG282" s="22"/>
      <c r="KSH282" s="626" t="s">
        <v>45</v>
      </c>
      <c r="KSI282" s="627"/>
      <c r="KSJ282" s="17"/>
      <c r="KSK282" s="21"/>
      <c r="KSL282" s="630"/>
      <c r="KSM282" s="41"/>
      <c r="KSN282" s="16"/>
      <c r="KSO282" s="632" t="s">
        <v>46</v>
      </c>
      <c r="KSP282" s="645"/>
      <c r="KSQ282" s="624"/>
      <c r="KSR282" s="641" t="s">
        <v>11</v>
      </c>
      <c r="KSS282" s="643" t="s">
        <v>11</v>
      </c>
      <c r="KST282" s="17"/>
      <c r="KSU282" s="42"/>
      <c r="KSV282" s="43"/>
      <c r="KSW282" s="42"/>
      <c r="KSX282" s="20"/>
      <c r="KSY282" s="18"/>
      <c r="KSZ282" s="19"/>
      <c r="KTA282" s="18"/>
      <c r="KTB282" s="19"/>
      <c r="KTC282" s="18"/>
      <c r="KTD282" s="19"/>
      <c r="KTE282" s="18"/>
      <c r="KTF282" s="160"/>
      <c r="KTG282" s="17"/>
      <c r="KTH282" s="16"/>
      <c r="KTI282" s="15"/>
      <c r="KTJ282" s="620"/>
      <c r="KTK282" s="622"/>
      <c r="KTL282" s="624"/>
      <c r="KTM282" s="22"/>
      <c r="KTN282" s="626" t="s">
        <v>45</v>
      </c>
      <c r="KTO282" s="627"/>
      <c r="KTP282" s="17"/>
      <c r="KTQ282" s="21"/>
      <c r="KTR282" s="630"/>
      <c r="KTS282" s="41"/>
      <c r="KTT282" s="16"/>
      <c r="KTU282" s="632" t="s">
        <v>46</v>
      </c>
      <c r="KTV282" s="645"/>
      <c r="KTW282" s="624"/>
      <c r="KTX282" s="641" t="s">
        <v>11</v>
      </c>
      <c r="KTY282" s="643" t="s">
        <v>11</v>
      </c>
      <c r="KTZ282" s="17"/>
      <c r="KUA282" s="42"/>
      <c r="KUB282" s="43"/>
      <c r="KUC282" s="42"/>
      <c r="KUD282" s="20"/>
      <c r="KUE282" s="18"/>
      <c r="KUF282" s="19"/>
      <c r="KUG282" s="18"/>
      <c r="KUH282" s="19"/>
      <c r="KUI282" s="18"/>
      <c r="KUJ282" s="19"/>
      <c r="KUK282" s="18"/>
      <c r="KUL282" s="160"/>
      <c r="KUM282" s="17"/>
      <c r="KUN282" s="16"/>
      <c r="KUO282" s="15"/>
      <c r="KUP282" s="620"/>
      <c r="KUQ282" s="622"/>
      <c r="KUR282" s="624"/>
      <c r="KUS282" s="22"/>
      <c r="KUT282" s="626" t="s">
        <v>45</v>
      </c>
      <c r="KUU282" s="627"/>
      <c r="KUV282" s="17"/>
      <c r="KUW282" s="21"/>
      <c r="KUX282" s="630"/>
      <c r="KUY282" s="41"/>
      <c r="KUZ282" s="16"/>
      <c r="KVA282" s="632" t="s">
        <v>46</v>
      </c>
      <c r="KVB282" s="645"/>
      <c r="KVC282" s="624"/>
      <c r="KVD282" s="641" t="s">
        <v>11</v>
      </c>
      <c r="KVE282" s="643" t="s">
        <v>11</v>
      </c>
      <c r="KVF282" s="17"/>
      <c r="KVG282" s="42"/>
      <c r="KVH282" s="43"/>
      <c r="KVI282" s="42"/>
      <c r="KVJ282" s="20"/>
      <c r="KVK282" s="18"/>
      <c r="KVL282" s="19"/>
      <c r="KVM282" s="18"/>
      <c r="KVN282" s="19"/>
      <c r="KVO282" s="18"/>
      <c r="KVP282" s="19"/>
      <c r="KVQ282" s="18"/>
      <c r="KVR282" s="160"/>
      <c r="KVS282" s="17"/>
      <c r="KVT282" s="16"/>
      <c r="KVU282" s="15"/>
      <c r="KVV282" s="620"/>
      <c r="KVW282" s="622"/>
      <c r="KVX282" s="624"/>
      <c r="KVY282" s="22"/>
      <c r="KVZ282" s="626" t="s">
        <v>45</v>
      </c>
      <c r="KWA282" s="627"/>
      <c r="KWB282" s="17"/>
      <c r="KWC282" s="21"/>
      <c r="KWD282" s="630"/>
      <c r="KWE282" s="41"/>
      <c r="KWF282" s="16"/>
      <c r="KWG282" s="632" t="s">
        <v>46</v>
      </c>
      <c r="KWH282" s="645"/>
      <c r="KWI282" s="624"/>
      <c r="KWJ282" s="641" t="s">
        <v>11</v>
      </c>
      <c r="KWK282" s="643" t="s">
        <v>11</v>
      </c>
      <c r="KWL282" s="17"/>
      <c r="KWM282" s="42"/>
      <c r="KWN282" s="43"/>
      <c r="KWO282" s="42"/>
      <c r="KWP282" s="20"/>
      <c r="KWQ282" s="18"/>
      <c r="KWR282" s="19"/>
      <c r="KWS282" s="18"/>
      <c r="KWT282" s="19"/>
      <c r="KWU282" s="18"/>
      <c r="KWV282" s="19"/>
      <c r="KWW282" s="18"/>
      <c r="KWX282" s="160"/>
      <c r="KWY282" s="17"/>
      <c r="KWZ282" s="16"/>
      <c r="KXA282" s="15"/>
      <c r="KXB282" s="620"/>
      <c r="KXC282" s="622"/>
      <c r="KXD282" s="624"/>
      <c r="KXE282" s="22"/>
      <c r="KXF282" s="626" t="s">
        <v>45</v>
      </c>
      <c r="KXG282" s="627"/>
      <c r="KXH282" s="17"/>
      <c r="KXI282" s="21"/>
      <c r="KXJ282" s="630"/>
      <c r="KXK282" s="41"/>
      <c r="KXL282" s="16"/>
      <c r="KXM282" s="632" t="s">
        <v>46</v>
      </c>
      <c r="KXN282" s="645"/>
      <c r="KXO282" s="624"/>
      <c r="KXP282" s="641" t="s">
        <v>11</v>
      </c>
      <c r="KXQ282" s="643" t="s">
        <v>11</v>
      </c>
      <c r="KXR282" s="17"/>
      <c r="KXS282" s="42"/>
      <c r="KXT282" s="43"/>
      <c r="KXU282" s="42"/>
      <c r="KXV282" s="20"/>
      <c r="KXW282" s="18"/>
      <c r="KXX282" s="19"/>
      <c r="KXY282" s="18"/>
      <c r="KXZ282" s="19"/>
      <c r="KYA282" s="18"/>
      <c r="KYB282" s="19"/>
      <c r="KYC282" s="18"/>
      <c r="KYD282" s="160"/>
      <c r="KYE282" s="17"/>
      <c r="KYF282" s="16"/>
      <c r="KYG282" s="15"/>
      <c r="KYH282" s="620"/>
      <c r="KYI282" s="622"/>
      <c r="KYJ282" s="624"/>
      <c r="KYK282" s="22"/>
      <c r="KYL282" s="626" t="s">
        <v>45</v>
      </c>
      <c r="KYM282" s="627"/>
      <c r="KYN282" s="17"/>
      <c r="KYO282" s="21"/>
      <c r="KYP282" s="630"/>
      <c r="KYQ282" s="41"/>
      <c r="KYR282" s="16"/>
      <c r="KYS282" s="632" t="s">
        <v>46</v>
      </c>
      <c r="KYT282" s="645"/>
      <c r="KYU282" s="624"/>
      <c r="KYV282" s="641" t="s">
        <v>11</v>
      </c>
      <c r="KYW282" s="643" t="s">
        <v>11</v>
      </c>
      <c r="KYX282" s="17"/>
      <c r="KYY282" s="42"/>
      <c r="KYZ282" s="43"/>
      <c r="KZA282" s="42"/>
      <c r="KZB282" s="20"/>
      <c r="KZC282" s="18"/>
      <c r="KZD282" s="19"/>
      <c r="KZE282" s="18"/>
      <c r="KZF282" s="19"/>
      <c r="KZG282" s="18"/>
      <c r="KZH282" s="19"/>
      <c r="KZI282" s="18"/>
      <c r="KZJ282" s="160"/>
      <c r="KZK282" s="17"/>
      <c r="KZL282" s="16"/>
      <c r="KZM282" s="15"/>
      <c r="KZN282" s="620"/>
      <c r="KZO282" s="622"/>
      <c r="KZP282" s="624"/>
      <c r="KZQ282" s="22"/>
      <c r="KZR282" s="626" t="s">
        <v>45</v>
      </c>
      <c r="KZS282" s="627"/>
      <c r="KZT282" s="17"/>
      <c r="KZU282" s="21"/>
      <c r="KZV282" s="630"/>
      <c r="KZW282" s="41"/>
      <c r="KZX282" s="16"/>
      <c r="KZY282" s="632" t="s">
        <v>46</v>
      </c>
      <c r="KZZ282" s="645"/>
      <c r="LAA282" s="624"/>
      <c r="LAB282" s="641" t="s">
        <v>11</v>
      </c>
      <c r="LAC282" s="643" t="s">
        <v>11</v>
      </c>
      <c r="LAD282" s="17"/>
      <c r="LAE282" s="42"/>
      <c r="LAF282" s="43"/>
      <c r="LAG282" s="42"/>
      <c r="LAH282" s="20"/>
      <c r="LAI282" s="18"/>
      <c r="LAJ282" s="19"/>
      <c r="LAK282" s="18"/>
      <c r="LAL282" s="19"/>
      <c r="LAM282" s="18"/>
      <c r="LAN282" s="19"/>
      <c r="LAO282" s="18"/>
      <c r="LAP282" s="160"/>
      <c r="LAQ282" s="17"/>
      <c r="LAR282" s="16"/>
      <c r="LAS282" s="15"/>
      <c r="LAT282" s="620"/>
      <c r="LAU282" s="622"/>
      <c r="LAV282" s="624"/>
      <c r="LAW282" s="22"/>
      <c r="LAX282" s="626" t="s">
        <v>45</v>
      </c>
      <c r="LAY282" s="627"/>
      <c r="LAZ282" s="17"/>
      <c r="LBA282" s="21"/>
      <c r="LBB282" s="630"/>
      <c r="LBC282" s="41"/>
      <c r="LBD282" s="16"/>
      <c r="LBE282" s="632" t="s">
        <v>46</v>
      </c>
      <c r="LBF282" s="645"/>
      <c r="LBG282" s="624"/>
      <c r="LBH282" s="641" t="s">
        <v>11</v>
      </c>
      <c r="LBI282" s="643" t="s">
        <v>11</v>
      </c>
      <c r="LBJ282" s="17"/>
      <c r="LBK282" s="42"/>
      <c r="LBL282" s="43"/>
      <c r="LBM282" s="42"/>
      <c r="LBN282" s="20"/>
      <c r="LBO282" s="18"/>
      <c r="LBP282" s="19"/>
      <c r="LBQ282" s="18"/>
      <c r="LBR282" s="19"/>
      <c r="LBS282" s="18"/>
      <c r="LBT282" s="19"/>
      <c r="LBU282" s="18"/>
      <c r="LBV282" s="160"/>
      <c r="LBW282" s="17"/>
      <c r="LBX282" s="16"/>
      <c r="LBY282" s="15"/>
      <c r="LBZ282" s="620"/>
      <c r="LCA282" s="622"/>
      <c r="LCB282" s="624"/>
      <c r="LCC282" s="22"/>
      <c r="LCD282" s="626" t="s">
        <v>45</v>
      </c>
      <c r="LCE282" s="627"/>
      <c r="LCF282" s="17"/>
      <c r="LCG282" s="21"/>
      <c r="LCH282" s="630"/>
      <c r="LCI282" s="41"/>
      <c r="LCJ282" s="16"/>
      <c r="LCK282" s="632" t="s">
        <v>46</v>
      </c>
      <c r="LCL282" s="645"/>
      <c r="LCM282" s="624"/>
      <c r="LCN282" s="641" t="s">
        <v>11</v>
      </c>
      <c r="LCO282" s="643" t="s">
        <v>11</v>
      </c>
      <c r="LCP282" s="17"/>
      <c r="LCQ282" s="42"/>
      <c r="LCR282" s="43"/>
      <c r="LCS282" s="42"/>
      <c r="LCT282" s="20"/>
      <c r="LCU282" s="18"/>
      <c r="LCV282" s="19"/>
      <c r="LCW282" s="18"/>
      <c r="LCX282" s="19"/>
      <c r="LCY282" s="18"/>
      <c r="LCZ282" s="19"/>
      <c r="LDA282" s="18"/>
      <c r="LDB282" s="160"/>
      <c r="LDC282" s="17"/>
      <c r="LDD282" s="16"/>
      <c r="LDE282" s="15"/>
      <c r="LDF282" s="620"/>
      <c r="LDG282" s="622"/>
      <c r="LDH282" s="624"/>
      <c r="LDI282" s="22"/>
      <c r="LDJ282" s="626" t="s">
        <v>45</v>
      </c>
      <c r="LDK282" s="627"/>
      <c r="LDL282" s="17"/>
      <c r="LDM282" s="21"/>
      <c r="LDN282" s="630"/>
      <c r="LDO282" s="41"/>
      <c r="LDP282" s="16"/>
      <c r="LDQ282" s="632" t="s">
        <v>46</v>
      </c>
      <c r="LDR282" s="645"/>
      <c r="LDS282" s="624"/>
      <c r="LDT282" s="641" t="s">
        <v>11</v>
      </c>
      <c r="LDU282" s="643" t="s">
        <v>11</v>
      </c>
      <c r="LDV282" s="17"/>
      <c r="LDW282" s="42"/>
      <c r="LDX282" s="43"/>
      <c r="LDY282" s="42"/>
      <c r="LDZ282" s="20"/>
      <c r="LEA282" s="18"/>
      <c r="LEB282" s="19"/>
      <c r="LEC282" s="18"/>
      <c r="LED282" s="19"/>
      <c r="LEE282" s="18"/>
      <c r="LEF282" s="19"/>
      <c r="LEG282" s="18"/>
      <c r="LEH282" s="160"/>
      <c r="LEI282" s="17"/>
      <c r="LEJ282" s="16"/>
      <c r="LEK282" s="15"/>
      <c r="LEL282" s="620"/>
      <c r="LEM282" s="622"/>
      <c r="LEN282" s="624"/>
      <c r="LEO282" s="22"/>
      <c r="LEP282" s="626" t="s">
        <v>45</v>
      </c>
      <c r="LEQ282" s="627"/>
      <c r="LER282" s="17"/>
      <c r="LES282" s="21"/>
      <c r="LET282" s="630"/>
      <c r="LEU282" s="41"/>
      <c r="LEV282" s="16"/>
      <c r="LEW282" s="632" t="s">
        <v>46</v>
      </c>
      <c r="LEX282" s="645"/>
      <c r="LEY282" s="624"/>
      <c r="LEZ282" s="641" t="s">
        <v>11</v>
      </c>
      <c r="LFA282" s="643" t="s">
        <v>11</v>
      </c>
      <c r="LFB282" s="17"/>
      <c r="LFC282" s="42"/>
      <c r="LFD282" s="43"/>
      <c r="LFE282" s="42"/>
      <c r="LFF282" s="20"/>
      <c r="LFG282" s="18"/>
      <c r="LFH282" s="19"/>
      <c r="LFI282" s="18"/>
      <c r="LFJ282" s="19"/>
      <c r="LFK282" s="18"/>
      <c r="LFL282" s="19"/>
      <c r="LFM282" s="18"/>
      <c r="LFN282" s="160"/>
      <c r="LFO282" s="17"/>
      <c r="LFP282" s="16"/>
      <c r="LFQ282" s="15"/>
      <c r="LFR282" s="620"/>
      <c r="LFS282" s="622"/>
      <c r="LFT282" s="624"/>
      <c r="LFU282" s="22"/>
      <c r="LFV282" s="626" t="s">
        <v>45</v>
      </c>
      <c r="LFW282" s="627"/>
      <c r="LFX282" s="17"/>
      <c r="LFY282" s="21"/>
      <c r="LFZ282" s="630"/>
      <c r="LGA282" s="41"/>
      <c r="LGB282" s="16"/>
      <c r="LGC282" s="632" t="s">
        <v>46</v>
      </c>
      <c r="LGD282" s="645"/>
      <c r="LGE282" s="624"/>
      <c r="LGF282" s="641" t="s">
        <v>11</v>
      </c>
      <c r="LGG282" s="643" t="s">
        <v>11</v>
      </c>
      <c r="LGH282" s="17"/>
      <c r="LGI282" s="42"/>
      <c r="LGJ282" s="43"/>
      <c r="LGK282" s="42"/>
      <c r="LGL282" s="20"/>
      <c r="LGM282" s="18"/>
      <c r="LGN282" s="19"/>
      <c r="LGO282" s="18"/>
      <c r="LGP282" s="19"/>
      <c r="LGQ282" s="18"/>
      <c r="LGR282" s="19"/>
      <c r="LGS282" s="18"/>
      <c r="LGT282" s="160"/>
      <c r="LGU282" s="17"/>
      <c r="LGV282" s="16"/>
      <c r="LGW282" s="15"/>
      <c r="LGX282" s="620"/>
      <c r="LGY282" s="622"/>
      <c r="LGZ282" s="624"/>
      <c r="LHA282" s="22"/>
      <c r="LHB282" s="626" t="s">
        <v>45</v>
      </c>
      <c r="LHC282" s="627"/>
      <c r="LHD282" s="17"/>
      <c r="LHE282" s="21"/>
      <c r="LHF282" s="630"/>
      <c r="LHG282" s="41"/>
      <c r="LHH282" s="16"/>
      <c r="LHI282" s="632" t="s">
        <v>46</v>
      </c>
      <c r="LHJ282" s="645"/>
      <c r="LHK282" s="624"/>
      <c r="LHL282" s="641" t="s">
        <v>11</v>
      </c>
      <c r="LHM282" s="643" t="s">
        <v>11</v>
      </c>
      <c r="LHN282" s="17"/>
      <c r="LHO282" s="42"/>
      <c r="LHP282" s="43"/>
      <c r="LHQ282" s="42"/>
      <c r="LHR282" s="20"/>
      <c r="LHS282" s="18"/>
      <c r="LHT282" s="19"/>
      <c r="LHU282" s="18"/>
      <c r="LHV282" s="19"/>
      <c r="LHW282" s="18"/>
      <c r="LHX282" s="19"/>
      <c r="LHY282" s="18"/>
      <c r="LHZ282" s="160"/>
      <c r="LIA282" s="17"/>
      <c r="LIB282" s="16"/>
      <c r="LIC282" s="15"/>
      <c r="LID282" s="620"/>
      <c r="LIE282" s="622"/>
      <c r="LIF282" s="624"/>
      <c r="LIG282" s="22"/>
      <c r="LIH282" s="626" t="s">
        <v>45</v>
      </c>
      <c r="LII282" s="627"/>
      <c r="LIJ282" s="17"/>
      <c r="LIK282" s="21"/>
      <c r="LIL282" s="630"/>
      <c r="LIM282" s="41"/>
      <c r="LIN282" s="16"/>
      <c r="LIO282" s="632" t="s">
        <v>46</v>
      </c>
      <c r="LIP282" s="645"/>
      <c r="LIQ282" s="624"/>
      <c r="LIR282" s="641" t="s">
        <v>11</v>
      </c>
      <c r="LIS282" s="643" t="s">
        <v>11</v>
      </c>
      <c r="LIT282" s="17"/>
      <c r="LIU282" s="42"/>
      <c r="LIV282" s="43"/>
      <c r="LIW282" s="42"/>
      <c r="LIX282" s="20"/>
      <c r="LIY282" s="18"/>
      <c r="LIZ282" s="19"/>
      <c r="LJA282" s="18"/>
      <c r="LJB282" s="19"/>
      <c r="LJC282" s="18"/>
      <c r="LJD282" s="19"/>
      <c r="LJE282" s="18"/>
      <c r="LJF282" s="160"/>
      <c r="LJG282" s="17"/>
      <c r="LJH282" s="16"/>
      <c r="LJI282" s="15"/>
      <c r="LJJ282" s="620"/>
      <c r="LJK282" s="622"/>
      <c r="LJL282" s="624"/>
      <c r="LJM282" s="22"/>
      <c r="LJN282" s="626" t="s">
        <v>45</v>
      </c>
      <c r="LJO282" s="627"/>
      <c r="LJP282" s="17"/>
      <c r="LJQ282" s="21"/>
      <c r="LJR282" s="630"/>
      <c r="LJS282" s="41"/>
      <c r="LJT282" s="16"/>
      <c r="LJU282" s="632" t="s">
        <v>46</v>
      </c>
      <c r="LJV282" s="645"/>
      <c r="LJW282" s="624"/>
      <c r="LJX282" s="641" t="s">
        <v>11</v>
      </c>
      <c r="LJY282" s="643" t="s">
        <v>11</v>
      </c>
      <c r="LJZ282" s="17"/>
      <c r="LKA282" s="42"/>
      <c r="LKB282" s="43"/>
      <c r="LKC282" s="42"/>
      <c r="LKD282" s="20"/>
      <c r="LKE282" s="18"/>
      <c r="LKF282" s="19"/>
      <c r="LKG282" s="18"/>
      <c r="LKH282" s="19"/>
      <c r="LKI282" s="18"/>
      <c r="LKJ282" s="19"/>
      <c r="LKK282" s="18"/>
      <c r="LKL282" s="160"/>
      <c r="LKM282" s="17"/>
      <c r="LKN282" s="16"/>
      <c r="LKO282" s="15"/>
      <c r="LKP282" s="620"/>
      <c r="LKQ282" s="622"/>
      <c r="LKR282" s="624"/>
      <c r="LKS282" s="22"/>
      <c r="LKT282" s="626" t="s">
        <v>45</v>
      </c>
      <c r="LKU282" s="627"/>
      <c r="LKV282" s="17"/>
      <c r="LKW282" s="21"/>
      <c r="LKX282" s="630"/>
      <c r="LKY282" s="41"/>
      <c r="LKZ282" s="16"/>
      <c r="LLA282" s="632" t="s">
        <v>46</v>
      </c>
      <c r="LLB282" s="645"/>
      <c r="LLC282" s="624"/>
      <c r="LLD282" s="641" t="s">
        <v>11</v>
      </c>
      <c r="LLE282" s="643" t="s">
        <v>11</v>
      </c>
      <c r="LLF282" s="17"/>
      <c r="LLG282" s="42"/>
      <c r="LLH282" s="43"/>
      <c r="LLI282" s="42"/>
      <c r="LLJ282" s="20"/>
      <c r="LLK282" s="18"/>
      <c r="LLL282" s="19"/>
      <c r="LLM282" s="18"/>
      <c r="LLN282" s="19"/>
      <c r="LLO282" s="18"/>
      <c r="LLP282" s="19"/>
      <c r="LLQ282" s="18"/>
      <c r="LLR282" s="160"/>
      <c r="LLS282" s="17"/>
      <c r="LLT282" s="16"/>
      <c r="LLU282" s="15"/>
      <c r="LLV282" s="620"/>
      <c r="LLW282" s="622"/>
      <c r="LLX282" s="624"/>
      <c r="LLY282" s="22"/>
      <c r="LLZ282" s="626" t="s">
        <v>45</v>
      </c>
      <c r="LMA282" s="627"/>
      <c r="LMB282" s="17"/>
      <c r="LMC282" s="21"/>
      <c r="LMD282" s="630"/>
      <c r="LME282" s="41"/>
      <c r="LMF282" s="16"/>
      <c r="LMG282" s="632" t="s">
        <v>46</v>
      </c>
      <c r="LMH282" s="645"/>
      <c r="LMI282" s="624"/>
      <c r="LMJ282" s="641" t="s">
        <v>11</v>
      </c>
      <c r="LMK282" s="643" t="s">
        <v>11</v>
      </c>
      <c r="LML282" s="17"/>
      <c r="LMM282" s="42"/>
      <c r="LMN282" s="43"/>
      <c r="LMO282" s="42"/>
      <c r="LMP282" s="20"/>
      <c r="LMQ282" s="18"/>
      <c r="LMR282" s="19"/>
      <c r="LMS282" s="18"/>
      <c r="LMT282" s="19"/>
      <c r="LMU282" s="18"/>
      <c r="LMV282" s="19"/>
      <c r="LMW282" s="18"/>
      <c r="LMX282" s="160"/>
      <c r="LMY282" s="17"/>
      <c r="LMZ282" s="16"/>
      <c r="LNA282" s="15"/>
      <c r="LNB282" s="620"/>
      <c r="LNC282" s="622"/>
      <c r="LND282" s="624"/>
      <c r="LNE282" s="22"/>
      <c r="LNF282" s="626" t="s">
        <v>45</v>
      </c>
      <c r="LNG282" s="627"/>
      <c r="LNH282" s="17"/>
      <c r="LNI282" s="21"/>
      <c r="LNJ282" s="630"/>
      <c r="LNK282" s="41"/>
      <c r="LNL282" s="16"/>
      <c r="LNM282" s="632" t="s">
        <v>46</v>
      </c>
      <c r="LNN282" s="645"/>
      <c r="LNO282" s="624"/>
      <c r="LNP282" s="641" t="s">
        <v>11</v>
      </c>
      <c r="LNQ282" s="643" t="s">
        <v>11</v>
      </c>
      <c r="LNR282" s="17"/>
      <c r="LNS282" s="42"/>
      <c r="LNT282" s="43"/>
      <c r="LNU282" s="42"/>
      <c r="LNV282" s="20"/>
      <c r="LNW282" s="18"/>
      <c r="LNX282" s="19"/>
      <c r="LNY282" s="18"/>
      <c r="LNZ282" s="19"/>
      <c r="LOA282" s="18"/>
      <c r="LOB282" s="19"/>
      <c r="LOC282" s="18"/>
      <c r="LOD282" s="160"/>
      <c r="LOE282" s="17"/>
      <c r="LOF282" s="16"/>
      <c r="LOG282" s="15"/>
      <c r="LOH282" s="620"/>
      <c r="LOI282" s="622"/>
      <c r="LOJ282" s="624"/>
      <c r="LOK282" s="22"/>
      <c r="LOL282" s="626" t="s">
        <v>45</v>
      </c>
      <c r="LOM282" s="627"/>
      <c r="LON282" s="17"/>
      <c r="LOO282" s="21"/>
      <c r="LOP282" s="630"/>
      <c r="LOQ282" s="41"/>
      <c r="LOR282" s="16"/>
      <c r="LOS282" s="632" t="s">
        <v>46</v>
      </c>
      <c r="LOT282" s="645"/>
      <c r="LOU282" s="624"/>
      <c r="LOV282" s="641" t="s">
        <v>11</v>
      </c>
      <c r="LOW282" s="643" t="s">
        <v>11</v>
      </c>
      <c r="LOX282" s="17"/>
      <c r="LOY282" s="42"/>
      <c r="LOZ282" s="43"/>
      <c r="LPA282" s="42"/>
      <c r="LPB282" s="20"/>
      <c r="LPC282" s="18"/>
      <c r="LPD282" s="19"/>
      <c r="LPE282" s="18"/>
      <c r="LPF282" s="19"/>
      <c r="LPG282" s="18"/>
      <c r="LPH282" s="19"/>
      <c r="LPI282" s="18"/>
      <c r="LPJ282" s="160"/>
      <c r="LPK282" s="17"/>
      <c r="LPL282" s="16"/>
      <c r="LPM282" s="15"/>
      <c r="LPN282" s="620"/>
      <c r="LPO282" s="622"/>
      <c r="LPP282" s="624"/>
      <c r="LPQ282" s="22"/>
      <c r="LPR282" s="626" t="s">
        <v>45</v>
      </c>
      <c r="LPS282" s="627"/>
      <c r="LPT282" s="17"/>
      <c r="LPU282" s="21"/>
      <c r="LPV282" s="630"/>
      <c r="LPW282" s="41"/>
      <c r="LPX282" s="16"/>
      <c r="LPY282" s="632" t="s">
        <v>46</v>
      </c>
      <c r="LPZ282" s="645"/>
      <c r="LQA282" s="624"/>
      <c r="LQB282" s="641" t="s">
        <v>11</v>
      </c>
      <c r="LQC282" s="643" t="s">
        <v>11</v>
      </c>
      <c r="LQD282" s="17"/>
      <c r="LQE282" s="42"/>
      <c r="LQF282" s="43"/>
      <c r="LQG282" s="42"/>
      <c r="LQH282" s="20"/>
      <c r="LQI282" s="18"/>
      <c r="LQJ282" s="19"/>
      <c r="LQK282" s="18"/>
      <c r="LQL282" s="19"/>
      <c r="LQM282" s="18"/>
      <c r="LQN282" s="19"/>
      <c r="LQO282" s="18"/>
      <c r="LQP282" s="160"/>
      <c r="LQQ282" s="17"/>
      <c r="LQR282" s="16"/>
      <c r="LQS282" s="15"/>
      <c r="LQT282" s="620"/>
      <c r="LQU282" s="622"/>
      <c r="LQV282" s="624"/>
      <c r="LQW282" s="22"/>
      <c r="LQX282" s="626" t="s">
        <v>45</v>
      </c>
      <c r="LQY282" s="627"/>
      <c r="LQZ282" s="17"/>
      <c r="LRA282" s="21"/>
      <c r="LRB282" s="630"/>
      <c r="LRC282" s="41"/>
      <c r="LRD282" s="16"/>
      <c r="LRE282" s="632" t="s">
        <v>46</v>
      </c>
      <c r="LRF282" s="645"/>
      <c r="LRG282" s="624"/>
      <c r="LRH282" s="641" t="s">
        <v>11</v>
      </c>
      <c r="LRI282" s="643" t="s">
        <v>11</v>
      </c>
      <c r="LRJ282" s="17"/>
      <c r="LRK282" s="42"/>
      <c r="LRL282" s="43"/>
      <c r="LRM282" s="42"/>
      <c r="LRN282" s="20"/>
      <c r="LRO282" s="18"/>
      <c r="LRP282" s="19"/>
      <c r="LRQ282" s="18"/>
      <c r="LRR282" s="19"/>
      <c r="LRS282" s="18"/>
      <c r="LRT282" s="19"/>
      <c r="LRU282" s="18"/>
      <c r="LRV282" s="160"/>
      <c r="LRW282" s="17"/>
      <c r="LRX282" s="16"/>
      <c r="LRY282" s="15"/>
      <c r="LRZ282" s="620"/>
      <c r="LSA282" s="622"/>
      <c r="LSB282" s="624"/>
      <c r="LSC282" s="22"/>
      <c r="LSD282" s="626" t="s">
        <v>45</v>
      </c>
      <c r="LSE282" s="627"/>
      <c r="LSF282" s="17"/>
      <c r="LSG282" s="21"/>
      <c r="LSH282" s="630"/>
      <c r="LSI282" s="41"/>
      <c r="LSJ282" s="16"/>
      <c r="LSK282" s="632" t="s">
        <v>46</v>
      </c>
      <c r="LSL282" s="645"/>
      <c r="LSM282" s="624"/>
      <c r="LSN282" s="641" t="s">
        <v>11</v>
      </c>
      <c r="LSO282" s="643" t="s">
        <v>11</v>
      </c>
      <c r="LSP282" s="17"/>
      <c r="LSQ282" s="42"/>
      <c r="LSR282" s="43"/>
      <c r="LSS282" s="42"/>
      <c r="LST282" s="20"/>
      <c r="LSU282" s="18"/>
      <c r="LSV282" s="19"/>
      <c r="LSW282" s="18"/>
      <c r="LSX282" s="19"/>
      <c r="LSY282" s="18"/>
      <c r="LSZ282" s="19"/>
      <c r="LTA282" s="18"/>
      <c r="LTB282" s="160"/>
      <c r="LTC282" s="17"/>
      <c r="LTD282" s="16"/>
      <c r="LTE282" s="15"/>
      <c r="LTF282" s="620"/>
      <c r="LTG282" s="622"/>
      <c r="LTH282" s="624"/>
      <c r="LTI282" s="22"/>
      <c r="LTJ282" s="626" t="s">
        <v>45</v>
      </c>
      <c r="LTK282" s="627"/>
      <c r="LTL282" s="17"/>
      <c r="LTM282" s="21"/>
      <c r="LTN282" s="630"/>
      <c r="LTO282" s="41"/>
      <c r="LTP282" s="16"/>
      <c r="LTQ282" s="632" t="s">
        <v>46</v>
      </c>
      <c r="LTR282" s="645"/>
      <c r="LTS282" s="624"/>
      <c r="LTT282" s="641" t="s">
        <v>11</v>
      </c>
      <c r="LTU282" s="643" t="s">
        <v>11</v>
      </c>
      <c r="LTV282" s="17"/>
      <c r="LTW282" s="42"/>
      <c r="LTX282" s="43"/>
      <c r="LTY282" s="42"/>
      <c r="LTZ282" s="20"/>
      <c r="LUA282" s="18"/>
      <c r="LUB282" s="19"/>
      <c r="LUC282" s="18"/>
      <c r="LUD282" s="19"/>
      <c r="LUE282" s="18"/>
      <c r="LUF282" s="19"/>
      <c r="LUG282" s="18"/>
      <c r="LUH282" s="160"/>
      <c r="LUI282" s="17"/>
      <c r="LUJ282" s="16"/>
      <c r="LUK282" s="15"/>
      <c r="LUL282" s="620"/>
      <c r="LUM282" s="622"/>
      <c r="LUN282" s="624"/>
      <c r="LUO282" s="22"/>
      <c r="LUP282" s="626" t="s">
        <v>45</v>
      </c>
      <c r="LUQ282" s="627"/>
      <c r="LUR282" s="17"/>
      <c r="LUS282" s="21"/>
      <c r="LUT282" s="630"/>
      <c r="LUU282" s="41"/>
      <c r="LUV282" s="16"/>
      <c r="LUW282" s="632" t="s">
        <v>46</v>
      </c>
      <c r="LUX282" s="645"/>
      <c r="LUY282" s="624"/>
      <c r="LUZ282" s="641" t="s">
        <v>11</v>
      </c>
      <c r="LVA282" s="643" t="s">
        <v>11</v>
      </c>
      <c r="LVB282" s="17"/>
      <c r="LVC282" s="42"/>
      <c r="LVD282" s="43"/>
      <c r="LVE282" s="42"/>
      <c r="LVF282" s="20"/>
      <c r="LVG282" s="18"/>
      <c r="LVH282" s="19"/>
      <c r="LVI282" s="18"/>
      <c r="LVJ282" s="19"/>
      <c r="LVK282" s="18"/>
      <c r="LVL282" s="19"/>
      <c r="LVM282" s="18"/>
      <c r="LVN282" s="160"/>
      <c r="LVO282" s="17"/>
      <c r="LVP282" s="16"/>
      <c r="LVQ282" s="15"/>
      <c r="LVR282" s="620"/>
      <c r="LVS282" s="622"/>
      <c r="LVT282" s="624"/>
      <c r="LVU282" s="22"/>
      <c r="LVV282" s="626" t="s">
        <v>45</v>
      </c>
      <c r="LVW282" s="627"/>
      <c r="LVX282" s="17"/>
      <c r="LVY282" s="21"/>
      <c r="LVZ282" s="630"/>
      <c r="LWA282" s="41"/>
      <c r="LWB282" s="16"/>
      <c r="LWC282" s="632" t="s">
        <v>46</v>
      </c>
      <c r="LWD282" s="645"/>
      <c r="LWE282" s="624"/>
      <c r="LWF282" s="641" t="s">
        <v>11</v>
      </c>
      <c r="LWG282" s="643" t="s">
        <v>11</v>
      </c>
      <c r="LWH282" s="17"/>
      <c r="LWI282" s="42"/>
      <c r="LWJ282" s="43"/>
      <c r="LWK282" s="42"/>
      <c r="LWL282" s="20"/>
      <c r="LWM282" s="18"/>
      <c r="LWN282" s="19"/>
      <c r="LWO282" s="18"/>
      <c r="LWP282" s="19"/>
      <c r="LWQ282" s="18"/>
      <c r="LWR282" s="19"/>
      <c r="LWS282" s="18"/>
      <c r="LWT282" s="160"/>
      <c r="LWU282" s="17"/>
      <c r="LWV282" s="16"/>
      <c r="LWW282" s="15"/>
      <c r="LWX282" s="620"/>
      <c r="LWY282" s="622"/>
      <c r="LWZ282" s="624"/>
      <c r="LXA282" s="22"/>
      <c r="LXB282" s="626" t="s">
        <v>45</v>
      </c>
      <c r="LXC282" s="627"/>
      <c r="LXD282" s="17"/>
      <c r="LXE282" s="21"/>
      <c r="LXF282" s="630"/>
      <c r="LXG282" s="41"/>
      <c r="LXH282" s="16"/>
      <c r="LXI282" s="632" t="s">
        <v>46</v>
      </c>
      <c r="LXJ282" s="645"/>
      <c r="LXK282" s="624"/>
      <c r="LXL282" s="641" t="s">
        <v>11</v>
      </c>
      <c r="LXM282" s="643" t="s">
        <v>11</v>
      </c>
      <c r="LXN282" s="17"/>
      <c r="LXO282" s="42"/>
      <c r="LXP282" s="43"/>
      <c r="LXQ282" s="42"/>
      <c r="LXR282" s="20"/>
      <c r="LXS282" s="18"/>
      <c r="LXT282" s="19"/>
      <c r="LXU282" s="18"/>
      <c r="LXV282" s="19"/>
      <c r="LXW282" s="18"/>
      <c r="LXX282" s="19"/>
      <c r="LXY282" s="18"/>
      <c r="LXZ282" s="160"/>
      <c r="LYA282" s="17"/>
      <c r="LYB282" s="16"/>
      <c r="LYC282" s="15"/>
      <c r="LYD282" s="620"/>
      <c r="LYE282" s="622"/>
      <c r="LYF282" s="624"/>
      <c r="LYG282" s="22"/>
      <c r="LYH282" s="626" t="s">
        <v>45</v>
      </c>
      <c r="LYI282" s="627"/>
      <c r="LYJ282" s="17"/>
      <c r="LYK282" s="21"/>
      <c r="LYL282" s="630"/>
      <c r="LYM282" s="41"/>
      <c r="LYN282" s="16"/>
      <c r="LYO282" s="632" t="s">
        <v>46</v>
      </c>
      <c r="LYP282" s="645"/>
      <c r="LYQ282" s="624"/>
      <c r="LYR282" s="641" t="s">
        <v>11</v>
      </c>
      <c r="LYS282" s="643" t="s">
        <v>11</v>
      </c>
      <c r="LYT282" s="17"/>
      <c r="LYU282" s="42"/>
      <c r="LYV282" s="43"/>
      <c r="LYW282" s="42"/>
      <c r="LYX282" s="20"/>
      <c r="LYY282" s="18"/>
      <c r="LYZ282" s="19"/>
      <c r="LZA282" s="18"/>
      <c r="LZB282" s="19"/>
      <c r="LZC282" s="18"/>
      <c r="LZD282" s="19"/>
      <c r="LZE282" s="18"/>
      <c r="LZF282" s="160"/>
      <c r="LZG282" s="17"/>
      <c r="LZH282" s="16"/>
      <c r="LZI282" s="15"/>
      <c r="LZJ282" s="620"/>
      <c r="LZK282" s="622"/>
      <c r="LZL282" s="624"/>
      <c r="LZM282" s="22"/>
      <c r="LZN282" s="626" t="s">
        <v>45</v>
      </c>
      <c r="LZO282" s="627"/>
      <c r="LZP282" s="17"/>
      <c r="LZQ282" s="21"/>
      <c r="LZR282" s="630"/>
      <c r="LZS282" s="41"/>
      <c r="LZT282" s="16"/>
      <c r="LZU282" s="632" t="s">
        <v>46</v>
      </c>
      <c r="LZV282" s="645"/>
      <c r="LZW282" s="624"/>
      <c r="LZX282" s="641" t="s">
        <v>11</v>
      </c>
      <c r="LZY282" s="643" t="s">
        <v>11</v>
      </c>
      <c r="LZZ282" s="17"/>
      <c r="MAA282" s="42"/>
      <c r="MAB282" s="43"/>
      <c r="MAC282" s="42"/>
      <c r="MAD282" s="20"/>
      <c r="MAE282" s="18"/>
      <c r="MAF282" s="19"/>
      <c r="MAG282" s="18"/>
      <c r="MAH282" s="19"/>
      <c r="MAI282" s="18"/>
      <c r="MAJ282" s="19"/>
      <c r="MAK282" s="18"/>
      <c r="MAL282" s="160"/>
      <c r="MAM282" s="17"/>
      <c r="MAN282" s="16"/>
      <c r="MAO282" s="15"/>
      <c r="MAP282" s="620"/>
      <c r="MAQ282" s="622"/>
      <c r="MAR282" s="624"/>
      <c r="MAS282" s="22"/>
      <c r="MAT282" s="626" t="s">
        <v>45</v>
      </c>
      <c r="MAU282" s="627"/>
      <c r="MAV282" s="17"/>
      <c r="MAW282" s="21"/>
      <c r="MAX282" s="630"/>
      <c r="MAY282" s="41"/>
      <c r="MAZ282" s="16"/>
      <c r="MBA282" s="632" t="s">
        <v>46</v>
      </c>
      <c r="MBB282" s="645"/>
      <c r="MBC282" s="624"/>
      <c r="MBD282" s="641" t="s">
        <v>11</v>
      </c>
      <c r="MBE282" s="643" t="s">
        <v>11</v>
      </c>
      <c r="MBF282" s="17"/>
      <c r="MBG282" s="42"/>
      <c r="MBH282" s="43"/>
      <c r="MBI282" s="42"/>
      <c r="MBJ282" s="20"/>
      <c r="MBK282" s="18"/>
      <c r="MBL282" s="19"/>
      <c r="MBM282" s="18"/>
      <c r="MBN282" s="19"/>
      <c r="MBO282" s="18"/>
      <c r="MBP282" s="19"/>
      <c r="MBQ282" s="18"/>
      <c r="MBR282" s="160"/>
      <c r="MBS282" s="17"/>
      <c r="MBT282" s="16"/>
      <c r="MBU282" s="15"/>
      <c r="MBV282" s="620"/>
      <c r="MBW282" s="622"/>
      <c r="MBX282" s="624"/>
      <c r="MBY282" s="22"/>
      <c r="MBZ282" s="626" t="s">
        <v>45</v>
      </c>
      <c r="MCA282" s="627"/>
      <c r="MCB282" s="17"/>
      <c r="MCC282" s="21"/>
      <c r="MCD282" s="630"/>
      <c r="MCE282" s="41"/>
      <c r="MCF282" s="16"/>
      <c r="MCG282" s="632" t="s">
        <v>46</v>
      </c>
      <c r="MCH282" s="645"/>
      <c r="MCI282" s="624"/>
      <c r="MCJ282" s="641" t="s">
        <v>11</v>
      </c>
      <c r="MCK282" s="643" t="s">
        <v>11</v>
      </c>
      <c r="MCL282" s="17"/>
      <c r="MCM282" s="42"/>
      <c r="MCN282" s="43"/>
      <c r="MCO282" s="42"/>
      <c r="MCP282" s="20"/>
      <c r="MCQ282" s="18"/>
      <c r="MCR282" s="19"/>
      <c r="MCS282" s="18"/>
      <c r="MCT282" s="19"/>
      <c r="MCU282" s="18"/>
      <c r="MCV282" s="19"/>
      <c r="MCW282" s="18"/>
      <c r="MCX282" s="160"/>
      <c r="MCY282" s="17"/>
      <c r="MCZ282" s="16"/>
      <c r="MDA282" s="15"/>
      <c r="MDB282" s="620"/>
      <c r="MDC282" s="622"/>
      <c r="MDD282" s="624"/>
      <c r="MDE282" s="22"/>
      <c r="MDF282" s="626" t="s">
        <v>45</v>
      </c>
      <c r="MDG282" s="627"/>
      <c r="MDH282" s="17"/>
      <c r="MDI282" s="21"/>
      <c r="MDJ282" s="630"/>
      <c r="MDK282" s="41"/>
      <c r="MDL282" s="16"/>
      <c r="MDM282" s="632" t="s">
        <v>46</v>
      </c>
      <c r="MDN282" s="645"/>
      <c r="MDO282" s="624"/>
      <c r="MDP282" s="641" t="s">
        <v>11</v>
      </c>
      <c r="MDQ282" s="643" t="s">
        <v>11</v>
      </c>
      <c r="MDR282" s="17"/>
      <c r="MDS282" s="42"/>
      <c r="MDT282" s="43"/>
      <c r="MDU282" s="42"/>
      <c r="MDV282" s="20"/>
      <c r="MDW282" s="18"/>
      <c r="MDX282" s="19"/>
      <c r="MDY282" s="18"/>
      <c r="MDZ282" s="19"/>
      <c r="MEA282" s="18"/>
      <c r="MEB282" s="19"/>
      <c r="MEC282" s="18"/>
      <c r="MED282" s="160"/>
      <c r="MEE282" s="17"/>
      <c r="MEF282" s="16"/>
      <c r="MEG282" s="15"/>
      <c r="MEH282" s="620"/>
      <c r="MEI282" s="622"/>
      <c r="MEJ282" s="624"/>
      <c r="MEK282" s="22"/>
      <c r="MEL282" s="626" t="s">
        <v>45</v>
      </c>
      <c r="MEM282" s="627"/>
      <c r="MEN282" s="17"/>
      <c r="MEO282" s="21"/>
      <c r="MEP282" s="630"/>
      <c r="MEQ282" s="41"/>
      <c r="MER282" s="16"/>
      <c r="MES282" s="632" t="s">
        <v>46</v>
      </c>
      <c r="MET282" s="645"/>
      <c r="MEU282" s="624"/>
      <c r="MEV282" s="641" t="s">
        <v>11</v>
      </c>
      <c r="MEW282" s="643" t="s">
        <v>11</v>
      </c>
      <c r="MEX282" s="17"/>
      <c r="MEY282" s="42"/>
      <c r="MEZ282" s="43"/>
      <c r="MFA282" s="42"/>
      <c r="MFB282" s="20"/>
      <c r="MFC282" s="18"/>
      <c r="MFD282" s="19"/>
      <c r="MFE282" s="18"/>
      <c r="MFF282" s="19"/>
      <c r="MFG282" s="18"/>
      <c r="MFH282" s="19"/>
      <c r="MFI282" s="18"/>
      <c r="MFJ282" s="160"/>
      <c r="MFK282" s="17"/>
      <c r="MFL282" s="16"/>
      <c r="MFM282" s="15"/>
      <c r="MFN282" s="620"/>
      <c r="MFO282" s="622"/>
      <c r="MFP282" s="624"/>
      <c r="MFQ282" s="22"/>
      <c r="MFR282" s="626" t="s">
        <v>45</v>
      </c>
      <c r="MFS282" s="627"/>
      <c r="MFT282" s="17"/>
      <c r="MFU282" s="21"/>
      <c r="MFV282" s="630"/>
      <c r="MFW282" s="41"/>
      <c r="MFX282" s="16"/>
      <c r="MFY282" s="632" t="s">
        <v>46</v>
      </c>
      <c r="MFZ282" s="645"/>
      <c r="MGA282" s="624"/>
      <c r="MGB282" s="641" t="s">
        <v>11</v>
      </c>
      <c r="MGC282" s="643" t="s">
        <v>11</v>
      </c>
      <c r="MGD282" s="17"/>
      <c r="MGE282" s="42"/>
      <c r="MGF282" s="43"/>
      <c r="MGG282" s="42"/>
      <c r="MGH282" s="20"/>
      <c r="MGI282" s="18"/>
      <c r="MGJ282" s="19"/>
      <c r="MGK282" s="18"/>
      <c r="MGL282" s="19"/>
      <c r="MGM282" s="18"/>
      <c r="MGN282" s="19"/>
      <c r="MGO282" s="18"/>
      <c r="MGP282" s="160"/>
      <c r="MGQ282" s="17"/>
      <c r="MGR282" s="16"/>
      <c r="MGS282" s="15"/>
      <c r="MGT282" s="620"/>
      <c r="MGU282" s="622"/>
      <c r="MGV282" s="624"/>
      <c r="MGW282" s="22"/>
      <c r="MGX282" s="626" t="s">
        <v>45</v>
      </c>
      <c r="MGY282" s="627"/>
      <c r="MGZ282" s="17"/>
      <c r="MHA282" s="21"/>
      <c r="MHB282" s="630"/>
      <c r="MHC282" s="41"/>
      <c r="MHD282" s="16"/>
      <c r="MHE282" s="632" t="s">
        <v>46</v>
      </c>
      <c r="MHF282" s="645"/>
      <c r="MHG282" s="624"/>
      <c r="MHH282" s="641" t="s">
        <v>11</v>
      </c>
      <c r="MHI282" s="643" t="s">
        <v>11</v>
      </c>
      <c r="MHJ282" s="17"/>
      <c r="MHK282" s="42"/>
      <c r="MHL282" s="43"/>
      <c r="MHM282" s="42"/>
      <c r="MHN282" s="20"/>
      <c r="MHO282" s="18"/>
      <c r="MHP282" s="19"/>
      <c r="MHQ282" s="18"/>
      <c r="MHR282" s="19"/>
      <c r="MHS282" s="18"/>
      <c r="MHT282" s="19"/>
      <c r="MHU282" s="18"/>
      <c r="MHV282" s="160"/>
      <c r="MHW282" s="17"/>
      <c r="MHX282" s="16"/>
      <c r="MHY282" s="15"/>
      <c r="MHZ282" s="620"/>
      <c r="MIA282" s="622"/>
      <c r="MIB282" s="624"/>
      <c r="MIC282" s="22"/>
      <c r="MID282" s="626" t="s">
        <v>45</v>
      </c>
      <c r="MIE282" s="627"/>
      <c r="MIF282" s="17"/>
      <c r="MIG282" s="21"/>
      <c r="MIH282" s="630"/>
      <c r="MII282" s="41"/>
      <c r="MIJ282" s="16"/>
      <c r="MIK282" s="632" t="s">
        <v>46</v>
      </c>
      <c r="MIL282" s="645"/>
      <c r="MIM282" s="624"/>
      <c r="MIN282" s="641" t="s">
        <v>11</v>
      </c>
      <c r="MIO282" s="643" t="s">
        <v>11</v>
      </c>
      <c r="MIP282" s="17"/>
      <c r="MIQ282" s="42"/>
      <c r="MIR282" s="43"/>
      <c r="MIS282" s="42"/>
      <c r="MIT282" s="20"/>
      <c r="MIU282" s="18"/>
      <c r="MIV282" s="19"/>
      <c r="MIW282" s="18"/>
      <c r="MIX282" s="19"/>
      <c r="MIY282" s="18"/>
      <c r="MIZ282" s="19"/>
      <c r="MJA282" s="18"/>
      <c r="MJB282" s="160"/>
      <c r="MJC282" s="17"/>
      <c r="MJD282" s="16"/>
      <c r="MJE282" s="15"/>
      <c r="MJF282" s="620"/>
      <c r="MJG282" s="622"/>
      <c r="MJH282" s="624"/>
      <c r="MJI282" s="22"/>
      <c r="MJJ282" s="626" t="s">
        <v>45</v>
      </c>
      <c r="MJK282" s="627"/>
      <c r="MJL282" s="17"/>
      <c r="MJM282" s="21"/>
      <c r="MJN282" s="630"/>
      <c r="MJO282" s="41"/>
      <c r="MJP282" s="16"/>
      <c r="MJQ282" s="632" t="s">
        <v>46</v>
      </c>
      <c r="MJR282" s="645"/>
      <c r="MJS282" s="624"/>
      <c r="MJT282" s="641" t="s">
        <v>11</v>
      </c>
      <c r="MJU282" s="643" t="s">
        <v>11</v>
      </c>
      <c r="MJV282" s="17"/>
      <c r="MJW282" s="42"/>
      <c r="MJX282" s="43"/>
      <c r="MJY282" s="42"/>
      <c r="MJZ282" s="20"/>
      <c r="MKA282" s="18"/>
      <c r="MKB282" s="19"/>
      <c r="MKC282" s="18"/>
      <c r="MKD282" s="19"/>
      <c r="MKE282" s="18"/>
      <c r="MKF282" s="19"/>
      <c r="MKG282" s="18"/>
      <c r="MKH282" s="160"/>
      <c r="MKI282" s="17"/>
      <c r="MKJ282" s="16"/>
      <c r="MKK282" s="15"/>
      <c r="MKL282" s="620"/>
      <c r="MKM282" s="622"/>
      <c r="MKN282" s="624"/>
      <c r="MKO282" s="22"/>
      <c r="MKP282" s="626" t="s">
        <v>45</v>
      </c>
      <c r="MKQ282" s="627"/>
      <c r="MKR282" s="17"/>
      <c r="MKS282" s="21"/>
      <c r="MKT282" s="630"/>
      <c r="MKU282" s="41"/>
      <c r="MKV282" s="16"/>
      <c r="MKW282" s="632" t="s">
        <v>46</v>
      </c>
      <c r="MKX282" s="645"/>
      <c r="MKY282" s="624"/>
      <c r="MKZ282" s="641" t="s">
        <v>11</v>
      </c>
      <c r="MLA282" s="643" t="s">
        <v>11</v>
      </c>
      <c r="MLB282" s="17"/>
      <c r="MLC282" s="42"/>
      <c r="MLD282" s="43"/>
      <c r="MLE282" s="42"/>
      <c r="MLF282" s="20"/>
      <c r="MLG282" s="18"/>
      <c r="MLH282" s="19"/>
      <c r="MLI282" s="18"/>
      <c r="MLJ282" s="19"/>
      <c r="MLK282" s="18"/>
      <c r="MLL282" s="19"/>
      <c r="MLM282" s="18"/>
      <c r="MLN282" s="160"/>
      <c r="MLO282" s="17"/>
      <c r="MLP282" s="16"/>
      <c r="MLQ282" s="15"/>
      <c r="MLR282" s="620"/>
      <c r="MLS282" s="622"/>
      <c r="MLT282" s="624"/>
      <c r="MLU282" s="22"/>
      <c r="MLV282" s="626" t="s">
        <v>45</v>
      </c>
      <c r="MLW282" s="627"/>
      <c r="MLX282" s="17"/>
      <c r="MLY282" s="21"/>
      <c r="MLZ282" s="630"/>
      <c r="MMA282" s="41"/>
      <c r="MMB282" s="16"/>
      <c r="MMC282" s="632" t="s">
        <v>46</v>
      </c>
      <c r="MMD282" s="645"/>
      <c r="MME282" s="624"/>
      <c r="MMF282" s="641" t="s">
        <v>11</v>
      </c>
      <c r="MMG282" s="643" t="s">
        <v>11</v>
      </c>
      <c r="MMH282" s="17"/>
      <c r="MMI282" s="42"/>
      <c r="MMJ282" s="43"/>
      <c r="MMK282" s="42"/>
      <c r="MML282" s="20"/>
      <c r="MMM282" s="18"/>
      <c r="MMN282" s="19"/>
      <c r="MMO282" s="18"/>
      <c r="MMP282" s="19"/>
      <c r="MMQ282" s="18"/>
      <c r="MMR282" s="19"/>
      <c r="MMS282" s="18"/>
      <c r="MMT282" s="160"/>
      <c r="MMU282" s="17"/>
      <c r="MMV282" s="16"/>
      <c r="MMW282" s="15"/>
      <c r="MMX282" s="620"/>
      <c r="MMY282" s="622"/>
      <c r="MMZ282" s="624"/>
      <c r="MNA282" s="22"/>
      <c r="MNB282" s="626" t="s">
        <v>45</v>
      </c>
      <c r="MNC282" s="627"/>
      <c r="MND282" s="17"/>
      <c r="MNE282" s="21"/>
      <c r="MNF282" s="630"/>
      <c r="MNG282" s="41"/>
      <c r="MNH282" s="16"/>
      <c r="MNI282" s="632" t="s">
        <v>46</v>
      </c>
      <c r="MNJ282" s="645"/>
      <c r="MNK282" s="624"/>
      <c r="MNL282" s="641" t="s">
        <v>11</v>
      </c>
      <c r="MNM282" s="643" t="s">
        <v>11</v>
      </c>
      <c r="MNN282" s="17"/>
      <c r="MNO282" s="42"/>
      <c r="MNP282" s="43"/>
      <c r="MNQ282" s="42"/>
      <c r="MNR282" s="20"/>
      <c r="MNS282" s="18"/>
      <c r="MNT282" s="19"/>
      <c r="MNU282" s="18"/>
      <c r="MNV282" s="19"/>
      <c r="MNW282" s="18"/>
      <c r="MNX282" s="19"/>
      <c r="MNY282" s="18"/>
      <c r="MNZ282" s="160"/>
      <c r="MOA282" s="17"/>
      <c r="MOB282" s="16"/>
      <c r="MOC282" s="15"/>
      <c r="MOD282" s="620"/>
      <c r="MOE282" s="622"/>
      <c r="MOF282" s="624"/>
      <c r="MOG282" s="22"/>
      <c r="MOH282" s="626" t="s">
        <v>45</v>
      </c>
      <c r="MOI282" s="627"/>
      <c r="MOJ282" s="17"/>
      <c r="MOK282" s="21"/>
      <c r="MOL282" s="630"/>
      <c r="MOM282" s="41"/>
      <c r="MON282" s="16"/>
      <c r="MOO282" s="632" t="s">
        <v>46</v>
      </c>
      <c r="MOP282" s="645"/>
      <c r="MOQ282" s="624"/>
      <c r="MOR282" s="641" t="s">
        <v>11</v>
      </c>
      <c r="MOS282" s="643" t="s">
        <v>11</v>
      </c>
      <c r="MOT282" s="17"/>
      <c r="MOU282" s="42"/>
      <c r="MOV282" s="43"/>
      <c r="MOW282" s="42"/>
      <c r="MOX282" s="20"/>
      <c r="MOY282" s="18"/>
      <c r="MOZ282" s="19"/>
      <c r="MPA282" s="18"/>
      <c r="MPB282" s="19"/>
      <c r="MPC282" s="18"/>
      <c r="MPD282" s="19"/>
      <c r="MPE282" s="18"/>
      <c r="MPF282" s="160"/>
      <c r="MPG282" s="17"/>
      <c r="MPH282" s="16"/>
      <c r="MPI282" s="15"/>
      <c r="MPJ282" s="620"/>
      <c r="MPK282" s="622"/>
      <c r="MPL282" s="624"/>
      <c r="MPM282" s="22"/>
      <c r="MPN282" s="626" t="s">
        <v>45</v>
      </c>
      <c r="MPO282" s="627"/>
      <c r="MPP282" s="17"/>
      <c r="MPQ282" s="21"/>
      <c r="MPR282" s="630"/>
      <c r="MPS282" s="41"/>
      <c r="MPT282" s="16"/>
      <c r="MPU282" s="632" t="s">
        <v>46</v>
      </c>
      <c r="MPV282" s="645"/>
      <c r="MPW282" s="624"/>
      <c r="MPX282" s="641" t="s">
        <v>11</v>
      </c>
      <c r="MPY282" s="643" t="s">
        <v>11</v>
      </c>
      <c r="MPZ282" s="17"/>
      <c r="MQA282" s="42"/>
      <c r="MQB282" s="43"/>
      <c r="MQC282" s="42"/>
      <c r="MQD282" s="20"/>
      <c r="MQE282" s="18"/>
      <c r="MQF282" s="19"/>
      <c r="MQG282" s="18"/>
      <c r="MQH282" s="19"/>
      <c r="MQI282" s="18"/>
      <c r="MQJ282" s="19"/>
      <c r="MQK282" s="18"/>
      <c r="MQL282" s="160"/>
      <c r="MQM282" s="17"/>
      <c r="MQN282" s="16"/>
      <c r="MQO282" s="15"/>
      <c r="MQP282" s="620"/>
      <c r="MQQ282" s="622"/>
      <c r="MQR282" s="624"/>
      <c r="MQS282" s="22"/>
      <c r="MQT282" s="626" t="s">
        <v>45</v>
      </c>
      <c r="MQU282" s="627"/>
      <c r="MQV282" s="17"/>
      <c r="MQW282" s="21"/>
      <c r="MQX282" s="630"/>
      <c r="MQY282" s="41"/>
      <c r="MQZ282" s="16"/>
      <c r="MRA282" s="632" t="s">
        <v>46</v>
      </c>
      <c r="MRB282" s="645"/>
      <c r="MRC282" s="624"/>
      <c r="MRD282" s="641" t="s">
        <v>11</v>
      </c>
      <c r="MRE282" s="643" t="s">
        <v>11</v>
      </c>
      <c r="MRF282" s="17"/>
      <c r="MRG282" s="42"/>
      <c r="MRH282" s="43"/>
      <c r="MRI282" s="42"/>
      <c r="MRJ282" s="20"/>
      <c r="MRK282" s="18"/>
      <c r="MRL282" s="19"/>
      <c r="MRM282" s="18"/>
      <c r="MRN282" s="19"/>
      <c r="MRO282" s="18"/>
      <c r="MRP282" s="19"/>
      <c r="MRQ282" s="18"/>
      <c r="MRR282" s="160"/>
      <c r="MRS282" s="17"/>
      <c r="MRT282" s="16"/>
      <c r="MRU282" s="15"/>
      <c r="MRV282" s="620"/>
      <c r="MRW282" s="622"/>
      <c r="MRX282" s="624"/>
      <c r="MRY282" s="22"/>
      <c r="MRZ282" s="626" t="s">
        <v>45</v>
      </c>
      <c r="MSA282" s="627"/>
      <c r="MSB282" s="17"/>
      <c r="MSC282" s="21"/>
      <c r="MSD282" s="630"/>
      <c r="MSE282" s="41"/>
      <c r="MSF282" s="16"/>
      <c r="MSG282" s="632" t="s">
        <v>46</v>
      </c>
      <c r="MSH282" s="645"/>
      <c r="MSI282" s="624"/>
      <c r="MSJ282" s="641" t="s">
        <v>11</v>
      </c>
      <c r="MSK282" s="643" t="s">
        <v>11</v>
      </c>
      <c r="MSL282" s="17"/>
      <c r="MSM282" s="42"/>
      <c r="MSN282" s="43"/>
      <c r="MSO282" s="42"/>
      <c r="MSP282" s="20"/>
      <c r="MSQ282" s="18"/>
      <c r="MSR282" s="19"/>
      <c r="MSS282" s="18"/>
      <c r="MST282" s="19"/>
      <c r="MSU282" s="18"/>
      <c r="MSV282" s="19"/>
      <c r="MSW282" s="18"/>
      <c r="MSX282" s="160"/>
      <c r="MSY282" s="17"/>
      <c r="MSZ282" s="16"/>
      <c r="MTA282" s="15"/>
      <c r="MTB282" s="620"/>
      <c r="MTC282" s="622"/>
      <c r="MTD282" s="624"/>
      <c r="MTE282" s="22"/>
      <c r="MTF282" s="626" t="s">
        <v>45</v>
      </c>
      <c r="MTG282" s="627"/>
      <c r="MTH282" s="17"/>
      <c r="MTI282" s="21"/>
      <c r="MTJ282" s="630"/>
      <c r="MTK282" s="41"/>
      <c r="MTL282" s="16"/>
      <c r="MTM282" s="632" t="s">
        <v>46</v>
      </c>
      <c r="MTN282" s="645"/>
      <c r="MTO282" s="624"/>
      <c r="MTP282" s="641" t="s">
        <v>11</v>
      </c>
      <c r="MTQ282" s="643" t="s">
        <v>11</v>
      </c>
      <c r="MTR282" s="17"/>
      <c r="MTS282" s="42"/>
      <c r="MTT282" s="43"/>
      <c r="MTU282" s="42"/>
      <c r="MTV282" s="20"/>
      <c r="MTW282" s="18"/>
      <c r="MTX282" s="19"/>
      <c r="MTY282" s="18"/>
      <c r="MTZ282" s="19"/>
      <c r="MUA282" s="18"/>
      <c r="MUB282" s="19"/>
      <c r="MUC282" s="18"/>
      <c r="MUD282" s="160"/>
      <c r="MUE282" s="17"/>
      <c r="MUF282" s="16"/>
      <c r="MUG282" s="15"/>
      <c r="MUH282" s="620"/>
      <c r="MUI282" s="622"/>
      <c r="MUJ282" s="624"/>
      <c r="MUK282" s="22"/>
      <c r="MUL282" s="626" t="s">
        <v>45</v>
      </c>
      <c r="MUM282" s="627"/>
      <c r="MUN282" s="17"/>
      <c r="MUO282" s="21"/>
      <c r="MUP282" s="630"/>
      <c r="MUQ282" s="41"/>
      <c r="MUR282" s="16"/>
      <c r="MUS282" s="632" t="s">
        <v>46</v>
      </c>
      <c r="MUT282" s="645"/>
      <c r="MUU282" s="624"/>
      <c r="MUV282" s="641" t="s">
        <v>11</v>
      </c>
      <c r="MUW282" s="643" t="s">
        <v>11</v>
      </c>
      <c r="MUX282" s="17"/>
      <c r="MUY282" s="42"/>
      <c r="MUZ282" s="43"/>
      <c r="MVA282" s="42"/>
      <c r="MVB282" s="20"/>
      <c r="MVC282" s="18"/>
      <c r="MVD282" s="19"/>
      <c r="MVE282" s="18"/>
      <c r="MVF282" s="19"/>
      <c r="MVG282" s="18"/>
      <c r="MVH282" s="19"/>
      <c r="MVI282" s="18"/>
      <c r="MVJ282" s="160"/>
      <c r="MVK282" s="17"/>
      <c r="MVL282" s="16"/>
      <c r="MVM282" s="15"/>
      <c r="MVN282" s="620"/>
      <c r="MVO282" s="622"/>
      <c r="MVP282" s="624"/>
      <c r="MVQ282" s="22"/>
      <c r="MVR282" s="626" t="s">
        <v>45</v>
      </c>
      <c r="MVS282" s="627"/>
      <c r="MVT282" s="17"/>
      <c r="MVU282" s="21"/>
      <c r="MVV282" s="630"/>
      <c r="MVW282" s="41"/>
      <c r="MVX282" s="16"/>
      <c r="MVY282" s="632" t="s">
        <v>46</v>
      </c>
      <c r="MVZ282" s="645"/>
      <c r="MWA282" s="624"/>
      <c r="MWB282" s="641" t="s">
        <v>11</v>
      </c>
      <c r="MWC282" s="643" t="s">
        <v>11</v>
      </c>
      <c r="MWD282" s="17"/>
      <c r="MWE282" s="42"/>
      <c r="MWF282" s="43"/>
      <c r="MWG282" s="42"/>
      <c r="MWH282" s="20"/>
      <c r="MWI282" s="18"/>
      <c r="MWJ282" s="19"/>
      <c r="MWK282" s="18"/>
      <c r="MWL282" s="19"/>
      <c r="MWM282" s="18"/>
      <c r="MWN282" s="19"/>
      <c r="MWO282" s="18"/>
      <c r="MWP282" s="160"/>
      <c r="MWQ282" s="17"/>
      <c r="MWR282" s="16"/>
      <c r="MWS282" s="15"/>
      <c r="MWT282" s="620"/>
      <c r="MWU282" s="622"/>
      <c r="MWV282" s="624"/>
      <c r="MWW282" s="22"/>
      <c r="MWX282" s="626" t="s">
        <v>45</v>
      </c>
      <c r="MWY282" s="627"/>
      <c r="MWZ282" s="17"/>
      <c r="MXA282" s="21"/>
      <c r="MXB282" s="630"/>
      <c r="MXC282" s="41"/>
      <c r="MXD282" s="16"/>
      <c r="MXE282" s="632" t="s">
        <v>46</v>
      </c>
      <c r="MXF282" s="645"/>
      <c r="MXG282" s="624"/>
      <c r="MXH282" s="641" t="s">
        <v>11</v>
      </c>
      <c r="MXI282" s="643" t="s">
        <v>11</v>
      </c>
      <c r="MXJ282" s="17"/>
      <c r="MXK282" s="42"/>
      <c r="MXL282" s="43"/>
      <c r="MXM282" s="42"/>
      <c r="MXN282" s="20"/>
      <c r="MXO282" s="18"/>
      <c r="MXP282" s="19"/>
      <c r="MXQ282" s="18"/>
      <c r="MXR282" s="19"/>
      <c r="MXS282" s="18"/>
      <c r="MXT282" s="19"/>
      <c r="MXU282" s="18"/>
      <c r="MXV282" s="160"/>
      <c r="MXW282" s="17"/>
      <c r="MXX282" s="16"/>
      <c r="MXY282" s="15"/>
      <c r="MXZ282" s="620"/>
      <c r="MYA282" s="622"/>
      <c r="MYB282" s="624"/>
      <c r="MYC282" s="22"/>
      <c r="MYD282" s="626" t="s">
        <v>45</v>
      </c>
      <c r="MYE282" s="627"/>
      <c r="MYF282" s="17"/>
      <c r="MYG282" s="21"/>
      <c r="MYH282" s="630"/>
      <c r="MYI282" s="41"/>
      <c r="MYJ282" s="16"/>
      <c r="MYK282" s="632" t="s">
        <v>46</v>
      </c>
      <c r="MYL282" s="645"/>
      <c r="MYM282" s="624"/>
      <c r="MYN282" s="641" t="s">
        <v>11</v>
      </c>
      <c r="MYO282" s="643" t="s">
        <v>11</v>
      </c>
      <c r="MYP282" s="17"/>
      <c r="MYQ282" s="42"/>
      <c r="MYR282" s="43"/>
      <c r="MYS282" s="42"/>
      <c r="MYT282" s="20"/>
      <c r="MYU282" s="18"/>
      <c r="MYV282" s="19"/>
      <c r="MYW282" s="18"/>
      <c r="MYX282" s="19"/>
      <c r="MYY282" s="18"/>
      <c r="MYZ282" s="19"/>
      <c r="MZA282" s="18"/>
      <c r="MZB282" s="160"/>
      <c r="MZC282" s="17"/>
      <c r="MZD282" s="16"/>
      <c r="MZE282" s="15"/>
      <c r="MZF282" s="620"/>
      <c r="MZG282" s="622"/>
      <c r="MZH282" s="624"/>
      <c r="MZI282" s="22"/>
      <c r="MZJ282" s="626" t="s">
        <v>45</v>
      </c>
      <c r="MZK282" s="627"/>
      <c r="MZL282" s="17"/>
      <c r="MZM282" s="21"/>
      <c r="MZN282" s="630"/>
      <c r="MZO282" s="41"/>
      <c r="MZP282" s="16"/>
      <c r="MZQ282" s="632" t="s">
        <v>46</v>
      </c>
      <c r="MZR282" s="645"/>
      <c r="MZS282" s="624"/>
      <c r="MZT282" s="641" t="s">
        <v>11</v>
      </c>
      <c r="MZU282" s="643" t="s">
        <v>11</v>
      </c>
      <c r="MZV282" s="17"/>
      <c r="MZW282" s="42"/>
      <c r="MZX282" s="43"/>
      <c r="MZY282" s="42"/>
      <c r="MZZ282" s="20"/>
      <c r="NAA282" s="18"/>
      <c r="NAB282" s="19"/>
      <c r="NAC282" s="18"/>
      <c r="NAD282" s="19"/>
      <c r="NAE282" s="18"/>
      <c r="NAF282" s="19"/>
      <c r="NAG282" s="18"/>
      <c r="NAH282" s="160"/>
      <c r="NAI282" s="17"/>
      <c r="NAJ282" s="16"/>
      <c r="NAK282" s="15"/>
      <c r="NAL282" s="620"/>
      <c r="NAM282" s="622"/>
      <c r="NAN282" s="624"/>
      <c r="NAO282" s="22"/>
      <c r="NAP282" s="626" t="s">
        <v>45</v>
      </c>
      <c r="NAQ282" s="627"/>
      <c r="NAR282" s="17"/>
      <c r="NAS282" s="21"/>
      <c r="NAT282" s="630"/>
      <c r="NAU282" s="41"/>
      <c r="NAV282" s="16"/>
      <c r="NAW282" s="632" t="s">
        <v>46</v>
      </c>
      <c r="NAX282" s="645"/>
      <c r="NAY282" s="624"/>
      <c r="NAZ282" s="641" t="s">
        <v>11</v>
      </c>
      <c r="NBA282" s="643" t="s">
        <v>11</v>
      </c>
      <c r="NBB282" s="17"/>
      <c r="NBC282" s="42"/>
      <c r="NBD282" s="43"/>
      <c r="NBE282" s="42"/>
      <c r="NBF282" s="20"/>
      <c r="NBG282" s="18"/>
      <c r="NBH282" s="19"/>
      <c r="NBI282" s="18"/>
      <c r="NBJ282" s="19"/>
      <c r="NBK282" s="18"/>
      <c r="NBL282" s="19"/>
      <c r="NBM282" s="18"/>
      <c r="NBN282" s="160"/>
      <c r="NBO282" s="17"/>
      <c r="NBP282" s="16"/>
      <c r="NBQ282" s="15"/>
      <c r="NBR282" s="620"/>
      <c r="NBS282" s="622"/>
      <c r="NBT282" s="624"/>
      <c r="NBU282" s="22"/>
      <c r="NBV282" s="626" t="s">
        <v>45</v>
      </c>
      <c r="NBW282" s="627"/>
      <c r="NBX282" s="17"/>
      <c r="NBY282" s="21"/>
      <c r="NBZ282" s="630"/>
      <c r="NCA282" s="41"/>
      <c r="NCB282" s="16"/>
      <c r="NCC282" s="632" t="s">
        <v>46</v>
      </c>
      <c r="NCD282" s="645"/>
      <c r="NCE282" s="624"/>
      <c r="NCF282" s="641" t="s">
        <v>11</v>
      </c>
      <c r="NCG282" s="643" t="s">
        <v>11</v>
      </c>
      <c r="NCH282" s="17"/>
      <c r="NCI282" s="42"/>
      <c r="NCJ282" s="43"/>
      <c r="NCK282" s="42"/>
      <c r="NCL282" s="20"/>
      <c r="NCM282" s="18"/>
      <c r="NCN282" s="19"/>
      <c r="NCO282" s="18"/>
      <c r="NCP282" s="19"/>
      <c r="NCQ282" s="18"/>
      <c r="NCR282" s="19"/>
      <c r="NCS282" s="18"/>
      <c r="NCT282" s="160"/>
      <c r="NCU282" s="17"/>
      <c r="NCV282" s="16"/>
      <c r="NCW282" s="15"/>
      <c r="NCX282" s="620"/>
      <c r="NCY282" s="622"/>
      <c r="NCZ282" s="624"/>
      <c r="NDA282" s="22"/>
      <c r="NDB282" s="626" t="s">
        <v>45</v>
      </c>
      <c r="NDC282" s="627"/>
      <c r="NDD282" s="17"/>
      <c r="NDE282" s="21"/>
      <c r="NDF282" s="630"/>
      <c r="NDG282" s="41"/>
      <c r="NDH282" s="16"/>
      <c r="NDI282" s="632" t="s">
        <v>46</v>
      </c>
      <c r="NDJ282" s="645"/>
      <c r="NDK282" s="624"/>
      <c r="NDL282" s="641" t="s">
        <v>11</v>
      </c>
      <c r="NDM282" s="643" t="s">
        <v>11</v>
      </c>
      <c r="NDN282" s="17"/>
      <c r="NDO282" s="42"/>
      <c r="NDP282" s="43"/>
      <c r="NDQ282" s="42"/>
      <c r="NDR282" s="20"/>
      <c r="NDS282" s="18"/>
      <c r="NDT282" s="19"/>
      <c r="NDU282" s="18"/>
      <c r="NDV282" s="19"/>
      <c r="NDW282" s="18"/>
      <c r="NDX282" s="19"/>
      <c r="NDY282" s="18"/>
      <c r="NDZ282" s="160"/>
      <c r="NEA282" s="17"/>
      <c r="NEB282" s="16"/>
      <c r="NEC282" s="15"/>
      <c r="NED282" s="620"/>
      <c r="NEE282" s="622"/>
      <c r="NEF282" s="624"/>
      <c r="NEG282" s="22"/>
      <c r="NEH282" s="626" t="s">
        <v>45</v>
      </c>
      <c r="NEI282" s="627"/>
      <c r="NEJ282" s="17"/>
      <c r="NEK282" s="21"/>
      <c r="NEL282" s="630"/>
      <c r="NEM282" s="41"/>
      <c r="NEN282" s="16"/>
      <c r="NEO282" s="632" t="s">
        <v>46</v>
      </c>
      <c r="NEP282" s="645"/>
      <c r="NEQ282" s="624"/>
      <c r="NER282" s="641" t="s">
        <v>11</v>
      </c>
      <c r="NES282" s="643" t="s">
        <v>11</v>
      </c>
      <c r="NET282" s="17"/>
      <c r="NEU282" s="42"/>
      <c r="NEV282" s="43"/>
      <c r="NEW282" s="42"/>
      <c r="NEX282" s="20"/>
      <c r="NEY282" s="18"/>
      <c r="NEZ282" s="19"/>
      <c r="NFA282" s="18"/>
      <c r="NFB282" s="19"/>
      <c r="NFC282" s="18"/>
      <c r="NFD282" s="19"/>
      <c r="NFE282" s="18"/>
      <c r="NFF282" s="160"/>
      <c r="NFG282" s="17"/>
      <c r="NFH282" s="16"/>
      <c r="NFI282" s="15"/>
      <c r="NFJ282" s="620"/>
      <c r="NFK282" s="622"/>
      <c r="NFL282" s="624"/>
      <c r="NFM282" s="22"/>
      <c r="NFN282" s="626" t="s">
        <v>45</v>
      </c>
      <c r="NFO282" s="627"/>
      <c r="NFP282" s="17"/>
      <c r="NFQ282" s="21"/>
      <c r="NFR282" s="630"/>
      <c r="NFS282" s="41"/>
      <c r="NFT282" s="16"/>
      <c r="NFU282" s="632" t="s">
        <v>46</v>
      </c>
      <c r="NFV282" s="645"/>
      <c r="NFW282" s="624"/>
      <c r="NFX282" s="641" t="s">
        <v>11</v>
      </c>
      <c r="NFY282" s="643" t="s">
        <v>11</v>
      </c>
      <c r="NFZ282" s="17"/>
      <c r="NGA282" s="42"/>
      <c r="NGB282" s="43"/>
      <c r="NGC282" s="42"/>
      <c r="NGD282" s="20"/>
      <c r="NGE282" s="18"/>
      <c r="NGF282" s="19"/>
      <c r="NGG282" s="18"/>
      <c r="NGH282" s="19"/>
      <c r="NGI282" s="18"/>
      <c r="NGJ282" s="19"/>
      <c r="NGK282" s="18"/>
      <c r="NGL282" s="160"/>
      <c r="NGM282" s="17"/>
      <c r="NGN282" s="16"/>
      <c r="NGO282" s="15"/>
      <c r="NGP282" s="620"/>
      <c r="NGQ282" s="622"/>
      <c r="NGR282" s="624"/>
      <c r="NGS282" s="22"/>
      <c r="NGT282" s="626" t="s">
        <v>45</v>
      </c>
      <c r="NGU282" s="627"/>
      <c r="NGV282" s="17"/>
      <c r="NGW282" s="21"/>
      <c r="NGX282" s="630"/>
      <c r="NGY282" s="41"/>
      <c r="NGZ282" s="16"/>
      <c r="NHA282" s="632" t="s">
        <v>46</v>
      </c>
      <c r="NHB282" s="645"/>
      <c r="NHC282" s="624"/>
      <c r="NHD282" s="641" t="s">
        <v>11</v>
      </c>
      <c r="NHE282" s="643" t="s">
        <v>11</v>
      </c>
      <c r="NHF282" s="17"/>
      <c r="NHG282" s="42"/>
      <c r="NHH282" s="43"/>
      <c r="NHI282" s="42"/>
      <c r="NHJ282" s="20"/>
      <c r="NHK282" s="18"/>
      <c r="NHL282" s="19"/>
      <c r="NHM282" s="18"/>
      <c r="NHN282" s="19"/>
      <c r="NHO282" s="18"/>
      <c r="NHP282" s="19"/>
      <c r="NHQ282" s="18"/>
      <c r="NHR282" s="160"/>
      <c r="NHS282" s="17"/>
      <c r="NHT282" s="16"/>
      <c r="NHU282" s="15"/>
      <c r="NHV282" s="620"/>
      <c r="NHW282" s="622"/>
      <c r="NHX282" s="624"/>
      <c r="NHY282" s="22"/>
      <c r="NHZ282" s="626" t="s">
        <v>45</v>
      </c>
      <c r="NIA282" s="627"/>
      <c r="NIB282" s="17"/>
      <c r="NIC282" s="21"/>
      <c r="NID282" s="630"/>
      <c r="NIE282" s="41"/>
      <c r="NIF282" s="16"/>
      <c r="NIG282" s="632" t="s">
        <v>46</v>
      </c>
      <c r="NIH282" s="645"/>
      <c r="NII282" s="624"/>
      <c r="NIJ282" s="641" t="s">
        <v>11</v>
      </c>
      <c r="NIK282" s="643" t="s">
        <v>11</v>
      </c>
      <c r="NIL282" s="17"/>
      <c r="NIM282" s="42"/>
      <c r="NIN282" s="43"/>
      <c r="NIO282" s="42"/>
      <c r="NIP282" s="20"/>
      <c r="NIQ282" s="18"/>
      <c r="NIR282" s="19"/>
      <c r="NIS282" s="18"/>
      <c r="NIT282" s="19"/>
      <c r="NIU282" s="18"/>
      <c r="NIV282" s="19"/>
      <c r="NIW282" s="18"/>
      <c r="NIX282" s="160"/>
      <c r="NIY282" s="17"/>
      <c r="NIZ282" s="16"/>
      <c r="NJA282" s="15"/>
      <c r="NJB282" s="620"/>
      <c r="NJC282" s="622"/>
      <c r="NJD282" s="624"/>
      <c r="NJE282" s="22"/>
      <c r="NJF282" s="626" t="s">
        <v>45</v>
      </c>
      <c r="NJG282" s="627"/>
      <c r="NJH282" s="17"/>
      <c r="NJI282" s="21"/>
      <c r="NJJ282" s="630"/>
      <c r="NJK282" s="41"/>
      <c r="NJL282" s="16"/>
      <c r="NJM282" s="632" t="s">
        <v>46</v>
      </c>
      <c r="NJN282" s="645"/>
      <c r="NJO282" s="624"/>
      <c r="NJP282" s="641" t="s">
        <v>11</v>
      </c>
      <c r="NJQ282" s="643" t="s">
        <v>11</v>
      </c>
      <c r="NJR282" s="17"/>
      <c r="NJS282" s="42"/>
      <c r="NJT282" s="43"/>
      <c r="NJU282" s="42"/>
      <c r="NJV282" s="20"/>
      <c r="NJW282" s="18"/>
      <c r="NJX282" s="19"/>
      <c r="NJY282" s="18"/>
      <c r="NJZ282" s="19"/>
      <c r="NKA282" s="18"/>
      <c r="NKB282" s="19"/>
      <c r="NKC282" s="18"/>
      <c r="NKD282" s="160"/>
      <c r="NKE282" s="17"/>
      <c r="NKF282" s="16"/>
      <c r="NKG282" s="15"/>
      <c r="NKH282" s="620"/>
      <c r="NKI282" s="622"/>
      <c r="NKJ282" s="624"/>
      <c r="NKK282" s="22"/>
      <c r="NKL282" s="626" t="s">
        <v>45</v>
      </c>
      <c r="NKM282" s="627"/>
      <c r="NKN282" s="17"/>
      <c r="NKO282" s="21"/>
      <c r="NKP282" s="630"/>
      <c r="NKQ282" s="41"/>
      <c r="NKR282" s="16"/>
      <c r="NKS282" s="632" t="s">
        <v>46</v>
      </c>
      <c r="NKT282" s="645"/>
      <c r="NKU282" s="624"/>
      <c r="NKV282" s="641" t="s">
        <v>11</v>
      </c>
      <c r="NKW282" s="643" t="s">
        <v>11</v>
      </c>
      <c r="NKX282" s="17"/>
      <c r="NKY282" s="42"/>
      <c r="NKZ282" s="43"/>
      <c r="NLA282" s="42"/>
      <c r="NLB282" s="20"/>
      <c r="NLC282" s="18"/>
      <c r="NLD282" s="19"/>
      <c r="NLE282" s="18"/>
      <c r="NLF282" s="19"/>
      <c r="NLG282" s="18"/>
      <c r="NLH282" s="19"/>
      <c r="NLI282" s="18"/>
      <c r="NLJ282" s="160"/>
      <c r="NLK282" s="17"/>
      <c r="NLL282" s="16"/>
      <c r="NLM282" s="15"/>
      <c r="NLN282" s="620"/>
      <c r="NLO282" s="622"/>
      <c r="NLP282" s="624"/>
      <c r="NLQ282" s="22"/>
      <c r="NLR282" s="626" t="s">
        <v>45</v>
      </c>
      <c r="NLS282" s="627"/>
      <c r="NLT282" s="17"/>
      <c r="NLU282" s="21"/>
      <c r="NLV282" s="630"/>
      <c r="NLW282" s="41"/>
      <c r="NLX282" s="16"/>
      <c r="NLY282" s="632" t="s">
        <v>46</v>
      </c>
      <c r="NLZ282" s="645"/>
      <c r="NMA282" s="624"/>
      <c r="NMB282" s="641" t="s">
        <v>11</v>
      </c>
      <c r="NMC282" s="643" t="s">
        <v>11</v>
      </c>
      <c r="NMD282" s="17"/>
      <c r="NME282" s="42"/>
      <c r="NMF282" s="43"/>
      <c r="NMG282" s="42"/>
      <c r="NMH282" s="20"/>
      <c r="NMI282" s="18"/>
      <c r="NMJ282" s="19"/>
      <c r="NMK282" s="18"/>
      <c r="NML282" s="19"/>
      <c r="NMM282" s="18"/>
      <c r="NMN282" s="19"/>
      <c r="NMO282" s="18"/>
      <c r="NMP282" s="160"/>
      <c r="NMQ282" s="17"/>
      <c r="NMR282" s="16"/>
      <c r="NMS282" s="15"/>
      <c r="NMT282" s="620"/>
      <c r="NMU282" s="622"/>
      <c r="NMV282" s="624"/>
      <c r="NMW282" s="22"/>
      <c r="NMX282" s="626" t="s">
        <v>45</v>
      </c>
      <c r="NMY282" s="627"/>
      <c r="NMZ282" s="17"/>
      <c r="NNA282" s="21"/>
      <c r="NNB282" s="630"/>
      <c r="NNC282" s="41"/>
      <c r="NND282" s="16"/>
      <c r="NNE282" s="632" t="s">
        <v>46</v>
      </c>
      <c r="NNF282" s="645"/>
      <c r="NNG282" s="624"/>
      <c r="NNH282" s="641" t="s">
        <v>11</v>
      </c>
      <c r="NNI282" s="643" t="s">
        <v>11</v>
      </c>
      <c r="NNJ282" s="17"/>
      <c r="NNK282" s="42"/>
      <c r="NNL282" s="43"/>
      <c r="NNM282" s="42"/>
      <c r="NNN282" s="20"/>
      <c r="NNO282" s="18"/>
      <c r="NNP282" s="19"/>
      <c r="NNQ282" s="18"/>
      <c r="NNR282" s="19"/>
      <c r="NNS282" s="18"/>
      <c r="NNT282" s="19"/>
      <c r="NNU282" s="18"/>
      <c r="NNV282" s="160"/>
      <c r="NNW282" s="17"/>
      <c r="NNX282" s="16"/>
      <c r="NNY282" s="15"/>
      <c r="NNZ282" s="620"/>
      <c r="NOA282" s="622"/>
      <c r="NOB282" s="624"/>
      <c r="NOC282" s="22"/>
      <c r="NOD282" s="626" t="s">
        <v>45</v>
      </c>
      <c r="NOE282" s="627"/>
      <c r="NOF282" s="17"/>
      <c r="NOG282" s="21"/>
      <c r="NOH282" s="630"/>
      <c r="NOI282" s="41"/>
      <c r="NOJ282" s="16"/>
      <c r="NOK282" s="632" t="s">
        <v>46</v>
      </c>
      <c r="NOL282" s="645"/>
      <c r="NOM282" s="624"/>
      <c r="NON282" s="641" t="s">
        <v>11</v>
      </c>
      <c r="NOO282" s="643" t="s">
        <v>11</v>
      </c>
      <c r="NOP282" s="17"/>
      <c r="NOQ282" s="42"/>
      <c r="NOR282" s="43"/>
      <c r="NOS282" s="42"/>
      <c r="NOT282" s="20"/>
      <c r="NOU282" s="18"/>
      <c r="NOV282" s="19"/>
      <c r="NOW282" s="18"/>
      <c r="NOX282" s="19"/>
      <c r="NOY282" s="18"/>
      <c r="NOZ282" s="19"/>
      <c r="NPA282" s="18"/>
      <c r="NPB282" s="160"/>
      <c r="NPC282" s="17"/>
      <c r="NPD282" s="16"/>
      <c r="NPE282" s="15"/>
      <c r="NPF282" s="620"/>
      <c r="NPG282" s="622"/>
      <c r="NPH282" s="624"/>
      <c r="NPI282" s="22"/>
      <c r="NPJ282" s="626" t="s">
        <v>45</v>
      </c>
      <c r="NPK282" s="627"/>
      <c r="NPL282" s="17"/>
      <c r="NPM282" s="21"/>
      <c r="NPN282" s="630"/>
      <c r="NPO282" s="41"/>
      <c r="NPP282" s="16"/>
      <c r="NPQ282" s="632" t="s">
        <v>46</v>
      </c>
      <c r="NPR282" s="645"/>
      <c r="NPS282" s="624"/>
      <c r="NPT282" s="641" t="s">
        <v>11</v>
      </c>
      <c r="NPU282" s="643" t="s">
        <v>11</v>
      </c>
      <c r="NPV282" s="17"/>
      <c r="NPW282" s="42"/>
      <c r="NPX282" s="43"/>
      <c r="NPY282" s="42"/>
      <c r="NPZ282" s="20"/>
      <c r="NQA282" s="18"/>
      <c r="NQB282" s="19"/>
      <c r="NQC282" s="18"/>
      <c r="NQD282" s="19"/>
      <c r="NQE282" s="18"/>
      <c r="NQF282" s="19"/>
      <c r="NQG282" s="18"/>
      <c r="NQH282" s="160"/>
      <c r="NQI282" s="17"/>
      <c r="NQJ282" s="16"/>
      <c r="NQK282" s="15"/>
      <c r="NQL282" s="620"/>
      <c r="NQM282" s="622"/>
      <c r="NQN282" s="624"/>
      <c r="NQO282" s="22"/>
      <c r="NQP282" s="626" t="s">
        <v>45</v>
      </c>
      <c r="NQQ282" s="627"/>
      <c r="NQR282" s="17"/>
      <c r="NQS282" s="21"/>
      <c r="NQT282" s="630"/>
      <c r="NQU282" s="41"/>
      <c r="NQV282" s="16"/>
      <c r="NQW282" s="632" t="s">
        <v>46</v>
      </c>
      <c r="NQX282" s="645"/>
      <c r="NQY282" s="624"/>
      <c r="NQZ282" s="641" t="s">
        <v>11</v>
      </c>
      <c r="NRA282" s="643" t="s">
        <v>11</v>
      </c>
      <c r="NRB282" s="17"/>
      <c r="NRC282" s="42"/>
      <c r="NRD282" s="43"/>
      <c r="NRE282" s="42"/>
      <c r="NRF282" s="20"/>
      <c r="NRG282" s="18"/>
      <c r="NRH282" s="19"/>
      <c r="NRI282" s="18"/>
      <c r="NRJ282" s="19"/>
      <c r="NRK282" s="18"/>
      <c r="NRL282" s="19"/>
      <c r="NRM282" s="18"/>
      <c r="NRN282" s="160"/>
      <c r="NRO282" s="17"/>
      <c r="NRP282" s="16"/>
      <c r="NRQ282" s="15"/>
      <c r="NRR282" s="620"/>
      <c r="NRS282" s="622"/>
      <c r="NRT282" s="624"/>
      <c r="NRU282" s="22"/>
      <c r="NRV282" s="626" t="s">
        <v>45</v>
      </c>
      <c r="NRW282" s="627"/>
      <c r="NRX282" s="17"/>
      <c r="NRY282" s="21"/>
      <c r="NRZ282" s="630"/>
      <c r="NSA282" s="41"/>
      <c r="NSB282" s="16"/>
      <c r="NSC282" s="632" t="s">
        <v>46</v>
      </c>
      <c r="NSD282" s="645"/>
      <c r="NSE282" s="624"/>
      <c r="NSF282" s="641" t="s">
        <v>11</v>
      </c>
      <c r="NSG282" s="643" t="s">
        <v>11</v>
      </c>
      <c r="NSH282" s="17"/>
      <c r="NSI282" s="42"/>
      <c r="NSJ282" s="43"/>
      <c r="NSK282" s="42"/>
      <c r="NSL282" s="20"/>
      <c r="NSM282" s="18"/>
      <c r="NSN282" s="19"/>
      <c r="NSO282" s="18"/>
      <c r="NSP282" s="19"/>
      <c r="NSQ282" s="18"/>
      <c r="NSR282" s="19"/>
      <c r="NSS282" s="18"/>
      <c r="NST282" s="160"/>
      <c r="NSU282" s="17"/>
      <c r="NSV282" s="16"/>
      <c r="NSW282" s="15"/>
      <c r="NSX282" s="620"/>
      <c r="NSY282" s="622"/>
      <c r="NSZ282" s="624"/>
      <c r="NTA282" s="22"/>
      <c r="NTB282" s="626" t="s">
        <v>45</v>
      </c>
      <c r="NTC282" s="627"/>
      <c r="NTD282" s="17"/>
      <c r="NTE282" s="21"/>
      <c r="NTF282" s="630"/>
      <c r="NTG282" s="41"/>
      <c r="NTH282" s="16"/>
      <c r="NTI282" s="632" t="s">
        <v>46</v>
      </c>
      <c r="NTJ282" s="645"/>
      <c r="NTK282" s="624"/>
      <c r="NTL282" s="641" t="s">
        <v>11</v>
      </c>
      <c r="NTM282" s="643" t="s">
        <v>11</v>
      </c>
      <c r="NTN282" s="17"/>
      <c r="NTO282" s="42"/>
      <c r="NTP282" s="43"/>
      <c r="NTQ282" s="42"/>
      <c r="NTR282" s="20"/>
      <c r="NTS282" s="18"/>
      <c r="NTT282" s="19"/>
      <c r="NTU282" s="18"/>
      <c r="NTV282" s="19"/>
      <c r="NTW282" s="18"/>
      <c r="NTX282" s="19"/>
      <c r="NTY282" s="18"/>
      <c r="NTZ282" s="160"/>
      <c r="NUA282" s="17"/>
      <c r="NUB282" s="16"/>
      <c r="NUC282" s="15"/>
      <c r="NUD282" s="620"/>
      <c r="NUE282" s="622"/>
      <c r="NUF282" s="624"/>
      <c r="NUG282" s="22"/>
      <c r="NUH282" s="626" t="s">
        <v>45</v>
      </c>
      <c r="NUI282" s="627"/>
      <c r="NUJ282" s="17"/>
      <c r="NUK282" s="21"/>
      <c r="NUL282" s="630"/>
      <c r="NUM282" s="41"/>
      <c r="NUN282" s="16"/>
      <c r="NUO282" s="632" t="s">
        <v>46</v>
      </c>
      <c r="NUP282" s="645"/>
      <c r="NUQ282" s="624"/>
      <c r="NUR282" s="641" t="s">
        <v>11</v>
      </c>
      <c r="NUS282" s="643" t="s">
        <v>11</v>
      </c>
      <c r="NUT282" s="17"/>
      <c r="NUU282" s="42"/>
      <c r="NUV282" s="43"/>
      <c r="NUW282" s="42"/>
      <c r="NUX282" s="20"/>
      <c r="NUY282" s="18"/>
      <c r="NUZ282" s="19"/>
      <c r="NVA282" s="18"/>
      <c r="NVB282" s="19"/>
      <c r="NVC282" s="18"/>
      <c r="NVD282" s="19"/>
      <c r="NVE282" s="18"/>
      <c r="NVF282" s="160"/>
      <c r="NVG282" s="17"/>
      <c r="NVH282" s="16"/>
      <c r="NVI282" s="15"/>
      <c r="NVJ282" s="620"/>
      <c r="NVK282" s="622"/>
      <c r="NVL282" s="624"/>
      <c r="NVM282" s="22"/>
      <c r="NVN282" s="626" t="s">
        <v>45</v>
      </c>
      <c r="NVO282" s="627"/>
      <c r="NVP282" s="17"/>
      <c r="NVQ282" s="21"/>
      <c r="NVR282" s="630"/>
      <c r="NVS282" s="41"/>
      <c r="NVT282" s="16"/>
      <c r="NVU282" s="632" t="s">
        <v>46</v>
      </c>
      <c r="NVV282" s="645"/>
      <c r="NVW282" s="624"/>
      <c r="NVX282" s="641" t="s">
        <v>11</v>
      </c>
      <c r="NVY282" s="643" t="s">
        <v>11</v>
      </c>
      <c r="NVZ282" s="17"/>
      <c r="NWA282" s="42"/>
      <c r="NWB282" s="43"/>
      <c r="NWC282" s="42"/>
      <c r="NWD282" s="20"/>
      <c r="NWE282" s="18"/>
      <c r="NWF282" s="19"/>
      <c r="NWG282" s="18"/>
      <c r="NWH282" s="19"/>
      <c r="NWI282" s="18"/>
      <c r="NWJ282" s="19"/>
      <c r="NWK282" s="18"/>
      <c r="NWL282" s="160"/>
      <c r="NWM282" s="17"/>
      <c r="NWN282" s="16"/>
      <c r="NWO282" s="15"/>
      <c r="NWP282" s="620"/>
      <c r="NWQ282" s="622"/>
      <c r="NWR282" s="624"/>
      <c r="NWS282" s="22"/>
      <c r="NWT282" s="626" t="s">
        <v>45</v>
      </c>
      <c r="NWU282" s="627"/>
      <c r="NWV282" s="17"/>
      <c r="NWW282" s="21"/>
      <c r="NWX282" s="630"/>
      <c r="NWY282" s="41"/>
      <c r="NWZ282" s="16"/>
      <c r="NXA282" s="632" t="s">
        <v>46</v>
      </c>
      <c r="NXB282" s="645"/>
      <c r="NXC282" s="624"/>
      <c r="NXD282" s="641" t="s">
        <v>11</v>
      </c>
      <c r="NXE282" s="643" t="s">
        <v>11</v>
      </c>
      <c r="NXF282" s="17"/>
      <c r="NXG282" s="42"/>
      <c r="NXH282" s="43"/>
      <c r="NXI282" s="42"/>
      <c r="NXJ282" s="20"/>
      <c r="NXK282" s="18"/>
      <c r="NXL282" s="19"/>
      <c r="NXM282" s="18"/>
      <c r="NXN282" s="19"/>
      <c r="NXO282" s="18"/>
      <c r="NXP282" s="19"/>
      <c r="NXQ282" s="18"/>
      <c r="NXR282" s="160"/>
      <c r="NXS282" s="17"/>
      <c r="NXT282" s="16"/>
      <c r="NXU282" s="15"/>
      <c r="NXV282" s="620"/>
      <c r="NXW282" s="622"/>
      <c r="NXX282" s="624"/>
      <c r="NXY282" s="22"/>
      <c r="NXZ282" s="626" t="s">
        <v>45</v>
      </c>
      <c r="NYA282" s="627"/>
      <c r="NYB282" s="17"/>
      <c r="NYC282" s="21"/>
      <c r="NYD282" s="630"/>
      <c r="NYE282" s="41"/>
      <c r="NYF282" s="16"/>
      <c r="NYG282" s="632" t="s">
        <v>46</v>
      </c>
      <c r="NYH282" s="645"/>
      <c r="NYI282" s="624"/>
      <c r="NYJ282" s="641" t="s">
        <v>11</v>
      </c>
      <c r="NYK282" s="643" t="s">
        <v>11</v>
      </c>
      <c r="NYL282" s="17"/>
      <c r="NYM282" s="42"/>
      <c r="NYN282" s="43"/>
      <c r="NYO282" s="42"/>
      <c r="NYP282" s="20"/>
      <c r="NYQ282" s="18"/>
      <c r="NYR282" s="19"/>
      <c r="NYS282" s="18"/>
      <c r="NYT282" s="19"/>
      <c r="NYU282" s="18"/>
      <c r="NYV282" s="19"/>
      <c r="NYW282" s="18"/>
      <c r="NYX282" s="160"/>
      <c r="NYY282" s="17"/>
      <c r="NYZ282" s="16"/>
      <c r="NZA282" s="15"/>
      <c r="NZB282" s="620"/>
      <c r="NZC282" s="622"/>
      <c r="NZD282" s="624"/>
      <c r="NZE282" s="22"/>
      <c r="NZF282" s="626" t="s">
        <v>45</v>
      </c>
      <c r="NZG282" s="627"/>
      <c r="NZH282" s="17"/>
      <c r="NZI282" s="21"/>
      <c r="NZJ282" s="630"/>
      <c r="NZK282" s="41"/>
      <c r="NZL282" s="16"/>
      <c r="NZM282" s="632" t="s">
        <v>46</v>
      </c>
      <c r="NZN282" s="645"/>
      <c r="NZO282" s="624"/>
      <c r="NZP282" s="641" t="s">
        <v>11</v>
      </c>
      <c r="NZQ282" s="643" t="s">
        <v>11</v>
      </c>
      <c r="NZR282" s="17"/>
      <c r="NZS282" s="42"/>
      <c r="NZT282" s="43"/>
      <c r="NZU282" s="42"/>
      <c r="NZV282" s="20"/>
      <c r="NZW282" s="18"/>
      <c r="NZX282" s="19"/>
      <c r="NZY282" s="18"/>
      <c r="NZZ282" s="19"/>
      <c r="OAA282" s="18"/>
      <c r="OAB282" s="19"/>
      <c r="OAC282" s="18"/>
      <c r="OAD282" s="160"/>
      <c r="OAE282" s="17"/>
      <c r="OAF282" s="16"/>
      <c r="OAG282" s="15"/>
      <c r="OAH282" s="620"/>
      <c r="OAI282" s="622"/>
      <c r="OAJ282" s="624"/>
      <c r="OAK282" s="22"/>
      <c r="OAL282" s="626" t="s">
        <v>45</v>
      </c>
      <c r="OAM282" s="627"/>
      <c r="OAN282" s="17"/>
      <c r="OAO282" s="21"/>
      <c r="OAP282" s="630"/>
      <c r="OAQ282" s="41"/>
      <c r="OAR282" s="16"/>
      <c r="OAS282" s="632" t="s">
        <v>46</v>
      </c>
      <c r="OAT282" s="645"/>
      <c r="OAU282" s="624"/>
      <c r="OAV282" s="641" t="s">
        <v>11</v>
      </c>
      <c r="OAW282" s="643" t="s">
        <v>11</v>
      </c>
      <c r="OAX282" s="17"/>
      <c r="OAY282" s="42"/>
      <c r="OAZ282" s="43"/>
      <c r="OBA282" s="42"/>
      <c r="OBB282" s="20"/>
      <c r="OBC282" s="18"/>
      <c r="OBD282" s="19"/>
      <c r="OBE282" s="18"/>
      <c r="OBF282" s="19"/>
      <c r="OBG282" s="18"/>
      <c r="OBH282" s="19"/>
      <c r="OBI282" s="18"/>
      <c r="OBJ282" s="160"/>
      <c r="OBK282" s="17"/>
      <c r="OBL282" s="16"/>
      <c r="OBM282" s="15"/>
      <c r="OBN282" s="620"/>
      <c r="OBO282" s="622"/>
      <c r="OBP282" s="624"/>
      <c r="OBQ282" s="22"/>
      <c r="OBR282" s="626" t="s">
        <v>45</v>
      </c>
      <c r="OBS282" s="627"/>
      <c r="OBT282" s="17"/>
      <c r="OBU282" s="21"/>
      <c r="OBV282" s="630"/>
      <c r="OBW282" s="41"/>
      <c r="OBX282" s="16"/>
      <c r="OBY282" s="632" t="s">
        <v>46</v>
      </c>
      <c r="OBZ282" s="645"/>
      <c r="OCA282" s="624"/>
      <c r="OCB282" s="641" t="s">
        <v>11</v>
      </c>
      <c r="OCC282" s="643" t="s">
        <v>11</v>
      </c>
      <c r="OCD282" s="17"/>
      <c r="OCE282" s="42"/>
      <c r="OCF282" s="43"/>
      <c r="OCG282" s="42"/>
      <c r="OCH282" s="20"/>
      <c r="OCI282" s="18"/>
      <c r="OCJ282" s="19"/>
      <c r="OCK282" s="18"/>
      <c r="OCL282" s="19"/>
      <c r="OCM282" s="18"/>
      <c r="OCN282" s="19"/>
      <c r="OCO282" s="18"/>
      <c r="OCP282" s="160"/>
      <c r="OCQ282" s="17"/>
      <c r="OCR282" s="16"/>
      <c r="OCS282" s="15"/>
      <c r="OCT282" s="620"/>
      <c r="OCU282" s="622"/>
      <c r="OCV282" s="624"/>
      <c r="OCW282" s="22"/>
      <c r="OCX282" s="626" t="s">
        <v>45</v>
      </c>
      <c r="OCY282" s="627"/>
      <c r="OCZ282" s="17"/>
      <c r="ODA282" s="21"/>
      <c r="ODB282" s="630"/>
      <c r="ODC282" s="41"/>
      <c r="ODD282" s="16"/>
      <c r="ODE282" s="632" t="s">
        <v>46</v>
      </c>
      <c r="ODF282" s="645"/>
      <c r="ODG282" s="624"/>
      <c r="ODH282" s="641" t="s">
        <v>11</v>
      </c>
      <c r="ODI282" s="643" t="s">
        <v>11</v>
      </c>
      <c r="ODJ282" s="17"/>
      <c r="ODK282" s="42"/>
      <c r="ODL282" s="43"/>
      <c r="ODM282" s="42"/>
      <c r="ODN282" s="20"/>
      <c r="ODO282" s="18"/>
      <c r="ODP282" s="19"/>
      <c r="ODQ282" s="18"/>
      <c r="ODR282" s="19"/>
      <c r="ODS282" s="18"/>
      <c r="ODT282" s="19"/>
      <c r="ODU282" s="18"/>
      <c r="ODV282" s="160"/>
      <c r="ODW282" s="17"/>
      <c r="ODX282" s="16"/>
      <c r="ODY282" s="15"/>
      <c r="ODZ282" s="620"/>
      <c r="OEA282" s="622"/>
      <c r="OEB282" s="624"/>
      <c r="OEC282" s="22"/>
      <c r="OED282" s="626" t="s">
        <v>45</v>
      </c>
      <c r="OEE282" s="627"/>
      <c r="OEF282" s="17"/>
      <c r="OEG282" s="21"/>
      <c r="OEH282" s="630"/>
      <c r="OEI282" s="41"/>
      <c r="OEJ282" s="16"/>
      <c r="OEK282" s="632" t="s">
        <v>46</v>
      </c>
      <c r="OEL282" s="645"/>
      <c r="OEM282" s="624"/>
      <c r="OEN282" s="641" t="s">
        <v>11</v>
      </c>
      <c r="OEO282" s="643" t="s">
        <v>11</v>
      </c>
      <c r="OEP282" s="17"/>
      <c r="OEQ282" s="42"/>
      <c r="OER282" s="43"/>
      <c r="OES282" s="42"/>
      <c r="OET282" s="20"/>
      <c r="OEU282" s="18"/>
      <c r="OEV282" s="19"/>
      <c r="OEW282" s="18"/>
      <c r="OEX282" s="19"/>
      <c r="OEY282" s="18"/>
      <c r="OEZ282" s="19"/>
      <c r="OFA282" s="18"/>
      <c r="OFB282" s="160"/>
      <c r="OFC282" s="17"/>
      <c r="OFD282" s="16"/>
      <c r="OFE282" s="15"/>
      <c r="OFF282" s="620"/>
      <c r="OFG282" s="622"/>
      <c r="OFH282" s="624"/>
      <c r="OFI282" s="22"/>
      <c r="OFJ282" s="626" t="s">
        <v>45</v>
      </c>
      <c r="OFK282" s="627"/>
      <c r="OFL282" s="17"/>
      <c r="OFM282" s="21"/>
      <c r="OFN282" s="630"/>
      <c r="OFO282" s="41"/>
      <c r="OFP282" s="16"/>
      <c r="OFQ282" s="632" t="s">
        <v>46</v>
      </c>
      <c r="OFR282" s="645"/>
      <c r="OFS282" s="624"/>
      <c r="OFT282" s="641" t="s">
        <v>11</v>
      </c>
      <c r="OFU282" s="643" t="s">
        <v>11</v>
      </c>
      <c r="OFV282" s="17"/>
      <c r="OFW282" s="42"/>
      <c r="OFX282" s="43"/>
      <c r="OFY282" s="42"/>
      <c r="OFZ282" s="20"/>
      <c r="OGA282" s="18"/>
      <c r="OGB282" s="19"/>
      <c r="OGC282" s="18"/>
      <c r="OGD282" s="19"/>
      <c r="OGE282" s="18"/>
      <c r="OGF282" s="19"/>
      <c r="OGG282" s="18"/>
      <c r="OGH282" s="160"/>
      <c r="OGI282" s="17"/>
      <c r="OGJ282" s="16"/>
      <c r="OGK282" s="15"/>
      <c r="OGL282" s="620"/>
      <c r="OGM282" s="622"/>
      <c r="OGN282" s="624"/>
      <c r="OGO282" s="22"/>
      <c r="OGP282" s="626" t="s">
        <v>45</v>
      </c>
      <c r="OGQ282" s="627"/>
      <c r="OGR282" s="17"/>
      <c r="OGS282" s="21"/>
      <c r="OGT282" s="630"/>
      <c r="OGU282" s="41"/>
      <c r="OGV282" s="16"/>
      <c r="OGW282" s="632" t="s">
        <v>46</v>
      </c>
      <c r="OGX282" s="645"/>
      <c r="OGY282" s="624"/>
      <c r="OGZ282" s="641" t="s">
        <v>11</v>
      </c>
      <c r="OHA282" s="643" t="s">
        <v>11</v>
      </c>
      <c r="OHB282" s="17"/>
      <c r="OHC282" s="42"/>
      <c r="OHD282" s="43"/>
      <c r="OHE282" s="42"/>
      <c r="OHF282" s="20"/>
      <c r="OHG282" s="18"/>
      <c r="OHH282" s="19"/>
      <c r="OHI282" s="18"/>
      <c r="OHJ282" s="19"/>
      <c r="OHK282" s="18"/>
      <c r="OHL282" s="19"/>
      <c r="OHM282" s="18"/>
      <c r="OHN282" s="160"/>
      <c r="OHO282" s="17"/>
      <c r="OHP282" s="16"/>
      <c r="OHQ282" s="15"/>
      <c r="OHR282" s="620"/>
      <c r="OHS282" s="622"/>
      <c r="OHT282" s="624"/>
      <c r="OHU282" s="22"/>
      <c r="OHV282" s="626" t="s">
        <v>45</v>
      </c>
      <c r="OHW282" s="627"/>
      <c r="OHX282" s="17"/>
      <c r="OHY282" s="21"/>
      <c r="OHZ282" s="630"/>
      <c r="OIA282" s="41"/>
      <c r="OIB282" s="16"/>
      <c r="OIC282" s="632" t="s">
        <v>46</v>
      </c>
      <c r="OID282" s="645"/>
      <c r="OIE282" s="624"/>
      <c r="OIF282" s="641" t="s">
        <v>11</v>
      </c>
      <c r="OIG282" s="643" t="s">
        <v>11</v>
      </c>
      <c r="OIH282" s="17"/>
      <c r="OII282" s="42"/>
      <c r="OIJ282" s="43"/>
      <c r="OIK282" s="42"/>
      <c r="OIL282" s="20"/>
      <c r="OIM282" s="18"/>
      <c r="OIN282" s="19"/>
      <c r="OIO282" s="18"/>
      <c r="OIP282" s="19"/>
      <c r="OIQ282" s="18"/>
      <c r="OIR282" s="19"/>
      <c r="OIS282" s="18"/>
      <c r="OIT282" s="160"/>
      <c r="OIU282" s="17"/>
      <c r="OIV282" s="16"/>
      <c r="OIW282" s="15"/>
      <c r="OIX282" s="620"/>
      <c r="OIY282" s="622"/>
      <c r="OIZ282" s="624"/>
      <c r="OJA282" s="22"/>
      <c r="OJB282" s="626" t="s">
        <v>45</v>
      </c>
      <c r="OJC282" s="627"/>
      <c r="OJD282" s="17"/>
      <c r="OJE282" s="21"/>
      <c r="OJF282" s="630"/>
      <c r="OJG282" s="41"/>
      <c r="OJH282" s="16"/>
      <c r="OJI282" s="632" t="s">
        <v>46</v>
      </c>
      <c r="OJJ282" s="645"/>
      <c r="OJK282" s="624"/>
      <c r="OJL282" s="641" t="s">
        <v>11</v>
      </c>
      <c r="OJM282" s="643" t="s">
        <v>11</v>
      </c>
      <c r="OJN282" s="17"/>
      <c r="OJO282" s="42"/>
      <c r="OJP282" s="43"/>
      <c r="OJQ282" s="42"/>
      <c r="OJR282" s="20"/>
      <c r="OJS282" s="18"/>
      <c r="OJT282" s="19"/>
      <c r="OJU282" s="18"/>
      <c r="OJV282" s="19"/>
      <c r="OJW282" s="18"/>
      <c r="OJX282" s="19"/>
      <c r="OJY282" s="18"/>
      <c r="OJZ282" s="160"/>
      <c r="OKA282" s="17"/>
      <c r="OKB282" s="16"/>
      <c r="OKC282" s="15"/>
      <c r="OKD282" s="620"/>
      <c r="OKE282" s="622"/>
      <c r="OKF282" s="624"/>
      <c r="OKG282" s="22"/>
      <c r="OKH282" s="626" t="s">
        <v>45</v>
      </c>
      <c r="OKI282" s="627"/>
      <c r="OKJ282" s="17"/>
      <c r="OKK282" s="21"/>
      <c r="OKL282" s="630"/>
      <c r="OKM282" s="41"/>
      <c r="OKN282" s="16"/>
      <c r="OKO282" s="632" t="s">
        <v>46</v>
      </c>
      <c r="OKP282" s="645"/>
      <c r="OKQ282" s="624"/>
      <c r="OKR282" s="641" t="s">
        <v>11</v>
      </c>
      <c r="OKS282" s="643" t="s">
        <v>11</v>
      </c>
      <c r="OKT282" s="17"/>
      <c r="OKU282" s="42"/>
      <c r="OKV282" s="43"/>
      <c r="OKW282" s="42"/>
      <c r="OKX282" s="20"/>
      <c r="OKY282" s="18"/>
      <c r="OKZ282" s="19"/>
      <c r="OLA282" s="18"/>
      <c r="OLB282" s="19"/>
      <c r="OLC282" s="18"/>
      <c r="OLD282" s="19"/>
      <c r="OLE282" s="18"/>
      <c r="OLF282" s="160"/>
      <c r="OLG282" s="17"/>
      <c r="OLH282" s="16"/>
      <c r="OLI282" s="15"/>
      <c r="OLJ282" s="620"/>
      <c r="OLK282" s="622"/>
      <c r="OLL282" s="624"/>
      <c r="OLM282" s="22"/>
      <c r="OLN282" s="626" t="s">
        <v>45</v>
      </c>
      <c r="OLO282" s="627"/>
      <c r="OLP282" s="17"/>
      <c r="OLQ282" s="21"/>
      <c r="OLR282" s="630"/>
      <c r="OLS282" s="41"/>
      <c r="OLT282" s="16"/>
      <c r="OLU282" s="632" t="s">
        <v>46</v>
      </c>
      <c r="OLV282" s="645"/>
      <c r="OLW282" s="624"/>
      <c r="OLX282" s="641" t="s">
        <v>11</v>
      </c>
      <c r="OLY282" s="643" t="s">
        <v>11</v>
      </c>
      <c r="OLZ282" s="17"/>
      <c r="OMA282" s="42"/>
      <c r="OMB282" s="43"/>
      <c r="OMC282" s="42"/>
      <c r="OMD282" s="20"/>
      <c r="OME282" s="18"/>
      <c r="OMF282" s="19"/>
      <c r="OMG282" s="18"/>
      <c r="OMH282" s="19"/>
      <c r="OMI282" s="18"/>
      <c r="OMJ282" s="19"/>
      <c r="OMK282" s="18"/>
      <c r="OML282" s="160"/>
      <c r="OMM282" s="17"/>
      <c r="OMN282" s="16"/>
      <c r="OMO282" s="15"/>
      <c r="OMP282" s="620"/>
      <c r="OMQ282" s="622"/>
      <c r="OMR282" s="624"/>
      <c r="OMS282" s="22"/>
      <c r="OMT282" s="626" t="s">
        <v>45</v>
      </c>
      <c r="OMU282" s="627"/>
      <c r="OMV282" s="17"/>
      <c r="OMW282" s="21"/>
      <c r="OMX282" s="630"/>
      <c r="OMY282" s="41"/>
      <c r="OMZ282" s="16"/>
      <c r="ONA282" s="632" t="s">
        <v>46</v>
      </c>
      <c r="ONB282" s="645"/>
      <c r="ONC282" s="624"/>
      <c r="OND282" s="641" t="s">
        <v>11</v>
      </c>
      <c r="ONE282" s="643" t="s">
        <v>11</v>
      </c>
      <c r="ONF282" s="17"/>
      <c r="ONG282" s="42"/>
      <c r="ONH282" s="43"/>
      <c r="ONI282" s="42"/>
      <c r="ONJ282" s="20"/>
      <c r="ONK282" s="18"/>
      <c r="ONL282" s="19"/>
      <c r="ONM282" s="18"/>
      <c r="ONN282" s="19"/>
      <c r="ONO282" s="18"/>
      <c r="ONP282" s="19"/>
      <c r="ONQ282" s="18"/>
      <c r="ONR282" s="160"/>
      <c r="ONS282" s="17"/>
      <c r="ONT282" s="16"/>
      <c r="ONU282" s="15"/>
      <c r="ONV282" s="620"/>
      <c r="ONW282" s="622"/>
      <c r="ONX282" s="624"/>
      <c r="ONY282" s="22"/>
      <c r="ONZ282" s="626" t="s">
        <v>45</v>
      </c>
      <c r="OOA282" s="627"/>
      <c r="OOB282" s="17"/>
      <c r="OOC282" s="21"/>
      <c r="OOD282" s="630"/>
      <c r="OOE282" s="41"/>
      <c r="OOF282" s="16"/>
      <c r="OOG282" s="632" t="s">
        <v>46</v>
      </c>
      <c r="OOH282" s="645"/>
      <c r="OOI282" s="624"/>
      <c r="OOJ282" s="641" t="s">
        <v>11</v>
      </c>
      <c r="OOK282" s="643" t="s">
        <v>11</v>
      </c>
      <c r="OOL282" s="17"/>
      <c r="OOM282" s="42"/>
      <c r="OON282" s="43"/>
      <c r="OOO282" s="42"/>
      <c r="OOP282" s="20"/>
      <c r="OOQ282" s="18"/>
      <c r="OOR282" s="19"/>
      <c r="OOS282" s="18"/>
      <c r="OOT282" s="19"/>
      <c r="OOU282" s="18"/>
      <c r="OOV282" s="19"/>
      <c r="OOW282" s="18"/>
      <c r="OOX282" s="160"/>
      <c r="OOY282" s="17"/>
      <c r="OOZ282" s="16"/>
      <c r="OPA282" s="15"/>
      <c r="OPB282" s="620"/>
      <c r="OPC282" s="622"/>
      <c r="OPD282" s="624"/>
      <c r="OPE282" s="22"/>
      <c r="OPF282" s="626" t="s">
        <v>45</v>
      </c>
      <c r="OPG282" s="627"/>
      <c r="OPH282" s="17"/>
      <c r="OPI282" s="21"/>
      <c r="OPJ282" s="630"/>
      <c r="OPK282" s="41"/>
      <c r="OPL282" s="16"/>
      <c r="OPM282" s="632" t="s">
        <v>46</v>
      </c>
      <c r="OPN282" s="645"/>
      <c r="OPO282" s="624"/>
      <c r="OPP282" s="641" t="s">
        <v>11</v>
      </c>
      <c r="OPQ282" s="643" t="s">
        <v>11</v>
      </c>
      <c r="OPR282" s="17"/>
      <c r="OPS282" s="42"/>
      <c r="OPT282" s="43"/>
      <c r="OPU282" s="42"/>
      <c r="OPV282" s="20"/>
      <c r="OPW282" s="18"/>
      <c r="OPX282" s="19"/>
      <c r="OPY282" s="18"/>
      <c r="OPZ282" s="19"/>
      <c r="OQA282" s="18"/>
      <c r="OQB282" s="19"/>
      <c r="OQC282" s="18"/>
      <c r="OQD282" s="160"/>
      <c r="OQE282" s="17"/>
      <c r="OQF282" s="16"/>
      <c r="OQG282" s="15"/>
      <c r="OQH282" s="620"/>
      <c r="OQI282" s="622"/>
      <c r="OQJ282" s="624"/>
      <c r="OQK282" s="22"/>
      <c r="OQL282" s="626" t="s">
        <v>45</v>
      </c>
      <c r="OQM282" s="627"/>
      <c r="OQN282" s="17"/>
      <c r="OQO282" s="21"/>
      <c r="OQP282" s="630"/>
      <c r="OQQ282" s="41"/>
      <c r="OQR282" s="16"/>
      <c r="OQS282" s="632" t="s">
        <v>46</v>
      </c>
      <c r="OQT282" s="645"/>
      <c r="OQU282" s="624"/>
      <c r="OQV282" s="641" t="s">
        <v>11</v>
      </c>
      <c r="OQW282" s="643" t="s">
        <v>11</v>
      </c>
      <c r="OQX282" s="17"/>
      <c r="OQY282" s="42"/>
      <c r="OQZ282" s="43"/>
      <c r="ORA282" s="42"/>
      <c r="ORB282" s="20"/>
      <c r="ORC282" s="18"/>
      <c r="ORD282" s="19"/>
      <c r="ORE282" s="18"/>
      <c r="ORF282" s="19"/>
      <c r="ORG282" s="18"/>
      <c r="ORH282" s="19"/>
      <c r="ORI282" s="18"/>
      <c r="ORJ282" s="160"/>
      <c r="ORK282" s="17"/>
      <c r="ORL282" s="16"/>
      <c r="ORM282" s="15"/>
      <c r="ORN282" s="620"/>
      <c r="ORO282" s="622"/>
      <c r="ORP282" s="624"/>
      <c r="ORQ282" s="22"/>
      <c r="ORR282" s="626" t="s">
        <v>45</v>
      </c>
      <c r="ORS282" s="627"/>
      <c r="ORT282" s="17"/>
      <c r="ORU282" s="21"/>
      <c r="ORV282" s="630"/>
      <c r="ORW282" s="41"/>
      <c r="ORX282" s="16"/>
      <c r="ORY282" s="632" t="s">
        <v>46</v>
      </c>
      <c r="ORZ282" s="645"/>
      <c r="OSA282" s="624"/>
      <c r="OSB282" s="641" t="s">
        <v>11</v>
      </c>
      <c r="OSC282" s="643" t="s">
        <v>11</v>
      </c>
      <c r="OSD282" s="17"/>
      <c r="OSE282" s="42"/>
      <c r="OSF282" s="43"/>
      <c r="OSG282" s="42"/>
      <c r="OSH282" s="20"/>
      <c r="OSI282" s="18"/>
      <c r="OSJ282" s="19"/>
      <c r="OSK282" s="18"/>
      <c r="OSL282" s="19"/>
      <c r="OSM282" s="18"/>
      <c r="OSN282" s="19"/>
      <c r="OSO282" s="18"/>
      <c r="OSP282" s="160"/>
      <c r="OSQ282" s="17"/>
      <c r="OSR282" s="16"/>
      <c r="OSS282" s="15"/>
      <c r="OST282" s="620"/>
      <c r="OSU282" s="622"/>
      <c r="OSV282" s="624"/>
      <c r="OSW282" s="22"/>
      <c r="OSX282" s="626" t="s">
        <v>45</v>
      </c>
      <c r="OSY282" s="627"/>
      <c r="OSZ282" s="17"/>
      <c r="OTA282" s="21"/>
      <c r="OTB282" s="630"/>
      <c r="OTC282" s="41"/>
      <c r="OTD282" s="16"/>
      <c r="OTE282" s="632" t="s">
        <v>46</v>
      </c>
      <c r="OTF282" s="645"/>
      <c r="OTG282" s="624"/>
      <c r="OTH282" s="641" t="s">
        <v>11</v>
      </c>
      <c r="OTI282" s="643" t="s">
        <v>11</v>
      </c>
      <c r="OTJ282" s="17"/>
      <c r="OTK282" s="42"/>
      <c r="OTL282" s="43"/>
      <c r="OTM282" s="42"/>
      <c r="OTN282" s="20"/>
      <c r="OTO282" s="18"/>
      <c r="OTP282" s="19"/>
      <c r="OTQ282" s="18"/>
      <c r="OTR282" s="19"/>
      <c r="OTS282" s="18"/>
      <c r="OTT282" s="19"/>
      <c r="OTU282" s="18"/>
      <c r="OTV282" s="160"/>
      <c r="OTW282" s="17"/>
      <c r="OTX282" s="16"/>
      <c r="OTY282" s="15"/>
      <c r="OTZ282" s="620"/>
      <c r="OUA282" s="622"/>
      <c r="OUB282" s="624"/>
      <c r="OUC282" s="22"/>
      <c r="OUD282" s="626" t="s">
        <v>45</v>
      </c>
      <c r="OUE282" s="627"/>
      <c r="OUF282" s="17"/>
      <c r="OUG282" s="21"/>
      <c r="OUH282" s="630"/>
      <c r="OUI282" s="41"/>
      <c r="OUJ282" s="16"/>
      <c r="OUK282" s="632" t="s">
        <v>46</v>
      </c>
      <c r="OUL282" s="645"/>
      <c r="OUM282" s="624"/>
      <c r="OUN282" s="641" t="s">
        <v>11</v>
      </c>
      <c r="OUO282" s="643" t="s">
        <v>11</v>
      </c>
      <c r="OUP282" s="17"/>
      <c r="OUQ282" s="42"/>
      <c r="OUR282" s="43"/>
      <c r="OUS282" s="42"/>
      <c r="OUT282" s="20"/>
      <c r="OUU282" s="18"/>
      <c r="OUV282" s="19"/>
      <c r="OUW282" s="18"/>
      <c r="OUX282" s="19"/>
      <c r="OUY282" s="18"/>
      <c r="OUZ282" s="19"/>
      <c r="OVA282" s="18"/>
      <c r="OVB282" s="160"/>
      <c r="OVC282" s="17"/>
      <c r="OVD282" s="16"/>
      <c r="OVE282" s="15"/>
      <c r="OVF282" s="620"/>
      <c r="OVG282" s="622"/>
      <c r="OVH282" s="624"/>
      <c r="OVI282" s="22"/>
      <c r="OVJ282" s="626" t="s">
        <v>45</v>
      </c>
      <c r="OVK282" s="627"/>
      <c r="OVL282" s="17"/>
      <c r="OVM282" s="21"/>
      <c r="OVN282" s="630"/>
      <c r="OVO282" s="41"/>
      <c r="OVP282" s="16"/>
      <c r="OVQ282" s="632" t="s">
        <v>46</v>
      </c>
      <c r="OVR282" s="645"/>
      <c r="OVS282" s="624"/>
      <c r="OVT282" s="641" t="s">
        <v>11</v>
      </c>
      <c r="OVU282" s="643" t="s">
        <v>11</v>
      </c>
      <c r="OVV282" s="17"/>
      <c r="OVW282" s="42"/>
      <c r="OVX282" s="43"/>
      <c r="OVY282" s="42"/>
      <c r="OVZ282" s="20"/>
      <c r="OWA282" s="18"/>
      <c r="OWB282" s="19"/>
      <c r="OWC282" s="18"/>
      <c r="OWD282" s="19"/>
      <c r="OWE282" s="18"/>
      <c r="OWF282" s="19"/>
      <c r="OWG282" s="18"/>
      <c r="OWH282" s="160"/>
      <c r="OWI282" s="17"/>
      <c r="OWJ282" s="16"/>
      <c r="OWK282" s="15"/>
      <c r="OWL282" s="620"/>
      <c r="OWM282" s="622"/>
      <c r="OWN282" s="624"/>
      <c r="OWO282" s="22"/>
      <c r="OWP282" s="626" t="s">
        <v>45</v>
      </c>
      <c r="OWQ282" s="627"/>
      <c r="OWR282" s="17"/>
      <c r="OWS282" s="21"/>
      <c r="OWT282" s="630"/>
      <c r="OWU282" s="41"/>
      <c r="OWV282" s="16"/>
      <c r="OWW282" s="632" t="s">
        <v>46</v>
      </c>
      <c r="OWX282" s="645"/>
      <c r="OWY282" s="624"/>
      <c r="OWZ282" s="641" t="s">
        <v>11</v>
      </c>
      <c r="OXA282" s="643" t="s">
        <v>11</v>
      </c>
      <c r="OXB282" s="17"/>
      <c r="OXC282" s="42"/>
      <c r="OXD282" s="43"/>
      <c r="OXE282" s="42"/>
      <c r="OXF282" s="20"/>
      <c r="OXG282" s="18"/>
      <c r="OXH282" s="19"/>
      <c r="OXI282" s="18"/>
      <c r="OXJ282" s="19"/>
      <c r="OXK282" s="18"/>
      <c r="OXL282" s="19"/>
      <c r="OXM282" s="18"/>
      <c r="OXN282" s="160"/>
      <c r="OXO282" s="17"/>
      <c r="OXP282" s="16"/>
      <c r="OXQ282" s="15"/>
      <c r="OXR282" s="620"/>
      <c r="OXS282" s="622"/>
      <c r="OXT282" s="624"/>
      <c r="OXU282" s="22"/>
      <c r="OXV282" s="626" t="s">
        <v>45</v>
      </c>
      <c r="OXW282" s="627"/>
      <c r="OXX282" s="17"/>
      <c r="OXY282" s="21"/>
      <c r="OXZ282" s="630"/>
      <c r="OYA282" s="41"/>
      <c r="OYB282" s="16"/>
      <c r="OYC282" s="632" t="s">
        <v>46</v>
      </c>
      <c r="OYD282" s="645"/>
      <c r="OYE282" s="624"/>
      <c r="OYF282" s="641" t="s">
        <v>11</v>
      </c>
      <c r="OYG282" s="643" t="s">
        <v>11</v>
      </c>
      <c r="OYH282" s="17"/>
      <c r="OYI282" s="42"/>
      <c r="OYJ282" s="43"/>
      <c r="OYK282" s="42"/>
      <c r="OYL282" s="20"/>
      <c r="OYM282" s="18"/>
      <c r="OYN282" s="19"/>
      <c r="OYO282" s="18"/>
      <c r="OYP282" s="19"/>
      <c r="OYQ282" s="18"/>
      <c r="OYR282" s="19"/>
      <c r="OYS282" s="18"/>
      <c r="OYT282" s="160"/>
      <c r="OYU282" s="17"/>
      <c r="OYV282" s="16"/>
      <c r="OYW282" s="15"/>
      <c r="OYX282" s="620"/>
      <c r="OYY282" s="622"/>
      <c r="OYZ282" s="624"/>
      <c r="OZA282" s="22"/>
      <c r="OZB282" s="626" t="s">
        <v>45</v>
      </c>
      <c r="OZC282" s="627"/>
      <c r="OZD282" s="17"/>
      <c r="OZE282" s="21"/>
      <c r="OZF282" s="630"/>
      <c r="OZG282" s="41"/>
      <c r="OZH282" s="16"/>
      <c r="OZI282" s="632" t="s">
        <v>46</v>
      </c>
      <c r="OZJ282" s="645"/>
      <c r="OZK282" s="624"/>
      <c r="OZL282" s="641" t="s">
        <v>11</v>
      </c>
      <c r="OZM282" s="643" t="s">
        <v>11</v>
      </c>
      <c r="OZN282" s="17"/>
      <c r="OZO282" s="42"/>
      <c r="OZP282" s="43"/>
      <c r="OZQ282" s="42"/>
      <c r="OZR282" s="20"/>
      <c r="OZS282" s="18"/>
      <c r="OZT282" s="19"/>
      <c r="OZU282" s="18"/>
      <c r="OZV282" s="19"/>
      <c r="OZW282" s="18"/>
      <c r="OZX282" s="19"/>
      <c r="OZY282" s="18"/>
      <c r="OZZ282" s="160"/>
      <c r="PAA282" s="17"/>
      <c r="PAB282" s="16"/>
      <c r="PAC282" s="15"/>
      <c r="PAD282" s="620"/>
      <c r="PAE282" s="622"/>
      <c r="PAF282" s="624"/>
      <c r="PAG282" s="22"/>
      <c r="PAH282" s="626" t="s">
        <v>45</v>
      </c>
      <c r="PAI282" s="627"/>
      <c r="PAJ282" s="17"/>
      <c r="PAK282" s="21"/>
      <c r="PAL282" s="630"/>
      <c r="PAM282" s="41"/>
      <c r="PAN282" s="16"/>
      <c r="PAO282" s="632" t="s">
        <v>46</v>
      </c>
      <c r="PAP282" s="645"/>
      <c r="PAQ282" s="624"/>
      <c r="PAR282" s="641" t="s">
        <v>11</v>
      </c>
      <c r="PAS282" s="643" t="s">
        <v>11</v>
      </c>
      <c r="PAT282" s="17"/>
      <c r="PAU282" s="42"/>
      <c r="PAV282" s="43"/>
      <c r="PAW282" s="42"/>
      <c r="PAX282" s="20"/>
      <c r="PAY282" s="18"/>
      <c r="PAZ282" s="19"/>
      <c r="PBA282" s="18"/>
      <c r="PBB282" s="19"/>
      <c r="PBC282" s="18"/>
      <c r="PBD282" s="19"/>
      <c r="PBE282" s="18"/>
      <c r="PBF282" s="160"/>
      <c r="PBG282" s="17"/>
      <c r="PBH282" s="16"/>
      <c r="PBI282" s="15"/>
      <c r="PBJ282" s="620"/>
      <c r="PBK282" s="622"/>
      <c r="PBL282" s="624"/>
      <c r="PBM282" s="22"/>
      <c r="PBN282" s="626" t="s">
        <v>45</v>
      </c>
      <c r="PBO282" s="627"/>
      <c r="PBP282" s="17"/>
      <c r="PBQ282" s="21"/>
      <c r="PBR282" s="630"/>
      <c r="PBS282" s="41"/>
      <c r="PBT282" s="16"/>
      <c r="PBU282" s="632" t="s">
        <v>46</v>
      </c>
      <c r="PBV282" s="645"/>
      <c r="PBW282" s="624"/>
      <c r="PBX282" s="641" t="s">
        <v>11</v>
      </c>
      <c r="PBY282" s="643" t="s">
        <v>11</v>
      </c>
      <c r="PBZ282" s="17"/>
      <c r="PCA282" s="42"/>
      <c r="PCB282" s="43"/>
      <c r="PCC282" s="42"/>
      <c r="PCD282" s="20"/>
      <c r="PCE282" s="18"/>
      <c r="PCF282" s="19"/>
      <c r="PCG282" s="18"/>
      <c r="PCH282" s="19"/>
      <c r="PCI282" s="18"/>
      <c r="PCJ282" s="19"/>
      <c r="PCK282" s="18"/>
      <c r="PCL282" s="160"/>
      <c r="PCM282" s="17"/>
      <c r="PCN282" s="16"/>
      <c r="PCO282" s="15"/>
      <c r="PCP282" s="620"/>
      <c r="PCQ282" s="622"/>
      <c r="PCR282" s="624"/>
      <c r="PCS282" s="22"/>
      <c r="PCT282" s="626" t="s">
        <v>45</v>
      </c>
      <c r="PCU282" s="627"/>
      <c r="PCV282" s="17"/>
      <c r="PCW282" s="21"/>
      <c r="PCX282" s="630"/>
      <c r="PCY282" s="41"/>
      <c r="PCZ282" s="16"/>
      <c r="PDA282" s="632" t="s">
        <v>46</v>
      </c>
      <c r="PDB282" s="645"/>
      <c r="PDC282" s="624"/>
      <c r="PDD282" s="641" t="s">
        <v>11</v>
      </c>
      <c r="PDE282" s="643" t="s">
        <v>11</v>
      </c>
      <c r="PDF282" s="17"/>
      <c r="PDG282" s="42"/>
      <c r="PDH282" s="43"/>
      <c r="PDI282" s="42"/>
      <c r="PDJ282" s="20"/>
      <c r="PDK282" s="18"/>
      <c r="PDL282" s="19"/>
      <c r="PDM282" s="18"/>
      <c r="PDN282" s="19"/>
      <c r="PDO282" s="18"/>
      <c r="PDP282" s="19"/>
      <c r="PDQ282" s="18"/>
      <c r="PDR282" s="160"/>
      <c r="PDS282" s="17"/>
      <c r="PDT282" s="16"/>
      <c r="PDU282" s="15"/>
      <c r="PDV282" s="620"/>
      <c r="PDW282" s="622"/>
      <c r="PDX282" s="624"/>
      <c r="PDY282" s="22"/>
      <c r="PDZ282" s="626" t="s">
        <v>45</v>
      </c>
      <c r="PEA282" s="627"/>
      <c r="PEB282" s="17"/>
      <c r="PEC282" s="21"/>
      <c r="PED282" s="630"/>
      <c r="PEE282" s="41"/>
      <c r="PEF282" s="16"/>
      <c r="PEG282" s="632" t="s">
        <v>46</v>
      </c>
      <c r="PEH282" s="645"/>
      <c r="PEI282" s="624"/>
      <c r="PEJ282" s="641" t="s">
        <v>11</v>
      </c>
      <c r="PEK282" s="643" t="s">
        <v>11</v>
      </c>
      <c r="PEL282" s="17"/>
      <c r="PEM282" s="42"/>
      <c r="PEN282" s="43"/>
      <c r="PEO282" s="42"/>
      <c r="PEP282" s="20"/>
      <c r="PEQ282" s="18"/>
      <c r="PER282" s="19"/>
      <c r="PES282" s="18"/>
      <c r="PET282" s="19"/>
      <c r="PEU282" s="18"/>
      <c r="PEV282" s="19"/>
      <c r="PEW282" s="18"/>
      <c r="PEX282" s="160"/>
      <c r="PEY282" s="17"/>
      <c r="PEZ282" s="16"/>
      <c r="PFA282" s="15"/>
      <c r="PFB282" s="620"/>
      <c r="PFC282" s="622"/>
      <c r="PFD282" s="624"/>
      <c r="PFE282" s="22"/>
      <c r="PFF282" s="626" t="s">
        <v>45</v>
      </c>
      <c r="PFG282" s="627"/>
      <c r="PFH282" s="17"/>
      <c r="PFI282" s="21"/>
      <c r="PFJ282" s="630"/>
      <c r="PFK282" s="41"/>
      <c r="PFL282" s="16"/>
      <c r="PFM282" s="632" t="s">
        <v>46</v>
      </c>
      <c r="PFN282" s="645"/>
      <c r="PFO282" s="624"/>
      <c r="PFP282" s="641" t="s">
        <v>11</v>
      </c>
      <c r="PFQ282" s="643" t="s">
        <v>11</v>
      </c>
      <c r="PFR282" s="17"/>
      <c r="PFS282" s="42"/>
      <c r="PFT282" s="43"/>
      <c r="PFU282" s="42"/>
      <c r="PFV282" s="20"/>
      <c r="PFW282" s="18"/>
      <c r="PFX282" s="19"/>
      <c r="PFY282" s="18"/>
      <c r="PFZ282" s="19"/>
      <c r="PGA282" s="18"/>
      <c r="PGB282" s="19"/>
      <c r="PGC282" s="18"/>
      <c r="PGD282" s="160"/>
      <c r="PGE282" s="17"/>
      <c r="PGF282" s="16"/>
      <c r="PGG282" s="15"/>
      <c r="PGH282" s="620"/>
      <c r="PGI282" s="622"/>
      <c r="PGJ282" s="624"/>
      <c r="PGK282" s="22"/>
      <c r="PGL282" s="626" t="s">
        <v>45</v>
      </c>
      <c r="PGM282" s="627"/>
      <c r="PGN282" s="17"/>
      <c r="PGO282" s="21"/>
      <c r="PGP282" s="630"/>
      <c r="PGQ282" s="41"/>
      <c r="PGR282" s="16"/>
      <c r="PGS282" s="632" t="s">
        <v>46</v>
      </c>
      <c r="PGT282" s="645"/>
      <c r="PGU282" s="624"/>
      <c r="PGV282" s="641" t="s">
        <v>11</v>
      </c>
      <c r="PGW282" s="643" t="s">
        <v>11</v>
      </c>
      <c r="PGX282" s="17"/>
      <c r="PGY282" s="42"/>
      <c r="PGZ282" s="43"/>
      <c r="PHA282" s="42"/>
      <c r="PHB282" s="20"/>
      <c r="PHC282" s="18"/>
      <c r="PHD282" s="19"/>
      <c r="PHE282" s="18"/>
      <c r="PHF282" s="19"/>
      <c r="PHG282" s="18"/>
      <c r="PHH282" s="19"/>
      <c r="PHI282" s="18"/>
      <c r="PHJ282" s="160"/>
      <c r="PHK282" s="17"/>
      <c r="PHL282" s="16"/>
      <c r="PHM282" s="15"/>
      <c r="PHN282" s="620"/>
      <c r="PHO282" s="622"/>
      <c r="PHP282" s="624"/>
      <c r="PHQ282" s="22"/>
      <c r="PHR282" s="626" t="s">
        <v>45</v>
      </c>
      <c r="PHS282" s="627"/>
      <c r="PHT282" s="17"/>
      <c r="PHU282" s="21"/>
      <c r="PHV282" s="630"/>
      <c r="PHW282" s="41"/>
      <c r="PHX282" s="16"/>
      <c r="PHY282" s="632" t="s">
        <v>46</v>
      </c>
      <c r="PHZ282" s="645"/>
      <c r="PIA282" s="624"/>
      <c r="PIB282" s="641" t="s">
        <v>11</v>
      </c>
      <c r="PIC282" s="643" t="s">
        <v>11</v>
      </c>
      <c r="PID282" s="17"/>
      <c r="PIE282" s="42"/>
      <c r="PIF282" s="43"/>
      <c r="PIG282" s="42"/>
      <c r="PIH282" s="20"/>
      <c r="PII282" s="18"/>
      <c r="PIJ282" s="19"/>
      <c r="PIK282" s="18"/>
      <c r="PIL282" s="19"/>
      <c r="PIM282" s="18"/>
      <c r="PIN282" s="19"/>
      <c r="PIO282" s="18"/>
      <c r="PIP282" s="160"/>
      <c r="PIQ282" s="17"/>
      <c r="PIR282" s="16"/>
      <c r="PIS282" s="15"/>
      <c r="PIT282" s="620"/>
      <c r="PIU282" s="622"/>
      <c r="PIV282" s="624"/>
      <c r="PIW282" s="22"/>
      <c r="PIX282" s="626" t="s">
        <v>45</v>
      </c>
      <c r="PIY282" s="627"/>
      <c r="PIZ282" s="17"/>
      <c r="PJA282" s="21"/>
      <c r="PJB282" s="630"/>
      <c r="PJC282" s="41"/>
      <c r="PJD282" s="16"/>
      <c r="PJE282" s="632" t="s">
        <v>46</v>
      </c>
      <c r="PJF282" s="645"/>
      <c r="PJG282" s="624"/>
      <c r="PJH282" s="641" t="s">
        <v>11</v>
      </c>
      <c r="PJI282" s="643" t="s">
        <v>11</v>
      </c>
      <c r="PJJ282" s="17"/>
      <c r="PJK282" s="42"/>
      <c r="PJL282" s="43"/>
      <c r="PJM282" s="42"/>
      <c r="PJN282" s="20"/>
      <c r="PJO282" s="18"/>
      <c r="PJP282" s="19"/>
      <c r="PJQ282" s="18"/>
      <c r="PJR282" s="19"/>
      <c r="PJS282" s="18"/>
      <c r="PJT282" s="19"/>
      <c r="PJU282" s="18"/>
      <c r="PJV282" s="160"/>
      <c r="PJW282" s="17"/>
      <c r="PJX282" s="16"/>
      <c r="PJY282" s="15"/>
      <c r="PJZ282" s="620"/>
      <c r="PKA282" s="622"/>
      <c r="PKB282" s="624"/>
      <c r="PKC282" s="22"/>
      <c r="PKD282" s="626" t="s">
        <v>45</v>
      </c>
      <c r="PKE282" s="627"/>
      <c r="PKF282" s="17"/>
      <c r="PKG282" s="21"/>
      <c r="PKH282" s="630"/>
      <c r="PKI282" s="41"/>
      <c r="PKJ282" s="16"/>
      <c r="PKK282" s="632" t="s">
        <v>46</v>
      </c>
      <c r="PKL282" s="645"/>
      <c r="PKM282" s="624"/>
      <c r="PKN282" s="641" t="s">
        <v>11</v>
      </c>
      <c r="PKO282" s="643" t="s">
        <v>11</v>
      </c>
      <c r="PKP282" s="17"/>
      <c r="PKQ282" s="42"/>
      <c r="PKR282" s="43"/>
      <c r="PKS282" s="42"/>
      <c r="PKT282" s="20"/>
      <c r="PKU282" s="18"/>
      <c r="PKV282" s="19"/>
      <c r="PKW282" s="18"/>
      <c r="PKX282" s="19"/>
      <c r="PKY282" s="18"/>
      <c r="PKZ282" s="19"/>
      <c r="PLA282" s="18"/>
      <c r="PLB282" s="160"/>
      <c r="PLC282" s="17"/>
      <c r="PLD282" s="16"/>
      <c r="PLE282" s="15"/>
      <c r="PLF282" s="620"/>
      <c r="PLG282" s="622"/>
      <c r="PLH282" s="624"/>
      <c r="PLI282" s="22"/>
      <c r="PLJ282" s="626" t="s">
        <v>45</v>
      </c>
      <c r="PLK282" s="627"/>
      <c r="PLL282" s="17"/>
      <c r="PLM282" s="21"/>
      <c r="PLN282" s="630"/>
      <c r="PLO282" s="41"/>
      <c r="PLP282" s="16"/>
      <c r="PLQ282" s="632" t="s">
        <v>46</v>
      </c>
      <c r="PLR282" s="645"/>
      <c r="PLS282" s="624"/>
      <c r="PLT282" s="641" t="s">
        <v>11</v>
      </c>
      <c r="PLU282" s="643" t="s">
        <v>11</v>
      </c>
      <c r="PLV282" s="17"/>
      <c r="PLW282" s="42"/>
      <c r="PLX282" s="43"/>
      <c r="PLY282" s="42"/>
      <c r="PLZ282" s="20"/>
      <c r="PMA282" s="18"/>
      <c r="PMB282" s="19"/>
      <c r="PMC282" s="18"/>
      <c r="PMD282" s="19"/>
      <c r="PME282" s="18"/>
      <c r="PMF282" s="19"/>
      <c r="PMG282" s="18"/>
      <c r="PMH282" s="160"/>
      <c r="PMI282" s="17"/>
      <c r="PMJ282" s="16"/>
      <c r="PMK282" s="15"/>
      <c r="PML282" s="620"/>
      <c r="PMM282" s="622"/>
      <c r="PMN282" s="624"/>
      <c r="PMO282" s="22"/>
      <c r="PMP282" s="626" t="s">
        <v>45</v>
      </c>
      <c r="PMQ282" s="627"/>
      <c r="PMR282" s="17"/>
      <c r="PMS282" s="21"/>
      <c r="PMT282" s="630"/>
      <c r="PMU282" s="41"/>
      <c r="PMV282" s="16"/>
      <c r="PMW282" s="632" t="s">
        <v>46</v>
      </c>
      <c r="PMX282" s="645"/>
      <c r="PMY282" s="624"/>
      <c r="PMZ282" s="641" t="s">
        <v>11</v>
      </c>
      <c r="PNA282" s="643" t="s">
        <v>11</v>
      </c>
      <c r="PNB282" s="17"/>
      <c r="PNC282" s="42"/>
      <c r="PND282" s="43"/>
      <c r="PNE282" s="42"/>
      <c r="PNF282" s="20"/>
      <c r="PNG282" s="18"/>
      <c r="PNH282" s="19"/>
      <c r="PNI282" s="18"/>
      <c r="PNJ282" s="19"/>
      <c r="PNK282" s="18"/>
      <c r="PNL282" s="19"/>
      <c r="PNM282" s="18"/>
      <c r="PNN282" s="160"/>
      <c r="PNO282" s="17"/>
      <c r="PNP282" s="16"/>
      <c r="PNQ282" s="15"/>
      <c r="PNR282" s="620"/>
      <c r="PNS282" s="622"/>
      <c r="PNT282" s="624"/>
      <c r="PNU282" s="22"/>
      <c r="PNV282" s="626" t="s">
        <v>45</v>
      </c>
      <c r="PNW282" s="627"/>
      <c r="PNX282" s="17"/>
      <c r="PNY282" s="21"/>
      <c r="PNZ282" s="630"/>
      <c r="POA282" s="41"/>
      <c r="POB282" s="16"/>
      <c r="POC282" s="632" t="s">
        <v>46</v>
      </c>
      <c r="POD282" s="645"/>
      <c r="POE282" s="624"/>
      <c r="POF282" s="641" t="s">
        <v>11</v>
      </c>
      <c r="POG282" s="643" t="s">
        <v>11</v>
      </c>
      <c r="POH282" s="17"/>
      <c r="POI282" s="42"/>
      <c r="POJ282" s="43"/>
      <c r="POK282" s="42"/>
      <c r="POL282" s="20"/>
      <c r="POM282" s="18"/>
      <c r="PON282" s="19"/>
      <c r="POO282" s="18"/>
      <c r="POP282" s="19"/>
      <c r="POQ282" s="18"/>
      <c r="POR282" s="19"/>
      <c r="POS282" s="18"/>
      <c r="POT282" s="160"/>
      <c r="POU282" s="17"/>
      <c r="POV282" s="16"/>
      <c r="POW282" s="15"/>
      <c r="POX282" s="620"/>
      <c r="POY282" s="622"/>
      <c r="POZ282" s="624"/>
      <c r="PPA282" s="22"/>
      <c r="PPB282" s="626" t="s">
        <v>45</v>
      </c>
      <c r="PPC282" s="627"/>
      <c r="PPD282" s="17"/>
      <c r="PPE282" s="21"/>
      <c r="PPF282" s="630"/>
      <c r="PPG282" s="41"/>
      <c r="PPH282" s="16"/>
      <c r="PPI282" s="632" t="s">
        <v>46</v>
      </c>
      <c r="PPJ282" s="645"/>
      <c r="PPK282" s="624"/>
      <c r="PPL282" s="641" t="s">
        <v>11</v>
      </c>
      <c r="PPM282" s="643" t="s">
        <v>11</v>
      </c>
      <c r="PPN282" s="17"/>
      <c r="PPO282" s="42"/>
      <c r="PPP282" s="43"/>
      <c r="PPQ282" s="42"/>
      <c r="PPR282" s="20"/>
      <c r="PPS282" s="18"/>
      <c r="PPT282" s="19"/>
      <c r="PPU282" s="18"/>
      <c r="PPV282" s="19"/>
      <c r="PPW282" s="18"/>
      <c r="PPX282" s="19"/>
      <c r="PPY282" s="18"/>
      <c r="PPZ282" s="160"/>
      <c r="PQA282" s="17"/>
      <c r="PQB282" s="16"/>
      <c r="PQC282" s="15"/>
      <c r="PQD282" s="620"/>
      <c r="PQE282" s="622"/>
      <c r="PQF282" s="624"/>
      <c r="PQG282" s="22"/>
      <c r="PQH282" s="626" t="s">
        <v>45</v>
      </c>
      <c r="PQI282" s="627"/>
      <c r="PQJ282" s="17"/>
      <c r="PQK282" s="21"/>
      <c r="PQL282" s="630"/>
      <c r="PQM282" s="41"/>
      <c r="PQN282" s="16"/>
      <c r="PQO282" s="632" t="s">
        <v>46</v>
      </c>
      <c r="PQP282" s="645"/>
      <c r="PQQ282" s="624"/>
      <c r="PQR282" s="641" t="s">
        <v>11</v>
      </c>
      <c r="PQS282" s="643" t="s">
        <v>11</v>
      </c>
      <c r="PQT282" s="17"/>
      <c r="PQU282" s="42"/>
      <c r="PQV282" s="43"/>
      <c r="PQW282" s="42"/>
      <c r="PQX282" s="20"/>
      <c r="PQY282" s="18"/>
      <c r="PQZ282" s="19"/>
      <c r="PRA282" s="18"/>
      <c r="PRB282" s="19"/>
      <c r="PRC282" s="18"/>
      <c r="PRD282" s="19"/>
      <c r="PRE282" s="18"/>
      <c r="PRF282" s="160"/>
      <c r="PRG282" s="17"/>
      <c r="PRH282" s="16"/>
      <c r="PRI282" s="15"/>
      <c r="PRJ282" s="620"/>
      <c r="PRK282" s="622"/>
      <c r="PRL282" s="624"/>
      <c r="PRM282" s="22"/>
      <c r="PRN282" s="626" t="s">
        <v>45</v>
      </c>
      <c r="PRO282" s="627"/>
      <c r="PRP282" s="17"/>
      <c r="PRQ282" s="21"/>
      <c r="PRR282" s="630"/>
      <c r="PRS282" s="41"/>
      <c r="PRT282" s="16"/>
      <c r="PRU282" s="632" t="s">
        <v>46</v>
      </c>
      <c r="PRV282" s="645"/>
      <c r="PRW282" s="624"/>
      <c r="PRX282" s="641" t="s">
        <v>11</v>
      </c>
      <c r="PRY282" s="643" t="s">
        <v>11</v>
      </c>
      <c r="PRZ282" s="17"/>
      <c r="PSA282" s="42"/>
      <c r="PSB282" s="43"/>
      <c r="PSC282" s="42"/>
      <c r="PSD282" s="20"/>
      <c r="PSE282" s="18"/>
      <c r="PSF282" s="19"/>
      <c r="PSG282" s="18"/>
      <c r="PSH282" s="19"/>
      <c r="PSI282" s="18"/>
      <c r="PSJ282" s="19"/>
      <c r="PSK282" s="18"/>
      <c r="PSL282" s="160"/>
      <c r="PSM282" s="17"/>
      <c r="PSN282" s="16"/>
      <c r="PSO282" s="15"/>
      <c r="PSP282" s="620"/>
      <c r="PSQ282" s="622"/>
      <c r="PSR282" s="624"/>
      <c r="PSS282" s="22"/>
      <c r="PST282" s="626" t="s">
        <v>45</v>
      </c>
      <c r="PSU282" s="627"/>
      <c r="PSV282" s="17"/>
      <c r="PSW282" s="21"/>
      <c r="PSX282" s="630"/>
      <c r="PSY282" s="41"/>
      <c r="PSZ282" s="16"/>
      <c r="PTA282" s="632" t="s">
        <v>46</v>
      </c>
      <c r="PTB282" s="645"/>
      <c r="PTC282" s="624"/>
      <c r="PTD282" s="641" t="s">
        <v>11</v>
      </c>
      <c r="PTE282" s="643" t="s">
        <v>11</v>
      </c>
      <c r="PTF282" s="17"/>
      <c r="PTG282" s="42"/>
      <c r="PTH282" s="43"/>
      <c r="PTI282" s="42"/>
      <c r="PTJ282" s="20"/>
      <c r="PTK282" s="18"/>
      <c r="PTL282" s="19"/>
      <c r="PTM282" s="18"/>
      <c r="PTN282" s="19"/>
      <c r="PTO282" s="18"/>
      <c r="PTP282" s="19"/>
      <c r="PTQ282" s="18"/>
      <c r="PTR282" s="160"/>
      <c r="PTS282" s="17"/>
      <c r="PTT282" s="16"/>
      <c r="PTU282" s="15"/>
      <c r="PTV282" s="620"/>
      <c r="PTW282" s="622"/>
      <c r="PTX282" s="624"/>
      <c r="PTY282" s="22"/>
      <c r="PTZ282" s="626" t="s">
        <v>45</v>
      </c>
      <c r="PUA282" s="627"/>
      <c r="PUB282" s="17"/>
      <c r="PUC282" s="21"/>
      <c r="PUD282" s="630"/>
      <c r="PUE282" s="41"/>
      <c r="PUF282" s="16"/>
      <c r="PUG282" s="632" t="s">
        <v>46</v>
      </c>
      <c r="PUH282" s="645"/>
      <c r="PUI282" s="624"/>
      <c r="PUJ282" s="641" t="s">
        <v>11</v>
      </c>
      <c r="PUK282" s="643" t="s">
        <v>11</v>
      </c>
      <c r="PUL282" s="17"/>
      <c r="PUM282" s="42"/>
      <c r="PUN282" s="43"/>
      <c r="PUO282" s="42"/>
      <c r="PUP282" s="20"/>
      <c r="PUQ282" s="18"/>
      <c r="PUR282" s="19"/>
      <c r="PUS282" s="18"/>
      <c r="PUT282" s="19"/>
      <c r="PUU282" s="18"/>
      <c r="PUV282" s="19"/>
      <c r="PUW282" s="18"/>
      <c r="PUX282" s="160"/>
      <c r="PUY282" s="17"/>
      <c r="PUZ282" s="16"/>
      <c r="PVA282" s="15"/>
      <c r="PVB282" s="620"/>
      <c r="PVC282" s="622"/>
      <c r="PVD282" s="624"/>
      <c r="PVE282" s="22"/>
      <c r="PVF282" s="626" t="s">
        <v>45</v>
      </c>
      <c r="PVG282" s="627"/>
      <c r="PVH282" s="17"/>
      <c r="PVI282" s="21"/>
      <c r="PVJ282" s="630"/>
      <c r="PVK282" s="41"/>
      <c r="PVL282" s="16"/>
      <c r="PVM282" s="632" t="s">
        <v>46</v>
      </c>
      <c r="PVN282" s="645"/>
      <c r="PVO282" s="624"/>
      <c r="PVP282" s="641" t="s">
        <v>11</v>
      </c>
      <c r="PVQ282" s="643" t="s">
        <v>11</v>
      </c>
      <c r="PVR282" s="17"/>
      <c r="PVS282" s="42"/>
      <c r="PVT282" s="43"/>
      <c r="PVU282" s="42"/>
      <c r="PVV282" s="20"/>
      <c r="PVW282" s="18"/>
      <c r="PVX282" s="19"/>
      <c r="PVY282" s="18"/>
      <c r="PVZ282" s="19"/>
      <c r="PWA282" s="18"/>
      <c r="PWB282" s="19"/>
      <c r="PWC282" s="18"/>
      <c r="PWD282" s="160"/>
      <c r="PWE282" s="17"/>
      <c r="PWF282" s="16"/>
      <c r="PWG282" s="15"/>
      <c r="PWH282" s="620"/>
      <c r="PWI282" s="622"/>
      <c r="PWJ282" s="624"/>
      <c r="PWK282" s="22"/>
      <c r="PWL282" s="626" t="s">
        <v>45</v>
      </c>
      <c r="PWM282" s="627"/>
      <c r="PWN282" s="17"/>
      <c r="PWO282" s="21"/>
      <c r="PWP282" s="630"/>
      <c r="PWQ282" s="41"/>
      <c r="PWR282" s="16"/>
      <c r="PWS282" s="632" t="s">
        <v>46</v>
      </c>
      <c r="PWT282" s="645"/>
      <c r="PWU282" s="624"/>
      <c r="PWV282" s="641" t="s">
        <v>11</v>
      </c>
      <c r="PWW282" s="643" t="s">
        <v>11</v>
      </c>
      <c r="PWX282" s="17"/>
      <c r="PWY282" s="42"/>
      <c r="PWZ282" s="43"/>
      <c r="PXA282" s="42"/>
      <c r="PXB282" s="20"/>
      <c r="PXC282" s="18"/>
      <c r="PXD282" s="19"/>
      <c r="PXE282" s="18"/>
      <c r="PXF282" s="19"/>
      <c r="PXG282" s="18"/>
      <c r="PXH282" s="19"/>
      <c r="PXI282" s="18"/>
      <c r="PXJ282" s="160"/>
      <c r="PXK282" s="17"/>
      <c r="PXL282" s="16"/>
      <c r="PXM282" s="15"/>
      <c r="PXN282" s="620"/>
      <c r="PXO282" s="622"/>
      <c r="PXP282" s="624"/>
      <c r="PXQ282" s="22"/>
      <c r="PXR282" s="626" t="s">
        <v>45</v>
      </c>
      <c r="PXS282" s="627"/>
      <c r="PXT282" s="17"/>
      <c r="PXU282" s="21"/>
      <c r="PXV282" s="630"/>
      <c r="PXW282" s="41"/>
      <c r="PXX282" s="16"/>
      <c r="PXY282" s="632" t="s">
        <v>46</v>
      </c>
      <c r="PXZ282" s="645"/>
      <c r="PYA282" s="624"/>
      <c r="PYB282" s="641" t="s">
        <v>11</v>
      </c>
      <c r="PYC282" s="643" t="s">
        <v>11</v>
      </c>
      <c r="PYD282" s="17"/>
      <c r="PYE282" s="42"/>
      <c r="PYF282" s="43"/>
      <c r="PYG282" s="42"/>
      <c r="PYH282" s="20"/>
      <c r="PYI282" s="18"/>
      <c r="PYJ282" s="19"/>
      <c r="PYK282" s="18"/>
      <c r="PYL282" s="19"/>
      <c r="PYM282" s="18"/>
      <c r="PYN282" s="19"/>
      <c r="PYO282" s="18"/>
      <c r="PYP282" s="160"/>
      <c r="PYQ282" s="17"/>
      <c r="PYR282" s="16"/>
      <c r="PYS282" s="15"/>
      <c r="PYT282" s="620"/>
      <c r="PYU282" s="622"/>
      <c r="PYV282" s="624"/>
      <c r="PYW282" s="22"/>
      <c r="PYX282" s="626" t="s">
        <v>45</v>
      </c>
      <c r="PYY282" s="627"/>
      <c r="PYZ282" s="17"/>
      <c r="PZA282" s="21"/>
      <c r="PZB282" s="630"/>
      <c r="PZC282" s="41"/>
      <c r="PZD282" s="16"/>
      <c r="PZE282" s="632" t="s">
        <v>46</v>
      </c>
      <c r="PZF282" s="645"/>
      <c r="PZG282" s="624"/>
      <c r="PZH282" s="641" t="s">
        <v>11</v>
      </c>
      <c r="PZI282" s="643" t="s">
        <v>11</v>
      </c>
      <c r="PZJ282" s="17"/>
      <c r="PZK282" s="42"/>
      <c r="PZL282" s="43"/>
      <c r="PZM282" s="42"/>
      <c r="PZN282" s="20"/>
      <c r="PZO282" s="18"/>
      <c r="PZP282" s="19"/>
      <c r="PZQ282" s="18"/>
      <c r="PZR282" s="19"/>
      <c r="PZS282" s="18"/>
      <c r="PZT282" s="19"/>
      <c r="PZU282" s="18"/>
      <c r="PZV282" s="160"/>
      <c r="PZW282" s="17"/>
      <c r="PZX282" s="16"/>
      <c r="PZY282" s="15"/>
      <c r="PZZ282" s="620"/>
      <c r="QAA282" s="622"/>
      <c r="QAB282" s="624"/>
      <c r="QAC282" s="22"/>
      <c r="QAD282" s="626" t="s">
        <v>45</v>
      </c>
      <c r="QAE282" s="627"/>
      <c r="QAF282" s="17"/>
      <c r="QAG282" s="21"/>
      <c r="QAH282" s="630"/>
      <c r="QAI282" s="41"/>
      <c r="QAJ282" s="16"/>
      <c r="QAK282" s="632" t="s">
        <v>46</v>
      </c>
      <c r="QAL282" s="645"/>
      <c r="QAM282" s="624"/>
      <c r="QAN282" s="641" t="s">
        <v>11</v>
      </c>
      <c r="QAO282" s="643" t="s">
        <v>11</v>
      </c>
      <c r="QAP282" s="17"/>
      <c r="QAQ282" s="42"/>
      <c r="QAR282" s="43"/>
      <c r="QAS282" s="42"/>
      <c r="QAT282" s="20"/>
      <c r="QAU282" s="18"/>
      <c r="QAV282" s="19"/>
      <c r="QAW282" s="18"/>
      <c r="QAX282" s="19"/>
      <c r="QAY282" s="18"/>
      <c r="QAZ282" s="19"/>
      <c r="QBA282" s="18"/>
      <c r="QBB282" s="160"/>
      <c r="QBC282" s="17"/>
      <c r="QBD282" s="16"/>
      <c r="QBE282" s="15"/>
      <c r="QBF282" s="620"/>
      <c r="QBG282" s="622"/>
      <c r="QBH282" s="624"/>
      <c r="QBI282" s="22"/>
      <c r="QBJ282" s="626" t="s">
        <v>45</v>
      </c>
      <c r="QBK282" s="627"/>
      <c r="QBL282" s="17"/>
      <c r="QBM282" s="21"/>
      <c r="QBN282" s="630"/>
      <c r="QBO282" s="41"/>
      <c r="QBP282" s="16"/>
      <c r="QBQ282" s="632" t="s">
        <v>46</v>
      </c>
      <c r="QBR282" s="645"/>
      <c r="QBS282" s="624"/>
      <c r="QBT282" s="641" t="s">
        <v>11</v>
      </c>
      <c r="QBU282" s="643" t="s">
        <v>11</v>
      </c>
      <c r="QBV282" s="17"/>
      <c r="QBW282" s="42"/>
      <c r="QBX282" s="43"/>
      <c r="QBY282" s="42"/>
      <c r="QBZ282" s="20"/>
      <c r="QCA282" s="18"/>
      <c r="QCB282" s="19"/>
      <c r="QCC282" s="18"/>
      <c r="QCD282" s="19"/>
      <c r="QCE282" s="18"/>
      <c r="QCF282" s="19"/>
      <c r="QCG282" s="18"/>
      <c r="QCH282" s="160"/>
      <c r="QCI282" s="17"/>
      <c r="QCJ282" s="16"/>
      <c r="QCK282" s="15"/>
      <c r="QCL282" s="620"/>
      <c r="QCM282" s="622"/>
      <c r="QCN282" s="624"/>
      <c r="QCO282" s="22"/>
      <c r="QCP282" s="626" t="s">
        <v>45</v>
      </c>
      <c r="QCQ282" s="627"/>
      <c r="QCR282" s="17"/>
      <c r="QCS282" s="21"/>
      <c r="QCT282" s="630"/>
      <c r="QCU282" s="41"/>
      <c r="QCV282" s="16"/>
      <c r="QCW282" s="632" t="s">
        <v>46</v>
      </c>
      <c r="QCX282" s="645"/>
      <c r="QCY282" s="624"/>
      <c r="QCZ282" s="641" t="s">
        <v>11</v>
      </c>
      <c r="QDA282" s="643" t="s">
        <v>11</v>
      </c>
      <c r="QDB282" s="17"/>
      <c r="QDC282" s="42"/>
      <c r="QDD282" s="43"/>
      <c r="QDE282" s="42"/>
      <c r="QDF282" s="20"/>
      <c r="QDG282" s="18"/>
      <c r="QDH282" s="19"/>
      <c r="QDI282" s="18"/>
      <c r="QDJ282" s="19"/>
      <c r="QDK282" s="18"/>
      <c r="QDL282" s="19"/>
      <c r="QDM282" s="18"/>
      <c r="QDN282" s="160"/>
      <c r="QDO282" s="17"/>
      <c r="QDP282" s="16"/>
      <c r="QDQ282" s="15"/>
      <c r="QDR282" s="620"/>
      <c r="QDS282" s="622"/>
      <c r="QDT282" s="624"/>
      <c r="QDU282" s="22"/>
      <c r="QDV282" s="626" t="s">
        <v>45</v>
      </c>
      <c r="QDW282" s="627"/>
      <c r="QDX282" s="17"/>
      <c r="QDY282" s="21"/>
      <c r="QDZ282" s="630"/>
      <c r="QEA282" s="41"/>
      <c r="QEB282" s="16"/>
      <c r="QEC282" s="632" t="s">
        <v>46</v>
      </c>
      <c r="QED282" s="645"/>
      <c r="QEE282" s="624"/>
      <c r="QEF282" s="641" t="s">
        <v>11</v>
      </c>
      <c r="QEG282" s="643" t="s">
        <v>11</v>
      </c>
      <c r="QEH282" s="17"/>
      <c r="QEI282" s="42"/>
      <c r="QEJ282" s="43"/>
      <c r="QEK282" s="42"/>
      <c r="QEL282" s="20"/>
      <c r="QEM282" s="18"/>
      <c r="QEN282" s="19"/>
      <c r="QEO282" s="18"/>
      <c r="QEP282" s="19"/>
      <c r="QEQ282" s="18"/>
      <c r="QER282" s="19"/>
      <c r="QES282" s="18"/>
      <c r="QET282" s="160"/>
      <c r="QEU282" s="17"/>
      <c r="QEV282" s="16"/>
      <c r="QEW282" s="15"/>
      <c r="QEX282" s="620"/>
      <c r="QEY282" s="622"/>
      <c r="QEZ282" s="624"/>
      <c r="QFA282" s="22"/>
      <c r="QFB282" s="626" t="s">
        <v>45</v>
      </c>
      <c r="QFC282" s="627"/>
      <c r="QFD282" s="17"/>
      <c r="QFE282" s="21"/>
      <c r="QFF282" s="630"/>
      <c r="QFG282" s="41"/>
      <c r="QFH282" s="16"/>
      <c r="QFI282" s="632" t="s">
        <v>46</v>
      </c>
      <c r="QFJ282" s="645"/>
      <c r="QFK282" s="624"/>
      <c r="QFL282" s="641" t="s">
        <v>11</v>
      </c>
      <c r="QFM282" s="643" t="s">
        <v>11</v>
      </c>
      <c r="QFN282" s="17"/>
      <c r="QFO282" s="42"/>
      <c r="QFP282" s="43"/>
      <c r="QFQ282" s="42"/>
      <c r="QFR282" s="20"/>
      <c r="QFS282" s="18"/>
      <c r="QFT282" s="19"/>
      <c r="QFU282" s="18"/>
      <c r="QFV282" s="19"/>
      <c r="QFW282" s="18"/>
      <c r="QFX282" s="19"/>
      <c r="QFY282" s="18"/>
      <c r="QFZ282" s="160"/>
      <c r="QGA282" s="17"/>
      <c r="QGB282" s="16"/>
      <c r="QGC282" s="15"/>
      <c r="QGD282" s="620"/>
      <c r="QGE282" s="622"/>
      <c r="QGF282" s="624"/>
      <c r="QGG282" s="22"/>
      <c r="QGH282" s="626" t="s">
        <v>45</v>
      </c>
      <c r="QGI282" s="627"/>
      <c r="QGJ282" s="17"/>
      <c r="QGK282" s="21"/>
      <c r="QGL282" s="630"/>
      <c r="QGM282" s="41"/>
      <c r="QGN282" s="16"/>
      <c r="QGO282" s="632" t="s">
        <v>46</v>
      </c>
      <c r="QGP282" s="645"/>
      <c r="QGQ282" s="624"/>
      <c r="QGR282" s="641" t="s">
        <v>11</v>
      </c>
      <c r="QGS282" s="643" t="s">
        <v>11</v>
      </c>
      <c r="QGT282" s="17"/>
      <c r="QGU282" s="42"/>
      <c r="QGV282" s="43"/>
      <c r="QGW282" s="42"/>
      <c r="QGX282" s="20"/>
      <c r="QGY282" s="18"/>
      <c r="QGZ282" s="19"/>
      <c r="QHA282" s="18"/>
      <c r="QHB282" s="19"/>
      <c r="QHC282" s="18"/>
      <c r="QHD282" s="19"/>
      <c r="QHE282" s="18"/>
      <c r="QHF282" s="160"/>
      <c r="QHG282" s="17"/>
      <c r="QHH282" s="16"/>
      <c r="QHI282" s="15"/>
      <c r="QHJ282" s="620"/>
      <c r="QHK282" s="622"/>
      <c r="QHL282" s="624"/>
      <c r="QHM282" s="22"/>
      <c r="QHN282" s="626" t="s">
        <v>45</v>
      </c>
      <c r="QHO282" s="627"/>
      <c r="QHP282" s="17"/>
      <c r="QHQ282" s="21"/>
      <c r="QHR282" s="630"/>
      <c r="QHS282" s="41"/>
      <c r="QHT282" s="16"/>
      <c r="QHU282" s="632" t="s">
        <v>46</v>
      </c>
      <c r="QHV282" s="645"/>
      <c r="QHW282" s="624"/>
      <c r="QHX282" s="641" t="s">
        <v>11</v>
      </c>
      <c r="QHY282" s="643" t="s">
        <v>11</v>
      </c>
      <c r="QHZ282" s="17"/>
      <c r="QIA282" s="42"/>
      <c r="QIB282" s="43"/>
      <c r="QIC282" s="42"/>
      <c r="QID282" s="20"/>
      <c r="QIE282" s="18"/>
      <c r="QIF282" s="19"/>
      <c r="QIG282" s="18"/>
      <c r="QIH282" s="19"/>
      <c r="QII282" s="18"/>
      <c r="QIJ282" s="19"/>
      <c r="QIK282" s="18"/>
      <c r="QIL282" s="160"/>
      <c r="QIM282" s="17"/>
      <c r="QIN282" s="16"/>
      <c r="QIO282" s="15"/>
      <c r="QIP282" s="620"/>
      <c r="QIQ282" s="622"/>
      <c r="QIR282" s="624"/>
      <c r="QIS282" s="22"/>
      <c r="QIT282" s="626" t="s">
        <v>45</v>
      </c>
      <c r="QIU282" s="627"/>
      <c r="QIV282" s="17"/>
      <c r="QIW282" s="21"/>
      <c r="QIX282" s="630"/>
      <c r="QIY282" s="41"/>
      <c r="QIZ282" s="16"/>
      <c r="QJA282" s="632" t="s">
        <v>46</v>
      </c>
      <c r="QJB282" s="645"/>
      <c r="QJC282" s="624"/>
      <c r="QJD282" s="641" t="s">
        <v>11</v>
      </c>
      <c r="QJE282" s="643" t="s">
        <v>11</v>
      </c>
      <c r="QJF282" s="17"/>
      <c r="QJG282" s="42"/>
      <c r="QJH282" s="43"/>
      <c r="QJI282" s="42"/>
      <c r="QJJ282" s="20"/>
      <c r="QJK282" s="18"/>
      <c r="QJL282" s="19"/>
      <c r="QJM282" s="18"/>
      <c r="QJN282" s="19"/>
      <c r="QJO282" s="18"/>
      <c r="QJP282" s="19"/>
      <c r="QJQ282" s="18"/>
      <c r="QJR282" s="160"/>
      <c r="QJS282" s="17"/>
      <c r="QJT282" s="16"/>
      <c r="QJU282" s="15"/>
      <c r="QJV282" s="620"/>
      <c r="QJW282" s="622"/>
      <c r="QJX282" s="624"/>
      <c r="QJY282" s="22"/>
      <c r="QJZ282" s="626" t="s">
        <v>45</v>
      </c>
      <c r="QKA282" s="627"/>
      <c r="QKB282" s="17"/>
      <c r="QKC282" s="21"/>
      <c r="QKD282" s="630"/>
      <c r="QKE282" s="41"/>
      <c r="QKF282" s="16"/>
      <c r="QKG282" s="632" t="s">
        <v>46</v>
      </c>
      <c r="QKH282" s="645"/>
      <c r="QKI282" s="624"/>
      <c r="QKJ282" s="641" t="s">
        <v>11</v>
      </c>
      <c r="QKK282" s="643" t="s">
        <v>11</v>
      </c>
      <c r="QKL282" s="17"/>
      <c r="QKM282" s="42"/>
      <c r="QKN282" s="43"/>
      <c r="QKO282" s="42"/>
      <c r="QKP282" s="20"/>
      <c r="QKQ282" s="18"/>
      <c r="QKR282" s="19"/>
      <c r="QKS282" s="18"/>
      <c r="QKT282" s="19"/>
      <c r="QKU282" s="18"/>
      <c r="QKV282" s="19"/>
      <c r="QKW282" s="18"/>
      <c r="QKX282" s="160"/>
      <c r="QKY282" s="17"/>
      <c r="QKZ282" s="16"/>
      <c r="QLA282" s="15"/>
      <c r="QLB282" s="620"/>
      <c r="QLC282" s="622"/>
      <c r="QLD282" s="624"/>
      <c r="QLE282" s="22"/>
      <c r="QLF282" s="626" t="s">
        <v>45</v>
      </c>
      <c r="QLG282" s="627"/>
      <c r="QLH282" s="17"/>
      <c r="QLI282" s="21"/>
      <c r="QLJ282" s="630"/>
      <c r="QLK282" s="41"/>
      <c r="QLL282" s="16"/>
      <c r="QLM282" s="632" t="s">
        <v>46</v>
      </c>
      <c r="QLN282" s="645"/>
      <c r="QLO282" s="624"/>
      <c r="QLP282" s="641" t="s">
        <v>11</v>
      </c>
      <c r="QLQ282" s="643" t="s">
        <v>11</v>
      </c>
      <c r="QLR282" s="17"/>
      <c r="QLS282" s="42"/>
      <c r="QLT282" s="43"/>
      <c r="QLU282" s="42"/>
      <c r="QLV282" s="20"/>
      <c r="QLW282" s="18"/>
      <c r="QLX282" s="19"/>
      <c r="QLY282" s="18"/>
      <c r="QLZ282" s="19"/>
      <c r="QMA282" s="18"/>
      <c r="QMB282" s="19"/>
      <c r="QMC282" s="18"/>
      <c r="QMD282" s="160"/>
      <c r="QME282" s="17"/>
      <c r="QMF282" s="16"/>
      <c r="QMG282" s="15"/>
      <c r="QMH282" s="620"/>
      <c r="QMI282" s="622"/>
      <c r="QMJ282" s="624"/>
      <c r="QMK282" s="22"/>
      <c r="QML282" s="626" t="s">
        <v>45</v>
      </c>
      <c r="QMM282" s="627"/>
      <c r="QMN282" s="17"/>
      <c r="QMO282" s="21"/>
      <c r="QMP282" s="630"/>
      <c r="QMQ282" s="41"/>
      <c r="QMR282" s="16"/>
      <c r="QMS282" s="632" t="s">
        <v>46</v>
      </c>
      <c r="QMT282" s="645"/>
      <c r="QMU282" s="624"/>
      <c r="QMV282" s="641" t="s">
        <v>11</v>
      </c>
      <c r="QMW282" s="643" t="s">
        <v>11</v>
      </c>
      <c r="QMX282" s="17"/>
      <c r="QMY282" s="42"/>
      <c r="QMZ282" s="43"/>
      <c r="QNA282" s="42"/>
      <c r="QNB282" s="20"/>
      <c r="QNC282" s="18"/>
      <c r="QND282" s="19"/>
      <c r="QNE282" s="18"/>
      <c r="QNF282" s="19"/>
      <c r="QNG282" s="18"/>
      <c r="QNH282" s="19"/>
      <c r="QNI282" s="18"/>
      <c r="QNJ282" s="160"/>
      <c r="QNK282" s="17"/>
      <c r="QNL282" s="16"/>
      <c r="QNM282" s="15"/>
      <c r="QNN282" s="620"/>
      <c r="QNO282" s="622"/>
      <c r="QNP282" s="624"/>
      <c r="QNQ282" s="22"/>
      <c r="QNR282" s="626" t="s">
        <v>45</v>
      </c>
      <c r="QNS282" s="627"/>
      <c r="QNT282" s="17"/>
      <c r="QNU282" s="21"/>
      <c r="QNV282" s="630"/>
      <c r="QNW282" s="41"/>
      <c r="QNX282" s="16"/>
      <c r="QNY282" s="632" t="s">
        <v>46</v>
      </c>
      <c r="QNZ282" s="645"/>
      <c r="QOA282" s="624"/>
      <c r="QOB282" s="641" t="s">
        <v>11</v>
      </c>
      <c r="QOC282" s="643" t="s">
        <v>11</v>
      </c>
      <c r="QOD282" s="17"/>
      <c r="QOE282" s="42"/>
      <c r="QOF282" s="43"/>
      <c r="QOG282" s="42"/>
      <c r="QOH282" s="20"/>
      <c r="QOI282" s="18"/>
      <c r="QOJ282" s="19"/>
      <c r="QOK282" s="18"/>
      <c r="QOL282" s="19"/>
      <c r="QOM282" s="18"/>
      <c r="QON282" s="19"/>
      <c r="QOO282" s="18"/>
      <c r="QOP282" s="160"/>
      <c r="QOQ282" s="17"/>
      <c r="QOR282" s="16"/>
      <c r="QOS282" s="15"/>
      <c r="QOT282" s="620"/>
      <c r="QOU282" s="622"/>
      <c r="QOV282" s="624"/>
      <c r="QOW282" s="22"/>
      <c r="QOX282" s="626" t="s">
        <v>45</v>
      </c>
      <c r="QOY282" s="627"/>
      <c r="QOZ282" s="17"/>
      <c r="QPA282" s="21"/>
      <c r="QPB282" s="630"/>
      <c r="QPC282" s="41"/>
      <c r="QPD282" s="16"/>
      <c r="QPE282" s="632" t="s">
        <v>46</v>
      </c>
      <c r="QPF282" s="645"/>
      <c r="QPG282" s="624"/>
      <c r="QPH282" s="641" t="s">
        <v>11</v>
      </c>
      <c r="QPI282" s="643" t="s">
        <v>11</v>
      </c>
      <c r="QPJ282" s="17"/>
      <c r="QPK282" s="42"/>
      <c r="QPL282" s="43"/>
      <c r="QPM282" s="42"/>
      <c r="QPN282" s="20"/>
      <c r="QPO282" s="18"/>
      <c r="QPP282" s="19"/>
      <c r="QPQ282" s="18"/>
      <c r="QPR282" s="19"/>
      <c r="QPS282" s="18"/>
      <c r="QPT282" s="19"/>
      <c r="QPU282" s="18"/>
      <c r="QPV282" s="160"/>
      <c r="QPW282" s="17"/>
      <c r="QPX282" s="16"/>
      <c r="QPY282" s="15"/>
      <c r="QPZ282" s="620"/>
      <c r="QQA282" s="622"/>
      <c r="QQB282" s="624"/>
      <c r="QQC282" s="22"/>
      <c r="QQD282" s="626" t="s">
        <v>45</v>
      </c>
      <c r="QQE282" s="627"/>
      <c r="QQF282" s="17"/>
      <c r="QQG282" s="21"/>
      <c r="QQH282" s="630"/>
      <c r="QQI282" s="41"/>
      <c r="QQJ282" s="16"/>
      <c r="QQK282" s="632" t="s">
        <v>46</v>
      </c>
      <c r="QQL282" s="645"/>
      <c r="QQM282" s="624"/>
      <c r="QQN282" s="641" t="s">
        <v>11</v>
      </c>
      <c r="QQO282" s="643" t="s">
        <v>11</v>
      </c>
      <c r="QQP282" s="17"/>
      <c r="QQQ282" s="42"/>
      <c r="QQR282" s="43"/>
      <c r="QQS282" s="42"/>
      <c r="QQT282" s="20"/>
      <c r="QQU282" s="18"/>
      <c r="QQV282" s="19"/>
      <c r="QQW282" s="18"/>
      <c r="QQX282" s="19"/>
      <c r="QQY282" s="18"/>
      <c r="QQZ282" s="19"/>
      <c r="QRA282" s="18"/>
      <c r="QRB282" s="160"/>
      <c r="QRC282" s="17"/>
      <c r="QRD282" s="16"/>
      <c r="QRE282" s="15"/>
      <c r="QRF282" s="620"/>
      <c r="QRG282" s="622"/>
      <c r="QRH282" s="624"/>
      <c r="QRI282" s="22"/>
      <c r="QRJ282" s="626" t="s">
        <v>45</v>
      </c>
      <c r="QRK282" s="627"/>
      <c r="QRL282" s="17"/>
      <c r="QRM282" s="21"/>
      <c r="QRN282" s="630"/>
      <c r="QRO282" s="41"/>
      <c r="QRP282" s="16"/>
      <c r="QRQ282" s="632" t="s">
        <v>46</v>
      </c>
      <c r="QRR282" s="645"/>
      <c r="QRS282" s="624"/>
      <c r="QRT282" s="641" t="s">
        <v>11</v>
      </c>
      <c r="QRU282" s="643" t="s">
        <v>11</v>
      </c>
      <c r="QRV282" s="17"/>
      <c r="QRW282" s="42"/>
      <c r="QRX282" s="43"/>
      <c r="QRY282" s="42"/>
      <c r="QRZ282" s="20"/>
      <c r="QSA282" s="18"/>
      <c r="QSB282" s="19"/>
      <c r="QSC282" s="18"/>
      <c r="QSD282" s="19"/>
      <c r="QSE282" s="18"/>
      <c r="QSF282" s="19"/>
      <c r="QSG282" s="18"/>
      <c r="QSH282" s="160"/>
      <c r="QSI282" s="17"/>
      <c r="QSJ282" s="16"/>
      <c r="QSK282" s="15"/>
      <c r="QSL282" s="620"/>
      <c r="QSM282" s="622"/>
      <c r="QSN282" s="624"/>
      <c r="QSO282" s="22"/>
      <c r="QSP282" s="626" t="s">
        <v>45</v>
      </c>
      <c r="QSQ282" s="627"/>
      <c r="QSR282" s="17"/>
      <c r="QSS282" s="21"/>
      <c r="QST282" s="630"/>
      <c r="QSU282" s="41"/>
      <c r="QSV282" s="16"/>
      <c r="QSW282" s="632" t="s">
        <v>46</v>
      </c>
      <c r="QSX282" s="645"/>
      <c r="QSY282" s="624"/>
      <c r="QSZ282" s="641" t="s">
        <v>11</v>
      </c>
      <c r="QTA282" s="643" t="s">
        <v>11</v>
      </c>
      <c r="QTB282" s="17"/>
      <c r="QTC282" s="42"/>
      <c r="QTD282" s="43"/>
      <c r="QTE282" s="42"/>
      <c r="QTF282" s="20"/>
      <c r="QTG282" s="18"/>
      <c r="QTH282" s="19"/>
      <c r="QTI282" s="18"/>
      <c r="QTJ282" s="19"/>
      <c r="QTK282" s="18"/>
      <c r="QTL282" s="19"/>
      <c r="QTM282" s="18"/>
      <c r="QTN282" s="160"/>
      <c r="QTO282" s="17"/>
      <c r="QTP282" s="16"/>
      <c r="QTQ282" s="15"/>
      <c r="QTR282" s="620"/>
      <c r="QTS282" s="622"/>
      <c r="QTT282" s="624"/>
      <c r="QTU282" s="22"/>
      <c r="QTV282" s="626" t="s">
        <v>45</v>
      </c>
      <c r="QTW282" s="627"/>
      <c r="QTX282" s="17"/>
      <c r="QTY282" s="21"/>
      <c r="QTZ282" s="630"/>
      <c r="QUA282" s="41"/>
      <c r="QUB282" s="16"/>
      <c r="QUC282" s="632" t="s">
        <v>46</v>
      </c>
      <c r="QUD282" s="645"/>
      <c r="QUE282" s="624"/>
      <c r="QUF282" s="641" t="s">
        <v>11</v>
      </c>
      <c r="QUG282" s="643" t="s">
        <v>11</v>
      </c>
      <c r="QUH282" s="17"/>
      <c r="QUI282" s="42"/>
      <c r="QUJ282" s="43"/>
      <c r="QUK282" s="42"/>
      <c r="QUL282" s="20"/>
      <c r="QUM282" s="18"/>
      <c r="QUN282" s="19"/>
      <c r="QUO282" s="18"/>
      <c r="QUP282" s="19"/>
      <c r="QUQ282" s="18"/>
      <c r="QUR282" s="19"/>
      <c r="QUS282" s="18"/>
      <c r="QUT282" s="160"/>
      <c r="QUU282" s="17"/>
      <c r="QUV282" s="16"/>
      <c r="QUW282" s="15"/>
      <c r="QUX282" s="620"/>
      <c r="QUY282" s="622"/>
      <c r="QUZ282" s="624"/>
      <c r="QVA282" s="22"/>
      <c r="QVB282" s="626" t="s">
        <v>45</v>
      </c>
      <c r="QVC282" s="627"/>
      <c r="QVD282" s="17"/>
      <c r="QVE282" s="21"/>
      <c r="QVF282" s="630"/>
      <c r="QVG282" s="41"/>
      <c r="QVH282" s="16"/>
      <c r="QVI282" s="632" t="s">
        <v>46</v>
      </c>
      <c r="QVJ282" s="645"/>
      <c r="QVK282" s="624"/>
      <c r="QVL282" s="641" t="s">
        <v>11</v>
      </c>
      <c r="QVM282" s="643" t="s">
        <v>11</v>
      </c>
      <c r="QVN282" s="17"/>
      <c r="QVO282" s="42"/>
      <c r="QVP282" s="43"/>
      <c r="QVQ282" s="42"/>
      <c r="QVR282" s="20"/>
      <c r="QVS282" s="18"/>
      <c r="QVT282" s="19"/>
      <c r="QVU282" s="18"/>
      <c r="QVV282" s="19"/>
      <c r="QVW282" s="18"/>
      <c r="QVX282" s="19"/>
      <c r="QVY282" s="18"/>
      <c r="QVZ282" s="160"/>
      <c r="QWA282" s="17"/>
      <c r="QWB282" s="16"/>
      <c r="QWC282" s="15"/>
      <c r="QWD282" s="620"/>
      <c r="QWE282" s="622"/>
      <c r="QWF282" s="624"/>
      <c r="QWG282" s="22"/>
      <c r="QWH282" s="626" t="s">
        <v>45</v>
      </c>
      <c r="QWI282" s="627"/>
      <c r="QWJ282" s="17"/>
      <c r="QWK282" s="21"/>
      <c r="QWL282" s="630"/>
      <c r="QWM282" s="41"/>
      <c r="QWN282" s="16"/>
      <c r="QWO282" s="632" t="s">
        <v>46</v>
      </c>
      <c r="QWP282" s="645"/>
      <c r="QWQ282" s="624"/>
      <c r="QWR282" s="641" t="s">
        <v>11</v>
      </c>
      <c r="QWS282" s="643" t="s">
        <v>11</v>
      </c>
      <c r="QWT282" s="17"/>
      <c r="QWU282" s="42"/>
      <c r="QWV282" s="43"/>
      <c r="QWW282" s="42"/>
      <c r="QWX282" s="20"/>
      <c r="QWY282" s="18"/>
      <c r="QWZ282" s="19"/>
      <c r="QXA282" s="18"/>
      <c r="QXB282" s="19"/>
      <c r="QXC282" s="18"/>
      <c r="QXD282" s="19"/>
      <c r="QXE282" s="18"/>
      <c r="QXF282" s="160"/>
      <c r="QXG282" s="17"/>
      <c r="QXH282" s="16"/>
      <c r="QXI282" s="15"/>
      <c r="QXJ282" s="620"/>
      <c r="QXK282" s="622"/>
      <c r="QXL282" s="624"/>
      <c r="QXM282" s="22"/>
      <c r="QXN282" s="626" t="s">
        <v>45</v>
      </c>
      <c r="QXO282" s="627"/>
      <c r="QXP282" s="17"/>
      <c r="QXQ282" s="21"/>
      <c r="QXR282" s="630"/>
      <c r="QXS282" s="41"/>
      <c r="QXT282" s="16"/>
      <c r="QXU282" s="632" t="s">
        <v>46</v>
      </c>
      <c r="QXV282" s="645"/>
      <c r="QXW282" s="624"/>
      <c r="QXX282" s="641" t="s">
        <v>11</v>
      </c>
      <c r="QXY282" s="643" t="s">
        <v>11</v>
      </c>
      <c r="QXZ282" s="17"/>
      <c r="QYA282" s="42"/>
      <c r="QYB282" s="43"/>
      <c r="QYC282" s="42"/>
      <c r="QYD282" s="20"/>
      <c r="QYE282" s="18"/>
      <c r="QYF282" s="19"/>
      <c r="QYG282" s="18"/>
      <c r="QYH282" s="19"/>
      <c r="QYI282" s="18"/>
      <c r="QYJ282" s="19"/>
      <c r="QYK282" s="18"/>
      <c r="QYL282" s="160"/>
      <c r="QYM282" s="17"/>
      <c r="QYN282" s="16"/>
      <c r="QYO282" s="15"/>
      <c r="QYP282" s="620"/>
      <c r="QYQ282" s="622"/>
      <c r="QYR282" s="624"/>
      <c r="QYS282" s="22"/>
      <c r="QYT282" s="626" t="s">
        <v>45</v>
      </c>
      <c r="QYU282" s="627"/>
      <c r="QYV282" s="17"/>
      <c r="QYW282" s="21"/>
      <c r="QYX282" s="630"/>
      <c r="QYY282" s="41"/>
      <c r="QYZ282" s="16"/>
      <c r="QZA282" s="632" t="s">
        <v>46</v>
      </c>
      <c r="QZB282" s="645"/>
      <c r="QZC282" s="624"/>
      <c r="QZD282" s="641" t="s">
        <v>11</v>
      </c>
      <c r="QZE282" s="643" t="s">
        <v>11</v>
      </c>
      <c r="QZF282" s="17"/>
      <c r="QZG282" s="42"/>
      <c r="QZH282" s="43"/>
      <c r="QZI282" s="42"/>
      <c r="QZJ282" s="20"/>
      <c r="QZK282" s="18"/>
      <c r="QZL282" s="19"/>
      <c r="QZM282" s="18"/>
      <c r="QZN282" s="19"/>
      <c r="QZO282" s="18"/>
      <c r="QZP282" s="19"/>
      <c r="QZQ282" s="18"/>
      <c r="QZR282" s="160"/>
      <c r="QZS282" s="17"/>
      <c r="QZT282" s="16"/>
      <c r="QZU282" s="15"/>
      <c r="QZV282" s="620"/>
      <c r="QZW282" s="622"/>
      <c r="QZX282" s="624"/>
      <c r="QZY282" s="22"/>
      <c r="QZZ282" s="626" t="s">
        <v>45</v>
      </c>
      <c r="RAA282" s="627"/>
      <c r="RAB282" s="17"/>
      <c r="RAC282" s="21"/>
      <c r="RAD282" s="630"/>
      <c r="RAE282" s="41"/>
      <c r="RAF282" s="16"/>
      <c r="RAG282" s="632" t="s">
        <v>46</v>
      </c>
      <c r="RAH282" s="645"/>
      <c r="RAI282" s="624"/>
      <c r="RAJ282" s="641" t="s">
        <v>11</v>
      </c>
      <c r="RAK282" s="643" t="s">
        <v>11</v>
      </c>
      <c r="RAL282" s="17"/>
      <c r="RAM282" s="42"/>
      <c r="RAN282" s="43"/>
      <c r="RAO282" s="42"/>
      <c r="RAP282" s="20"/>
      <c r="RAQ282" s="18"/>
      <c r="RAR282" s="19"/>
      <c r="RAS282" s="18"/>
      <c r="RAT282" s="19"/>
      <c r="RAU282" s="18"/>
      <c r="RAV282" s="19"/>
      <c r="RAW282" s="18"/>
      <c r="RAX282" s="160"/>
      <c r="RAY282" s="17"/>
      <c r="RAZ282" s="16"/>
      <c r="RBA282" s="15"/>
      <c r="RBB282" s="620"/>
      <c r="RBC282" s="622"/>
      <c r="RBD282" s="624"/>
      <c r="RBE282" s="22"/>
      <c r="RBF282" s="626" t="s">
        <v>45</v>
      </c>
      <c r="RBG282" s="627"/>
      <c r="RBH282" s="17"/>
      <c r="RBI282" s="21"/>
      <c r="RBJ282" s="630"/>
      <c r="RBK282" s="41"/>
      <c r="RBL282" s="16"/>
      <c r="RBM282" s="632" t="s">
        <v>46</v>
      </c>
      <c r="RBN282" s="645"/>
      <c r="RBO282" s="624"/>
      <c r="RBP282" s="641" t="s">
        <v>11</v>
      </c>
      <c r="RBQ282" s="643" t="s">
        <v>11</v>
      </c>
      <c r="RBR282" s="17"/>
      <c r="RBS282" s="42"/>
      <c r="RBT282" s="43"/>
      <c r="RBU282" s="42"/>
      <c r="RBV282" s="20"/>
      <c r="RBW282" s="18"/>
      <c r="RBX282" s="19"/>
      <c r="RBY282" s="18"/>
      <c r="RBZ282" s="19"/>
      <c r="RCA282" s="18"/>
      <c r="RCB282" s="19"/>
      <c r="RCC282" s="18"/>
      <c r="RCD282" s="160"/>
      <c r="RCE282" s="17"/>
      <c r="RCF282" s="16"/>
      <c r="RCG282" s="15"/>
      <c r="RCH282" s="620"/>
      <c r="RCI282" s="622"/>
      <c r="RCJ282" s="624"/>
      <c r="RCK282" s="22"/>
      <c r="RCL282" s="626" t="s">
        <v>45</v>
      </c>
      <c r="RCM282" s="627"/>
      <c r="RCN282" s="17"/>
      <c r="RCO282" s="21"/>
      <c r="RCP282" s="630"/>
      <c r="RCQ282" s="41"/>
      <c r="RCR282" s="16"/>
      <c r="RCS282" s="632" t="s">
        <v>46</v>
      </c>
      <c r="RCT282" s="645"/>
      <c r="RCU282" s="624"/>
      <c r="RCV282" s="641" t="s">
        <v>11</v>
      </c>
      <c r="RCW282" s="643" t="s">
        <v>11</v>
      </c>
      <c r="RCX282" s="17"/>
      <c r="RCY282" s="42"/>
      <c r="RCZ282" s="43"/>
      <c r="RDA282" s="42"/>
      <c r="RDB282" s="20"/>
      <c r="RDC282" s="18"/>
      <c r="RDD282" s="19"/>
      <c r="RDE282" s="18"/>
      <c r="RDF282" s="19"/>
      <c r="RDG282" s="18"/>
      <c r="RDH282" s="19"/>
      <c r="RDI282" s="18"/>
      <c r="RDJ282" s="160"/>
      <c r="RDK282" s="17"/>
      <c r="RDL282" s="16"/>
      <c r="RDM282" s="15"/>
      <c r="RDN282" s="620"/>
      <c r="RDO282" s="622"/>
      <c r="RDP282" s="624"/>
      <c r="RDQ282" s="22"/>
      <c r="RDR282" s="626" t="s">
        <v>45</v>
      </c>
      <c r="RDS282" s="627"/>
      <c r="RDT282" s="17"/>
      <c r="RDU282" s="21"/>
      <c r="RDV282" s="630"/>
      <c r="RDW282" s="41"/>
      <c r="RDX282" s="16"/>
      <c r="RDY282" s="632" t="s">
        <v>46</v>
      </c>
      <c r="RDZ282" s="645"/>
      <c r="REA282" s="624"/>
      <c r="REB282" s="641" t="s">
        <v>11</v>
      </c>
      <c r="REC282" s="643" t="s">
        <v>11</v>
      </c>
      <c r="RED282" s="17"/>
      <c r="REE282" s="42"/>
      <c r="REF282" s="43"/>
      <c r="REG282" s="42"/>
      <c r="REH282" s="20"/>
      <c r="REI282" s="18"/>
      <c r="REJ282" s="19"/>
      <c r="REK282" s="18"/>
      <c r="REL282" s="19"/>
      <c r="REM282" s="18"/>
      <c r="REN282" s="19"/>
      <c r="REO282" s="18"/>
      <c r="REP282" s="160"/>
      <c r="REQ282" s="17"/>
      <c r="RER282" s="16"/>
      <c r="RES282" s="15"/>
      <c r="RET282" s="620"/>
      <c r="REU282" s="622"/>
      <c r="REV282" s="624"/>
      <c r="REW282" s="22"/>
      <c r="REX282" s="626" t="s">
        <v>45</v>
      </c>
      <c r="REY282" s="627"/>
      <c r="REZ282" s="17"/>
      <c r="RFA282" s="21"/>
      <c r="RFB282" s="630"/>
      <c r="RFC282" s="41"/>
      <c r="RFD282" s="16"/>
      <c r="RFE282" s="632" t="s">
        <v>46</v>
      </c>
      <c r="RFF282" s="645"/>
      <c r="RFG282" s="624"/>
      <c r="RFH282" s="641" t="s">
        <v>11</v>
      </c>
      <c r="RFI282" s="643" t="s">
        <v>11</v>
      </c>
      <c r="RFJ282" s="17"/>
      <c r="RFK282" s="42"/>
      <c r="RFL282" s="43"/>
      <c r="RFM282" s="42"/>
      <c r="RFN282" s="20"/>
      <c r="RFO282" s="18"/>
      <c r="RFP282" s="19"/>
      <c r="RFQ282" s="18"/>
      <c r="RFR282" s="19"/>
      <c r="RFS282" s="18"/>
      <c r="RFT282" s="19"/>
      <c r="RFU282" s="18"/>
      <c r="RFV282" s="160"/>
      <c r="RFW282" s="17"/>
      <c r="RFX282" s="16"/>
      <c r="RFY282" s="15"/>
      <c r="RFZ282" s="620"/>
      <c r="RGA282" s="622"/>
      <c r="RGB282" s="624"/>
      <c r="RGC282" s="22"/>
      <c r="RGD282" s="626" t="s">
        <v>45</v>
      </c>
      <c r="RGE282" s="627"/>
      <c r="RGF282" s="17"/>
      <c r="RGG282" s="21"/>
      <c r="RGH282" s="630"/>
      <c r="RGI282" s="41"/>
      <c r="RGJ282" s="16"/>
      <c r="RGK282" s="632" t="s">
        <v>46</v>
      </c>
      <c r="RGL282" s="645"/>
      <c r="RGM282" s="624"/>
      <c r="RGN282" s="641" t="s">
        <v>11</v>
      </c>
      <c r="RGO282" s="643" t="s">
        <v>11</v>
      </c>
      <c r="RGP282" s="17"/>
      <c r="RGQ282" s="42"/>
      <c r="RGR282" s="43"/>
      <c r="RGS282" s="42"/>
      <c r="RGT282" s="20"/>
      <c r="RGU282" s="18"/>
      <c r="RGV282" s="19"/>
      <c r="RGW282" s="18"/>
      <c r="RGX282" s="19"/>
      <c r="RGY282" s="18"/>
      <c r="RGZ282" s="19"/>
      <c r="RHA282" s="18"/>
      <c r="RHB282" s="160"/>
      <c r="RHC282" s="17"/>
      <c r="RHD282" s="16"/>
      <c r="RHE282" s="15"/>
      <c r="RHF282" s="620"/>
      <c r="RHG282" s="622"/>
      <c r="RHH282" s="624"/>
      <c r="RHI282" s="22"/>
      <c r="RHJ282" s="626" t="s">
        <v>45</v>
      </c>
      <c r="RHK282" s="627"/>
      <c r="RHL282" s="17"/>
      <c r="RHM282" s="21"/>
      <c r="RHN282" s="630"/>
      <c r="RHO282" s="41"/>
      <c r="RHP282" s="16"/>
      <c r="RHQ282" s="632" t="s">
        <v>46</v>
      </c>
      <c r="RHR282" s="645"/>
      <c r="RHS282" s="624"/>
      <c r="RHT282" s="641" t="s">
        <v>11</v>
      </c>
      <c r="RHU282" s="643" t="s">
        <v>11</v>
      </c>
      <c r="RHV282" s="17"/>
      <c r="RHW282" s="42"/>
      <c r="RHX282" s="43"/>
      <c r="RHY282" s="42"/>
      <c r="RHZ282" s="20"/>
      <c r="RIA282" s="18"/>
      <c r="RIB282" s="19"/>
      <c r="RIC282" s="18"/>
      <c r="RID282" s="19"/>
      <c r="RIE282" s="18"/>
      <c r="RIF282" s="19"/>
      <c r="RIG282" s="18"/>
      <c r="RIH282" s="160"/>
      <c r="RII282" s="17"/>
      <c r="RIJ282" s="16"/>
      <c r="RIK282" s="15"/>
      <c r="RIL282" s="620"/>
      <c r="RIM282" s="622"/>
      <c r="RIN282" s="624"/>
      <c r="RIO282" s="22"/>
      <c r="RIP282" s="626" t="s">
        <v>45</v>
      </c>
      <c r="RIQ282" s="627"/>
      <c r="RIR282" s="17"/>
      <c r="RIS282" s="21"/>
      <c r="RIT282" s="630"/>
      <c r="RIU282" s="41"/>
      <c r="RIV282" s="16"/>
      <c r="RIW282" s="632" t="s">
        <v>46</v>
      </c>
      <c r="RIX282" s="645"/>
      <c r="RIY282" s="624"/>
      <c r="RIZ282" s="641" t="s">
        <v>11</v>
      </c>
      <c r="RJA282" s="643" t="s">
        <v>11</v>
      </c>
      <c r="RJB282" s="17"/>
      <c r="RJC282" s="42"/>
      <c r="RJD282" s="43"/>
      <c r="RJE282" s="42"/>
      <c r="RJF282" s="20"/>
      <c r="RJG282" s="18"/>
      <c r="RJH282" s="19"/>
      <c r="RJI282" s="18"/>
      <c r="RJJ282" s="19"/>
      <c r="RJK282" s="18"/>
      <c r="RJL282" s="19"/>
      <c r="RJM282" s="18"/>
      <c r="RJN282" s="160"/>
      <c r="RJO282" s="17"/>
      <c r="RJP282" s="16"/>
      <c r="RJQ282" s="15"/>
      <c r="RJR282" s="620"/>
      <c r="RJS282" s="622"/>
      <c r="RJT282" s="624"/>
      <c r="RJU282" s="22"/>
      <c r="RJV282" s="626" t="s">
        <v>45</v>
      </c>
      <c r="RJW282" s="627"/>
      <c r="RJX282" s="17"/>
      <c r="RJY282" s="21"/>
      <c r="RJZ282" s="630"/>
      <c r="RKA282" s="41"/>
      <c r="RKB282" s="16"/>
      <c r="RKC282" s="632" t="s">
        <v>46</v>
      </c>
      <c r="RKD282" s="645"/>
      <c r="RKE282" s="624"/>
      <c r="RKF282" s="641" t="s">
        <v>11</v>
      </c>
      <c r="RKG282" s="643" t="s">
        <v>11</v>
      </c>
      <c r="RKH282" s="17"/>
      <c r="RKI282" s="42"/>
      <c r="RKJ282" s="43"/>
      <c r="RKK282" s="42"/>
      <c r="RKL282" s="20"/>
      <c r="RKM282" s="18"/>
      <c r="RKN282" s="19"/>
      <c r="RKO282" s="18"/>
      <c r="RKP282" s="19"/>
      <c r="RKQ282" s="18"/>
      <c r="RKR282" s="19"/>
      <c r="RKS282" s="18"/>
      <c r="RKT282" s="160"/>
      <c r="RKU282" s="17"/>
      <c r="RKV282" s="16"/>
      <c r="RKW282" s="15"/>
      <c r="RKX282" s="620"/>
      <c r="RKY282" s="622"/>
      <c r="RKZ282" s="624"/>
      <c r="RLA282" s="22"/>
      <c r="RLB282" s="626" t="s">
        <v>45</v>
      </c>
      <c r="RLC282" s="627"/>
      <c r="RLD282" s="17"/>
      <c r="RLE282" s="21"/>
      <c r="RLF282" s="630"/>
      <c r="RLG282" s="41"/>
      <c r="RLH282" s="16"/>
      <c r="RLI282" s="632" t="s">
        <v>46</v>
      </c>
      <c r="RLJ282" s="645"/>
      <c r="RLK282" s="624"/>
      <c r="RLL282" s="641" t="s">
        <v>11</v>
      </c>
      <c r="RLM282" s="643" t="s">
        <v>11</v>
      </c>
      <c r="RLN282" s="17"/>
      <c r="RLO282" s="42"/>
      <c r="RLP282" s="43"/>
      <c r="RLQ282" s="42"/>
      <c r="RLR282" s="20"/>
      <c r="RLS282" s="18"/>
      <c r="RLT282" s="19"/>
      <c r="RLU282" s="18"/>
      <c r="RLV282" s="19"/>
      <c r="RLW282" s="18"/>
      <c r="RLX282" s="19"/>
      <c r="RLY282" s="18"/>
      <c r="RLZ282" s="160"/>
      <c r="RMA282" s="17"/>
      <c r="RMB282" s="16"/>
      <c r="RMC282" s="15"/>
      <c r="RMD282" s="620"/>
      <c r="RME282" s="622"/>
      <c r="RMF282" s="624"/>
      <c r="RMG282" s="22"/>
      <c r="RMH282" s="626" t="s">
        <v>45</v>
      </c>
      <c r="RMI282" s="627"/>
      <c r="RMJ282" s="17"/>
      <c r="RMK282" s="21"/>
      <c r="RML282" s="630"/>
      <c r="RMM282" s="41"/>
      <c r="RMN282" s="16"/>
      <c r="RMO282" s="632" t="s">
        <v>46</v>
      </c>
      <c r="RMP282" s="645"/>
      <c r="RMQ282" s="624"/>
      <c r="RMR282" s="641" t="s">
        <v>11</v>
      </c>
      <c r="RMS282" s="643" t="s">
        <v>11</v>
      </c>
      <c r="RMT282" s="17"/>
      <c r="RMU282" s="42"/>
      <c r="RMV282" s="43"/>
      <c r="RMW282" s="42"/>
      <c r="RMX282" s="20"/>
      <c r="RMY282" s="18"/>
      <c r="RMZ282" s="19"/>
      <c r="RNA282" s="18"/>
      <c r="RNB282" s="19"/>
      <c r="RNC282" s="18"/>
      <c r="RND282" s="19"/>
      <c r="RNE282" s="18"/>
      <c r="RNF282" s="160"/>
      <c r="RNG282" s="17"/>
      <c r="RNH282" s="16"/>
      <c r="RNI282" s="15"/>
      <c r="RNJ282" s="620"/>
      <c r="RNK282" s="622"/>
      <c r="RNL282" s="624"/>
      <c r="RNM282" s="22"/>
      <c r="RNN282" s="626" t="s">
        <v>45</v>
      </c>
      <c r="RNO282" s="627"/>
      <c r="RNP282" s="17"/>
      <c r="RNQ282" s="21"/>
      <c r="RNR282" s="630"/>
      <c r="RNS282" s="41"/>
      <c r="RNT282" s="16"/>
      <c r="RNU282" s="632" t="s">
        <v>46</v>
      </c>
      <c r="RNV282" s="645"/>
      <c r="RNW282" s="624"/>
      <c r="RNX282" s="641" t="s">
        <v>11</v>
      </c>
      <c r="RNY282" s="643" t="s">
        <v>11</v>
      </c>
      <c r="RNZ282" s="17"/>
      <c r="ROA282" s="42"/>
      <c r="ROB282" s="43"/>
      <c r="ROC282" s="42"/>
      <c r="ROD282" s="20"/>
      <c r="ROE282" s="18"/>
      <c r="ROF282" s="19"/>
      <c r="ROG282" s="18"/>
      <c r="ROH282" s="19"/>
      <c r="ROI282" s="18"/>
      <c r="ROJ282" s="19"/>
      <c r="ROK282" s="18"/>
      <c r="ROL282" s="160"/>
      <c r="ROM282" s="17"/>
      <c r="RON282" s="16"/>
      <c r="ROO282" s="15"/>
      <c r="ROP282" s="620"/>
      <c r="ROQ282" s="622"/>
      <c r="ROR282" s="624"/>
      <c r="ROS282" s="22"/>
      <c r="ROT282" s="626" t="s">
        <v>45</v>
      </c>
      <c r="ROU282" s="627"/>
      <c r="ROV282" s="17"/>
      <c r="ROW282" s="21"/>
      <c r="ROX282" s="630"/>
      <c r="ROY282" s="41"/>
      <c r="ROZ282" s="16"/>
      <c r="RPA282" s="632" t="s">
        <v>46</v>
      </c>
      <c r="RPB282" s="645"/>
      <c r="RPC282" s="624"/>
      <c r="RPD282" s="641" t="s">
        <v>11</v>
      </c>
      <c r="RPE282" s="643" t="s">
        <v>11</v>
      </c>
      <c r="RPF282" s="17"/>
      <c r="RPG282" s="42"/>
      <c r="RPH282" s="43"/>
      <c r="RPI282" s="42"/>
      <c r="RPJ282" s="20"/>
      <c r="RPK282" s="18"/>
      <c r="RPL282" s="19"/>
      <c r="RPM282" s="18"/>
      <c r="RPN282" s="19"/>
      <c r="RPO282" s="18"/>
      <c r="RPP282" s="19"/>
      <c r="RPQ282" s="18"/>
      <c r="RPR282" s="160"/>
      <c r="RPS282" s="17"/>
      <c r="RPT282" s="16"/>
      <c r="RPU282" s="15"/>
      <c r="RPV282" s="620"/>
      <c r="RPW282" s="622"/>
      <c r="RPX282" s="624"/>
      <c r="RPY282" s="22"/>
      <c r="RPZ282" s="626" t="s">
        <v>45</v>
      </c>
      <c r="RQA282" s="627"/>
      <c r="RQB282" s="17"/>
      <c r="RQC282" s="21"/>
      <c r="RQD282" s="630"/>
      <c r="RQE282" s="41"/>
      <c r="RQF282" s="16"/>
      <c r="RQG282" s="632" t="s">
        <v>46</v>
      </c>
      <c r="RQH282" s="645"/>
      <c r="RQI282" s="624"/>
      <c r="RQJ282" s="641" t="s">
        <v>11</v>
      </c>
      <c r="RQK282" s="643" t="s">
        <v>11</v>
      </c>
      <c r="RQL282" s="17"/>
      <c r="RQM282" s="42"/>
      <c r="RQN282" s="43"/>
      <c r="RQO282" s="42"/>
      <c r="RQP282" s="20"/>
      <c r="RQQ282" s="18"/>
      <c r="RQR282" s="19"/>
      <c r="RQS282" s="18"/>
      <c r="RQT282" s="19"/>
      <c r="RQU282" s="18"/>
      <c r="RQV282" s="19"/>
      <c r="RQW282" s="18"/>
      <c r="RQX282" s="160"/>
      <c r="RQY282" s="17"/>
      <c r="RQZ282" s="16"/>
      <c r="RRA282" s="15"/>
      <c r="RRB282" s="620"/>
      <c r="RRC282" s="622"/>
      <c r="RRD282" s="624"/>
      <c r="RRE282" s="22"/>
      <c r="RRF282" s="626" t="s">
        <v>45</v>
      </c>
      <c r="RRG282" s="627"/>
      <c r="RRH282" s="17"/>
      <c r="RRI282" s="21"/>
      <c r="RRJ282" s="630"/>
      <c r="RRK282" s="41"/>
      <c r="RRL282" s="16"/>
      <c r="RRM282" s="632" t="s">
        <v>46</v>
      </c>
      <c r="RRN282" s="645"/>
      <c r="RRO282" s="624"/>
      <c r="RRP282" s="641" t="s">
        <v>11</v>
      </c>
      <c r="RRQ282" s="643" t="s">
        <v>11</v>
      </c>
      <c r="RRR282" s="17"/>
      <c r="RRS282" s="42"/>
      <c r="RRT282" s="43"/>
      <c r="RRU282" s="42"/>
      <c r="RRV282" s="20"/>
      <c r="RRW282" s="18"/>
      <c r="RRX282" s="19"/>
      <c r="RRY282" s="18"/>
      <c r="RRZ282" s="19"/>
      <c r="RSA282" s="18"/>
      <c r="RSB282" s="19"/>
      <c r="RSC282" s="18"/>
      <c r="RSD282" s="160"/>
      <c r="RSE282" s="17"/>
      <c r="RSF282" s="16"/>
      <c r="RSG282" s="15"/>
      <c r="RSH282" s="620"/>
      <c r="RSI282" s="622"/>
      <c r="RSJ282" s="624"/>
      <c r="RSK282" s="22"/>
      <c r="RSL282" s="626" t="s">
        <v>45</v>
      </c>
      <c r="RSM282" s="627"/>
      <c r="RSN282" s="17"/>
      <c r="RSO282" s="21"/>
      <c r="RSP282" s="630"/>
      <c r="RSQ282" s="41"/>
      <c r="RSR282" s="16"/>
      <c r="RSS282" s="632" t="s">
        <v>46</v>
      </c>
      <c r="RST282" s="645"/>
      <c r="RSU282" s="624"/>
      <c r="RSV282" s="641" t="s">
        <v>11</v>
      </c>
      <c r="RSW282" s="643" t="s">
        <v>11</v>
      </c>
      <c r="RSX282" s="17"/>
      <c r="RSY282" s="42"/>
      <c r="RSZ282" s="43"/>
      <c r="RTA282" s="42"/>
      <c r="RTB282" s="20"/>
      <c r="RTC282" s="18"/>
      <c r="RTD282" s="19"/>
      <c r="RTE282" s="18"/>
      <c r="RTF282" s="19"/>
      <c r="RTG282" s="18"/>
      <c r="RTH282" s="19"/>
      <c r="RTI282" s="18"/>
      <c r="RTJ282" s="160"/>
      <c r="RTK282" s="17"/>
      <c r="RTL282" s="16"/>
      <c r="RTM282" s="15"/>
      <c r="RTN282" s="620"/>
      <c r="RTO282" s="622"/>
      <c r="RTP282" s="624"/>
      <c r="RTQ282" s="22"/>
      <c r="RTR282" s="626" t="s">
        <v>45</v>
      </c>
      <c r="RTS282" s="627"/>
      <c r="RTT282" s="17"/>
      <c r="RTU282" s="21"/>
      <c r="RTV282" s="630"/>
      <c r="RTW282" s="41"/>
      <c r="RTX282" s="16"/>
      <c r="RTY282" s="632" t="s">
        <v>46</v>
      </c>
      <c r="RTZ282" s="645"/>
      <c r="RUA282" s="624"/>
      <c r="RUB282" s="641" t="s">
        <v>11</v>
      </c>
      <c r="RUC282" s="643" t="s">
        <v>11</v>
      </c>
      <c r="RUD282" s="17"/>
      <c r="RUE282" s="42"/>
      <c r="RUF282" s="43"/>
      <c r="RUG282" s="42"/>
      <c r="RUH282" s="20"/>
      <c r="RUI282" s="18"/>
      <c r="RUJ282" s="19"/>
      <c r="RUK282" s="18"/>
      <c r="RUL282" s="19"/>
      <c r="RUM282" s="18"/>
      <c r="RUN282" s="19"/>
      <c r="RUO282" s="18"/>
      <c r="RUP282" s="160"/>
      <c r="RUQ282" s="17"/>
      <c r="RUR282" s="16"/>
      <c r="RUS282" s="15"/>
      <c r="RUT282" s="620"/>
      <c r="RUU282" s="622"/>
      <c r="RUV282" s="624"/>
      <c r="RUW282" s="22"/>
      <c r="RUX282" s="626" t="s">
        <v>45</v>
      </c>
      <c r="RUY282" s="627"/>
      <c r="RUZ282" s="17"/>
      <c r="RVA282" s="21"/>
      <c r="RVB282" s="630"/>
      <c r="RVC282" s="41"/>
      <c r="RVD282" s="16"/>
      <c r="RVE282" s="632" t="s">
        <v>46</v>
      </c>
      <c r="RVF282" s="645"/>
      <c r="RVG282" s="624"/>
      <c r="RVH282" s="641" t="s">
        <v>11</v>
      </c>
      <c r="RVI282" s="643" t="s">
        <v>11</v>
      </c>
      <c r="RVJ282" s="17"/>
      <c r="RVK282" s="42"/>
      <c r="RVL282" s="43"/>
      <c r="RVM282" s="42"/>
      <c r="RVN282" s="20"/>
      <c r="RVO282" s="18"/>
      <c r="RVP282" s="19"/>
      <c r="RVQ282" s="18"/>
      <c r="RVR282" s="19"/>
      <c r="RVS282" s="18"/>
      <c r="RVT282" s="19"/>
      <c r="RVU282" s="18"/>
      <c r="RVV282" s="160"/>
      <c r="RVW282" s="17"/>
      <c r="RVX282" s="16"/>
      <c r="RVY282" s="15"/>
      <c r="RVZ282" s="620"/>
      <c r="RWA282" s="622"/>
      <c r="RWB282" s="624"/>
      <c r="RWC282" s="22"/>
      <c r="RWD282" s="626" t="s">
        <v>45</v>
      </c>
      <c r="RWE282" s="627"/>
      <c r="RWF282" s="17"/>
      <c r="RWG282" s="21"/>
      <c r="RWH282" s="630"/>
      <c r="RWI282" s="41"/>
      <c r="RWJ282" s="16"/>
      <c r="RWK282" s="632" t="s">
        <v>46</v>
      </c>
      <c r="RWL282" s="645"/>
      <c r="RWM282" s="624"/>
      <c r="RWN282" s="641" t="s">
        <v>11</v>
      </c>
      <c r="RWO282" s="643" t="s">
        <v>11</v>
      </c>
      <c r="RWP282" s="17"/>
      <c r="RWQ282" s="42"/>
      <c r="RWR282" s="43"/>
      <c r="RWS282" s="42"/>
      <c r="RWT282" s="20"/>
      <c r="RWU282" s="18"/>
      <c r="RWV282" s="19"/>
      <c r="RWW282" s="18"/>
      <c r="RWX282" s="19"/>
      <c r="RWY282" s="18"/>
      <c r="RWZ282" s="19"/>
      <c r="RXA282" s="18"/>
      <c r="RXB282" s="160"/>
      <c r="RXC282" s="17"/>
      <c r="RXD282" s="16"/>
      <c r="RXE282" s="15"/>
      <c r="RXF282" s="620"/>
      <c r="RXG282" s="622"/>
      <c r="RXH282" s="624"/>
      <c r="RXI282" s="22"/>
      <c r="RXJ282" s="626" t="s">
        <v>45</v>
      </c>
      <c r="RXK282" s="627"/>
      <c r="RXL282" s="17"/>
      <c r="RXM282" s="21"/>
      <c r="RXN282" s="630"/>
      <c r="RXO282" s="41"/>
      <c r="RXP282" s="16"/>
      <c r="RXQ282" s="632" t="s">
        <v>46</v>
      </c>
      <c r="RXR282" s="645"/>
      <c r="RXS282" s="624"/>
      <c r="RXT282" s="641" t="s">
        <v>11</v>
      </c>
      <c r="RXU282" s="643" t="s">
        <v>11</v>
      </c>
      <c r="RXV282" s="17"/>
      <c r="RXW282" s="42"/>
      <c r="RXX282" s="43"/>
      <c r="RXY282" s="42"/>
      <c r="RXZ282" s="20"/>
      <c r="RYA282" s="18"/>
      <c r="RYB282" s="19"/>
      <c r="RYC282" s="18"/>
      <c r="RYD282" s="19"/>
      <c r="RYE282" s="18"/>
      <c r="RYF282" s="19"/>
      <c r="RYG282" s="18"/>
      <c r="RYH282" s="160"/>
      <c r="RYI282" s="17"/>
      <c r="RYJ282" s="16"/>
      <c r="RYK282" s="15"/>
      <c r="RYL282" s="620"/>
      <c r="RYM282" s="622"/>
      <c r="RYN282" s="624"/>
      <c r="RYO282" s="22"/>
      <c r="RYP282" s="626" t="s">
        <v>45</v>
      </c>
      <c r="RYQ282" s="627"/>
      <c r="RYR282" s="17"/>
      <c r="RYS282" s="21"/>
      <c r="RYT282" s="630"/>
      <c r="RYU282" s="41"/>
      <c r="RYV282" s="16"/>
      <c r="RYW282" s="632" t="s">
        <v>46</v>
      </c>
      <c r="RYX282" s="645"/>
      <c r="RYY282" s="624"/>
      <c r="RYZ282" s="641" t="s">
        <v>11</v>
      </c>
      <c r="RZA282" s="643" t="s">
        <v>11</v>
      </c>
      <c r="RZB282" s="17"/>
      <c r="RZC282" s="42"/>
      <c r="RZD282" s="43"/>
      <c r="RZE282" s="42"/>
      <c r="RZF282" s="20"/>
      <c r="RZG282" s="18"/>
      <c r="RZH282" s="19"/>
      <c r="RZI282" s="18"/>
      <c r="RZJ282" s="19"/>
      <c r="RZK282" s="18"/>
      <c r="RZL282" s="19"/>
      <c r="RZM282" s="18"/>
      <c r="RZN282" s="160"/>
      <c r="RZO282" s="17"/>
      <c r="RZP282" s="16"/>
      <c r="RZQ282" s="15"/>
      <c r="RZR282" s="620"/>
      <c r="RZS282" s="622"/>
      <c r="RZT282" s="624"/>
      <c r="RZU282" s="22"/>
      <c r="RZV282" s="626" t="s">
        <v>45</v>
      </c>
      <c r="RZW282" s="627"/>
      <c r="RZX282" s="17"/>
      <c r="RZY282" s="21"/>
      <c r="RZZ282" s="630"/>
      <c r="SAA282" s="41"/>
      <c r="SAB282" s="16"/>
      <c r="SAC282" s="632" t="s">
        <v>46</v>
      </c>
      <c r="SAD282" s="645"/>
      <c r="SAE282" s="624"/>
      <c r="SAF282" s="641" t="s">
        <v>11</v>
      </c>
      <c r="SAG282" s="643" t="s">
        <v>11</v>
      </c>
      <c r="SAH282" s="17"/>
      <c r="SAI282" s="42"/>
      <c r="SAJ282" s="43"/>
      <c r="SAK282" s="42"/>
      <c r="SAL282" s="20"/>
      <c r="SAM282" s="18"/>
      <c r="SAN282" s="19"/>
      <c r="SAO282" s="18"/>
      <c r="SAP282" s="19"/>
      <c r="SAQ282" s="18"/>
      <c r="SAR282" s="19"/>
      <c r="SAS282" s="18"/>
      <c r="SAT282" s="160"/>
      <c r="SAU282" s="17"/>
      <c r="SAV282" s="16"/>
      <c r="SAW282" s="15"/>
      <c r="SAX282" s="620"/>
      <c r="SAY282" s="622"/>
      <c r="SAZ282" s="624"/>
      <c r="SBA282" s="22"/>
      <c r="SBB282" s="626" t="s">
        <v>45</v>
      </c>
      <c r="SBC282" s="627"/>
      <c r="SBD282" s="17"/>
      <c r="SBE282" s="21"/>
      <c r="SBF282" s="630"/>
      <c r="SBG282" s="41"/>
      <c r="SBH282" s="16"/>
      <c r="SBI282" s="632" t="s">
        <v>46</v>
      </c>
      <c r="SBJ282" s="645"/>
      <c r="SBK282" s="624"/>
      <c r="SBL282" s="641" t="s">
        <v>11</v>
      </c>
      <c r="SBM282" s="643" t="s">
        <v>11</v>
      </c>
      <c r="SBN282" s="17"/>
      <c r="SBO282" s="42"/>
      <c r="SBP282" s="43"/>
      <c r="SBQ282" s="42"/>
      <c r="SBR282" s="20"/>
      <c r="SBS282" s="18"/>
      <c r="SBT282" s="19"/>
      <c r="SBU282" s="18"/>
      <c r="SBV282" s="19"/>
      <c r="SBW282" s="18"/>
      <c r="SBX282" s="19"/>
      <c r="SBY282" s="18"/>
      <c r="SBZ282" s="160"/>
      <c r="SCA282" s="17"/>
      <c r="SCB282" s="16"/>
      <c r="SCC282" s="15"/>
      <c r="SCD282" s="620"/>
      <c r="SCE282" s="622"/>
      <c r="SCF282" s="624"/>
      <c r="SCG282" s="22"/>
      <c r="SCH282" s="626" t="s">
        <v>45</v>
      </c>
      <c r="SCI282" s="627"/>
      <c r="SCJ282" s="17"/>
      <c r="SCK282" s="21"/>
      <c r="SCL282" s="630"/>
      <c r="SCM282" s="41"/>
      <c r="SCN282" s="16"/>
      <c r="SCO282" s="632" t="s">
        <v>46</v>
      </c>
      <c r="SCP282" s="645"/>
      <c r="SCQ282" s="624"/>
      <c r="SCR282" s="641" t="s">
        <v>11</v>
      </c>
      <c r="SCS282" s="643" t="s">
        <v>11</v>
      </c>
      <c r="SCT282" s="17"/>
      <c r="SCU282" s="42"/>
      <c r="SCV282" s="43"/>
      <c r="SCW282" s="42"/>
      <c r="SCX282" s="20"/>
      <c r="SCY282" s="18"/>
      <c r="SCZ282" s="19"/>
      <c r="SDA282" s="18"/>
      <c r="SDB282" s="19"/>
      <c r="SDC282" s="18"/>
      <c r="SDD282" s="19"/>
      <c r="SDE282" s="18"/>
      <c r="SDF282" s="160"/>
      <c r="SDG282" s="17"/>
      <c r="SDH282" s="16"/>
      <c r="SDI282" s="15"/>
      <c r="SDJ282" s="620"/>
      <c r="SDK282" s="622"/>
      <c r="SDL282" s="624"/>
      <c r="SDM282" s="22"/>
      <c r="SDN282" s="626" t="s">
        <v>45</v>
      </c>
      <c r="SDO282" s="627"/>
      <c r="SDP282" s="17"/>
      <c r="SDQ282" s="21"/>
      <c r="SDR282" s="630"/>
      <c r="SDS282" s="41"/>
      <c r="SDT282" s="16"/>
      <c r="SDU282" s="632" t="s">
        <v>46</v>
      </c>
      <c r="SDV282" s="645"/>
      <c r="SDW282" s="624"/>
      <c r="SDX282" s="641" t="s">
        <v>11</v>
      </c>
      <c r="SDY282" s="643" t="s">
        <v>11</v>
      </c>
      <c r="SDZ282" s="17"/>
      <c r="SEA282" s="42"/>
      <c r="SEB282" s="43"/>
      <c r="SEC282" s="42"/>
      <c r="SED282" s="20"/>
      <c r="SEE282" s="18"/>
      <c r="SEF282" s="19"/>
      <c r="SEG282" s="18"/>
      <c r="SEH282" s="19"/>
      <c r="SEI282" s="18"/>
      <c r="SEJ282" s="19"/>
      <c r="SEK282" s="18"/>
      <c r="SEL282" s="160"/>
      <c r="SEM282" s="17"/>
      <c r="SEN282" s="16"/>
      <c r="SEO282" s="15"/>
      <c r="SEP282" s="620"/>
      <c r="SEQ282" s="622"/>
      <c r="SER282" s="624"/>
      <c r="SES282" s="22"/>
      <c r="SET282" s="626" t="s">
        <v>45</v>
      </c>
      <c r="SEU282" s="627"/>
      <c r="SEV282" s="17"/>
      <c r="SEW282" s="21"/>
      <c r="SEX282" s="630"/>
      <c r="SEY282" s="41"/>
      <c r="SEZ282" s="16"/>
      <c r="SFA282" s="632" t="s">
        <v>46</v>
      </c>
      <c r="SFB282" s="645"/>
      <c r="SFC282" s="624"/>
      <c r="SFD282" s="641" t="s">
        <v>11</v>
      </c>
      <c r="SFE282" s="643" t="s">
        <v>11</v>
      </c>
      <c r="SFF282" s="17"/>
      <c r="SFG282" s="42"/>
      <c r="SFH282" s="43"/>
      <c r="SFI282" s="42"/>
      <c r="SFJ282" s="20"/>
      <c r="SFK282" s="18"/>
      <c r="SFL282" s="19"/>
      <c r="SFM282" s="18"/>
      <c r="SFN282" s="19"/>
      <c r="SFO282" s="18"/>
      <c r="SFP282" s="19"/>
      <c r="SFQ282" s="18"/>
      <c r="SFR282" s="160"/>
      <c r="SFS282" s="17"/>
      <c r="SFT282" s="16"/>
      <c r="SFU282" s="15"/>
      <c r="SFV282" s="620"/>
      <c r="SFW282" s="622"/>
      <c r="SFX282" s="624"/>
      <c r="SFY282" s="22"/>
      <c r="SFZ282" s="626" t="s">
        <v>45</v>
      </c>
      <c r="SGA282" s="627"/>
      <c r="SGB282" s="17"/>
      <c r="SGC282" s="21"/>
      <c r="SGD282" s="630"/>
      <c r="SGE282" s="41"/>
      <c r="SGF282" s="16"/>
      <c r="SGG282" s="632" t="s">
        <v>46</v>
      </c>
      <c r="SGH282" s="645"/>
      <c r="SGI282" s="624"/>
      <c r="SGJ282" s="641" t="s">
        <v>11</v>
      </c>
      <c r="SGK282" s="643" t="s">
        <v>11</v>
      </c>
      <c r="SGL282" s="17"/>
      <c r="SGM282" s="42"/>
      <c r="SGN282" s="43"/>
      <c r="SGO282" s="42"/>
      <c r="SGP282" s="20"/>
      <c r="SGQ282" s="18"/>
      <c r="SGR282" s="19"/>
      <c r="SGS282" s="18"/>
      <c r="SGT282" s="19"/>
      <c r="SGU282" s="18"/>
      <c r="SGV282" s="19"/>
      <c r="SGW282" s="18"/>
      <c r="SGX282" s="160"/>
      <c r="SGY282" s="17"/>
      <c r="SGZ282" s="16"/>
      <c r="SHA282" s="15"/>
      <c r="SHB282" s="620"/>
      <c r="SHC282" s="622"/>
      <c r="SHD282" s="624"/>
      <c r="SHE282" s="22"/>
      <c r="SHF282" s="626" t="s">
        <v>45</v>
      </c>
      <c r="SHG282" s="627"/>
      <c r="SHH282" s="17"/>
      <c r="SHI282" s="21"/>
      <c r="SHJ282" s="630"/>
      <c r="SHK282" s="41"/>
      <c r="SHL282" s="16"/>
      <c r="SHM282" s="632" t="s">
        <v>46</v>
      </c>
      <c r="SHN282" s="645"/>
      <c r="SHO282" s="624"/>
      <c r="SHP282" s="641" t="s">
        <v>11</v>
      </c>
      <c r="SHQ282" s="643" t="s">
        <v>11</v>
      </c>
      <c r="SHR282" s="17"/>
      <c r="SHS282" s="42"/>
      <c r="SHT282" s="43"/>
      <c r="SHU282" s="42"/>
      <c r="SHV282" s="20"/>
      <c r="SHW282" s="18"/>
      <c r="SHX282" s="19"/>
      <c r="SHY282" s="18"/>
      <c r="SHZ282" s="19"/>
      <c r="SIA282" s="18"/>
      <c r="SIB282" s="19"/>
      <c r="SIC282" s="18"/>
      <c r="SID282" s="160"/>
      <c r="SIE282" s="17"/>
      <c r="SIF282" s="16"/>
      <c r="SIG282" s="15"/>
      <c r="SIH282" s="620"/>
      <c r="SII282" s="622"/>
      <c r="SIJ282" s="624"/>
      <c r="SIK282" s="22"/>
      <c r="SIL282" s="626" t="s">
        <v>45</v>
      </c>
      <c r="SIM282" s="627"/>
      <c r="SIN282" s="17"/>
      <c r="SIO282" s="21"/>
      <c r="SIP282" s="630"/>
      <c r="SIQ282" s="41"/>
      <c r="SIR282" s="16"/>
      <c r="SIS282" s="632" t="s">
        <v>46</v>
      </c>
      <c r="SIT282" s="645"/>
      <c r="SIU282" s="624"/>
      <c r="SIV282" s="641" t="s">
        <v>11</v>
      </c>
      <c r="SIW282" s="643" t="s">
        <v>11</v>
      </c>
      <c r="SIX282" s="17"/>
      <c r="SIY282" s="42"/>
      <c r="SIZ282" s="43"/>
      <c r="SJA282" s="42"/>
      <c r="SJB282" s="20"/>
      <c r="SJC282" s="18"/>
      <c r="SJD282" s="19"/>
      <c r="SJE282" s="18"/>
      <c r="SJF282" s="19"/>
      <c r="SJG282" s="18"/>
      <c r="SJH282" s="19"/>
      <c r="SJI282" s="18"/>
      <c r="SJJ282" s="160"/>
      <c r="SJK282" s="17"/>
      <c r="SJL282" s="16"/>
      <c r="SJM282" s="15"/>
      <c r="SJN282" s="620"/>
      <c r="SJO282" s="622"/>
      <c r="SJP282" s="624"/>
      <c r="SJQ282" s="22"/>
      <c r="SJR282" s="626" t="s">
        <v>45</v>
      </c>
      <c r="SJS282" s="627"/>
      <c r="SJT282" s="17"/>
      <c r="SJU282" s="21"/>
      <c r="SJV282" s="630"/>
      <c r="SJW282" s="41"/>
      <c r="SJX282" s="16"/>
      <c r="SJY282" s="632" t="s">
        <v>46</v>
      </c>
      <c r="SJZ282" s="645"/>
      <c r="SKA282" s="624"/>
      <c r="SKB282" s="641" t="s">
        <v>11</v>
      </c>
      <c r="SKC282" s="643" t="s">
        <v>11</v>
      </c>
      <c r="SKD282" s="17"/>
      <c r="SKE282" s="42"/>
      <c r="SKF282" s="43"/>
      <c r="SKG282" s="42"/>
      <c r="SKH282" s="20"/>
      <c r="SKI282" s="18"/>
      <c r="SKJ282" s="19"/>
      <c r="SKK282" s="18"/>
      <c r="SKL282" s="19"/>
      <c r="SKM282" s="18"/>
      <c r="SKN282" s="19"/>
      <c r="SKO282" s="18"/>
      <c r="SKP282" s="160"/>
      <c r="SKQ282" s="17"/>
      <c r="SKR282" s="16"/>
      <c r="SKS282" s="15"/>
      <c r="SKT282" s="620"/>
      <c r="SKU282" s="622"/>
      <c r="SKV282" s="624"/>
      <c r="SKW282" s="22"/>
      <c r="SKX282" s="626" t="s">
        <v>45</v>
      </c>
      <c r="SKY282" s="627"/>
      <c r="SKZ282" s="17"/>
      <c r="SLA282" s="21"/>
      <c r="SLB282" s="630"/>
      <c r="SLC282" s="41"/>
      <c r="SLD282" s="16"/>
      <c r="SLE282" s="632" t="s">
        <v>46</v>
      </c>
      <c r="SLF282" s="645"/>
      <c r="SLG282" s="624"/>
      <c r="SLH282" s="641" t="s">
        <v>11</v>
      </c>
      <c r="SLI282" s="643" t="s">
        <v>11</v>
      </c>
      <c r="SLJ282" s="17"/>
      <c r="SLK282" s="42"/>
      <c r="SLL282" s="43"/>
      <c r="SLM282" s="42"/>
      <c r="SLN282" s="20"/>
      <c r="SLO282" s="18"/>
      <c r="SLP282" s="19"/>
      <c r="SLQ282" s="18"/>
      <c r="SLR282" s="19"/>
      <c r="SLS282" s="18"/>
      <c r="SLT282" s="19"/>
      <c r="SLU282" s="18"/>
      <c r="SLV282" s="160"/>
      <c r="SLW282" s="17"/>
      <c r="SLX282" s="16"/>
      <c r="SLY282" s="15"/>
      <c r="SLZ282" s="620"/>
      <c r="SMA282" s="622"/>
      <c r="SMB282" s="624"/>
      <c r="SMC282" s="22"/>
      <c r="SMD282" s="626" t="s">
        <v>45</v>
      </c>
      <c r="SME282" s="627"/>
      <c r="SMF282" s="17"/>
      <c r="SMG282" s="21"/>
      <c r="SMH282" s="630"/>
      <c r="SMI282" s="41"/>
      <c r="SMJ282" s="16"/>
      <c r="SMK282" s="632" t="s">
        <v>46</v>
      </c>
      <c r="SML282" s="645"/>
      <c r="SMM282" s="624"/>
      <c r="SMN282" s="641" t="s">
        <v>11</v>
      </c>
      <c r="SMO282" s="643" t="s">
        <v>11</v>
      </c>
      <c r="SMP282" s="17"/>
      <c r="SMQ282" s="42"/>
      <c r="SMR282" s="43"/>
      <c r="SMS282" s="42"/>
      <c r="SMT282" s="20"/>
      <c r="SMU282" s="18"/>
      <c r="SMV282" s="19"/>
      <c r="SMW282" s="18"/>
      <c r="SMX282" s="19"/>
      <c r="SMY282" s="18"/>
      <c r="SMZ282" s="19"/>
      <c r="SNA282" s="18"/>
      <c r="SNB282" s="160"/>
      <c r="SNC282" s="17"/>
      <c r="SND282" s="16"/>
      <c r="SNE282" s="15"/>
      <c r="SNF282" s="620"/>
      <c r="SNG282" s="622"/>
      <c r="SNH282" s="624"/>
      <c r="SNI282" s="22"/>
      <c r="SNJ282" s="626" t="s">
        <v>45</v>
      </c>
      <c r="SNK282" s="627"/>
      <c r="SNL282" s="17"/>
      <c r="SNM282" s="21"/>
      <c r="SNN282" s="630"/>
      <c r="SNO282" s="41"/>
      <c r="SNP282" s="16"/>
      <c r="SNQ282" s="632" t="s">
        <v>46</v>
      </c>
      <c r="SNR282" s="645"/>
      <c r="SNS282" s="624"/>
      <c r="SNT282" s="641" t="s">
        <v>11</v>
      </c>
      <c r="SNU282" s="643" t="s">
        <v>11</v>
      </c>
      <c r="SNV282" s="17"/>
      <c r="SNW282" s="42"/>
      <c r="SNX282" s="43"/>
      <c r="SNY282" s="42"/>
      <c r="SNZ282" s="20"/>
      <c r="SOA282" s="18"/>
      <c r="SOB282" s="19"/>
      <c r="SOC282" s="18"/>
      <c r="SOD282" s="19"/>
      <c r="SOE282" s="18"/>
      <c r="SOF282" s="19"/>
      <c r="SOG282" s="18"/>
      <c r="SOH282" s="160"/>
      <c r="SOI282" s="17"/>
      <c r="SOJ282" s="16"/>
      <c r="SOK282" s="15"/>
      <c r="SOL282" s="620"/>
      <c r="SOM282" s="622"/>
      <c r="SON282" s="624"/>
      <c r="SOO282" s="22"/>
      <c r="SOP282" s="626" t="s">
        <v>45</v>
      </c>
      <c r="SOQ282" s="627"/>
      <c r="SOR282" s="17"/>
      <c r="SOS282" s="21"/>
      <c r="SOT282" s="630"/>
      <c r="SOU282" s="41"/>
      <c r="SOV282" s="16"/>
      <c r="SOW282" s="632" t="s">
        <v>46</v>
      </c>
      <c r="SOX282" s="645"/>
      <c r="SOY282" s="624"/>
      <c r="SOZ282" s="641" t="s">
        <v>11</v>
      </c>
      <c r="SPA282" s="643" t="s">
        <v>11</v>
      </c>
      <c r="SPB282" s="17"/>
      <c r="SPC282" s="42"/>
      <c r="SPD282" s="43"/>
      <c r="SPE282" s="42"/>
      <c r="SPF282" s="20"/>
      <c r="SPG282" s="18"/>
      <c r="SPH282" s="19"/>
      <c r="SPI282" s="18"/>
      <c r="SPJ282" s="19"/>
      <c r="SPK282" s="18"/>
      <c r="SPL282" s="19"/>
      <c r="SPM282" s="18"/>
      <c r="SPN282" s="160"/>
      <c r="SPO282" s="17"/>
      <c r="SPP282" s="16"/>
      <c r="SPQ282" s="15"/>
      <c r="SPR282" s="620"/>
      <c r="SPS282" s="622"/>
      <c r="SPT282" s="624"/>
      <c r="SPU282" s="22"/>
      <c r="SPV282" s="626" t="s">
        <v>45</v>
      </c>
      <c r="SPW282" s="627"/>
      <c r="SPX282" s="17"/>
      <c r="SPY282" s="21"/>
      <c r="SPZ282" s="630"/>
      <c r="SQA282" s="41"/>
      <c r="SQB282" s="16"/>
      <c r="SQC282" s="632" t="s">
        <v>46</v>
      </c>
      <c r="SQD282" s="645"/>
      <c r="SQE282" s="624"/>
      <c r="SQF282" s="641" t="s">
        <v>11</v>
      </c>
      <c r="SQG282" s="643" t="s">
        <v>11</v>
      </c>
      <c r="SQH282" s="17"/>
      <c r="SQI282" s="42"/>
      <c r="SQJ282" s="43"/>
      <c r="SQK282" s="42"/>
      <c r="SQL282" s="20"/>
      <c r="SQM282" s="18"/>
      <c r="SQN282" s="19"/>
      <c r="SQO282" s="18"/>
      <c r="SQP282" s="19"/>
      <c r="SQQ282" s="18"/>
      <c r="SQR282" s="19"/>
      <c r="SQS282" s="18"/>
      <c r="SQT282" s="160"/>
      <c r="SQU282" s="17"/>
      <c r="SQV282" s="16"/>
      <c r="SQW282" s="15"/>
      <c r="SQX282" s="620"/>
      <c r="SQY282" s="622"/>
      <c r="SQZ282" s="624"/>
      <c r="SRA282" s="22"/>
      <c r="SRB282" s="626" t="s">
        <v>45</v>
      </c>
      <c r="SRC282" s="627"/>
      <c r="SRD282" s="17"/>
      <c r="SRE282" s="21"/>
      <c r="SRF282" s="630"/>
      <c r="SRG282" s="41"/>
      <c r="SRH282" s="16"/>
      <c r="SRI282" s="632" t="s">
        <v>46</v>
      </c>
      <c r="SRJ282" s="645"/>
      <c r="SRK282" s="624"/>
      <c r="SRL282" s="641" t="s">
        <v>11</v>
      </c>
      <c r="SRM282" s="643" t="s">
        <v>11</v>
      </c>
      <c r="SRN282" s="17"/>
      <c r="SRO282" s="42"/>
      <c r="SRP282" s="43"/>
      <c r="SRQ282" s="42"/>
      <c r="SRR282" s="20"/>
      <c r="SRS282" s="18"/>
      <c r="SRT282" s="19"/>
      <c r="SRU282" s="18"/>
      <c r="SRV282" s="19"/>
      <c r="SRW282" s="18"/>
      <c r="SRX282" s="19"/>
      <c r="SRY282" s="18"/>
      <c r="SRZ282" s="160"/>
      <c r="SSA282" s="17"/>
      <c r="SSB282" s="16"/>
      <c r="SSC282" s="15"/>
      <c r="SSD282" s="620"/>
      <c r="SSE282" s="622"/>
      <c r="SSF282" s="624"/>
      <c r="SSG282" s="22"/>
      <c r="SSH282" s="626" t="s">
        <v>45</v>
      </c>
      <c r="SSI282" s="627"/>
      <c r="SSJ282" s="17"/>
      <c r="SSK282" s="21"/>
      <c r="SSL282" s="630"/>
      <c r="SSM282" s="41"/>
      <c r="SSN282" s="16"/>
      <c r="SSO282" s="632" t="s">
        <v>46</v>
      </c>
      <c r="SSP282" s="645"/>
      <c r="SSQ282" s="624"/>
      <c r="SSR282" s="641" t="s">
        <v>11</v>
      </c>
      <c r="SSS282" s="643" t="s">
        <v>11</v>
      </c>
      <c r="SST282" s="17"/>
      <c r="SSU282" s="42"/>
      <c r="SSV282" s="43"/>
      <c r="SSW282" s="42"/>
      <c r="SSX282" s="20"/>
      <c r="SSY282" s="18"/>
      <c r="SSZ282" s="19"/>
      <c r="STA282" s="18"/>
      <c r="STB282" s="19"/>
      <c r="STC282" s="18"/>
      <c r="STD282" s="19"/>
      <c r="STE282" s="18"/>
      <c r="STF282" s="160"/>
      <c r="STG282" s="17"/>
      <c r="STH282" s="16"/>
      <c r="STI282" s="15"/>
      <c r="STJ282" s="620"/>
      <c r="STK282" s="622"/>
      <c r="STL282" s="624"/>
      <c r="STM282" s="22"/>
      <c r="STN282" s="626" t="s">
        <v>45</v>
      </c>
      <c r="STO282" s="627"/>
      <c r="STP282" s="17"/>
      <c r="STQ282" s="21"/>
      <c r="STR282" s="630"/>
      <c r="STS282" s="41"/>
      <c r="STT282" s="16"/>
      <c r="STU282" s="632" t="s">
        <v>46</v>
      </c>
      <c r="STV282" s="645"/>
      <c r="STW282" s="624"/>
      <c r="STX282" s="641" t="s">
        <v>11</v>
      </c>
      <c r="STY282" s="643" t="s">
        <v>11</v>
      </c>
      <c r="STZ282" s="17"/>
      <c r="SUA282" s="42"/>
      <c r="SUB282" s="43"/>
      <c r="SUC282" s="42"/>
      <c r="SUD282" s="20"/>
      <c r="SUE282" s="18"/>
      <c r="SUF282" s="19"/>
      <c r="SUG282" s="18"/>
      <c r="SUH282" s="19"/>
      <c r="SUI282" s="18"/>
      <c r="SUJ282" s="19"/>
      <c r="SUK282" s="18"/>
      <c r="SUL282" s="160"/>
      <c r="SUM282" s="17"/>
      <c r="SUN282" s="16"/>
      <c r="SUO282" s="15"/>
      <c r="SUP282" s="620"/>
      <c r="SUQ282" s="622"/>
      <c r="SUR282" s="624"/>
      <c r="SUS282" s="22"/>
      <c r="SUT282" s="626" t="s">
        <v>45</v>
      </c>
      <c r="SUU282" s="627"/>
      <c r="SUV282" s="17"/>
      <c r="SUW282" s="21"/>
      <c r="SUX282" s="630"/>
      <c r="SUY282" s="41"/>
      <c r="SUZ282" s="16"/>
      <c r="SVA282" s="632" t="s">
        <v>46</v>
      </c>
      <c r="SVB282" s="645"/>
      <c r="SVC282" s="624"/>
      <c r="SVD282" s="641" t="s">
        <v>11</v>
      </c>
      <c r="SVE282" s="643" t="s">
        <v>11</v>
      </c>
      <c r="SVF282" s="17"/>
      <c r="SVG282" s="42"/>
      <c r="SVH282" s="43"/>
      <c r="SVI282" s="42"/>
      <c r="SVJ282" s="20"/>
      <c r="SVK282" s="18"/>
      <c r="SVL282" s="19"/>
      <c r="SVM282" s="18"/>
      <c r="SVN282" s="19"/>
      <c r="SVO282" s="18"/>
      <c r="SVP282" s="19"/>
      <c r="SVQ282" s="18"/>
      <c r="SVR282" s="160"/>
      <c r="SVS282" s="17"/>
      <c r="SVT282" s="16"/>
      <c r="SVU282" s="15"/>
      <c r="SVV282" s="620"/>
      <c r="SVW282" s="622"/>
      <c r="SVX282" s="624"/>
      <c r="SVY282" s="22"/>
      <c r="SVZ282" s="626" t="s">
        <v>45</v>
      </c>
      <c r="SWA282" s="627"/>
      <c r="SWB282" s="17"/>
      <c r="SWC282" s="21"/>
      <c r="SWD282" s="630"/>
      <c r="SWE282" s="41"/>
      <c r="SWF282" s="16"/>
      <c r="SWG282" s="632" t="s">
        <v>46</v>
      </c>
      <c r="SWH282" s="645"/>
      <c r="SWI282" s="624"/>
      <c r="SWJ282" s="641" t="s">
        <v>11</v>
      </c>
      <c r="SWK282" s="643" t="s">
        <v>11</v>
      </c>
      <c r="SWL282" s="17"/>
      <c r="SWM282" s="42"/>
      <c r="SWN282" s="43"/>
      <c r="SWO282" s="42"/>
      <c r="SWP282" s="20"/>
      <c r="SWQ282" s="18"/>
      <c r="SWR282" s="19"/>
      <c r="SWS282" s="18"/>
      <c r="SWT282" s="19"/>
      <c r="SWU282" s="18"/>
      <c r="SWV282" s="19"/>
      <c r="SWW282" s="18"/>
      <c r="SWX282" s="160"/>
      <c r="SWY282" s="17"/>
      <c r="SWZ282" s="16"/>
      <c r="SXA282" s="15"/>
      <c r="SXB282" s="620"/>
      <c r="SXC282" s="622"/>
      <c r="SXD282" s="624"/>
      <c r="SXE282" s="22"/>
      <c r="SXF282" s="626" t="s">
        <v>45</v>
      </c>
      <c r="SXG282" s="627"/>
      <c r="SXH282" s="17"/>
      <c r="SXI282" s="21"/>
      <c r="SXJ282" s="630"/>
      <c r="SXK282" s="41"/>
      <c r="SXL282" s="16"/>
      <c r="SXM282" s="632" t="s">
        <v>46</v>
      </c>
      <c r="SXN282" s="645"/>
      <c r="SXO282" s="624"/>
      <c r="SXP282" s="641" t="s">
        <v>11</v>
      </c>
      <c r="SXQ282" s="643" t="s">
        <v>11</v>
      </c>
      <c r="SXR282" s="17"/>
      <c r="SXS282" s="42"/>
      <c r="SXT282" s="43"/>
      <c r="SXU282" s="42"/>
      <c r="SXV282" s="20"/>
      <c r="SXW282" s="18"/>
      <c r="SXX282" s="19"/>
      <c r="SXY282" s="18"/>
      <c r="SXZ282" s="19"/>
      <c r="SYA282" s="18"/>
      <c r="SYB282" s="19"/>
      <c r="SYC282" s="18"/>
      <c r="SYD282" s="160"/>
      <c r="SYE282" s="17"/>
      <c r="SYF282" s="16"/>
      <c r="SYG282" s="15"/>
      <c r="SYH282" s="620"/>
      <c r="SYI282" s="622"/>
      <c r="SYJ282" s="624"/>
      <c r="SYK282" s="22"/>
      <c r="SYL282" s="626" t="s">
        <v>45</v>
      </c>
      <c r="SYM282" s="627"/>
      <c r="SYN282" s="17"/>
      <c r="SYO282" s="21"/>
      <c r="SYP282" s="630"/>
      <c r="SYQ282" s="41"/>
      <c r="SYR282" s="16"/>
      <c r="SYS282" s="632" t="s">
        <v>46</v>
      </c>
      <c r="SYT282" s="645"/>
      <c r="SYU282" s="624"/>
      <c r="SYV282" s="641" t="s">
        <v>11</v>
      </c>
      <c r="SYW282" s="643" t="s">
        <v>11</v>
      </c>
      <c r="SYX282" s="17"/>
      <c r="SYY282" s="42"/>
      <c r="SYZ282" s="43"/>
      <c r="SZA282" s="42"/>
      <c r="SZB282" s="20"/>
      <c r="SZC282" s="18"/>
      <c r="SZD282" s="19"/>
      <c r="SZE282" s="18"/>
      <c r="SZF282" s="19"/>
      <c r="SZG282" s="18"/>
      <c r="SZH282" s="19"/>
      <c r="SZI282" s="18"/>
      <c r="SZJ282" s="160"/>
      <c r="SZK282" s="17"/>
      <c r="SZL282" s="16"/>
      <c r="SZM282" s="15"/>
      <c r="SZN282" s="620"/>
      <c r="SZO282" s="622"/>
      <c r="SZP282" s="624"/>
      <c r="SZQ282" s="22"/>
      <c r="SZR282" s="626" t="s">
        <v>45</v>
      </c>
      <c r="SZS282" s="627"/>
      <c r="SZT282" s="17"/>
      <c r="SZU282" s="21"/>
      <c r="SZV282" s="630"/>
      <c r="SZW282" s="41"/>
      <c r="SZX282" s="16"/>
      <c r="SZY282" s="632" t="s">
        <v>46</v>
      </c>
      <c r="SZZ282" s="645"/>
      <c r="TAA282" s="624"/>
      <c r="TAB282" s="641" t="s">
        <v>11</v>
      </c>
      <c r="TAC282" s="643" t="s">
        <v>11</v>
      </c>
      <c r="TAD282" s="17"/>
      <c r="TAE282" s="42"/>
      <c r="TAF282" s="43"/>
      <c r="TAG282" s="42"/>
      <c r="TAH282" s="20"/>
      <c r="TAI282" s="18"/>
      <c r="TAJ282" s="19"/>
      <c r="TAK282" s="18"/>
      <c r="TAL282" s="19"/>
      <c r="TAM282" s="18"/>
      <c r="TAN282" s="19"/>
      <c r="TAO282" s="18"/>
      <c r="TAP282" s="160"/>
      <c r="TAQ282" s="17"/>
      <c r="TAR282" s="16"/>
      <c r="TAS282" s="15"/>
      <c r="TAT282" s="620"/>
      <c r="TAU282" s="622"/>
      <c r="TAV282" s="624"/>
      <c r="TAW282" s="22"/>
      <c r="TAX282" s="626" t="s">
        <v>45</v>
      </c>
      <c r="TAY282" s="627"/>
      <c r="TAZ282" s="17"/>
      <c r="TBA282" s="21"/>
      <c r="TBB282" s="630"/>
      <c r="TBC282" s="41"/>
      <c r="TBD282" s="16"/>
      <c r="TBE282" s="632" t="s">
        <v>46</v>
      </c>
      <c r="TBF282" s="645"/>
      <c r="TBG282" s="624"/>
      <c r="TBH282" s="641" t="s">
        <v>11</v>
      </c>
      <c r="TBI282" s="643" t="s">
        <v>11</v>
      </c>
      <c r="TBJ282" s="17"/>
      <c r="TBK282" s="42"/>
      <c r="TBL282" s="43"/>
      <c r="TBM282" s="42"/>
      <c r="TBN282" s="20"/>
      <c r="TBO282" s="18"/>
      <c r="TBP282" s="19"/>
      <c r="TBQ282" s="18"/>
      <c r="TBR282" s="19"/>
      <c r="TBS282" s="18"/>
      <c r="TBT282" s="19"/>
      <c r="TBU282" s="18"/>
      <c r="TBV282" s="160"/>
      <c r="TBW282" s="17"/>
      <c r="TBX282" s="16"/>
      <c r="TBY282" s="15"/>
      <c r="TBZ282" s="620"/>
      <c r="TCA282" s="622"/>
      <c r="TCB282" s="624"/>
      <c r="TCC282" s="22"/>
      <c r="TCD282" s="626" t="s">
        <v>45</v>
      </c>
      <c r="TCE282" s="627"/>
      <c r="TCF282" s="17"/>
      <c r="TCG282" s="21"/>
      <c r="TCH282" s="630"/>
      <c r="TCI282" s="41"/>
      <c r="TCJ282" s="16"/>
      <c r="TCK282" s="632" t="s">
        <v>46</v>
      </c>
      <c r="TCL282" s="645"/>
      <c r="TCM282" s="624"/>
      <c r="TCN282" s="641" t="s">
        <v>11</v>
      </c>
      <c r="TCO282" s="643" t="s">
        <v>11</v>
      </c>
      <c r="TCP282" s="17"/>
      <c r="TCQ282" s="42"/>
      <c r="TCR282" s="43"/>
      <c r="TCS282" s="42"/>
      <c r="TCT282" s="20"/>
      <c r="TCU282" s="18"/>
      <c r="TCV282" s="19"/>
      <c r="TCW282" s="18"/>
      <c r="TCX282" s="19"/>
      <c r="TCY282" s="18"/>
      <c r="TCZ282" s="19"/>
      <c r="TDA282" s="18"/>
      <c r="TDB282" s="160"/>
      <c r="TDC282" s="17"/>
      <c r="TDD282" s="16"/>
      <c r="TDE282" s="15"/>
      <c r="TDF282" s="620"/>
      <c r="TDG282" s="622"/>
      <c r="TDH282" s="624"/>
      <c r="TDI282" s="22"/>
      <c r="TDJ282" s="626" t="s">
        <v>45</v>
      </c>
      <c r="TDK282" s="627"/>
      <c r="TDL282" s="17"/>
      <c r="TDM282" s="21"/>
      <c r="TDN282" s="630"/>
      <c r="TDO282" s="41"/>
      <c r="TDP282" s="16"/>
      <c r="TDQ282" s="632" t="s">
        <v>46</v>
      </c>
      <c r="TDR282" s="645"/>
      <c r="TDS282" s="624"/>
      <c r="TDT282" s="641" t="s">
        <v>11</v>
      </c>
      <c r="TDU282" s="643" t="s">
        <v>11</v>
      </c>
      <c r="TDV282" s="17"/>
      <c r="TDW282" s="42"/>
      <c r="TDX282" s="43"/>
      <c r="TDY282" s="42"/>
      <c r="TDZ282" s="20"/>
      <c r="TEA282" s="18"/>
      <c r="TEB282" s="19"/>
      <c r="TEC282" s="18"/>
      <c r="TED282" s="19"/>
      <c r="TEE282" s="18"/>
      <c r="TEF282" s="19"/>
      <c r="TEG282" s="18"/>
      <c r="TEH282" s="160"/>
      <c r="TEI282" s="17"/>
      <c r="TEJ282" s="16"/>
      <c r="TEK282" s="15"/>
      <c r="TEL282" s="620"/>
      <c r="TEM282" s="622"/>
      <c r="TEN282" s="624"/>
      <c r="TEO282" s="22"/>
      <c r="TEP282" s="626" t="s">
        <v>45</v>
      </c>
      <c r="TEQ282" s="627"/>
      <c r="TER282" s="17"/>
      <c r="TES282" s="21"/>
      <c r="TET282" s="630"/>
      <c r="TEU282" s="41"/>
      <c r="TEV282" s="16"/>
      <c r="TEW282" s="632" t="s">
        <v>46</v>
      </c>
      <c r="TEX282" s="645"/>
      <c r="TEY282" s="624"/>
      <c r="TEZ282" s="641" t="s">
        <v>11</v>
      </c>
      <c r="TFA282" s="643" t="s">
        <v>11</v>
      </c>
      <c r="TFB282" s="17"/>
      <c r="TFC282" s="42"/>
      <c r="TFD282" s="43"/>
      <c r="TFE282" s="42"/>
      <c r="TFF282" s="20"/>
      <c r="TFG282" s="18"/>
      <c r="TFH282" s="19"/>
      <c r="TFI282" s="18"/>
      <c r="TFJ282" s="19"/>
      <c r="TFK282" s="18"/>
      <c r="TFL282" s="19"/>
      <c r="TFM282" s="18"/>
      <c r="TFN282" s="160"/>
      <c r="TFO282" s="17"/>
      <c r="TFP282" s="16"/>
      <c r="TFQ282" s="15"/>
      <c r="TFR282" s="620"/>
      <c r="TFS282" s="622"/>
      <c r="TFT282" s="624"/>
      <c r="TFU282" s="22"/>
      <c r="TFV282" s="626" t="s">
        <v>45</v>
      </c>
      <c r="TFW282" s="627"/>
      <c r="TFX282" s="17"/>
      <c r="TFY282" s="21"/>
      <c r="TFZ282" s="630"/>
      <c r="TGA282" s="41"/>
      <c r="TGB282" s="16"/>
      <c r="TGC282" s="632" t="s">
        <v>46</v>
      </c>
      <c r="TGD282" s="645"/>
      <c r="TGE282" s="624"/>
      <c r="TGF282" s="641" t="s">
        <v>11</v>
      </c>
      <c r="TGG282" s="643" t="s">
        <v>11</v>
      </c>
      <c r="TGH282" s="17"/>
      <c r="TGI282" s="42"/>
      <c r="TGJ282" s="43"/>
      <c r="TGK282" s="42"/>
      <c r="TGL282" s="20"/>
      <c r="TGM282" s="18"/>
      <c r="TGN282" s="19"/>
      <c r="TGO282" s="18"/>
      <c r="TGP282" s="19"/>
      <c r="TGQ282" s="18"/>
      <c r="TGR282" s="19"/>
      <c r="TGS282" s="18"/>
      <c r="TGT282" s="160"/>
      <c r="TGU282" s="17"/>
      <c r="TGV282" s="16"/>
      <c r="TGW282" s="15"/>
      <c r="TGX282" s="620"/>
      <c r="TGY282" s="622"/>
      <c r="TGZ282" s="624"/>
      <c r="THA282" s="22"/>
      <c r="THB282" s="626" t="s">
        <v>45</v>
      </c>
      <c r="THC282" s="627"/>
      <c r="THD282" s="17"/>
      <c r="THE282" s="21"/>
      <c r="THF282" s="630"/>
      <c r="THG282" s="41"/>
      <c r="THH282" s="16"/>
      <c r="THI282" s="632" t="s">
        <v>46</v>
      </c>
      <c r="THJ282" s="645"/>
      <c r="THK282" s="624"/>
      <c r="THL282" s="641" t="s">
        <v>11</v>
      </c>
      <c r="THM282" s="643" t="s">
        <v>11</v>
      </c>
      <c r="THN282" s="17"/>
      <c r="THO282" s="42"/>
      <c r="THP282" s="43"/>
      <c r="THQ282" s="42"/>
      <c r="THR282" s="20"/>
      <c r="THS282" s="18"/>
      <c r="THT282" s="19"/>
      <c r="THU282" s="18"/>
      <c r="THV282" s="19"/>
      <c r="THW282" s="18"/>
      <c r="THX282" s="19"/>
      <c r="THY282" s="18"/>
      <c r="THZ282" s="160"/>
      <c r="TIA282" s="17"/>
      <c r="TIB282" s="16"/>
      <c r="TIC282" s="15"/>
      <c r="TID282" s="620"/>
      <c r="TIE282" s="622"/>
      <c r="TIF282" s="624"/>
      <c r="TIG282" s="22"/>
      <c r="TIH282" s="626" t="s">
        <v>45</v>
      </c>
      <c r="TII282" s="627"/>
      <c r="TIJ282" s="17"/>
      <c r="TIK282" s="21"/>
      <c r="TIL282" s="630"/>
      <c r="TIM282" s="41"/>
      <c r="TIN282" s="16"/>
      <c r="TIO282" s="632" t="s">
        <v>46</v>
      </c>
      <c r="TIP282" s="645"/>
      <c r="TIQ282" s="624"/>
      <c r="TIR282" s="641" t="s">
        <v>11</v>
      </c>
      <c r="TIS282" s="643" t="s">
        <v>11</v>
      </c>
      <c r="TIT282" s="17"/>
      <c r="TIU282" s="42"/>
      <c r="TIV282" s="43"/>
      <c r="TIW282" s="42"/>
      <c r="TIX282" s="20"/>
      <c r="TIY282" s="18"/>
      <c r="TIZ282" s="19"/>
      <c r="TJA282" s="18"/>
      <c r="TJB282" s="19"/>
      <c r="TJC282" s="18"/>
      <c r="TJD282" s="19"/>
      <c r="TJE282" s="18"/>
      <c r="TJF282" s="160"/>
      <c r="TJG282" s="17"/>
      <c r="TJH282" s="16"/>
      <c r="TJI282" s="15"/>
      <c r="TJJ282" s="620"/>
      <c r="TJK282" s="622"/>
      <c r="TJL282" s="624"/>
      <c r="TJM282" s="22"/>
      <c r="TJN282" s="626" t="s">
        <v>45</v>
      </c>
      <c r="TJO282" s="627"/>
      <c r="TJP282" s="17"/>
      <c r="TJQ282" s="21"/>
      <c r="TJR282" s="630"/>
      <c r="TJS282" s="41"/>
      <c r="TJT282" s="16"/>
      <c r="TJU282" s="632" t="s">
        <v>46</v>
      </c>
      <c r="TJV282" s="645"/>
      <c r="TJW282" s="624"/>
      <c r="TJX282" s="641" t="s">
        <v>11</v>
      </c>
      <c r="TJY282" s="643" t="s">
        <v>11</v>
      </c>
      <c r="TJZ282" s="17"/>
      <c r="TKA282" s="42"/>
      <c r="TKB282" s="43"/>
      <c r="TKC282" s="42"/>
      <c r="TKD282" s="20"/>
      <c r="TKE282" s="18"/>
      <c r="TKF282" s="19"/>
      <c r="TKG282" s="18"/>
      <c r="TKH282" s="19"/>
      <c r="TKI282" s="18"/>
      <c r="TKJ282" s="19"/>
      <c r="TKK282" s="18"/>
      <c r="TKL282" s="160"/>
      <c r="TKM282" s="17"/>
      <c r="TKN282" s="16"/>
      <c r="TKO282" s="15"/>
      <c r="TKP282" s="620"/>
      <c r="TKQ282" s="622"/>
      <c r="TKR282" s="624"/>
      <c r="TKS282" s="22"/>
      <c r="TKT282" s="626" t="s">
        <v>45</v>
      </c>
      <c r="TKU282" s="627"/>
      <c r="TKV282" s="17"/>
      <c r="TKW282" s="21"/>
      <c r="TKX282" s="630"/>
      <c r="TKY282" s="41"/>
      <c r="TKZ282" s="16"/>
      <c r="TLA282" s="632" t="s">
        <v>46</v>
      </c>
      <c r="TLB282" s="645"/>
      <c r="TLC282" s="624"/>
      <c r="TLD282" s="641" t="s">
        <v>11</v>
      </c>
      <c r="TLE282" s="643" t="s">
        <v>11</v>
      </c>
      <c r="TLF282" s="17"/>
      <c r="TLG282" s="42"/>
      <c r="TLH282" s="43"/>
      <c r="TLI282" s="42"/>
      <c r="TLJ282" s="20"/>
      <c r="TLK282" s="18"/>
      <c r="TLL282" s="19"/>
      <c r="TLM282" s="18"/>
      <c r="TLN282" s="19"/>
      <c r="TLO282" s="18"/>
      <c r="TLP282" s="19"/>
      <c r="TLQ282" s="18"/>
      <c r="TLR282" s="160"/>
      <c r="TLS282" s="17"/>
      <c r="TLT282" s="16"/>
      <c r="TLU282" s="15"/>
      <c r="TLV282" s="620"/>
      <c r="TLW282" s="622"/>
      <c r="TLX282" s="624"/>
      <c r="TLY282" s="22"/>
      <c r="TLZ282" s="626" t="s">
        <v>45</v>
      </c>
      <c r="TMA282" s="627"/>
      <c r="TMB282" s="17"/>
      <c r="TMC282" s="21"/>
      <c r="TMD282" s="630"/>
      <c r="TME282" s="41"/>
      <c r="TMF282" s="16"/>
      <c r="TMG282" s="632" t="s">
        <v>46</v>
      </c>
      <c r="TMH282" s="645"/>
      <c r="TMI282" s="624"/>
      <c r="TMJ282" s="641" t="s">
        <v>11</v>
      </c>
      <c r="TMK282" s="643" t="s">
        <v>11</v>
      </c>
      <c r="TML282" s="17"/>
      <c r="TMM282" s="42"/>
      <c r="TMN282" s="43"/>
      <c r="TMO282" s="42"/>
      <c r="TMP282" s="20"/>
      <c r="TMQ282" s="18"/>
      <c r="TMR282" s="19"/>
      <c r="TMS282" s="18"/>
      <c r="TMT282" s="19"/>
      <c r="TMU282" s="18"/>
      <c r="TMV282" s="19"/>
      <c r="TMW282" s="18"/>
      <c r="TMX282" s="160"/>
      <c r="TMY282" s="17"/>
      <c r="TMZ282" s="16"/>
      <c r="TNA282" s="15"/>
      <c r="TNB282" s="620"/>
      <c r="TNC282" s="622"/>
      <c r="TND282" s="624"/>
      <c r="TNE282" s="22"/>
      <c r="TNF282" s="626" t="s">
        <v>45</v>
      </c>
      <c r="TNG282" s="627"/>
      <c r="TNH282" s="17"/>
      <c r="TNI282" s="21"/>
      <c r="TNJ282" s="630"/>
      <c r="TNK282" s="41"/>
      <c r="TNL282" s="16"/>
      <c r="TNM282" s="632" t="s">
        <v>46</v>
      </c>
      <c r="TNN282" s="645"/>
      <c r="TNO282" s="624"/>
      <c r="TNP282" s="641" t="s">
        <v>11</v>
      </c>
      <c r="TNQ282" s="643" t="s">
        <v>11</v>
      </c>
      <c r="TNR282" s="17"/>
      <c r="TNS282" s="42"/>
      <c r="TNT282" s="43"/>
      <c r="TNU282" s="42"/>
      <c r="TNV282" s="20"/>
      <c r="TNW282" s="18"/>
      <c r="TNX282" s="19"/>
      <c r="TNY282" s="18"/>
      <c r="TNZ282" s="19"/>
      <c r="TOA282" s="18"/>
      <c r="TOB282" s="19"/>
      <c r="TOC282" s="18"/>
      <c r="TOD282" s="160"/>
      <c r="TOE282" s="17"/>
      <c r="TOF282" s="16"/>
      <c r="TOG282" s="15"/>
      <c r="TOH282" s="620"/>
      <c r="TOI282" s="622"/>
      <c r="TOJ282" s="624"/>
      <c r="TOK282" s="22"/>
      <c r="TOL282" s="626" t="s">
        <v>45</v>
      </c>
      <c r="TOM282" s="627"/>
      <c r="TON282" s="17"/>
      <c r="TOO282" s="21"/>
      <c r="TOP282" s="630"/>
      <c r="TOQ282" s="41"/>
      <c r="TOR282" s="16"/>
      <c r="TOS282" s="632" t="s">
        <v>46</v>
      </c>
      <c r="TOT282" s="645"/>
      <c r="TOU282" s="624"/>
      <c r="TOV282" s="641" t="s">
        <v>11</v>
      </c>
      <c r="TOW282" s="643" t="s">
        <v>11</v>
      </c>
      <c r="TOX282" s="17"/>
      <c r="TOY282" s="42"/>
      <c r="TOZ282" s="43"/>
      <c r="TPA282" s="42"/>
      <c r="TPB282" s="20"/>
      <c r="TPC282" s="18"/>
      <c r="TPD282" s="19"/>
      <c r="TPE282" s="18"/>
      <c r="TPF282" s="19"/>
      <c r="TPG282" s="18"/>
      <c r="TPH282" s="19"/>
      <c r="TPI282" s="18"/>
      <c r="TPJ282" s="160"/>
      <c r="TPK282" s="17"/>
      <c r="TPL282" s="16"/>
      <c r="TPM282" s="15"/>
      <c r="TPN282" s="620"/>
      <c r="TPO282" s="622"/>
      <c r="TPP282" s="624"/>
      <c r="TPQ282" s="22"/>
      <c r="TPR282" s="626" t="s">
        <v>45</v>
      </c>
      <c r="TPS282" s="627"/>
      <c r="TPT282" s="17"/>
      <c r="TPU282" s="21"/>
      <c r="TPV282" s="630"/>
      <c r="TPW282" s="41"/>
      <c r="TPX282" s="16"/>
      <c r="TPY282" s="632" t="s">
        <v>46</v>
      </c>
      <c r="TPZ282" s="645"/>
      <c r="TQA282" s="624"/>
      <c r="TQB282" s="641" t="s">
        <v>11</v>
      </c>
      <c r="TQC282" s="643" t="s">
        <v>11</v>
      </c>
      <c r="TQD282" s="17"/>
      <c r="TQE282" s="42"/>
      <c r="TQF282" s="43"/>
      <c r="TQG282" s="42"/>
      <c r="TQH282" s="20"/>
      <c r="TQI282" s="18"/>
      <c r="TQJ282" s="19"/>
      <c r="TQK282" s="18"/>
      <c r="TQL282" s="19"/>
      <c r="TQM282" s="18"/>
      <c r="TQN282" s="19"/>
      <c r="TQO282" s="18"/>
      <c r="TQP282" s="160"/>
      <c r="TQQ282" s="17"/>
      <c r="TQR282" s="16"/>
      <c r="TQS282" s="15"/>
      <c r="TQT282" s="620"/>
      <c r="TQU282" s="622"/>
      <c r="TQV282" s="624"/>
      <c r="TQW282" s="22"/>
      <c r="TQX282" s="626" t="s">
        <v>45</v>
      </c>
      <c r="TQY282" s="627"/>
      <c r="TQZ282" s="17"/>
      <c r="TRA282" s="21"/>
      <c r="TRB282" s="630"/>
      <c r="TRC282" s="41"/>
      <c r="TRD282" s="16"/>
      <c r="TRE282" s="632" t="s">
        <v>46</v>
      </c>
      <c r="TRF282" s="645"/>
      <c r="TRG282" s="624"/>
      <c r="TRH282" s="641" t="s">
        <v>11</v>
      </c>
      <c r="TRI282" s="643" t="s">
        <v>11</v>
      </c>
      <c r="TRJ282" s="17"/>
      <c r="TRK282" s="42"/>
      <c r="TRL282" s="43"/>
      <c r="TRM282" s="42"/>
      <c r="TRN282" s="20"/>
      <c r="TRO282" s="18"/>
      <c r="TRP282" s="19"/>
      <c r="TRQ282" s="18"/>
      <c r="TRR282" s="19"/>
      <c r="TRS282" s="18"/>
      <c r="TRT282" s="19"/>
      <c r="TRU282" s="18"/>
      <c r="TRV282" s="160"/>
      <c r="TRW282" s="17"/>
      <c r="TRX282" s="16"/>
      <c r="TRY282" s="15"/>
      <c r="TRZ282" s="620"/>
      <c r="TSA282" s="622"/>
      <c r="TSB282" s="624"/>
      <c r="TSC282" s="22"/>
      <c r="TSD282" s="626" t="s">
        <v>45</v>
      </c>
      <c r="TSE282" s="627"/>
      <c r="TSF282" s="17"/>
      <c r="TSG282" s="21"/>
      <c r="TSH282" s="630"/>
      <c r="TSI282" s="41"/>
      <c r="TSJ282" s="16"/>
      <c r="TSK282" s="632" t="s">
        <v>46</v>
      </c>
      <c r="TSL282" s="645"/>
      <c r="TSM282" s="624"/>
      <c r="TSN282" s="641" t="s">
        <v>11</v>
      </c>
      <c r="TSO282" s="643" t="s">
        <v>11</v>
      </c>
      <c r="TSP282" s="17"/>
      <c r="TSQ282" s="42"/>
      <c r="TSR282" s="43"/>
      <c r="TSS282" s="42"/>
      <c r="TST282" s="20"/>
      <c r="TSU282" s="18"/>
      <c r="TSV282" s="19"/>
      <c r="TSW282" s="18"/>
      <c r="TSX282" s="19"/>
      <c r="TSY282" s="18"/>
      <c r="TSZ282" s="19"/>
      <c r="TTA282" s="18"/>
      <c r="TTB282" s="160"/>
      <c r="TTC282" s="17"/>
      <c r="TTD282" s="16"/>
      <c r="TTE282" s="15"/>
      <c r="TTF282" s="620"/>
      <c r="TTG282" s="622"/>
      <c r="TTH282" s="624"/>
      <c r="TTI282" s="22"/>
      <c r="TTJ282" s="626" t="s">
        <v>45</v>
      </c>
      <c r="TTK282" s="627"/>
      <c r="TTL282" s="17"/>
      <c r="TTM282" s="21"/>
      <c r="TTN282" s="630"/>
      <c r="TTO282" s="41"/>
      <c r="TTP282" s="16"/>
      <c r="TTQ282" s="632" t="s">
        <v>46</v>
      </c>
      <c r="TTR282" s="645"/>
      <c r="TTS282" s="624"/>
      <c r="TTT282" s="641" t="s">
        <v>11</v>
      </c>
      <c r="TTU282" s="643" t="s">
        <v>11</v>
      </c>
      <c r="TTV282" s="17"/>
      <c r="TTW282" s="42"/>
      <c r="TTX282" s="43"/>
      <c r="TTY282" s="42"/>
      <c r="TTZ282" s="20"/>
      <c r="TUA282" s="18"/>
      <c r="TUB282" s="19"/>
      <c r="TUC282" s="18"/>
      <c r="TUD282" s="19"/>
      <c r="TUE282" s="18"/>
      <c r="TUF282" s="19"/>
      <c r="TUG282" s="18"/>
      <c r="TUH282" s="160"/>
      <c r="TUI282" s="17"/>
      <c r="TUJ282" s="16"/>
      <c r="TUK282" s="15"/>
      <c r="TUL282" s="620"/>
      <c r="TUM282" s="622"/>
      <c r="TUN282" s="624"/>
      <c r="TUO282" s="22"/>
      <c r="TUP282" s="626" t="s">
        <v>45</v>
      </c>
      <c r="TUQ282" s="627"/>
      <c r="TUR282" s="17"/>
      <c r="TUS282" s="21"/>
      <c r="TUT282" s="630"/>
      <c r="TUU282" s="41"/>
      <c r="TUV282" s="16"/>
      <c r="TUW282" s="632" t="s">
        <v>46</v>
      </c>
      <c r="TUX282" s="645"/>
      <c r="TUY282" s="624"/>
      <c r="TUZ282" s="641" t="s">
        <v>11</v>
      </c>
      <c r="TVA282" s="643" t="s">
        <v>11</v>
      </c>
      <c r="TVB282" s="17"/>
      <c r="TVC282" s="42"/>
      <c r="TVD282" s="43"/>
      <c r="TVE282" s="42"/>
      <c r="TVF282" s="20"/>
      <c r="TVG282" s="18"/>
      <c r="TVH282" s="19"/>
      <c r="TVI282" s="18"/>
      <c r="TVJ282" s="19"/>
      <c r="TVK282" s="18"/>
      <c r="TVL282" s="19"/>
      <c r="TVM282" s="18"/>
      <c r="TVN282" s="160"/>
      <c r="TVO282" s="17"/>
      <c r="TVP282" s="16"/>
      <c r="TVQ282" s="15"/>
      <c r="TVR282" s="620"/>
      <c r="TVS282" s="622"/>
      <c r="TVT282" s="624"/>
      <c r="TVU282" s="22"/>
      <c r="TVV282" s="626" t="s">
        <v>45</v>
      </c>
      <c r="TVW282" s="627"/>
      <c r="TVX282" s="17"/>
      <c r="TVY282" s="21"/>
      <c r="TVZ282" s="630"/>
      <c r="TWA282" s="41"/>
      <c r="TWB282" s="16"/>
      <c r="TWC282" s="632" t="s">
        <v>46</v>
      </c>
      <c r="TWD282" s="645"/>
      <c r="TWE282" s="624"/>
      <c r="TWF282" s="641" t="s">
        <v>11</v>
      </c>
      <c r="TWG282" s="643" t="s">
        <v>11</v>
      </c>
      <c r="TWH282" s="17"/>
      <c r="TWI282" s="42"/>
      <c r="TWJ282" s="43"/>
      <c r="TWK282" s="42"/>
      <c r="TWL282" s="20"/>
      <c r="TWM282" s="18"/>
      <c r="TWN282" s="19"/>
      <c r="TWO282" s="18"/>
      <c r="TWP282" s="19"/>
      <c r="TWQ282" s="18"/>
      <c r="TWR282" s="19"/>
      <c r="TWS282" s="18"/>
      <c r="TWT282" s="160"/>
      <c r="TWU282" s="17"/>
      <c r="TWV282" s="16"/>
      <c r="TWW282" s="15"/>
      <c r="TWX282" s="620"/>
      <c r="TWY282" s="622"/>
      <c r="TWZ282" s="624"/>
      <c r="TXA282" s="22"/>
      <c r="TXB282" s="626" t="s">
        <v>45</v>
      </c>
      <c r="TXC282" s="627"/>
      <c r="TXD282" s="17"/>
      <c r="TXE282" s="21"/>
      <c r="TXF282" s="630"/>
      <c r="TXG282" s="41"/>
      <c r="TXH282" s="16"/>
      <c r="TXI282" s="632" t="s">
        <v>46</v>
      </c>
      <c r="TXJ282" s="645"/>
      <c r="TXK282" s="624"/>
      <c r="TXL282" s="641" t="s">
        <v>11</v>
      </c>
      <c r="TXM282" s="643" t="s">
        <v>11</v>
      </c>
      <c r="TXN282" s="17"/>
      <c r="TXO282" s="42"/>
      <c r="TXP282" s="43"/>
      <c r="TXQ282" s="42"/>
      <c r="TXR282" s="20"/>
      <c r="TXS282" s="18"/>
      <c r="TXT282" s="19"/>
      <c r="TXU282" s="18"/>
      <c r="TXV282" s="19"/>
      <c r="TXW282" s="18"/>
      <c r="TXX282" s="19"/>
      <c r="TXY282" s="18"/>
      <c r="TXZ282" s="160"/>
      <c r="TYA282" s="17"/>
      <c r="TYB282" s="16"/>
      <c r="TYC282" s="15"/>
      <c r="TYD282" s="620"/>
      <c r="TYE282" s="622"/>
      <c r="TYF282" s="624"/>
      <c r="TYG282" s="22"/>
      <c r="TYH282" s="626" t="s">
        <v>45</v>
      </c>
      <c r="TYI282" s="627"/>
      <c r="TYJ282" s="17"/>
      <c r="TYK282" s="21"/>
      <c r="TYL282" s="630"/>
      <c r="TYM282" s="41"/>
      <c r="TYN282" s="16"/>
      <c r="TYO282" s="632" t="s">
        <v>46</v>
      </c>
      <c r="TYP282" s="645"/>
      <c r="TYQ282" s="624"/>
      <c r="TYR282" s="641" t="s">
        <v>11</v>
      </c>
      <c r="TYS282" s="643" t="s">
        <v>11</v>
      </c>
      <c r="TYT282" s="17"/>
      <c r="TYU282" s="42"/>
      <c r="TYV282" s="43"/>
      <c r="TYW282" s="42"/>
      <c r="TYX282" s="20"/>
      <c r="TYY282" s="18"/>
      <c r="TYZ282" s="19"/>
      <c r="TZA282" s="18"/>
      <c r="TZB282" s="19"/>
      <c r="TZC282" s="18"/>
      <c r="TZD282" s="19"/>
      <c r="TZE282" s="18"/>
      <c r="TZF282" s="160"/>
      <c r="TZG282" s="17"/>
      <c r="TZH282" s="16"/>
      <c r="TZI282" s="15"/>
      <c r="TZJ282" s="620"/>
      <c r="TZK282" s="622"/>
      <c r="TZL282" s="624"/>
      <c r="TZM282" s="22"/>
      <c r="TZN282" s="626" t="s">
        <v>45</v>
      </c>
      <c r="TZO282" s="627"/>
      <c r="TZP282" s="17"/>
      <c r="TZQ282" s="21"/>
      <c r="TZR282" s="630"/>
      <c r="TZS282" s="41"/>
      <c r="TZT282" s="16"/>
      <c r="TZU282" s="632" t="s">
        <v>46</v>
      </c>
      <c r="TZV282" s="645"/>
      <c r="TZW282" s="624"/>
      <c r="TZX282" s="641" t="s">
        <v>11</v>
      </c>
      <c r="TZY282" s="643" t="s">
        <v>11</v>
      </c>
      <c r="TZZ282" s="17"/>
      <c r="UAA282" s="42"/>
      <c r="UAB282" s="43"/>
      <c r="UAC282" s="42"/>
      <c r="UAD282" s="20"/>
      <c r="UAE282" s="18"/>
      <c r="UAF282" s="19"/>
      <c r="UAG282" s="18"/>
      <c r="UAH282" s="19"/>
      <c r="UAI282" s="18"/>
      <c r="UAJ282" s="19"/>
      <c r="UAK282" s="18"/>
      <c r="UAL282" s="160"/>
      <c r="UAM282" s="17"/>
      <c r="UAN282" s="16"/>
      <c r="UAO282" s="15"/>
      <c r="UAP282" s="620"/>
      <c r="UAQ282" s="622"/>
      <c r="UAR282" s="624"/>
      <c r="UAS282" s="22"/>
      <c r="UAT282" s="626" t="s">
        <v>45</v>
      </c>
      <c r="UAU282" s="627"/>
      <c r="UAV282" s="17"/>
      <c r="UAW282" s="21"/>
      <c r="UAX282" s="630"/>
      <c r="UAY282" s="41"/>
      <c r="UAZ282" s="16"/>
      <c r="UBA282" s="632" t="s">
        <v>46</v>
      </c>
      <c r="UBB282" s="645"/>
      <c r="UBC282" s="624"/>
      <c r="UBD282" s="641" t="s">
        <v>11</v>
      </c>
      <c r="UBE282" s="643" t="s">
        <v>11</v>
      </c>
      <c r="UBF282" s="17"/>
      <c r="UBG282" s="42"/>
      <c r="UBH282" s="43"/>
      <c r="UBI282" s="42"/>
      <c r="UBJ282" s="20"/>
      <c r="UBK282" s="18"/>
      <c r="UBL282" s="19"/>
      <c r="UBM282" s="18"/>
      <c r="UBN282" s="19"/>
      <c r="UBO282" s="18"/>
      <c r="UBP282" s="19"/>
      <c r="UBQ282" s="18"/>
      <c r="UBR282" s="160"/>
      <c r="UBS282" s="17"/>
      <c r="UBT282" s="16"/>
      <c r="UBU282" s="15"/>
      <c r="UBV282" s="620"/>
      <c r="UBW282" s="622"/>
      <c r="UBX282" s="624"/>
      <c r="UBY282" s="22"/>
      <c r="UBZ282" s="626" t="s">
        <v>45</v>
      </c>
      <c r="UCA282" s="627"/>
      <c r="UCB282" s="17"/>
      <c r="UCC282" s="21"/>
      <c r="UCD282" s="630"/>
      <c r="UCE282" s="41"/>
      <c r="UCF282" s="16"/>
      <c r="UCG282" s="632" t="s">
        <v>46</v>
      </c>
      <c r="UCH282" s="645"/>
      <c r="UCI282" s="624"/>
      <c r="UCJ282" s="641" t="s">
        <v>11</v>
      </c>
      <c r="UCK282" s="643" t="s">
        <v>11</v>
      </c>
      <c r="UCL282" s="17"/>
      <c r="UCM282" s="42"/>
      <c r="UCN282" s="43"/>
      <c r="UCO282" s="42"/>
      <c r="UCP282" s="20"/>
      <c r="UCQ282" s="18"/>
      <c r="UCR282" s="19"/>
      <c r="UCS282" s="18"/>
      <c r="UCT282" s="19"/>
      <c r="UCU282" s="18"/>
      <c r="UCV282" s="19"/>
      <c r="UCW282" s="18"/>
      <c r="UCX282" s="160"/>
      <c r="UCY282" s="17"/>
      <c r="UCZ282" s="16"/>
      <c r="UDA282" s="15"/>
      <c r="UDB282" s="620"/>
      <c r="UDC282" s="622"/>
      <c r="UDD282" s="624"/>
      <c r="UDE282" s="22"/>
      <c r="UDF282" s="626" t="s">
        <v>45</v>
      </c>
      <c r="UDG282" s="627"/>
      <c r="UDH282" s="17"/>
      <c r="UDI282" s="21"/>
      <c r="UDJ282" s="630"/>
      <c r="UDK282" s="41"/>
      <c r="UDL282" s="16"/>
      <c r="UDM282" s="632" t="s">
        <v>46</v>
      </c>
      <c r="UDN282" s="645"/>
      <c r="UDO282" s="624"/>
      <c r="UDP282" s="641" t="s">
        <v>11</v>
      </c>
      <c r="UDQ282" s="643" t="s">
        <v>11</v>
      </c>
      <c r="UDR282" s="17"/>
      <c r="UDS282" s="42"/>
      <c r="UDT282" s="43"/>
      <c r="UDU282" s="42"/>
      <c r="UDV282" s="20"/>
      <c r="UDW282" s="18"/>
      <c r="UDX282" s="19"/>
      <c r="UDY282" s="18"/>
      <c r="UDZ282" s="19"/>
      <c r="UEA282" s="18"/>
      <c r="UEB282" s="19"/>
      <c r="UEC282" s="18"/>
      <c r="UED282" s="160"/>
      <c r="UEE282" s="17"/>
      <c r="UEF282" s="16"/>
      <c r="UEG282" s="15"/>
      <c r="UEH282" s="620"/>
      <c r="UEI282" s="622"/>
      <c r="UEJ282" s="624"/>
      <c r="UEK282" s="22"/>
      <c r="UEL282" s="626" t="s">
        <v>45</v>
      </c>
      <c r="UEM282" s="627"/>
      <c r="UEN282" s="17"/>
      <c r="UEO282" s="21"/>
      <c r="UEP282" s="630"/>
      <c r="UEQ282" s="41"/>
      <c r="UER282" s="16"/>
      <c r="UES282" s="632" t="s">
        <v>46</v>
      </c>
      <c r="UET282" s="645"/>
      <c r="UEU282" s="624"/>
      <c r="UEV282" s="641" t="s">
        <v>11</v>
      </c>
      <c r="UEW282" s="643" t="s">
        <v>11</v>
      </c>
      <c r="UEX282" s="17"/>
      <c r="UEY282" s="42"/>
      <c r="UEZ282" s="43"/>
      <c r="UFA282" s="42"/>
      <c r="UFB282" s="20"/>
      <c r="UFC282" s="18"/>
      <c r="UFD282" s="19"/>
      <c r="UFE282" s="18"/>
      <c r="UFF282" s="19"/>
      <c r="UFG282" s="18"/>
      <c r="UFH282" s="19"/>
      <c r="UFI282" s="18"/>
      <c r="UFJ282" s="160"/>
      <c r="UFK282" s="17"/>
      <c r="UFL282" s="16"/>
      <c r="UFM282" s="15"/>
      <c r="UFN282" s="620"/>
      <c r="UFO282" s="622"/>
      <c r="UFP282" s="624"/>
      <c r="UFQ282" s="22"/>
      <c r="UFR282" s="626" t="s">
        <v>45</v>
      </c>
      <c r="UFS282" s="627"/>
      <c r="UFT282" s="17"/>
      <c r="UFU282" s="21"/>
      <c r="UFV282" s="630"/>
      <c r="UFW282" s="41"/>
      <c r="UFX282" s="16"/>
      <c r="UFY282" s="632" t="s">
        <v>46</v>
      </c>
      <c r="UFZ282" s="645"/>
      <c r="UGA282" s="624"/>
      <c r="UGB282" s="641" t="s">
        <v>11</v>
      </c>
      <c r="UGC282" s="643" t="s">
        <v>11</v>
      </c>
      <c r="UGD282" s="17"/>
      <c r="UGE282" s="42"/>
      <c r="UGF282" s="43"/>
      <c r="UGG282" s="42"/>
      <c r="UGH282" s="20"/>
      <c r="UGI282" s="18"/>
      <c r="UGJ282" s="19"/>
      <c r="UGK282" s="18"/>
      <c r="UGL282" s="19"/>
      <c r="UGM282" s="18"/>
      <c r="UGN282" s="19"/>
      <c r="UGO282" s="18"/>
      <c r="UGP282" s="160"/>
      <c r="UGQ282" s="17"/>
      <c r="UGR282" s="16"/>
      <c r="UGS282" s="15"/>
      <c r="UGT282" s="620"/>
      <c r="UGU282" s="622"/>
      <c r="UGV282" s="624"/>
      <c r="UGW282" s="22"/>
      <c r="UGX282" s="626" t="s">
        <v>45</v>
      </c>
      <c r="UGY282" s="627"/>
      <c r="UGZ282" s="17"/>
      <c r="UHA282" s="21"/>
      <c r="UHB282" s="630"/>
      <c r="UHC282" s="41"/>
      <c r="UHD282" s="16"/>
      <c r="UHE282" s="632" t="s">
        <v>46</v>
      </c>
      <c r="UHF282" s="645"/>
      <c r="UHG282" s="624"/>
      <c r="UHH282" s="641" t="s">
        <v>11</v>
      </c>
      <c r="UHI282" s="643" t="s">
        <v>11</v>
      </c>
      <c r="UHJ282" s="17"/>
      <c r="UHK282" s="42"/>
      <c r="UHL282" s="43"/>
      <c r="UHM282" s="42"/>
      <c r="UHN282" s="20"/>
      <c r="UHO282" s="18"/>
      <c r="UHP282" s="19"/>
      <c r="UHQ282" s="18"/>
      <c r="UHR282" s="19"/>
      <c r="UHS282" s="18"/>
      <c r="UHT282" s="19"/>
      <c r="UHU282" s="18"/>
      <c r="UHV282" s="160"/>
      <c r="UHW282" s="17"/>
      <c r="UHX282" s="16"/>
      <c r="UHY282" s="15"/>
      <c r="UHZ282" s="620"/>
      <c r="UIA282" s="622"/>
      <c r="UIB282" s="624"/>
      <c r="UIC282" s="22"/>
      <c r="UID282" s="626" t="s">
        <v>45</v>
      </c>
      <c r="UIE282" s="627"/>
      <c r="UIF282" s="17"/>
      <c r="UIG282" s="21"/>
      <c r="UIH282" s="630"/>
      <c r="UII282" s="41"/>
      <c r="UIJ282" s="16"/>
      <c r="UIK282" s="632" t="s">
        <v>46</v>
      </c>
      <c r="UIL282" s="645"/>
      <c r="UIM282" s="624"/>
      <c r="UIN282" s="641" t="s">
        <v>11</v>
      </c>
      <c r="UIO282" s="643" t="s">
        <v>11</v>
      </c>
      <c r="UIP282" s="17"/>
      <c r="UIQ282" s="42"/>
      <c r="UIR282" s="43"/>
      <c r="UIS282" s="42"/>
      <c r="UIT282" s="20"/>
      <c r="UIU282" s="18"/>
      <c r="UIV282" s="19"/>
      <c r="UIW282" s="18"/>
      <c r="UIX282" s="19"/>
      <c r="UIY282" s="18"/>
      <c r="UIZ282" s="19"/>
      <c r="UJA282" s="18"/>
      <c r="UJB282" s="160"/>
      <c r="UJC282" s="17"/>
      <c r="UJD282" s="16"/>
      <c r="UJE282" s="15"/>
      <c r="UJF282" s="620"/>
      <c r="UJG282" s="622"/>
      <c r="UJH282" s="624"/>
      <c r="UJI282" s="22"/>
      <c r="UJJ282" s="626" t="s">
        <v>45</v>
      </c>
      <c r="UJK282" s="627"/>
      <c r="UJL282" s="17"/>
      <c r="UJM282" s="21"/>
      <c r="UJN282" s="630"/>
      <c r="UJO282" s="41"/>
      <c r="UJP282" s="16"/>
      <c r="UJQ282" s="632" t="s">
        <v>46</v>
      </c>
      <c r="UJR282" s="645"/>
      <c r="UJS282" s="624"/>
      <c r="UJT282" s="641" t="s">
        <v>11</v>
      </c>
      <c r="UJU282" s="643" t="s">
        <v>11</v>
      </c>
      <c r="UJV282" s="17"/>
      <c r="UJW282" s="42"/>
      <c r="UJX282" s="43"/>
      <c r="UJY282" s="42"/>
      <c r="UJZ282" s="20"/>
      <c r="UKA282" s="18"/>
      <c r="UKB282" s="19"/>
      <c r="UKC282" s="18"/>
      <c r="UKD282" s="19"/>
      <c r="UKE282" s="18"/>
      <c r="UKF282" s="19"/>
      <c r="UKG282" s="18"/>
      <c r="UKH282" s="160"/>
      <c r="UKI282" s="17"/>
      <c r="UKJ282" s="16"/>
      <c r="UKK282" s="15"/>
      <c r="UKL282" s="620"/>
      <c r="UKM282" s="622"/>
      <c r="UKN282" s="624"/>
      <c r="UKO282" s="22"/>
      <c r="UKP282" s="626" t="s">
        <v>45</v>
      </c>
      <c r="UKQ282" s="627"/>
      <c r="UKR282" s="17"/>
      <c r="UKS282" s="21"/>
      <c r="UKT282" s="630"/>
      <c r="UKU282" s="41"/>
      <c r="UKV282" s="16"/>
      <c r="UKW282" s="632" t="s">
        <v>46</v>
      </c>
      <c r="UKX282" s="645"/>
      <c r="UKY282" s="624"/>
      <c r="UKZ282" s="641" t="s">
        <v>11</v>
      </c>
      <c r="ULA282" s="643" t="s">
        <v>11</v>
      </c>
      <c r="ULB282" s="17"/>
      <c r="ULC282" s="42"/>
      <c r="ULD282" s="43"/>
      <c r="ULE282" s="42"/>
      <c r="ULF282" s="20"/>
      <c r="ULG282" s="18"/>
      <c r="ULH282" s="19"/>
      <c r="ULI282" s="18"/>
      <c r="ULJ282" s="19"/>
      <c r="ULK282" s="18"/>
      <c r="ULL282" s="19"/>
      <c r="ULM282" s="18"/>
      <c r="ULN282" s="160"/>
      <c r="ULO282" s="17"/>
      <c r="ULP282" s="16"/>
      <c r="ULQ282" s="15"/>
      <c r="ULR282" s="620"/>
      <c r="ULS282" s="622"/>
      <c r="ULT282" s="624"/>
      <c r="ULU282" s="22"/>
      <c r="ULV282" s="626" t="s">
        <v>45</v>
      </c>
      <c r="ULW282" s="627"/>
      <c r="ULX282" s="17"/>
      <c r="ULY282" s="21"/>
      <c r="ULZ282" s="630"/>
      <c r="UMA282" s="41"/>
      <c r="UMB282" s="16"/>
      <c r="UMC282" s="632" t="s">
        <v>46</v>
      </c>
      <c r="UMD282" s="645"/>
      <c r="UME282" s="624"/>
      <c r="UMF282" s="641" t="s">
        <v>11</v>
      </c>
      <c r="UMG282" s="643" t="s">
        <v>11</v>
      </c>
      <c r="UMH282" s="17"/>
      <c r="UMI282" s="42"/>
      <c r="UMJ282" s="43"/>
      <c r="UMK282" s="42"/>
      <c r="UML282" s="20"/>
      <c r="UMM282" s="18"/>
      <c r="UMN282" s="19"/>
      <c r="UMO282" s="18"/>
      <c r="UMP282" s="19"/>
      <c r="UMQ282" s="18"/>
      <c r="UMR282" s="19"/>
      <c r="UMS282" s="18"/>
      <c r="UMT282" s="160"/>
      <c r="UMU282" s="17"/>
      <c r="UMV282" s="16"/>
      <c r="UMW282" s="15"/>
      <c r="UMX282" s="620"/>
      <c r="UMY282" s="622"/>
      <c r="UMZ282" s="624"/>
      <c r="UNA282" s="22"/>
      <c r="UNB282" s="626" t="s">
        <v>45</v>
      </c>
      <c r="UNC282" s="627"/>
      <c r="UND282" s="17"/>
      <c r="UNE282" s="21"/>
      <c r="UNF282" s="630"/>
      <c r="UNG282" s="41"/>
      <c r="UNH282" s="16"/>
      <c r="UNI282" s="632" t="s">
        <v>46</v>
      </c>
      <c r="UNJ282" s="645"/>
      <c r="UNK282" s="624"/>
      <c r="UNL282" s="641" t="s">
        <v>11</v>
      </c>
      <c r="UNM282" s="643" t="s">
        <v>11</v>
      </c>
      <c r="UNN282" s="17"/>
      <c r="UNO282" s="42"/>
      <c r="UNP282" s="43"/>
      <c r="UNQ282" s="42"/>
      <c r="UNR282" s="20"/>
      <c r="UNS282" s="18"/>
      <c r="UNT282" s="19"/>
      <c r="UNU282" s="18"/>
      <c r="UNV282" s="19"/>
      <c r="UNW282" s="18"/>
      <c r="UNX282" s="19"/>
      <c r="UNY282" s="18"/>
      <c r="UNZ282" s="160"/>
      <c r="UOA282" s="17"/>
      <c r="UOB282" s="16"/>
      <c r="UOC282" s="15"/>
      <c r="UOD282" s="620"/>
      <c r="UOE282" s="622"/>
      <c r="UOF282" s="624"/>
      <c r="UOG282" s="22"/>
      <c r="UOH282" s="626" t="s">
        <v>45</v>
      </c>
      <c r="UOI282" s="627"/>
      <c r="UOJ282" s="17"/>
      <c r="UOK282" s="21"/>
      <c r="UOL282" s="630"/>
      <c r="UOM282" s="41"/>
      <c r="UON282" s="16"/>
      <c r="UOO282" s="632" t="s">
        <v>46</v>
      </c>
      <c r="UOP282" s="645"/>
      <c r="UOQ282" s="624"/>
      <c r="UOR282" s="641" t="s">
        <v>11</v>
      </c>
      <c r="UOS282" s="643" t="s">
        <v>11</v>
      </c>
      <c r="UOT282" s="17"/>
      <c r="UOU282" s="42"/>
      <c r="UOV282" s="43"/>
      <c r="UOW282" s="42"/>
      <c r="UOX282" s="20"/>
      <c r="UOY282" s="18"/>
      <c r="UOZ282" s="19"/>
      <c r="UPA282" s="18"/>
      <c r="UPB282" s="19"/>
      <c r="UPC282" s="18"/>
      <c r="UPD282" s="19"/>
      <c r="UPE282" s="18"/>
      <c r="UPF282" s="160"/>
      <c r="UPG282" s="17"/>
      <c r="UPH282" s="16"/>
      <c r="UPI282" s="15"/>
      <c r="UPJ282" s="620"/>
      <c r="UPK282" s="622"/>
      <c r="UPL282" s="624"/>
      <c r="UPM282" s="22"/>
      <c r="UPN282" s="626" t="s">
        <v>45</v>
      </c>
      <c r="UPO282" s="627"/>
      <c r="UPP282" s="17"/>
      <c r="UPQ282" s="21"/>
      <c r="UPR282" s="630"/>
      <c r="UPS282" s="41"/>
      <c r="UPT282" s="16"/>
      <c r="UPU282" s="632" t="s">
        <v>46</v>
      </c>
      <c r="UPV282" s="645"/>
      <c r="UPW282" s="624"/>
      <c r="UPX282" s="641" t="s">
        <v>11</v>
      </c>
      <c r="UPY282" s="643" t="s">
        <v>11</v>
      </c>
      <c r="UPZ282" s="17"/>
      <c r="UQA282" s="42"/>
      <c r="UQB282" s="43"/>
      <c r="UQC282" s="42"/>
      <c r="UQD282" s="20"/>
      <c r="UQE282" s="18"/>
      <c r="UQF282" s="19"/>
      <c r="UQG282" s="18"/>
      <c r="UQH282" s="19"/>
      <c r="UQI282" s="18"/>
      <c r="UQJ282" s="19"/>
      <c r="UQK282" s="18"/>
      <c r="UQL282" s="160"/>
      <c r="UQM282" s="17"/>
      <c r="UQN282" s="16"/>
      <c r="UQO282" s="15"/>
      <c r="UQP282" s="620"/>
      <c r="UQQ282" s="622"/>
      <c r="UQR282" s="624"/>
      <c r="UQS282" s="22"/>
      <c r="UQT282" s="626" t="s">
        <v>45</v>
      </c>
      <c r="UQU282" s="627"/>
      <c r="UQV282" s="17"/>
      <c r="UQW282" s="21"/>
      <c r="UQX282" s="630"/>
      <c r="UQY282" s="41"/>
      <c r="UQZ282" s="16"/>
      <c r="URA282" s="632" t="s">
        <v>46</v>
      </c>
      <c r="URB282" s="645"/>
      <c r="URC282" s="624"/>
      <c r="URD282" s="641" t="s">
        <v>11</v>
      </c>
      <c r="URE282" s="643" t="s">
        <v>11</v>
      </c>
      <c r="URF282" s="17"/>
      <c r="URG282" s="42"/>
      <c r="URH282" s="43"/>
      <c r="URI282" s="42"/>
      <c r="URJ282" s="20"/>
      <c r="URK282" s="18"/>
      <c r="URL282" s="19"/>
      <c r="URM282" s="18"/>
      <c r="URN282" s="19"/>
      <c r="URO282" s="18"/>
      <c r="URP282" s="19"/>
      <c r="URQ282" s="18"/>
      <c r="URR282" s="160"/>
      <c r="URS282" s="17"/>
      <c r="URT282" s="16"/>
      <c r="URU282" s="15"/>
      <c r="URV282" s="620"/>
      <c r="URW282" s="622"/>
      <c r="URX282" s="624"/>
      <c r="URY282" s="22"/>
      <c r="URZ282" s="626" t="s">
        <v>45</v>
      </c>
      <c r="USA282" s="627"/>
      <c r="USB282" s="17"/>
      <c r="USC282" s="21"/>
      <c r="USD282" s="630"/>
      <c r="USE282" s="41"/>
      <c r="USF282" s="16"/>
      <c r="USG282" s="632" t="s">
        <v>46</v>
      </c>
      <c r="USH282" s="645"/>
      <c r="USI282" s="624"/>
      <c r="USJ282" s="641" t="s">
        <v>11</v>
      </c>
      <c r="USK282" s="643" t="s">
        <v>11</v>
      </c>
      <c r="USL282" s="17"/>
      <c r="USM282" s="42"/>
      <c r="USN282" s="43"/>
      <c r="USO282" s="42"/>
      <c r="USP282" s="20"/>
      <c r="USQ282" s="18"/>
      <c r="USR282" s="19"/>
      <c r="USS282" s="18"/>
      <c r="UST282" s="19"/>
      <c r="USU282" s="18"/>
      <c r="USV282" s="19"/>
      <c r="USW282" s="18"/>
      <c r="USX282" s="160"/>
      <c r="USY282" s="17"/>
      <c r="USZ282" s="16"/>
      <c r="UTA282" s="15"/>
      <c r="UTB282" s="620"/>
      <c r="UTC282" s="622"/>
      <c r="UTD282" s="624"/>
      <c r="UTE282" s="22"/>
      <c r="UTF282" s="626" t="s">
        <v>45</v>
      </c>
      <c r="UTG282" s="627"/>
      <c r="UTH282" s="17"/>
      <c r="UTI282" s="21"/>
      <c r="UTJ282" s="630"/>
      <c r="UTK282" s="41"/>
      <c r="UTL282" s="16"/>
      <c r="UTM282" s="632" t="s">
        <v>46</v>
      </c>
      <c r="UTN282" s="645"/>
      <c r="UTO282" s="624"/>
      <c r="UTP282" s="641" t="s">
        <v>11</v>
      </c>
      <c r="UTQ282" s="643" t="s">
        <v>11</v>
      </c>
      <c r="UTR282" s="17"/>
      <c r="UTS282" s="42"/>
      <c r="UTT282" s="43"/>
      <c r="UTU282" s="42"/>
      <c r="UTV282" s="20"/>
      <c r="UTW282" s="18"/>
      <c r="UTX282" s="19"/>
      <c r="UTY282" s="18"/>
      <c r="UTZ282" s="19"/>
      <c r="UUA282" s="18"/>
      <c r="UUB282" s="19"/>
      <c r="UUC282" s="18"/>
      <c r="UUD282" s="160"/>
      <c r="UUE282" s="17"/>
      <c r="UUF282" s="16"/>
      <c r="UUG282" s="15"/>
      <c r="UUH282" s="620"/>
      <c r="UUI282" s="622"/>
      <c r="UUJ282" s="624"/>
      <c r="UUK282" s="22"/>
      <c r="UUL282" s="626" t="s">
        <v>45</v>
      </c>
      <c r="UUM282" s="627"/>
      <c r="UUN282" s="17"/>
      <c r="UUO282" s="21"/>
      <c r="UUP282" s="630"/>
      <c r="UUQ282" s="41"/>
      <c r="UUR282" s="16"/>
      <c r="UUS282" s="632" t="s">
        <v>46</v>
      </c>
      <c r="UUT282" s="645"/>
      <c r="UUU282" s="624"/>
      <c r="UUV282" s="641" t="s">
        <v>11</v>
      </c>
      <c r="UUW282" s="643" t="s">
        <v>11</v>
      </c>
      <c r="UUX282" s="17"/>
      <c r="UUY282" s="42"/>
      <c r="UUZ282" s="43"/>
      <c r="UVA282" s="42"/>
      <c r="UVB282" s="20"/>
      <c r="UVC282" s="18"/>
      <c r="UVD282" s="19"/>
      <c r="UVE282" s="18"/>
      <c r="UVF282" s="19"/>
      <c r="UVG282" s="18"/>
      <c r="UVH282" s="19"/>
      <c r="UVI282" s="18"/>
      <c r="UVJ282" s="160"/>
      <c r="UVK282" s="17"/>
      <c r="UVL282" s="16"/>
      <c r="UVM282" s="15"/>
      <c r="UVN282" s="620"/>
      <c r="UVO282" s="622"/>
      <c r="UVP282" s="624"/>
      <c r="UVQ282" s="22"/>
      <c r="UVR282" s="626" t="s">
        <v>45</v>
      </c>
      <c r="UVS282" s="627"/>
      <c r="UVT282" s="17"/>
      <c r="UVU282" s="21"/>
      <c r="UVV282" s="630"/>
      <c r="UVW282" s="41"/>
      <c r="UVX282" s="16"/>
      <c r="UVY282" s="632" t="s">
        <v>46</v>
      </c>
      <c r="UVZ282" s="645"/>
      <c r="UWA282" s="624"/>
      <c r="UWB282" s="641" t="s">
        <v>11</v>
      </c>
      <c r="UWC282" s="643" t="s">
        <v>11</v>
      </c>
      <c r="UWD282" s="17"/>
      <c r="UWE282" s="42"/>
      <c r="UWF282" s="43"/>
      <c r="UWG282" s="42"/>
      <c r="UWH282" s="20"/>
      <c r="UWI282" s="18"/>
      <c r="UWJ282" s="19"/>
      <c r="UWK282" s="18"/>
      <c r="UWL282" s="19"/>
      <c r="UWM282" s="18"/>
      <c r="UWN282" s="19"/>
      <c r="UWO282" s="18"/>
      <c r="UWP282" s="160"/>
      <c r="UWQ282" s="17"/>
      <c r="UWR282" s="16"/>
      <c r="UWS282" s="15"/>
      <c r="UWT282" s="620"/>
      <c r="UWU282" s="622"/>
      <c r="UWV282" s="624"/>
      <c r="UWW282" s="22"/>
      <c r="UWX282" s="626" t="s">
        <v>45</v>
      </c>
      <c r="UWY282" s="627"/>
      <c r="UWZ282" s="17"/>
      <c r="UXA282" s="21"/>
      <c r="UXB282" s="630"/>
      <c r="UXC282" s="41"/>
      <c r="UXD282" s="16"/>
      <c r="UXE282" s="632" t="s">
        <v>46</v>
      </c>
      <c r="UXF282" s="645"/>
      <c r="UXG282" s="624"/>
      <c r="UXH282" s="641" t="s">
        <v>11</v>
      </c>
      <c r="UXI282" s="643" t="s">
        <v>11</v>
      </c>
      <c r="UXJ282" s="17"/>
      <c r="UXK282" s="42"/>
      <c r="UXL282" s="43"/>
      <c r="UXM282" s="42"/>
      <c r="UXN282" s="20"/>
      <c r="UXO282" s="18"/>
      <c r="UXP282" s="19"/>
      <c r="UXQ282" s="18"/>
      <c r="UXR282" s="19"/>
      <c r="UXS282" s="18"/>
      <c r="UXT282" s="19"/>
      <c r="UXU282" s="18"/>
      <c r="UXV282" s="160"/>
      <c r="UXW282" s="17"/>
      <c r="UXX282" s="16"/>
      <c r="UXY282" s="15"/>
      <c r="UXZ282" s="620"/>
      <c r="UYA282" s="622"/>
      <c r="UYB282" s="624"/>
      <c r="UYC282" s="22"/>
      <c r="UYD282" s="626" t="s">
        <v>45</v>
      </c>
      <c r="UYE282" s="627"/>
      <c r="UYF282" s="17"/>
      <c r="UYG282" s="21"/>
      <c r="UYH282" s="630"/>
      <c r="UYI282" s="41"/>
      <c r="UYJ282" s="16"/>
      <c r="UYK282" s="632" t="s">
        <v>46</v>
      </c>
      <c r="UYL282" s="645"/>
      <c r="UYM282" s="624"/>
      <c r="UYN282" s="641" t="s">
        <v>11</v>
      </c>
      <c r="UYO282" s="643" t="s">
        <v>11</v>
      </c>
      <c r="UYP282" s="17"/>
      <c r="UYQ282" s="42"/>
      <c r="UYR282" s="43"/>
      <c r="UYS282" s="42"/>
      <c r="UYT282" s="20"/>
      <c r="UYU282" s="18"/>
      <c r="UYV282" s="19"/>
      <c r="UYW282" s="18"/>
      <c r="UYX282" s="19"/>
      <c r="UYY282" s="18"/>
      <c r="UYZ282" s="19"/>
      <c r="UZA282" s="18"/>
      <c r="UZB282" s="160"/>
      <c r="UZC282" s="17"/>
      <c r="UZD282" s="16"/>
      <c r="UZE282" s="15"/>
      <c r="UZF282" s="620"/>
      <c r="UZG282" s="622"/>
      <c r="UZH282" s="624"/>
      <c r="UZI282" s="22"/>
      <c r="UZJ282" s="626" t="s">
        <v>45</v>
      </c>
      <c r="UZK282" s="627"/>
      <c r="UZL282" s="17"/>
      <c r="UZM282" s="21"/>
      <c r="UZN282" s="630"/>
      <c r="UZO282" s="41"/>
      <c r="UZP282" s="16"/>
      <c r="UZQ282" s="632" t="s">
        <v>46</v>
      </c>
      <c r="UZR282" s="645"/>
      <c r="UZS282" s="624"/>
      <c r="UZT282" s="641" t="s">
        <v>11</v>
      </c>
      <c r="UZU282" s="643" t="s">
        <v>11</v>
      </c>
      <c r="UZV282" s="17"/>
      <c r="UZW282" s="42"/>
      <c r="UZX282" s="43"/>
      <c r="UZY282" s="42"/>
      <c r="UZZ282" s="20"/>
      <c r="VAA282" s="18"/>
      <c r="VAB282" s="19"/>
      <c r="VAC282" s="18"/>
      <c r="VAD282" s="19"/>
      <c r="VAE282" s="18"/>
      <c r="VAF282" s="19"/>
      <c r="VAG282" s="18"/>
      <c r="VAH282" s="160"/>
      <c r="VAI282" s="17"/>
      <c r="VAJ282" s="16"/>
      <c r="VAK282" s="15"/>
      <c r="VAL282" s="620"/>
      <c r="VAM282" s="622"/>
      <c r="VAN282" s="624"/>
      <c r="VAO282" s="22"/>
      <c r="VAP282" s="626" t="s">
        <v>45</v>
      </c>
      <c r="VAQ282" s="627"/>
      <c r="VAR282" s="17"/>
      <c r="VAS282" s="21"/>
      <c r="VAT282" s="630"/>
      <c r="VAU282" s="41"/>
      <c r="VAV282" s="16"/>
      <c r="VAW282" s="632" t="s">
        <v>46</v>
      </c>
      <c r="VAX282" s="645"/>
      <c r="VAY282" s="624"/>
      <c r="VAZ282" s="641" t="s">
        <v>11</v>
      </c>
      <c r="VBA282" s="643" t="s">
        <v>11</v>
      </c>
      <c r="VBB282" s="17"/>
      <c r="VBC282" s="42"/>
      <c r="VBD282" s="43"/>
      <c r="VBE282" s="42"/>
      <c r="VBF282" s="20"/>
      <c r="VBG282" s="18"/>
      <c r="VBH282" s="19"/>
      <c r="VBI282" s="18"/>
      <c r="VBJ282" s="19"/>
      <c r="VBK282" s="18"/>
      <c r="VBL282" s="19"/>
      <c r="VBM282" s="18"/>
      <c r="VBN282" s="160"/>
      <c r="VBO282" s="17"/>
      <c r="VBP282" s="16"/>
      <c r="VBQ282" s="15"/>
      <c r="VBR282" s="620"/>
      <c r="VBS282" s="622"/>
      <c r="VBT282" s="624"/>
      <c r="VBU282" s="22"/>
      <c r="VBV282" s="626" t="s">
        <v>45</v>
      </c>
      <c r="VBW282" s="627"/>
      <c r="VBX282" s="17"/>
      <c r="VBY282" s="21"/>
      <c r="VBZ282" s="630"/>
      <c r="VCA282" s="41"/>
      <c r="VCB282" s="16"/>
      <c r="VCC282" s="632" t="s">
        <v>46</v>
      </c>
      <c r="VCD282" s="645"/>
      <c r="VCE282" s="624"/>
      <c r="VCF282" s="641" t="s">
        <v>11</v>
      </c>
      <c r="VCG282" s="643" t="s">
        <v>11</v>
      </c>
      <c r="VCH282" s="17"/>
      <c r="VCI282" s="42"/>
      <c r="VCJ282" s="43"/>
      <c r="VCK282" s="42"/>
      <c r="VCL282" s="20"/>
      <c r="VCM282" s="18"/>
      <c r="VCN282" s="19"/>
      <c r="VCO282" s="18"/>
      <c r="VCP282" s="19"/>
      <c r="VCQ282" s="18"/>
      <c r="VCR282" s="19"/>
      <c r="VCS282" s="18"/>
      <c r="VCT282" s="160"/>
      <c r="VCU282" s="17"/>
      <c r="VCV282" s="16"/>
      <c r="VCW282" s="15"/>
      <c r="VCX282" s="620"/>
      <c r="VCY282" s="622"/>
      <c r="VCZ282" s="624"/>
      <c r="VDA282" s="22"/>
      <c r="VDB282" s="626" t="s">
        <v>45</v>
      </c>
      <c r="VDC282" s="627"/>
      <c r="VDD282" s="17"/>
      <c r="VDE282" s="21"/>
      <c r="VDF282" s="630"/>
      <c r="VDG282" s="41"/>
      <c r="VDH282" s="16"/>
      <c r="VDI282" s="632" t="s">
        <v>46</v>
      </c>
      <c r="VDJ282" s="645"/>
      <c r="VDK282" s="624"/>
      <c r="VDL282" s="641" t="s">
        <v>11</v>
      </c>
      <c r="VDM282" s="643" t="s">
        <v>11</v>
      </c>
      <c r="VDN282" s="17"/>
      <c r="VDO282" s="42"/>
      <c r="VDP282" s="43"/>
      <c r="VDQ282" s="42"/>
      <c r="VDR282" s="20"/>
      <c r="VDS282" s="18"/>
      <c r="VDT282" s="19"/>
      <c r="VDU282" s="18"/>
      <c r="VDV282" s="19"/>
      <c r="VDW282" s="18"/>
      <c r="VDX282" s="19"/>
      <c r="VDY282" s="18"/>
      <c r="VDZ282" s="160"/>
      <c r="VEA282" s="17"/>
      <c r="VEB282" s="16"/>
      <c r="VEC282" s="15"/>
      <c r="VED282" s="620"/>
      <c r="VEE282" s="622"/>
      <c r="VEF282" s="624"/>
      <c r="VEG282" s="22"/>
      <c r="VEH282" s="626" t="s">
        <v>45</v>
      </c>
      <c r="VEI282" s="627"/>
      <c r="VEJ282" s="17"/>
      <c r="VEK282" s="21"/>
      <c r="VEL282" s="630"/>
      <c r="VEM282" s="41"/>
      <c r="VEN282" s="16"/>
      <c r="VEO282" s="632" t="s">
        <v>46</v>
      </c>
      <c r="VEP282" s="645"/>
      <c r="VEQ282" s="624"/>
      <c r="VER282" s="641" t="s">
        <v>11</v>
      </c>
      <c r="VES282" s="643" t="s">
        <v>11</v>
      </c>
      <c r="VET282" s="17"/>
      <c r="VEU282" s="42"/>
      <c r="VEV282" s="43"/>
      <c r="VEW282" s="42"/>
      <c r="VEX282" s="20"/>
      <c r="VEY282" s="18"/>
      <c r="VEZ282" s="19"/>
      <c r="VFA282" s="18"/>
      <c r="VFB282" s="19"/>
      <c r="VFC282" s="18"/>
      <c r="VFD282" s="19"/>
      <c r="VFE282" s="18"/>
      <c r="VFF282" s="160"/>
      <c r="VFG282" s="17"/>
      <c r="VFH282" s="16"/>
      <c r="VFI282" s="15"/>
      <c r="VFJ282" s="620"/>
      <c r="VFK282" s="622"/>
      <c r="VFL282" s="624"/>
      <c r="VFM282" s="22"/>
      <c r="VFN282" s="626" t="s">
        <v>45</v>
      </c>
      <c r="VFO282" s="627"/>
      <c r="VFP282" s="17"/>
      <c r="VFQ282" s="21"/>
      <c r="VFR282" s="630"/>
      <c r="VFS282" s="41"/>
      <c r="VFT282" s="16"/>
      <c r="VFU282" s="632" t="s">
        <v>46</v>
      </c>
      <c r="VFV282" s="645"/>
      <c r="VFW282" s="624"/>
      <c r="VFX282" s="641" t="s">
        <v>11</v>
      </c>
      <c r="VFY282" s="643" t="s">
        <v>11</v>
      </c>
      <c r="VFZ282" s="17"/>
      <c r="VGA282" s="42"/>
      <c r="VGB282" s="43"/>
      <c r="VGC282" s="42"/>
      <c r="VGD282" s="20"/>
      <c r="VGE282" s="18"/>
      <c r="VGF282" s="19"/>
      <c r="VGG282" s="18"/>
      <c r="VGH282" s="19"/>
      <c r="VGI282" s="18"/>
      <c r="VGJ282" s="19"/>
      <c r="VGK282" s="18"/>
      <c r="VGL282" s="160"/>
      <c r="VGM282" s="17"/>
      <c r="VGN282" s="16"/>
      <c r="VGO282" s="15"/>
      <c r="VGP282" s="620"/>
      <c r="VGQ282" s="622"/>
      <c r="VGR282" s="624"/>
      <c r="VGS282" s="22"/>
      <c r="VGT282" s="626" t="s">
        <v>45</v>
      </c>
      <c r="VGU282" s="627"/>
      <c r="VGV282" s="17"/>
      <c r="VGW282" s="21"/>
      <c r="VGX282" s="630"/>
      <c r="VGY282" s="41"/>
      <c r="VGZ282" s="16"/>
      <c r="VHA282" s="632" t="s">
        <v>46</v>
      </c>
      <c r="VHB282" s="645"/>
      <c r="VHC282" s="624"/>
      <c r="VHD282" s="641" t="s">
        <v>11</v>
      </c>
      <c r="VHE282" s="643" t="s">
        <v>11</v>
      </c>
      <c r="VHF282" s="17"/>
      <c r="VHG282" s="42"/>
      <c r="VHH282" s="43"/>
      <c r="VHI282" s="42"/>
      <c r="VHJ282" s="20"/>
      <c r="VHK282" s="18"/>
      <c r="VHL282" s="19"/>
      <c r="VHM282" s="18"/>
      <c r="VHN282" s="19"/>
      <c r="VHO282" s="18"/>
      <c r="VHP282" s="19"/>
      <c r="VHQ282" s="18"/>
      <c r="VHR282" s="160"/>
      <c r="VHS282" s="17"/>
      <c r="VHT282" s="16"/>
      <c r="VHU282" s="15"/>
      <c r="VHV282" s="620"/>
      <c r="VHW282" s="622"/>
      <c r="VHX282" s="624"/>
      <c r="VHY282" s="22"/>
      <c r="VHZ282" s="626" t="s">
        <v>45</v>
      </c>
      <c r="VIA282" s="627"/>
      <c r="VIB282" s="17"/>
      <c r="VIC282" s="21"/>
      <c r="VID282" s="630"/>
      <c r="VIE282" s="41"/>
      <c r="VIF282" s="16"/>
      <c r="VIG282" s="632" t="s">
        <v>46</v>
      </c>
      <c r="VIH282" s="645"/>
      <c r="VII282" s="624"/>
      <c r="VIJ282" s="641" t="s">
        <v>11</v>
      </c>
      <c r="VIK282" s="643" t="s">
        <v>11</v>
      </c>
      <c r="VIL282" s="17"/>
      <c r="VIM282" s="42"/>
      <c r="VIN282" s="43"/>
      <c r="VIO282" s="42"/>
      <c r="VIP282" s="20"/>
      <c r="VIQ282" s="18"/>
      <c r="VIR282" s="19"/>
      <c r="VIS282" s="18"/>
      <c r="VIT282" s="19"/>
      <c r="VIU282" s="18"/>
      <c r="VIV282" s="19"/>
      <c r="VIW282" s="18"/>
      <c r="VIX282" s="160"/>
      <c r="VIY282" s="17"/>
      <c r="VIZ282" s="16"/>
      <c r="VJA282" s="15"/>
      <c r="VJB282" s="620"/>
      <c r="VJC282" s="622"/>
      <c r="VJD282" s="624"/>
      <c r="VJE282" s="22"/>
      <c r="VJF282" s="626" t="s">
        <v>45</v>
      </c>
      <c r="VJG282" s="627"/>
      <c r="VJH282" s="17"/>
      <c r="VJI282" s="21"/>
      <c r="VJJ282" s="630"/>
      <c r="VJK282" s="41"/>
      <c r="VJL282" s="16"/>
      <c r="VJM282" s="632" t="s">
        <v>46</v>
      </c>
      <c r="VJN282" s="645"/>
      <c r="VJO282" s="624"/>
      <c r="VJP282" s="641" t="s">
        <v>11</v>
      </c>
      <c r="VJQ282" s="643" t="s">
        <v>11</v>
      </c>
      <c r="VJR282" s="17"/>
      <c r="VJS282" s="42"/>
      <c r="VJT282" s="43"/>
      <c r="VJU282" s="42"/>
      <c r="VJV282" s="20"/>
      <c r="VJW282" s="18"/>
      <c r="VJX282" s="19"/>
      <c r="VJY282" s="18"/>
      <c r="VJZ282" s="19"/>
      <c r="VKA282" s="18"/>
      <c r="VKB282" s="19"/>
      <c r="VKC282" s="18"/>
      <c r="VKD282" s="160"/>
      <c r="VKE282" s="17"/>
      <c r="VKF282" s="16"/>
      <c r="VKG282" s="15"/>
      <c r="VKH282" s="620"/>
      <c r="VKI282" s="622"/>
      <c r="VKJ282" s="624"/>
      <c r="VKK282" s="22"/>
      <c r="VKL282" s="626" t="s">
        <v>45</v>
      </c>
      <c r="VKM282" s="627"/>
      <c r="VKN282" s="17"/>
      <c r="VKO282" s="21"/>
      <c r="VKP282" s="630"/>
      <c r="VKQ282" s="41"/>
      <c r="VKR282" s="16"/>
      <c r="VKS282" s="632" t="s">
        <v>46</v>
      </c>
      <c r="VKT282" s="645"/>
      <c r="VKU282" s="624"/>
      <c r="VKV282" s="641" t="s">
        <v>11</v>
      </c>
      <c r="VKW282" s="643" t="s">
        <v>11</v>
      </c>
      <c r="VKX282" s="17"/>
      <c r="VKY282" s="42"/>
      <c r="VKZ282" s="43"/>
      <c r="VLA282" s="42"/>
      <c r="VLB282" s="20"/>
      <c r="VLC282" s="18"/>
      <c r="VLD282" s="19"/>
      <c r="VLE282" s="18"/>
      <c r="VLF282" s="19"/>
      <c r="VLG282" s="18"/>
      <c r="VLH282" s="19"/>
      <c r="VLI282" s="18"/>
      <c r="VLJ282" s="160"/>
      <c r="VLK282" s="17"/>
      <c r="VLL282" s="16"/>
      <c r="VLM282" s="15"/>
      <c r="VLN282" s="620"/>
      <c r="VLO282" s="622"/>
      <c r="VLP282" s="624"/>
      <c r="VLQ282" s="22"/>
      <c r="VLR282" s="626" t="s">
        <v>45</v>
      </c>
      <c r="VLS282" s="627"/>
      <c r="VLT282" s="17"/>
      <c r="VLU282" s="21"/>
      <c r="VLV282" s="630"/>
      <c r="VLW282" s="41"/>
      <c r="VLX282" s="16"/>
      <c r="VLY282" s="632" t="s">
        <v>46</v>
      </c>
      <c r="VLZ282" s="645"/>
      <c r="VMA282" s="624"/>
      <c r="VMB282" s="641" t="s">
        <v>11</v>
      </c>
      <c r="VMC282" s="643" t="s">
        <v>11</v>
      </c>
      <c r="VMD282" s="17"/>
      <c r="VME282" s="42"/>
      <c r="VMF282" s="43"/>
      <c r="VMG282" s="42"/>
      <c r="VMH282" s="20"/>
      <c r="VMI282" s="18"/>
      <c r="VMJ282" s="19"/>
      <c r="VMK282" s="18"/>
      <c r="VML282" s="19"/>
      <c r="VMM282" s="18"/>
      <c r="VMN282" s="19"/>
      <c r="VMO282" s="18"/>
      <c r="VMP282" s="160"/>
      <c r="VMQ282" s="17"/>
      <c r="VMR282" s="16"/>
      <c r="VMS282" s="15"/>
      <c r="VMT282" s="620"/>
      <c r="VMU282" s="622"/>
      <c r="VMV282" s="624"/>
      <c r="VMW282" s="22"/>
      <c r="VMX282" s="626" t="s">
        <v>45</v>
      </c>
      <c r="VMY282" s="627"/>
      <c r="VMZ282" s="17"/>
      <c r="VNA282" s="21"/>
      <c r="VNB282" s="630"/>
      <c r="VNC282" s="41"/>
      <c r="VND282" s="16"/>
      <c r="VNE282" s="632" t="s">
        <v>46</v>
      </c>
      <c r="VNF282" s="645"/>
      <c r="VNG282" s="624"/>
      <c r="VNH282" s="641" t="s">
        <v>11</v>
      </c>
      <c r="VNI282" s="643" t="s">
        <v>11</v>
      </c>
      <c r="VNJ282" s="17"/>
      <c r="VNK282" s="42"/>
      <c r="VNL282" s="43"/>
      <c r="VNM282" s="42"/>
      <c r="VNN282" s="20"/>
      <c r="VNO282" s="18"/>
      <c r="VNP282" s="19"/>
      <c r="VNQ282" s="18"/>
      <c r="VNR282" s="19"/>
      <c r="VNS282" s="18"/>
      <c r="VNT282" s="19"/>
      <c r="VNU282" s="18"/>
      <c r="VNV282" s="160"/>
      <c r="VNW282" s="17"/>
      <c r="VNX282" s="16"/>
      <c r="VNY282" s="15"/>
      <c r="VNZ282" s="620"/>
      <c r="VOA282" s="622"/>
      <c r="VOB282" s="624"/>
      <c r="VOC282" s="22"/>
      <c r="VOD282" s="626" t="s">
        <v>45</v>
      </c>
      <c r="VOE282" s="627"/>
      <c r="VOF282" s="17"/>
      <c r="VOG282" s="21"/>
      <c r="VOH282" s="630"/>
      <c r="VOI282" s="41"/>
      <c r="VOJ282" s="16"/>
      <c r="VOK282" s="632" t="s">
        <v>46</v>
      </c>
      <c r="VOL282" s="645"/>
      <c r="VOM282" s="624"/>
      <c r="VON282" s="641" t="s">
        <v>11</v>
      </c>
      <c r="VOO282" s="643" t="s">
        <v>11</v>
      </c>
      <c r="VOP282" s="17"/>
      <c r="VOQ282" s="42"/>
      <c r="VOR282" s="43"/>
      <c r="VOS282" s="42"/>
      <c r="VOT282" s="20"/>
      <c r="VOU282" s="18"/>
      <c r="VOV282" s="19"/>
      <c r="VOW282" s="18"/>
      <c r="VOX282" s="19"/>
      <c r="VOY282" s="18"/>
      <c r="VOZ282" s="19"/>
      <c r="VPA282" s="18"/>
      <c r="VPB282" s="160"/>
      <c r="VPC282" s="17"/>
      <c r="VPD282" s="16"/>
      <c r="VPE282" s="15"/>
      <c r="VPF282" s="620"/>
      <c r="VPG282" s="622"/>
      <c r="VPH282" s="624"/>
      <c r="VPI282" s="22"/>
      <c r="VPJ282" s="626" t="s">
        <v>45</v>
      </c>
      <c r="VPK282" s="627"/>
      <c r="VPL282" s="17"/>
      <c r="VPM282" s="21"/>
      <c r="VPN282" s="630"/>
      <c r="VPO282" s="41"/>
      <c r="VPP282" s="16"/>
      <c r="VPQ282" s="632" t="s">
        <v>46</v>
      </c>
      <c r="VPR282" s="645"/>
      <c r="VPS282" s="624"/>
      <c r="VPT282" s="641" t="s">
        <v>11</v>
      </c>
      <c r="VPU282" s="643" t="s">
        <v>11</v>
      </c>
      <c r="VPV282" s="17"/>
      <c r="VPW282" s="42"/>
      <c r="VPX282" s="43"/>
      <c r="VPY282" s="42"/>
      <c r="VPZ282" s="20"/>
      <c r="VQA282" s="18"/>
      <c r="VQB282" s="19"/>
      <c r="VQC282" s="18"/>
      <c r="VQD282" s="19"/>
      <c r="VQE282" s="18"/>
      <c r="VQF282" s="19"/>
      <c r="VQG282" s="18"/>
      <c r="VQH282" s="160"/>
      <c r="VQI282" s="17"/>
      <c r="VQJ282" s="16"/>
      <c r="VQK282" s="15"/>
      <c r="VQL282" s="620"/>
      <c r="VQM282" s="622"/>
      <c r="VQN282" s="624"/>
      <c r="VQO282" s="22"/>
      <c r="VQP282" s="626" t="s">
        <v>45</v>
      </c>
      <c r="VQQ282" s="627"/>
      <c r="VQR282" s="17"/>
      <c r="VQS282" s="21"/>
      <c r="VQT282" s="630"/>
      <c r="VQU282" s="41"/>
      <c r="VQV282" s="16"/>
      <c r="VQW282" s="632" t="s">
        <v>46</v>
      </c>
      <c r="VQX282" s="645"/>
      <c r="VQY282" s="624"/>
      <c r="VQZ282" s="641" t="s">
        <v>11</v>
      </c>
      <c r="VRA282" s="643" t="s">
        <v>11</v>
      </c>
      <c r="VRB282" s="17"/>
      <c r="VRC282" s="42"/>
      <c r="VRD282" s="43"/>
      <c r="VRE282" s="42"/>
      <c r="VRF282" s="20"/>
      <c r="VRG282" s="18"/>
      <c r="VRH282" s="19"/>
      <c r="VRI282" s="18"/>
      <c r="VRJ282" s="19"/>
      <c r="VRK282" s="18"/>
      <c r="VRL282" s="19"/>
      <c r="VRM282" s="18"/>
      <c r="VRN282" s="160"/>
      <c r="VRO282" s="17"/>
      <c r="VRP282" s="16"/>
      <c r="VRQ282" s="15"/>
      <c r="VRR282" s="620"/>
      <c r="VRS282" s="622"/>
      <c r="VRT282" s="624"/>
      <c r="VRU282" s="22"/>
      <c r="VRV282" s="626" t="s">
        <v>45</v>
      </c>
      <c r="VRW282" s="627"/>
      <c r="VRX282" s="17"/>
      <c r="VRY282" s="21"/>
      <c r="VRZ282" s="630"/>
      <c r="VSA282" s="41"/>
      <c r="VSB282" s="16"/>
      <c r="VSC282" s="632" t="s">
        <v>46</v>
      </c>
      <c r="VSD282" s="645"/>
      <c r="VSE282" s="624"/>
      <c r="VSF282" s="641" t="s">
        <v>11</v>
      </c>
      <c r="VSG282" s="643" t="s">
        <v>11</v>
      </c>
      <c r="VSH282" s="17"/>
      <c r="VSI282" s="42"/>
      <c r="VSJ282" s="43"/>
      <c r="VSK282" s="42"/>
      <c r="VSL282" s="20"/>
      <c r="VSM282" s="18"/>
      <c r="VSN282" s="19"/>
      <c r="VSO282" s="18"/>
      <c r="VSP282" s="19"/>
      <c r="VSQ282" s="18"/>
      <c r="VSR282" s="19"/>
      <c r="VSS282" s="18"/>
      <c r="VST282" s="160"/>
      <c r="VSU282" s="17"/>
      <c r="VSV282" s="16"/>
      <c r="VSW282" s="15"/>
      <c r="VSX282" s="620"/>
      <c r="VSY282" s="622"/>
      <c r="VSZ282" s="624"/>
      <c r="VTA282" s="22"/>
      <c r="VTB282" s="626" t="s">
        <v>45</v>
      </c>
      <c r="VTC282" s="627"/>
      <c r="VTD282" s="17"/>
      <c r="VTE282" s="21"/>
      <c r="VTF282" s="630"/>
      <c r="VTG282" s="41"/>
      <c r="VTH282" s="16"/>
      <c r="VTI282" s="632" t="s">
        <v>46</v>
      </c>
      <c r="VTJ282" s="645"/>
      <c r="VTK282" s="624"/>
      <c r="VTL282" s="641" t="s">
        <v>11</v>
      </c>
      <c r="VTM282" s="643" t="s">
        <v>11</v>
      </c>
      <c r="VTN282" s="17"/>
      <c r="VTO282" s="42"/>
      <c r="VTP282" s="43"/>
      <c r="VTQ282" s="42"/>
      <c r="VTR282" s="20"/>
      <c r="VTS282" s="18"/>
      <c r="VTT282" s="19"/>
      <c r="VTU282" s="18"/>
      <c r="VTV282" s="19"/>
      <c r="VTW282" s="18"/>
      <c r="VTX282" s="19"/>
      <c r="VTY282" s="18"/>
      <c r="VTZ282" s="160"/>
      <c r="VUA282" s="17"/>
      <c r="VUB282" s="16"/>
      <c r="VUC282" s="15"/>
      <c r="VUD282" s="620"/>
      <c r="VUE282" s="622"/>
      <c r="VUF282" s="624"/>
      <c r="VUG282" s="22"/>
      <c r="VUH282" s="626" t="s">
        <v>45</v>
      </c>
      <c r="VUI282" s="627"/>
      <c r="VUJ282" s="17"/>
      <c r="VUK282" s="21"/>
      <c r="VUL282" s="630"/>
      <c r="VUM282" s="41"/>
      <c r="VUN282" s="16"/>
      <c r="VUO282" s="632" t="s">
        <v>46</v>
      </c>
      <c r="VUP282" s="645"/>
      <c r="VUQ282" s="624"/>
      <c r="VUR282" s="641" t="s">
        <v>11</v>
      </c>
      <c r="VUS282" s="643" t="s">
        <v>11</v>
      </c>
      <c r="VUT282" s="17"/>
      <c r="VUU282" s="42"/>
      <c r="VUV282" s="43"/>
      <c r="VUW282" s="42"/>
      <c r="VUX282" s="20"/>
      <c r="VUY282" s="18"/>
      <c r="VUZ282" s="19"/>
      <c r="VVA282" s="18"/>
      <c r="VVB282" s="19"/>
      <c r="VVC282" s="18"/>
      <c r="VVD282" s="19"/>
      <c r="VVE282" s="18"/>
      <c r="VVF282" s="160"/>
      <c r="VVG282" s="17"/>
      <c r="VVH282" s="16"/>
      <c r="VVI282" s="15"/>
      <c r="VVJ282" s="620"/>
      <c r="VVK282" s="622"/>
      <c r="VVL282" s="624"/>
      <c r="VVM282" s="22"/>
      <c r="VVN282" s="626" t="s">
        <v>45</v>
      </c>
      <c r="VVO282" s="627"/>
      <c r="VVP282" s="17"/>
      <c r="VVQ282" s="21"/>
      <c r="VVR282" s="630"/>
      <c r="VVS282" s="41"/>
      <c r="VVT282" s="16"/>
      <c r="VVU282" s="632" t="s">
        <v>46</v>
      </c>
      <c r="VVV282" s="645"/>
      <c r="VVW282" s="624"/>
      <c r="VVX282" s="641" t="s">
        <v>11</v>
      </c>
      <c r="VVY282" s="643" t="s">
        <v>11</v>
      </c>
      <c r="VVZ282" s="17"/>
      <c r="VWA282" s="42"/>
      <c r="VWB282" s="43"/>
      <c r="VWC282" s="42"/>
      <c r="VWD282" s="20"/>
      <c r="VWE282" s="18"/>
      <c r="VWF282" s="19"/>
      <c r="VWG282" s="18"/>
      <c r="VWH282" s="19"/>
      <c r="VWI282" s="18"/>
      <c r="VWJ282" s="19"/>
      <c r="VWK282" s="18"/>
      <c r="VWL282" s="160"/>
      <c r="VWM282" s="17"/>
      <c r="VWN282" s="16"/>
      <c r="VWO282" s="15"/>
      <c r="VWP282" s="620"/>
      <c r="VWQ282" s="622"/>
      <c r="VWR282" s="624"/>
      <c r="VWS282" s="22"/>
      <c r="VWT282" s="626" t="s">
        <v>45</v>
      </c>
      <c r="VWU282" s="627"/>
      <c r="VWV282" s="17"/>
      <c r="VWW282" s="21"/>
      <c r="VWX282" s="630"/>
      <c r="VWY282" s="41"/>
      <c r="VWZ282" s="16"/>
      <c r="VXA282" s="632" t="s">
        <v>46</v>
      </c>
      <c r="VXB282" s="645"/>
      <c r="VXC282" s="624"/>
      <c r="VXD282" s="641" t="s">
        <v>11</v>
      </c>
      <c r="VXE282" s="643" t="s">
        <v>11</v>
      </c>
      <c r="VXF282" s="17"/>
      <c r="VXG282" s="42"/>
      <c r="VXH282" s="43"/>
      <c r="VXI282" s="42"/>
      <c r="VXJ282" s="20"/>
      <c r="VXK282" s="18"/>
      <c r="VXL282" s="19"/>
      <c r="VXM282" s="18"/>
      <c r="VXN282" s="19"/>
      <c r="VXO282" s="18"/>
      <c r="VXP282" s="19"/>
      <c r="VXQ282" s="18"/>
      <c r="VXR282" s="160"/>
      <c r="VXS282" s="17"/>
      <c r="VXT282" s="16"/>
      <c r="VXU282" s="15"/>
      <c r="VXV282" s="620"/>
      <c r="VXW282" s="622"/>
      <c r="VXX282" s="624"/>
      <c r="VXY282" s="22"/>
      <c r="VXZ282" s="626" t="s">
        <v>45</v>
      </c>
      <c r="VYA282" s="627"/>
      <c r="VYB282" s="17"/>
      <c r="VYC282" s="21"/>
      <c r="VYD282" s="630"/>
      <c r="VYE282" s="41"/>
      <c r="VYF282" s="16"/>
      <c r="VYG282" s="632" t="s">
        <v>46</v>
      </c>
      <c r="VYH282" s="645"/>
      <c r="VYI282" s="624"/>
      <c r="VYJ282" s="641" t="s">
        <v>11</v>
      </c>
      <c r="VYK282" s="643" t="s">
        <v>11</v>
      </c>
      <c r="VYL282" s="17"/>
      <c r="VYM282" s="42"/>
      <c r="VYN282" s="43"/>
      <c r="VYO282" s="42"/>
      <c r="VYP282" s="20"/>
      <c r="VYQ282" s="18"/>
      <c r="VYR282" s="19"/>
      <c r="VYS282" s="18"/>
      <c r="VYT282" s="19"/>
      <c r="VYU282" s="18"/>
      <c r="VYV282" s="19"/>
      <c r="VYW282" s="18"/>
      <c r="VYX282" s="160"/>
      <c r="VYY282" s="17"/>
      <c r="VYZ282" s="16"/>
      <c r="VZA282" s="15"/>
      <c r="VZB282" s="620"/>
      <c r="VZC282" s="622"/>
      <c r="VZD282" s="624"/>
      <c r="VZE282" s="22"/>
      <c r="VZF282" s="626" t="s">
        <v>45</v>
      </c>
      <c r="VZG282" s="627"/>
      <c r="VZH282" s="17"/>
      <c r="VZI282" s="21"/>
      <c r="VZJ282" s="630"/>
      <c r="VZK282" s="41"/>
      <c r="VZL282" s="16"/>
      <c r="VZM282" s="632" t="s">
        <v>46</v>
      </c>
      <c r="VZN282" s="645"/>
      <c r="VZO282" s="624"/>
      <c r="VZP282" s="641" t="s">
        <v>11</v>
      </c>
      <c r="VZQ282" s="643" t="s">
        <v>11</v>
      </c>
      <c r="VZR282" s="17"/>
      <c r="VZS282" s="42"/>
      <c r="VZT282" s="43"/>
      <c r="VZU282" s="42"/>
      <c r="VZV282" s="20"/>
      <c r="VZW282" s="18"/>
      <c r="VZX282" s="19"/>
      <c r="VZY282" s="18"/>
      <c r="VZZ282" s="19"/>
      <c r="WAA282" s="18"/>
      <c r="WAB282" s="19"/>
      <c r="WAC282" s="18"/>
      <c r="WAD282" s="160"/>
      <c r="WAE282" s="17"/>
      <c r="WAF282" s="16"/>
      <c r="WAG282" s="15"/>
      <c r="WAH282" s="620"/>
      <c r="WAI282" s="622"/>
      <c r="WAJ282" s="624"/>
      <c r="WAK282" s="22"/>
      <c r="WAL282" s="626" t="s">
        <v>45</v>
      </c>
      <c r="WAM282" s="627"/>
      <c r="WAN282" s="17"/>
      <c r="WAO282" s="21"/>
      <c r="WAP282" s="630"/>
      <c r="WAQ282" s="41"/>
      <c r="WAR282" s="16"/>
      <c r="WAS282" s="632" t="s">
        <v>46</v>
      </c>
      <c r="WAT282" s="645"/>
      <c r="WAU282" s="624"/>
      <c r="WAV282" s="641" t="s">
        <v>11</v>
      </c>
      <c r="WAW282" s="643" t="s">
        <v>11</v>
      </c>
      <c r="WAX282" s="17"/>
      <c r="WAY282" s="42"/>
      <c r="WAZ282" s="43"/>
      <c r="WBA282" s="42"/>
      <c r="WBB282" s="20"/>
      <c r="WBC282" s="18"/>
      <c r="WBD282" s="19"/>
      <c r="WBE282" s="18"/>
      <c r="WBF282" s="19"/>
      <c r="WBG282" s="18"/>
      <c r="WBH282" s="19"/>
      <c r="WBI282" s="18"/>
      <c r="WBJ282" s="160"/>
      <c r="WBK282" s="17"/>
      <c r="WBL282" s="16"/>
      <c r="WBM282" s="15"/>
      <c r="WBN282" s="620"/>
      <c r="WBO282" s="622"/>
      <c r="WBP282" s="624"/>
      <c r="WBQ282" s="22"/>
      <c r="WBR282" s="626" t="s">
        <v>45</v>
      </c>
      <c r="WBS282" s="627"/>
      <c r="WBT282" s="17"/>
      <c r="WBU282" s="21"/>
      <c r="WBV282" s="630"/>
      <c r="WBW282" s="41"/>
      <c r="WBX282" s="16"/>
      <c r="WBY282" s="632" t="s">
        <v>46</v>
      </c>
      <c r="WBZ282" s="645"/>
      <c r="WCA282" s="624"/>
      <c r="WCB282" s="641" t="s">
        <v>11</v>
      </c>
      <c r="WCC282" s="643" t="s">
        <v>11</v>
      </c>
      <c r="WCD282" s="17"/>
      <c r="WCE282" s="42"/>
      <c r="WCF282" s="43"/>
      <c r="WCG282" s="42"/>
      <c r="WCH282" s="20"/>
      <c r="WCI282" s="18"/>
      <c r="WCJ282" s="19"/>
      <c r="WCK282" s="18"/>
      <c r="WCL282" s="19"/>
      <c r="WCM282" s="18"/>
      <c r="WCN282" s="19"/>
      <c r="WCO282" s="18"/>
      <c r="WCP282" s="160"/>
      <c r="WCQ282" s="17"/>
      <c r="WCR282" s="16"/>
      <c r="WCS282" s="15"/>
      <c r="WCT282" s="620"/>
      <c r="WCU282" s="622"/>
      <c r="WCV282" s="624"/>
      <c r="WCW282" s="22"/>
      <c r="WCX282" s="626" t="s">
        <v>45</v>
      </c>
      <c r="WCY282" s="627"/>
      <c r="WCZ282" s="17"/>
      <c r="WDA282" s="21"/>
      <c r="WDB282" s="630"/>
      <c r="WDC282" s="41"/>
      <c r="WDD282" s="16"/>
      <c r="WDE282" s="632" t="s">
        <v>46</v>
      </c>
      <c r="WDF282" s="645"/>
      <c r="WDG282" s="624"/>
      <c r="WDH282" s="641" t="s">
        <v>11</v>
      </c>
      <c r="WDI282" s="643" t="s">
        <v>11</v>
      </c>
      <c r="WDJ282" s="17"/>
      <c r="WDK282" s="42"/>
      <c r="WDL282" s="43"/>
      <c r="WDM282" s="42"/>
      <c r="WDN282" s="20"/>
      <c r="WDO282" s="18"/>
      <c r="WDP282" s="19"/>
      <c r="WDQ282" s="18"/>
      <c r="WDR282" s="19"/>
      <c r="WDS282" s="18"/>
      <c r="WDT282" s="19"/>
      <c r="WDU282" s="18"/>
      <c r="WDV282" s="160"/>
      <c r="WDW282" s="17"/>
      <c r="WDX282" s="16"/>
      <c r="WDY282" s="15"/>
      <c r="WDZ282" s="620"/>
      <c r="WEA282" s="622"/>
      <c r="WEB282" s="624"/>
      <c r="WEC282" s="22"/>
      <c r="WED282" s="626" t="s">
        <v>45</v>
      </c>
      <c r="WEE282" s="627"/>
      <c r="WEF282" s="17"/>
      <c r="WEG282" s="21"/>
      <c r="WEH282" s="630"/>
      <c r="WEI282" s="41"/>
      <c r="WEJ282" s="16"/>
      <c r="WEK282" s="632" t="s">
        <v>46</v>
      </c>
      <c r="WEL282" s="645"/>
      <c r="WEM282" s="624"/>
      <c r="WEN282" s="641" t="s">
        <v>11</v>
      </c>
      <c r="WEO282" s="643" t="s">
        <v>11</v>
      </c>
      <c r="WEP282" s="17"/>
      <c r="WEQ282" s="42"/>
      <c r="WER282" s="43"/>
      <c r="WES282" s="42"/>
      <c r="WET282" s="20"/>
      <c r="WEU282" s="18"/>
      <c r="WEV282" s="19"/>
      <c r="WEW282" s="18"/>
      <c r="WEX282" s="19"/>
      <c r="WEY282" s="18"/>
      <c r="WEZ282" s="19"/>
      <c r="WFA282" s="18"/>
      <c r="WFB282" s="160"/>
      <c r="WFC282" s="17"/>
      <c r="WFD282" s="16"/>
      <c r="WFE282" s="15"/>
      <c r="WFF282" s="620"/>
      <c r="WFG282" s="622"/>
      <c r="WFH282" s="624"/>
      <c r="WFI282" s="22"/>
      <c r="WFJ282" s="626" t="s">
        <v>45</v>
      </c>
      <c r="WFK282" s="627"/>
      <c r="WFL282" s="17"/>
      <c r="WFM282" s="21"/>
      <c r="WFN282" s="630"/>
      <c r="WFO282" s="41"/>
      <c r="WFP282" s="16"/>
      <c r="WFQ282" s="632" t="s">
        <v>46</v>
      </c>
      <c r="WFR282" s="645"/>
      <c r="WFS282" s="624"/>
      <c r="WFT282" s="641" t="s">
        <v>11</v>
      </c>
      <c r="WFU282" s="643" t="s">
        <v>11</v>
      </c>
      <c r="WFV282" s="17"/>
      <c r="WFW282" s="42"/>
      <c r="WFX282" s="43"/>
      <c r="WFY282" s="42"/>
      <c r="WFZ282" s="20"/>
      <c r="WGA282" s="18"/>
      <c r="WGB282" s="19"/>
      <c r="WGC282" s="18"/>
      <c r="WGD282" s="19"/>
      <c r="WGE282" s="18"/>
      <c r="WGF282" s="19"/>
      <c r="WGG282" s="18"/>
      <c r="WGH282" s="160"/>
      <c r="WGI282" s="17"/>
      <c r="WGJ282" s="16"/>
      <c r="WGK282" s="15"/>
      <c r="WGL282" s="620"/>
      <c r="WGM282" s="622"/>
      <c r="WGN282" s="624"/>
      <c r="WGO282" s="22"/>
      <c r="WGP282" s="626" t="s">
        <v>45</v>
      </c>
      <c r="WGQ282" s="627"/>
      <c r="WGR282" s="17"/>
      <c r="WGS282" s="21"/>
      <c r="WGT282" s="630"/>
      <c r="WGU282" s="41"/>
      <c r="WGV282" s="16"/>
      <c r="WGW282" s="632" t="s">
        <v>46</v>
      </c>
      <c r="WGX282" s="645"/>
      <c r="WGY282" s="624"/>
      <c r="WGZ282" s="641" t="s">
        <v>11</v>
      </c>
      <c r="WHA282" s="643" t="s">
        <v>11</v>
      </c>
      <c r="WHB282" s="17"/>
      <c r="WHC282" s="42"/>
      <c r="WHD282" s="43"/>
      <c r="WHE282" s="42"/>
      <c r="WHF282" s="20"/>
      <c r="WHG282" s="18"/>
      <c r="WHH282" s="19"/>
      <c r="WHI282" s="18"/>
      <c r="WHJ282" s="19"/>
      <c r="WHK282" s="18"/>
      <c r="WHL282" s="19"/>
      <c r="WHM282" s="18"/>
      <c r="WHN282" s="160"/>
      <c r="WHO282" s="17"/>
      <c r="WHP282" s="16"/>
      <c r="WHQ282" s="15"/>
      <c r="WHR282" s="620"/>
      <c r="WHS282" s="622"/>
      <c r="WHT282" s="624"/>
      <c r="WHU282" s="22"/>
      <c r="WHV282" s="626" t="s">
        <v>45</v>
      </c>
      <c r="WHW282" s="627"/>
      <c r="WHX282" s="17"/>
      <c r="WHY282" s="21"/>
      <c r="WHZ282" s="630"/>
      <c r="WIA282" s="41"/>
      <c r="WIB282" s="16"/>
      <c r="WIC282" s="632" t="s">
        <v>46</v>
      </c>
      <c r="WID282" s="645"/>
      <c r="WIE282" s="624"/>
      <c r="WIF282" s="641" t="s">
        <v>11</v>
      </c>
      <c r="WIG282" s="643" t="s">
        <v>11</v>
      </c>
      <c r="WIH282" s="17"/>
      <c r="WII282" s="42"/>
      <c r="WIJ282" s="43"/>
      <c r="WIK282" s="42"/>
      <c r="WIL282" s="20"/>
      <c r="WIM282" s="18"/>
      <c r="WIN282" s="19"/>
      <c r="WIO282" s="18"/>
      <c r="WIP282" s="19"/>
      <c r="WIQ282" s="18"/>
      <c r="WIR282" s="19"/>
      <c r="WIS282" s="18"/>
      <c r="WIT282" s="160"/>
      <c r="WIU282" s="17"/>
      <c r="WIV282" s="16"/>
      <c r="WIW282" s="15"/>
      <c r="WIX282" s="620"/>
      <c r="WIY282" s="622"/>
      <c r="WIZ282" s="624"/>
      <c r="WJA282" s="22"/>
      <c r="WJB282" s="626" t="s">
        <v>45</v>
      </c>
      <c r="WJC282" s="627"/>
      <c r="WJD282" s="17"/>
      <c r="WJE282" s="21"/>
      <c r="WJF282" s="630"/>
      <c r="WJG282" s="41"/>
      <c r="WJH282" s="16"/>
      <c r="WJI282" s="632" t="s">
        <v>46</v>
      </c>
      <c r="WJJ282" s="645"/>
      <c r="WJK282" s="624"/>
      <c r="WJL282" s="641" t="s">
        <v>11</v>
      </c>
      <c r="WJM282" s="643" t="s">
        <v>11</v>
      </c>
      <c r="WJN282" s="17"/>
      <c r="WJO282" s="42"/>
      <c r="WJP282" s="43"/>
      <c r="WJQ282" s="42"/>
      <c r="WJR282" s="20"/>
      <c r="WJS282" s="18"/>
      <c r="WJT282" s="19"/>
      <c r="WJU282" s="18"/>
      <c r="WJV282" s="19"/>
      <c r="WJW282" s="18"/>
      <c r="WJX282" s="19"/>
      <c r="WJY282" s="18"/>
      <c r="WJZ282" s="160"/>
      <c r="WKA282" s="17"/>
      <c r="WKB282" s="16"/>
      <c r="WKC282" s="15"/>
      <c r="WKD282" s="620"/>
      <c r="WKE282" s="622"/>
      <c r="WKF282" s="624"/>
      <c r="WKG282" s="22"/>
      <c r="WKH282" s="626" t="s">
        <v>45</v>
      </c>
      <c r="WKI282" s="627"/>
      <c r="WKJ282" s="17"/>
      <c r="WKK282" s="21"/>
      <c r="WKL282" s="630"/>
      <c r="WKM282" s="41"/>
      <c r="WKN282" s="16"/>
      <c r="WKO282" s="632" t="s">
        <v>46</v>
      </c>
      <c r="WKP282" s="645"/>
      <c r="WKQ282" s="624"/>
      <c r="WKR282" s="641" t="s">
        <v>11</v>
      </c>
      <c r="WKS282" s="643" t="s">
        <v>11</v>
      </c>
      <c r="WKT282" s="17"/>
      <c r="WKU282" s="42"/>
      <c r="WKV282" s="43"/>
      <c r="WKW282" s="42"/>
      <c r="WKX282" s="20"/>
      <c r="WKY282" s="18"/>
      <c r="WKZ282" s="19"/>
      <c r="WLA282" s="18"/>
      <c r="WLB282" s="19"/>
      <c r="WLC282" s="18"/>
      <c r="WLD282" s="19"/>
      <c r="WLE282" s="18"/>
      <c r="WLF282" s="160"/>
      <c r="WLG282" s="17"/>
      <c r="WLH282" s="16"/>
      <c r="WLI282" s="15"/>
      <c r="WLJ282" s="620"/>
      <c r="WLK282" s="622"/>
      <c r="WLL282" s="624"/>
      <c r="WLM282" s="22"/>
      <c r="WLN282" s="626" t="s">
        <v>45</v>
      </c>
      <c r="WLO282" s="627"/>
      <c r="WLP282" s="17"/>
      <c r="WLQ282" s="21"/>
      <c r="WLR282" s="630"/>
      <c r="WLS282" s="41"/>
      <c r="WLT282" s="16"/>
      <c r="WLU282" s="632" t="s">
        <v>46</v>
      </c>
      <c r="WLV282" s="645"/>
      <c r="WLW282" s="624"/>
      <c r="WLX282" s="641" t="s">
        <v>11</v>
      </c>
      <c r="WLY282" s="643" t="s">
        <v>11</v>
      </c>
      <c r="WLZ282" s="17"/>
      <c r="WMA282" s="42"/>
      <c r="WMB282" s="43"/>
      <c r="WMC282" s="42"/>
      <c r="WMD282" s="20"/>
      <c r="WME282" s="18"/>
      <c r="WMF282" s="19"/>
      <c r="WMG282" s="18"/>
      <c r="WMH282" s="19"/>
      <c r="WMI282" s="18"/>
      <c r="WMJ282" s="19"/>
      <c r="WMK282" s="18"/>
      <c r="WML282" s="160"/>
      <c r="WMM282" s="17"/>
      <c r="WMN282" s="16"/>
      <c r="WMO282" s="15"/>
      <c r="WMP282" s="620"/>
      <c r="WMQ282" s="622"/>
      <c r="WMR282" s="624"/>
      <c r="WMS282" s="22"/>
      <c r="WMT282" s="626" t="s">
        <v>45</v>
      </c>
      <c r="WMU282" s="627"/>
      <c r="WMV282" s="17"/>
      <c r="WMW282" s="21"/>
      <c r="WMX282" s="630"/>
      <c r="WMY282" s="41"/>
      <c r="WMZ282" s="16"/>
      <c r="WNA282" s="632" t="s">
        <v>46</v>
      </c>
      <c r="WNB282" s="645"/>
      <c r="WNC282" s="624"/>
      <c r="WND282" s="641" t="s">
        <v>11</v>
      </c>
      <c r="WNE282" s="643" t="s">
        <v>11</v>
      </c>
      <c r="WNF282" s="17"/>
      <c r="WNG282" s="42"/>
      <c r="WNH282" s="43"/>
      <c r="WNI282" s="42"/>
      <c r="WNJ282" s="20"/>
      <c r="WNK282" s="18"/>
      <c r="WNL282" s="19"/>
      <c r="WNM282" s="18"/>
      <c r="WNN282" s="19"/>
      <c r="WNO282" s="18"/>
      <c r="WNP282" s="19"/>
      <c r="WNQ282" s="18"/>
      <c r="WNR282" s="160"/>
      <c r="WNS282" s="17"/>
      <c r="WNT282" s="16"/>
      <c r="WNU282" s="15"/>
      <c r="WNV282" s="620"/>
      <c r="WNW282" s="622"/>
      <c r="WNX282" s="624"/>
      <c r="WNY282" s="22"/>
      <c r="WNZ282" s="626" t="s">
        <v>45</v>
      </c>
      <c r="WOA282" s="627"/>
      <c r="WOB282" s="17"/>
      <c r="WOC282" s="21"/>
      <c r="WOD282" s="630"/>
      <c r="WOE282" s="41"/>
      <c r="WOF282" s="16"/>
      <c r="WOG282" s="632" t="s">
        <v>46</v>
      </c>
      <c r="WOH282" s="645"/>
      <c r="WOI282" s="624"/>
      <c r="WOJ282" s="641" t="s">
        <v>11</v>
      </c>
      <c r="WOK282" s="643" t="s">
        <v>11</v>
      </c>
      <c r="WOL282" s="17"/>
      <c r="WOM282" s="42"/>
      <c r="WON282" s="43"/>
      <c r="WOO282" s="42"/>
      <c r="WOP282" s="20"/>
      <c r="WOQ282" s="18"/>
      <c r="WOR282" s="19"/>
      <c r="WOS282" s="18"/>
      <c r="WOT282" s="19"/>
      <c r="WOU282" s="18"/>
      <c r="WOV282" s="19"/>
      <c r="WOW282" s="18"/>
      <c r="WOX282" s="160"/>
      <c r="WOY282" s="17"/>
      <c r="WOZ282" s="16"/>
      <c r="WPA282" s="15"/>
      <c r="WPB282" s="620"/>
      <c r="WPC282" s="622"/>
      <c r="WPD282" s="624"/>
      <c r="WPE282" s="22"/>
      <c r="WPF282" s="626" t="s">
        <v>45</v>
      </c>
      <c r="WPG282" s="627"/>
      <c r="WPH282" s="17"/>
      <c r="WPI282" s="21"/>
      <c r="WPJ282" s="630"/>
      <c r="WPK282" s="41"/>
      <c r="WPL282" s="16"/>
      <c r="WPM282" s="632" t="s">
        <v>46</v>
      </c>
      <c r="WPN282" s="645"/>
      <c r="WPO282" s="624"/>
      <c r="WPP282" s="641" t="s">
        <v>11</v>
      </c>
      <c r="WPQ282" s="643" t="s">
        <v>11</v>
      </c>
      <c r="WPR282" s="17"/>
      <c r="WPS282" s="42"/>
      <c r="WPT282" s="43"/>
      <c r="WPU282" s="42"/>
      <c r="WPV282" s="20"/>
      <c r="WPW282" s="18"/>
      <c r="WPX282" s="19"/>
      <c r="WPY282" s="18"/>
      <c r="WPZ282" s="19"/>
      <c r="WQA282" s="18"/>
      <c r="WQB282" s="19"/>
      <c r="WQC282" s="18"/>
      <c r="WQD282" s="160"/>
      <c r="WQE282" s="17"/>
      <c r="WQF282" s="16"/>
      <c r="WQG282" s="15"/>
      <c r="WQH282" s="620"/>
      <c r="WQI282" s="622"/>
      <c r="WQJ282" s="624"/>
      <c r="WQK282" s="22"/>
      <c r="WQL282" s="626" t="s">
        <v>45</v>
      </c>
      <c r="WQM282" s="627"/>
      <c r="WQN282" s="17"/>
      <c r="WQO282" s="21"/>
      <c r="WQP282" s="630"/>
      <c r="WQQ282" s="41"/>
      <c r="WQR282" s="16"/>
      <c r="WQS282" s="632" t="s">
        <v>46</v>
      </c>
      <c r="WQT282" s="645"/>
      <c r="WQU282" s="624"/>
      <c r="WQV282" s="641" t="s">
        <v>11</v>
      </c>
      <c r="WQW282" s="643" t="s">
        <v>11</v>
      </c>
      <c r="WQX282" s="17"/>
      <c r="WQY282" s="42"/>
      <c r="WQZ282" s="43"/>
      <c r="WRA282" s="42"/>
      <c r="WRB282" s="20"/>
      <c r="WRC282" s="18"/>
      <c r="WRD282" s="19"/>
      <c r="WRE282" s="18"/>
      <c r="WRF282" s="19"/>
      <c r="WRG282" s="18"/>
      <c r="WRH282" s="19"/>
      <c r="WRI282" s="18"/>
      <c r="WRJ282" s="160"/>
      <c r="WRK282" s="17"/>
      <c r="WRL282" s="16"/>
      <c r="WRM282" s="15"/>
      <c r="WRN282" s="620"/>
      <c r="WRO282" s="622"/>
      <c r="WRP282" s="624"/>
      <c r="WRQ282" s="22"/>
      <c r="WRR282" s="626" t="s">
        <v>45</v>
      </c>
      <c r="WRS282" s="627"/>
      <c r="WRT282" s="17"/>
      <c r="WRU282" s="21"/>
      <c r="WRV282" s="630"/>
      <c r="WRW282" s="41"/>
      <c r="WRX282" s="16"/>
      <c r="WRY282" s="632" t="s">
        <v>46</v>
      </c>
      <c r="WRZ282" s="645"/>
      <c r="WSA282" s="624"/>
      <c r="WSB282" s="641" t="s">
        <v>11</v>
      </c>
      <c r="WSC282" s="643" t="s">
        <v>11</v>
      </c>
      <c r="WSD282" s="17"/>
      <c r="WSE282" s="42"/>
      <c r="WSF282" s="43"/>
      <c r="WSG282" s="42"/>
      <c r="WSH282" s="20"/>
      <c r="WSI282" s="18"/>
      <c r="WSJ282" s="19"/>
      <c r="WSK282" s="18"/>
      <c r="WSL282" s="19"/>
      <c r="WSM282" s="18"/>
      <c r="WSN282" s="19"/>
      <c r="WSO282" s="18"/>
      <c r="WSP282" s="160"/>
      <c r="WSQ282" s="17"/>
      <c r="WSR282" s="16"/>
      <c r="WSS282" s="15"/>
      <c r="WST282" s="620"/>
      <c r="WSU282" s="622"/>
      <c r="WSV282" s="624"/>
      <c r="WSW282" s="22"/>
      <c r="WSX282" s="626" t="s">
        <v>45</v>
      </c>
      <c r="WSY282" s="627"/>
      <c r="WSZ282" s="17"/>
      <c r="WTA282" s="21"/>
      <c r="WTB282" s="630"/>
      <c r="WTC282" s="41"/>
      <c r="WTD282" s="16"/>
      <c r="WTE282" s="632" t="s">
        <v>46</v>
      </c>
      <c r="WTF282" s="645"/>
      <c r="WTG282" s="624"/>
      <c r="WTH282" s="641" t="s">
        <v>11</v>
      </c>
      <c r="WTI282" s="643" t="s">
        <v>11</v>
      </c>
      <c r="WTJ282" s="17"/>
      <c r="WTK282" s="42"/>
      <c r="WTL282" s="43"/>
      <c r="WTM282" s="42"/>
      <c r="WTN282" s="20"/>
      <c r="WTO282" s="18"/>
      <c r="WTP282" s="19"/>
      <c r="WTQ282" s="18"/>
      <c r="WTR282" s="19"/>
      <c r="WTS282" s="18"/>
      <c r="WTT282" s="19"/>
      <c r="WTU282" s="18"/>
      <c r="WTV282" s="160"/>
      <c r="WTW282" s="17"/>
      <c r="WTX282" s="16"/>
      <c r="WTY282" s="15"/>
      <c r="WTZ282" s="620"/>
      <c r="WUA282" s="622"/>
      <c r="WUB282" s="624"/>
      <c r="WUC282" s="22"/>
      <c r="WUD282" s="626" t="s">
        <v>45</v>
      </c>
      <c r="WUE282" s="627"/>
      <c r="WUF282" s="17"/>
      <c r="WUG282" s="21"/>
      <c r="WUH282" s="630"/>
      <c r="WUI282" s="41"/>
      <c r="WUJ282" s="16"/>
      <c r="WUK282" s="632" t="s">
        <v>46</v>
      </c>
      <c r="WUL282" s="645"/>
      <c r="WUM282" s="624"/>
      <c r="WUN282" s="641" t="s">
        <v>11</v>
      </c>
      <c r="WUO282" s="643" t="s">
        <v>11</v>
      </c>
      <c r="WUP282" s="17"/>
      <c r="WUQ282" s="42"/>
      <c r="WUR282" s="43"/>
      <c r="WUS282" s="42"/>
      <c r="WUT282" s="20"/>
      <c r="WUU282" s="18"/>
      <c r="WUV282" s="19"/>
      <c r="WUW282" s="18"/>
      <c r="WUX282" s="19"/>
      <c r="WUY282" s="18"/>
      <c r="WUZ282" s="19"/>
      <c r="WVA282" s="18"/>
      <c r="WVB282" s="160"/>
      <c r="WVC282" s="17"/>
      <c r="WVD282" s="16"/>
      <c r="WVE282" s="15"/>
      <c r="WVF282" s="620"/>
      <c r="WVG282" s="622"/>
      <c r="WVH282" s="624"/>
      <c r="WVI282" s="22"/>
      <c r="WVJ282" s="626" t="s">
        <v>45</v>
      </c>
      <c r="WVK282" s="627"/>
      <c r="WVL282" s="17"/>
      <c r="WVM282" s="21"/>
      <c r="WVN282" s="630"/>
      <c r="WVO282" s="41"/>
      <c r="WVP282" s="16"/>
      <c r="WVQ282" s="632" t="s">
        <v>46</v>
      </c>
      <c r="WVR282" s="645"/>
      <c r="WVS282" s="624"/>
      <c r="WVT282" s="641" t="s">
        <v>11</v>
      </c>
      <c r="WVU282" s="643" t="s">
        <v>11</v>
      </c>
      <c r="WVV282" s="17"/>
      <c r="WVW282" s="42"/>
      <c r="WVX282" s="43"/>
      <c r="WVY282" s="42"/>
      <c r="WVZ282" s="20"/>
      <c r="WWA282" s="18"/>
      <c r="WWB282" s="19"/>
      <c r="WWC282" s="18"/>
      <c r="WWD282" s="19"/>
      <c r="WWE282" s="18"/>
      <c r="WWF282" s="19"/>
      <c r="WWG282" s="18"/>
      <c r="WWH282" s="160"/>
      <c r="WWI282" s="17"/>
      <c r="WWJ282" s="16"/>
      <c r="WWK282" s="15"/>
      <c r="WWL282" s="620"/>
      <c r="WWM282" s="622"/>
      <c r="WWN282" s="624"/>
      <c r="WWO282" s="22"/>
      <c r="WWP282" s="626" t="s">
        <v>45</v>
      </c>
      <c r="WWQ282" s="627"/>
      <c r="WWR282" s="17"/>
      <c r="WWS282" s="21"/>
      <c r="WWT282" s="630"/>
      <c r="WWU282" s="41"/>
      <c r="WWV282" s="16"/>
      <c r="WWW282" s="632" t="s">
        <v>46</v>
      </c>
      <c r="WWX282" s="645"/>
      <c r="WWY282" s="624"/>
      <c r="WWZ282" s="641" t="s">
        <v>11</v>
      </c>
      <c r="WXA282" s="643" t="s">
        <v>11</v>
      </c>
      <c r="WXB282" s="17"/>
      <c r="WXC282" s="42"/>
      <c r="WXD282" s="43"/>
      <c r="WXE282" s="42"/>
      <c r="WXF282" s="20"/>
      <c r="WXG282" s="18"/>
      <c r="WXH282" s="19"/>
      <c r="WXI282" s="18"/>
      <c r="WXJ282" s="19"/>
      <c r="WXK282" s="18"/>
      <c r="WXL282" s="19"/>
      <c r="WXM282" s="18"/>
      <c r="WXN282" s="160"/>
      <c r="WXO282" s="17"/>
      <c r="WXP282" s="16"/>
      <c r="WXQ282" s="15"/>
      <c r="WXR282" s="620"/>
      <c r="WXS282" s="622"/>
      <c r="WXT282" s="624"/>
      <c r="WXU282" s="22"/>
      <c r="WXV282" s="626" t="s">
        <v>45</v>
      </c>
      <c r="WXW282" s="627"/>
      <c r="WXX282" s="17"/>
      <c r="WXY282" s="21"/>
      <c r="WXZ282" s="630"/>
      <c r="WYA282" s="41"/>
      <c r="WYB282" s="16"/>
      <c r="WYC282" s="632" t="s">
        <v>46</v>
      </c>
      <c r="WYD282" s="645"/>
      <c r="WYE282" s="624"/>
      <c r="WYF282" s="641" t="s">
        <v>11</v>
      </c>
      <c r="WYG282" s="643" t="s">
        <v>11</v>
      </c>
      <c r="WYH282" s="17"/>
      <c r="WYI282" s="42"/>
      <c r="WYJ282" s="43"/>
      <c r="WYK282" s="42"/>
      <c r="WYL282" s="20"/>
      <c r="WYM282" s="18"/>
      <c r="WYN282" s="19"/>
      <c r="WYO282" s="18"/>
      <c r="WYP282" s="19"/>
      <c r="WYQ282" s="18"/>
      <c r="WYR282" s="19"/>
      <c r="WYS282" s="18"/>
      <c r="WYT282" s="160"/>
      <c r="WYU282" s="17"/>
      <c r="WYV282" s="16"/>
      <c r="WYW282" s="15"/>
      <c r="WYX282" s="620"/>
      <c r="WYY282" s="622"/>
      <c r="WYZ282" s="624"/>
      <c r="WZA282" s="22"/>
      <c r="WZB282" s="626" t="s">
        <v>45</v>
      </c>
      <c r="WZC282" s="627"/>
      <c r="WZD282" s="17"/>
      <c r="WZE282" s="21"/>
      <c r="WZF282" s="630"/>
      <c r="WZG282" s="41"/>
      <c r="WZH282" s="16"/>
      <c r="WZI282" s="632" t="s">
        <v>46</v>
      </c>
      <c r="WZJ282" s="645"/>
      <c r="WZK282" s="624"/>
      <c r="WZL282" s="641" t="s">
        <v>11</v>
      </c>
      <c r="WZM282" s="643" t="s">
        <v>11</v>
      </c>
      <c r="WZN282" s="17"/>
      <c r="WZO282" s="42"/>
      <c r="WZP282" s="43"/>
      <c r="WZQ282" s="42"/>
      <c r="WZR282" s="20"/>
      <c r="WZS282" s="18"/>
      <c r="WZT282" s="19"/>
      <c r="WZU282" s="18"/>
      <c r="WZV282" s="19"/>
      <c r="WZW282" s="18"/>
      <c r="WZX282" s="19"/>
      <c r="WZY282" s="18"/>
      <c r="WZZ282" s="160"/>
      <c r="XAA282" s="17"/>
      <c r="XAB282" s="16"/>
      <c r="XAC282" s="15"/>
      <c r="XAD282" s="620"/>
      <c r="XAE282" s="622"/>
      <c r="XAF282" s="624"/>
      <c r="XAG282" s="22"/>
      <c r="XAH282" s="626" t="s">
        <v>45</v>
      </c>
      <c r="XAI282" s="627"/>
      <c r="XAJ282" s="17"/>
      <c r="XAK282" s="21"/>
      <c r="XAL282" s="630"/>
      <c r="XAM282" s="41"/>
      <c r="XAN282" s="16"/>
      <c r="XAO282" s="632" t="s">
        <v>46</v>
      </c>
      <c r="XAP282" s="645"/>
      <c r="XAQ282" s="624"/>
      <c r="XAR282" s="641" t="s">
        <v>11</v>
      </c>
      <c r="XAS282" s="643" t="s">
        <v>11</v>
      </c>
      <c r="XAT282" s="17"/>
      <c r="XAU282" s="42"/>
      <c r="XAV282" s="43"/>
      <c r="XAW282" s="42"/>
      <c r="XAX282" s="20"/>
      <c r="XAY282" s="18"/>
      <c r="XAZ282" s="19"/>
      <c r="XBA282" s="18"/>
      <c r="XBB282" s="19"/>
      <c r="XBC282" s="18"/>
      <c r="XBD282" s="19"/>
      <c r="XBE282" s="18"/>
      <c r="XBF282" s="160"/>
      <c r="XBG282" s="17"/>
      <c r="XBH282" s="16"/>
      <c r="XBI282" s="15"/>
      <c r="XBJ282" s="620"/>
      <c r="XBK282" s="622"/>
      <c r="XBL282" s="624"/>
      <c r="XBM282" s="22"/>
      <c r="XBN282" s="626" t="s">
        <v>45</v>
      </c>
      <c r="XBO282" s="627"/>
      <c r="XBP282" s="17"/>
      <c r="XBQ282" s="21"/>
      <c r="XBR282" s="630"/>
      <c r="XBS282" s="41"/>
      <c r="XBT282" s="16"/>
      <c r="XBU282" s="632" t="s">
        <v>46</v>
      </c>
      <c r="XBV282" s="645"/>
      <c r="XBW282" s="624"/>
      <c r="XBX282" s="641" t="s">
        <v>11</v>
      </c>
      <c r="XBY282" s="643" t="s">
        <v>11</v>
      </c>
      <c r="XBZ282" s="17"/>
      <c r="XCA282" s="42"/>
      <c r="XCB282" s="43"/>
      <c r="XCC282" s="42"/>
      <c r="XCD282" s="20"/>
      <c r="XCE282" s="18"/>
      <c r="XCF282" s="19"/>
      <c r="XCG282" s="18"/>
      <c r="XCH282" s="19"/>
      <c r="XCI282" s="18"/>
      <c r="XCJ282" s="19"/>
      <c r="XCK282" s="18"/>
      <c r="XCL282" s="160"/>
      <c r="XCM282" s="17"/>
      <c r="XCN282" s="16"/>
      <c r="XCO282" s="15"/>
      <c r="XCP282" s="620"/>
      <c r="XCQ282" s="622"/>
      <c r="XCR282" s="624"/>
      <c r="XCS282" s="22"/>
      <c r="XCT282" s="626" t="s">
        <v>45</v>
      </c>
      <c r="XCU282" s="627"/>
      <c r="XCV282" s="17"/>
      <c r="XCW282" s="21"/>
      <c r="XCX282" s="630"/>
      <c r="XCY282" s="41"/>
      <c r="XCZ282" s="16"/>
      <c r="XDA282" s="632" t="s">
        <v>46</v>
      </c>
      <c r="XDB282" s="645"/>
      <c r="XDC282" s="624"/>
      <c r="XDD282" s="641" t="s">
        <v>11</v>
      </c>
      <c r="XDE282" s="643" t="s">
        <v>11</v>
      </c>
      <c r="XDF282" s="17"/>
      <c r="XDG282" s="42"/>
      <c r="XDH282" s="43"/>
      <c r="XDI282" s="42"/>
      <c r="XDJ282" s="20"/>
      <c r="XDK282" s="18"/>
      <c r="XDL282" s="19"/>
      <c r="XDM282" s="18"/>
      <c r="XDN282" s="19"/>
      <c r="XDO282" s="18"/>
      <c r="XDP282" s="19"/>
      <c r="XDQ282" s="18"/>
      <c r="XDR282" s="160"/>
      <c r="XDS282" s="17"/>
      <c r="XDT282" s="16"/>
      <c r="XDU282" s="15"/>
      <c r="XDV282" s="620"/>
      <c r="XDW282" s="622"/>
      <c r="XDX282" s="624"/>
      <c r="XDY282" s="22"/>
      <c r="XDZ282" s="626" t="s">
        <v>45</v>
      </c>
      <c r="XEA282" s="627"/>
      <c r="XEB282" s="17"/>
      <c r="XEC282" s="21"/>
      <c r="XED282" s="630"/>
      <c r="XEE282" s="41"/>
      <c r="XEF282" s="16"/>
      <c r="XEG282" s="632" t="s">
        <v>46</v>
      </c>
      <c r="XEH282" s="645"/>
      <c r="XEI282" s="624"/>
      <c r="XEJ282" s="641" t="s">
        <v>11</v>
      </c>
      <c r="XEK282" s="643" t="s">
        <v>11</v>
      </c>
      <c r="XEL282" s="17"/>
      <c r="XEM282" s="42"/>
      <c r="XEN282" s="43"/>
      <c r="XEO282" s="42"/>
      <c r="XEP282" s="20"/>
      <c r="XEQ282" s="18"/>
      <c r="XER282" s="19"/>
      <c r="XES282" s="18"/>
      <c r="XET282" s="19"/>
      <c r="XEU282" s="18"/>
      <c r="XEV282" s="19"/>
      <c r="XEW282" s="18"/>
      <c r="XEX282" s="160"/>
      <c r="XEY282" s="17"/>
      <c r="XEZ282" s="16"/>
      <c r="XFA282" s="15"/>
      <c r="XFB282" s="620"/>
      <c r="XFC282" s="622"/>
      <c r="XFD282" s="624"/>
    </row>
    <row r="283" spans="1:16384" ht="9" customHeight="1">
      <c r="A283" s="316"/>
      <c r="B283" s="316"/>
      <c r="C283" s="317"/>
      <c r="D283" s="316"/>
      <c r="E283" s="379"/>
      <c r="F283" s="557"/>
      <c r="G283" s="316"/>
      <c r="H283" s="318"/>
      <c r="I283" s="561"/>
      <c r="J283" s="548"/>
      <c r="K283" s="564"/>
      <c r="L283" s="550"/>
      <c r="M283" s="548"/>
      <c r="N283" s="316"/>
      <c r="O283" s="318"/>
      <c r="P283" s="31"/>
      <c r="Q283" s="414"/>
      <c r="R283" s="31"/>
      <c r="S283" s="320"/>
      <c r="T283" s="321"/>
      <c r="U283" s="320"/>
      <c r="V283" s="321" t="s">
        <v>216</v>
      </c>
      <c r="W283" s="322"/>
      <c r="X283" s="323"/>
      <c r="Y283" s="322">
        <v>130</v>
      </c>
      <c r="Z283" s="415"/>
      <c r="AA283" s="31"/>
      <c r="AB283" s="31"/>
      <c r="AC283" s="315"/>
      <c r="AD283" s="326"/>
      <c r="AE283" s="327"/>
      <c r="AF283" s="360"/>
      <c r="AG283" s="360"/>
      <c r="AH283" s="313"/>
      <c r="AI283" s="329"/>
      <c r="AJ283" s="312"/>
      <c r="AK283" s="312"/>
      <c r="AL283" s="314"/>
      <c r="AM283" s="314">
        <v>22500</v>
      </c>
      <c r="AN283" s="330">
        <f>+AM283*Y283</f>
        <v>2925000</v>
      </c>
      <c r="AO283" s="314"/>
      <c r="AP283" s="314"/>
      <c r="AQ283" s="312"/>
      <c r="AR283" s="313"/>
      <c r="AS283" s="312"/>
      <c r="AT283" s="313"/>
      <c r="AU283" s="313"/>
      <c r="AV283" s="329"/>
      <c r="AW283" s="314"/>
      <c r="AX283" s="6"/>
      <c r="AY283" s="5"/>
      <c r="AZ283" s="159"/>
      <c r="BA283" s="164"/>
      <c r="BB283" s="161"/>
      <c r="BC283" s="164"/>
      <c r="BD283" s="161"/>
      <c r="BE283" s="164"/>
      <c r="BF283" s="163"/>
      <c r="BG283" s="4"/>
      <c r="BH283" s="3"/>
      <c r="BI283" s="161"/>
      <c r="BJ283" s="621"/>
      <c r="BK283" s="623"/>
      <c r="BL283" s="625"/>
      <c r="BM283" s="7"/>
      <c r="BN283" s="628"/>
      <c r="BO283" s="629"/>
      <c r="BP283" s="4"/>
      <c r="BQ283" s="9"/>
      <c r="BR283" s="631"/>
      <c r="BS283" s="4"/>
      <c r="BT283" s="5"/>
      <c r="BU283" s="633"/>
      <c r="BV283" s="646"/>
      <c r="BW283" s="625"/>
      <c r="BX283" s="642"/>
      <c r="BY283" s="644"/>
      <c r="BZ283" s="4"/>
      <c r="CA283" s="8"/>
      <c r="CB283" s="7"/>
      <c r="CC283" s="5"/>
      <c r="CD283" s="6"/>
      <c r="CE283" s="5"/>
      <c r="CF283" s="159"/>
      <c r="CG283" s="164"/>
      <c r="CH283" s="161"/>
      <c r="CI283" s="164"/>
      <c r="CJ283" s="161"/>
      <c r="CK283" s="164"/>
      <c r="CL283" s="163"/>
      <c r="CM283" s="4"/>
      <c r="CN283" s="3"/>
      <c r="CO283" s="161"/>
      <c r="CP283" s="621"/>
      <c r="CQ283" s="623"/>
      <c r="CR283" s="625"/>
      <c r="CS283" s="7"/>
      <c r="CT283" s="628"/>
      <c r="CU283" s="629"/>
      <c r="CV283" s="4"/>
      <c r="CW283" s="9"/>
      <c r="CX283" s="631"/>
      <c r="CY283" s="4"/>
      <c r="CZ283" s="5"/>
      <c r="DA283" s="633"/>
      <c r="DB283" s="646"/>
      <c r="DC283" s="625"/>
      <c r="DD283" s="642"/>
      <c r="DE283" s="644"/>
      <c r="DF283" s="4"/>
      <c r="DG283" s="8"/>
      <c r="DH283" s="7"/>
      <c r="DI283" s="5"/>
      <c r="DJ283" s="6"/>
      <c r="DK283" s="5"/>
      <c r="DL283" s="159"/>
      <c r="DM283" s="164"/>
      <c r="DN283" s="161"/>
      <c r="DO283" s="164"/>
      <c r="DP283" s="161"/>
      <c r="DQ283" s="164"/>
      <c r="DR283" s="163"/>
      <c r="DS283" s="4"/>
      <c r="DT283" s="3"/>
      <c r="DU283" s="161"/>
      <c r="DV283" s="621"/>
      <c r="DW283" s="623"/>
      <c r="DX283" s="625"/>
      <c r="DY283" s="7"/>
      <c r="DZ283" s="628"/>
      <c r="EA283" s="629"/>
      <c r="EB283" s="4"/>
      <c r="EC283" s="9"/>
      <c r="ED283" s="631"/>
      <c r="EE283" s="4"/>
      <c r="EF283" s="5"/>
      <c r="EG283" s="633"/>
      <c r="EH283" s="646"/>
      <c r="EI283" s="625"/>
      <c r="EJ283" s="642"/>
      <c r="EK283" s="644"/>
      <c r="EL283" s="4"/>
      <c r="EM283" s="8"/>
      <c r="EN283" s="7"/>
      <c r="EO283" s="5"/>
      <c r="EP283" s="6"/>
      <c r="EQ283" s="5"/>
      <c r="ER283" s="159"/>
      <c r="ES283" s="164"/>
      <c r="ET283" s="161"/>
      <c r="EU283" s="164"/>
      <c r="EV283" s="161"/>
      <c r="EW283" s="164"/>
      <c r="EX283" s="163"/>
      <c r="EY283" s="4"/>
      <c r="EZ283" s="3"/>
      <c r="FA283" s="161"/>
      <c r="FB283" s="621"/>
      <c r="FC283" s="623"/>
      <c r="FD283" s="625"/>
      <c r="FE283" s="7"/>
      <c r="FF283" s="628"/>
      <c r="FG283" s="629"/>
      <c r="FH283" s="4"/>
      <c r="FI283" s="9"/>
      <c r="FJ283" s="631"/>
      <c r="FK283" s="4"/>
      <c r="FL283" s="5"/>
      <c r="FM283" s="633"/>
      <c r="FN283" s="646"/>
      <c r="FO283" s="625"/>
      <c r="FP283" s="642"/>
      <c r="FQ283" s="644"/>
      <c r="FR283" s="4"/>
      <c r="FS283" s="8"/>
      <c r="FT283" s="7"/>
      <c r="FU283" s="5"/>
      <c r="FV283" s="6"/>
      <c r="FW283" s="5"/>
      <c r="FX283" s="159"/>
      <c r="FY283" s="164"/>
      <c r="FZ283" s="161"/>
      <c r="GA283" s="164"/>
      <c r="GB283" s="161"/>
      <c r="GC283" s="164"/>
      <c r="GD283" s="163"/>
      <c r="GE283" s="4"/>
      <c r="GF283" s="3"/>
      <c r="GG283" s="161"/>
      <c r="GH283" s="621"/>
      <c r="GI283" s="623"/>
      <c r="GJ283" s="625"/>
      <c r="GK283" s="7"/>
      <c r="GL283" s="628"/>
      <c r="GM283" s="629"/>
      <c r="GN283" s="4"/>
      <c r="GO283" s="9"/>
      <c r="GP283" s="631"/>
      <c r="GQ283" s="4"/>
      <c r="GR283" s="5"/>
      <c r="GS283" s="633"/>
      <c r="GT283" s="646"/>
      <c r="GU283" s="625"/>
      <c r="GV283" s="642"/>
      <c r="GW283" s="644"/>
      <c r="GX283" s="4"/>
      <c r="GY283" s="8"/>
      <c r="GZ283" s="7"/>
      <c r="HA283" s="5"/>
      <c r="HB283" s="6"/>
      <c r="HC283" s="5"/>
      <c r="HD283" s="159"/>
      <c r="HE283" s="164"/>
      <c r="HF283" s="161"/>
      <c r="HG283" s="164"/>
      <c r="HH283" s="161"/>
      <c r="HI283" s="164"/>
      <c r="HJ283" s="163"/>
      <c r="HK283" s="4"/>
      <c r="HL283" s="3"/>
      <c r="HM283" s="161"/>
      <c r="HN283" s="621"/>
      <c r="HO283" s="623"/>
      <c r="HP283" s="625"/>
      <c r="HQ283" s="7"/>
      <c r="HR283" s="628"/>
      <c r="HS283" s="629"/>
      <c r="HT283" s="4"/>
      <c r="HU283" s="9"/>
      <c r="HV283" s="631"/>
      <c r="HW283" s="4"/>
      <c r="HX283" s="5"/>
      <c r="HY283" s="633"/>
      <c r="HZ283" s="646"/>
      <c r="IA283" s="625"/>
      <c r="IB283" s="642"/>
      <c r="IC283" s="644"/>
      <c r="ID283" s="4"/>
      <c r="IE283" s="8"/>
      <c r="IF283" s="7"/>
      <c r="IG283" s="5"/>
      <c r="IH283" s="6"/>
      <c r="II283" s="5"/>
      <c r="IJ283" s="159"/>
      <c r="IK283" s="164"/>
      <c r="IL283" s="161"/>
      <c r="IM283" s="164"/>
      <c r="IN283" s="161"/>
      <c r="IO283" s="164"/>
      <c r="IP283" s="163"/>
      <c r="IQ283" s="4"/>
      <c r="IR283" s="3"/>
      <c r="IS283" s="161"/>
      <c r="IT283" s="621"/>
      <c r="IU283" s="623"/>
      <c r="IV283" s="625"/>
      <c r="IW283" s="7"/>
      <c r="IX283" s="628"/>
      <c r="IY283" s="629"/>
      <c r="IZ283" s="4"/>
      <c r="JA283" s="9"/>
      <c r="JB283" s="631"/>
      <c r="JC283" s="4"/>
      <c r="JD283" s="5"/>
      <c r="JE283" s="633"/>
      <c r="JF283" s="646"/>
      <c r="JG283" s="625"/>
      <c r="JH283" s="642"/>
      <c r="JI283" s="644"/>
      <c r="JJ283" s="4"/>
      <c r="JK283" s="8"/>
      <c r="JL283" s="7"/>
      <c r="JM283" s="5"/>
      <c r="JN283" s="6"/>
      <c r="JO283" s="5"/>
      <c r="JP283" s="159"/>
      <c r="JQ283" s="164"/>
      <c r="JR283" s="161"/>
      <c r="JS283" s="164"/>
      <c r="JT283" s="161"/>
      <c r="JU283" s="164"/>
      <c r="JV283" s="163"/>
      <c r="JW283" s="4"/>
      <c r="JX283" s="3"/>
      <c r="JY283" s="161"/>
      <c r="JZ283" s="621"/>
      <c r="KA283" s="623"/>
      <c r="KB283" s="625"/>
      <c r="KC283" s="7"/>
      <c r="KD283" s="628"/>
      <c r="KE283" s="629"/>
      <c r="KF283" s="4"/>
      <c r="KG283" s="9"/>
      <c r="KH283" s="631"/>
      <c r="KI283" s="4"/>
      <c r="KJ283" s="5"/>
      <c r="KK283" s="633"/>
      <c r="KL283" s="646"/>
      <c r="KM283" s="625"/>
      <c r="KN283" s="642"/>
      <c r="KO283" s="644"/>
      <c r="KP283" s="4"/>
      <c r="KQ283" s="8"/>
      <c r="KR283" s="7"/>
      <c r="KS283" s="5"/>
      <c r="KT283" s="6"/>
      <c r="KU283" s="5"/>
      <c r="KV283" s="159"/>
      <c r="KW283" s="164"/>
      <c r="KX283" s="161"/>
      <c r="KY283" s="164"/>
      <c r="KZ283" s="161"/>
      <c r="LA283" s="164"/>
      <c r="LB283" s="163"/>
      <c r="LC283" s="4"/>
      <c r="LD283" s="3"/>
      <c r="LE283" s="161"/>
      <c r="LF283" s="621"/>
      <c r="LG283" s="623"/>
      <c r="LH283" s="625"/>
      <c r="LI283" s="7"/>
      <c r="LJ283" s="628"/>
      <c r="LK283" s="629"/>
      <c r="LL283" s="4"/>
      <c r="LM283" s="9"/>
      <c r="LN283" s="631"/>
      <c r="LO283" s="4"/>
      <c r="LP283" s="5"/>
      <c r="LQ283" s="633"/>
      <c r="LR283" s="646"/>
      <c r="LS283" s="625"/>
      <c r="LT283" s="642"/>
      <c r="LU283" s="644"/>
      <c r="LV283" s="4"/>
      <c r="LW283" s="8"/>
      <c r="LX283" s="7"/>
      <c r="LY283" s="5"/>
      <c r="LZ283" s="6"/>
      <c r="MA283" s="5"/>
      <c r="MB283" s="159"/>
      <c r="MC283" s="164"/>
      <c r="MD283" s="161"/>
      <c r="ME283" s="164"/>
      <c r="MF283" s="161"/>
      <c r="MG283" s="164"/>
      <c r="MH283" s="163"/>
      <c r="MI283" s="4"/>
      <c r="MJ283" s="3"/>
      <c r="MK283" s="161"/>
      <c r="ML283" s="621"/>
      <c r="MM283" s="623"/>
      <c r="MN283" s="625"/>
      <c r="MO283" s="7"/>
      <c r="MP283" s="628"/>
      <c r="MQ283" s="629"/>
      <c r="MR283" s="4"/>
      <c r="MS283" s="9"/>
      <c r="MT283" s="631"/>
      <c r="MU283" s="4"/>
      <c r="MV283" s="5"/>
      <c r="MW283" s="633"/>
      <c r="MX283" s="646"/>
      <c r="MY283" s="625"/>
      <c r="MZ283" s="642"/>
      <c r="NA283" s="644"/>
      <c r="NB283" s="4"/>
      <c r="NC283" s="8"/>
      <c r="ND283" s="7"/>
      <c r="NE283" s="5"/>
      <c r="NF283" s="6"/>
      <c r="NG283" s="5"/>
      <c r="NH283" s="159"/>
      <c r="NI283" s="164"/>
      <c r="NJ283" s="161"/>
      <c r="NK283" s="164"/>
      <c r="NL283" s="161"/>
      <c r="NM283" s="164"/>
      <c r="NN283" s="163"/>
      <c r="NO283" s="4"/>
      <c r="NP283" s="3"/>
      <c r="NQ283" s="161"/>
      <c r="NR283" s="621"/>
      <c r="NS283" s="623"/>
      <c r="NT283" s="625"/>
      <c r="NU283" s="7"/>
      <c r="NV283" s="628"/>
      <c r="NW283" s="629"/>
      <c r="NX283" s="4"/>
      <c r="NY283" s="9"/>
      <c r="NZ283" s="631"/>
      <c r="OA283" s="4"/>
      <c r="OB283" s="5"/>
      <c r="OC283" s="633"/>
      <c r="OD283" s="646"/>
      <c r="OE283" s="625"/>
      <c r="OF283" s="642"/>
      <c r="OG283" s="644"/>
      <c r="OH283" s="4"/>
      <c r="OI283" s="8"/>
      <c r="OJ283" s="7"/>
      <c r="OK283" s="5"/>
      <c r="OL283" s="6"/>
      <c r="OM283" s="5"/>
      <c r="ON283" s="159"/>
      <c r="OO283" s="164"/>
      <c r="OP283" s="161"/>
      <c r="OQ283" s="164"/>
      <c r="OR283" s="161"/>
      <c r="OS283" s="164"/>
      <c r="OT283" s="163"/>
      <c r="OU283" s="4"/>
      <c r="OV283" s="3"/>
      <c r="OW283" s="161"/>
      <c r="OX283" s="621"/>
      <c r="OY283" s="623"/>
      <c r="OZ283" s="625"/>
      <c r="PA283" s="7"/>
      <c r="PB283" s="628"/>
      <c r="PC283" s="629"/>
      <c r="PD283" s="4"/>
      <c r="PE283" s="9"/>
      <c r="PF283" s="631"/>
      <c r="PG283" s="4"/>
      <c r="PH283" s="5"/>
      <c r="PI283" s="633"/>
      <c r="PJ283" s="646"/>
      <c r="PK283" s="625"/>
      <c r="PL283" s="642"/>
      <c r="PM283" s="644"/>
      <c r="PN283" s="4"/>
      <c r="PO283" s="8"/>
      <c r="PP283" s="7"/>
      <c r="PQ283" s="5"/>
      <c r="PR283" s="6"/>
      <c r="PS283" s="5"/>
      <c r="PT283" s="159"/>
      <c r="PU283" s="164"/>
      <c r="PV283" s="161"/>
      <c r="PW283" s="164"/>
      <c r="PX283" s="161"/>
      <c r="PY283" s="164"/>
      <c r="PZ283" s="163"/>
      <c r="QA283" s="4"/>
      <c r="QB283" s="3"/>
      <c r="QC283" s="161"/>
      <c r="QD283" s="621"/>
      <c r="QE283" s="623"/>
      <c r="QF283" s="625"/>
      <c r="QG283" s="7"/>
      <c r="QH283" s="628"/>
      <c r="QI283" s="629"/>
      <c r="QJ283" s="4"/>
      <c r="QK283" s="9"/>
      <c r="QL283" s="631"/>
      <c r="QM283" s="4"/>
      <c r="QN283" s="5"/>
      <c r="QO283" s="633"/>
      <c r="QP283" s="646"/>
      <c r="QQ283" s="625"/>
      <c r="QR283" s="642"/>
      <c r="QS283" s="644"/>
      <c r="QT283" s="4"/>
      <c r="QU283" s="8"/>
      <c r="QV283" s="7"/>
      <c r="QW283" s="5"/>
      <c r="QX283" s="6"/>
      <c r="QY283" s="5"/>
      <c r="QZ283" s="159"/>
      <c r="RA283" s="164"/>
      <c r="RB283" s="161"/>
      <c r="RC283" s="164"/>
      <c r="RD283" s="161"/>
      <c r="RE283" s="164"/>
      <c r="RF283" s="163"/>
      <c r="RG283" s="4"/>
      <c r="RH283" s="3"/>
      <c r="RI283" s="161"/>
      <c r="RJ283" s="621"/>
      <c r="RK283" s="623"/>
      <c r="RL283" s="625"/>
      <c r="RM283" s="7"/>
      <c r="RN283" s="628"/>
      <c r="RO283" s="629"/>
      <c r="RP283" s="4"/>
      <c r="RQ283" s="9"/>
      <c r="RR283" s="631"/>
      <c r="RS283" s="4"/>
      <c r="RT283" s="5"/>
      <c r="RU283" s="633"/>
      <c r="RV283" s="646"/>
      <c r="RW283" s="625"/>
      <c r="RX283" s="642"/>
      <c r="RY283" s="644"/>
      <c r="RZ283" s="4"/>
      <c r="SA283" s="8"/>
      <c r="SB283" s="7"/>
      <c r="SC283" s="5"/>
      <c r="SD283" s="6"/>
      <c r="SE283" s="5"/>
      <c r="SF283" s="159"/>
      <c r="SG283" s="164"/>
      <c r="SH283" s="161"/>
      <c r="SI283" s="164"/>
      <c r="SJ283" s="161"/>
      <c r="SK283" s="164"/>
      <c r="SL283" s="163"/>
      <c r="SM283" s="4"/>
      <c r="SN283" s="3"/>
      <c r="SO283" s="161"/>
      <c r="SP283" s="621"/>
      <c r="SQ283" s="623"/>
      <c r="SR283" s="625"/>
      <c r="SS283" s="7"/>
      <c r="ST283" s="628"/>
      <c r="SU283" s="629"/>
      <c r="SV283" s="4"/>
      <c r="SW283" s="9"/>
      <c r="SX283" s="631"/>
      <c r="SY283" s="4"/>
      <c r="SZ283" s="5"/>
      <c r="TA283" s="633"/>
      <c r="TB283" s="646"/>
      <c r="TC283" s="625"/>
      <c r="TD283" s="642"/>
      <c r="TE283" s="644"/>
      <c r="TF283" s="4"/>
      <c r="TG283" s="8"/>
      <c r="TH283" s="7"/>
      <c r="TI283" s="5"/>
      <c r="TJ283" s="6"/>
      <c r="TK283" s="5"/>
      <c r="TL283" s="159"/>
      <c r="TM283" s="164"/>
      <c r="TN283" s="161"/>
      <c r="TO283" s="164"/>
      <c r="TP283" s="161"/>
      <c r="TQ283" s="164"/>
      <c r="TR283" s="163"/>
      <c r="TS283" s="4"/>
      <c r="TT283" s="3"/>
      <c r="TU283" s="161"/>
      <c r="TV283" s="621"/>
      <c r="TW283" s="623"/>
      <c r="TX283" s="625"/>
      <c r="TY283" s="7"/>
      <c r="TZ283" s="628"/>
      <c r="UA283" s="629"/>
      <c r="UB283" s="4"/>
      <c r="UC283" s="9"/>
      <c r="UD283" s="631"/>
      <c r="UE283" s="4"/>
      <c r="UF283" s="5"/>
      <c r="UG283" s="633"/>
      <c r="UH283" s="646"/>
      <c r="UI283" s="625"/>
      <c r="UJ283" s="642"/>
      <c r="UK283" s="644"/>
      <c r="UL283" s="4"/>
      <c r="UM283" s="8"/>
      <c r="UN283" s="7"/>
      <c r="UO283" s="5"/>
      <c r="UP283" s="6"/>
      <c r="UQ283" s="5"/>
      <c r="UR283" s="159"/>
      <c r="US283" s="164"/>
      <c r="UT283" s="161"/>
      <c r="UU283" s="164"/>
      <c r="UV283" s="161"/>
      <c r="UW283" s="164"/>
      <c r="UX283" s="163"/>
      <c r="UY283" s="4"/>
      <c r="UZ283" s="3"/>
      <c r="VA283" s="161"/>
      <c r="VB283" s="621"/>
      <c r="VC283" s="623"/>
      <c r="VD283" s="625"/>
      <c r="VE283" s="7"/>
      <c r="VF283" s="628"/>
      <c r="VG283" s="629"/>
      <c r="VH283" s="4"/>
      <c r="VI283" s="9"/>
      <c r="VJ283" s="631"/>
      <c r="VK283" s="4"/>
      <c r="VL283" s="5"/>
      <c r="VM283" s="633"/>
      <c r="VN283" s="646"/>
      <c r="VO283" s="625"/>
      <c r="VP283" s="642"/>
      <c r="VQ283" s="644"/>
      <c r="VR283" s="4"/>
      <c r="VS283" s="8"/>
      <c r="VT283" s="7"/>
      <c r="VU283" s="5"/>
      <c r="VV283" s="6"/>
      <c r="VW283" s="5"/>
      <c r="VX283" s="159"/>
      <c r="VY283" s="164"/>
      <c r="VZ283" s="161"/>
      <c r="WA283" s="164"/>
      <c r="WB283" s="161"/>
      <c r="WC283" s="164"/>
      <c r="WD283" s="163"/>
      <c r="WE283" s="4"/>
      <c r="WF283" s="3"/>
      <c r="WG283" s="161"/>
      <c r="WH283" s="621"/>
      <c r="WI283" s="623"/>
      <c r="WJ283" s="625"/>
      <c r="WK283" s="7"/>
      <c r="WL283" s="628"/>
      <c r="WM283" s="629"/>
      <c r="WN283" s="4"/>
      <c r="WO283" s="9"/>
      <c r="WP283" s="631"/>
      <c r="WQ283" s="4"/>
      <c r="WR283" s="5"/>
      <c r="WS283" s="633"/>
      <c r="WT283" s="646"/>
      <c r="WU283" s="625"/>
      <c r="WV283" s="642"/>
      <c r="WW283" s="644"/>
      <c r="WX283" s="4"/>
      <c r="WY283" s="8"/>
      <c r="WZ283" s="7"/>
      <c r="XA283" s="5"/>
      <c r="XB283" s="6"/>
      <c r="XC283" s="5"/>
      <c r="XD283" s="159"/>
      <c r="XE283" s="164"/>
      <c r="XF283" s="161"/>
      <c r="XG283" s="164"/>
      <c r="XH283" s="161"/>
      <c r="XI283" s="164"/>
      <c r="XJ283" s="163"/>
      <c r="XK283" s="4"/>
      <c r="XL283" s="3"/>
      <c r="XM283" s="161"/>
      <c r="XN283" s="621"/>
      <c r="XO283" s="623"/>
      <c r="XP283" s="625"/>
      <c r="XQ283" s="7"/>
      <c r="XR283" s="628"/>
      <c r="XS283" s="629"/>
      <c r="XT283" s="4"/>
      <c r="XU283" s="9"/>
      <c r="XV283" s="631"/>
      <c r="XW283" s="4"/>
      <c r="XX283" s="5"/>
      <c r="XY283" s="633"/>
      <c r="XZ283" s="646"/>
      <c r="YA283" s="625"/>
      <c r="YB283" s="642"/>
      <c r="YC283" s="644"/>
      <c r="YD283" s="4"/>
      <c r="YE283" s="8"/>
      <c r="YF283" s="7"/>
      <c r="YG283" s="5"/>
      <c r="YH283" s="6"/>
      <c r="YI283" s="5"/>
      <c r="YJ283" s="159"/>
      <c r="YK283" s="164"/>
      <c r="YL283" s="161"/>
      <c r="YM283" s="164"/>
      <c r="YN283" s="161"/>
      <c r="YO283" s="164"/>
      <c r="YP283" s="163"/>
      <c r="YQ283" s="4"/>
      <c r="YR283" s="3"/>
      <c r="YS283" s="161"/>
      <c r="YT283" s="621"/>
      <c r="YU283" s="623"/>
      <c r="YV283" s="625"/>
      <c r="YW283" s="7"/>
      <c r="YX283" s="628"/>
      <c r="YY283" s="629"/>
      <c r="YZ283" s="4"/>
      <c r="ZA283" s="9"/>
      <c r="ZB283" s="631"/>
      <c r="ZC283" s="4"/>
      <c r="ZD283" s="5"/>
      <c r="ZE283" s="633"/>
      <c r="ZF283" s="646"/>
      <c r="ZG283" s="625"/>
      <c r="ZH283" s="642"/>
      <c r="ZI283" s="644"/>
      <c r="ZJ283" s="4"/>
      <c r="ZK283" s="8"/>
      <c r="ZL283" s="7"/>
      <c r="ZM283" s="5"/>
      <c r="ZN283" s="6"/>
      <c r="ZO283" s="5"/>
      <c r="ZP283" s="159"/>
      <c r="ZQ283" s="164"/>
      <c r="ZR283" s="161"/>
      <c r="ZS283" s="164"/>
      <c r="ZT283" s="161"/>
      <c r="ZU283" s="164"/>
      <c r="ZV283" s="163"/>
      <c r="ZW283" s="4"/>
      <c r="ZX283" s="3"/>
      <c r="ZY283" s="161"/>
      <c r="ZZ283" s="621"/>
      <c r="AAA283" s="623"/>
      <c r="AAB283" s="625"/>
      <c r="AAC283" s="7"/>
      <c r="AAD283" s="628"/>
      <c r="AAE283" s="629"/>
      <c r="AAF283" s="4"/>
      <c r="AAG283" s="9"/>
      <c r="AAH283" s="631"/>
      <c r="AAI283" s="4"/>
      <c r="AAJ283" s="5"/>
      <c r="AAK283" s="633"/>
      <c r="AAL283" s="646"/>
      <c r="AAM283" s="625"/>
      <c r="AAN283" s="642"/>
      <c r="AAO283" s="644"/>
      <c r="AAP283" s="4"/>
      <c r="AAQ283" s="8"/>
      <c r="AAR283" s="7"/>
      <c r="AAS283" s="5"/>
      <c r="AAT283" s="6"/>
      <c r="AAU283" s="5"/>
      <c r="AAV283" s="159"/>
      <c r="AAW283" s="164"/>
      <c r="AAX283" s="161"/>
      <c r="AAY283" s="164"/>
      <c r="AAZ283" s="161"/>
      <c r="ABA283" s="164"/>
      <c r="ABB283" s="163"/>
      <c r="ABC283" s="4"/>
      <c r="ABD283" s="3"/>
      <c r="ABE283" s="161"/>
      <c r="ABF283" s="621"/>
      <c r="ABG283" s="623"/>
      <c r="ABH283" s="625"/>
      <c r="ABI283" s="7"/>
      <c r="ABJ283" s="628"/>
      <c r="ABK283" s="629"/>
      <c r="ABL283" s="4"/>
      <c r="ABM283" s="9"/>
      <c r="ABN283" s="631"/>
      <c r="ABO283" s="4"/>
      <c r="ABP283" s="5"/>
      <c r="ABQ283" s="633"/>
      <c r="ABR283" s="646"/>
      <c r="ABS283" s="625"/>
      <c r="ABT283" s="642"/>
      <c r="ABU283" s="644"/>
      <c r="ABV283" s="4"/>
      <c r="ABW283" s="8"/>
      <c r="ABX283" s="7"/>
      <c r="ABY283" s="5"/>
      <c r="ABZ283" s="6"/>
      <c r="ACA283" s="5"/>
      <c r="ACB283" s="159"/>
      <c r="ACC283" s="164"/>
      <c r="ACD283" s="161"/>
      <c r="ACE283" s="164"/>
      <c r="ACF283" s="161"/>
      <c r="ACG283" s="164"/>
      <c r="ACH283" s="163"/>
      <c r="ACI283" s="4"/>
      <c r="ACJ283" s="3"/>
      <c r="ACK283" s="161"/>
      <c r="ACL283" s="621"/>
      <c r="ACM283" s="623"/>
      <c r="ACN283" s="625"/>
      <c r="ACO283" s="7"/>
      <c r="ACP283" s="628"/>
      <c r="ACQ283" s="629"/>
      <c r="ACR283" s="4"/>
      <c r="ACS283" s="9"/>
      <c r="ACT283" s="631"/>
      <c r="ACU283" s="4"/>
      <c r="ACV283" s="5"/>
      <c r="ACW283" s="633"/>
      <c r="ACX283" s="646"/>
      <c r="ACY283" s="625"/>
      <c r="ACZ283" s="642"/>
      <c r="ADA283" s="644"/>
      <c r="ADB283" s="4"/>
      <c r="ADC283" s="8"/>
      <c r="ADD283" s="7"/>
      <c r="ADE283" s="5"/>
      <c r="ADF283" s="6"/>
      <c r="ADG283" s="5"/>
      <c r="ADH283" s="159"/>
      <c r="ADI283" s="164"/>
      <c r="ADJ283" s="161"/>
      <c r="ADK283" s="164"/>
      <c r="ADL283" s="161"/>
      <c r="ADM283" s="164"/>
      <c r="ADN283" s="163"/>
      <c r="ADO283" s="4"/>
      <c r="ADP283" s="3"/>
      <c r="ADQ283" s="161"/>
      <c r="ADR283" s="621"/>
      <c r="ADS283" s="623"/>
      <c r="ADT283" s="625"/>
      <c r="ADU283" s="7"/>
      <c r="ADV283" s="628"/>
      <c r="ADW283" s="629"/>
      <c r="ADX283" s="4"/>
      <c r="ADY283" s="9"/>
      <c r="ADZ283" s="631"/>
      <c r="AEA283" s="4"/>
      <c r="AEB283" s="5"/>
      <c r="AEC283" s="633"/>
      <c r="AED283" s="646"/>
      <c r="AEE283" s="625"/>
      <c r="AEF283" s="642"/>
      <c r="AEG283" s="644"/>
      <c r="AEH283" s="4"/>
      <c r="AEI283" s="8"/>
      <c r="AEJ283" s="7"/>
      <c r="AEK283" s="5"/>
      <c r="AEL283" s="6"/>
      <c r="AEM283" s="5"/>
      <c r="AEN283" s="159"/>
      <c r="AEO283" s="164"/>
      <c r="AEP283" s="161"/>
      <c r="AEQ283" s="164"/>
      <c r="AER283" s="161"/>
      <c r="AES283" s="164"/>
      <c r="AET283" s="163"/>
      <c r="AEU283" s="4"/>
      <c r="AEV283" s="3"/>
      <c r="AEW283" s="161"/>
      <c r="AEX283" s="621"/>
      <c r="AEY283" s="623"/>
      <c r="AEZ283" s="625"/>
      <c r="AFA283" s="7"/>
      <c r="AFB283" s="628"/>
      <c r="AFC283" s="629"/>
      <c r="AFD283" s="4"/>
      <c r="AFE283" s="9"/>
      <c r="AFF283" s="631"/>
      <c r="AFG283" s="4"/>
      <c r="AFH283" s="5"/>
      <c r="AFI283" s="633"/>
      <c r="AFJ283" s="646"/>
      <c r="AFK283" s="625"/>
      <c r="AFL283" s="642"/>
      <c r="AFM283" s="644"/>
      <c r="AFN283" s="4"/>
      <c r="AFO283" s="8"/>
      <c r="AFP283" s="7"/>
      <c r="AFQ283" s="5"/>
      <c r="AFR283" s="6"/>
      <c r="AFS283" s="5"/>
      <c r="AFT283" s="159"/>
      <c r="AFU283" s="164"/>
      <c r="AFV283" s="161"/>
      <c r="AFW283" s="164"/>
      <c r="AFX283" s="161"/>
      <c r="AFY283" s="164"/>
      <c r="AFZ283" s="163"/>
      <c r="AGA283" s="4"/>
      <c r="AGB283" s="3"/>
      <c r="AGC283" s="161"/>
      <c r="AGD283" s="621"/>
      <c r="AGE283" s="623"/>
      <c r="AGF283" s="625"/>
      <c r="AGG283" s="7"/>
      <c r="AGH283" s="628"/>
      <c r="AGI283" s="629"/>
      <c r="AGJ283" s="4"/>
      <c r="AGK283" s="9"/>
      <c r="AGL283" s="631"/>
      <c r="AGM283" s="4"/>
      <c r="AGN283" s="5"/>
      <c r="AGO283" s="633"/>
      <c r="AGP283" s="646"/>
      <c r="AGQ283" s="625"/>
      <c r="AGR283" s="642"/>
      <c r="AGS283" s="644"/>
      <c r="AGT283" s="4"/>
      <c r="AGU283" s="8"/>
      <c r="AGV283" s="7"/>
      <c r="AGW283" s="5"/>
      <c r="AGX283" s="6"/>
      <c r="AGY283" s="5"/>
      <c r="AGZ283" s="159"/>
      <c r="AHA283" s="164"/>
      <c r="AHB283" s="161"/>
      <c r="AHC283" s="164"/>
      <c r="AHD283" s="161"/>
      <c r="AHE283" s="164"/>
      <c r="AHF283" s="163"/>
      <c r="AHG283" s="4"/>
      <c r="AHH283" s="3"/>
      <c r="AHI283" s="161"/>
      <c r="AHJ283" s="621"/>
      <c r="AHK283" s="623"/>
      <c r="AHL283" s="625"/>
      <c r="AHM283" s="7"/>
      <c r="AHN283" s="628"/>
      <c r="AHO283" s="629"/>
      <c r="AHP283" s="4"/>
      <c r="AHQ283" s="9"/>
      <c r="AHR283" s="631"/>
      <c r="AHS283" s="4"/>
      <c r="AHT283" s="5"/>
      <c r="AHU283" s="633"/>
      <c r="AHV283" s="646"/>
      <c r="AHW283" s="625"/>
      <c r="AHX283" s="642"/>
      <c r="AHY283" s="644"/>
      <c r="AHZ283" s="4"/>
      <c r="AIA283" s="8"/>
      <c r="AIB283" s="7"/>
      <c r="AIC283" s="5"/>
      <c r="AID283" s="6"/>
      <c r="AIE283" s="5"/>
      <c r="AIF283" s="159"/>
      <c r="AIG283" s="164"/>
      <c r="AIH283" s="161"/>
      <c r="AII283" s="164"/>
      <c r="AIJ283" s="161"/>
      <c r="AIK283" s="164"/>
      <c r="AIL283" s="163"/>
      <c r="AIM283" s="4"/>
      <c r="AIN283" s="3"/>
      <c r="AIO283" s="161"/>
      <c r="AIP283" s="621"/>
      <c r="AIQ283" s="623"/>
      <c r="AIR283" s="625"/>
      <c r="AIS283" s="7"/>
      <c r="AIT283" s="628"/>
      <c r="AIU283" s="629"/>
      <c r="AIV283" s="4"/>
      <c r="AIW283" s="9"/>
      <c r="AIX283" s="631"/>
      <c r="AIY283" s="4"/>
      <c r="AIZ283" s="5"/>
      <c r="AJA283" s="633"/>
      <c r="AJB283" s="646"/>
      <c r="AJC283" s="625"/>
      <c r="AJD283" s="642"/>
      <c r="AJE283" s="644"/>
      <c r="AJF283" s="4"/>
      <c r="AJG283" s="8"/>
      <c r="AJH283" s="7"/>
      <c r="AJI283" s="5"/>
      <c r="AJJ283" s="6"/>
      <c r="AJK283" s="5"/>
      <c r="AJL283" s="159"/>
      <c r="AJM283" s="164"/>
      <c r="AJN283" s="161"/>
      <c r="AJO283" s="164"/>
      <c r="AJP283" s="161"/>
      <c r="AJQ283" s="164"/>
      <c r="AJR283" s="163"/>
      <c r="AJS283" s="4"/>
      <c r="AJT283" s="3"/>
      <c r="AJU283" s="161"/>
      <c r="AJV283" s="621"/>
      <c r="AJW283" s="623"/>
      <c r="AJX283" s="625"/>
      <c r="AJY283" s="7"/>
      <c r="AJZ283" s="628"/>
      <c r="AKA283" s="629"/>
      <c r="AKB283" s="4"/>
      <c r="AKC283" s="9"/>
      <c r="AKD283" s="631"/>
      <c r="AKE283" s="4"/>
      <c r="AKF283" s="5"/>
      <c r="AKG283" s="633"/>
      <c r="AKH283" s="646"/>
      <c r="AKI283" s="625"/>
      <c r="AKJ283" s="642"/>
      <c r="AKK283" s="644"/>
      <c r="AKL283" s="4"/>
      <c r="AKM283" s="8"/>
      <c r="AKN283" s="7"/>
      <c r="AKO283" s="5"/>
      <c r="AKP283" s="6"/>
      <c r="AKQ283" s="5"/>
      <c r="AKR283" s="159"/>
      <c r="AKS283" s="164"/>
      <c r="AKT283" s="161"/>
      <c r="AKU283" s="164"/>
      <c r="AKV283" s="161"/>
      <c r="AKW283" s="164"/>
      <c r="AKX283" s="163"/>
      <c r="AKY283" s="4"/>
      <c r="AKZ283" s="3"/>
      <c r="ALA283" s="161"/>
      <c r="ALB283" s="621"/>
      <c r="ALC283" s="623"/>
      <c r="ALD283" s="625"/>
      <c r="ALE283" s="7"/>
      <c r="ALF283" s="628"/>
      <c r="ALG283" s="629"/>
      <c r="ALH283" s="4"/>
      <c r="ALI283" s="9"/>
      <c r="ALJ283" s="631"/>
      <c r="ALK283" s="4"/>
      <c r="ALL283" s="5"/>
      <c r="ALM283" s="633"/>
      <c r="ALN283" s="646"/>
      <c r="ALO283" s="625"/>
      <c r="ALP283" s="642"/>
      <c r="ALQ283" s="644"/>
      <c r="ALR283" s="4"/>
      <c r="ALS283" s="8"/>
      <c r="ALT283" s="7"/>
      <c r="ALU283" s="5"/>
      <c r="ALV283" s="6"/>
      <c r="ALW283" s="5"/>
      <c r="ALX283" s="159"/>
      <c r="ALY283" s="164"/>
      <c r="ALZ283" s="161"/>
      <c r="AMA283" s="164"/>
      <c r="AMB283" s="161"/>
      <c r="AMC283" s="164"/>
      <c r="AMD283" s="163"/>
      <c r="AME283" s="4"/>
      <c r="AMF283" s="3"/>
      <c r="AMG283" s="161"/>
      <c r="AMH283" s="621"/>
      <c r="AMI283" s="623"/>
      <c r="AMJ283" s="625"/>
      <c r="AMK283" s="7"/>
      <c r="AML283" s="628"/>
      <c r="AMM283" s="629"/>
      <c r="AMN283" s="4"/>
      <c r="AMO283" s="9"/>
      <c r="AMP283" s="631"/>
      <c r="AMQ283" s="4"/>
      <c r="AMR283" s="5"/>
      <c r="AMS283" s="633"/>
      <c r="AMT283" s="646"/>
      <c r="AMU283" s="625"/>
      <c r="AMV283" s="642"/>
      <c r="AMW283" s="644"/>
      <c r="AMX283" s="4"/>
      <c r="AMY283" s="8"/>
      <c r="AMZ283" s="7"/>
      <c r="ANA283" s="5"/>
      <c r="ANB283" s="6"/>
      <c r="ANC283" s="5"/>
      <c r="AND283" s="159"/>
      <c r="ANE283" s="164"/>
      <c r="ANF283" s="161"/>
      <c r="ANG283" s="164"/>
      <c r="ANH283" s="161"/>
      <c r="ANI283" s="164"/>
      <c r="ANJ283" s="163"/>
      <c r="ANK283" s="4"/>
      <c r="ANL283" s="3"/>
      <c r="ANM283" s="161"/>
      <c r="ANN283" s="621"/>
      <c r="ANO283" s="623"/>
      <c r="ANP283" s="625"/>
      <c r="ANQ283" s="7"/>
      <c r="ANR283" s="628"/>
      <c r="ANS283" s="629"/>
      <c r="ANT283" s="4"/>
      <c r="ANU283" s="9"/>
      <c r="ANV283" s="631"/>
      <c r="ANW283" s="4"/>
      <c r="ANX283" s="5"/>
      <c r="ANY283" s="633"/>
      <c r="ANZ283" s="646"/>
      <c r="AOA283" s="625"/>
      <c r="AOB283" s="642"/>
      <c r="AOC283" s="644"/>
      <c r="AOD283" s="4"/>
      <c r="AOE283" s="8"/>
      <c r="AOF283" s="7"/>
      <c r="AOG283" s="5"/>
      <c r="AOH283" s="6"/>
      <c r="AOI283" s="5"/>
      <c r="AOJ283" s="159"/>
      <c r="AOK283" s="164"/>
      <c r="AOL283" s="161"/>
      <c r="AOM283" s="164"/>
      <c r="AON283" s="161"/>
      <c r="AOO283" s="164"/>
      <c r="AOP283" s="163"/>
      <c r="AOQ283" s="4"/>
      <c r="AOR283" s="3"/>
      <c r="AOS283" s="161"/>
      <c r="AOT283" s="621"/>
      <c r="AOU283" s="623"/>
      <c r="AOV283" s="625"/>
      <c r="AOW283" s="7"/>
      <c r="AOX283" s="628"/>
      <c r="AOY283" s="629"/>
      <c r="AOZ283" s="4"/>
      <c r="APA283" s="9"/>
      <c r="APB283" s="631"/>
      <c r="APC283" s="4"/>
      <c r="APD283" s="5"/>
      <c r="APE283" s="633"/>
      <c r="APF283" s="646"/>
      <c r="APG283" s="625"/>
      <c r="APH283" s="642"/>
      <c r="API283" s="644"/>
      <c r="APJ283" s="4"/>
      <c r="APK283" s="8"/>
      <c r="APL283" s="7"/>
      <c r="APM283" s="5"/>
      <c r="APN283" s="6"/>
      <c r="APO283" s="5"/>
      <c r="APP283" s="159"/>
      <c r="APQ283" s="164"/>
      <c r="APR283" s="161"/>
      <c r="APS283" s="164"/>
      <c r="APT283" s="161"/>
      <c r="APU283" s="164"/>
      <c r="APV283" s="163"/>
      <c r="APW283" s="4"/>
      <c r="APX283" s="3"/>
      <c r="APY283" s="161"/>
      <c r="APZ283" s="621"/>
      <c r="AQA283" s="623"/>
      <c r="AQB283" s="625"/>
      <c r="AQC283" s="7"/>
      <c r="AQD283" s="628"/>
      <c r="AQE283" s="629"/>
      <c r="AQF283" s="4"/>
      <c r="AQG283" s="9"/>
      <c r="AQH283" s="631"/>
      <c r="AQI283" s="4"/>
      <c r="AQJ283" s="5"/>
      <c r="AQK283" s="633"/>
      <c r="AQL283" s="646"/>
      <c r="AQM283" s="625"/>
      <c r="AQN283" s="642"/>
      <c r="AQO283" s="644"/>
      <c r="AQP283" s="4"/>
      <c r="AQQ283" s="8"/>
      <c r="AQR283" s="7"/>
      <c r="AQS283" s="5"/>
      <c r="AQT283" s="6"/>
      <c r="AQU283" s="5"/>
      <c r="AQV283" s="159"/>
      <c r="AQW283" s="164"/>
      <c r="AQX283" s="161"/>
      <c r="AQY283" s="164"/>
      <c r="AQZ283" s="161"/>
      <c r="ARA283" s="164"/>
      <c r="ARB283" s="163"/>
      <c r="ARC283" s="4"/>
      <c r="ARD283" s="3"/>
      <c r="ARE283" s="161"/>
      <c r="ARF283" s="621"/>
      <c r="ARG283" s="623"/>
      <c r="ARH283" s="625"/>
      <c r="ARI283" s="7"/>
      <c r="ARJ283" s="628"/>
      <c r="ARK283" s="629"/>
      <c r="ARL283" s="4"/>
      <c r="ARM283" s="9"/>
      <c r="ARN283" s="631"/>
      <c r="ARO283" s="4"/>
      <c r="ARP283" s="5"/>
      <c r="ARQ283" s="633"/>
      <c r="ARR283" s="646"/>
      <c r="ARS283" s="625"/>
      <c r="ART283" s="642"/>
      <c r="ARU283" s="644"/>
      <c r="ARV283" s="4"/>
      <c r="ARW283" s="8"/>
      <c r="ARX283" s="7"/>
      <c r="ARY283" s="5"/>
      <c r="ARZ283" s="6"/>
      <c r="ASA283" s="5"/>
      <c r="ASB283" s="159"/>
      <c r="ASC283" s="164"/>
      <c r="ASD283" s="161"/>
      <c r="ASE283" s="164"/>
      <c r="ASF283" s="161"/>
      <c r="ASG283" s="164"/>
      <c r="ASH283" s="163"/>
      <c r="ASI283" s="4"/>
      <c r="ASJ283" s="3"/>
      <c r="ASK283" s="161"/>
      <c r="ASL283" s="621"/>
      <c r="ASM283" s="623"/>
      <c r="ASN283" s="625"/>
      <c r="ASO283" s="7"/>
      <c r="ASP283" s="628"/>
      <c r="ASQ283" s="629"/>
      <c r="ASR283" s="4"/>
      <c r="ASS283" s="9"/>
      <c r="AST283" s="631"/>
      <c r="ASU283" s="4"/>
      <c r="ASV283" s="5"/>
      <c r="ASW283" s="633"/>
      <c r="ASX283" s="646"/>
      <c r="ASY283" s="625"/>
      <c r="ASZ283" s="642"/>
      <c r="ATA283" s="644"/>
      <c r="ATB283" s="4"/>
      <c r="ATC283" s="8"/>
      <c r="ATD283" s="7"/>
      <c r="ATE283" s="5"/>
      <c r="ATF283" s="6"/>
      <c r="ATG283" s="5"/>
      <c r="ATH283" s="159"/>
      <c r="ATI283" s="164"/>
      <c r="ATJ283" s="161"/>
      <c r="ATK283" s="164"/>
      <c r="ATL283" s="161"/>
      <c r="ATM283" s="164"/>
      <c r="ATN283" s="163"/>
      <c r="ATO283" s="4"/>
      <c r="ATP283" s="3"/>
      <c r="ATQ283" s="161"/>
      <c r="ATR283" s="621"/>
      <c r="ATS283" s="623"/>
      <c r="ATT283" s="625"/>
      <c r="ATU283" s="7"/>
      <c r="ATV283" s="628"/>
      <c r="ATW283" s="629"/>
      <c r="ATX283" s="4"/>
      <c r="ATY283" s="9"/>
      <c r="ATZ283" s="631"/>
      <c r="AUA283" s="4"/>
      <c r="AUB283" s="5"/>
      <c r="AUC283" s="633"/>
      <c r="AUD283" s="646"/>
      <c r="AUE283" s="625"/>
      <c r="AUF283" s="642"/>
      <c r="AUG283" s="644"/>
      <c r="AUH283" s="4"/>
      <c r="AUI283" s="8"/>
      <c r="AUJ283" s="7"/>
      <c r="AUK283" s="5"/>
      <c r="AUL283" s="6"/>
      <c r="AUM283" s="5"/>
      <c r="AUN283" s="159"/>
      <c r="AUO283" s="164"/>
      <c r="AUP283" s="161"/>
      <c r="AUQ283" s="164"/>
      <c r="AUR283" s="161"/>
      <c r="AUS283" s="164"/>
      <c r="AUT283" s="163"/>
      <c r="AUU283" s="4"/>
      <c r="AUV283" s="3"/>
      <c r="AUW283" s="161"/>
      <c r="AUX283" s="621"/>
      <c r="AUY283" s="623"/>
      <c r="AUZ283" s="625"/>
      <c r="AVA283" s="7"/>
      <c r="AVB283" s="628"/>
      <c r="AVC283" s="629"/>
      <c r="AVD283" s="4"/>
      <c r="AVE283" s="9"/>
      <c r="AVF283" s="631"/>
      <c r="AVG283" s="4"/>
      <c r="AVH283" s="5"/>
      <c r="AVI283" s="633"/>
      <c r="AVJ283" s="646"/>
      <c r="AVK283" s="625"/>
      <c r="AVL283" s="642"/>
      <c r="AVM283" s="644"/>
      <c r="AVN283" s="4"/>
      <c r="AVO283" s="8"/>
      <c r="AVP283" s="7"/>
      <c r="AVQ283" s="5"/>
      <c r="AVR283" s="6"/>
      <c r="AVS283" s="5"/>
      <c r="AVT283" s="159"/>
      <c r="AVU283" s="164"/>
      <c r="AVV283" s="161"/>
      <c r="AVW283" s="164"/>
      <c r="AVX283" s="161"/>
      <c r="AVY283" s="164"/>
      <c r="AVZ283" s="163"/>
      <c r="AWA283" s="4"/>
      <c r="AWB283" s="3"/>
      <c r="AWC283" s="161"/>
      <c r="AWD283" s="621"/>
      <c r="AWE283" s="623"/>
      <c r="AWF283" s="625"/>
      <c r="AWG283" s="7"/>
      <c r="AWH283" s="628"/>
      <c r="AWI283" s="629"/>
      <c r="AWJ283" s="4"/>
      <c r="AWK283" s="9"/>
      <c r="AWL283" s="631"/>
      <c r="AWM283" s="4"/>
      <c r="AWN283" s="5"/>
      <c r="AWO283" s="633"/>
      <c r="AWP283" s="646"/>
      <c r="AWQ283" s="625"/>
      <c r="AWR283" s="642"/>
      <c r="AWS283" s="644"/>
      <c r="AWT283" s="4"/>
      <c r="AWU283" s="8"/>
      <c r="AWV283" s="7"/>
      <c r="AWW283" s="5"/>
      <c r="AWX283" s="6"/>
      <c r="AWY283" s="5"/>
      <c r="AWZ283" s="159"/>
      <c r="AXA283" s="164"/>
      <c r="AXB283" s="161"/>
      <c r="AXC283" s="164"/>
      <c r="AXD283" s="161"/>
      <c r="AXE283" s="164"/>
      <c r="AXF283" s="163"/>
      <c r="AXG283" s="4"/>
      <c r="AXH283" s="3"/>
      <c r="AXI283" s="161"/>
      <c r="AXJ283" s="621"/>
      <c r="AXK283" s="623"/>
      <c r="AXL283" s="625"/>
      <c r="AXM283" s="7"/>
      <c r="AXN283" s="628"/>
      <c r="AXO283" s="629"/>
      <c r="AXP283" s="4"/>
      <c r="AXQ283" s="9"/>
      <c r="AXR283" s="631"/>
      <c r="AXS283" s="4"/>
      <c r="AXT283" s="5"/>
      <c r="AXU283" s="633"/>
      <c r="AXV283" s="646"/>
      <c r="AXW283" s="625"/>
      <c r="AXX283" s="642"/>
      <c r="AXY283" s="644"/>
      <c r="AXZ283" s="4"/>
      <c r="AYA283" s="8"/>
      <c r="AYB283" s="7"/>
      <c r="AYC283" s="5"/>
      <c r="AYD283" s="6"/>
      <c r="AYE283" s="5"/>
      <c r="AYF283" s="159"/>
      <c r="AYG283" s="164"/>
      <c r="AYH283" s="161"/>
      <c r="AYI283" s="164"/>
      <c r="AYJ283" s="161"/>
      <c r="AYK283" s="164"/>
      <c r="AYL283" s="163"/>
      <c r="AYM283" s="4"/>
      <c r="AYN283" s="3"/>
      <c r="AYO283" s="161"/>
      <c r="AYP283" s="621"/>
      <c r="AYQ283" s="623"/>
      <c r="AYR283" s="625"/>
      <c r="AYS283" s="7"/>
      <c r="AYT283" s="628"/>
      <c r="AYU283" s="629"/>
      <c r="AYV283" s="4"/>
      <c r="AYW283" s="9"/>
      <c r="AYX283" s="631"/>
      <c r="AYY283" s="4"/>
      <c r="AYZ283" s="5"/>
      <c r="AZA283" s="633"/>
      <c r="AZB283" s="646"/>
      <c r="AZC283" s="625"/>
      <c r="AZD283" s="642"/>
      <c r="AZE283" s="644"/>
      <c r="AZF283" s="4"/>
      <c r="AZG283" s="8"/>
      <c r="AZH283" s="7"/>
      <c r="AZI283" s="5"/>
      <c r="AZJ283" s="6"/>
      <c r="AZK283" s="5"/>
      <c r="AZL283" s="159"/>
      <c r="AZM283" s="164"/>
      <c r="AZN283" s="161"/>
      <c r="AZO283" s="164"/>
      <c r="AZP283" s="161"/>
      <c r="AZQ283" s="164"/>
      <c r="AZR283" s="163"/>
      <c r="AZS283" s="4"/>
      <c r="AZT283" s="3"/>
      <c r="AZU283" s="161"/>
      <c r="AZV283" s="621"/>
      <c r="AZW283" s="623"/>
      <c r="AZX283" s="625"/>
      <c r="AZY283" s="7"/>
      <c r="AZZ283" s="628"/>
      <c r="BAA283" s="629"/>
      <c r="BAB283" s="4"/>
      <c r="BAC283" s="9"/>
      <c r="BAD283" s="631"/>
      <c r="BAE283" s="4"/>
      <c r="BAF283" s="5"/>
      <c r="BAG283" s="633"/>
      <c r="BAH283" s="646"/>
      <c r="BAI283" s="625"/>
      <c r="BAJ283" s="642"/>
      <c r="BAK283" s="644"/>
      <c r="BAL283" s="4"/>
      <c r="BAM283" s="8"/>
      <c r="BAN283" s="7"/>
      <c r="BAO283" s="5"/>
      <c r="BAP283" s="6"/>
      <c r="BAQ283" s="5"/>
      <c r="BAR283" s="159"/>
      <c r="BAS283" s="164"/>
      <c r="BAT283" s="161"/>
      <c r="BAU283" s="164"/>
      <c r="BAV283" s="161"/>
      <c r="BAW283" s="164"/>
      <c r="BAX283" s="163"/>
      <c r="BAY283" s="4"/>
      <c r="BAZ283" s="3"/>
      <c r="BBA283" s="161"/>
      <c r="BBB283" s="621"/>
      <c r="BBC283" s="623"/>
      <c r="BBD283" s="625"/>
      <c r="BBE283" s="7"/>
      <c r="BBF283" s="628"/>
      <c r="BBG283" s="629"/>
      <c r="BBH283" s="4"/>
      <c r="BBI283" s="9"/>
      <c r="BBJ283" s="631"/>
      <c r="BBK283" s="4"/>
      <c r="BBL283" s="5"/>
      <c r="BBM283" s="633"/>
      <c r="BBN283" s="646"/>
      <c r="BBO283" s="625"/>
      <c r="BBP283" s="642"/>
      <c r="BBQ283" s="644"/>
      <c r="BBR283" s="4"/>
      <c r="BBS283" s="8"/>
      <c r="BBT283" s="7"/>
      <c r="BBU283" s="5"/>
      <c r="BBV283" s="6"/>
      <c r="BBW283" s="5"/>
      <c r="BBX283" s="159"/>
      <c r="BBY283" s="164"/>
      <c r="BBZ283" s="161"/>
      <c r="BCA283" s="164"/>
      <c r="BCB283" s="161"/>
      <c r="BCC283" s="164"/>
      <c r="BCD283" s="163"/>
      <c r="BCE283" s="4"/>
      <c r="BCF283" s="3"/>
      <c r="BCG283" s="161"/>
      <c r="BCH283" s="621"/>
      <c r="BCI283" s="623"/>
      <c r="BCJ283" s="625"/>
      <c r="BCK283" s="7"/>
      <c r="BCL283" s="628"/>
      <c r="BCM283" s="629"/>
      <c r="BCN283" s="4"/>
      <c r="BCO283" s="9"/>
      <c r="BCP283" s="631"/>
      <c r="BCQ283" s="4"/>
      <c r="BCR283" s="5"/>
      <c r="BCS283" s="633"/>
      <c r="BCT283" s="646"/>
      <c r="BCU283" s="625"/>
      <c r="BCV283" s="642"/>
      <c r="BCW283" s="644"/>
      <c r="BCX283" s="4"/>
      <c r="BCY283" s="8"/>
      <c r="BCZ283" s="7"/>
      <c r="BDA283" s="5"/>
      <c r="BDB283" s="6"/>
      <c r="BDC283" s="5"/>
      <c r="BDD283" s="159"/>
      <c r="BDE283" s="164"/>
      <c r="BDF283" s="161"/>
      <c r="BDG283" s="164"/>
      <c r="BDH283" s="161"/>
      <c r="BDI283" s="164"/>
      <c r="BDJ283" s="163"/>
      <c r="BDK283" s="4"/>
      <c r="BDL283" s="3"/>
      <c r="BDM283" s="161"/>
      <c r="BDN283" s="621"/>
      <c r="BDO283" s="623"/>
      <c r="BDP283" s="625"/>
      <c r="BDQ283" s="7"/>
      <c r="BDR283" s="628"/>
      <c r="BDS283" s="629"/>
      <c r="BDT283" s="4"/>
      <c r="BDU283" s="9"/>
      <c r="BDV283" s="631"/>
      <c r="BDW283" s="4"/>
      <c r="BDX283" s="5"/>
      <c r="BDY283" s="633"/>
      <c r="BDZ283" s="646"/>
      <c r="BEA283" s="625"/>
      <c r="BEB283" s="642"/>
      <c r="BEC283" s="644"/>
      <c r="BED283" s="4"/>
      <c r="BEE283" s="8"/>
      <c r="BEF283" s="7"/>
      <c r="BEG283" s="5"/>
      <c r="BEH283" s="6"/>
      <c r="BEI283" s="5"/>
      <c r="BEJ283" s="159"/>
      <c r="BEK283" s="164"/>
      <c r="BEL283" s="161"/>
      <c r="BEM283" s="164"/>
      <c r="BEN283" s="161"/>
      <c r="BEO283" s="164"/>
      <c r="BEP283" s="163"/>
      <c r="BEQ283" s="4"/>
      <c r="BER283" s="3"/>
      <c r="BES283" s="161"/>
      <c r="BET283" s="621"/>
      <c r="BEU283" s="623"/>
      <c r="BEV283" s="625"/>
      <c r="BEW283" s="7"/>
      <c r="BEX283" s="628"/>
      <c r="BEY283" s="629"/>
      <c r="BEZ283" s="4"/>
      <c r="BFA283" s="9"/>
      <c r="BFB283" s="631"/>
      <c r="BFC283" s="4"/>
      <c r="BFD283" s="5"/>
      <c r="BFE283" s="633"/>
      <c r="BFF283" s="646"/>
      <c r="BFG283" s="625"/>
      <c r="BFH283" s="642"/>
      <c r="BFI283" s="644"/>
      <c r="BFJ283" s="4"/>
      <c r="BFK283" s="8"/>
      <c r="BFL283" s="7"/>
      <c r="BFM283" s="5"/>
      <c r="BFN283" s="6"/>
      <c r="BFO283" s="5"/>
      <c r="BFP283" s="159"/>
      <c r="BFQ283" s="164"/>
      <c r="BFR283" s="161"/>
      <c r="BFS283" s="164"/>
      <c r="BFT283" s="161"/>
      <c r="BFU283" s="164"/>
      <c r="BFV283" s="163"/>
      <c r="BFW283" s="4"/>
      <c r="BFX283" s="3"/>
      <c r="BFY283" s="161"/>
      <c r="BFZ283" s="621"/>
      <c r="BGA283" s="623"/>
      <c r="BGB283" s="625"/>
      <c r="BGC283" s="7"/>
      <c r="BGD283" s="628"/>
      <c r="BGE283" s="629"/>
      <c r="BGF283" s="4"/>
      <c r="BGG283" s="9"/>
      <c r="BGH283" s="631"/>
      <c r="BGI283" s="4"/>
      <c r="BGJ283" s="5"/>
      <c r="BGK283" s="633"/>
      <c r="BGL283" s="646"/>
      <c r="BGM283" s="625"/>
      <c r="BGN283" s="642"/>
      <c r="BGO283" s="644"/>
      <c r="BGP283" s="4"/>
      <c r="BGQ283" s="8"/>
      <c r="BGR283" s="7"/>
      <c r="BGS283" s="5"/>
      <c r="BGT283" s="6"/>
      <c r="BGU283" s="5"/>
      <c r="BGV283" s="159"/>
      <c r="BGW283" s="164"/>
      <c r="BGX283" s="161"/>
      <c r="BGY283" s="164"/>
      <c r="BGZ283" s="161"/>
      <c r="BHA283" s="164"/>
      <c r="BHB283" s="163"/>
      <c r="BHC283" s="4"/>
      <c r="BHD283" s="3"/>
      <c r="BHE283" s="161"/>
      <c r="BHF283" s="621"/>
      <c r="BHG283" s="623"/>
      <c r="BHH283" s="625"/>
      <c r="BHI283" s="7"/>
      <c r="BHJ283" s="628"/>
      <c r="BHK283" s="629"/>
      <c r="BHL283" s="4"/>
      <c r="BHM283" s="9"/>
      <c r="BHN283" s="631"/>
      <c r="BHO283" s="4"/>
      <c r="BHP283" s="5"/>
      <c r="BHQ283" s="633"/>
      <c r="BHR283" s="646"/>
      <c r="BHS283" s="625"/>
      <c r="BHT283" s="642"/>
      <c r="BHU283" s="644"/>
      <c r="BHV283" s="4"/>
      <c r="BHW283" s="8"/>
      <c r="BHX283" s="7"/>
      <c r="BHY283" s="5"/>
      <c r="BHZ283" s="6"/>
      <c r="BIA283" s="5"/>
      <c r="BIB283" s="159"/>
      <c r="BIC283" s="164"/>
      <c r="BID283" s="161"/>
      <c r="BIE283" s="164"/>
      <c r="BIF283" s="161"/>
      <c r="BIG283" s="164"/>
      <c r="BIH283" s="163"/>
      <c r="BII283" s="4"/>
      <c r="BIJ283" s="3"/>
      <c r="BIK283" s="161"/>
      <c r="BIL283" s="621"/>
      <c r="BIM283" s="623"/>
      <c r="BIN283" s="625"/>
      <c r="BIO283" s="7"/>
      <c r="BIP283" s="628"/>
      <c r="BIQ283" s="629"/>
      <c r="BIR283" s="4"/>
      <c r="BIS283" s="9"/>
      <c r="BIT283" s="631"/>
      <c r="BIU283" s="4"/>
      <c r="BIV283" s="5"/>
      <c r="BIW283" s="633"/>
      <c r="BIX283" s="646"/>
      <c r="BIY283" s="625"/>
      <c r="BIZ283" s="642"/>
      <c r="BJA283" s="644"/>
      <c r="BJB283" s="4"/>
      <c r="BJC283" s="8"/>
      <c r="BJD283" s="7"/>
      <c r="BJE283" s="5"/>
      <c r="BJF283" s="6"/>
      <c r="BJG283" s="5"/>
      <c r="BJH283" s="159"/>
      <c r="BJI283" s="164"/>
      <c r="BJJ283" s="161"/>
      <c r="BJK283" s="164"/>
      <c r="BJL283" s="161"/>
      <c r="BJM283" s="164"/>
      <c r="BJN283" s="163"/>
      <c r="BJO283" s="4"/>
      <c r="BJP283" s="3"/>
      <c r="BJQ283" s="161"/>
      <c r="BJR283" s="621"/>
      <c r="BJS283" s="623"/>
      <c r="BJT283" s="625"/>
      <c r="BJU283" s="7"/>
      <c r="BJV283" s="628"/>
      <c r="BJW283" s="629"/>
      <c r="BJX283" s="4"/>
      <c r="BJY283" s="9"/>
      <c r="BJZ283" s="631"/>
      <c r="BKA283" s="4"/>
      <c r="BKB283" s="5"/>
      <c r="BKC283" s="633"/>
      <c r="BKD283" s="646"/>
      <c r="BKE283" s="625"/>
      <c r="BKF283" s="642"/>
      <c r="BKG283" s="644"/>
      <c r="BKH283" s="4"/>
      <c r="BKI283" s="8"/>
      <c r="BKJ283" s="7"/>
      <c r="BKK283" s="5"/>
      <c r="BKL283" s="6"/>
      <c r="BKM283" s="5"/>
      <c r="BKN283" s="159"/>
      <c r="BKO283" s="164"/>
      <c r="BKP283" s="161"/>
      <c r="BKQ283" s="164"/>
      <c r="BKR283" s="161"/>
      <c r="BKS283" s="164"/>
      <c r="BKT283" s="163"/>
      <c r="BKU283" s="4"/>
      <c r="BKV283" s="3"/>
      <c r="BKW283" s="161"/>
      <c r="BKX283" s="621"/>
      <c r="BKY283" s="623"/>
      <c r="BKZ283" s="625"/>
      <c r="BLA283" s="7"/>
      <c r="BLB283" s="628"/>
      <c r="BLC283" s="629"/>
      <c r="BLD283" s="4"/>
      <c r="BLE283" s="9"/>
      <c r="BLF283" s="631"/>
      <c r="BLG283" s="4"/>
      <c r="BLH283" s="5"/>
      <c r="BLI283" s="633"/>
      <c r="BLJ283" s="646"/>
      <c r="BLK283" s="625"/>
      <c r="BLL283" s="642"/>
      <c r="BLM283" s="644"/>
      <c r="BLN283" s="4"/>
      <c r="BLO283" s="8"/>
      <c r="BLP283" s="7"/>
      <c r="BLQ283" s="5"/>
      <c r="BLR283" s="6"/>
      <c r="BLS283" s="5"/>
      <c r="BLT283" s="159"/>
      <c r="BLU283" s="164"/>
      <c r="BLV283" s="161"/>
      <c r="BLW283" s="164"/>
      <c r="BLX283" s="161"/>
      <c r="BLY283" s="164"/>
      <c r="BLZ283" s="163"/>
      <c r="BMA283" s="4"/>
      <c r="BMB283" s="3"/>
      <c r="BMC283" s="161"/>
      <c r="BMD283" s="621"/>
      <c r="BME283" s="623"/>
      <c r="BMF283" s="625"/>
      <c r="BMG283" s="7"/>
      <c r="BMH283" s="628"/>
      <c r="BMI283" s="629"/>
      <c r="BMJ283" s="4"/>
      <c r="BMK283" s="9"/>
      <c r="BML283" s="631"/>
      <c r="BMM283" s="4"/>
      <c r="BMN283" s="5"/>
      <c r="BMO283" s="633"/>
      <c r="BMP283" s="646"/>
      <c r="BMQ283" s="625"/>
      <c r="BMR283" s="642"/>
      <c r="BMS283" s="644"/>
      <c r="BMT283" s="4"/>
      <c r="BMU283" s="8"/>
      <c r="BMV283" s="7"/>
      <c r="BMW283" s="5"/>
      <c r="BMX283" s="6"/>
      <c r="BMY283" s="5"/>
      <c r="BMZ283" s="159"/>
      <c r="BNA283" s="164"/>
      <c r="BNB283" s="161"/>
      <c r="BNC283" s="164"/>
      <c r="BND283" s="161"/>
      <c r="BNE283" s="164"/>
      <c r="BNF283" s="163"/>
      <c r="BNG283" s="4"/>
      <c r="BNH283" s="3"/>
      <c r="BNI283" s="161"/>
      <c r="BNJ283" s="621"/>
      <c r="BNK283" s="623"/>
      <c r="BNL283" s="625"/>
      <c r="BNM283" s="7"/>
      <c r="BNN283" s="628"/>
      <c r="BNO283" s="629"/>
      <c r="BNP283" s="4"/>
      <c r="BNQ283" s="9"/>
      <c r="BNR283" s="631"/>
      <c r="BNS283" s="4"/>
      <c r="BNT283" s="5"/>
      <c r="BNU283" s="633"/>
      <c r="BNV283" s="646"/>
      <c r="BNW283" s="625"/>
      <c r="BNX283" s="642"/>
      <c r="BNY283" s="644"/>
      <c r="BNZ283" s="4"/>
      <c r="BOA283" s="8"/>
      <c r="BOB283" s="7"/>
      <c r="BOC283" s="5"/>
      <c r="BOD283" s="6"/>
      <c r="BOE283" s="5"/>
      <c r="BOF283" s="159"/>
      <c r="BOG283" s="164"/>
      <c r="BOH283" s="161"/>
      <c r="BOI283" s="164"/>
      <c r="BOJ283" s="161"/>
      <c r="BOK283" s="164"/>
      <c r="BOL283" s="163"/>
      <c r="BOM283" s="4"/>
      <c r="BON283" s="3"/>
      <c r="BOO283" s="161"/>
      <c r="BOP283" s="621"/>
      <c r="BOQ283" s="623"/>
      <c r="BOR283" s="625"/>
      <c r="BOS283" s="7"/>
      <c r="BOT283" s="628"/>
      <c r="BOU283" s="629"/>
      <c r="BOV283" s="4"/>
      <c r="BOW283" s="9"/>
      <c r="BOX283" s="631"/>
      <c r="BOY283" s="4"/>
      <c r="BOZ283" s="5"/>
      <c r="BPA283" s="633"/>
      <c r="BPB283" s="646"/>
      <c r="BPC283" s="625"/>
      <c r="BPD283" s="642"/>
      <c r="BPE283" s="644"/>
      <c r="BPF283" s="4"/>
      <c r="BPG283" s="8"/>
      <c r="BPH283" s="7"/>
      <c r="BPI283" s="5"/>
      <c r="BPJ283" s="6"/>
      <c r="BPK283" s="5"/>
      <c r="BPL283" s="159"/>
      <c r="BPM283" s="164"/>
      <c r="BPN283" s="161"/>
      <c r="BPO283" s="164"/>
      <c r="BPP283" s="161"/>
      <c r="BPQ283" s="164"/>
      <c r="BPR283" s="163"/>
      <c r="BPS283" s="4"/>
      <c r="BPT283" s="3"/>
      <c r="BPU283" s="161"/>
      <c r="BPV283" s="621"/>
      <c r="BPW283" s="623"/>
      <c r="BPX283" s="625"/>
      <c r="BPY283" s="7"/>
      <c r="BPZ283" s="628"/>
      <c r="BQA283" s="629"/>
      <c r="BQB283" s="4"/>
      <c r="BQC283" s="9"/>
      <c r="BQD283" s="631"/>
      <c r="BQE283" s="4"/>
      <c r="BQF283" s="5"/>
      <c r="BQG283" s="633"/>
      <c r="BQH283" s="646"/>
      <c r="BQI283" s="625"/>
      <c r="BQJ283" s="642"/>
      <c r="BQK283" s="644"/>
      <c r="BQL283" s="4"/>
      <c r="BQM283" s="8"/>
      <c r="BQN283" s="7"/>
      <c r="BQO283" s="5"/>
      <c r="BQP283" s="6"/>
      <c r="BQQ283" s="5"/>
      <c r="BQR283" s="159"/>
      <c r="BQS283" s="164"/>
      <c r="BQT283" s="161"/>
      <c r="BQU283" s="164"/>
      <c r="BQV283" s="161"/>
      <c r="BQW283" s="164"/>
      <c r="BQX283" s="163"/>
      <c r="BQY283" s="4"/>
      <c r="BQZ283" s="3"/>
      <c r="BRA283" s="161"/>
      <c r="BRB283" s="621"/>
      <c r="BRC283" s="623"/>
      <c r="BRD283" s="625"/>
      <c r="BRE283" s="7"/>
      <c r="BRF283" s="628"/>
      <c r="BRG283" s="629"/>
      <c r="BRH283" s="4"/>
      <c r="BRI283" s="9"/>
      <c r="BRJ283" s="631"/>
      <c r="BRK283" s="4"/>
      <c r="BRL283" s="5"/>
      <c r="BRM283" s="633"/>
      <c r="BRN283" s="646"/>
      <c r="BRO283" s="625"/>
      <c r="BRP283" s="642"/>
      <c r="BRQ283" s="644"/>
      <c r="BRR283" s="4"/>
      <c r="BRS283" s="8"/>
      <c r="BRT283" s="7"/>
      <c r="BRU283" s="5"/>
      <c r="BRV283" s="6"/>
      <c r="BRW283" s="5"/>
      <c r="BRX283" s="159"/>
      <c r="BRY283" s="164"/>
      <c r="BRZ283" s="161"/>
      <c r="BSA283" s="164"/>
      <c r="BSB283" s="161"/>
      <c r="BSC283" s="164"/>
      <c r="BSD283" s="163"/>
      <c r="BSE283" s="4"/>
      <c r="BSF283" s="3"/>
      <c r="BSG283" s="161"/>
      <c r="BSH283" s="621"/>
      <c r="BSI283" s="623"/>
      <c r="BSJ283" s="625"/>
      <c r="BSK283" s="7"/>
      <c r="BSL283" s="628"/>
      <c r="BSM283" s="629"/>
      <c r="BSN283" s="4"/>
      <c r="BSO283" s="9"/>
      <c r="BSP283" s="631"/>
      <c r="BSQ283" s="4"/>
      <c r="BSR283" s="5"/>
      <c r="BSS283" s="633"/>
      <c r="BST283" s="646"/>
      <c r="BSU283" s="625"/>
      <c r="BSV283" s="642"/>
      <c r="BSW283" s="644"/>
      <c r="BSX283" s="4"/>
      <c r="BSY283" s="8"/>
      <c r="BSZ283" s="7"/>
      <c r="BTA283" s="5"/>
      <c r="BTB283" s="6"/>
      <c r="BTC283" s="5"/>
      <c r="BTD283" s="159"/>
      <c r="BTE283" s="164"/>
      <c r="BTF283" s="161"/>
      <c r="BTG283" s="164"/>
      <c r="BTH283" s="161"/>
      <c r="BTI283" s="164"/>
      <c r="BTJ283" s="163"/>
      <c r="BTK283" s="4"/>
      <c r="BTL283" s="3"/>
      <c r="BTM283" s="161"/>
      <c r="BTN283" s="621"/>
      <c r="BTO283" s="623"/>
      <c r="BTP283" s="625"/>
      <c r="BTQ283" s="7"/>
      <c r="BTR283" s="628"/>
      <c r="BTS283" s="629"/>
      <c r="BTT283" s="4"/>
      <c r="BTU283" s="9"/>
      <c r="BTV283" s="631"/>
      <c r="BTW283" s="4"/>
      <c r="BTX283" s="5"/>
      <c r="BTY283" s="633"/>
      <c r="BTZ283" s="646"/>
      <c r="BUA283" s="625"/>
      <c r="BUB283" s="642"/>
      <c r="BUC283" s="644"/>
      <c r="BUD283" s="4"/>
      <c r="BUE283" s="8"/>
      <c r="BUF283" s="7"/>
      <c r="BUG283" s="5"/>
      <c r="BUH283" s="6"/>
      <c r="BUI283" s="5"/>
      <c r="BUJ283" s="159"/>
      <c r="BUK283" s="164"/>
      <c r="BUL283" s="161"/>
      <c r="BUM283" s="164"/>
      <c r="BUN283" s="161"/>
      <c r="BUO283" s="164"/>
      <c r="BUP283" s="163"/>
      <c r="BUQ283" s="4"/>
      <c r="BUR283" s="3"/>
      <c r="BUS283" s="161"/>
      <c r="BUT283" s="621"/>
      <c r="BUU283" s="623"/>
      <c r="BUV283" s="625"/>
      <c r="BUW283" s="7"/>
      <c r="BUX283" s="628"/>
      <c r="BUY283" s="629"/>
      <c r="BUZ283" s="4"/>
      <c r="BVA283" s="9"/>
      <c r="BVB283" s="631"/>
      <c r="BVC283" s="4"/>
      <c r="BVD283" s="5"/>
      <c r="BVE283" s="633"/>
      <c r="BVF283" s="646"/>
      <c r="BVG283" s="625"/>
      <c r="BVH283" s="642"/>
      <c r="BVI283" s="644"/>
      <c r="BVJ283" s="4"/>
      <c r="BVK283" s="8"/>
      <c r="BVL283" s="7"/>
      <c r="BVM283" s="5"/>
      <c r="BVN283" s="6"/>
      <c r="BVO283" s="5"/>
      <c r="BVP283" s="159"/>
      <c r="BVQ283" s="164"/>
      <c r="BVR283" s="161"/>
      <c r="BVS283" s="164"/>
      <c r="BVT283" s="161"/>
      <c r="BVU283" s="164"/>
      <c r="BVV283" s="163"/>
      <c r="BVW283" s="4"/>
      <c r="BVX283" s="3"/>
      <c r="BVY283" s="161"/>
      <c r="BVZ283" s="621"/>
      <c r="BWA283" s="623"/>
      <c r="BWB283" s="625"/>
      <c r="BWC283" s="7"/>
      <c r="BWD283" s="628"/>
      <c r="BWE283" s="629"/>
      <c r="BWF283" s="4"/>
      <c r="BWG283" s="9"/>
      <c r="BWH283" s="631"/>
      <c r="BWI283" s="4"/>
      <c r="BWJ283" s="5"/>
      <c r="BWK283" s="633"/>
      <c r="BWL283" s="646"/>
      <c r="BWM283" s="625"/>
      <c r="BWN283" s="642"/>
      <c r="BWO283" s="644"/>
      <c r="BWP283" s="4"/>
      <c r="BWQ283" s="8"/>
      <c r="BWR283" s="7"/>
      <c r="BWS283" s="5"/>
      <c r="BWT283" s="6"/>
      <c r="BWU283" s="5"/>
      <c r="BWV283" s="159"/>
      <c r="BWW283" s="164"/>
      <c r="BWX283" s="161"/>
      <c r="BWY283" s="164"/>
      <c r="BWZ283" s="161"/>
      <c r="BXA283" s="164"/>
      <c r="BXB283" s="163"/>
      <c r="BXC283" s="4"/>
      <c r="BXD283" s="3"/>
      <c r="BXE283" s="161"/>
      <c r="BXF283" s="621"/>
      <c r="BXG283" s="623"/>
      <c r="BXH283" s="625"/>
      <c r="BXI283" s="7"/>
      <c r="BXJ283" s="628"/>
      <c r="BXK283" s="629"/>
      <c r="BXL283" s="4"/>
      <c r="BXM283" s="9"/>
      <c r="BXN283" s="631"/>
      <c r="BXO283" s="4"/>
      <c r="BXP283" s="5"/>
      <c r="BXQ283" s="633"/>
      <c r="BXR283" s="646"/>
      <c r="BXS283" s="625"/>
      <c r="BXT283" s="642"/>
      <c r="BXU283" s="644"/>
      <c r="BXV283" s="4"/>
      <c r="BXW283" s="8"/>
      <c r="BXX283" s="7"/>
      <c r="BXY283" s="5"/>
      <c r="BXZ283" s="6"/>
      <c r="BYA283" s="5"/>
      <c r="BYB283" s="159"/>
      <c r="BYC283" s="164"/>
      <c r="BYD283" s="161"/>
      <c r="BYE283" s="164"/>
      <c r="BYF283" s="161"/>
      <c r="BYG283" s="164"/>
      <c r="BYH283" s="163"/>
      <c r="BYI283" s="4"/>
      <c r="BYJ283" s="3"/>
      <c r="BYK283" s="161"/>
      <c r="BYL283" s="621"/>
      <c r="BYM283" s="623"/>
      <c r="BYN283" s="625"/>
      <c r="BYO283" s="7"/>
      <c r="BYP283" s="628"/>
      <c r="BYQ283" s="629"/>
      <c r="BYR283" s="4"/>
      <c r="BYS283" s="9"/>
      <c r="BYT283" s="631"/>
      <c r="BYU283" s="4"/>
      <c r="BYV283" s="5"/>
      <c r="BYW283" s="633"/>
      <c r="BYX283" s="646"/>
      <c r="BYY283" s="625"/>
      <c r="BYZ283" s="642"/>
      <c r="BZA283" s="644"/>
      <c r="BZB283" s="4"/>
      <c r="BZC283" s="8"/>
      <c r="BZD283" s="7"/>
      <c r="BZE283" s="5"/>
      <c r="BZF283" s="6"/>
      <c r="BZG283" s="5"/>
      <c r="BZH283" s="159"/>
      <c r="BZI283" s="164"/>
      <c r="BZJ283" s="161"/>
      <c r="BZK283" s="164"/>
      <c r="BZL283" s="161"/>
      <c r="BZM283" s="164"/>
      <c r="BZN283" s="163"/>
      <c r="BZO283" s="4"/>
      <c r="BZP283" s="3"/>
      <c r="BZQ283" s="161"/>
      <c r="BZR283" s="621"/>
      <c r="BZS283" s="623"/>
      <c r="BZT283" s="625"/>
      <c r="BZU283" s="7"/>
      <c r="BZV283" s="628"/>
      <c r="BZW283" s="629"/>
      <c r="BZX283" s="4"/>
      <c r="BZY283" s="9"/>
      <c r="BZZ283" s="631"/>
      <c r="CAA283" s="4"/>
      <c r="CAB283" s="5"/>
      <c r="CAC283" s="633"/>
      <c r="CAD283" s="646"/>
      <c r="CAE283" s="625"/>
      <c r="CAF283" s="642"/>
      <c r="CAG283" s="644"/>
      <c r="CAH283" s="4"/>
      <c r="CAI283" s="8"/>
      <c r="CAJ283" s="7"/>
      <c r="CAK283" s="5"/>
      <c r="CAL283" s="6"/>
      <c r="CAM283" s="5"/>
      <c r="CAN283" s="159"/>
      <c r="CAO283" s="164"/>
      <c r="CAP283" s="161"/>
      <c r="CAQ283" s="164"/>
      <c r="CAR283" s="161"/>
      <c r="CAS283" s="164"/>
      <c r="CAT283" s="163"/>
      <c r="CAU283" s="4"/>
      <c r="CAV283" s="3"/>
      <c r="CAW283" s="161"/>
      <c r="CAX283" s="621"/>
      <c r="CAY283" s="623"/>
      <c r="CAZ283" s="625"/>
      <c r="CBA283" s="7"/>
      <c r="CBB283" s="628"/>
      <c r="CBC283" s="629"/>
      <c r="CBD283" s="4"/>
      <c r="CBE283" s="9"/>
      <c r="CBF283" s="631"/>
      <c r="CBG283" s="4"/>
      <c r="CBH283" s="5"/>
      <c r="CBI283" s="633"/>
      <c r="CBJ283" s="646"/>
      <c r="CBK283" s="625"/>
      <c r="CBL283" s="642"/>
      <c r="CBM283" s="644"/>
      <c r="CBN283" s="4"/>
      <c r="CBO283" s="8"/>
      <c r="CBP283" s="7"/>
      <c r="CBQ283" s="5"/>
      <c r="CBR283" s="6"/>
      <c r="CBS283" s="5"/>
      <c r="CBT283" s="159"/>
      <c r="CBU283" s="164"/>
      <c r="CBV283" s="161"/>
      <c r="CBW283" s="164"/>
      <c r="CBX283" s="161"/>
      <c r="CBY283" s="164"/>
      <c r="CBZ283" s="163"/>
      <c r="CCA283" s="4"/>
      <c r="CCB283" s="3"/>
      <c r="CCC283" s="161"/>
      <c r="CCD283" s="621"/>
      <c r="CCE283" s="623"/>
      <c r="CCF283" s="625"/>
      <c r="CCG283" s="7"/>
      <c r="CCH283" s="628"/>
      <c r="CCI283" s="629"/>
      <c r="CCJ283" s="4"/>
      <c r="CCK283" s="9"/>
      <c r="CCL283" s="631"/>
      <c r="CCM283" s="4"/>
      <c r="CCN283" s="5"/>
      <c r="CCO283" s="633"/>
      <c r="CCP283" s="646"/>
      <c r="CCQ283" s="625"/>
      <c r="CCR283" s="642"/>
      <c r="CCS283" s="644"/>
      <c r="CCT283" s="4"/>
      <c r="CCU283" s="8"/>
      <c r="CCV283" s="7"/>
      <c r="CCW283" s="5"/>
      <c r="CCX283" s="6"/>
      <c r="CCY283" s="5"/>
      <c r="CCZ283" s="159"/>
      <c r="CDA283" s="164"/>
      <c r="CDB283" s="161"/>
      <c r="CDC283" s="164"/>
      <c r="CDD283" s="161"/>
      <c r="CDE283" s="164"/>
      <c r="CDF283" s="163"/>
      <c r="CDG283" s="4"/>
      <c r="CDH283" s="3"/>
      <c r="CDI283" s="161"/>
      <c r="CDJ283" s="621"/>
      <c r="CDK283" s="623"/>
      <c r="CDL283" s="625"/>
      <c r="CDM283" s="7"/>
      <c r="CDN283" s="628"/>
      <c r="CDO283" s="629"/>
      <c r="CDP283" s="4"/>
      <c r="CDQ283" s="9"/>
      <c r="CDR283" s="631"/>
      <c r="CDS283" s="4"/>
      <c r="CDT283" s="5"/>
      <c r="CDU283" s="633"/>
      <c r="CDV283" s="646"/>
      <c r="CDW283" s="625"/>
      <c r="CDX283" s="642"/>
      <c r="CDY283" s="644"/>
      <c r="CDZ283" s="4"/>
      <c r="CEA283" s="8"/>
      <c r="CEB283" s="7"/>
      <c r="CEC283" s="5"/>
      <c r="CED283" s="6"/>
      <c r="CEE283" s="5"/>
      <c r="CEF283" s="159"/>
      <c r="CEG283" s="164"/>
      <c r="CEH283" s="161"/>
      <c r="CEI283" s="164"/>
      <c r="CEJ283" s="161"/>
      <c r="CEK283" s="164"/>
      <c r="CEL283" s="163"/>
      <c r="CEM283" s="4"/>
      <c r="CEN283" s="3"/>
      <c r="CEO283" s="161"/>
      <c r="CEP283" s="621"/>
      <c r="CEQ283" s="623"/>
      <c r="CER283" s="625"/>
      <c r="CES283" s="7"/>
      <c r="CET283" s="628"/>
      <c r="CEU283" s="629"/>
      <c r="CEV283" s="4"/>
      <c r="CEW283" s="9"/>
      <c r="CEX283" s="631"/>
      <c r="CEY283" s="4"/>
      <c r="CEZ283" s="5"/>
      <c r="CFA283" s="633"/>
      <c r="CFB283" s="646"/>
      <c r="CFC283" s="625"/>
      <c r="CFD283" s="642"/>
      <c r="CFE283" s="644"/>
      <c r="CFF283" s="4"/>
      <c r="CFG283" s="8"/>
      <c r="CFH283" s="7"/>
      <c r="CFI283" s="5"/>
      <c r="CFJ283" s="6"/>
      <c r="CFK283" s="5"/>
      <c r="CFL283" s="159"/>
      <c r="CFM283" s="164"/>
      <c r="CFN283" s="161"/>
      <c r="CFO283" s="164"/>
      <c r="CFP283" s="161"/>
      <c r="CFQ283" s="164"/>
      <c r="CFR283" s="163"/>
      <c r="CFS283" s="4"/>
      <c r="CFT283" s="3"/>
      <c r="CFU283" s="161"/>
      <c r="CFV283" s="621"/>
      <c r="CFW283" s="623"/>
      <c r="CFX283" s="625"/>
      <c r="CFY283" s="7"/>
      <c r="CFZ283" s="628"/>
      <c r="CGA283" s="629"/>
      <c r="CGB283" s="4"/>
      <c r="CGC283" s="9"/>
      <c r="CGD283" s="631"/>
      <c r="CGE283" s="4"/>
      <c r="CGF283" s="5"/>
      <c r="CGG283" s="633"/>
      <c r="CGH283" s="646"/>
      <c r="CGI283" s="625"/>
      <c r="CGJ283" s="642"/>
      <c r="CGK283" s="644"/>
      <c r="CGL283" s="4"/>
      <c r="CGM283" s="8"/>
      <c r="CGN283" s="7"/>
      <c r="CGO283" s="5"/>
      <c r="CGP283" s="6"/>
      <c r="CGQ283" s="5"/>
      <c r="CGR283" s="159"/>
      <c r="CGS283" s="164"/>
      <c r="CGT283" s="161"/>
      <c r="CGU283" s="164"/>
      <c r="CGV283" s="161"/>
      <c r="CGW283" s="164"/>
      <c r="CGX283" s="163"/>
      <c r="CGY283" s="4"/>
      <c r="CGZ283" s="3"/>
      <c r="CHA283" s="161"/>
      <c r="CHB283" s="621"/>
      <c r="CHC283" s="623"/>
      <c r="CHD283" s="625"/>
      <c r="CHE283" s="7"/>
      <c r="CHF283" s="628"/>
      <c r="CHG283" s="629"/>
      <c r="CHH283" s="4"/>
      <c r="CHI283" s="9"/>
      <c r="CHJ283" s="631"/>
      <c r="CHK283" s="4"/>
      <c r="CHL283" s="5"/>
      <c r="CHM283" s="633"/>
      <c r="CHN283" s="646"/>
      <c r="CHO283" s="625"/>
      <c r="CHP283" s="642"/>
      <c r="CHQ283" s="644"/>
      <c r="CHR283" s="4"/>
      <c r="CHS283" s="8"/>
      <c r="CHT283" s="7"/>
      <c r="CHU283" s="5"/>
      <c r="CHV283" s="6"/>
      <c r="CHW283" s="5"/>
      <c r="CHX283" s="159"/>
      <c r="CHY283" s="164"/>
      <c r="CHZ283" s="161"/>
      <c r="CIA283" s="164"/>
      <c r="CIB283" s="161"/>
      <c r="CIC283" s="164"/>
      <c r="CID283" s="163"/>
      <c r="CIE283" s="4"/>
      <c r="CIF283" s="3"/>
      <c r="CIG283" s="161"/>
      <c r="CIH283" s="621"/>
      <c r="CII283" s="623"/>
      <c r="CIJ283" s="625"/>
      <c r="CIK283" s="7"/>
      <c r="CIL283" s="628"/>
      <c r="CIM283" s="629"/>
      <c r="CIN283" s="4"/>
      <c r="CIO283" s="9"/>
      <c r="CIP283" s="631"/>
      <c r="CIQ283" s="4"/>
      <c r="CIR283" s="5"/>
      <c r="CIS283" s="633"/>
      <c r="CIT283" s="646"/>
      <c r="CIU283" s="625"/>
      <c r="CIV283" s="642"/>
      <c r="CIW283" s="644"/>
      <c r="CIX283" s="4"/>
      <c r="CIY283" s="8"/>
      <c r="CIZ283" s="7"/>
      <c r="CJA283" s="5"/>
      <c r="CJB283" s="6"/>
      <c r="CJC283" s="5"/>
      <c r="CJD283" s="159"/>
      <c r="CJE283" s="164"/>
      <c r="CJF283" s="161"/>
      <c r="CJG283" s="164"/>
      <c r="CJH283" s="161"/>
      <c r="CJI283" s="164"/>
      <c r="CJJ283" s="163"/>
      <c r="CJK283" s="4"/>
      <c r="CJL283" s="3"/>
      <c r="CJM283" s="161"/>
      <c r="CJN283" s="621"/>
      <c r="CJO283" s="623"/>
      <c r="CJP283" s="625"/>
      <c r="CJQ283" s="7"/>
      <c r="CJR283" s="628"/>
      <c r="CJS283" s="629"/>
      <c r="CJT283" s="4"/>
      <c r="CJU283" s="9"/>
      <c r="CJV283" s="631"/>
      <c r="CJW283" s="4"/>
      <c r="CJX283" s="5"/>
      <c r="CJY283" s="633"/>
      <c r="CJZ283" s="646"/>
      <c r="CKA283" s="625"/>
      <c r="CKB283" s="642"/>
      <c r="CKC283" s="644"/>
      <c r="CKD283" s="4"/>
      <c r="CKE283" s="8"/>
      <c r="CKF283" s="7"/>
      <c r="CKG283" s="5"/>
      <c r="CKH283" s="6"/>
      <c r="CKI283" s="5"/>
      <c r="CKJ283" s="159"/>
      <c r="CKK283" s="164"/>
      <c r="CKL283" s="161"/>
      <c r="CKM283" s="164"/>
      <c r="CKN283" s="161"/>
      <c r="CKO283" s="164"/>
      <c r="CKP283" s="163"/>
      <c r="CKQ283" s="4"/>
      <c r="CKR283" s="3"/>
      <c r="CKS283" s="161"/>
      <c r="CKT283" s="621"/>
      <c r="CKU283" s="623"/>
      <c r="CKV283" s="625"/>
      <c r="CKW283" s="7"/>
      <c r="CKX283" s="628"/>
      <c r="CKY283" s="629"/>
      <c r="CKZ283" s="4"/>
      <c r="CLA283" s="9"/>
      <c r="CLB283" s="631"/>
      <c r="CLC283" s="4"/>
      <c r="CLD283" s="5"/>
      <c r="CLE283" s="633"/>
      <c r="CLF283" s="646"/>
      <c r="CLG283" s="625"/>
      <c r="CLH283" s="642"/>
      <c r="CLI283" s="644"/>
      <c r="CLJ283" s="4"/>
      <c r="CLK283" s="8"/>
      <c r="CLL283" s="7"/>
      <c r="CLM283" s="5"/>
      <c r="CLN283" s="6"/>
      <c r="CLO283" s="5"/>
      <c r="CLP283" s="159"/>
      <c r="CLQ283" s="164"/>
      <c r="CLR283" s="161"/>
      <c r="CLS283" s="164"/>
      <c r="CLT283" s="161"/>
      <c r="CLU283" s="164"/>
      <c r="CLV283" s="163"/>
      <c r="CLW283" s="4"/>
      <c r="CLX283" s="3"/>
      <c r="CLY283" s="161"/>
      <c r="CLZ283" s="621"/>
      <c r="CMA283" s="623"/>
      <c r="CMB283" s="625"/>
      <c r="CMC283" s="7"/>
      <c r="CMD283" s="628"/>
      <c r="CME283" s="629"/>
      <c r="CMF283" s="4"/>
      <c r="CMG283" s="9"/>
      <c r="CMH283" s="631"/>
      <c r="CMI283" s="4"/>
      <c r="CMJ283" s="5"/>
      <c r="CMK283" s="633"/>
      <c r="CML283" s="646"/>
      <c r="CMM283" s="625"/>
      <c r="CMN283" s="642"/>
      <c r="CMO283" s="644"/>
      <c r="CMP283" s="4"/>
      <c r="CMQ283" s="8"/>
      <c r="CMR283" s="7"/>
      <c r="CMS283" s="5"/>
      <c r="CMT283" s="6"/>
      <c r="CMU283" s="5"/>
      <c r="CMV283" s="159"/>
      <c r="CMW283" s="164"/>
      <c r="CMX283" s="161"/>
      <c r="CMY283" s="164"/>
      <c r="CMZ283" s="161"/>
      <c r="CNA283" s="164"/>
      <c r="CNB283" s="163"/>
      <c r="CNC283" s="4"/>
      <c r="CND283" s="3"/>
      <c r="CNE283" s="161"/>
      <c r="CNF283" s="621"/>
      <c r="CNG283" s="623"/>
      <c r="CNH283" s="625"/>
      <c r="CNI283" s="7"/>
      <c r="CNJ283" s="628"/>
      <c r="CNK283" s="629"/>
      <c r="CNL283" s="4"/>
      <c r="CNM283" s="9"/>
      <c r="CNN283" s="631"/>
      <c r="CNO283" s="4"/>
      <c r="CNP283" s="5"/>
      <c r="CNQ283" s="633"/>
      <c r="CNR283" s="646"/>
      <c r="CNS283" s="625"/>
      <c r="CNT283" s="642"/>
      <c r="CNU283" s="644"/>
      <c r="CNV283" s="4"/>
      <c r="CNW283" s="8"/>
      <c r="CNX283" s="7"/>
      <c r="CNY283" s="5"/>
      <c r="CNZ283" s="6"/>
      <c r="COA283" s="5"/>
      <c r="COB283" s="159"/>
      <c r="COC283" s="164"/>
      <c r="COD283" s="161"/>
      <c r="COE283" s="164"/>
      <c r="COF283" s="161"/>
      <c r="COG283" s="164"/>
      <c r="COH283" s="163"/>
      <c r="COI283" s="4"/>
      <c r="COJ283" s="3"/>
      <c r="COK283" s="161"/>
      <c r="COL283" s="621"/>
      <c r="COM283" s="623"/>
      <c r="CON283" s="625"/>
      <c r="COO283" s="7"/>
      <c r="COP283" s="628"/>
      <c r="COQ283" s="629"/>
      <c r="COR283" s="4"/>
      <c r="COS283" s="9"/>
      <c r="COT283" s="631"/>
      <c r="COU283" s="4"/>
      <c r="COV283" s="5"/>
      <c r="COW283" s="633"/>
      <c r="COX283" s="646"/>
      <c r="COY283" s="625"/>
      <c r="COZ283" s="642"/>
      <c r="CPA283" s="644"/>
      <c r="CPB283" s="4"/>
      <c r="CPC283" s="8"/>
      <c r="CPD283" s="7"/>
      <c r="CPE283" s="5"/>
      <c r="CPF283" s="6"/>
      <c r="CPG283" s="5"/>
      <c r="CPH283" s="159"/>
      <c r="CPI283" s="164"/>
      <c r="CPJ283" s="161"/>
      <c r="CPK283" s="164"/>
      <c r="CPL283" s="161"/>
      <c r="CPM283" s="164"/>
      <c r="CPN283" s="163"/>
      <c r="CPO283" s="4"/>
      <c r="CPP283" s="3"/>
      <c r="CPQ283" s="161"/>
      <c r="CPR283" s="621"/>
      <c r="CPS283" s="623"/>
      <c r="CPT283" s="625"/>
      <c r="CPU283" s="7"/>
      <c r="CPV283" s="628"/>
      <c r="CPW283" s="629"/>
      <c r="CPX283" s="4"/>
      <c r="CPY283" s="9"/>
      <c r="CPZ283" s="631"/>
      <c r="CQA283" s="4"/>
      <c r="CQB283" s="5"/>
      <c r="CQC283" s="633"/>
      <c r="CQD283" s="646"/>
      <c r="CQE283" s="625"/>
      <c r="CQF283" s="642"/>
      <c r="CQG283" s="644"/>
      <c r="CQH283" s="4"/>
      <c r="CQI283" s="8"/>
      <c r="CQJ283" s="7"/>
      <c r="CQK283" s="5"/>
      <c r="CQL283" s="6"/>
      <c r="CQM283" s="5"/>
      <c r="CQN283" s="159"/>
      <c r="CQO283" s="164"/>
      <c r="CQP283" s="161"/>
      <c r="CQQ283" s="164"/>
      <c r="CQR283" s="161"/>
      <c r="CQS283" s="164"/>
      <c r="CQT283" s="163"/>
      <c r="CQU283" s="4"/>
      <c r="CQV283" s="3"/>
      <c r="CQW283" s="161"/>
      <c r="CQX283" s="621"/>
      <c r="CQY283" s="623"/>
      <c r="CQZ283" s="625"/>
      <c r="CRA283" s="7"/>
      <c r="CRB283" s="628"/>
      <c r="CRC283" s="629"/>
      <c r="CRD283" s="4"/>
      <c r="CRE283" s="9"/>
      <c r="CRF283" s="631"/>
      <c r="CRG283" s="4"/>
      <c r="CRH283" s="5"/>
      <c r="CRI283" s="633"/>
      <c r="CRJ283" s="646"/>
      <c r="CRK283" s="625"/>
      <c r="CRL283" s="642"/>
      <c r="CRM283" s="644"/>
      <c r="CRN283" s="4"/>
      <c r="CRO283" s="8"/>
      <c r="CRP283" s="7"/>
      <c r="CRQ283" s="5"/>
      <c r="CRR283" s="6"/>
      <c r="CRS283" s="5"/>
      <c r="CRT283" s="159"/>
      <c r="CRU283" s="164"/>
      <c r="CRV283" s="161"/>
      <c r="CRW283" s="164"/>
      <c r="CRX283" s="161"/>
      <c r="CRY283" s="164"/>
      <c r="CRZ283" s="163"/>
      <c r="CSA283" s="4"/>
      <c r="CSB283" s="3"/>
      <c r="CSC283" s="161"/>
      <c r="CSD283" s="621"/>
      <c r="CSE283" s="623"/>
      <c r="CSF283" s="625"/>
      <c r="CSG283" s="7"/>
      <c r="CSH283" s="628"/>
      <c r="CSI283" s="629"/>
      <c r="CSJ283" s="4"/>
      <c r="CSK283" s="9"/>
      <c r="CSL283" s="631"/>
      <c r="CSM283" s="4"/>
      <c r="CSN283" s="5"/>
      <c r="CSO283" s="633"/>
      <c r="CSP283" s="646"/>
      <c r="CSQ283" s="625"/>
      <c r="CSR283" s="642"/>
      <c r="CSS283" s="644"/>
      <c r="CST283" s="4"/>
      <c r="CSU283" s="8"/>
      <c r="CSV283" s="7"/>
      <c r="CSW283" s="5"/>
      <c r="CSX283" s="6"/>
      <c r="CSY283" s="5"/>
      <c r="CSZ283" s="159"/>
      <c r="CTA283" s="164"/>
      <c r="CTB283" s="161"/>
      <c r="CTC283" s="164"/>
      <c r="CTD283" s="161"/>
      <c r="CTE283" s="164"/>
      <c r="CTF283" s="163"/>
      <c r="CTG283" s="4"/>
      <c r="CTH283" s="3"/>
      <c r="CTI283" s="161"/>
      <c r="CTJ283" s="621"/>
      <c r="CTK283" s="623"/>
      <c r="CTL283" s="625"/>
      <c r="CTM283" s="7"/>
      <c r="CTN283" s="628"/>
      <c r="CTO283" s="629"/>
      <c r="CTP283" s="4"/>
      <c r="CTQ283" s="9"/>
      <c r="CTR283" s="631"/>
      <c r="CTS283" s="4"/>
      <c r="CTT283" s="5"/>
      <c r="CTU283" s="633"/>
      <c r="CTV283" s="646"/>
      <c r="CTW283" s="625"/>
      <c r="CTX283" s="642"/>
      <c r="CTY283" s="644"/>
      <c r="CTZ283" s="4"/>
      <c r="CUA283" s="8"/>
      <c r="CUB283" s="7"/>
      <c r="CUC283" s="5"/>
      <c r="CUD283" s="6"/>
      <c r="CUE283" s="5"/>
      <c r="CUF283" s="159"/>
      <c r="CUG283" s="164"/>
      <c r="CUH283" s="161"/>
      <c r="CUI283" s="164"/>
      <c r="CUJ283" s="161"/>
      <c r="CUK283" s="164"/>
      <c r="CUL283" s="163"/>
      <c r="CUM283" s="4"/>
      <c r="CUN283" s="3"/>
      <c r="CUO283" s="161"/>
      <c r="CUP283" s="621"/>
      <c r="CUQ283" s="623"/>
      <c r="CUR283" s="625"/>
      <c r="CUS283" s="7"/>
      <c r="CUT283" s="628"/>
      <c r="CUU283" s="629"/>
      <c r="CUV283" s="4"/>
      <c r="CUW283" s="9"/>
      <c r="CUX283" s="631"/>
      <c r="CUY283" s="4"/>
      <c r="CUZ283" s="5"/>
      <c r="CVA283" s="633"/>
      <c r="CVB283" s="646"/>
      <c r="CVC283" s="625"/>
      <c r="CVD283" s="642"/>
      <c r="CVE283" s="644"/>
      <c r="CVF283" s="4"/>
      <c r="CVG283" s="8"/>
      <c r="CVH283" s="7"/>
      <c r="CVI283" s="5"/>
      <c r="CVJ283" s="6"/>
      <c r="CVK283" s="5"/>
      <c r="CVL283" s="159"/>
      <c r="CVM283" s="164"/>
      <c r="CVN283" s="161"/>
      <c r="CVO283" s="164"/>
      <c r="CVP283" s="161"/>
      <c r="CVQ283" s="164"/>
      <c r="CVR283" s="163"/>
      <c r="CVS283" s="4"/>
      <c r="CVT283" s="3"/>
      <c r="CVU283" s="161"/>
      <c r="CVV283" s="621"/>
      <c r="CVW283" s="623"/>
      <c r="CVX283" s="625"/>
      <c r="CVY283" s="7"/>
      <c r="CVZ283" s="628"/>
      <c r="CWA283" s="629"/>
      <c r="CWB283" s="4"/>
      <c r="CWC283" s="9"/>
      <c r="CWD283" s="631"/>
      <c r="CWE283" s="4"/>
      <c r="CWF283" s="5"/>
      <c r="CWG283" s="633"/>
      <c r="CWH283" s="646"/>
      <c r="CWI283" s="625"/>
      <c r="CWJ283" s="642"/>
      <c r="CWK283" s="644"/>
      <c r="CWL283" s="4"/>
      <c r="CWM283" s="8"/>
      <c r="CWN283" s="7"/>
      <c r="CWO283" s="5"/>
      <c r="CWP283" s="6"/>
      <c r="CWQ283" s="5"/>
      <c r="CWR283" s="159"/>
      <c r="CWS283" s="164"/>
      <c r="CWT283" s="161"/>
      <c r="CWU283" s="164"/>
      <c r="CWV283" s="161"/>
      <c r="CWW283" s="164"/>
      <c r="CWX283" s="163"/>
      <c r="CWY283" s="4"/>
      <c r="CWZ283" s="3"/>
      <c r="CXA283" s="161"/>
      <c r="CXB283" s="621"/>
      <c r="CXC283" s="623"/>
      <c r="CXD283" s="625"/>
      <c r="CXE283" s="7"/>
      <c r="CXF283" s="628"/>
      <c r="CXG283" s="629"/>
      <c r="CXH283" s="4"/>
      <c r="CXI283" s="9"/>
      <c r="CXJ283" s="631"/>
      <c r="CXK283" s="4"/>
      <c r="CXL283" s="5"/>
      <c r="CXM283" s="633"/>
      <c r="CXN283" s="646"/>
      <c r="CXO283" s="625"/>
      <c r="CXP283" s="642"/>
      <c r="CXQ283" s="644"/>
      <c r="CXR283" s="4"/>
      <c r="CXS283" s="8"/>
      <c r="CXT283" s="7"/>
      <c r="CXU283" s="5"/>
      <c r="CXV283" s="6"/>
      <c r="CXW283" s="5"/>
      <c r="CXX283" s="159"/>
      <c r="CXY283" s="164"/>
      <c r="CXZ283" s="161"/>
      <c r="CYA283" s="164"/>
      <c r="CYB283" s="161"/>
      <c r="CYC283" s="164"/>
      <c r="CYD283" s="163"/>
      <c r="CYE283" s="4"/>
      <c r="CYF283" s="3"/>
      <c r="CYG283" s="161"/>
      <c r="CYH283" s="621"/>
      <c r="CYI283" s="623"/>
      <c r="CYJ283" s="625"/>
      <c r="CYK283" s="7"/>
      <c r="CYL283" s="628"/>
      <c r="CYM283" s="629"/>
      <c r="CYN283" s="4"/>
      <c r="CYO283" s="9"/>
      <c r="CYP283" s="631"/>
      <c r="CYQ283" s="4"/>
      <c r="CYR283" s="5"/>
      <c r="CYS283" s="633"/>
      <c r="CYT283" s="646"/>
      <c r="CYU283" s="625"/>
      <c r="CYV283" s="642"/>
      <c r="CYW283" s="644"/>
      <c r="CYX283" s="4"/>
      <c r="CYY283" s="8"/>
      <c r="CYZ283" s="7"/>
      <c r="CZA283" s="5"/>
      <c r="CZB283" s="6"/>
      <c r="CZC283" s="5"/>
      <c r="CZD283" s="159"/>
      <c r="CZE283" s="164"/>
      <c r="CZF283" s="161"/>
      <c r="CZG283" s="164"/>
      <c r="CZH283" s="161"/>
      <c r="CZI283" s="164"/>
      <c r="CZJ283" s="163"/>
      <c r="CZK283" s="4"/>
      <c r="CZL283" s="3"/>
      <c r="CZM283" s="161"/>
      <c r="CZN283" s="621"/>
      <c r="CZO283" s="623"/>
      <c r="CZP283" s="625"/>
      <c r="CZQ283" s="7"/>
      <c r="CZR283" s="628"/>
      <c r="CZS283" s="629"/>
      <c r="CZT283" s="4"/>
      <c r="CZU283" s="9"/>
      <c r="CZV283" s="631"/>
      <c r="CZW283" s="4"/>
      <c r="CZX283" s="5"/>
      <c r="CZY283" s="633"/>
      <c r="CZZ283" s="646"/>
      <c r="DAA283" s="625"/>
      <c r="DAB283" s="642"/>
      <c r="DAC283" s="644"/>
      <c r="DAD283" s="4"/>
      <c r="DAE283" s="8"/>
      <c r="DAF283" s="7"/>
      <c r="DAG283" s="5"/>
      <c r="DAH283" s="6"/>
      <c r="DAI283" s="5"/>
      <c r="DAJ283" s="159"/>
      <c r="DAK283" s="164"/>
      <c r="DAL283" s="161"/>
      <c r="DAM283" s="164"/>
      <c r="DAN283" s="161"/>
      <c r="DAO283" s="164"/>
      <c r="DAP283" s="163"/>
      <c r="DAQ283" s="4"/>
      <c r="DAR283" s="3"/>
      <c r="DAS283" s="161"/>
      <c r="DAT283" s="621"/>
      <c r="DAU283" s="623"/>
      <c r="DAV283" s="625"/>
      <c r="DAW283" s="7"/>
      <c r="DAX283" s="628"/>
      <c r="DAY283" s="629"/>
      <c r="DAZ283" s="4"/>
      <c r="DBA283" s="9"/>
      <c r="DBB283" s="631"/>
      <c r="DBC283" s="4"/>
      <c r="DBD283" s="5"/>
      <c r="DBE283" s="633"/>
      <c r="DBF283" s="646"/>
      <c r="DBG283" s="625"/>
      <c r="DBH283" s="642"/>
      <c r="DBI283" s="644"/>
      <c r="DBJ283" s="4"/>
      <c r="DBK283" s="8"/>
      <c r="DBL283" s="7"/>
      <c r="DBM283" s="5"/>
      <c r="DBN283" s="6"/>
      <c r="DBO283" s="5"/>
      <c r="DBP283" s="159"/>
      <c r="DBQ283" s="164"/>
      <c r="DBR283" s="161"/>
      <c r="DBS283" s="164"/>
      <c r="DBT283" s="161"/>
      <c r="DBU283" s="164"/>
      <c r="DBV283" s="163"/>
      <c r="DBW283" s="4"/>
      <c r="DBX283" s="3"/>
      <c r="DBY283" s="161"/>
      <c r="DBZ283" s="621"/>
      <c r="DCA283" s="623"/>
      <c r="DCB283" s="625"/>
      <c r="DCC283" s="7"/>
      <c r="DCD283" s="628"/>
      <c r="DCE283" s="629"/>
      <c r="DCF283" s="4"/>
      <c r="DCG283" s="9"/>
      <c r="DCH283" s="631"/>
      <c r="DCI283" s="4"/>
      <c r="DCJ283" s="5"/>
      <c r="DCK283" s="633"/>
      <c r="DCL283" s="646"/>
      <c r="DCM283" s="625"/>
      <c r="DCN283" s="642"/>
      <c r="DCO283" s="644"/>
      <c r="DCP283" s="4"/>
      <c r="DCQ283" s="8"/>
      <c r="DCR283" s="7"/>
      <c r="DCS283" s="5"/>
      <c r="DCT283" s="6"/>
      <c r="DCU283" s="5"/>
      <c r="DCV283" s="159"/>
      <c r="DCW283" s="164"/>
      <c r="DCX283" s="161"/>
      <c r="DCY283" s="164"/>
      <c r="DCZ283" s="161"/>
      <c r="DDA283" s="164"/>
      <c r="DDB283" s="163"/>
      <c r="DDC283" s="4"/>
      <c r="DDD283" s="3"/>
      <c r="DDE283" s="161"/>
      <c r="DDF283" s="621"/>
      <c r="DDG283" s="623"/>
      <c r="DDH283" s="625"/>
      <c r="DDI283" s="7"/>
      <c r="DDJ283" s="628"/>
      <c r="DDK283" s="629"/>
      <c r="DDL283" s="4"/>
      <c r="DDM283" s="9"/>
      <c r="DDN283" s="631"/>
      <c r="DDO283" s="4"/>
      <c r="DDP283" s="5"/>
      <c r="DDQ283" s="633"/>
      <c r="DDR283" s="646"/>
      <c r="DDS283" s="625"/>
      <c r="DDT283" s="642"/>
      <c r="DDU283" s="644"/>
      <c r="DDV283" s="4"/>
      <c r="DDW283" s="8"/>
      <c r="DDX283" s="7"/>
      <c r="DDY283" s="5"/>
      <c r="DDZ283" s="6"/>
      <c r="DEA283" s="5"/>
      <c r="DEB283" s="159"/>
      <c r="DEC283" s="164"/>
      <c r="DED283" s="161"/>
      <c r="DEE283" s="164"/>
      <c r="DEF283" s="161"/>
      <c r="DEG283" s="164"/>
      <c r="DEH283" s="163"/>
      <c r="DEI283" s="4"/>
      <c r="DEJ283" s="3"/>
      <c r="DEK283" s="161"/>
      <c r="DEL283" s="621"/>
      <c r="DEM283" s="623"/>
      <c r="DEN283" s="625"/>
      <c r="DEO283" s="7"/>
      <c r="DEP283" s="628"/>
      <c r="DEQ283" s="629"/>
      <c r="DER283" s="4"/>
      <c r="DES283" s="9"/>
      <c r="DET283" s="631"/>
      <c r="DEU283" s="4"/>
      <c r="DEV283" s="5"/>
      <c r="DEW283" s="633"/>
      <c r="DEX283" s="646"/>
      <c r="DEY283" s="625"/>
      <c r="DEZ283" s="642"/>
      <c r="DFA283" s="644"/>
      <c r="DFB283" s="4"/>
      <c r="DFC283" s="8"/>
      <c r="DFD283" s="7"/>
      <c r="DFE283" s="5"/>
      <c r="DFF283" s="6"/>
      <c r="DFG283" s="5"/>
      <c r="DFH283" s="159"/>
      <c r="DFI283" s="164"/>
      <c r="DFJ283" s="161"/>
      <c r="DFK283" s="164"/>
      <c r="DFL283" s="161"/>
      <c r="DFM283" s="164"/>
      <c r="DFN283" s="163"/>
      <c r="DFO283" s="4"/>
      <c r="DFP283" s="3"/>
      <c r="DFQ283" s="161"/>
      <c r="DFR283" s="621"/>
      <c r="DFS283" s="623"/>
      <c r="DFT283" s="625"/>
      <c r="DFU283" s="7"/>
      <c r="DFV283" s="628"/>
      <c r="DFW283" s="629"/>
      <c r="DFX283" s="4"/>
      <c r="DFY283" s="9"/>
      <c r="DFZ283" s="631"/>
      <c r="DGA283" s="4"/>
      <c r="DGB283" s="5"/>
      <c r="DGC283" s="633"/>
      <c r="DGD283" s="646"/>
      <c r="DGE283" s="625"/>
      <c r="DGF283" s="642"/>
      <c r="DGG283" s="644"/>
      <c r="DGH283" s="4"/>
      <c r="DGI283" s="8"/>
      <c r="DGJ283" s="7"/>
      <c r="DGK283" s="5"/>
      <c r="DGL283" s="6"/>
      <c r="DGM283" s="5"/>
      <c r="DGN283" s="159"/>
      <c r="DGO283" s="164"/>
      <c r="DGP283" s="161"/>
      <c r="DGQ283" s="164"/>
      <c r="DGR283" s="161"/>
      <c r="DGS283" s="164"/>
      <c r="DGT283" s="163"/>
      <c r="DGU283" s="4"/>
      <c r="DGV283" s="3"/>
      <c r="DGW283" s="161"/>
      <c r="DGX283" s="621"/>
      <c r="DGY283" s="623"/>
      <c r="DGZ283" s="625"/>
      <c r="DHA283" s="7"/>
      <c r="DHB283" s="628"/>
      <c r="DHC283" s="629"/>
      <c r="DHD283" s="4"/>
      <c r="DHE283" s="9"/>
      <c r="DHF283" s="631"/>
      <c r="DHG283" s="4"/>
      <c r="DHH283" s="5"/>
      <c r="DHI283" s="633"/>
      <c r="DHJ283" s="646"/>
      <c r="DHK283" s="625"/>
      <c r="DHL283" s="642"/>
      <c r="DHM283" s="644"/>
      <c r="DHN283" s="4"/>
      <c r="DHO283" s="8"/>
      <c r="DHP283" s="7"/>
      <c r="DHQ283" s="5"/>
      <c r="DHR283" s="6"/>
      <c r="DHS283" s="5"/>
      <c r="DHT283" s="159"/>
      <c r="DHU283" s="164"/>
      <c r="DHV283" s="161"/>
      <c r="DHW283" s="164"/>
      <c r="DHX283" s="161"/>
      <c r="DHY283" s="164"/>
      <c r="DHZ283" s="163"/>
      <c r="DIA283" s="4"/>
      <c r="DIB283" s="3"/>
      <c r="DIC283" s="161"/>
      <c r="DID283" s="621"/>
      <c r="DIE283" s="623"/>
      <c r="DIF283" s="625"/>
      <c r="DIG283" s="7"/>
      <c r="DIH283" s="628"/>
      <c r="DII283" s="629"/>
      <c r="DIJ283" s="4"/>
      <c r="DIK283" s="9"/>
      <c r="DIL283" s="631"/>
      <c r="DIM283" s="4"/>
      <c r="DIN283" s="5"/>
      <c r="DIO283" s="633"/>
      <c r="DIP283" s="646"/>
      <c r="DIQ283" s="625"/>
      <c r="DIR283" s="642"/>
      <c r="DIS283" s="644"/>
      <c r="DIT283" s="4"/>
      <c r="DIU283" s="8"/>
      <c r="DIV283" s="7"/>
      <c r="DIW283" s="5"/>
      <c r="DIX283" s="6"/>
      <c r="DIY283" s="5"/>
      <c r="DIZ283" s="159"/>
      <c r="DJA283" s="164"/>
      <c r="DJB283" s="161"/>
      <c r="DJC283" s="164"/>
      <c r="DJD283" s="161"/>
      <c r="DJE283" s="164"/>
      <c r="DJF283" s="163"/>
      <c r="DJG283" s="4"/>
      <c r="DJH283" s="3"/>
      <c r="DJI283" s="161"/>
      <c r="DJJ283" s="621"/>
      <c r="DJK283" s="623"/>
      <c r="DJL283" s="625"/>
      <c r="DJM283" s="7"/>
      <c r="DJN283" s="628"/>
      <c r="DJO283" s="629"/>
      <c r="DJP283" s="4"/>
      <c r="DJQ283" s="9"/>
      <c r="DJR283" s="631"/>
      <c r="DJS283" s="4"/>
      <c r="DJT283" s="5"/>
      <c r="DJU283" s="633"/>
      <c r="DJV283" s="646"/>
      <c r="DJW283" s="625"/>
      <c r="DJX283" s="642"/>
      <c r="DJY283" s="644"/>
      <c r="DJZ283" s="4"/>
      <c r="DKA283" s="8"/>
      <c r="DKB283" s="7"/>
      <c r="DKC283" s="5"/>
      <c r="DKD283" s="6"/>
      <c r="DKE283" s="5"/>
      <c r="DKF283" s="159"/>
      <c r="DKG283" s="164"/>
      <c r="DKH283" s="161"/>
      <c r="DKI283" s="164"/>
      <c r="DKJ283" s="161"/>
      <c r="DKK283" s="164"/>
      <c r="DKL283" s="163"/>
      <c r="DKM283" s="4"/>
      <c r="DKN283" s="3"/>
      <c r="DKO283" s="161"/>
      <c r="DKP283" s="621"/>
      <c r="DKQ283" s="623"/>
      <c r="DKR283" s="625"/>
      <c r="DKS283" s="7"/>
      <c r="DKT283" s="628"/>
      <c r="DKU283" s="629"/>
      <c r="DKV283" s="4"/>
      <c r="DKW283" s="9"/>
      <c r="DKX283" s="631"/>
      <c r="DKY283" s="4"/>
      <c r="DKZ283" s="5"/>
      <c r="DLA283" s="633"/>
      <c r="DLB283" s="646"/>
      <c r="DLC283" s="625"/>
      <c r="DLD283" s="642"/>
      <c r="DLE283" s="644"/>
      <c r="DLF283" s="4"/>
      <c r="DLG283" s="8"/>
      <c r="DLH283" s="7"/>
      <c r="DLI283" s="5"/>
      <c r="DLJ283" s="6"/>
      <c r="DLK283" s="5"/>
      <c r="DLL283" s="159"/>
      <c r="DLM283" s="164"/>
      <c r="DLN283" s="161"/>
      <c r="DLO283" s="164"/>
      <c r="DLP283" s="161"/>
      <c r="DLQ283" s="164"/>
      <c r="DLR283" s="163"/>
      <c r="DLS283" s="4"/>
      <c r="DLT283" s="3"/>
      <c r="DLU283" s="161"/>
      <c r="DLV283" s="621"/>
      <c r="DLW283" s="623"/>
      <c r="DLX283" s="625"/>
      <c r="DLY283" s="7"/>
      <c r="DLZ283" s="628"/>
      <c r="DMA283" s="629"/>
      <c r="DMB283" s="4"/>
      <c r="DMC283" s="9"/>
      <c r="DMD283" s="631"/>
      <c r="DME283" s="4"/>
      <c r="DMF283" s="5"/>
      <c r="DMG283" s="633"/>
      <c r="DMH283" s="646"/>
      <c r="DMI283" s="625"/>
      <c r="DMJ283" s="642"/>
      <c r="DMK283" s="644"/>
      <c r="DML283" s="4"/>
      <c r="DMM283" s="8"/>
      <c r="DMN283" s="7"/>
      <c r="DMO283" s="5"/>
      <c r="DMP283" s="6"/>
      <c r="DMQ283" s="5"/>
      <c r="DMR283" s="159"/>
      <c r="DMS283" s="164"/>
      <c r="DMT283" s="161"/>
      <c r="DMU283" s="164"/>
      <c r="DMV283" s="161"/>
      <c r="DMW283" s="164"/>
      <c r="DMX283" s="163"/>
      <c r="DMY283" s="4"/>
      <c r="DMZ283" s="3"/>
      <c r="DNA283" s="161"/>
      <c r="DNB283" s="621"/>
      <c r="DNC283" s="623"/>
      <c r="DND283" s="625"/>
      <c r="DNE283" s="7"/>
      <c r="DNF283" s="628"/>
      <c r="DNG283" s="629"/>
      <c r="DNH283" s="4"/>
      <c r="DNI283" s="9"/>
      <c r="DNJ283" s="631"/>
      <c r="DNK283" s="4"/>
      <c r="DNL283" s="5"/>
      <c r="DNM283" s="633"/>
      <c r="DNN283" s="646"/>
      <c r="DNO283" s="625"/>
      <c r="DNP283" s="642"/>
      <c r="DNQ283" s="644"/>
      <c r="DNR283" s="4"/>
      <c r="DNS283" s="8"/>
      <c r="DNT283" s="7"/>
      <c r="DNU283" s="5"/>
      <c r="DNV283" s="6"/>
      <c r="DNW283" s="5"/>
      <c r="DNX283" s="159"/>
      <c r="DNY283" s="164"/>
      <c r="DNZ283" s="161"/>
      <c r="DOA283" s="164"/>
      <c r="DOB283" s="161"/>
      <c r="DOC283" s="164"/>
      <c r="DOD283" s="163"/>
      <c r="DOE283" s="4"/>
      <c r="DOF283" s="3"/>
      <c r="DOG283" s="161"/>
      <c r="DOH283" s="621"/>
      <c r="DOI283" s="623"/>
      <c r="DOJ283" s="625"/>
      <c r="DOK283" s="7"/>
      <c r="DOL283" s="628"/>
      <c r="DOM283" s="629"/>
      <c r="DON283" s="4"/>
      <c r="DOO283" s="9"/>
      <c r="DOP283" s="631"/>
      <c r="DOQ283" s="4"/>
      <c r="DOR283" s="5"/>
      <c r="DOS283" s="633"/>
      <c r="DOT283" s="646"/>
      <c r="DOU283" s="625"/>
      <c r="DOV283" s="642"/>
      <c r="DOW283" s="644"/>
      <c r="DOX283" s="4"/>
      <c r="DOY283" s="8"/>
      <c r="DOZ283" s="7"/>
      <c r="DPA283" s="5"/>
      <c r="DPB283" s="6"/>
      <c r="DPC283" s="5"/>
      <c r="DPD283" s="159"/>
      <c r="DPE283" s="164"/>
      <c r="DPF283" s="161"/>
      <c r="DPG283" s="164"/>
      <c r="DPH283" s="161"/>
      <c r="DPI283" s="164"/>
      <c r="DPJ283" s="163"/>
      <c r="DPK283" s="4"/>
      <c r="DPL283" s="3"/>
      <c r="DPM283" s="161"/>
      <c r="DPN283" s="621"/>
      <c r="DPO283" s="623"/>
      <c r="DPP283" s="625"/>
      <c r="DPQ283" s="7"/>
      <c r="DPR283" s="628"/>
      <c r="DPS283" s="629"/>
      <c r="DPT283" s="4"/>
      <c r="DPU283" s="9"/>
      <c r="DPV283" s="631"/>
      <c r="DPW283" s="4"/>
      <c r="DPX283" s="5"/>
      <c r="DPY283" s="633"/>
      <c r="DPZ283" s="646"/>
      <c r="DQA283" s="625"/>
      <c r="DQB283" s="642"/>
      <c r="DQC283" s="644"/>
      <c r="DQD283" s="4"/>
      <c r="DQE283" s="8"/>
      <c r="DQF283" s="7"/>
      <c r="DQG283" s="5"/>
      <c r="DQH283" s="6"/>
      <c r="DQI283" s="5"/>
      <c r="DQJ283" s="159"/>
      <c r="DQK283" s="164"/>
      <c r="DQL283" s="161"/>
      <c r="DQM283" s="164"/>
      <c r="DQN283" s="161"/>
      <c r="DQO283" s="164"/>
      <c r="DQP283" s="163"/>
      <c r="DQQ283" s="4"/>
      <c r="DQR283" s="3"/>
      <c r="DQS283" s="161"/>
      <c r="DQT283" s="621"/>
      <c r="DQU283" s="623"/>
      <c r="DQV283" s="625"/>
      <c r="DQW283" s="7"/>
      <c r="DQX283" s="628"/>
      <c r="DQY283" s="629"/>
      <c r="DQZ283" s="4"/>
      <c r="DRA283" s="9"/>
      <c r="DRB283" s="631"/>
      <c r="DRC283" s="4"/>
      <c r="DRD283" s="5"/>
      <c r="DRE283" s="633"/>
      <c r="DRF283" s="646"/>
      <c r="DRG283" s="625"/>
      <c r="DRH283" s="642"/>
      <c r="DRI283" s="644"/>
      <c r="DRJ283" s="4"/>
      <c r="DRK283" s="8"/>
      <c r="DRL283" s="7"/>
      <c r="DRM283" s="5"/>
      <c r="DRN283" s="6"/>
      <c r="DRO283" s="5"/>
      <c r="DRP283" s="159"/>
      <c r="DRQ283" s="164"/>
      <c r="DRR283" s="161"/>
      <c r="DRS283" s="164"/>
      <c r="DRT283" s="161"/>
      <c r="DRU283" s="164"/>
      <c r="DRV283" s="163"/>
      <c r="DRW283" s="4"/>
      <c r="DRX283" s="3"/>
      <c r="DRY283" s="161"/>
      <c r="DRZ283" s="621"/>
      <c r="DSA283" s="623"/>
      <c r="DSB283" s="625"/>
      <c r="DSC283" s="7"/>
      <c r="DSD283" s="628"/>
      <c r="DSE283" s="629"/>
      <c r="DSF283" s="4"/>
      <c r="DSG283" s="9"/>
      <c r="DSH283" s="631"/>
      <c r="DSI283" s="4"/>
      <c r="DSJ283" s="5"/>
      <c r="DSK283" s="633"/>
      <c r="DSL283" s="646"/>
      <c r="DSM283" s="625"/>
      <c r="DSN283" s="642"/>
      <c r="DSO283" s="644"/>
      <c r="DSP283" s="4"/>
      <c r="DSQ283" s="8"/>
      <c r="DSR283" s="7"/>
      <c r="DSS283" s="5"/>
      <c r="DST283" s="6"/>
      <c r="DSU283" s="5"/>
      <c r="DSV283" s="159"/>
      <c r="DSW283" s="164"/>
      <c r="DSX283" s="161"/>
      <c r="DSY283" s="164"/>
      <c r="DSZ283" s="161"/>
      <c r="DTA283" s="164"/>
      <c r="DTB283" s="163"/>
      <c r="DTC283" s="4"/>
      <c r="DTD283" s="3"/>
      <c r="DTE283" s="161"/>
      <c r="DTF283" s="621"/>
      <c r="DTG283" s="623"/>
      <c r="DTH283" s="625"/>
      <c r="DTI283" s="7"/>
      <c r="DTJ283" s="628"/>
      <c r="DTK283" s="629"/>
      <c r="DTL283" s="4"/>
      <c r="DTM283" s="9"/>
      <c r="DTN283" s="631"/>
      <c r="DTO283" s="4"/>
      <c r="DTP283" s="5"/>
      <c r="DTQ283" s="633"/>
      <c r="DTR283" s="646"/>
      <c r="DTS283" s="625"/>
      <c r="DTT283" s="642"/>
      <c r="DTU283" s="644"/>
      <c r="DTV283" s="4"/>
      <c r="DTW283" s="8"/>
      <c r="DTX283" s="7"/>
      <c r="DTY283" s="5"/>
      <c r="DTZ283" s="6"/>
      <c r="DUA283" s="5"/>
      <c r="DUB283" s="159"/>
      <c r="DUC283" s="164"/>
      <c r="DUD283" s="161"/>
      <c r="DUE283" s="164"/>
      <c r="DUF283" s="161"/>
      <c r="DUG283" s="164"/>
      <c r="DUH283" s="163"/>
      <c r="DUI283" s="4"/>
      <c r="DUJ283" s="3"/>
      <c r="DUK283" s="161"/>
      <c r="DUL283" s="621"/>
      <c r="DUM283" s="623"/>
      <c r="DUN283" s="625"/>
      <c r="DUO283" s="7"/>
      <c r="DUP283" s="628"/>
      <c r="DUQ283" s="629"/>
      <c r="DUR283" s="4"/>
      <c r="DUS283" s="9"/>
      <c r="DUT283" s="631"/>
      <c r="DUU283" s="4"/>
      <c r="DUV283" s="5"/>
      <c r="DUW283" s="633"/>
      <c r="DUX283" s="646"/>
      <c r="DUY283" s="625"/>
      <c r="DUZ283" s="642"/>
      <c r="DVA283" s="644"/>
      <c r="DVB283" s="4"/>
      <c r="DVC283" s="8"/>
      <c r="DVD283" s="7"/>
      <c r="DVE283" s="5"/>
      <c r="DVF283" s="6"/>
      <c r="DVG283" s="5"/>
      <c r="DVH283" s="159"/>
      <c r="DVI283" s="164"/>
      <c r="DVJ283" s="161"/>
      <c r="DVK283" s="164"/>
      <c r="DVL283" s="161"/>
      <c r="DVM283" s="164"/>
      <c r="DVN283" s="163"/>
      <c r="DVO283" s="4"/>
      <c r="DVP283" s="3"/>
      <c r="DVQ283" s="161"/>
      <c r="DVR283" s="621"/>
      <c r="DVS283" s="623"/>
      <c r="DVT283" s="625"/>
      <c r="DVU283" s="7"/>
      <c r="DVV283" s="628"/>
      <c r="DVW283" s="629"/>
      <c r="DVX283" s="4"/>
      <c r="DVY283" s="9"/>
      <c r="DVZ283" s="631"/>
      <c r="DWA283" s="4"/>
      <c r="DWB283" s="5"/>
      <c r="DWC283" s="633"/>
      <c r="DWD283" s="646"/>
      <c r="DWE283" s="625"/>
      <c r="DWF283" s="642"/>
      <c r="DWG283" s="644"/>
      <c r="DWH283" s="4"/>
      <c r="DWI283" s="8"/>
      <c r="DWJ283" s="7"/>
      <c r="DWK283" s="5"/>
      <c r="DWL283" s="6"/>
      <c r="DWM283" s="5"/>
      <c r="DWN283" s="159"/>
      <c r="DWO283" s="164"/>
      <c r="DWP283" s="161"/>
      <c r="DWQ283" s="164"/>
      <c r="DWR283" s="161"/>
      <c r="DWS283" s="164"/>
      <c r="DWT283" s="163"/>
      <c r="DWU283" s="4"/>
      <c r="DWV283" s="3"/>
      <c r="DWW283" s="161"/>
      <c r="DWX283" s="621"/>
      <c r="DWY283" s="623"/>
      <c r="DWZ283" s="625"/>
      <c r="DXA283" s="7"/>
      <c r="DXB283" s="628"/>
      <c r="DXC283" s="629"/>
      <c r="DXD283" s="4"/>
      <c r="DXE283" s="9"/>
      <c r="DXF283" s="631"/>
      <c r="DXG283" s="4"/>
      <c r="DXH283" s="5"/>
      <c r="DXI283" s="633"/>
      <c r="DXJ283" s="646"/>
      <c r="DXK283" s="625"/>
      <c r="DXL283" s="642"/>
      <c r="DXM283" s="644"/>
      <c r="DXN283" s="4"/>
      <c r="DXO283" s="8"/>
      <c r="DXP283" s="7"/>
      <c r="DXQ283" s="5"/>
      <c r="DXR283" s="6"/>
      <c r="DXS283" s="5"/>
      <c r="DXT283" s="159"/>
      <c r="DXU283" s="164"/>
      <c r="DXV283" s="161"/>
      <c r="DXW283" s="164"/>
      <c r="DXX283" s="161"/>
      <c r="DXY283" s="164"/>
      <c r="DXZ283" s="163"/>
      <c r="DYA283" s="4"/>
      <c r="DYB283" s="3"/>
      <c r="DYC283" s="161"/>
      <c r="DYD283" s="621"/>
      <c r="DYE283" s="623"/>
      <c r="DYF283" s="625"/>
      <c r="DYG283" s="7"/>
      <c r="DYH283" s="628"/>
      <c r="DYI283" s="629"/>
      <c r="DYJ283" s="4"/>
      <c r="DYK283" s="9"/>
      <c r="DYL283" s="631"/>
      <c r="DYM283" s="4"/>
      <c r="DYN283" s="5"/>
      <c r="DYO283" s="633"/>
      <c r="DYP283" s="646"/>
      <c r="DYQ283" s="625"/>
      <c r="DYR283" s="642"/>
      <c r="DYS283" s="644"/>
      <c r="DYT283" s="4"/>
      <c r="DYU283" s="8"/>
      <c r="DYV283" s="7"/>
      <c r="DYW283" s="5"/>
      <c r="DYX283" s="6"/>
      <c r="DYY283" s="5"/>
      <c r="DYZ283" s="159"/>
      <c r="DZA283" s="164"/>
      <c r="DZB283" s="161"/>
      <c r="DZC283" s="164"/>
      <c r="DZD283" s="161"/>
      <c r="DZE283" s="164"/>
      <c r="DZF283" s="163"/>
      <c r="DZG283" s="4"/>
      <c r="DZH283" s="3"/>
      <c r="DZI283" s="161"/>
      <c r="DZJ283" s="621"/>
      <c r="DZK283" s="623"/>
      <c r="DZL283" s="625"/>
      <c r="DZM283" s="7"/>
      <c r="DZN283" s="628"/>
      <c r="DZO283" s="629"/>
      <c r="DZP283" s="4"/>
      <c r="DZQ283" s="9"/>
      <c r="DZR283" s="631"/>
      <c r="DZS283" s="4"/>
      <c r="DZT283" s="5"/>
      <c r="DZU283" s="633"/>
      <c r="DZV283" s="646"/>
      <c r="DZW283" s="625"/>
      <c r="DZX283" s="642"/>
      <c r="DZY283" s="644"/>
      <c r="DZZ283" s="4"/>
      <c r="EAA283" s="8"/>
      <c r="EAB283" s="7"/>
      <c r="EAC283" s="5"/>
      <c r="EAD283" s="6"/>
      <c r="EAE283" s="5"/>
      <c r="EAF283" s="159"/>
      <c r="EAG283" s="164"/>
      <c r="EAH283" s="161"/>
      <c r="EAI283" s="164"/>
      <c r="EAJ283" s="161"/>
      <c r="EAK283" s="164"/>
      <c r="EAL283" s="163"/>
      <c r="EAM283" s="4"/>
      <c r="EAN283" s="3"/>
      <c r="EAO283" s="161"/>
      <c r="EAP283" s="621"/>
      <c r="EAQ283" s="623"/>
      <c r="EAR283" s="625"/>
      <c r="EAS283" s="7"/>
      <c r="EAT283" s="628"/>
      <c r="EAU283" s="629"/>
      <c r="EAV283" s="4"/>
      <c r="EAW283" s="9"/>
      <c r="EAX283" s="631"/>
      <c r="EAY283" s="4"/>
      <c r="EAZ283" s="5"/>
      <c r="EBA283" s="633"/>
      <c r="EBB283" s="646"/>
      <c r="EBC283" s="625"/>
      <c r="EBD283" s="642"/>
      <c r="EBE283" s="644"/>
      <c r="EBF283" s="4"/>
      <c r="EBG283" s="8"/>
      <c r="EBH283" s="7"/>
      <c r="EBI283" s="5"/>
      <c r="EBJ283" s="6"/>
      <c r="EBK283" s="5"/>
      <c r="EBL283" s="159"/>
      <c r="EBM283" s="164"/>
      <c r="EBN283" s="161"/>
      <c r="EBO283" s="164"/>
      <c r="EBP283" s="161"/>
      <c r="EBQ283" s="164"/>
      <c r="EBR283" s="163"/>
      <c r="EBS283" s="4"/>
      <c r="EBT283" s="3"/>
      <c r="EBU283" s="161"/>
      <c r="EBV283" s="621"/>
      <c r="EBW283" s="623"/>
      <c r="EBX283" s="625"/>
      <c r="EBY283" s="7"/>
      <c r="EBZ283" s="628"/>
      <c r="ECA283" s="629"/>
      <c r="ECB283" s="4"/>
      <c r="ECC283" s="9"/>
      <c r="ECD283" s="631"/>
      <c r="ECE283" s="4"/>
      <c r="ECF283" s="5"/>
      <c r="ECG283" s="633"/>
      <c r="ECH283" s="646"/>
      <c r="ECI283" s="625"/>
      <c r="ECJ283" s="642"/>
      <c r="ECK283" s="644"/>
      <c r="ECL283" s="4"/>
      <c r="ECM283" s="8"/>
      <c r="ECN283" s="7"/>
      <c r="ECO283" s="5"/>
      <c r="ECP283" s="6"/>
      <c r="ECQ283" s="5"/>
      <c r="ECR283" s="159"/>
      <c r="ECS283" s="164"/>
      <c r="ECT283" s="161"/>
      <c r="ECU283" s="164"/>
      <c r="ECV283" s="161"/>
      <c r="ECW283" s="164"/>
      <c r="ECX283" s="163"/>
      <c r="ECY283" s="4"/>
      <c r="ECZ283" s="3"/>
      <c r="EDA283" s="161"/>
      <c r="EDB283" s="621"/>
      <c r="EDC283" s="623"/>
      <c r="EDD283" s="625"/>
      <c r="EDE283" s="7"/>
      <c r="EDF283" s="628"/>
      <c r="EDG283" s="629"/>
      <c r="EDH283" s="4"/>
      <c r="EDI283" s="9"/>
      <c r="EDJ283" s="631"/>
      <c r="EDK283" s="4"/>
      <c r="EDL283" s="5"/>
      <c r="EDM283" s="633"/>
      <c r="EDN283" s="646"/>
      <c r="EDO283" s="625"/>
      <c r="EDP283" s="642"/>
      <c r="EDQ283" s="644"/>
      <c r="EDR283" s="4"/>
      <c r="EDS283" s="8"/>
      <c r="EDT283" s="7"/>
      <c r="EDU283" s="5"/>
      <c r="EDV283" s="6"/>
      <c r="EDW283" s="5"/>
      <c r="EDX283" s="159"/>
      <c r="EDY283" s="164"/>
      <c r="EDZ283" s="161"/>
      <c r="EEA283" s="164"/>
      <c r="EEB283" s="161"/>
      <c r="EEC283" s="164"/>
      <c r="EED283" s="163"/>
      <c r="EEE283" s="4"/>
      <c r="EEF283" s="3"/>
      <c r="EEG283" s="161"/>
      <c r="EEH283" s="621"/>
      <c r="EEI283" s="623"/>
      <c r="EEJ283" s="625"/>
      <c r="EEK283" s="7"/>
      <c r="EEL283" s="628"/>
      <c r="EEM283" s="629"/>
      <c r="EEN283" s="4"/>
      <c r="EEO283" s="9"/>
      <c r="EEP283" s="631"/>
      <c r="EEQ283" s="4"/>
      <c r="EER283" s="5"/>
      <c r="EES283" s="633"/>
      <c r="EET283" s="646"/>
      <c r="EEU283" s="625"/>
      <c r="EEV283" s="642"/>
      <c r="EEW283" s="644"/>
      <c r="EEX283" s="4"/>
      <c r="EEY283" s="8"/>
      <c r="EEZ283" s="7"/>
      <c r="EFA283" s="5"/>
      <c r="EFB283" s="6"/>
      <c r="EFC283" s="5"/>
      <c r="EFD283" s="159"/>
      <c r="EFE283" s="164"/>
      <c r="EFF283" s="161"/>
      <c r="EFG283" s="164"/>
      <c r="EFH283" s="161"/>
      <c r="EFI283" s="164"/>
      <c r="EFJ283" s="163"/>
      <c r="EFK283" s="4"/>
      <c r="EFL283" s="3"/>
      <c r="EFM283" s="161"/>
      <c r="EFN283" s="621"/>
      <c r="EFO283" s="623"/>
      <c r="EFP283" s="625"/>
      <c r="EFQ283" s="7"/>
      <c r="EFR283" s="628"/>
      <c r="EFS283" s="629"/>
      <c r="EFT283" s="4"/>
      <c r="EFU283" s="9"/>
      <c r="EFV283" s="631"/>
      <c r="EFW283" s="4"/>
      <c r="EFX283" s="5"/>
      <c r="EFY283" s="633"/>
      <c r="EFZ283" s="646"/>
      <c r="EGA283" s="625"/>
      <c r="EGB283" s="642"/>
      <c r="EGC283" s="644"/>
      <c r="EGD283" s="4"/>
      <c r="EGE283" s="8"/>
      <c r="EGF283" s="7"/>
      <c r="EGG283" s="5"/>
      <c r="EGH283" s="6"/>
      <c r="EGI283" s="5"/>
      <c r="EGJ283" s="159"/>
      <c r="EGK283" s="164"/>
      <c r="EGL283" s="161"/>
      <c r="EGM283" s="164"/>
      <c r="EGN283" s="161"/>
      <c r="EGO283" s="164"/>
      <c r="EGP283" s="163"/>
      <c r="EGQ283" s="4"/>
      <c r="EGR283" s="3"/>
      <c r="EGS283" s="161"/>
      <c r="EGT283" s="621"/>
      <c r="EGU283" s="623"/>
      <c r="EGV283" s="625"/>
      <c r="EGW283" s="7"/>
      <c r="EGX283" s="628"/>
      <c r="EGY283" s="629"/>
      <c r="EGZ283" s="4"/>
      <c r="EHA283" s="9"/>
      <c r="EHB283" s="631"/>
      <c r="EHC283" s="4"/>
      <c r="EHD283" s="5"/>
      <c r="EHE283" s="633"/>
      <c r="EHF283" s="646"/>
      <c r="EHG283" s="625"/>
      <c r="EHH283" s="642"/>
      <c r="EHI283" s="644"/>
      <c r="EHJ283" s="4"/>
      <c r="EHK283" s="8"/>
      <c r="EHL283" s="7"/>
      <c r="EHM283" s="5"/>
      <c r="EHN283" s="6"/>
      <c r="EHO283" s="5"/>
      <c r="EHP283" s="159"/>
      <c r="EHQ283" s="164"/>
      <c r="EHR283" s="161"/>
      <c r="EHS283" s="164"/>
      <c r="EHT283" s="161"/>
      <c r="EHU283" s="164"/>
      <c r="EHV283" s="163"/>
      <c r="EHW283" s="4"/>
      <c r="EHX283" s="3"/>
      <c r="EHY283" s="161"/>
      <c r="EHZ283" s="621"/>
      <c r="EIA283" s="623"/>
      <c r="EIB283" s="625"/>
      <c r="EIC283" s="7"/>
      <c r="EID283" s="628"/>
      <c r="EIE283" s="629"/>
      <c r="EIF283" s="4"/>
      <c r="EIG283" s="9"/>
      <c r="EIH283" s="631"/>
      <c r="EII283" s="4"/>
      <c r="EIJ283" s="5"/>
      <c r="EIK283" s="633"/>
      <c r="EIL283" s="646"/>
      <c r="EIM283" s="625"/>
      <c r="EIN283" s="642"/>
      <c r="EIO283" s="644"/>
      <c r="EIP283" s="4"/>
      <c r="EIQ283" s="8"/>
      <c r="EIR283" s="7"/>
      <c r="EIS283" s="5"/>
      <c r="EIT283" s="6"/>
      <c r="EIU283" s="5"/>
      <c r="EIV283" s="159"/>
      <c r="EIW283" s="164"/>
      <c r="EIX283" s="161"/>
      <c r="EIY283" s="164"/>
      <c r="EIZ283" s="161"/>
      <c r="EJA283" s="164"/>
      <c r="EJB283" s="163"/>
      <c r="EJC283" s="4"/>
      <c r="EJD283" s="3"/>
      <c r="EJE283" s="161"/>
      <c r="EJF283" s="621"/>
      <c r="EJG283" s="623"/>
      <c r="EJH283" s="625"/>
      <c r="EJI283" s="7"/>
      <c r="EJJ283" s="628"/>
      <c r="EJK283" s="629"/>
      <c r="EJL283" s="4"/>
      <c r="EJM283" s="9"/>
      <c r="EJN283" s="631"/>
      <c r="EJO283" s="4"/>
      <c r="EJP283" s="5"/>
      <c r="EJQ283" s="633"/>
      <c r="EJR283" s="646"/>
      <c r="EJS283" s="625"/>
      <c r="EJT283" s="642"/>
      <c r="EJU283" s="644"/>
      <c r="EJV283" s="4"/>
      <c r="EJW283" s="8"/>
      <c r="EJX283" s="7"/>
      <c r="EJY283" s="5"/>
      <c r="EJZ283" s="6"/>
      <c r="EKA283" s="5"/>
      <c r="EKB283" s="159"/>
      <c r="EKC283" s="164"/>
      <c r="EKD283" s="161"/>
      <c r="EKE283" s="164"/>
      <c r="EKF283" s="161"/>
      <c r="EKG283" s="164"/>
      <c r="EKH283" s="163"/>
      <c r="EKI283" s="4"/>
      <c r="EKJ283" s="3"/>
      <c r="EKK283" s="161"/>
      <c r="EKL283" s="621"/>
      <c r="EKM283" s="623"/>
      <c r="EKN283" s="625"/>
      <c r="EKO283" s="7"/>
      <c r="EKP283" s="628"/>
      <c r="EKQ283" s="629"/>
      <c r="EKR283" s="4"/>
      <c r="EKS283" s="9"/>
      <c r="EKT283" s="631"/>
      <c r="EKU283" s="4"/>
      <c r="EKV283" s="5"/>
      <c r="EKW283" s="633"/>
      <c r="EKX283" s="646"/>
      <c r="EKY283" s="625"/>
      <c r="EKZ283" s="642"/>
      <c r="ELA283" s="644"/>
      <c r="ELB283" s="4"/>
      <c r="ELC283" s="8"/>
      <c r="ELD283" s="7"/>
      <c r="ELE283" s="5"/>
      <c r="ELF283" s="6"/>
      <c r="ELG283" s="5"/>
      <c r="ELH283" s="159"/>
      <c r="ELI283" s="164"/>
      <c r="ELJ283" s="161"/>
      <c r="ELK283" s="164"/>
      <c r="ELL283" s="161"/>
      <c r="ELM283" s="164"/>
      <c r="ELN283" s="163"/>
      <c r="ELO283" s="4"/>
      <c r="ELP283" s="3"/>
      <c r="ELQ283" s="161"/>
      <c r="ELR283" s="621"/>
      <c r="ELS283" s="623"/>
      <c r="ELT283" s="625"/>
      <c r="ELU283" s="7"/>
      <c r="ELV283" s="628"/>
      <c r="ELW283" s="629"/>
      <c r="ELX283" s="4"/>
      <c r="ELY283" s="9"/>
      <c r="ELZ283" s="631"/>
      <c r="EMA283" s="4"/>
      <c r="EMB283" s="5"/>
      <c r="EMC283" s="633"/>
      <c r="EMD283" s="646"/>
      <c r="EME283" s="625"/>
      <c r="EMF283" s="642"/>
      <c r="EMG283" s="644"/>
      <c r="EMH283" s="4"/>
      <c r="EMI283" s="8"/>
      <c r="EMJ283" s="7"/>
      <c r="EMK283" s="5"/>
      <c r="EML283" s="6"/>
      <c r="EMM283" s="5"/>
      <c r="EMN283" s="159"/>
      <c r="EMO283" s="164"/>
      <c r="EMP283" s="161"/>
      <c r="EMQ283" s="164"/>
      <c r="EMR283" s="161"/>
      <c r="EMS283" s="164"/>
      <c r="EMT283" s="163"/>
      <c r="EMU283" s="4"/>
      <c r="EMV283" s="3"/>
      <c r="EMW283" s="161"/>
      <c r="EMX283" s="621"/>
      <c r="EMY283" s="623"/>
      <c r="EMZ283" s="625"/>
      <c r="ENA283" s="7"/>
      <c r="ENB283" s="628"/>
      <c r="ENC283" s="629"/>
      <c r="END283" s="4"/>
      <c r="ENE283" s="9"/>
      <c r="ENF283" s="631"/>
      <c r="ENG283" s="4"/>
      <c r="ENH283" s="5"/>
      <c r="ENI283" s="633"/>
      <c r="ENJ283" s="646"/>
      <c r="ENK283" s="625"/>
      <c r="ENL283" s="642"/>
      <c r="ENM283" s="644"/>
      <c r="ENN283" s="4"/>
      <c r="ENO283" s="8"/>
      <c r="ENP283" s="7"/>
      <c r="ENQ283" s="5"/>
      <c r="ENR283" s="6"/>
      <c r="ENS283" s="5"/>
      <c r="ENT283" s="159"/>
      <c r="ENU283" s="164"/>
      <c r="ENV283" s="161"/>
      <c r="ENW283" s="164"/>
      <c r="ENX283" s="161"/>
      <c r="ENY283" s="164"/>
      <c r="ENZ283" s="163"/>
      <c r="EOA283" s="4"/>
      <c r="EOB283" s="3"/>
      <c r="EOC283" s="161"/>
      <c r="EOD283" s="621"/>
      <c r="EOE283" s="623"/>
      <c r="EOF283" s="625"/>
      <c r="EOG283" s="7"/>
      <c r="EOH283" s="628"/>
      <c r="EOI283" s="629"/>
      <c r="EOJ283" s="4"/>
      <c r="EOK283" s="9"/>
      <c r="EOL283" s="631"/>
      <c r="EOM283" s="4"/>
      <c r="EON283" s="5"/>
      <c r="EOO283" s="633"/>
      <c r="EOP283" s="646"/>
      <c r="EOQ283" s="625"/>
      <c r="EOR283" s="642"/>
      <c r="EOS283" s="644"/>
      <c r="EOT283" s="4"/>
      <c r="EOU283" s="8"/>
      <c r="EOV283" s="7"/>
      <c r="EOW283" s="5"/>
      <c r="EOX283" s="6"/>
      <c r="EOY283" s="5"/>
      <c r="EOZ283" s="159"/>
      <c r="EPA283" s="164"/>
      <c r="EPB283" s="161"/>
      <c r="EPC283" s="164"/>
      <c r="EPD283" s="161"/>
      <c r="EPE283" s="164"/>
      <c r="EPF283" s="163"/>
      <c r="EPG283" s="4"/>
      <c r="EPH283" s="3"/>
      <c r="EPI283" s="161"/>
      <c r="EPJ283" s="621"/>
      <c r="EPK283" s="623"/>
      <c r="EPL283" s="625"/>
      <c r="EPM283" s="7"/>
      <c r="EPN283" s="628"/>
      <c r="EPO283" s="629"/>
      <c r="EPP283" s="4"/>
      <c r="EPQ283" s="9"/>
      <c r="EPR283" s="631"/>
      <c r="EPS283" s="4"/>
      <c r="EPT283" s="5"/>
      <c r="EPU283" s="633"/>
      <c r="EPV283" s="646"/>
      <c r="EPW283" s="625"/>
      <c r="EPX283" s="642"/>
      <c r="EPY283" s="644"/>
      <c r="EPZ283" s="4"/>
      <c r="EQA283" s="8"/>
      <c r="EQB283" s="7"/>
      <c r="EQC283" s="5"/>
      <c r="EQD283" s="6"/>
      <c r="EQE283" s="5"/>
      <c r="EQF283" s="159"/>
      <c r="EQG283" s="164"/>
      <c r="EQH283" s="161"/>
      <c r="EQI283" s="164"/>
      <c r="EQJ283" s="161"/>
      <c r="EQK283" s="164"/>
      <c r="EQL283" s="163"/>
      <c r="EQM283" s="4"/>
      <c r="EQN283" s="3"/>
      <c r="EQO283" s="161"/>
      <c r="EQP283" s="621"/>
      <c r="EQQ283" s="623"/>
      <c r="EQR283" s="625"/>
      <c r="EQS283" s="7"/>
      <c r="EQT283" s="628"/>
      <c r="EQU283" s="629"/>
      <c r="EQV283" s="4"/>
      <c r="EQW283" s="9"/>
      <c r="EQX283" s="631"/>
      <c r="EQY283" s="4"/>
      <c r="EQZ283" s="5"/>
      <c r="ERA283" s="633"/>
      <c r="ERB283" s="646"/>
      <c r="ERC283" s="625"/>
      <c r="ERD283" s="642"/>
      <c r="ERE283" s="644"/>
      <c r="ERF283" s="4"/>
      <c r="ERG283" s="8"/>
      <c r="ERH283" s="7"/>
      <c r="ERI283" s="5"/>
      <c r="ERJ283" s="6"/>
      <c r="ERK283" s="5"/>
      <c r="ERL283" s="159"/>
      <c r="ERM283" s="164"/>
      <c r="ERN283" s="161"/>
      <c r="ERO283" s="164"/>
      <c r="ERP283" s="161"/>
      <c r="ERQ283" s="164"/>
      <c r="ERR283" s="163"/>
      <c r="ERS283" s="4"/>
      <c r="ERT283" s="3"/>
      <c r="ERU283" s="161"/>
      <c r="ERV283" s="621"/>
      <c r="ERW283" s="623"/>
      <c r="ERX283" s="625"/>
      <c r="ERY283" s="7"/>
      <c r="ERZ283" s="628"/>
      <c r="ESA283" s="629"/>
      <c r="ESB283" s="4"/>
      <c r="ESC283" s="9"/>
      <c r="ESD283" s="631"/>
      <c r="ESE283" s="4"/>
      <c r="ESF283" s="5"/>
      <c r="ESG283" s="633"/>
      <c r="ESH283" s="646"/>
      <c r="ESI283" s="625"/>
      <c r="ESJ283" s="642"/>
      <c r="ESK283" s="644"/>
      <c r="ESL283" s="4"/>
      <c r="ESM283" s="8"/>
      <c r="ESN283" s="7"/>
      <c r="ESO283" s="5"/>
      <c r="ESP283" s="6"/>
      <c r="ESQ283" s="5"/>
      <c r="ESR283" s="159"/>
      <c r="ESS283" s="164"/>
      <c r="EST283" s="161"/>
      <c r="ESU283" s="164"/>
      <c r="ESV283" s="161"/>
      <c r="ESW283" s="164"/>
      <c r="ESX283" s="163"/>
      <c r="ESY283" s="4"/>
      <c r="ESZ283" s="3"/>
      <c r="ETA283" s="161"/>
      <c r="ETB283" s="621"/>
      <c r="ETC283" s="623"/>
      <c r="ETD283" s="625"/>
      <c r="ETE283" s="7"/>
      <c r="ETF283" s="628"/>
      <c r="ETG283" s="629"/>
      <c r="ETH283" s="4"/>
      <c r="ETI283" s="9"/>
      <c r="ETJ283" s="631"/>
      <c r="ETK283" s="4"/>
      <c r="ETL283" s="5"/>
      <c r="ETM283" s="633"/>
      <c r="ETN283" s="646"/>
      <c r="ETO283" s="625"/>
      <c r="ETP283" s="642"/>
      <c r="ETQ283" s="644"/>
      <c r="ETR283" s="4"/>
      <c r="ETS283" s="8"/>
      <c r="ETT283" s="7"/>
      <c r="ETU283" s="5"/>
      <c r="ETV283" s="6"/>
      <c r="ETW283" s="5"/>
      <c r="ETX283" s="159"/>
      <c r="ETY283" s="164"/>
      <c r="ETZ283" s="161"/>
      <c r="EUA283" s="164"/>
      <c r="EUB283" s="161"/>
      <c r="EUC283" s="164"/>
      <c r="EUD283" s="163"/>
      <c r="EUE283" s="4"/>
      <c r="EUF283" s="3"/>
      <c r="EUG283" s="161"/>
      <c r="EUH283" s="621"/>
      <c r="EUI283" s="623"/>
      <c r="EUJ283" s="625"/>
      <c r="EUK283" s="7"/>
      <c r="EUL283" s="628"/>
      <c r="EUM283" s="629"/>
      <c r="EUN283" s="4"/>
      <c r="EUO283" s="9"/>
      <c r="EUP283" s="631"/>
      <c r="EUQ283" s="4"/>
      <c r="EUR283" s="5"/>
      <c r="EUS283" s="633"/>
      <c r="EUT283" s="646"/>
      <c r="EUU283" s="625"/>
      <c r="EUV283" s="642"/>
      <c r="EUW283" s="644"/>
      <c r="EUX283" s="4"/>
      <c r="EUY283" s="8"/>
      <c r="EUZ283" s="7"/>
      <c r="EVA283" s="5"/>
      <c r="EVB283" s="6"/>
      <c r="EVC283" s="5"/>
      <c r="EVD283" s="159"/>
      <c r="EVE283" s="164"/>
      <c r="EVF283" s="161"/>
      <c r="EVG283" s="164"/>
      <c r="EVH283" s="161"/>
      <c r="EVI283" s="164"/>
      <c r="EVJ283" s="163"/>
      <c r="EVK283" s="4"/>
      <c r="EVL283" s="3"/>
      <c r="EVM283" s="161"/>
      <c r="EVN283" s="621"/>
      <c r="EVO283" s="623"/>
      <c r="EVP283" s="625"/>
      <c r="EVQ283" s="7"/>
      <c r="EVR283" s="628"/>
      <c r="EVS283" s="629"/>
      <c r="EVT283" s="4"/>
      <c r="EVU283" s="9"/>
      <c r="EVV283" s="631"/>
      <c r="EVW283" s="4"/>
      <c r="EVX283" s="5"/>
      <c r="EVY283" s="633"/>
      <c r="EVZ283" s="646"/>
      <c r="EWA283" s="625"/>
      <c r="EWB283" s="642"/>
      <c r="EWC283" s="644"/>
      <c r="EWD283" s="4"/>
      <c r="EWE283" s="8"/>
      <c r="EWF283" s="7"/>
      <c r="EWG283" s="5"/>
      <c r="EWH283" s="6"/>
      <c r="EWI283" s="5"/>
      <c r="EWJ283" s="159"/>
      <c r="EWK283" s="164"/>
      <c r="EWL283" s="161"/>
      <c r="EWM283" s="164"/>
      <c r="EWN283" s="161"/>
      <c r="EWO283" s="164"/>
      <c r="EWP283" s="163"/>
      <c r="EWQ283" s="4"/>
      <c r="EWR283" s="3"/>
      <c r="EWS283" s="161"/>
      <c r="EWT283" s="621"/>
      <c r="EWU283" s="623"/>
      <c r="EWV283" s="625"/>
      <c r="EWW283" s="7"/>
      <c r="EWX283" s="628"/>
      <c r="EWY283" s="629"/>
      <c r="EWZ283" s="4"/>
      <c r="EXA283" s="9"/>
      <c r="EXB283" s="631"/>
      <c r="EXC283" s="4"/>
      <c r="EXD283" s="5"/>
      <c r="EXE283" s="633"/>
      <c r="EXF283" s="646"/>
      <c r="EXG283" s="625"/>
      <c r="EXH283" s="642"/>
      <c r="EXI283" s="644"/>
      <c r="EXJ283" s="4"/>
      <c r="EXK283" s="8"/>
      <c r="EXL283" s="7"/>
      <c r="EXM283" s="5"/>
      <c r="EXN283" s="6"/>
      <c r="EXO283" s="5"/>
      <c r="EXP283" s="159"/>
      <c r="EXQ283" s="164"/>
      <c r="EXR283" s="161"/>
      <c r="EXS283" s="164"/>
      <c r="EXT283" s="161"/>
      <c r="EXU283" s="164"/>
      <c r="EXV283" s="163"/>
      <c r="EXW283" s="4"/>
      <c r="EXX283" s="3"/>
      <c r="EXY283" s="161"/>
      <c r="EXZ283" s="621"/>
      <c r="EYA283" s="623"/>
      <c r="EYB283" s="625"/>
      <c r="EYC283" s="7"/>
      <c r="EYD283" s="628"/>
      <c r="EYE283" s="629"/>
      <c r="EYF283" s="4"/>
      <c r="EYG283" s="9"/>
      <c r="EYH283" s="631"/>
      <c r="EYI283" s="4"/>
      <c r="EYJ283" s="5"/>
      <c r="EYK283" s="633"/>
      <c r="EYL283" s="646"/>
      <c r="EYM283" s="625"/>
      <c r="EYN283" s="642"/>
      <c r="EYO283" s="644"/>
      <c r="EYP283" s="4"/>
      <c r="EYQ283" s="8"/>
      <c r="EYR283" s="7"/>
      <c r="EYS283" s="5"/>
      <c r="EYT283" s="6"/>
      <c r="EYU283" s="5"/>
      <c r="EYV283" s="159"/>
      <c r="EYW283" s="164"/>
      <c r="EYX283" s="161"/>
      <c r="EYY283" s="164"/>
      <c r="EYZ283" s="161"/>
      <c r="EZA283" s="164"/>
      <c r="EZB283" s="163"/>
      <c r="EZC283" s="4"/>
      <c r="EZD283" s="3"/>
      <c r="EZE283" s="161"/>
      <c r="EZF283" s="621"/>
      <c r="EZG283" s="623"/>
      <c r="EZH283" s="625"/>
      <c r="EZI283" s="7"/>
      <c r="EZJ283" s="628"/>
      <c r="EZK283" s="629"/>
      <c r="EZL283" s="4"/>
      <c r="EZM283" s="9"/>
      <c r="EZN283" s="631"/>
      <c r="EZO283" s="4"/>
      <c r="EZP283" s="5"/>
      <c r="EZQ283" s="633"/>
      <c r="EZR283" s="646"/>
      <c r="EZS283" s="625"/>
      <c r="EZT283" s="642"/>
      <c r="EZU283" s="644"/>
      <c r="EZV283" s="4"/>
      <c r="EZW283" s="8"/>
      <c r="EZX283" s="7"/>
      <c r="EZY283" s="5"/>
      <c r="EZZ283" s="6"/>
      <c r="FAA283" s="5"/>
      <c r="FAB283" s="159"/>
      <c r="FAC283" s="164"/>
      <c r="FAD283" s="161"/>
      <c r="FAE283" s="164"/>
      <c r="FAF283" s="161"/>
      <c r="FAG283" s="164"/>
      <c r="FAH283" s="163"/>
      <c r="FAI283" s="4"/>
      <c r="FAJ283" s="3"/>
      <c r="FAK283" s="161"/>
      <c r="FAL283" s="621"/>
      <c r="FAM283" s="623"/>
      <c r="FAN283" s="625"/>
      <c r="FAO283" s="7"/>
      <c r="FAP283" s="628"/>
      <c r="FAQ283" s="629"/>
      <c r="FAR283" s="4"/>
      <c r="FAS283" s="9"/>
      <c r="FAT283" s="631"/>
      <c r="FAU283" s="4"/>
      <c r="FAV283" s="5"/>
      <c r="FAW283" s="633"/>
      <c r="FAX283" s="646"/>
      <c r="FAY283" s="625"/>
      <c r="FAZ283" s="642"/>
      <c r="FBA283" s="644"/>
      <c r="FBB283" s="4"/>
      <c r="FBC283" s="8"/>
      <c r="FBD283" s="7"/>
      <c r="FBE283" s="5"/>
      <c r="FBF283" s="6"/>
      <c r="FBG283" s="5"/>
      <c r="FBH283" s="159"/>
      <c r="FBI283" s="164"/>
      <c r="FBJ283" s="161"/>
      <c r="FBK283" s="164"/>
      <c r="FBL283" s="161"/>
      <c r="FBM283" s="164"/>
      <c r="FBN283" s="163"/>
      <c r="FBO283" s="4"/>
      <c r="FBP283" s="3"/>
      <c r="FBQ283" s="161"/>
      <c r="FBR283" s="621"/>
      <c r="FBS283" s="623"/>
      <c r="FBT283" s="625"/>
      <c r="FBU283" s="7"/>
      <c r="FBV283" s="628"/>
      <c r="FBW283" s="629"/>
      <c r="FBX283" s="4"/>
      <c r="FBY283" s="9"/>
      <c r="FBZ283" s="631"/>
      <c r="FCA283" s="4"/>
      <c r="FCB283" s="5"/>
      <c r="FCC283" s="633"/>
      <c r="FCD283" s="646"/>
      <c r="FCE283" s="625"/>
      <c r="FCF283" s="642"/>
      <c r="FCG283" s="644"/>
      <c r="FCH283" s="4"/>
      <c r="FCI283" s="8"/>
      <c r="FCJ283" s="7"/>
      <c r="FCK283" s="5"/>
      <c r="FCL283" s="6"/>
      <c r="FCM283" s="5"/>
      <c r="FCN283" s="159"/>
      <c r="FCO283" s="164"/>
      <c r="FCP283" s="161"/>
      <c r="FCQ283" s="164"/>
      <c r="FCR283" s="161"/>
      <c r="FCS283" s="164"/>
      <c r="FCT283" s="163"/>
      <c r="FCU283" s="4"/>
      <c r="FCV283" s="3"/>
      <c r="FCW283" s="161"/>
      <c r="FCX283" s="621"/>
      <c r="FCY283" s="623"/>
      <c r="FCZ283" s="625"/>
      <c r="FDA283" s="7"/>
      <c r="FDB283" s="628"/>
      <c r="FDC283" s="629"/>
      <c r="FDD283" s="4"/>
      <c r="FDE283" s="9"/>
      <c r="FDF283" s="631"/>
      <c r="FDG283" s="4"/>
      <c r="FDH283" s="5"/>
      <c r="FDI283" s="633"/>
      <c r="FDJ283" s="646"/>
      <c r="FDK283" s="625"/>
      <c r="FDL283" s="642"/>
      <c r="FDM283" s="644"/>
      <c r="FDN283" s="4"/>
      <c r="FDO283" s="8"/>
      <c r="FDP283" s="7"/>
      <c r="FDQ283" s="5"/>
      <c r="FDR283" s="6"/>
      <c r="FDS283" s="5"/>
      <c r="FDT283" s="159"/>
      <c r="FDU283" s="164"/>
      <c r="FDV283" s="161"/>
      <c r="FDW283" s="164"/>
      <c r="FDX283" s="161"/>
      <c r="FDY283" s="164"/>
      <c r="FDZ283" s="163"/>
      <c r="FEA283" s="4"/>
      <c r="FEB283" s="3"/>
      <c r="FEC283" s="161"/>
      <c r="FED283" s="621"/>
      <c r="FEE283" s="623"/>
      <c r="FEF283" s="625"/>
      <c r="FEG283" s="7"/>
      <c r="FEH283" s="628"/>
      <c r="FEI283" s="629"/>
      <c r="FEJ283" s="4"/>
      <c r="FEK283" s="9"/>
      <c r="FEL283" s="631"/>
      <c r="FEM283" s="4"/>
      <c r="FEN283" s="5"/>
      <c r="FEO283" s="633"/>
      <c r="FEP283" s="646"/>
      <c r="FEQ283" s="625"/>
      <c r="FER283" s="642"/>
      <c r="FES283" s="644"/>
      <c r="FET283" s="4"/>
      <c r="FEU283" s="8"/>
      <c r="FEV283" s="7"/>
      <c r="FEW283" s="5"/>
      <c r="FEX283" s="6"/>
      <c r="FEY283" s="5"/>
      <c r="FEZ283" s="159"/>
      <c r="FFA283" s="164"/>
      <c r="FFB283" s="161"/>
      <c r="FFC283" s="164"/>
      <c r="FFD283" s="161"/>
      <c r="FFE283" s="164"/>
      <c r="FFF283" s="163"/>
      <c r="FFG283" s="4"/>
      <c r="FFH283" s="3"/>
      <c r="FFI283" s="161"/>
      <c r="FFJ283" s="621"/>
      <c r="FFK283" s="623"/>
      <c r="FFL283" s="625"/>
      <c r="FFM283" s="7"/>
      <c r="FFN283" s="628"/>
      <c r="FFO283" s="629"/>
      <c r="FFP283" s="4"/>
      <c r="FFQ283" s="9"/>
      <c r="FFR283" s="631"/>
      <c r="FFS283" s="4"/>
      <c r="FFT283" s="5"/>
      <c r="FFU283" s="633"/>
      <c r="FFV283" s="646"/>
      <c r="FFW283" s="625"/>
      <c r="FFX283" s="642"/>
      <c r="FFY283" s="644"/>
      <c r="FFZ283" s="4"/>
      <c r="FGA283" s="8"/>
      <c r="FGB283" s="7"/>
      <c r="FGC283" s="5"/>
      <c r="FGD283" s="6"/>
      <c r="FGE283" s="5"/>
      <c r="FGF283" s="159"/>
      <c r="FGG283" s="164"/>
      <c r="FGH283" s="161"/>
      <c r="FGI283" s="164"/>
      <c r="FGJ283" s="161"/>
      <c r="FGK283" s="164"/>
      <c r="FGL283" s="163"/>
      <c r="FGM283" s="4"/>
      <c r="FGN283" s="3"/>
      <c r="FGO283" s="161"/>
      <c r="FGP283" s="621"/>
      <c r="FGQ283" s="623"/>
      <c r="FGR283" s="625"/>
      <c r="FGS283" s="7"/>
      <c r="FGT283" s="628"/>
      <c r="FGU283" s="629"/>
      <c r="FGV283" s="4"/>
      <c r="FGW283" s="9"/>
      <c r="FGX283" s="631"/>
      <c r="FGY283" s="4"/>
      <c r="FGZ283" s="5"/>
      <c r="FHA283" s="633"/>
      <c r="FHB283" s="646"/>
      <c r="FHC283" s="625"/>
      <c r="FHD283" s="642"/>
      <c r="FHE283" s="644"/>
      <c r="FHF283" s="4"/>
      <c r="FHG283" s="8"/>
      <c r="FHH283" s="7"/>
      <c r="FHI283" s="5"/>
      <c r="FHJ283" s="6"/>
      <c r="FHK283" s="5"/>
      <c r="FHL283" s="159"/>
      <c r="FHM283" s="164"/>
      <c r="FHN283" s="161"/>
      <c r="FHO283" s="164"/>
      <c r="FHP283" s="161"/>
      <c r="FHQ283" s="164"/>
      <c r="FHR283" s="163"/>
      <c r="FHS283" s="4"/>
      <c r="FHT283" s="3"/>
      <c r="FHU283" s="161"/>
      <c r="FHV283" s="621"/>
      <c r="FHW283" s="623"/>
      <c r="FHX283" s="625"/>
      <c r="FHY283" s="7"/>
      <c r="FHZ283" s="628"/>
      <c r="FIA283" s="629"/>
      <c r="FIB283" s="4"/>
      <c r="FIC283" s="9"/>
      <c r="FID283" s="631"/>
      <c r="FIE283" s="4"/>
      <c r="FIF283" s="5"/>
      <c r="FIG283" s="633"/>
      <c r="FIH283" s="646"/>
      <c r="FII283" s="625"/>
      <c r="FIJ283" s="642"/>
      <c r="FIK283" s="644"/>
      <c r="FIL283" s="4"/>
      <c r="FIM283" s="8"/>
      <c r="FIN283" s="7"/>
      <c r="FIO283" s="5"/>
      <c r="FIP283" s="6"/>
      <c r="FIQ283" s="5"/>
      <c r="FIR283" s="159"/>
      <c r="FIS283" s="164"/>
      <c r="FIT283" s="161"/>
      <c r="FIU283" s="164"/>
      <c r="FIV283" s="161"/>
      <c r="FIW283" s="164"/>
      <c r="FIX283" s="163"/>
      <c r="FIY283" s="4"/>
      <c r="FIZ283" s="3"/>
      <c r="FJA283" s="161"/>
      <c r="FJB283" s="621"/>
      <c r="FJC283" s="623"/>
      <c r="FJD283" s="625"/>
      <c r="FJE283" s="7"/>
      <c r="FJF283" s="628"/>
      <c r="FJG283" s="629"/>
      <c r="FJH283" s="4"/>
      <c r="FJI283" s="9"/>
      <c r="FJJ283" s="631"/>
      <c r="FJK283" s="4"/>
      <c r="FJL283" s="5"/>
      <c r="FJM283" s="633"/>
      <c r="FJN283" s="646"/>
      <c r="FJO283" s="625"/>
      <c r="FJP283" s="642"/>
      <c r="FJQ283" s="644"/>
      <c r="FJR283" s="4"/>
      <c r="FJS283" s="8"/>
      <c r="FJT283" s="7"/>
      <c r="FJU283" s="5"/>
      <c r="FJV283" s="6"/>
      <c r="FJW283" s="5"/>
      <c r="FJX283" s="159"/>
      <c r="FJY283" s="164"/>
      <c r="FJZ283" s="161"/>
      <c r="FKA283" s="164"/>
      <c r="FKB283" s="161"/>
      <c r="FKC283" s="164"/>
      <c r="FKD283" s="163"/>
      <c r="FKE283" s="4"/>
      <c r="FKF283" s="3"/>
      <c r="FKG283" s="161"/>
      <c r="FKH283" s="621"/>
      <c r="FKI283" s="623"/>
      <c r="FKJ283" s="625"/>
      <c r="FKK283" s="7"/>
      <c r="FKL283" s="628"/>
      <c r="FKM283" s="629"/>
      <c r="FKN283" s="4"/>
      <c r="FKO283" s="9"/>
      <c r="FKP283" s="631"/>
      <c r="FKQ283" s="4"/>
      <c r="FKR283" s="5"/>
      <c r="FKS283" s="633"/>
      <c r="FKT283" s="646"/>
      <c r="FKU283" s="625"/>
      <c r="FKV283" s="642"/>
      <c r="FKW283" s="644"/>
      <c r="FKX283" s="4"/>
      <c r="FKY283" s="8"/>
      <c r="FKZ283" s="7"/>
      <c r="FLA283" s="5"/>
      <c r="FLB283" s="6"/>
      <c r="FLC283" s="5"/>
      <c r="FLD283" s="159"/>
      <c r="FLE283" s="164"/>
      <c r="FLF283" s="161"/>
      <c r="FLG283" s="164"/>
      <c r="FLH283" s="161"/>
      <c r="FLI283" s="164"/>
      <c r="FLJ283" s="163"/>
      <c r="FLK283" s="4"/>
      <c r="FLL283" s="3"/>
      <c r="FLM283" s="161"/>
      <c r="FLN283" s="621"/>
      <c r="FLO283" s="623"/>
      <c r="FLP283" s="625"/>
      <c r="FLQ283" s="7"/>
      <c r="FLR283" s="628"/>
      <c r="FLS283" s="629"/>
      <c r="FLT283" s="4"/>
      <c r="FLU283" s="9"/>
      <c r="FLV283" s="631"/>
      <c r="FLW283" s="4"/>
      <c r="FLX283" s="5"/>
      <c r="FLY283" s="633"/>
      <c r="FLZ283" s="646"/>
      <c r="FMA283" s="625"/>
      <c r="FMB283" s="642"/>
      <c r="FMC283" s="644"/>
      <c r="FMD283" s="4"/>
      <c r="FME283" s="8"/>
      <c r="FMF283" s="7"/>
      <c r="FMG283" s="5"/>
      <c r="FMH283" s="6"/>
      <c r="FMI283" s="5"/>
      <c r="FMJ283" s="159"/>
      <c r="FMK283" s="164"/>
      <c r="FML283" s="161"/>
      <c r="FMM283" s="164"/>
      <c r="FMN283" s="161"/>
      <c r="FMO283" s="164"/>
      <c r="FMP283" s="163"/>
      <c r="FMQ283" s="4"/>
      <c r="FMR283" s="3"/>
      <c r="FMS283" s="161"/>
      <c r="FMT283" s="621"/>
      <c r="FMU283" s="623"/>
      <c r="FMV283" s="625"/>
      <c r="FMW283" s="7"/>
      <c r="FMX283" s="628"/>
      <c r="FMY283" s="629"/>
      <c r="FMZ283" s="4"/>
      <c r="FNA283" s="9"/>
      <c r="FNB283" s="631"/>
      <c r="FNC283" s="4"/>
      <c r="FND283" s="5"/>
      <c r="FNE283" s="633"/>
      <c r="FNF283" s="646"/>
      <c r="FNG283" s="625"/>
      <c r="FNH283" s="642"/>
      <c r="FNI283" s="644"/>
      <c r="FNJ283" s="4"/>
      <c r="FNK283" s="8"/>
      <c r="FNL283" s="7"/>
      <c r="FNM283" s="5"/>
      <c r="FNN283" s="6"/>
      <c r="FNO283" s="5"/>
      <c r="FNP283" s="159"/>
      <c r="FNQ283" s="164"/>
      <c r="FNR283" s="161"/>
      <c r="FNS283" s="164"/>
      <c r="FNT283" s="161"/>
      <c r="FNU283" s="164"/>
      <c r="FNV283" s="163"/>
      <c r="FNW283" s="4"/>
      <c r="FNX283" s="3"/>
      <c r="FNY283" s="161"/>
      <c r="FNZ283" s="621"/>
      <c r="FOA283" s="623"/>
      <c r="FOB283" s="625"/>
      <c r="FOC283" s="7"/>
      <c r="FOD283" s="628"/>
      <c r="FOE283" s="629"/>
      <c r="FOF283" s="4"/>
      <c r="FOG283" s="9"/>
      <c r="FOH283" s="631"/>
      <c r="FOI283" s="4"/>
      <c r="FOJ283" s="5"/>
      <c r="FOK283" s="633"/>
      <c r="FOL283" s="646"/>
      <c r="FOM283" s="625"/>
      <c r="FON283" s="642"/>
      <c r="FOO283" s="644"/>
      <c r="FOP283" s="4"/>
      <c r="FOQ283" s="8"/>
      <c r="FOR283" s="7"/>
      <c r="FOS283" s="5"/>
      <c r="FOT283" s="6"/>
      <c r="FOU283" s="5"/>
      <c r="FOV283" s="159"/>
      <c r="FOW283" s="164"/>
      <c r="FOX283" s="161"/>
      <c r="FOY283" s="164"/>
      <c r="FOZ283" s="161"/>
      <c r="FPA283" s="164"/>
      <c r="FPB283" s="163"/>
      <c r="FPC283" s="4"/>
      <c r="FPD283" s="3"/>
      <c r="FPE283" s="161"/>
      <c r="FPF283" s="621"/>
      <c r="FPG283" s="623"/>
      <c r="FPH283" s="625"/>
      <c r="FPI283" s="7"/>
      <c r="FPJ283" s="628"/>
      <c r="FPK283" s="629"/>
      <c r="FPL283" s="4"/>
      <c r="FPM283" s="9"/>
      <c r="FPN283" s="631"/>
      <c r="FPO283" s="4"/>
      <c r="FPP283" s="5"/>
      <c r="FPQ283" s="633"/>
      <c r="FPR283" s="646"/>
      <c r="FPS283" s="625"/>
      <c r="FPT283" s="642"/>
      <c r="FPU283" s="644"/>
      <c r="FPV283" s="4"/>
      <c r="FPW283" s="8"/>
      <c r="FPX283" s="7"/>
      <c r="FPY283" s="5"/>
      <c r="FPZ283" s="6"/>
      <c r="FQA283" s="5"/>
      <c r="FQB283" s="159"/>
      <c r="FQC283" s="164"/>
      <c r="FQD283" s="161"/>
      <c r="FQE283" s="164"/>
      <c r="FQF283" s="161"/>
      <c r="FQG283" s="164"/>
      <c r="FQH283" s="163"/>
      <c r="FQI283" s="4"/>
      <c r="FQJ283" s="3"/>
      <c r="FQK283" s="161"/>
      <c r="FQL283" s="621"/>
      <c r="FQM283" s="623"/>
      <c r="FQN283" s="625"/>
      <c r="FQO283" s="7"/>
      <c r="FQP283" s="628"/>
      <c r="FQQ283" s="629"/>
      <c r="FQR283" s="4"/>
      <c r="FQS283" s="9"/>
      <c r="FQT283" s="631"/>
      <c r="FQU283" s="4"/>
      <c r="FQV283" s="5"/>
      <c r="FQW283" s="633"/>
      <c r="FQX283" s="646"/>
      <c r="FQY283" s="625"/>
      <c r="FQZ283" s="642"/>
      <c r="FRA283" s="644"/>
      <c r="FRB283" s="4"/>
      <c r="FRC283" s="8"/>
      <c r="FRD283" s="7"/>
      <c r="FRE283" s="5"/>
      <c r="FRF283" s="6"/>
      <c r="FRG283" s="5"/>
      <c r="FRH283" s="159"/>
      <c r="FRI283" s="164"/>
      <c r="FRJ283" s="161"/>
      <c r="FRK283" s="164"/>
      <c r="FRL283" s="161"/>
      <c r="FRM283" s="164"/>
      <c r="FRN283" s="163"/>
      <c r="FRO283" s="4"/>
      <c r="FRP283" s="3"/>
      <c r="FRQ283" s="161"/>
      <c r="FRR283" s="621"/>
      <c r="FRS283" s="623"/>
      <c r="FRT283" s="625"/>
      <c r="FRU283" s="7"/>
      <c r="FRV283" s="628"/>
      <c r="FRW283" s="629"/>
      <c r="FRX283" s="4"/>
      <c r="FRY283" s="9"/>
      <c r="FRZ283" s="631"/>
      <c r="FSA283" s="4"/>
      <c r="FSB283" s="5"/>
      <c r="FSC283" s="633"/>
      <c r="FSD283" s="646"/>
      <c r="FSE283" s="625"/>
      <c r="FSF283" s="642"/>
      <c r="FSG283" s="644"/>
      <c r="FSH283" s="4"/>
      <c r="FSI283" s="8"/>
      <c r="FSJ283" s="7"/>
      <c r="FSK283" s="5"/>
      <c r="FSL283" s="6"/>
      <c r="FSM283" s="5"/>
      <c r="FSN283" s="159"/>
      <c r="FSO283" s="164"/>
      <c r="FSP283" s="161"/>
      <c r="FSQ283" s="164"/>
      <c r="FSR283" s="161"/>
      <c r="FSS283" s="164"/>
      <c r="FST283" s="163"/>
      <c r="FSU283" s="4"/>
      <c r="FSV283" s="3"/>
      <c r="FSW283" s="161"/>
      <c r="FSX283" s="621"/>
      <c r="FSY283" s="623"/>
      <c r="FSZ283" s="625"/>
      <c r="FTA283" s="7"/>
      <c r="FTB283" s="628"/>
      <c r="FTC283" s="629"/>
      <c r="FTD283" s="4"/>
      <c r="FTE283" s="9"/>
      <c r="FTF283" s="631"/>
      <c r="FTG283" s="4"/>
      <c r="FTH283" s="5"/>
      <c r="FTI283" s="633"/>
      <c r="FTJ283" s="646"/>
      <c r="FTK283" s="625"/>
      <c r="FTL283" s="642"/>
      <c r="FTM283" s="644"/>
      <c r="FTN283" s="4"/>
      <c r="FTO283" s="8"/>
      <c r="FTP283" s="7"/>
      <c r="FTQ283" s="5"/>
      <c r="FTR283" s="6"/>
      <c r="FTS283" s="5"/>
      <c r="FTT283" s="159"/>
      <c r="FTU283" s="164"/>
      <c r="FTV283" s="161"/>
      <c r="FTW283" s="164"/>
      <c r="FTX283" s="161"/>
      <c r="FTY283" s="164"/>
      <c r="FTZ283" s="163"/>
      <c r="FUA283" s="4"/>
      <c r="FUB283" s="3"/>
      <c r="FUC283" s="161"/>
      <c r="FUD283" s="621"/>
      <c r="FUE283" s="623"/>
      <c r="FUF283" s="625"/>
      <c r="FUG283" s="7"/>
      <c r="FUH283" s="628"/>
      <c r="FUI283" s="629"/>
      <c r="FUJ283" s="4"/>
      <c r="FUK283" s="9"/>
      <c r="FUL283" s="631"/>
      <c r="FUM283" s="4"/>
      <c r="FUN283" s="5"/>
      <c r="FUO283" s="633"/>
      <c r="FUP283" s="646"/>
      <c r="FUQ283" s="625"/>
      <c r="FUR283" s="642"/>
      <c r="FUS283" s="644"/>
      <c r="FUT283" s="4"/>
      <c r="FUU283" s="8"/>
      <c r="FUV283" s="7"/>
      <c r="FUW283" s="5"/>
      <c r="FUX283" s="6"/>
      <c r="FUY283" s="5"/>
      <c r="FUZ283" s="159"/>
      <c r="FVA283" s="164"/>
      <c r="FVB283" s="161"/>
      <c r="FVC283" s="164"/>
      <c r="FVD283" s="161"/>
      <c r="FVE283" s="164"/>
      <c r="FVF283" s="163"/>
      <c r="FVG283" s="4"/>
      <c r="FVH283" s="3"/>
      <c r="FVI283" s="161"/>
      <c r="FVJ283" s="621"/>
      <c r="FVK283" s="623"/>
      <c r="FVL283" s="625"/>
      <c r="FVM283" s="7"/>
      <c r="FVN283" s="628"/>
      <c r="FVO283" s="629"/>
      <c r="FVP283" s="4"/>
      <c r="FVQ283" s="9"/>
      <c r="FVR283" s="631"/>
      <c r="FVS283" s="4"/>
      <c r="FVT283" s="5"/>
      <c r="FVU283" s="633"/>
      <c r="FVV283" s="646"/>
      <c r="FVW283" s="625"/>
      <c r="FVX283" s="642"/>
      <c r="FVY283" s="644"/>
      <c r="FVZ283" s="4"/>
      <c r="FWA283" s="8"/>
      <c r="FWB283" s="7"/>
      <c r="FWC283" s="5"/>
      <c r="FWD283" s="6"/>
      <c r="FWE283" s="5"/>
      <c r="FWF283" s="159"/>
      <c r="FWG283" s="164"/>
      <c r="FWH283" s="161"/>
      <c r="FWI283" s="164"/>
      <c r="FWJ283" s="161"/>
      <c r="FWK283" s="164"/>
      <c r="FWL283" s="163"/>
      <c r="FWM283" s="4"/>
      <c r="FWN283" s="3"/>
      <c r="FWO283" s="161"/>
      <c r="FWP283" s="621"/>
      <c r="FWQ283" s="623"/>
      <c r="FWR283" s="625"/>
      <c r="FWS283" s="7"/>
      <c r="FWT283" s="628"/>
      <c r="FWU283" s="629"/>
      <c r="FWV283" s="4"/>
      <c r="FWW283" s="9"/>
      <c r="FWX283" s="631"/>
      <c r="FWY283" s="4"/>
      <c r="FWZ283" s="5"/>
      <c r="FXA283" s="633"/>
      <c r="FXB283" s="646"/>
      <c r="FXC283" s="625"/>
      <c r="FXD283" s="642"/>
      <c r="FXE283" s="644"/>
      <c r="FXF283" s="4"/>
      <c r="FXG283" s="8"/>
      <c r="FXH283" s="7"/>
      <c r="FXI283" s="5"/>
      <c r="FXJ283" s="6"/>
      <c r="FXK283" s="5"/>
      <c r="FXL283" s="159"/>
      <c r="FXM283" s="164"/>
      <c r="FXN283" s="161"/>
      <c r="FXO283" s="164"/>
      <c r="FXP283" s="161"/>
      <c r="FXQ283" s="164"/>
      <c r="FXR283" s="163"/>
      <c r="FXS283" s="4"/>
      <c r="FXT283" s="3"/>
      <c r="FXU283" s="161"/>
      <c r="FXV283" s="621"/>
      <c r="FXW283" s="623"/>
      <c r="FXX283" s="625"/>
      <c r="FXY283" s="7"/>
      <c r="FXZ283" s="628"/>
      <c r="FYA283" s="629"/>
      <c r="FYB283" s="4"/>
      <c r="FYC283" s="9"/>
      <c r="FYD283" s="631"/>
      <c r="FYE283" s="4"/>
      <c r="FYF283" s="5"/>
      <c r="FYG283" s="633"/>
      <c r="FYH283" s="646"/>
      <c r="FYI283" s="625"/>
      <c r="FYJ283" s="642"/>
      <c r="FYK283" s="644"/>
      <c r="FYL283" s="4"/>
      <c r="FYM283" s="8"/>
      <c r="FYN283" s="7"/>
      <c r="FYO283" s="5"/>
      <c r="FYP283" s="6"/>
      <c r="FYQ283" s="5"/>
      <c r="FYR283" s="159"/>
      <c r="FYS283" s="164"/>
      <c r="FYT283" s="161"/>
      <c r="FYU283" s="164"/>
      <c r="FYV283" s="161"/>
      <c r="FYW283" s="164"/>
      <c r="FYX283" s="163"/>
      <c r="FYY283" s="4"/>
      <c r="FYZ283" s="3"/>
      <c r="FZA283" s="161"/>
      <c r="FZB283" s="621"/>
      <c r="FZC283" s="623"/>
      <c r="FZD283" s="625"/>
      <c r="FZE283" s="7"/>
      <c r="FZF283" s="628"/>
      <c r="FZG283" s="629"/>
      <c r="FZH283" s="4"/>
      <c r="FZI283" s="9"/>
      <c r="FZJ283" s="631"/>
      <c r="FZK283" s="4"/>
      <c r="FZL283" s="5"/>
      <c r="FZM283" s="633"/>
      <c r="FZN283" s="646"/>
      <c r="FZO283" s="625"/>
      <c r="FZP283" s="642"/>
      <c r="FZQ283" s="644"/>
      <c r="FZR283" s="4"/>
      <c r="FZS283" s="8"/>
      <c r="FZT283" s="7"/>
      <c r="FZU283" s="5"/>
      <c r="FZV283" s="6"/>
      <c r="FZW283" s="5"/>
      <c r="FZX283" s="159"/>
      <c r="FZY283" s="164"/>
      <c r="FZZ283" s="161"/>
      <c r="GAA283" s="164"/>
      <c r="GAB283" s="161"/>
      <c r="GAC283" s="164"/>
      <c r="GAD283" s="163"/>
      <c r="GAE283" s="4"/>
      <c r="GAF283" s="3"/>
      <c r="GAG283" s="161"/>
      <c r="GAH283" s="621"/>
      <c r="GAI283" s="623"/>
      <c r="GAJ283" s="625"/>
      <c r="GAK283" s="7"/>
      <c r="GAL283" s="628"/>
      <c r="GAM283" s="629"/>
      <c r="GAN283" s="4"/>
      <c r="GAO283" s="9"/>
      <c r="GAP283" s="631"/>
      <c r="GAQ283" s="4"/>
      <c r="GAR283" s="5"/>
      <c r="GAS283" s="633"/>
      <c r="GAT283" s="646"/>
      <c r="GAU283" s="625"/>
      <c r="GAV283" s="642"/>
      <c r="GAW283" s="644"/>
      <c r="GAX283" s="4"/>
      <c r="GAY283" s="8"/>
      <c r="GAZ283" s="7"/>
      <c r="GBA283" s="5"/>
      <c r="GBB283" s="6"/>
      <c r="GBC283" s="5"/>
      <c r="GBD283" s="159"/>
      <c r="GBE283" s="164"/>
      <c r="GBF283" s="161"/>
      <c r="GBG283" s="164"/>
      <c r="GBH283" s="161"/>
      <c r="GBI283" s="164"/>
      <c r="GBJ283" s="163"/>
      <c r="GBK283" s="4"/>
      <c r="GBL283" s="3"/>
      <c r="GBM283" s="161"/>
      <c r="GBN283" s="621"/>
      <c r="GBO283" s="623"/>
      <c r="GBP283" s="625"/>
      <c r="GBQ283" s="7"/>
      <c r="GBR283" s="628"/>
      <c r="GBS283" s="629"/>
      <c r="GBT283" s="4"/>
      <c r="GBU283" s="9"/>
      <c r="GBV283" s="631"/>
      <c r="GBW283" s="4"/>
      <c r="GBX283" s="5"/>
      <c r="GBY283" s="633"/>
      <c r="GBZ283" s="646"/>
      <c r="GCA283" s="625"/>
      <c r="GCB283" s="642"/>
      <c r="GCC283" s="644"/>
      <c r="GCD283" s="4"/>
      <c r="GCE283" s="8"/>
      <c r="GCF283" s="7"/>
      <c r="GCG283" s="5"/>
      <c r="GCH283" s="6"/>
      <c r="GCI283" s="5"/>
      <c r="GCJ283" s="159"/>
      <c r="GCK283" s="164"/>
      <c r="GCL283" s="161"/>
      <c r="GCM283" s="164"/>
      <c r="GCN283" s="161"/>
      <c r="GCO283" s="164"/>
      <c r="GCP283" s="163"/>
      <c r="GCQ283" s="4"/>
      <c r="GCR283" s="3"/>
      <c r="GCS283" s="161"/>
      <c r="GCT283" s="621"/>
      <c r="GCU283" s="623"/>
      <c r="GCV283" s="625"/>
      <c r="GCW283" s="7"/>
      <c r="GCX283" s="628"/>
      <c r="GCY283" s="629"/>
      <c r="GCZ283" s="4"/>
      <c r="GDA283" s="9"/>
      <c r="GDB283" s="631"/>
      <c r="GDC283" s="4"/>
      <c r="GDD283" s="5"/>
      <c r="GDE283" s="633"/>
      <c r="GDF283" s="646"/>
      <c r="GDG283" s="625"/>
      <c r="GDH283" s="642"/>
      <c r="GDI283" s="644"/>
      <c r="GDJ283" s="4"/>
      <c r="GDK283" s="8"/>
      <c r="GDL283" s="7"/>
      <c r="GDM283" s="5"/>
      <c r="GDN283" s="6"/>
      <c r="GDO283" s="5"/>
      <c r="GDP283" s="159"/>
      <c r="GDQ283" s="164"/>
      <c r="GDR283" s="161"/>
      <c r="GDS283" s="164"/>
      <c r="GDT283" s="161"/>
      <c r="GDU283" s="164"/>
      <c r="GDV283" s="163"/>
      <c r="GDW283" s="4"/>
      <c r="GDX283" s="3"/>
      <c r="GDY283" s="161"/>
      <c r="GDZ283" s="621"/>
      <c r="GEA283" s="623"/>
      <c r="GEB283" s="625"/>
      <c r="GEC283" s="7"/>
      <c r="GED283" s="628"/>
      <c r="GEE283" s="629"/>
      <c r="GEF283" s="4"/>
      <c r="GEG283" s="9"/>
      <c r="GEH283" s="631"/>
      <c r="GEI283" s="4"/>
      <c r="GEJ283" s="5"/>
      <c r="GEK283" s="633"/>
      <c r="GEL283" s="646"/>
      <c r="GEM283" s="625"/>
      <c r="GEN283" s="642"/>
      <c r="GEO283" s="644"/>
      <c r="GEP283" s="4"/>
      <c r="GEQ283" s="8"/>
      <c r="GER283" s="7"/>
      <c r="GES283" s="5"/>
      <c r="GET283" s="6"/>
      <c r="GEU283" s="5"/>
      <c r="GEV283" s="159"/>
      <c r="GEW283" s="164"/>
      <c r="GEX283" s="161"/>
      <c r="GEY283" s="164"/>
      <c r="GEZ283" s="161"/>
      <c r="GFA283" s="164"/>
      <c r="GFB283" s="163"/>
      <c r="GFC283" s="4"/>
      <c r="GFD283" s="3"/>
      <c r="GFE283" s="161"/>
      <c r="GFF283" s="621"/>
      <c r="GFG283" s="623"/>
      <c r="GFH283" s="625"/>
      <c r="GFI283" s="7"/>
      <c r="GFJ283" s="628"/>
      <c r="GFK283" s="629"/>
      <c r="GFL283" s="4"/>
      <c r="GFM283" s="9"/>
      <c r="GFN283" s="631"/>
      <c r="GFO283" s="4"/>
      <c r="GFP283" s="5"/>
      <c r="GFQ283" s="633"/>
      <c r="GFR283" s="646"/>
      <c r="GFS283" s="625"/>
      <c r="GFT283" s="642"/>
      <c r="GFU283" s="644"/>
      <c r="GFV283" s="4"/>
      <c r="GFW283" s="8"/>
      <c r="GFX283" s="7"/>
      <c r="GFY283" s="5"/>
      <c r="GFZ283" s="6"/>
      <c r="GGA283" s="5"/>
      <c r="GGB283" s="159"/>
      <c r="GGC283" s="164"/>
      <c r="GGD283" s="161"/>
      <c r="GGE283" s="164"/>
      <c r="GGF283" s="161"/>
      <c r="GGG283" s="164"/>
      <c r="GGH283" s="163"/>
      <c r="GGI283" s="4"/>
      <c r="GGJ283" s="3"/>
      <c r="GGK283" s="161"/>
      <c r="GGL283" s="621"/>
      <c r="GGM283" s="623"/>
      <c r="GGN283" s="625"/>
      <c r="GGO283" s="7"/>
      <c r="GGP283" s="628"/>
      <c r="GGQ283" s="629"/>
      <c r="GGR283" s="4"/>
      <c r="GGS283" s="9"/>
      <c r="GGT283" s="631"/>
      <c r="GGU283" s="4"/>
      <c r="GGV283" s="5"/>
      <c r="GGW283" s="633"/>
      <c r="GGX283" s="646"/>
      <c r="GGY283" s="625"/>
      <c r="GGZ283" s="642"/>
      <c r="GHA283" s="644"/>
      <c r="GHB283" s="4"/>
      <c r="GHC283" s="8"/>
      <c r="GHD283" s="7"/>
      <c r="GHE283" s="5"/>
      <c r="GHF283" s="6"/>
      <c r="GHG283" s="5"/>
      <c r="GHH283" s="159"/>
      <c r="GHI283" s="164"/>
      <c r="GHJ283" s="161"/>
      <c r="GHK283" s="164"/>
      <c r="GHL283" s="161"/>
      <c r="GHM283" s="164"/>
      <c r="GHN283" s="163"/>
      <c r="GHO283" s="4"/>
      <c r="GHP283" s="3"/>
      <c r="GHQ283" s="161"/>
      <c r="GHR283" s="621"/>
      <c r="GHS283" s="623"/>
      <c r="GHT283" s="625"/>
      <c r="GHU283" s="7"/>
      <c r="GHV283" s="628"/>
      <c r="GHW283" s="629"/>
      <c r="GHX283" s="4"/>
      <c r="GHY283" s="9"/>
      <c r="GHZ283" s="631"/>
      <c r="GIA283" s="4"/>
      <c r="GIB283" s="5"/>
      <c r="GIC283" s="633"/>
      <c r="GID283" s="646"/>
      <c r="GIE283" s="625"/>
      <c r="GIF283" s="642"/>
      <c r="GIG283" s="644"/>
      <c r="GIH283" s="4"/>
      <c r="GII283" s="8"/>
      <c r="GIJ283" s="7"/>
      <c r="GIK283" s="5"/>
      <c r="GIL283" s="6"/>
      <c r="GIM283" s="5"/>
      <c r="GIN283" s="159"/>
      <c r="GIO283" s="164"/>
      <c r="GIP283" s="161"/>
      <c r="GIQ283" s="164"/>
      <c r="GIR283" s="161"/>
      <c r="GIS283" s="164"/>
      <c r="GIT283" s="163"/>
      <c r="GIU283" s="4"/>
      <c r="GIV283" s="3"/>
      <c r="GIW283" s="161"/>
      <c r="GIX283" s="621"/>
      <c r="GIY283" s="623"/>
      <c r="GIZ283" s="625"/>
      <c r="GJA283" s="7"/>
      <c r="GJB283" s="628"/>
      <c r="GJC283" s="629"/>
      <c r="GJD283" s="4"/>
      <c r="GJE283" s="9"/>
      <c r="GJF283" s="631"/>
      <c r="GJG283" s="4"/>
      <c r="GJH283" s="5"/>
      <c r="GJI283" s="633"/>
      <c r="GJJ283" s="646"/>
      <c r="GJK283" s="625"/>
      <c r="GJL283" s="642"/>
      <c r="GJM283" s="644"/>
      <c r="GJN283" s="4"/>
      <c r="GJO283" s="8"/>
      <c r="GJP283" s="7"/>
      <c r="GJQ283" s="5"/>
      <c r="GJR283" s="6"/>
      <c r="GJS283" s="5"/>
      <c r="GJT283" s="159"/>
      <c r="GJU283" s="164"/>
      <c r="GJV283" s="161"/>
      <c r="GJW283" s="164"/>
      <c r="GJX283" s="161"/>
      <c r="GJY283" s="164"/>
      <c r="GJZ283" s="163"/>
      <c r="GKA283" s="4"/>
      <c r="GKB283" s="3"/>
      <c r="GKC283" s="161"/>
      <c r="GKD283" s="621"/>
      <c r="GKE283" s="623"/>
      <c r="GKF283" s="625"/>
      <c r="GKG283" s="7"/>
      <c r="GKH283" s="628"/>
      <c r="GKI283" s="629"/>
      <c r="GKJ283" s="4"/>
      <c r="GKK283" s="9"/>
      <c r="GKL283" s="631"/>
      <c r="GKM283" s="4"/>
      <c r="GKN283" s="5"/>
      <c r="GKO283" s="633"/>
      <c r="GKP283" s="646"/>
      <c r="GKQ283" s="625"/>
      <c r="GKR283" s="642"/>
      <c r="GKS283" s="644"/>
      <c r="GKT283" s="4"/>
      <c r="GKU283" s="8"/>
      <c r="GKV283" s="7"/>
      <c r="GKW283" s="5"/>
      <c r="GKX283" s="6"/>
      <c r="GKY283" s="5"/>
      <c r="GKZ283" s="159"/>
      <c r="GLA283" s="164"/>
      <c r="GLB283" s="161"/>
      <c r="GLC283" s="164"/>
      <c r="GLD283" s="161"/>
      <c r="GLE283" s="164"/>
      <c r="GLF283" s="163"/>
      <c r="GLG283" s="4"/>
      <c r="GLH283" s="3"/>
      <c r="GLI283" s="161"/>
      <c r="GLJ283" s="621"/>
      <c r="GLK283" s="623"/>
      <c r="GLL283" s="625"/>
      <c r="GLM283" s="7"/>
      <c r="GLN283" s="628"/>
      <c r="GLO283" s="629"/>
      <c r="GLP283" s="4"/>
      <c r="GLQ283" s="9"/>
      <c r="GLR283" s="631"/>
      <c r="GLS283" s="4"/>
      <c r="GLT283" s="5"/>
      <c r="GLU283" s="633"/>
      <c r="GLV283" s="646"/>
      <c r="GLW283" s="625"/>
      <c r="GLX283" s="642"/>
      <c r="GLY283" s="644"/>
      <c r="GLZ283" s="4"/>
      <c r="GMA283" s="8"/>
      <c r="GMB283" s="7"/>
      <c r="GMC283" s="5"/>
      <c r="GMD283" s="6"/>
      <c r="GME283" s="5"/>
      <c r="GMF283" s="159"/>
      <c r="GMG283" s="164"/>
      <c r="GMH283" s="161"/>
      <c r="GMI283" s="164"/>
      <c r="GMJ283" s="161"/>
      <c r="GMK283" s="164"/>
      <c r="GML283" s="163"/>
      <c r="GMM283" s="4"/>
      <c r="GMN283" s="3"/>
      <c r="GMO283" s="161"/>
      <c r="GMP283" s="621"/>
      <c r="GMQ283" s="623"/>
      <c r="GMR283" s="625"/>
      <c r="GMS283" s="7"/>
      <c r="GMT283" s="628"/>
      <c r="GMU283" s="629"/>
      <c r="GMV283" s="4"/>
      <c r="GMW283" s="9"/>
      <c r="GMX283" s="631"/>
      <c r="GMY283" s="4"/>
      <c r="GMZ283" s="5"/>
      <c r="GNA283" s="633"/>
      <c r="GNB283" s="646"/>
      <c r="GNC283" s="625"/>
      <c r="GND283" s="642"/>
      <c r="GNE283" s="644"/>
      <c r="GNF283" s="4"/>
      <c r="GNG283" s="8"/>
      <c r="GNH283" s="7"/>
      <c r="GNI283" s="5"/>
      <c r="GNJ283" s="6"/>
      <c r="GNK283" s="5"/>
      <c r="GNL283" s="159"/>
      <c r="GNM283" s="164"/>
      <c r="GNN283" s="161"/>
      <c r="GNO283" s="164"/>
      <c r="GNP283" s="161"/>
      <c r="GNQ283" s="164"/>
      <c r="GNR283" s="163"/>
      <c r="GNS283" s="4"/>
      <c r="GNT283" s="3"/>
      <c r="GNU283" s="161"/>
      <c r="GNV283" s="621"/>
      <c r="GNW283" s="623"/>
      <c r="GNX283" s="625"/>
      <c r="GNY283" s="7"/>
      <c r="GNZ283" s="628"/>
      <c r="GOA283" s="629"/>
      <c r="GOB283" s="4"/>
      <c r="GOC283" s="9"/>
      <c r="GOD283" s="631"/>
      <c r="GOE283" s="4"/>
      <c r="GOF283" s="5"/>
      <c r="GOG283" s="633"/>
      <c r="GOH283" s="646"/>
      <c r="GOI283" s="625"/>
      <c r="GOJ283" s="642"/>
      <c r="GOK283" s="644"/>
      <c r="GOL283" s="4"/>
      <c r="GOM283" s="8"/>
      <c r="GON283" s="7"/>
      <c r="GOO283" s="5"/>
      <c r="GOP283" s="6"/>
      <c r="GOQ283" s="5"/>
      <c r="GOR283" s="159"/>
      <c r="GOS283" s="164"/>
      <c r="GOT283" s="161"/>
      <c r="GOU283" s="164"/>
      <c r="GOV283" s="161"/>
      <c r="GOW283" s="164"/>
      <c r="GOX283" s="163"/>
      <c r="GOY283" s="4"/>
      <c r="GOZ283" s="3"/>
      <c r="GPA283" s="161"/>
      <c r="GPB283" s="621"/>
      <c r="GPC283" s="623"/>
      <c r="GPD283" s="625"/>
      <c r="GPE283" s="7"/>
      <c r="GPF283" s="628"/>
      <c r="GPG283" s="629"/>
      <c r="GPH283" s="4"/>
      <c r="GPI283" s="9"/>
      <c r="GPJ283" s="631"/>
      <c r="GPK283" s="4"/>
      <c r="GPL283" s="5"/>
      <c r="GPM283" s="633"/>
      <c r="GPN283" s="646"/>
      <c r="GPO283" s="625"/>
      <c r="GPP283" s="642"/>
      <c r="GPQ283" s="644"/>
      <c r="GPR283" s="4"/>
      <c r="GPS283" s="8"/>
      <c r="GPT283" s="7"/>
      <c r="GPU283" s="5"/>
      <c r="GPV283" s="6"/>
      <c r="GPW283" s="5"/>
      <c r="GPX283" s="159"/>
      <c r="GPY283" s="164"/>
      <c r="GPZ283" s="161"/>
      <c r="GQA283" s="164"/>
      <c r="GQB283" s="161"/>
      <c r="GQC283" s="164"/>
      <c r="GQD283" s="163"/>
      <c r="GQE283" s="4"/>
      <c r="GQF283" s="3"/>
      <c r="GQG283" s="161"/>
      <c r="GQH283" s="621"/>
      <c r="GQI283" s="623"/>
      <c r="GQJ283" s="625"/>
      <c r="GQK283" s="7"/>
      <c r="GQL283" s="628"/>
      <c r="GQM283" s="629"/>
      <c r="GQN283" s="4"/>
      <c r="GQO283" s="9"/>
      <c r="GQP283" s="631"/>
      <c r="GQQ283" s="4"/>
      <c r="GQR283" s="5"/>
      <c r="GQS283" s="633"/>
      <c r="GQT283" s="646"/>
      <c r="GQU283" s="625"/>
      <c r="GQV283" s="642"/>
      <c r="GQW283" s="644"/>
      <c r="GQX283" s="4"/>
      <c r="GQY283" s="8"/>
      <c r="GQZ283" s="7"/>
      <c r="GRA283" s="5"/>
      <c r="GRB283" s="6"/>
      <c r="GRC283" s="5"/>
      <c r="GRD283" s="159"/>
      <c r="GRE283" s="164"/>
      <c r="GRF283" s="161"/>
      <c r="GRG283" s="164"/>
      <c r="GRH283" s="161"/>
      <c r="GRI283" s="164"/>
      <c r="GRJ283" s="163"/>
      <c r="GRK283" s="4"/>
      <c r="GRL283" s="3"/>
      <c r="GRM283" s="161"/>
      <c r="GRN283" s="621"/>
      <c r="GRO283" s="623"/>
      <c r="GRP283" s="625"/>
      <c r="GRQ283" s="7"/>
      <c r="GRR283" s="628"/>
      <c r="GRS283" s="629"/>
      <c r="GRT283" s="4"/>
      <c r="GRU283" s="9"/>
      <c r="GRV283" s="631"/>
      <c r="GRW283" s="4"/>
      <c r="GRX283" s="5"/>
      <c r="GRY283" s="633"/>
      <c r="GRZ283" s="646"/>
      <c r="GSA283" s="625"/>
      <c r="GSB283" s="642"/>
      <c r="GSC283" s="644"/>
      <c r="GSD283" s="4"/>
      <c r="GSE283" s="8"/>
      <c r="GSF283" s="7"/>
      <c r="GSG283" s="5"/>
      <c r="GSH283" s="6"/>
      <c r="GSI283" s="5"/>
      <c r="GSJ283" s="159"/>
      <c r="GSK283" s="164"/>
      <c r="GSL283" s="161"/>
      <c r="GSM283" s="164"/>
      <c r="GSN283" s="161"/>
      <c r="GSO283" s="164"/>
      <c r="GSP283" s="163"/>
      <c r="GSQ283" s="4"/>
      <c r="GSR283" s="3"/>
      <c r="GSS283" s="161"/>
      <c r="GST283" s="621"/>
      <c r="GSU283" s="623"/>
      <c r="GSV283" s="625"/>
      <c r="GSW283" s="7"/>
      <c r="GSX283" s="628"/>
      <c r="GSY283" s="629"/>
      <c r="GSZ283" s="4"/>
      <c r="GTA283" s="9"/>
      <c r="GTB283" s="631"/>
      <c r="GTC283" s="4"/>
      <c r="GTD283" s="5"/>
      <c r="GTE283" s="633"/>
      <c r="GTF283" s="646"/>
      <c r="GTG283" s="625"/>
      <c r="GTH283" s="642"/>
      <c r="GTI283" s="644"/>
      <c r="GTJ283" s="4"/>
      <c r="GTK283" s="8"/>
      <c r="GTL283" s="7"/>
      <c r="GTM283" s="5"/>
      <c r="GTN283" s="6"/>
      <c r="GTO283" s="5"/>
      <c r="GTP283" s="159"/>
      <c r="GTQ283" s="164"/>
      <c r="GTR283" s="161"/>
      <c r="GTS283" s="164"/>
      <c r="GTT283" s="161"/>
      <c r="GTU283" s="164"/>
      <c r="GTV283" s="163"/>
      <c r="GTW283" s="4"/>
      <c r="GTX283" s="3"/>
      <c r="GTY283" s="161"/>
      <c r="GTZ283" s="621"/>
      <c r="GUA283" s="623"/>
      <c r="GUB283" s="625"/>
      <c r="GUC283" s="7"/>
      <c r="GUD283" s="628"/>
      <c r="GUE283" s="629"/>
      <c r="GUF283" s="4"/>
      <c r="GUG283" s="9"/>
      <c r="GUH283" s="631"/>
      <c r="GUI283" s="4"/>
      <c r="GUJ283" s="5"/>
      <c r="GUK283" s="633"/>
      <c r="GUL283" s="646"/>
      <c r="GUM283" s="625"/>
      <c r="GUN283" s="642"/>
      <c r="GUO283" s="644"/>
      <c r="GUP283" s="4"/>
      <c r="GUQ283" s="8"/>
      <c r="GUR283" s="7"/>
      <c r="GUS283" s="5"/>
      <c r="GUT283" s="6"/>
      <c r="GUU283" s="5"/>
      <c r="GUV283" s="159"/>
      <c r="GUW283" s="164"/>
      <c r="GUX283" s="161"/>
      <c r="GUY283" s="164"/>
      <c r="GUZ283" s="161"/>
      <c r="GVA283" s="164"/>
      <c r="GVB283" s="163"/>
      <c r="GVC283" s="4"/>
      <c r="GVD283" s="3"/>
      <c r="GVE283" s="161"/>
      <c r="GVF283" s="621"/>
      <c r="GVG283" s="623"/>
      <c r="GVH283" s="625"/>
      <c r="GVI283" s="7"/>
      <c r="GVJ283" s="628"/>
      <c r="GVK283" s="629"/>
      <c r="GVL283" s="4"/>
      <c r="GVM283" s="9"/>
      <c r="GVN283" s="631"/>
      <c r="GVO283" s="4"/>
      <c r="GVP283" s="5"/>
      <c r="GVQ283" s="633"/>
      <c r="GVR283" s="646"/>
      <c r="GVS283" s="625"/>
      <c r="GVT283" s="642"/>
      <c r="GVU283" s="644"/>
      <c r="GVV283" s="4"/>
      <c r="GVW283" s="8"/>
      <c r="GVX283" s="7"/>
      <c r="GVY283" s="5"/>
      <c r="GVZ283" s="6"/>
      <c r="GWA283" s="5"/>
      <c r="GWB283" s="159"/>
      <c r="GWC283" s="164"/>
      <c r="GWD283" s="161"/>
      <c r="GWE283" s="164"/>
      <c r="GWF283" s="161"/>
      <c r="GWG283" s="164"/>
      <c r="GWH283" s="163"/>
      <c r="GWI283" s="4"/>
      <c r="GWJ283" s="3"/>
      <c r="GWK283" s="161"/>
      <c r="GWL283" s="621"/>
      <c r="GWM283" s="623"/>
      <c r="GWN283" s="625"/>
      <c r="GWO283" s="7"/>
      <c r="GWP283" s="628"/>
      <c r="GWQ283" s="629"/>
      <c r="GWR283" s="4"/>
      <c r="GWS283" s="9"/>
      <c r="GWT283" s="631"/>
      <c r="GWU283" s="4"/>
      <c r="GWV283" s="5"/>
      <c r="GWW283" s="633"/>
      <c r="GWX283" s="646"/>
      <c r="GWY283" s="625"/>
      <c r="GWZ283" s="642"/>
      <c r="GXA283" s="644"/>
      <c r="GXB283" s="4"/>
      <c r="GXC283" s="8"/>
      <c r="GXD283" s="7"/>
      <c r="GXE283" s="5"/>
      <c r="GXF283" s="6"/>
      <c r="GXG283" s="5"/>
      <c r="GXH283" s="159"/>
      <c r="GXI283" s="164"/>
      <c r="GXJ283" s="161"/>
      <c r="GXK283" s="164"/>
      <c r="GXL283" s="161"/>
      <c r="GXM283" s="164"/>
      <c r="GXN283" s="163"/>
      <c r="GXO283" s="4"/>
      <c r="GXP283" s="3"/>
      <c r="GXQ283" s="161"/>
      <c r="GXR283" s="621"/>
      <c r="GXS283" s="623"/>
      <c r="GXT283" s="625"/>
      <c r="GXU283" s="7"/>
      <c r="GXV283" s="628"/>
      <c r="GXW283" s="629"/>
      <c r="GXX283" s="4"/>
      <c r="GXY283" s="9"/>
      <c r="GXZ283" s="631"/>
      <c r="GYA283" s="4"/>
      <c r="GYB283" s="5"/>
      <c r="GYC283" s="633"/>
      <c r="GYD283" s="646"/>
      <c r="GYE283" s="625"/>
      <c r="GYF283" s="642"/>
      <c r="GYG283" s="644"/>
      <c r="GYH283" s="4"/>
      <c r="GYI283" s="8"/>
      <c r="GYJ283" s="7"/>
      <c r="GYK283" s="5"/>
      <c r="GYL283" s="6"/>
      <c r="GYM283" s="5"/>
      <c r="GYN283" s="159"/>
      <c r="GYO283" s="164"/>
      <c r="GYP283" s="161"/>
      <c r="GYQ283" s="164"/>
      <c r="GYR283" s="161"/>
      <c r="GYS283" s="164"/>
      <c r="GYT283" s="163"/>
      <c r="GYU283" s="4"/>
      <c r="GYV283" s="3"/>
      <c r="GYW283" s="161"/>
      <c r="GYX283" s="621"/>
      <c r="GYY283" s="623"/>
      <c r="GYZ283" s="625"/>
      <c r="GZA283" s="7"/>
      <c r="GZB283" s="628"/>
      <c r="GZC283" s="629"/>
      <c r="GZD283" s="4"/>
      <c r="GZE283" s="9"/>
      <c r="GZF283" s="631"/>
      <c r="GZG283" s="4"/>
      <c r="GZH283" s="5"/>
      <c r="GZI283" s="633"/>
      <c r="GZJ283" s="646"/>
      <c r="GZK283" s="625"/>
      <c r="GZL283" s="642"/>
      <c r="GZM283" s="644"/>
      <c r="GZN283" s="4"/>
      <c r="GZO283" s="8"/>
      <c r="GZP283" s="7"/>
      <c r="GZQ283" s="5"/>
      <c r="GZR283" s="6"/>
      <c r="GZS283" s="5"/>
      <c r="GZT283" s="159"/>
      <c r="GZU283" s="164"/>
      <c r="GZV283" s="161"/>
      <c r="GZW283" s="164"/>
      <c r="GZX283" s="161"/>
      <c r="GZY283" s="164"/>
      <c r="GZZ283" s="163"/>
      <c r="HAA283" s="4"/>
      <c r="HAB283" s="3"/>
      <c r="HAC283" s="161"/>
      <c r="HAD283" s="621"/>
      <c r="HAE283" s="623"/>
      <c r="HAF283" s="625"/>
      <c r="HAG283" s="7"/>
      <c r="HAH283" s="628"/>
      <c r="HAI283" s="629"/>
      <c r="HAJ283" s="4"/>
      <c r="HAK283" s="9"/>
      <c r="HAL283" s="631"/>
      <c r="HAM283" s="4"/>
      <c r="HAN283" s="5"/>
      <c r="HAO283" s="633"/>
      <c r="HAP283" s="646"/>
      <c r="HAQ283" s="625"/>
      <c r="HAR283" s="642"/>
      <c r="HAS283" s="644"/>
      <c r="HAT283" s="4"/>
      <c r="HAU283" s="8"/>
      <c r="HAV283" s="7"/>
      <c r="HAW283" s="5"/>
      <c r="HAX283" s="6"/>
      <c r="HAY283" s="5"/>
      <c r="HAZ283" s="159"/>
      <c r="HBA283" s="164"/>
      <c r="HBB283" s="161"/>
      <c r="HBC283" s="164"/>
      <c r="HBD283" s="161"/>
      <c r="HBE283" s="164"/>
      <c r="HBF283" s="163"/>
      <c r="HBG283" s="4"/>
      <c r="HBH283" s="3"/>
      <c r="HBI283" s="161"/>
      <c r="HBJ283" s="621"/>
      <c r="HBK283" s="623"/>
      <c r="HBL283" s="625"/>
      <c r="HBM283" s="7"/>
      <c r="HBN283" s="628"/>
      <c r="HBO283" s="629"/>
      <c r="HBP283" s="4"/>
      <c r="HBQ283" s="9"/>
      <c r="HBR283" s="631"/>
      <c r="HBS283" s="4"/>
      <c r="HBT283" s="5"/>
      <c r="HBU283" s="633"/>
      <c r="HBV283" s="646"/>
      <c r="HBW283" s="625"/>
      <c r="HBX283" s="642"/>
      <c r="HBY283" s="644"/>
      <c r="HBZ283" s="4"/>
      <c r="HCA283" s="8"/>
      <c r="HCB283" s="7"/>
      <c r="HCC283" s="5"/>
      <c r="HCD283" s="6"/>
      <c r="HCE283" s="5"/>
      <c r="HCF283" s="159"/>
      <c r="HCG283" s="164"/>
      <c r="HCH283" s="161"/>
      <c r="HCI283" s="164"/>
      <c r="HCJ283" s="161"/>
      <c r="HCK283" s="164"/>
      <c r="HCL283" s="163"/>
      <c r="HCM283" s="4"/>
      <c r="HCN283" s="3"/>
      <c r="HCO283" s="161"/>
      <c r="HCP283" s="621"/>
      <c r="HCQ283" s="623"/>
      <c r="HCR283" s="625"/>
      <c r="HCS283" s="7"/>
      <c r="HCT283" s="628"/>
      <c r="HCU283" s="629"/>
      <c r="HCV283" s="4"/>
      <c r="HCW283" s="9"/>
      <c r="HCX283" s="631"/>
      <c r="HCY283" s="4"/>
      <c r="HCZ283" s="5"/>
      <c r="HDA283" s="633"/>
      <c r="HDB283" s="646"/>
      <c r="HDC283" s="625"/>
      <c r="HDD283" s="642"/>
      <c r="HDE283" s="644"/>
      <c r="HDF283" s="4"/>
      <c r="HDG283" s="8"/>
      <c r="HDH283" s="7"/>
      <c r="HDI283" s="5"/>
      <c r="HDJ283" s="6"/>
      <c r="HDK283" s="5"/>
      <c r="HDL283" s="159"/>
      <c r="HDM283" s="164"/>
      <c r="HDN283" s="161"/>
      <c r="HDO283" s="164"/>
      <c r="HDP283" s="161"/>
      <c r="HDQ283" s="164"/>
      <c r="HDR283" s="163"/>
      <c r="HDS283" s="4"/>
      <c r="HDT283" s="3"/>
      <c r="HDU283" s="161"/>
      <c r="HDV283" s="621"/>
      <c r="HDW283" s="623"/>
      <c r="HDX283" s="625"/>
      <c r="HDY283" s="7"/>
      <c r="HDZ283" s="628"/>
      <c r="HEA283" s="629"/>
      <c r="HEB283" s="4"/>
      <c r="HEC283" s="9"/>
      <c r="HED283" s="631"/>
      <c r="HEE283" s="4"/>
      <c r="HEF283" s="5"/>
      <c r="HEG283" s="633"/>
      <c r="HEH283" s="646"/>
      <c r="HEI283" s="625"/>
      <c r="HEJ283" s="642"/>
      <c r="HEK283" s="644"/>
      <c r="HEL283" s="4"/>
      <c r="HEM283" s="8"/>
      <c r="HEN283" s="7"/>
      <c r="HEO283" s="5"/>
      <c r="HEP283" s="6"/>
      <c r="HEQ283" s="5"/>
      <c r="HER283" s="159"/>
      <c r="HES283" s="164"/>
      <c r="HET283" s="161"/>
      <c r="HEU283" s="164"/>
      <c r="HEV283" s="161"/>
      <c r="HEW283" s="164"/>
      <c r="HEX283" s="163"/>
      <c r="HEY283" s="4"/>
      <c r="HEZ283" s="3"/>
      <c r="HFA283" s="161"/>
      <c r="HFB283" s="621"/>
      <c r="HFC283" s="623"/>
      <c r="HFD283" s="625"/>
      <c r="HFE283" s="7"/>
      <c r="HFF283" s="628"/>
      <c r="HFG283" s="629"/>
      <c r="HFH283" s="4"/>
      <c r="HFI283" s="9"/>
      <c r="HFJ283" s="631"/>
      <c r="HFK283" s="4"/>
      <c r="HFL283" s="5"/>
      <c r="HFM283" s="633"/>
      <c r="HFN283" s="646"/>
      <c r="HFO283" s="625"/>
      <c r="HFP283" s="642"/>
      <c r="HFQ283" s="644"/>
      <c r="HFR283" s="4"/>
      <c r="HFS283" s="8"/>
      <c r="HFT283" s="7"/>
      <c r="HFU283" s="5"/>
      <c r="HFV283" s="6"/>
      <c r="HFW283" s="5"/>
      <c r="HFX283" s="159"/>
      <c r="HFY283" s="164"/>
      <c r="HFZ283" s="161"/>
      <c r="HGA283" s="164"/>
      <c r="HGB283" s="161"/>
      <c r="HGC283" s="164"/>
      <c r="HGD283" s="163"/>
      <c r="HGE283" s="4"/>
      <c r="HGF283" s="3"/>
      <c r="HGG283" s="161"/>
      <c r="HGH283" s="621"/>
      <c r="HGI283" s="623"/>
      <c r="HGJ283" s="625"/>
      <c r="HGK283" s="7"/>
      <c r="HGL283" s="628"/>
      <c r="HGM283" s="629"/>
      <c r="HGN283" s="4"/>
      <c r="HGO283" s="9"/>
      <c r="HGP283" s="631"/>
      <c r="HGQ283" s="4"/>
      <c r="HGR283" s="5"/>
      <c r="HGS283" s="633"/>
      <c r="HGT283" s="646"/>
      <c r="HGU283" s="625"/>
      <c r="HGV283" s="642"/>
      <c r="HGW283" s="644"/>
      <c r="HGX283" s="4"/>
      <c r="HGY283" s="8"/>
      <c r="HGZ283" s="7"/>
      <c r="HHA283" s="5"/>
      <c r="HHB283" s="6"/>
      <c r="HHC283" s="5"/>
      <c r="HHD283" s="159"/>
      <c r="HHE283" s="164"/>
      <c r="HHF283" s="161"/>
      <c r="HHG283" s="164"/>
      <c r="HHH283" s="161"/>
      <c r="HHI283" s="164"/>
      <c r="HHJ283" s="163"/>
      <c r="HHK283" s="4"/>
      <c r="HHL283" s="3"/>
      <c r="HHM283" s="161"/>
      <c r="HHN283" s="621"/>
      <c r="HHO283" s="623"/>
      <c r="HHP283" s="625"/>
      <c r="HHQ283" s="7"/>
      <c r="HHR283" s="628"/>
      <c r="HHS283" s="629"/>
      <c r="HHT283" s="4"/>
      <c r="HHU283" s="9"/>
      <c r="HHV283" s="631"/>
      <c r="HHW283" s="4"/>
      <c r="HHX283" s="5"/>
      <c r="HHY283" s="633"/>
      <c r="HHZ283" s="646"/>
      <c r="HIA283" s="625"/>
      <c r="HIB283" s="642"/>
      <c r="HIC283" s="644"/>
      <c r="HID283" s="4"/>
      <c r="HIE283" s="8"/>
      <c r="HIF283" s="7"/>
      <c r="HIG283" s="5"/>
      <c r="HIH283" s="6"/>
      <c r="HII283" s="5"/>
      <c r="HIJ283" s="159"/>
      <c r="HIK283" s="164"/>
      <c r="HIL283" s="161"/>
      <c r="HIM283" s="164"/>
      <c r="HIN283" s="161"/>
      <c r="HIO283" s="164"/>
      <c r="HIP283" s="163"/>
      <c r="HIQ283" s="4"/>
      <c r="HIR283" s="3"/>
      <c r="HIS283" s="161"/>
      <c r="HIT283" s="621"/>
      <c r="HIU283" s="623"/>
      <c r="HIV283" s="625"/>
      <c r="HIW283" s="7"/>
      <c r="HIX283" s="628"/>
      <c r="HIY283" s="629"/>
      <c r="HIZ283" s="4"/>
      <c r="HJA283" s="9"/>
      <c r="HJB283" s="631"/>
      <c r="HJC283" s="4"/>
      <c r="HJD283" s="5"/>
      <c r="HJE283" s="633"/>
      <c r="HJF283" s="646"/>
      <c r="HJG283" s="625"/>
      <c r="HJH283" s="642"/>
      <c r="HJI283" s="644"/>
      <c r="HJJ283" s="4"/>
      <c r="HJK283" s="8"/>
      <c r="HJL283" s="7"/>
      <c r="HJM283" s="5"/>
      <c r="HJN283" s="6"/>
      <c r="HJO283" s="5"/>
      <c r="HJP283" s="159"/>
      <c r="HJQ283" s="164"/>
      <c r="HJR283" s="161"/>
      <c r="HJS283" s="164"/>
      <c r="HJT283" s="161"/>
      <c r="HJU283" s="164"/>
      <c r="HJV283" s="163"/>
      <c r="HJW283" s="4"/>
      <c r="HJX283" s="3"/>
      <c r="HJY283" s="161"/>
      <c r="HJZ283" s="621"/>
      <c r="HKA283" s="623"/>
      <c r="HKB283" s="625"/>
      <c r="HKC283" s="7"/>
      <c r="HKD283" s="628"/>
      <c r="HKE283" s="629"/>
      <c r="HKF283" s="4"/>
      <c r="HKG283" s="9"/>
      <c r="HKH283" s="631"/>
      <c r="HKI283" s="4"/>
      <c r="HKJ283" s="5"/>
      <c r="HKK283" s="633"/>
      <c r="HKL283" s="646"/>
      <c r="HKM283" s="625"/>
      <c r="HKN283" s="642"/>
      <c r="HKO283" s="644"/>
      <c r="HKP283" s="4"/>
      <c r="HKQ283" s="8"/>
      <c r="HKR283" s="7"/>
      <c r="HKS283" s="5"/>
      <c r="HKT283" s="6"/>
      <c r="HKU283" s="5"/>
      <c r="HKV283" s="159"/>
      <c r="HKW283" s="164"/>
      <c r="HKX283" s="161"/>
      <c r="HKY283" s="164"/>
      <c r="HKZ283" s="161"/>
      <c r="HLA283" s="164"/>
      <c r="HLB283" s="163"/>
      <c r="HLC283" s="4"/>
      <c r="HLD283" s="3"/>
      <c r="HLE283" s="161"/>
      <c r="HLF283" s="621"/>
      <c r="HLG283" s="623"/>
      <c r="HLH283" s="625"/>
      <c r="HLI283" s="7"/>
      <c r="HLJ283" s="628"/>
      <c r="HLK283" s="629"/>
      <c r="HLL283" s="4"/>
      <c r="HLM283" s="9"/>
      <c r="HLN283" s="631"/>
      <c r="HLO283" s="4"/>
      <c r="HLP283" s="5"/>
      <c r="HLQ283" s="633"/>
      <c r="HLR283" s="646"/>
      <c r="HLS283" s="625"/>
      <c r="HLT283" s="642"/>
      <c r="HLU283" s="644"/>
      <c r="HLV283" s="4"/>
      <c r="HLW283" s="8"/>
      <c r="HLX283" s="7"/>
      <c r="HLY283" s="5"/>
      <c r="HLZ283" s="6"/>
      <c r="HMA283" s="5"/>
      <c r="HMB283" s="159"/>
      <c r="HMC283" s="164"/>
      <c r="HMD283" s="161"/>
      <c r="HME283" s="164"/>
      <c r="HMF283" s="161"/>
      <c r="HMG283" s="164"/>
      <c r="HMH283" s="163"/>
      <c r="HMI283" s="4"/>
      <c r="HMJ283" s="3"/>
      <c r="HMK283" s="161"/>
      <c r="HML283" s="621"/>
      <c r="HMM283" s="623"/>
      <c r="HMN283" s="625"/>
      <c r="HMO283" s="7"/>
      <c r="HMP283" s="628"/>
      <c r="HMQ283" s="629"/>
      <c r="HMR283" s="4"/>
      <c r="HMS283" s="9"/>
      <c r="HMT283" s="631"/>
      <c r="HMU283" s="4"/>
      <c r="HMV283" s="5"/>
      <c r="HMW283" s="633"/>
      <c r="HMX283" s="646"/>
      <c r="HMY283" s="625"/>
      <c r="HMZ283" s="642"/>
      <c r="HNA283" s="644"/>
      <c r="HNB283" s="4"/>
      <c r="HNC283" s="8"/>
      <c r="HND283" s="7"/>
      <c r="HNE283" s="5"/>
      <c r="HNF283" s="6"/>
      <c r="HNG283" s="5"/>
      <c r="HNH283" s="159"/>
      <c r="HNI283" s="164"/>
      <c r="HNJ283" s="161"/>
      <c r="HNK283" s="164"/>
      <c r="HNL283" s="161"/>
      <c r="HNM283" s="164"/>
      <c r="HNN283" s="163"/>
      <c r="HNO283" s="4"/>
      <c r="HNP283" s="3"/>
      <c r="HNQ283" s="161"/>
      <c r="HNR283" s="621"/>
      <c r="HNS283" s="623"/>
      <c r="HNT283" s="625"/>
      <c r="HNU283" s="7"/>
      <c r="HNV283" s="628"/>
      <c r="HNW283" s="629"/>
      <c r="HNX283" s="4"/>
      <c r="HNY283" s="9"/>
      <c r="HNZ283" s="631"/>
      <c r="HOA283" s="4"/>
      <c r="HOB283" s="5"/>
      <c r="HOC283" s="633"/>
      <c r="HOD283" s="646"/>
      <c r="HOE283" s="625"/>
      <c r="HOF283" s="642"/>
      <c r="HOG283" s="644"/>
      <c r="HOH283" s="4"/>
      <c r="HOI283" s="8"/>
      <c r="HOJ283" s="7"/>
      <c r="HOK283" s="5"/>
      <c r="HOL283" s="6"/>
      <c r="HOM283" s="5"/>
      <c r="HON283" s="159"/>
      <c r="HOO283" s="164"/>
      <c r="HOP283" s="161"/>
      <c r="HOQ283" s="164"/>
      <c r="HOR283" s="161"/>
      <c r="HOS283" s="164"/>
      <c r="HOT283" s="163"/>
      <c r="HOU283" s="4"/>
      <c r="HOV283" s="3"/>
      <c r="HOW283" s="161"/>
      <c r="HOX283" s="621"/>
      <c r="HOY283" s="623"/>
      <c r="HOZ283" s="625"/>
      <c r="HPA283" s="7"/>
      <c r="HPB283" s="628"/>
      <c r="HPC283" s="629"/>
      <c r="HPD283" s="4"/>
      <c r="HPE283" s="9"/>
      <c r="HPF283" s="631"/>
      <c r="HPG283" s="4"/>
      <c r="HPH283" s="5"/>
      <c r="HPI283" s="633"/>
      <c r="HPJ283" s="646"/>
      <c r="HPK283" s="625"/>
      <c r="HPL283" s="642"/>
      <c r="HPM283" s="644"/>
      <c r="HPN283" s="4"/>
      <c r="HPO283" s="8"/>
      <c r="HPP283" s="7"/>
      <c r="HPQ283" s="5"/>
      <c r="HPR283" s="6"/>
      <c r="HPS283" s="5"/>
      <c r="HPT283" s="159"/>
      <c r="HPU283" s="164"/>
      <c r="HPV283" s="161"/>
      <c r="HPW283" s="164"/>
      <c r="HPX283" s="161"/>
      <c r="HPY283" s="164"/>
      <c r="HPZ283" s="163"/>
      <c r="HQA283" s="4"/>
      <c r="HQB283" s="3"/>
      <c r="HQC283" s="161"/>
      <c r="HQD283" s="621"/>
      <c r="HQE283" s="623"/>
      <c r="HQF283" s="625"/>
      <c r="HQG283" s="7"/>
      <c r="HQH283" s="628"/>
      <c r="HQI283" s="629"/>
      <c r="HQJ283" s="4"/>
      <c r="HQK283" s="9"/>
      <c r="HQL283" s="631"/>
      <c r="HQM283" s="4"/>
      <c r="HQN283" s="5"/>
      <c r="HQO283" s="633"/>
      <c r="HQP283" s="646"/>
      <c r="HQQ283" s="625"/>
      <c r="HQR283" s="642"/>
      <c r="HQS283" s="644"/>
      <c r="HQT283" s="4"/>
      <c r="HQU283" s="8"/>
      <c r="HQV283" s="7"/>
      <c r="HQW283" s="5"/>
      <c r="HQX283" s="6"/>
      <c r="HQY283" s="5"/>
      <c r="HQZ283" s="159"/>
      <c r="HRA283" s="164"/>
      <c r="HRB283" s="161"/>
      <c r="HRC283" s="164"/>
      <c r="HRD283" s="161"/>
      <c r="HRE283" s="164"/>
      <c r="HRF283" s="163"/>
      <c r="HRG283" s="4"/>
      <c r="HRH283" s="3"/>
      <c r="HRI283" s="161"/>
      <c r="HRJ283" s="621"/>
      <c r="HRK283" s="623"/>
      <c r="HRL283" s="625"/>
      <c r="HRM283" s="7"/>
      <c r="HRN283" s="628"/>
      <c r="HRO283" s="629"/>
      <c r="HRP283" s="4"/>
      <c r="HRQ283" s="9"/>
      <c r="HRR283" s="631"/>
      <c r="HRS283" s="4"/>
      <c r="HRT283" s="5"/>
      <c r="HRU283" s="633"/>
      <c r="HRV283" s="646"/>
      <c r="HRW283" s="625"/>
      <c r="HRX283" s="642"/>
      <c r="HRY283" s="644"/>
      <c r="HRZ283" s="4"/>
      <c r="HSA283" s="8"/>
      <c r="HSB283" s="7"/>
      <c r="HSC283" s="5"/>
      <c r="HSD283" s="6"/>
      <c r="HSE283" s="5"/>
      <c r="HSF283" s="159"/>
      <c r="HSG283" s="164"/>
      <c r="HSH283" s="161"/>
      <c r="HSI283" s="164"/>
      <c r="HSJ283" s="161"/>
      <c r="HSK283" s="164"/>
      <c r="HSL283" s="163"/>
      <c r="HSM283" s="4"/>
      <c r="HSN283" s="3"/>
      <c r="HSO283" s="161"/>
      <c r="HSP283" s="621"/>
      <c r="HSQ283" s="623"/>
      <c r="HSR283" s="625"/>
      <c r="HSS283" s="7"/>
      <c r="HST283" s="628"/>
      <c r="HSU283" s="629"/>
      <c r="HSV283" s="4"/>
      <c r="HSW283" s="9"/>
      <c r="HSX283" s="631"/>
      <c r="HSY283" s="4"/>
      <c r="HSZ283" s="5"/>
      <c r="HTA283" s="633"/>
      <c r="HTB283" s="646"/>
      <c r="HTC283" s="625"/>
      <c r="HTD283" s="642"/>
      <c r="HTE283" s="644"/>
      <c r="HTF283" s="4"/>
      <c r="HTG283" s="8"/>
      <c r="HTH283" s="7"/>
      <c r="HTI283" s="5"/>
      <c r="HTJ283" s="6"/>
      <c r="HTK283" s="5"/>
      <c r="HTL283" s="159"/>
      <c r="HTM283" s="164"/>
      <c r="HTN283" s="161"/>
      <c r="HTO283" s="164"/>
      <c r="HTP283" s="161"/>
      <c r="HTQ283" s="164"/>
      <c r="HTR283" s="163"/>
      <c r="HTS283" s="4"/>
      <c r="HTT283" s="3"/>
      <c r="HTU283" s="161"/>
      <c r="HTV283" s="621"/>
      <c r="HTW283" s="623"/>
      <c r="HTX283" s="625"/>
      <c r="HTY283" s="7"/>
      <c r="HTZ283" s="628"/>
      <c r="HUA283" s="629"/>
      <c r="HUB283" s="4"/>
      <c r="HUC283" s="9"/>
      <c r="HUD283" s="631"/>
      <c r="HUE283" s="4"/>
      <c r="HUF283" s="5"/>
      <c r="HUG283" s="633"/>
      <c r="HUH283" s="646"/>
      <c r="HUI283" s="625"/>
      <c r="HUJ283" s="642"/>
      <c r="HUK283" s="644"/>
      <c r="HUL283" s="4"/>
      <c r="HUM283" s="8"/>
      <c r="HUN283" s="7"/>
      <c r="HUO283" s="5"/>
      <c r="HUP283" s="6"/>
      <c r="HUQ283" s="5"/>
      <c r="HUR283" s="159"/>
      <c r="HUS283" s="164"/>
      <c r="HUT283" s="161"/>
      <c r="HUU283" s="164"/>
      <c r="HUV283" s="161"/>
      <c r="HUW283" s="164"/>
      <c r="HUX283" s="163"/>
      <c r="HUY283" s="4"/>
      <c r="HUZ283" s="3"/>
      <c r="HVA283" s="161"/>
      <c r="HVB283" s="621"/>
      <c r="HVC283" s="623"/>
      <c r="HVD283" s="625"/>
      <c r="HVE283" s="7"/>
      <c r="HVF283" s="628"/>
      <c r="HVG283" s="629"/>
      <c r="HVH283" s="4"/>
      <c r="HVI283" s="9"/>
      <c r="HVJ283" s="631"/>
      <c r="HVK283" s="4"/>
      <c r="HVL283" s="5"/>
      <c r="HVM283" s="633"/>
      <c r="HVN283" s="646"/>
      <c r="HVO283" s="625"/>
      <c r="HVP283" s="642"/>
      <c r="HVQ283" s="644"/>
      <c r="HVR283" s="4"/>
      <c r="HVS283" s="8"/>
      <c r="HVT283" s="7"/>
      <c r="HVU283" s="5"/>
      <c r="HVV283" s="6"/>
      <c r="HVW283" s="5"/>
      <c r="HVX283" s="159"/>
      <c r="HVY283" s="164"/>
      <c r="HVZ283" s="161"/>
      <c r="HWA283" s="164"/>
      <c r="HWB283" s="161"/>
      <c r="HWC283" s="164"/>
      <c r="HWD283" s="163"/>
      <c r="HWE283" s="4"/>
      <c r="HWF283" s="3"/>
      <c r="HWG283" s="161"/>
      <c r="HWH283" s="621"/>
      <c r="HWI283" s="623"/>
      <c r="HWJ283" s="625"/>
      <c r="HWK283" s="7"/>
      <c r="HWL283" s="628"/>
      <c r="HWM283" s="629"/>
      <c r="HWN283" s="4"/>
      <c r="HWO283" s="9"/>
      <c r="HWP283" s="631"/>
      <c r="HWQ283" s="4"/>
      <c r="HWR283" s="5"/>
      <c r="HWS283" s="633"/>
      <c r="HWT283" s="646"/>
      <c r="HWU283" s="625"/>
      <c r="HWV283" s="642"/>
      <c r="HWW283" s="644"/>
      <c r="HWX283" s="4"/>
      <c r="HWY283" s="8"/>
      <c r="HWZ283" s="7"/>
      <c r="HXA283" s="5"/>
      <c r="HXB283" s="6"/>
      <c r="HXC283" s="5"/>
      <c r="HXD283" s="159"/>
      <c r="HXE283" s="164"/>
      <c r="HXF283" s="161"/>
      <c r="HXG283" s="164"/>
      <c r="HXH283" s="161"/>
      <c r="HXI283" s="164"/>
      <c r="HXJ283" s="163"/>
      <c r="HXK283" s="4"/>
      <c r="HXL283" s="3"/>
      <c r="HXM283" s="161"/>
      <c r="HXN283" s="621"/>
      <c r="HXO283" s="623"/>
      <c r="HXP283" s="625"/>
      <c r="HXQ283" s="7"/>
      <c r="HXR283" s="628"/>
      <c r="HXS283" s="629"/>
      <c r="HXT283" s="4"/>
      <c r="HXU283" s="9"/>
      <c r="HXV283" s="631"/>
      <c r="HXW283" s="4"/>
      <c r="HXX283" s="5"/>
      <c r="HXY283" s="633"/>
      <c r="HXZ283" s="646"/>
      <c r="HYA283" s="625"/>
      <c r="HYB283" s="642"/>
      <c r="HYC283" s="644"/>
      <c r="HYD283" s="4"/>
      <c r="HYE283" s="8"/>
      <c r="HYF283" s="7"/>
      <c r="HYG283" s="5"/>
      <c r="HYH283" s="6"/>
      <c r="HYI283" s="5"/>
      <c r="HYJ283" s="159"/>
      <c r="HYK283" s="164"/>
      <c r="HYL283" s="161"/>
      <c r="HYM283" s="164"/>
      <c r="HYN283" s="161"/>
      <c r="HYO283" s="164"/>
      <c r="HYP283" s="163"/>
      <c r="HYQ283" s="4"/>
      <c r="HYR283" s="3"/>
      <c r="HYS283" s="161"/>
      <c r="HYT283" s="621"/>
      <c r="HYU283" s="623"/>
      <c r="HYV283" s="625"/>
      <c r="HYW283" s="7"/>
      <c r="HYX283" s="628"/>
      <c r="HYY283" s="629"/>
      <c r="HYZ283" s="4"/>
      <c r="HZA283" s="9"/>
      <c r="HZB283" s="631"/>
      <c r="HZC283" s="4"/>
      <c r="HZD283" s="5"/>
      <c r="HZE283" s="633"/>
      <c r="HZF283" s="646"/>
      <c r="HZG283" s="625"/>
      <c r="HZH283" s="642"/>
      <c r="HZI283" s="644"/>
      <c r="HZJ283" s="4"/>
      <c r="HZK283" s="8"/>
      <c r="HZL283" s="7"/>
      <c r="HZM283" s="5"/>
      <c r="HZN283" s="6"/>
      <c r="HZO283" s="5"/>
      <c r="HZP283" s="159"/>
      <c r="HZQ283" s="164"/>
      <c r="HZR283" s="161"/>
      <c r="HZS283" s="164"/>
      <c r="HZT283" s="161"/>
      <c r="HZU283" s="164"/>
      <c r="HZV283" s="163"/>
      <c r="HZW283" s="4"/>
      <c r="HZX283" s="3"/>
      <c r="HZY283" s="161"/>
      <c r="HZZ283" s="621"/>
      <c r="IAA283" s="623"/>
      <c r="IAB283" s="625"/>
      <c r="IAC283" s="7"/>
      <c r="IAD283" s="628"/>
      <c r="IAE283" s="629"/>
      <c r="IAF283" s="4"/>
      <c r="IAG283" s="9"/>
      <c r="IAH283" s="631"/>
      <c r="IAI283" s="4"/>
      <c r="IAJ283" s="5"/>
      <c r="IAK283" s="633"/>
      <c r="IAL283" s="646"/>
      <c r="IAM283" s="625"/>
      <c r="IAN283" s="642"/>
      <c r="IAO283" s="644"/>
      <c r="IAP283" s="4"/>
      <c r="IAQ283" s="8"/>
      <c r="IAR283" s="7"/>
      <c r="IAS283" s="5"/>
      <c r="IAT283" s="6"/>
      <c r="IAU283" s="5"/>
      <c r="IAV283" s="159"/>
      <c r="IAW283" s="164"/>
      <c r="IAX283" s="161"/>
      <c r="IAY283" s="164"/>
      <c r="IAZ283" s="161"/>
      <c r="IBA283" s="164"/>
      <c r="IBB283" s="163"/>
      <c r="IBC283" s="4"/>
      <c r="IBD283" s="3"/>
      <c r="IBE283" s="161"/>
      <c r="IBF283" s="621"/>
      <c r="IBG283" s="623"/>
      <c r="IBH283" s="625"/>
      <c r="IBI283" s="7"/>
      <c r="IBJ283" s="628"/>
      <c r="IBK283" s="629"/>
      <c r="IBL283" s="4"/>
      <c r="IBM283" s="9"/>
      <c r="IBN283" s="631"/>
      <c r="IBO283" s="4"/>
      <c r="IBP283" s="5"/>
      <c r="IBQ283" s="633"/>
      <c r="IBR283" s="646"/>
      <c r="IBS283" s="625"/>
      <c r="IBT283" s="642"/>
      <c r="IBU283" s="644"/>
      <c r="IBV283" s="4"/>
      <c r="IBW283" s="8"/>
      <c r="IBX283" s="7"/>
      <c r="IBY283" s="5"/>
      <c r="IBZ283" s="6"/>
      <c r="ICA283" s="5"/>
      <c r="ICB283" s="159"/>
      <c r="ICC283" s="164"/>
      <c r="ICD283" s="161"/>
      <c r="ICE283" s="164"/>
      <c r="ICF283" s="161"/>
      <c r="ICG283" s="164"/>
      <c r="ICH283" s="163"/>
      <c r="ICI283" s="4"/>
      <c r="ICJ283" s="3"/>
      <c r="ICK283" s="161"/>
      <c r="ICL283" s="621"/>
      <c r="ICM283" s="623"/>
      <c r="ICN283" s="625"/>
      <c r="ICO283" s="7"/>
      <c r="ICP283" s="628"/>
      <c r="ICQ283" s="629"/>
      <c r="ICR283" s="4"/>
      <c r="ICS283" s="9"/>
      <c r="ICT283" s="631"/>
      <c r="ICU283" s="4"/>
      <c r="ICV283" s="5"/>
      <c r="ICW283" s="633"/>
      <c r="ICX283" s="646"/>
      <c r="ICY283" s="625"/>
      <c r="ICZ283" s="642"/>
      <c r="IDA283" s="644"/>
      <c r="IDB283" s="4"/>
      <c r="IDC283" s="8"/>
      <c r="IDD283" s="7"/>
      <c r="IDE283" s="5"/>
      <c r="IDF283" s="6"/>
      <c r="IDG283" s="5"/>
      <c r="IDH283" s="159"/>
      <c r="IDI283" s="164"/>
      <c r="IDJ283" s="161"/>
      <c r="IDK283" s="164"/>
      <c r="IDL283" s="161"/>
      <c r="IDM283" s="164"/>
      <c r="IDN283" s="163"/>
      <c r="IDO283" s="4"/>
      <c r="IDP283" s="3"/>
      <c r="IDQ283" s="161"/>
      <c r="IDR283" s="621"/>
      <c r="IDS283" s="623"/>
      <c r="IDT283" s="625"/>
      <c r="IDU283" s="7"/>
      <c r="IDV283" s="628"/>
      <c r="IDW283" s="629"/>
      <c r="IDX283" s="4"/>
      <c r="IDY283" s="9"/>
      <c r="IDZ283" s="631"/>
      <c r="IEA283" s="4"/>
      <c r="IEB283" s="5"/>
      <c r="IEC283" s="633"/>
      <c r="IED283" s="646"/>
      <c r="IEE283" s="625"/>
      <c r="IEF283" s="642"/>
      <c r="IEG283" s="644"/>
      <c r="IEH283" s="4"/>
      <c r="IEI283" s="8"/>
      <c r="IEJ283" s="7"/>
      <c r="IEK283" s="5"/>
      <c r="IEL283" s="6"/>
      <c r="IEM283" s="5"/>
      <c r="IEN283" s="159"/>
      <c r="IEO283" s="164"/>
      <c r="IEP283" s="161"/>
      <c r="IEQ283" s="164"/>
      <c r="IER283" s="161"/>
      <c r="IES283" s="164"/>
      <c r="IET283" s="163"/>
      <c r="IEU283" s="4"/>
      <c r="IEV283" s="3"/>
      <c r="IEW283" s="161"/>
      <c r="IEX283" s="621"/>
      <c r="IEY283" s="623"/>
      <c r="IEZ283" s="625"/>
      <c r="IFA283" s="7"/>
      <c r="IFB283" s="628"/>
      <c r="IFC283" s="629"/>
      <c r="IFD283" s="4"/>
      <c r="IFE283" s="9"/>
      <c r="IFF283" s="631"/>
      <c r="IFG283" s="4"/>
      <c r="IFH283" s="5"/>
      <c r="IFI283" s="633"/>
      <c r="IFJ283" s="646"/>
      <c r="IFK283" s="625"/>
      <c r="IFL283" s="642"/>
      <c r="IFM283" s="644"/>
      <c r="IFN283" s="4"/>
      <c r="IFO283" s="8"/>
      <c r="IFP283" s="7"/>
      <c r="IFQ283" s="5"/>
      <c r="IFR283" s="6"/>
      <c r="IFS283" s="5"/>
      <c r="IFT283" s="159"/>
      <c r="IFU283" s="164"/>
      <c r="IFV283" s="161"/>
      <c r="IFW283" s="164"/>
      <c r="IFX283" s="161"/>
      <c r="IFY283" s="164"/>
      <c r="IFZ283" s="163"/>
      <c r="IGA283" s="4"/>
      <c r="IGB283" s="3"/>
      <c r="IGC283" s="161"/>
      <c r="IGD283" s="621"/>
      <c r="IGE283" s="623"/>
      <c r="IGF283" s="625"/>
      <c r="IGG283" s="7"/>
      <c r="IGH283" s="628"/>
      <c r="IGI283" s="629"/>
      <c r="IGJ283" s="4"/>
      <c r="IGK283" s="9"/>
      <c r="IGL283" s="631"/>
      <c r="IGM283" s="4"/>
      <c r="IGN283" s="5"/>
      <c r="IGO283" s="633"/>
      <c r="IGP283" s="646"/>
      <c r="IGQ283" s="625"/>
      <c r="IGR283" s="642"/>
      <c r="IGS283" s="644"/>
      <c r="IGT283" s="4"/>
      <c r="IGU283" s="8"/>
      <c r="IGV283" s="7"/>
      <c r="IGW283" s="5"/>
      <c r="IGX283" s="6"/>
      <c r="IGY283" s="5"/>
      <c r="IGZ283" s="159"/>
      <c r="IHA283" s="164"/>
      <c r="IHB283" s="161"/>
      <c r="IHC283" s="164"/>
      <c r="IHD283" s="161"/>
      <c r="IHE283" s="164"/>
      <c r="IHF283" s="163"/>
      <c r="IHG283" s="4"/>
      <c r="IHH283" s="3"/>
      <c r="IHI283" s="161"/>
      <c r="IHJ283" s="621"/>
      <c r="IHK283" s="623"/>
      <c r="IHL283" s="625"/>
      <c r="IHM283" s="7"/>
      <c r="IHN283" s="628"/>
      <c r="IHO283" s="629"/>
      <c r="IHP283" s="4"/>
      <c r="IHQ283" s="9"/>
      <c r="IHR283" s="631"/>
      <c r="IHS283" s="4"/>
      <c r="IHT283" s="5"/>
      <c r="IHU283" s="633"/>
      <c r="IHV283" s="646"/>
      <c r="IHW283" s="625"/>
      <c r="IHX283" s="642"/>
      <c r="IHY283" s="644"/>
      <c r="IHZ283" s="4"/>
      <c r="IIA283" s="8"/>
      <c r="IIB283" s="7"/>
      <c r="IIC283" s="5"/>
      <c r="IID283" s="6"/>
      <c r="IIE283" s="5"/>
      <c r="IIF283" s="159"/>
      <c r="IIG283" s="164"/>
      <c r="IIH283" s="161"/>
      <c r="III283" s="164"/>
      <c r="IIJ283" s="161"/>
      <c r="IIK283" s="164"/>
      <c r="IIL283" s="163"/>
      <c r="IIM283" s="4"/>
      <c r="IIN283" s="3"/>
      <c r="IIO283" s="161"/>
      <c r="IIP283" s="621"/>
      <c r="IIQ283" s="623"/>
      <c r="IIR283" s="625"/>
      <c r="IIS283" s="7"/>
      <c r="IIT283" s="628"/>
      <c r="IIU283" s="629"/>
      <c r="IIV283" s="4"/>
      <c r="IIW283" s="9"/>
      <c r="IIX283" s="631"/>
      <c r="IIY283" s="4"/>
      <c r="IIZ283" s="5"/>
      <c r="IJA283" s="633"/>
      <c r="IJB283" s="646"/>
      <c r="IJC283" s="625"/>
      <c r="IJD283" s="642"/>
      <c r="IJE283" s="644"/>
      <c r="IJF283" s="4"/>
      <c r="IJG283" s="8"/>
      <c r="IJH283" s="7"/>
      <c r="IJI283" s="5"/>
      <c r="IJJ283" s="6"/>
      <c r="IJK283" s="5"/>
      <c r="IJL283" s="159"/>
      <c r="IJM283" s="164"/>
      <c r="IJN283" s="161"/>
      <c r="IJO283" s="164"/>
      <c r="IJP283" s="161"/>
      <c r="IJQ283" s="164"/>
      <c r="IJR283" s="163"/>
      <c r="IJS283" s="4"/>
      <c r="IJT283" s="3"/>
      <c r="IJU283" s="161"/>
      <c r="IJV283" s="621"/>
      <c r="IJW283" s="623"/>
      <c r="IJX283" s="625"/>
      <c r="IJY283" s="7"/>
      <c r="IJZ283" s="628"/>
      <c r="IKA283" s="629"/>
      <c r="IKB283" s="4"/>
      <c r="IKC283" s="9"/>
      <c r="IKD283" s="631"/>
      <c r="IKE283" s="4"/>
      <c r="IKF283" s="5"/>
      <c r="IKG283" s="633"/>
      <c r="IKH283" s="646"/>
      <c r="IKI283" s="625"/>
      <c r="IKJ283" s="642"/>
      <c r="IKK283" s="644"/>
      <c r="IKL283" s="4"/>
      <c r="IKM283" s="8"/>
      <c r="IKN283" s="7"/>
      <c r="IKO283" s="5"/>
      <c r="IKP283" s="6"/>
      <c r="IKQ283" s="5"/>
      <c r="IKR283" s="159"/>
      <c r="IKS283" s="164"/>
      <c r="IKT283" s="161"/>
      <c r="IKU283" s="164"/>
      <c r="IKV283" s="161"/>
      <c r="IKW283" s="164"/>
      <c r="IKX283" s="163"/>
      <c r="IKY283" s="4"/>
      <c r="IKZ283" s="3"/>
      <c r="ILA283" s="161"/>
      <c r="ILB283" s="621"/>
      <c r="ILC283" s="623"/>
      <c r="ILD283" s="625"/>
      <c r="ILE283" s="7"/>
      <c r="ILF283" s="628"/>
      <c r="ILG283" s="629"/>
      <c r="ILH283" s="4"/>
      <c r="ILI283" s="9"/>
      <c r="ILJ283" s="631"/>
      <c r="ILK283" s="4"/>
      <c r="ILL283" s="5"/>
      <c r="ILM283" s="633"/>
      <c r="ILN283" s="646"/>
      <c r="ILO283" s="625"/>
      <c r="ILP283" s="642"/>
      <c r="ILQ283" s="644"/>
      <c r="ILR283" s="4"/>
      <c r="ILS283" s="8"/>
      <c r="ILT283" s="7"/>
      <c r="ILU283" s="5"/>
      <c r="ILV283" s="6"/>
      <c r="ILW283" s="5"/>
      <c r="ILX283" s="159"/>
      <c r="ILY283" s="164"/>
      <c r="ILZ283" s="161"/>
      <c r="IMA283" s="164"/>
      <c r="IMB283" s="161"/>
      <c r="IMC283" s="164"/>
      <c r="IMD283" s="163"/>
      <c r="IME283" s="4"/>
      <c r="IMF283" s="3"/>
      <c r="IMG283" s="161"/>
      <c r="IMH283" s="621"/>
      <c r="IMI283" s="623"/>
      <c r="IMJ283" s="625"/>
      <c r="IMK283" s="7"/>
      <c r="IML283" s="628"/>
      <c r="IMM283" s="629"/>
      <c r="IMN283" s="4"/>
      <c r="IMO283" s="9"/>
      <c r="IMP283" s="631"/>
      <c r="IMQ283" s="4"/>
      <c r="IMR283" s="5"/>
      <c r="IMS283" s="633"/>
      <c r="IMT283" s="646"/>
      <c r="IMU283" s="625"/>
      <c r="IMV283" s="642"/>
      <c r="IMW283" s="644"/>
      <c r="IMX283" s="4"/>
      <c r="IMY283" s="8"/>
      <c r="IMZ283" s="7"/>
      <c r="INA283" s="5"/>
      <c r="INB283" s="6"/>
      <c r="INC283" s="5"/>
      <c r="IND283" s="159"/>
      <c r="INE283" s="164"/>
      <c r="INF283" s="161"/>
      <c r="ING283" s="164"/>
      <c r="INH283" s="161"/>
      <c r="INI283" s="164"/>
      <c r="INJ283" s="163"/>
      <c r="INK283" s="4"/>
      <c r="INL283" s="3"/>
      <c r="INM283" s="161"/>
      <c r="INN283" s="621"/>
      <c r="INO283" s="623"/>
      <c r="INP283" s="625"/>
      <c r="INQ283" s="7"/>
      <c r="INR283" s="628"/>
      <c r="INS283" s="629"/>
      <c r="INT283" s="4"/>
      <c r="INU283" s="9"/>
      <c r="INV283" s="631"/>
      <c r="INW283" s="4"/>
      <c r="INX283" s="5"/>
      <c r="INY283" s="633"/>
      <c r="INZ283" s="646"/>
      <c r="IOA283" s="625"/>
      <c r="IOB283" s="642"/>
      <c r="IOC283" s="644"/>
      <c r="IOD283" s="4"/>
      <c r="IOE283" s="8"/>
      <c r="IOF283" s="7"/>
      <c r="IOG283" s="5"/>
      <c r="IOH283" s="6"/>
      <c r="IOI283" s="5"/>
      <c r="IOJ283" s="159"/>
      <c r="IOK283" s="164"/>
      <c r="IOL283" s="161"/>
      <c r="IOM283" s="164"/>
      <c r="ION283" s="161"/>
      <c r="IOO283" s="164"/>
      <c r="IOP283" s="163"/>
      <c r="IOQ283" s="4"/>
      <c r="IOR283" s="3"/>
      <c r="IOS283" s="161"/>
      <c r="IOT283" s="621"/>
      <c r="IOU283" s="623"/>
      <c r="IOV283" s="625"/>
      <c r="IOW283" s="7"/>
      <c r="IOX283" s="628"/>
      <c r="IOY283" s="629"/>
      <c r="IOZ283" s="4"/>
      <c r="IPA283" s="9"/>
      <c r="IPB283" s="631"/>
      <c r="IPC283" s="4"/>
      <c r="IPD283" s="5"/>
      <c r="IPE283" s="633"/>
      <c r="IPF283" s="646"/>
      <c r="IPG283" s="625"/>
      <c r="IPH283" s="642"/>
      <c r="IPI283" s="644"/>
      <c r="IPJ283" s="4"/>
      <c r="IPK283" s="8"/>
      <c r="IPL283" s="7"/>
      <c r="IPM283" s="5"/>
      <c r="IPN283" s="6"/>
      <c r="IPO283" s="5"/>
      <c r="IPP283" s="159"/>
      <c r="IPQ283" s="164"/>
      <c r="IPR283" s="161"/>
      <c r="IPS283" s="164"/>
      <c r="IPT283" s="161"/>
      <c r="IPU283" s="164"/>
      <c r="IPV283" s="163"/>
      <c r="IPW283" s="4"/>
      <c r="IPX283" s="3"/>
      <c r="IPY283" s="161"/>
      <c r="IPZ283" s="621"/>
      <c r="IQA283" s="623"/>
      <c r="IQB283" s="625"/>
      <c r="IQC283" s="7"/>
      <c r="IQD283" s="628"/>
      <c r="IQE283" s="629"/>
      <c r="IQF283" s="4"/>
      <c r="IQG283" s="9"/>
      <c r="IQH283" s="631"/>
      <c r="IQI283" s="4"/>
      <c r="IQJ283" s="5"/>
      <c r="IQK283" s="633"/>
      <c r="IQL283" s="646"/>
      <c r="IQM283" s="625"/>
      <c r="IQN283" s="642"/>
      <c r="IQO283" s="644"/>
      <c r="IQP283" s="4"/>
      <c r="IQQ283" s="8"/>
      <c r="IQR283" s="7"/>
      <c r="IQS283" s="5"/>
      <c r="IQT283" s="6"/>
      <c r="IQU283" s="5"/>
      <c r="IQV283" s="159"/>
      <c r="IQW283" s="164"/>
      <c r="IQX283" s="161"/>
      <c r="IQY283" s="164"/>
      <c r="IQZ283" s="161"/>
      <c r="IRA283" s="164"/>
      <c r="IRB283" s="163"/>
      <c r="IRC283" s="4"/>
      <c r="IRD283" s="3"/>
      <c r="IRE283" s="161"/>
      <c r="IRF283" s="621"/>
      <c r="IRG283" s="623"/>
      <c r="IRH283" s="625"/>
      <c r="IRI283" s="7"/>
      <c r="IRJ283" s="628"/>
      <c r="IRK283" s="629"/>
      <c r="IRL283" s="4"/>
      <c r="IRM283" s="9"/>
      <c r="IRN283" s="631"/>
      <c r="IRO283" s="4"/>
      <c r="IRP283" s="5"/>
      <c r="IRQ283" s="633"/>
      <c r="IRR283" s="646"/>
      <c r="IRS283" s="625"/>
      <c r="IRT283" s="642"/>
      <c r="IRU283" s="644"/>
      <c r="IRV283" s="4"/>
      <c r="IRW283" s="8"/>
      <c r="IRX283" s="7"/>
      <c r="IRY283" s="5"/>
      <c r="IRZ283" s="6"/>
      <c r="ISA283" s="5"/>
      <c r="ISB283" s="159"/>
      <c r="ISC283" s="164"/>
      <c r="ISD283" s="161"/>
      <c r="ISE283" s="164"/>
      <c r="ISF283" s="161"/>
      <c r="ISG283" s="164"/>
      <c r="ISH283" s="163"/>
      <c r="ISI283" s="4"/>
      <c r="ISJ283" s="3"/>
      <c r="ISK283" s="161"/>
      <c r="ISL283" s="621"/>
      <c r="ISM283" s="623"/>
      <c r="ISN283" s="625"/>
      <c r="ISO283" s="7"/>
      <c r="ISP283" s="628"/>
      <c r="ISQ283" s="629"/>
      <c r="ISR283" s="4"/>
      <c r="ISS283" s="9"/>
      <c r="IST283" s="631"/>
      <c r="ISU283" s="4"/>
      <c r="ISV283" s="5"/>
      <c r="ISW283" s="633"/>
      <c r="ISX283" s="646"/>
      <c r="ISY283" s="625"/>
      <c r="ISZ283" s="642"/>
      <c r="ITA283" s="644"/>
      <c r="ITB283" s="4"/>
      <c r="ITC283" s="8"/>
      <c r="ITD283" s="7"/>
      <c r="ITE283" s="5"/>
      <c r="ITF283" s="6"/>
      <c r="ITG283" s="5"/>
      <c r="ITH283" s="159"/>
      <c r="ITI283" s="164"/>
      <c r="ITJ283" s="161"/>
      <c r="ITK283" s="164"/>
      <c r="ITL283" s="161"/>
      <c r="ITM283" s="164"/>
      <c r="ITN283" s="163"/>
      <c r="ITO283" s="4"/>
      <c r="ITP283" s="3"/>
      <c r="ITQ283" s="161"/>
      <c r="ITR283" s="621"/>
      <c r="ITS283" s="623"/>
      <c r="ITT283" s="625"/>
      <c r="ITU283" s="7"/>
      <c r="ITV283" s="628"/>
      <c r="ITW283" s="629"/>
      <c r="ITX283" s="4"/>
      <c r="ITY283" s="9"/>
      <c r="ITZ283" s="631"/>
      <c r="IUA283" s="4"/>
      <c r="IUB283" s="5"/>
      <c r="IUC283" s="633"/>
      <c r="IUD283" s="646"/>
      <c r="IUE283" s="625"/>
      <c r="IUF283" s="642"/>
      <c r="IUG283" s="644"/>
      <c r="IUH283" s="4"/>
      <c r="IUI283" s="8"/>
      <c r="IUJ283" s="7"/>
      <c r="IUK283" s="5"/>
      <c r="IUL283" s="6"/>
      <c r="IUM283" s="5"/>
      <c r="IUN283" s="159"/>
      <c r="IUO283" s="164"/>
      <c r="IUP283" s="161"/>
      <c r="IUQ283" s="164"/>
      <c r="IUR283" s="161"/>
      <c r="IUS283" s="164"/>
      <c r="IUT283" s="163"/>
      <c r="IUU283" s="4"/>
      <c r="IUV283" s="3"/>
      <c r="IUW283" s="161"/>
      <c r="IUX283" s="621"/>
      <c r="IUY283" s="623"/>
      <c r="IUZ283" s="625"/>
      <c r="IVA283" s="7"/>
      <c r="IVB283" s="628"/>
      <c r="IVC283" s="629"/>
      <c r="IVD283" s="4"/>
      <c r="IVE283" s="9"/>
      <c r="IVF283" s="631"/>
      <c r="IVG283" s="4"/>
      <c r="IVH283" s="5"/>
      <c r="IVI283" s="633"/>
      <c r="IVJ283" s="646"/>
      <c r="IVK283" s="625"/>
      <c r="IVL283" s="642"/>
      <c r="IVM283" s="644"/>
      <c r="IVN283" s="4"/>
      <c r="IVO283" s="8"/>
      <c r="IVP283" s="7"/>
      <c r="IVQ283" s="5"/>
      <c r="IVR283" s="6"/>
      <c r="IVS283" s="5"/>
      <c r="IVT283" s="159"/>
      <c r="IVU283" s="164"/>
      <c r="IVV283" s="161"/>
      <c r="IVW283" s="164"/>
      <c r="IVX283" s="161"/>
      <c r="IVY283" s="164"/>
      <c r="IVZ283" s="163"/>
      <c r="IWA283" s="4"/>
      <c r="IWB283" s="3"/>
      <c r="IWC283" s="161"/>
      <c r="IWD283" s="621"/>
      <c r="IWE283" s="623"/>
      <c r="IWF283" s="625"/>
      <c r="IWG283" s="7"/>
      <c r="IWH283" s="628"/>
      <c r="IWI283" s="629"/>
      <c r="IWJ283" s="4"/>
      <c r="IWK283" s="9"/>
      <c r="IWL283" s="631"/>
      <c r="IWM283" s="4"/>
      <c r="IWN283" s="5"/>
      <c r="IWO283" s="633"/>
      <c r="IWP283" s="646"/>
      <c r="IWQ283" s="625"/>
      <c r="IWR283" s="642"/>
      <c r="IWS283" s="644"/>
      <c r="IWT283" s="4"/>
      <c r="IWU283" s="8"/>
      <c r="IWV283" s="7"/>
      <c r="IWW283" s="5"/>
      <c r="IWX283" s="6"/>
      <c r="IWY283" s="5"/>
      <c r="IWZ283" s="159"/>
      <c r="IXA283" s="164"/>
      <c r="IXB283" s="161"/>
      <c r="IXC283" s="164"/>
      <c r="IXD283" s="161"/>
      <c r="IXE283" s="164"/>
      <c r="IXF283" s="163"/>
      <c r="IXG283" s="4"/>
      <c r="IXH283" s="3"/>
      <c r="IXI283" s="161"/>
      <c r="IXJ283" s="621"/>
      <c r="IXK283" s="623"/>
      <c r="IXL283" s="625"/>
      <c r="IXM283" s="7"/>
      <c r="IXN283" s="628"/>
      <c r="IXO283" s="629"/>
      <c r="IXP283" s="4"/>
      <c r="IXQ283" s="9"/>
      <c r="IXR283" s="631"/>
      <c r="IXS283" s="4"/>
      <c r="IXT283" s="5"/>
      <c r="IXU283" s="633"/>
      <c r="IXV283" s="646"/>
      <c r="IXW283" s="625"/>
      <c r="IXX283" s="642"/>
      <c r="IXY283" s="644"/>
      <c r="IXZ283" s="4"/>
      <c r="IYA283" s="8"/>
      <c r="IYB283" s="7"/>
      <c r="IYC283" s="5"/>
      <c r="IYD283" s="6"/>
      <c r="IYE283" s="5"/>
      <c r="IYF283" s="159"/>
      <c r="IYG283" s="164"/>
      <c r="IYH283" s="161"/>
      <c r="IYI283" s="164"/>
      <c r="IYJ283" s="161"/>
      <c r="IYK283" s="164"/>
      <c r="IYL283" s="163"/>
      <c r="IYM283" s="4"/>
      <c r="IYN283" s="3"/>
      <c r="IYO283" s="161"/>
      <c r="IYP283" s="621"/>
      <c r="IYQ283" s="623"/>
      <c r="IYR283" s="625"/>
      <c r="IYS283" s="7"/>
      <c r="IYT283" s="628"/>
      <c r="IYU283" s="629"/>
      <c r="IYV283" s="4"/>
      <c r="IYW283" s="9"/>
      <c r="IYX283" s="631"/>
      <c r="IYY283" s="4"/>
      <c r="IYZ283" s="5"/>
      <c r="IZA283" s="633"/>
      <c r="IZB283" s="646"/>
      <c r="IZC283" s="625"/>
      <c r="IZD283" s="642"/>
      <c r="IZE283" s="644"/>
      <c r="IZF283" s="4"/>
      <c r="IZG283" s="8"/>
      <c r="IZH283" s="7"/>
      <c r="IZI283" s="5"/>
      <c r="IZJ283" s="6"/>
      <c r="IZK283" s="5"/>
      <c r="IZL283" s="159"/>
      <c r="IZM283" s="164"/>
      <c r="IZN283" s="161"/>
      <c r="IZO283" s="164"/>
      <c r="IZP283" s="161"/>
      <c r="IZQ283" s="164"/>
      <c r="IZR283" s="163"/>
      <c r="IZS283" s="4"/>
      <c r="IZT283" s="3"/>
      <c r="IZU283" s="161"/>
      <c r="IZV283" s="621"/>
      <c r="IZW283" s="623"/>
      <c r="IZX283" s="625"/>
      <c r="IZY283" s="7"/>
      <c r="IZZ283" s="628"/>
      <c r="JAA283" s="629"/>
      <c r="JAB283" s="4"/>
      <c r="JAC283" s="9"/>
      <c r="JAD283" s="631"/>
      <c r="JAE283" s="4"/>
      <c r="JAF283" s="5"/>
      <c r="JAG283" s="633"/>
      <c r="JAH283" s="646"/>
      <c r="JAI283" s="625"/>
      <c r="JAJ283" s="642"/>
      <c r="JAK283" s="644"/>
      <c r="JAL283" s="4"/>
      <c r="JAM283" s="8"/>
      <c r="JAN283" s="7"/>
      <c r="JAO283" s="5"/>
      <c r="JAP283" s="6"/>
      <c r="JAQ283" s="5"/>
      <c r="JAR283" s="159"/>
      <c r="JAS283" s="164"/>
      <c r="JAT283" s="161"/>
      <c r="JAU283" s="164"/>
      <c r="JAV283" s="161"/>
      <c r="JAW283" s="164"/>
      <c r="JAX283" s="163"/>
      <c r="JAY283" s="4"/>
      <c r="JAZ283" s="3"/>
      <c r="JBA283" s="161"/>
      <c r="JBB283" s="621"/>
      <c r="JBC283" s="623"/>
      <c r="JBD283" s="625"/>
      <c r="JBE283" s="7"/>
      <c r="JBF283" s="628"/>
      <c r="JBG283" s="629"/>
      <c r="JBH283" s="4"/>
      <c r="JBI283" s="9"/>
      <c r="JBJ283" s="631"/>
      <c r="JBK283" s="4"/>
      <c r="JBL283" s="5"/>
      <c r="JBM283" s="633"/>
      <c r="JBN283" s="646"/>
      <c r="JBO283" s="625"/>
      <c r="JBP283" s="642"/>
      <c r="JBQ283" s="644"/>
      <c r="JBR283" s="4"/>
      <c r="JBS283" s="8"/>
      <c r="JBT283" s="7"/>
      <c r="JBU283" s="5"/>
      <c r="JBV283" s="6"/>
      <c r="JBW283" s="5"/>
      <c r="JBX283" s="159"/>
      <c r="JBY283" s="164"/>
      <c r="JBZ283" s="161"/>
      <c r="JCA283" s="164"/>
      <c r="JCB283" s="161"/>
      <c r="JCC283" s="164"/>
      <c r="JCD283" s="163"/>
      <c r="JCE283" s="4"/>
      <c r="JCF283" s="3"/>
      <c r="JCG283" s="161"/>
      <c r="JCH283" s="621"/>
      <c r="JCI283" s="623"/>
      <c r="JCJ283" s="625"/>
      <c r="JCK283" s="7"/>
      <c r="JCL283" s="628"/>
      <c r="JCM283" s="629"/>
      <c r="JCN283" s="4"/>
      <c r="JCO283" s="9"/>
      <c r="JCP283" s="631"/>
      <c r="JCQ283" s="4"/>
      <c r="JCR283" s="5"/>
      <c r="JCS283" s="633"/>
      <c r="JCT283" s="646"/>
      <c r="JCU283" s="625"/>
      <c r="JCV283" s="642"/>
      <c r="JCW283" s="644"/>
      <c r="JCX283" s="4"/>
      <c r="JCY283" s="8"/>
      <c r="JCZ283" s="7"/>
      <c r="JDA283" s="5"/>
      <c r="JDB283" s="6"/>
      <c r="JDC283" s="5"/>
      <c r="JDD283" s="159"/>
      <c r="JDE283" s="164"/>
      <c r="JDF283" s="161"/>
      <c r="JDG283" s="164"/>
      <c r="JDH283" s="161"/>
      <c r="JDI283" s="164"/>
      <c r="JDJ283" s="163"/>
      <c r="JDK283" s="4"/>
      <c r="JDL283" s="3"/>
      <c r="JDM283" s="161"/>
      <c r="JDN283" s="621"/>
      <c r="JDO283" s="623"/>
      <c r="JDP283" s="625"/>
      <c r="JDQ283" s="7"/>
      <c r="JDR283" s="628"/>
      <c r="JDS283" s="629"/>
      <c r="JDT283" s="4"/>
      <c r="JDU283" s="9"/>
      <c r="JDV283" s="631"/>
      <c r="JDW283" s="4"/>
      <c r="JDX283" s="5"/>
      <c r="JDY283" s="633"/>
      <c r="JDZ283" s="646"/>
      <c r="JEA283" s="625"/>
      <c r="JEB283" s="642"/>
      <c r="JEC283" s="644"/>
      <c r="JED283" s="4"/>
      <c r="JEE283" s="8"/>
      <c r="JEF283" s="7"/>
      <c r="JEG283" s="5"/>
      <c r="JEH283" s="6"/>
      <c r="JEI283" s="5"/>
      <c r="JEJ283" s="159"/>
      <c r="JEK283" s="164"/>
      <c r="JEL283" s="161"/>
      <c r="JEM283" s="164"/>
      <c r="JEN283" s="161"/>
      <c r="JEO283" s="164"/>
      <c r="JEP283" s="163"/>
      <c r="JEQ283" s="4"/>
      <c r="JER283" s="3"/>
      <c r="JES283" s="161"/>
      <c r="JET283" s="621"/>
      <c r="JEU283" s="623"/>
      <c r="JEV283" s="625"/>
      <c r="JEW283" s="7"/>
      <c r="JEX283" s="628"/>
      <c r="JEY283" s="629"/>
      <c r="JEZ283" s="4"/>
      <c r="JFA283" s="9"/>
      <c r="JFB283" s="631"/>
      <c r="JFC283" s="4"/>
      <c r="JFD283" s="5"/>
      <c r="JFE283" s="633"/>
      <c r="JFF283" s="646"/>
      <c r="JFG283" s="625"/>
      <c r="JFH283" s="642"/>
      <c r="JFI283" s="644"/>
      <c r="JFJ283" s="4"/>
      <c r="JFK283" s="8"/>
      <c r="JFL283" s="7"/>
      <c r="JFM283" s="5"/>
      <c r="JFN283" s="6"/>
      <c r="JFO283" s="5"/>
      <c r="JFP283" s="159"/>
      <c r="JFQ283" s="164"/>
      <c r="JFR283" s="161"/>
      <c r="JFS283" s="164"/>
      <c r="JFT283" s="161"/>
      <c r="JFU283" s="164"/>
      <c r="JFV283" s="163"/>
      <c r="JFW283" s="4"/>
      <c r="JFX283" s="3"/>
      <c r="JFY283" s="161"/>
      <c r="JFZ283" s="621"/>
      <c r="JGA283" s="623"/>
      <c r="JGB283" s="625"/>
      <c r="JGC283" s="7"/>
      <c r="JGD283" s="628"/>
      <c r="JGE283" s="629"/>
      <c r="JGF283" s="4"/>
      <c r="JGG283" s="9"/>
      <c r="JGH283" s="631"/>
      <c r="JGI283" s="4"/>
      <c r="JGJ283" s="5"/>
      <c r="JGK283" s="633"/>
      <c r="JGL283" s="646"/>
      <c r="JGM283" s="625"/>
      <c r="JGN283" s="642"/>
      <c r="JGO283" s="644"/>
      <c r="JGP283" s="4"/>
      <c r="JGQ283" s="8"/>
      <c r="JGR283" s="7"/>
      <c r="JGS283" s="5"/>
      <c r="JGT283" s="6"/>
      <c r="JGU283" s="5"/>
      <c r="JGV283" s="159"/>
      <c r="JGW283" s="164"/>
      <c r="JGX283" s="161"/>
      <c r="JGY283" s="164"/>
      <c r="JGZ283" s="161"/>
      <c r="JHA283" s="164"/>
      <c r="JHB283" s="163"/>
      <c r="JHC283" s="4"/>
      <c r="JHD283" s="3"/>
      <c r="JHE283" s="161"/>
      <c r="JHF283" s="621"/>
      <c r="JHG283" s="623"/>
      <c r="JHH283" s="625"/>
      <c r="JHI283" s="7"/>
      <c r="JHJ283" s="628"/>
      <c r="JHK283" s="629"/>
      <c r="JHL283" s="4"/>
      <c r="JHM283" s="9"/>
      <c r="JHN283" s="631"/>
      <c r="JHO283" s="4"/>
      <c r="JHP283" s="5"/>
      <c r="JHQ283" s="633"/>
      <c r="JHR283" s="646"/>
      <c r="JHS283" s="625"/>
      <c r="JHT283" s="642"/>
      <c r="JHU283" s="644"/>
      <c r="JHV283" s="4"/>
      <c r="JHW283" s="8"/>
      <c r="JHX283" s="7"/>
      <c r="JHY283" s="5"/>
      <c r="JHZ283" s="6"/>
      <c r="JIA283" s="5"/>
      <c r="JIB283" s="159"/>
      <c r="JIC283" s="164"/>
      <c r="JID283" s="161"/>
      <c r="JIE283" s="164"/>
      <c r="JIF283" s="161"/>
      <c r="JIG283" s="164"/>
      <c r="JIH283" s="163"/>
      <c r="JII283" s="4"/>
      <c r="JIJ283" s="3"/>
      <c r="JIK283" s="161"/>
      <c r="JIL283" s="621"/>
      <c r="JIM283" s="623"/>
      <c r="JIN283" s="625"/>
      <c r="JIO283" s="7"/>
      <c r="JIP283" s="628"/>
      <c r="JIQ283" s="629"/>
      <c r="JIR283" s="4"/>
      <c r="JIS283" s="9"/>
      <c r="JIT283" s="631"/>
      <c r="JIU283" s="4"/>
      <c r="JIV283" s="5"/>
      <c r="JIW283" s="633"/>
      <c r="JIX283" s="646"/>
      <c r="JIY283" s="625"/>
      <c r="JIZ283" s="642"/>
      <c r="JJA283" s="644"/>
      <c r="JJB283" s="4"/>
      <c r="JJC283" s="8"/>
      <c r="JJD283" s="7"/>
      <c r="JJE283" s="5"/>
      <c r="JJF283" s="6"/>
      <c r="JJG283" s="5"/>
      <c r="JJH283" s="159"/>
      <c r="JJI283" s="164"/>
      <c r="JJJ283" s="161"/>
      <c r="JJK283" s="164"/>
      <c r="JJL283" s="161"/>
      <c r="JJM283" s="164"/>
      <c r="JJN283" s="163"/>
      <c r="JJO283" s="4"/>
      <c r="JJP283" s="3"/>
      <c r="JJQ283" s="161"/>
      <c r="JJR283" s="621"/>
      <c r="JJS283" s="623"/>
      <c r="JJT283" s="625"/>
      <c r="JJU283" s="7"/>
      <c r="JJV283" s="628"/>
      <c r="JJW283" s="629"/>
      <c r="JJX283" s="4"/>
      <c r="JJY283" s="9"/>
      <c r="JJZ283" s="631"/>
      <c r="JKA283" s="4"/>
      <c r="JKB283" s="5"/>
      <c r="JKC283" s="633"/>
      <c r="JKD283" s="646"/>
      <c r="JKE283" s="625"/>
      <c r="JKF283" s="642"/>
      <c r="JKG283" s="644"/>
      <c r="JKH283" s="4"/>
      <c r="JKI283" s="8"/>
      <c r="JKJ283" s="7"/>
      <c r="JKK283" s="5"/>
      <c r="JKL283" s="6"/>
      <c r="JKM283" s="5"/>
      <c r="JKN283" s="159"/>
      <c r="JKO283" s="164"/>
      <c r="JKP283" s="161"/>
      <c r="JKQ283" s="164"/>
      <c r="JKR283" s="161"/>
      <c r="JKS283" s="164"/>
      <c r="JKT283" s="163"/>
      <c r="JKU283" s="4"/>
      <c r="JKV283" s="3"/>
      <c r="JKW283" s="161"/>
      <c r="JKX283" s="621"/>
      <c r="JKY283" s="623"/>
      <c r="JKZ283" s="625"/>
      <c r="JLA283" s="7"/>
      <c r="JLB283" s="628"/>
      <c r="JLC283" s="629"/>
      <c r="JLD283" s="4"/>
      <c r="JLE283" s="9"/>
      <c r="JLF283" s="631"/>
      <c r="JLG283" s="4"/>
      <c r="JLH283" s="5"/>
      <c r="JLI283" s="633"/>
      <c r="JLJ283" s="646"/>
      <c r="JLK283" s="625"/>
      <c r="JLL283" s="642"/>
      <c r="JLM283" s="644"/>
      <c r="JLN283" s="4"/>
      <c r="JLO283" s="8"/>
      <c r="JLP283" s="7"/>
      <c r="JLQ283" s="5"/>
      <c r="JLR283" s="6"/>
      <c r="JLS283" s="5"/>
      <c r="JLT283" s="159"/>
      <c r="JLU283" s="164"/>
      <c r="JLV283" s="161"/>
      <c r="JLW283" s="164"/>
      <c r="JLX283" s="161"/>
      <c r="JLY283" s="164"/>
      <c r="JLZ283" s="163"/>
      <c r="JMA283" s="4"/>
      <c r="JMB283" s="3"/>
      <c r="JMC283" s="161"/>
      <c r="JMD283" s="621"/>
      <c r="JME283" s="623"/>
      <c r="JMF283" s="625"/>
      <c r="JMG283" s="7"/>
      <c r="JMH283" s="628"/>
      <c r="JMI283" s="629"/>
      <c r="JMJ283" s="4"/>
      <c r="JMK283" s="9"/>
      <c r="JML283" s="631"/>
      <c r="JMM283" s="4"/>
      <c r="JMN283" s="5"/>
      <c r="JMO283" s="633"/>
      <c r="JMP283" s="646"/>
      <c r="JMQ283" s="625"/>
      <c r="JMR283" s="642"/>
      <c r="JMS283" s="644"/>
      <c r="JMT283" s="4"/>
      <c r="JMU283" s="8"/>
      <c r="JMV283" s="7"/>
      <c r="JMW283" s="5"/>
      <c r="JMX283" s="6"/>
      <c r="JMY283" s="5"/>
      <c r="JMZ283" s="159"/>
      <c r="JNA283" s="164"/>
      <c r="JNB283" s="161"/>
      <c r="JNC283" s="164"/>
      <c r="JND283" s="161"/>
      <c r="JNE283" s="164"/>
      <c r="JNF283" s="163"/>
      <c r="JNG283" s="4"/>
      <c r="JNH283" s="3"/>
      <c r="JNI283" s="161"/>
      <c r="JNJ283" s="621"/>
      <c r="JNK283" s="623"/>
      <c r="JNL283" s="625"/>
      <c r="JNM283" s="7"/>
      <c r="JNN283" s="628"/>
      <c r="JNO283" s="629"/>
      <c r="JNP283" s="4"/>
      <c r="JNQ283" s="9"/>
      <c r="JNR283" s="631"/>
      <c r="JNS283" s="4"/>
      <c r="JNT283" s="5"/>
      <c r="JNU283" s="633"/>
      <c r="JNV283" s="646"/>
      <c r="JNW283" s="625"/>
      <c r="JNX283" s="642"/>
      <c r="JNY283" s="644"/>
      <c r="JNZ283" s="4"/>
      <c r="JOA283" s="8"/>
      <c r="JOB283" s="7"/>
      <c r="JOC283" s="5"/>
      <c r="JOD283" s="6"/>
      <c r="JOE283" s="5"/>
      <c r="JOF283" s="159"/>
      <c r="JOG283" s="164"/>
      <c r="JOH283" s="161"/>
      <c r="JOI283" s="164"/>
      <c r="JOJ283" s="161"/>
      <c r="JOK283" s="164"/>
      <c r="JOL283" s="163"/>
      <c r="JOM283" s="4"/>
      <c r="JON283" s="3"/>
      <c r="JOO283" s="161"/>
      <c r="JOP283" s="621"/>
      <c r="JOQ283" s="623"/>
      <c r="JOR283" s="625"/>
      <c r="JOS283" s="7"/>
      <c r="JOT283" s="628"/>
      <c r="JOU283" s="629"/>
      <c r="JOV283" s="4"/>
      <c r="JOW283" s="9"/>
      <c r="JOX283" s="631"/>
      <c r="JOY283" s="4"/>
      <c r="JOZ283" s="5"/>
      <c r="JPA283" s="633"/>
      <c r="JPB283" s="646"/>
      <c r="JPC283" s="625"/>
      <c r="JPD283" s="642"/>
      <c r="JPE283" s="644"/>
      <c r="JPF283" s="4"/>
      <c r="JPG283" s="8"/>
      <c r="JPH283" s="7"/>
      <c r="JPI283" s="5"/>
      <c r="JPJ283" s="6"/>
      <c r="JPK283" s="5"/>
      <c r="JPL283" s="159"/>
      <c r="JPM283" s="164"/>
      <c r="JPN283" s="161"/>
      <c r="JPO283" s="164"/>
      <c r="JPP283" s="161"/>
      <c r="JPQ283" s="164"/>
      <c r="JPR283" s="163"/>
      <c r="JPS283" s="4"/>
      <c r="JPT283" s="3"/>
      <c r="JPU283" s="161"/>
      <c r="JPV283" s="621"/>
      <c r="JPW283" s="623"/>
      <c r="JPX283" s="625"/>
      <c r="JPY283" s="7"/>
      <c r="JPZ283" s="628"/>
      <c r="JQA283" s="629"/>
      <c r="JQB283" s="4"/>
      <c r="JQC283" s="9"/>
      <c r="JQD283" s="631"/>
      <c r="JQE283" s="4"/>
      <c r="JQF283" s="5"/>
      <c r="JQG283" s="633"/>
      <c r="JQH283" s="646"/>
      <c r="JQI283" s="625"/>
      <c r="JQJ283" s="642"/>
      <c r="JQK283" s="644"/>
      <c r="JQL283" s="4"/>
      <c r="JQM283" s="8"/>
      <c r="JQN283" s="7"/>
      <c r="JQO283" s="5"/>
      <c r="JQP283" s="6"/>
      <c r="JQQ283" s="5"/>
      <c r="JQR283" s="159"/>
      <c r="JQS283" s="164"/>
      <c r="JQT283" s="161"/>
      <c r="JQU283" s="164"/>
      <c r="JQV283" s="161"/>
      <c r="JQW283" s="164"/>
      <c r="JQX283" s="163"/>
      <c r="JQY283" s="4"/>
      <c r="JQZ283" s="3"/>
      <c r="JRA283" s="161"/>
      <c r="JRB283" s="621"/>
      <c r="JRC283" s="623"/>
      <c r="JRD283" s="625"/>
      <c r="JRE283" s="7"/>
      <c r="JRF283" s="628"/>
      <c r="JRG283" s="629"/>
      <c r="JRH283" s="4"/>
      <c r="JRI283" s="9"/>
      <c r="JRJ283" s="631"/>
      <c r="JRK283" s="4"/>
      <c r="JRL283" s="5"/>
      <c r="JRM283" s="633"/>
      <c r="JRN283" s="646"/>
      <c r="JRO283" s="625"/>
      <c r="JRP283" s="642"/>
      <c r="JRQ283" s="644"/>
      <c r="JRR283" s="4"/>
      <c r="JRS283" s="8"/>
      <c r="JRT283" s="7"/>
      <c r="JRU283" s="5"/>
      <c r="JRV283" s="6"/>
      <c r="JRW283" s="5"/>
      <c r="JRX283" s="159"/>
      <c r="JRY283" s="164"/>
      <c r="JRZ283" s="161"/>
      <c r="JSA283" s="164"/>
      <c r="JSB283" s="161"/>
      <c r="JSC283" s="164"/>
      <c r="JSD283" s="163"/>
      <c r="JSE283" s="4"/>
      <c r="JSF283" s="3"/>
      <c r="JSG283" s="161"/>
      <c r="JSH283" s="621"/>
      <c r="JSI283" s="623"/>
      <c r="JSJ283" s="625"/>
      <c r="JSK283" s="7"/>
      <c r="JSL283" s="628"/>
      <c r="JSM283" s="629"/>
      <c r="JSN283" s="4"/>
      <c r="JSO283" s="9"/>
      <c r="JSP283" s="631"/>
      <c r="JSQ283" s="4"/>
      <c r="JSR283" s="5"/>
      <c r="JSS283" s="633"/>
      <c r="JST283" s="646"/>
      <c r="JSU283" s="625"/>
      <c r="JSV283" s="642"/>
      <c r="JSW283" s="644"/>
      <c r="JSX283" s="4"/>
      <c r="JSY283" s="8"/>
      <c r="JSZ283" s="7"/>
      <c r="JTA283" s="5"/>
      <c r="JTB283" s="6"/>
      <c r="JTC283" s="5"/>
      <c r="JTD283" s="159"/>
      <c r="JTE283" s="164"/>
      <c r="JTF283" s="161"/>
      <c r="JTG283" s="164"/>
      <c r="JTH283" s="161"/>
      <c r="JTI283" s="164"/>
      <c r="JTJ283" s="163"/>
      <c r="JTK283" s="4"/>
      <c r="JTL283" s="3"/>
      <c r="JTM283" s="161"/>
      <c r="JTN283" s="621"/>
      <c r="JTO283" s="623"/>
      <c r="JTP283" s="625"/>
      <c r="JTQ283" s="7"/>
      <c r="JTR283" s="628"/>
      <c r="JTS283" s="629"/>
      <c r="JTT283" s="4"/>
      <c r="JTU283" s="9"/>
      <c r="JTV283" s="631"/>
      <c r="JTW283" s="4"/>
      <c r="JTX283" s="5"/>
      <c r="JTY283" s="633"/>
      <c r="JTZ283" s="646"/>
      <c r="JUA283" s="625"/>
      <c r="JUB283" s="642"/>
      <c r="JUC283" s="644"/>
      <c r="JUD283" s="4"/>
      <c r="JUE283" s="8"/>
      <c r="JUF283" s="7"/>
      <c r="JUG283" s="5"/>
      <c r="JUH283" s="6"/>
      <c r="JUI283" s="5"/>
      <c r="JUJ283" s="159"/>
      <c r="JUK283" s="164"/>
      <c r="JUL283" s="161"/>
      <c r="JUM283" s="164"/>
      <c r="JUN283" s="161"/>
      <c r="JUO283" s="164"/>
      <c r="JUP283" s="163"/>
      <c r="JUQ283" s="4"/>
      <c r="JUR283" s="3"/>
      <c r="JUS283" s="161"/>
      <c r="JUT283" s="621"/>
      <c r="JUU283" s="623"/>
      <c r="JUV283" s="625"/>
      <c r="JUW283" s="7"/>
      <c r="JUX283" s="628"/>
      <c r="JUY283" s="629"/>
      <c r="JUZ283" s="4"/>
      <c r="JVA283" s="9"/>
      <c r="JVB283" s="631"/>
      <c r="JVC283" s="4"/>
      <c r="JVD283" s="5"/>
      <c r="JVE283" s="633"/>
      <c r="JVF283" s="646"/>
      <c r="JVG283" s="625"/>
      <c r="JVH283" s="642"/>
      <c r="JVI283" s="644"/>
      <c r="JVJ283" s="4"/>
      <c r="JVK283" s="8"/>
      <c r="JVL283" s="7"/>
      <c r="JVM283" s="5"/>
      <c r="JVN283" s="6"/>
      <c r="JVO283" s="5"/>
      <c r="JVP283" s="159"/>
      <c r="JVQ283" s="164"/>
      <c r="JVR283" s="161"/>
      <c r="JVS283" s="164"/>
      <c r="JVT283" s="161"/>
      <c r="JVU283" s="164"/>
      <c r="JVV283" s="163"/>
      <c r="JVW283" s="4"/>
      <c r="JVX283" s="3"/>
      <c r="JVY283" s="161"/>
      <c r="JVZ283" s="621"/>
      <c r="JWA283" s="623"/>
      <c r="JWB283" s="625"/>
      <c r="JWC283" s="7"/>
      <c r="JWD283" s="628"/>
      <c r="JWE283" s="629"/>
      <c r="JWF283" s="4"/>
      <c r="JWG283" s="9"/>
      <c r="JWH283" s="631"/>
      <c r="JWI283" s="4"/>
      <c r="JWJ283" s="5"/>
      <c r="JWK283" s="633"/>
      <c r="JWL283" s="646"/>
      <c r="JWM283" s="625"/>
      <c r="JWN283" s="642"/>
      <c r="JWO283" s="644"/>
      <c r="JWP283" s="4"/>
      <c r="JWQ283" s="8"/>
      <c r="JWR283" s="7"/>
      <c r="JWS283" s="5"/>
      <c r="JWT283" s="6"/>
      <c r="JWU283" s="5"/>
      <c r="JWV283" s="159"/>
      <c r="JWW283" s="164"/>
      <c r="JWX283" s="161"/>
      <c r="JWY283" s="164"/>
      <c r="JWZ283" s="161"/>
      <c r="JXA283" s="164"/>
      <c r="JXB283" s="163"/>
      <c r="JXC283" s="4"/>
      <c r="JXD283" s="3"/>
      <c r="JXE283" s="161"/>
      <c r="JXF283" s="621"/>
      <c r="JXG283" s="623"/>
      <c r="JXH283" s="625"/>
      <c r="JXI283" s="7"/>
      <c r="JXJ283" s="628"/>
      <c r="JXK283" s="629"/>
      <c r="JXL283" s="4"/>
      <c r="JXM283" s="9"/>
      <c r="JXN283" s="631"/>
      <c r="JXO283" s="4"/>
      <c r="JXP283" s="5"/>
      <c r="JXQ283" s="633"/>
      <c r="JXR283" s="646"/>
      <c r="JXS283" s="625"/>
      <c r="JXT283" s="642"/>
      <c r="JXU283" s="644"/>
      <c r="JXV283" s="4"/>
      <c r="JXW283" s="8"/>
      <c r="JXX283" s="7"/>
      <c r="JXY283" s="5"/>
      <c r="JXZ283" s="6"/>
      <c r="JYA283" s="5"/>
      <c r="JYB283" s="159"/>
      <c r="JYC283" s="164"/>
      <c r="JYD283" s="161"/>
      <c r="JYE283" s="164"/>
      <c r="JYF283" s="161"/>
      <c r="JYG283" s="164"/>
      <c r="JYH283" s="163"/>
      <c r="JYI283" s="4"/>
      <c r="JYJ283" s="3"/>
      <c r="JYK283" s="161"/>
      <c r="JYL283" s="621"/>
      <c r="JYM283" s="623"/>
      <c r="JYN283" s="625"/>
      <c r="JYO283" s="7"/>
      <c r="JYP283" s="628"/>
      <c r="JYQ283" s="629"/>
      <c r="JYR283" s="4"/>
      <c r="JYS283" s="9"/>
      <c r="JYT283" s="631"/>
      <c r="JYU283" s="4"/>
      <c r="JYV283" s="5"/>
      <c r="JYW283" s="633"/>
      <c r="JYX283" s="646"/>
      <c r="JYY283" s="625"/>
      <c r="JYZ283" s="642"/>
      <c r="JZA283" s="644"/>
      <c r="JZB283" s="4"/>
      <c r="JZC283" s="8"/>
      <c r="JZD283" s="7"/>
      <c r="JZE283" s="5"/>
      <c r="JZF283" s="6"/>
      <c r="JZG283" s="5"/>
      <c r="JZH283" s="159"/>
      <c r="JZI283" s="164"/>
      <c r="JZJ283" s="161"/>
      <c r="JZK283" s="164"/>
      <c r="JZL283" s="161"/>
      <c r="JZM283" s="164"/>
      <c r="JZN283" s="163"/>
      <c r="JZO283" s="4"/>
      <c r="JZP283" s="3"/>
      <c r="JZQ283" s="161"/>
      <c r="JZR283" s="621"/>
      <c r="JZS283" s="623"/>
      <c r="JZT283" s="625"/>
      <c r="JZU283" s="7"/>
      <c r="JZV283" s="628"/>
      <c r="JZW283" s="629"/>
      <c r="JZX283" s="4"/>
      <c r="JZY283" s="9"/>
      <c r="JZZ283" s="631"/>
      <c r="KAA283" s="4"/>
      <c r="KAB283" s="5"/>
      <c r="KAC283" s="633"/>
      <c r="KAD283" s="646"/>
      <c r="KAE283" s="625"/>
      <c r="KAF283" s="642"/>
      <c r="KAG283" s="644"/>
      <c r="KAH283" s="4"/>
      <c r="KAI283" s="8"/>
      <c r="KAJ283" s="7"/>
      <c r="KAK283" s="5"/>
      <c r="KAL283" s="6"/>
      <c r="KAM283" s="5"/>
      <c r="KAN283" s="159"/>
      <c r="KAO283" s="164"/>
      <c r="KAP283" s="161"/>
      <c r="KAQ283" s="164"/>
      <c r="KAR283" s="161"/>
      <c r="KAS283" s="164"/>
      <c r="KAT283" s="163"/>
      <c r="KAU283" s="4"/>
      <c r="KAV283" s="3"/>
      <c r="KAW283" s="161"/>
      <c r="KAX283" s="621"/>
      <c r="KAY283" s="623"/>
      <c r="KAZ283" s="625"/>
      <c r="KBA283" s="7"/>
      <c r="KBB283" s="628"/>
      <c r="KBC283" s="629"/>
      <c r="KBD283" s="4"/>
      <c r="KBE283" s="9"/>
      <c r="KBF283" s="631"/>
      <c r="KBG283" s="4"/>
      <c r="KBH283" s="5"/>
      <c r="KBI283" s="633"/>
      <c r="KBJ283" s="646"/>
      <c r="KBK283" s="625"/>
      <c r="KBL283" s="642"/>
      <c r="KBM283" s="644"/>
      <c r="KBN283" s="4"/>
      <c r="KBO283" s="8"/>
      <c r="KBP283" s="7"/>
      <c r="KBQ283" s="5"/>
      <c r="KBR283" s="6"/>
      <c r="KBS283" s="5"/>
      <c r="KBT283" s="159"/>
      <c r="KBU283" s="164"/>
      <c r="KBV283" s="161"/>
      <c r="KBW283" s="164"/>
      <c r="KBX283" s="161"/>
      <c r="KBY283" s="164"/>
      <c r="KBZ283" s="163"/>
      <c r="KCA283" s="4"/>
      <c r="KCB283" s="3"/>
      <c r="KCC283" s="161"/>
      <c r="KCD283" s="621"/>
      <c r="KCE283" s="623"/>
      <c r="KCF283" s="625"/>
      <c r="KCG283" s="7"/>
      <c r="KCH283" s="628"/>
      <c r="KCI283" s="629"/>
      <c r="KCJ283" s="4"/>
      <c r="KCK283" s="9"/>
      <c r="KCL283" s="631"/>
      <c r="KCM283" s="4"/>
      <c r="KCN283" s="5"/>
      <c r="KCO283" s="633"/>
      <c r="KCP283" s="646"/>
      <c r="KCQ283" s="625"/>
      <c r="KCR283" s="642"/>
      <c r="KCS283" s="644"/>
      <c r="KCT283" s="4"/>
      <c r="KCU283" s="8"/>
      <c r="KCV283" s="7"/>
      <c r="KCW283" s="5"/>
      <c r="KCX283" s="6"/>
      <c r="KCY283" s="5"/>
      <c r="KCZ283" s="159"/>
      <c r="KDA283" s="164"/>
      <c r="KDB283" s="161"/>
      <c r="KDC283" s="164"/>
      <c r="KDD283" s="161"/>
      <c r="KDE283" s="164"/>
      <c r="KDF283" s="163"/>
      <c r="KDG283" s="4"/>
      <c r="KDH283" s="3"/>
      <c r="KDI283" s="161"/>
      <c r="KDJ283" s="621"/>
      <c r="KDK283" s="623"/>
      <c r="KDL283" s="625"/>
      <c r="KDM283" s="7"/>
      <c r="KDN283" s="628"/>
      <c r="KDO283" s="629"/>
      <c r="KDP283" s="4"/>
      <c r="KDQ283" s="9"/>
      <c r="KDR283" s="631"/>
      <c r="KDS283" s="4"/>
      <c r="KDT283" s="5"/>
      <c r="KDU283" s="633"/>
      <c r="KDV283" s="646"/>
      <c r="KDW283" s="625"/>
      <c r="KDX283" s="642"/>
      <c r="KDY283" s="644"/>
      <c r="KDZ283" s="4"/>
      <c r="KEA283" s="8"/>
      <c r="KEB283" s="7"/>
      <c r="KEC283" s="5"/>
      <c r="KED283" s="6"/>
      <c r="KEE283" s="5"/>
      <c r="KEF283" s="159"/>
      <c r="KEG283" s="164"/>
      <c r="KEH283" s="161"/>
      <c r="KEI283" s="164"/>
      <c r="KEJ283" s="161"/>
      <c r="KEK283" s="164"/>
      <c r="KEL283" s="163"/>
      <c r="KEM283" s="4"/>
      <c r="KEN283" s="3"/>
      <c r="KEO283" s="161"/>
      <c r="KEP283" s="621"/>
      <c r="KEQ283" s="623"/>
      <c r="KER283" s="625"/>
      <c r="KES283" s="7"/>
      <c r="KET283" s="628"/>
      <c r="KEU283" s="629"/>
      <c r="KEV283" s="4"/>
      <c r="KEW283" s="9"/>
      <c r="KEX283" s="631"/>
      <c r="KEY283" s="4"/>
      <c r="KEZ283" s="5"/>
      <c r="KFA283" s="633"/>
      <c r="KFB283" s="646"/>
      <c r="KFC283" s="625"/>
      <c r="KFD283" s="642"/>
      <c r="KFE283" s="644"/>
      <c r="KFF283" s="4"/>
      <c r="KFG283" s="8"/>
      <c r="KFH283" s="7"/>
      <c r="KFI283" s="5"/>
      <c r="KFJ283" s="6"/>
      <c r="KFK283" s="5"/>
      <c r="KFL283" s="159"/>
      <c r="KFM283" s="164"/>
      <c r="KFN283" s="161"/>
      <c r="KFO283" s="164"/>
      <c r="KFP283" s="161"/>
      <c r="KFQ283" s="164"/>
      <c r="KFR283" s="163"/>
      <c r="KFS283" s="4"/>
      <c r="KFT283" s="3"/>
      <c r="KFU283" s="161"/>
      <c r="KFV283" s="621"/>
      <c r="KFW283" s="623"/>
      <c r="KFX283" s="625"/>
      <c r="KFY283" s="7"/>
      <c r="KFZ283" s="628"/>
      <c r="KGA283" s="629"/>
      <c r="KGB283" s="4"/>
      <c r="KGC283" s="9"/>
      <c r="KGD283" s="631"/>
      <c r="KGE283" s="4"/>
      <c r="KGF283" s="5"/>
      <c r="KGG283" s="633"/>
      <c r="KGH283" s="646"/>
      <c r="KGI283" s="625"/>
      <c r="KGJ283" s="642"/>
      <c r="KGK283" s="644"/>
      <c r="KGL283" s="4"/>
      <c r="KGM283" s="8"/>
      <c r="KGN283" s="7"/>
      <c r="KGO283" s="5"/>
      <c r="KGP283" s="6"/>
      <c r="KGQ283" s="5"/>
      <c r="KGR283" s="159"/>
      <c r="KGS283" s="164"/>
      <c r="KGT283" s="161"/>
      <c r="KGU283" s="164"/>
      <c r="KGV283" s="161"/>
      <c r="KGW283" s="164"/>
      <c r="KGX283" s="163"/>
      <c r="KGY283" s="4"/>
      <c r="KGZ283" s="3"/>
      <c r="KHA283" s="161"/>
      <c r="KHB283" s="621"/>
      <c r="KHC283" s="623"/>
      <c r="KHD283" s="625"/>
      <c r="KHE283" s="7"/>
      <c r="KHF283" s="628"/>
      <c r="KHG283" s="629"/>
      <c r="KHH283" s="4"/>
      <c r="KHI283" s="9"/>
      <c r="KHJ283" s="631"/>
      <c r="KHK283" s="4"/>
      <c r="KHL283" s="5"/>
      <c r="KHM283" s="633"/>
      <c r="KHN283" s="646"/>
      <c r="KHO283" s="625"/>
      <c r="KHP283" s="642"/>
      <c r="KHQ283" s="644"/>
      <c r="KHR283" s="4"/>
      <c r="KHS283" s="8"/>
      <c r="KHT283" s="7"/>
      <c r="KHU283" s="5"/>
      <c r="KHV283" s="6"/>
      <c r="KHW283" s="5"/>
      <c r="KHX283" s="159"/>
      <c r="KHY283" s="164"/>
      <c r="KHZ283" s="161"/>
      <c r="KIA283" s="164"/>
      <c r="KIB283" s="161"/>
      <c r="KIC283" s="164"/>
      <c r="KID283" s="163"/>
      <c r="KIE283" s="4"/>
      <c r="KIF283" s="3"/>
      <c r="KIG283" s="161"/>
      <c r="KIH283" s="621"/>
      <c r="KII283" s="623"/>
      <c r="KIJ283" s="625"/>
      <c r="KIK283" s="7"/>
      <c r="KIL283" s="628"/>
      <c r="KIM283" s="629"/>
      <c r="KIN283" s="4"/>
      <c r="KIO283" s="9"/>
      <c r="KIP283" s="631"/>
      <c r="KIQ283" s="4"/>
      <c r="KIR283" s="5"/>
      <c r="KIS283" s="633"/>
      <c r="KIT283" s="646"/>
      <c r="KIU283" s="625"/>
      <c r="KIV283" s="642"/>
      <c r="KIW283" s="644"/>
      <c r="KIX283" s="4"/>
      <c r="KIY283" s="8"/>
      <c r="KIZ283" s="7"/>
      <c r="KJA283" s="5"/>
      <c r="KJB283" s="6"/>
      <c r="KJC283" s="5"/>
      <c r="KJD283" s="159"/>
      <c r="KJE283" s="164"/>
      <c r="KJF283" s="161"/>
      <c r="KJG283" s="164"/>
      <c r="KJH283" s="161"/>
      <c r="KJI283" s="164"/>
      <c r="KJJ283" s="163"/>
      <c r="KJK283" s="4"/>
      <c r="KJL283" s="3"/>
      <c r="KJM283" s="161"/>
      <c r="KJN283" s="621"/>
      <c r="KJO283" s="623"/>
      <c r="KJP283" s="625"/>
      <c r="KJQ283" s="7"/>
      <c r="KJR283" s="628"/>
      <c r="KJS283" s="629"/>
      <c r="KJT283" s="4"/>
      <c r="KJU283" s="9"/>
      <c r="KJV283" s="631"/>
      <c r="KJW283" s="4"/>
      <c r="KJX283" s="5"/>
      <c r="KJY283" s="633"/>
      <c r="KJZ283" s="646"/>
      <c r="KKA283" s="625"/>
      <c r="KKB283" s="642"/>
      <c r="KKC283" s="644"/>
      <c r="KKD283" s="4"/>
      <c r="KKE283" s="8"/>
      <c r="KKF283" s="7"/>
      <c r="KKG283" s="5"/>
      <c r="KKH283" s="6"/>
      <c r="KKI283" s="5"/>
      <c r="KKJ283" s="159"/>
      <c r="KKK283" s="164"/>
      <c r="KKL283" s="161"/>
      <c r="KKM283" s="164"/>
      <c r="KKN283" s="161"/>
      <c r="KKO283" s="164"/>
      <c r="KKP283" s="163"/>
      <c r="KKQ283" s="4"/>
      <c r="KKR283" s="3"/>
      <c r="KKS283" s="161"/>
      <c r="KKT283" s="621"/>
      <c r="KKU283" s="623"/>
      <c r="KKV283" s="625"/>
      <c r="KKW283" s="7"/>
      <c r="KKX283" s="628"/>
      <c r="KKY283" s="629"/>
      <c r="KKZ283" s="4"/>
      <c r="KLA283" s="9"/>
      <c r="KLB283" s="631"/>
      <c r="KLC283" s="4"/>
      <c r="KLD283" s="5"/>
      <c r="KLE283" s="633"/>
      <c r="KLF283" s="646"/>
      <c r="KLG283" s="625"/>
      <c r="KLH283" s="642"/>
      <c r="KLI283" s="644"/>
      <c r="KLJ283" s="4"/>
      <c r="KLK283" s="8"/>
      <c r="KLL283" s="7"/>
      <c r="KLM283" s="5"/>
      <c r="KLN283" s="6"/>
      <c r="KLO283" s="5"/>
      <c r="KLP283" s="159"/>
      <c r="KLQ283" s="164"/>
      <c r="KLR283" s="161"/>
      <c r="KLS283" s="164"/>
      <c r="KLT283" s="161"/>
      <c r="KLU283" s="164"/>
      <c r="KLV283" s="163"/>
      <c r="KLW283" s="4"/>
      <c r="KLX283" s="3"/>
      <c r="KLY283" s="161"/>
      <c r="KLZ283" s="621"/>
      <c r="KMA283" s="623"/>
      <c r="KMB283" s="625"/>
      <c r="KMC283" s="7"/>
      <c r="KMD283" s="628"/>
      <c r="KME283" s="629"/>
      <c r="KMF283" s="4"/>
      <c r="KMG283" s="9"/>
      <c r="KMH283" s="631"/>
      <c r="KMI283" s="4"/>
      <c r="KMJ283" s="5"/>
      <c r="KMK283" s="633"/>
      <c r="KML283" s="646"/>
      <c r="KMM283" s="625"/>
      <c r="KMN283" s="642"/>
      <c r="KMO283" s="644"/>
      <c r="KMP283" s="4"/>
      <c r="KMQ283" s="8"/>
      <c r="KMR283" s="7"/>
      <c r="KMS283" s="5"/>
      <c r="KMT283" s="6"/>
      <c r="KMU283" s="5"/>
      <c r="KMV283" s="159"/>
      <c r="KMW283" s="164"/>
      <c r="KMX283" s="161"/>
      <c r="KMY283" s="164"/>
      <c r="KMZ283" s="161"/>
      <c r="KNA283" s="164"/>
      <c r="KNB283" s="163"/>
      <c r="KNC283" s="4"/>
      <c r="KND283" s="3"/>
      <c r="KNE283" s="161"/>
      <c r="KNF283" s="621"/>
      <c r="KNG283" s="623"/>
      <c r="KNH283" s="625"/>
      <c r="KNI283" s="7"/>
      <c r="KNJ283" s="628"/>
      <c r="KNK283" s="629"/>
      <c r="KNL283" s="4"/>
      <c r="KNM283" s="9"/>
      <c r="KNN283" s="631"/>
      <c r="KNO283" s="4"/>
      <c r="KNP283" s="5"/>
      <c r="KNQ283" s="633"/>
      <c r="KNR283" s="646"/>
      <c r="KNS283" s="625"/>
      <c r="KNT283" s="642"/>
      <c r="KNU283" s="644"/>
      <c r="KNV283" s="4"/>
      <c r="KNW283" s="8"/>
      <c r="KNX283" s="7"/>
      <c r="KNY283" s="5"/>
      <c r="KNZ283" s="6"/>
      <c r="KOA283" s="5"/>
      <c r="KOB283" s="159"/>
      <c r="KOC283" s="164"/>
      <c r="KOD283" s="161"/>
      <c r="KOE283" s="164"/>
      <c r="KOF283" s="161"/>
      <c r="KOG283" s="164"/>
      <c r="KOH283" s="163"/>
      <c r="KOI283" s="4"/>
      <c r="KOJ283" s="3"/>
      <c r="KOK283" s="161"/>
      <c r="KOL283" s="621"/>
      <c r="KOM283" s="623"/>
      <c r="KON283" s="625"/>
      <c r="KOO283" s="7"/>
      <c r="KOP283" s="628"/>
      <c r="KOQ283" s="629"/>
      <c r="KOR283" s="4"/>
      <c r="KOS283" s="9"/>
      <c r="KOT283" s="631"/>
      <c r="KOU283" s="4"/>
      <c r="KOV283" s="5"/>
      <c r="KOW283" s="633"/>
      <c r="KOX283" s="646"/>
      <c r="KOY283" s="625"/>
      <c r="KOZ283" s="642"/>
      <c r="KPA283" s="644"/>
      <c r="KPB283" s="4"/>
      <c r="KPC283" s="8"/>
      <c r="KPD283" s="7"/>
      <c r="KPE283" s="5"/>
      <c r="KPF283" s="6"/>
      <c r="KPG283" s="5"/>
      <c r="KPH283" s="159"/>
      <c r="KPI283" s="164"/>
      <c r="KPJ283" s="161"/>
      <c r="KPK283" s="164"/>
      <c r="KPL283" s="161"/>
      <c r="KPM283" s="164"/>
      <c r="KPN283" s="163"/>
      <c r="KPO283" s="4"/>
      <c r="KPP283" s="3"/>
      <c r="KPQ283" s="161"/>
      <c r="KPR283" s="621"/>
      <c r="KPS283" s="623"/>
      <c r="KPT283" s="625"/>
      <c r="KPU283" s="7"/>
      <c r="KPV283" s="628"/>
      <c r="KPW283" s="629"/>
      <c r="KPX283" s="4"/>
      <c r="KPY283" s="9"/>
      <c r="KPZ283" s="631"/>
      <c r="KQA283" s="4"/>
      <c r="KQB283" s="5"/>
      <c r="KQC283" s="633"/>
      <c r="KQD283" s="646"/>
      <c r="KQE283" s="625"/>
      <c r="KQF283" s="642"/>
      <c r="KQG283" s="644"/>
      <c r="KQH283" s="4"/>
      <c r="KQI283" s="8"/>
      <c r="KQJ283" s="7"/>
      <c r="KQK283" s="5"/>
      <c r="KQL283" s="6"/>
      <c r="KQM283" s="5"/>
      <c r="KQN283" s="159"/>
      <c r="KQO283" s="164"/>
      <c r="KQP283" s="161"/>
      <c r="KQQ283" s="164"/>
      <c r="KQR283" s="161"/>
      <c r="KQS283" s="164"/>
      <c r="KQT283" s="163"/>
      <c r="KQU283" s="4"/>
      <c r="KQV283" s="3"/>
      <c r="KQW283" s="161"/>
      <c r="KQX283" s="621"/>
      <c r="KQY283" s="623"/>
      <c r="KQZ283" s="625"/>
      <c r="KRA283" s="7"/>
      <c r="KRB283" s="628"/>
      <c r="KRC283" s="629"/>
      <c r="KRD283" s="4"/>
      <c r="KRE283" s="9"/>
      <c r="KRF283" s="631"/>
      <c r="KRG283" s="4"/>
      <c r="KRH283" s="5"/>
      <c r="KRI283" s="633"/>
      <c r="KRJ283" s="646"/>
      <c r="KRK283" s="625"/>
      <c r="KRL283" s="642"/>
      <c r="KRM283" s="644"/>
      <c r="KRN283" s="4"/>
      <c r="KRO283" s="8"/>
      <c r="KRP283" s="7"/>
      <c r="KRQ283" s="5"/>
      <c r="KRR283" s="6"/>
      <c r="KRS283" s="5"/>
      <c r="KRT283" s="159"/>
      <c r="KRU283" s="164"/>
      <c r="KRV283" s="161"/>
      <c r="KRW283" s="164"/>
      <c r="KRX283" s="161"/>
      <c r="KRY283" s="164"/>
      <c r="KRZ283" s="163"/>
      <c r="KSA283" s="4"/>
      <c r="KSB283" s="3"/>
      <c r="KSC283" s="161"/>
      <c r="KSD283" s="621"/>
      <c r="KSE283" s="623"/>
      <c r="KSF283" s="625"/>
      <c r="KSG283" s="7"/>
      <c r="KSH283" s="628"/>
      <c r="KSI283" s="629"/>
      <c r="KSJ283" s="4"/>
      <c r="KSK283" s="9"/>
      <c r="KSL283" s="631"/>
      <c r="KSM283" s="4"/>
      <c r="KSN283" s="5"/>
      <c r="KSO283" s="633"/>
      <c r="KSP283" s="646"/>
      <c r="KSQ283" s="625"/>
      <c r="KSR283" s="642"/>
      <c r="KSS283" s="644"/>
      <c r="KST283" s="4"/>
      <c r="KSU283" s="8"/>
      <c r="KSV283" s="7"/>
      <c r="KSW283" s="5"/>
      <c r="KSX283" s="6"/>
      <c r="KSY283" s="5"/>
      <c r="KSZ283" s="159"/>
      <c r="KTA283" s="164"/>
      <c r="KTB283" s="161"/>
      <c r="KTC283" s="164"/>
      <c r="KTD283" s="161"/>
      <c r="KTE283" s="164"/>
      <c r="KTF283" s="163"/>
      <c r="KTG283" s="4"/>
      <c r="KTH283" s="3"/>
      <c r="KTI283" s="161"/>
      <c r="KTJ283" s="621"/>
      <c r="KTK283" s="623"/>
      <c r="KTL283" s="625"/>
      <c r="KTM283" s="7"/>
      <c r="KTN283" s="628"/>
      <c r="KTO283" s="629"/>
      <c r="KTP283" s="4"/>
      <c r="KTQ283" s="9"/>
      <c r="KTR283" s="631"/>
      <c r="KTS283" s="4"/>
      <c r="KTT283" s="5"/>
      <c r="KTU283" s="633"/>
      <c r="KTV283" s="646"/>
      <c r="KTW283" s="625"/>
      <c r="KTX283" s="642"/>
      <c r="KTY283" s="644"/>
      <c r="KTZ283" s="4"/>
      <c r="KUA283" s="8"/>
      <c r="KUB283" s="7"/>
      <c r="KUC283" s="5"/>
      <c r="KUD283" s="6"/>
      <c r="KUE283" s="5"/>
      <c r="KUF283" s="159"/>
      <c r="KUG283" s="164"/>
      <c r="KUH283" s="161"/>
      <c r="KUI283" s="164"/>
      <c r="KUJ283" s="161"/>
      <c r="KUK283" s="164"/>
      <c r="KUL283" s="163"/>
      <c r="KUM283" s="4"/>
      <c r="KUN283" s="3"/>
      <c r="KUO283" s="161"/>
      <c r="KUP283" s="621"/>
      <c r="KUQ283" s="623"/>
      <c r="KUR283" s="625"/>
      <c r="KUS283" s="7"/>
      <c r="KUT283" s="628"/>
      <c r="KUU283" s="629"/>
      <c r="KUV283" s="4"/>
      <c r="KUW283" s="9"/>
      <c r="KUX283" s="631"/>
      <c r="KUY283" s="4"/>
      <c r="KUZ283" s="5"/>
      <c r="KVA283" s="633"/>
      <c r="KVB283" s="646"/>
      <c r="KVC283" s="625"/>
      <c r="KVD283" s="642"/>
      <c r="KVE283" s="644"/>
      <c r="KVF283" s="4"/>
      <c r="KVG283" s="8"/>
      <c r="KVH283" s="7"/>
      <c r="KVI283" s="5"/>
      <c r="KVJ283" s="6"/>
      <c r="KVK283" s="5"/>
      <c r="KVL283" s="159"/>
      <c r="KVM283" s="164"/>
      <c r="KVN283" s="161"/>
      <c r="KVO283" s="164"/>
      <c r="KVP283" s="161"/>
      <c r="KVQ283" s="164"/>
      <c r="KVR283" s="163"/>
      <c r="KVS283" s="4"/>
      <c r="KVT283" s="3"/>
      <c r="KVU283" s="161"/>
      <c r="KVV283" s="621"/>
      <c r="KVW283" s="623"/>
      <c r="KVX283" s="625"/>
      <c r="KVY283" s="7"/>
      <c r="KVZ283" s="628"/>
      <c r="KWA283" s="629"/>
      <c r="KWB283" s="4"/>
      <c r="KWC283" s="9"/>
      <c r="KWD283" s="631"/>
      <c r="KWE283" s="4"/>
      <c r="KWF283" s="5"/>
      <c r="KWG283" s="633"/>
      <c r="KWH283" s="646"/>
      <c r="KWI283" s="625"/>
      <c r="KWJ283" s="642"/>
      <c r="KWK283" s="644"/>
      <c r="KWL283" s="4"/>
      <c r="KWM283" s="8"/>
      <c r="KWN283" s="7"/>
      <c r="KWO283" s="5"/>
      <c r="KWP283" s="6"/>
      <c r="KWQ283" s="5"/>
      <c r="KWR283" s="159"/>
      <c r="KWS283" s="164"/>
      <c r="KWT283" s="161"/>
      <c r="KWU283" s="164"/>
      <c r="KWV283" s="161"/>
      <c r="KWW283" s="164"/>
      <c r="KWX283" s="163"/>
      <c r="KWY283" s="4"/>
      <c r="KWZ283" s="3"/>
      <c r="KXA283" s="161"/>
      <c r="KXB283" s="621"/>
      <c r="KXC283" s="623"/>
      <c r="KXD283" s="625"/>
      <c r="KXE283" s="7"/>
      <c r="KXF283" s="628"/>
      <c r="KXG283" s="629"/>
      <c r="KXH283" s="4"/>
      <c r="KXI283" s="9"/>
      <c r="KXJ283" s="631"/>
      <c r="KXK283" s="4"/>
      <c r="KXL283" s="5"/>
      <c r="KXM283" s="633"/>
      <c r="KXN283" s="646"/>
      <c r="KXO283" s="625"/>
      <c r="KXP283" s="642"/>
      <c r="KXQ283" s="644"/>
      <c r="KXR283" s="4"/>
      <c r="KXS283" s="8"/>
      <c r="KXT283" s="7"/>
      <c r="KXU283" s="5"/>
      <c r="KXV283" s="6"/>
      <c r="KXW283" s="5"/>
      <c r="KXX283" s="159"/>
      <c r="KXY283" s="164"/>
      <c r="KXZ283" s="161"/>
      <c r="KYA283" s="164"/>
      <c r="KYB283" s="161"/>
      <c r="KYC283" s="164"/>
      <c r="KYD283" s="163"/>
      <c r="KYE283" s="4"/>
      <c r="KYF283" s="3"/>
      <c r="KYG283" s="161"/>
      <c r="KYH283" s="621"/>
      <c r="KYI283" s="623"/>
      <c r="KYJ283" s="625"/>
      <c r="KYK283" s="7"/>
      <c r="KYL283" s="628"/>
      <c r="KYM283" s="629"/>
      <c r="KYN283" s="4"/>
      <c r="KYO283" s="9"/>
      <c r="KYP283" s="631"/>
      <c r="KYQ283" s="4"/>
      <c r="KYR283" s="5"/>
      <c r="KYS283" s="633"/>
      <c r="KYT283" s="646"/>
      <c r="KYU283" s="625"/>
      <c r="KYV283" s="642"/>
      <c r="KYW283" s="644"/>
      <c r="KYX283" s="4"/>
      <c r="KYY283" s="8"/>
      <c r="KYZ283" s="7"/>
      <c r="KZA283" s="5"/>
      <c r="KZB283" s="6"/>
      <c r="KZC283" s="5"/>
      <c r="KZD283" s="159"/>
      <c r="KZE283" s="164"/>
      <c r="KZF283" s="161"/>
      <c r="KZG283" s="164"/>
      <c r="KZH283" s="161"/>
      <c r="KZI283" s="164"/>
      <c r="KZJ283" s="163"/>
      <c r="KZK283" s="4"/>
      <c r="KZL283" s="3"/>
      <c r="KZM283" s="161"/>
      <c r="KZN283" s="621"/>
      <c r="KZO283" s="623"/>
      <c r="KZP283" s="625"/>
      <c r="KZQ283" s="7"/>
      <c r="KZR283" s="628"/>
      <c r="KZS283" s="629"/>
      <c r="KZT283" s="4"/>
      <c r="KZU283" s="9"/>
      <c r="KZV283" s="631"/>
      <c r="KZW283" s="4"/>
      <c r="KZX283" s="5"/>
      <c r="KZY283" s="633"/>
      <c r="KZZ283" s="646"/>
      <c r="LAA283" s="625"/>
      <c r="LAB283" s="642"/>
      <c r="LAC283" s="644"/>
      <c r="LAD283" s="4"/>
      <c r="LAE283" s="8"/>
      <c r="LAF283" s="7"/>
      <c r="LAG283" s="5"/>
      <c r="LAH283" s="6"/>
      <c r="LAI283" s="5"/>
      <c r="LAJ283" s="159"/>
      <c r="LAK283" s="164"/>
      <c r="LAL283" s="161"/>
      <c r="LAM283" s="164"/>
      <c r="LAN283" s="161"/>
      <c r="LAO283" s="164"/>
      <c r="LAP283" s="163"/>
      <c r="LAQ283" s="4"/>
      <c r="LAR283" s="3"/>
      <c r="LAS283" s="161"/>
      <c r="LAT283" s="621"/>
      <c r="LAU283" s="623"/>
      <c r="LAV283" s="625"/>
      <c r="LAW283" s="7"/>
      <c r="LAX283" s="628"/>
      <c r="LAY283" s="629"/>
      <c r="LAZ283" s="4"/>
      <c r="LBA283" s="9"/>
      <c r="LBB283" s="631"/>
      <c r="LBC283" s="4"/>
      <c r="LBD283" s="5"/>
      <c r="LBE283" s="633"/>
      <c r="LBF283" s="646"/>
      <c r="LBG283" s="625"/>
      <c r="LBH283" s="642"/>
      <c r="LBI283" s="644"/>
      <c r="LBJ283" s="4"/>
      <c r="LBK283" s="8"/>
      <c r="LBL283" s="7"/>
      <c r="LBM283" s="5"/>
      <c r="LBN283" s="6"/>
      <c r="LBO283" s="5"/>
      <c r="LBP283" s="159"/>
      <c r="LBQ283" s="164"/>
      <c r="LBR283" s="161"/>
      <c r="LBS283" s="164"/>
      <c r="LBT283" s="161"/>
      <c r="LBU283" s="164"/>
      <c r="LBV283" s="163"/>
      <c r="LBW283" s="4"/>
      <c r="LBX283" s="3"/>
      <c r="LBY283" s="161"/>
      <c r="LBZ283" s="621"/>
      <c r="LCA283" s="623"/>
      <c r="LCB283" s="625"/>
      <c r="LCC283" s="7"/>
      <c r="LCD283" s="628"/>
      <c r="LCE283" s="629"/>
      <c r="LCF283" s="4"/>
      <c r="LCG283" s="9"/>
      <c r="LCH283" s="631"/>
      <c r="LCI283" s="4"/>
      <c r="LCJ283" s="5"/>
      <c r="LCK283" s="633"/>
      <c r="LCL283" s="646"/>
      <c r="LCM283" s="625"/>
      <c r="LCN283" s="642"/>
      <c r="LCO283" s="644"/>
      <c r="LCP283" s="4"/>
      <c r="LCQ283" s="8"/>
      <c r="LCR283" s="7"/>
      <c r="LCS283" s="5"/>
      <c r="LCT283" s="6"/>
      <c r="LCU283" s="5"/>
      <c r="LCV283" s="159"/>
      <c r="LCW283" s="164"/>
      <c r="LCX283" s="161"/>
      <c r="LCY283" s="164"/>
      <c r="LCZ283" s="161"/>
      <c r="LDA283" s="164"/>
      <c r="LDB283" s="163"/>
      <c r="LDC283" s="4"/>
      <c r="LDD283" s="3"/>
      <c r="LDE283" s="161"/>
      <c r="LDF283" s="621"/>
      <c r="LDG283" s="623"/>
      <c r="LDH283" s="625"/>
      <c r="LDI283" s="7"/>
      <c r="LDJ283" s="628"/>
      <c r="LDK283" s="629"/>
      <c r="LDL283" s="4"/>
      <c r="LDM283" s="9"/>
      <c r="LDN283" s="631"/>
      <c r="LDO283" s="4"/>
      <c r="LDP283" s="5"/>
      <c r="LDQ283" s="633"/>
      <c r="LDR283" s="646"/>
      <c r="LDS283" s="625"/>
      <c r="LDT283" s="642"/>
      <c r="LDU283" s="644"/>
      <c r="LDV283" s="4"/>
      <c r="LDW283" s="8"/>
      <c r="LDX283" s="7"/>
      <c r="LDY283" s="5"/>
      <c r="LDZ283" s="6"/>
      <c r="LEA283" s="5"/>
      <c r="LEB283" s="159"/>
      <c r="LEC283" s="164"/>
      <c r="LED283" s="161"/>
      <c r="LEE283" s="164"/>
      <c r="LEF283" s="161"/>
      <c r="LEG283" s="164"/>
      <c r="LEH283" s="163"/>
      <c r="LEI283" s="4"/>
      <c r="LEJ283" s="3"/>
      <c r="LEK283" s="161"/>
      <c r="LEL283" s="621"/>
      <c r="LEM283" s="623"/>
      <c r="LEN283" s="625"/>
      <c r="LEO283" s="7"/>
      <c r="LEP283" s="628"/>
      <c r="LEQ283" s="629"/>
      <c r="LER283" s="4"/>
      <c r="LES283" s="9"/>
      <c r="LET283" s="631"/>
      <c r="LEU283" s="4"/>
      <c r="LEV283" s="5"/>
      <c r="LEW283" s="633"/>
      <c r="LEX283" s="646"/>
      <c r="LEY283" s="625"/>
      <c r="LEZ283" s="642"/>
      <c r="LFA283" s="644"/>
      <c r="LFB283" s="4"/>
      <c r="LFC283" s="8"/>
      <c r="LFD283" s="7"/>
      <c r="LFE283" s="5"/>
      <c r="LFF283" s="6"/>
      <c r="LFG283" s="5"/>
      <c r="LFH283" s="159"/>
      <c r="LFI283" s="164"/>
      <c r="LFJ283" s="161"/>
      <c r="LFK283" s="164"/>
      <c r="LFL283" s="161"/>
      <c r="LFM283" s="164"/>
      <c r="LFN283" s="163"/>
      <c r="LFO283" s="4"/>
      <c r="LFP283" s="3"/>
      <c r="LFQ283" s="161"/>
      <c r="LFR283" s="621"/>
      <c r="LFS283" s="623"/>
      <c r="LFT283" s="625"/>
      <c r="LFU283" s="7"/>
      <c r="LFV283" s="628"/>
      <c r="LFW283" s="629"/>
      <c r="LFX283" s="4"/>
      <c r="LFY283" s="9"/>
      <c r="LFZ283" s="631"/>
      <c r="LGA283" s="4"/>
      <c r="LGB283" s="5"/>
      <c r="LGC283" s="633"/>
      <c r="LGD283" s="646"/>
      <c r="LGE283" s="625"/>
      <c r="LGF283" s="642"/>
      <c r="LGG283" s="644"/>
      <c r="LGH283" s="4"/>
      <c r="LGI283" s="8"/>
      <c r="LGJ283" s="7"/>
      <c r="LGK283" s="5"/>
      <c r="LGL283" s="6"/>
      <c r="LGM283" s="5"/>
      <c r="LGN283" s="159"/>
      <c r="LGO283" s="164"/>
      <c r="LGP283" s="161"/>
      <c r="LGQ283" s="164"/>
      <c r="LGR283" s="161"/>
      <c r="LGS283" s="164"/>
      <c r="LGT283" s="163"/>
      <c r="LGU283" s="4"/>
      <c r="LGV283" s="3"/>
      <c r="LGW283" s="161"/>
      <c r="LGX283" s="621"/>
      <c r="LGY283" s="623"/>
      <c r="LGZ283" s="625"/>
      <c r="LHA283" s="7"/>
      <c r="LHB283" s="628"/>
      <c r="LHC283" s="629"/>
      <c r="LHD283" s="4"/>
      <c r="LHE283" s="9"/>
      <c r="LHF283" s="631"/>
      <c r="LHG283" s="4"/>
      <c r="LHH283" s="5"/>
      <c r="LHI283" s="633"/>
      <c r="LHJ283" s="646"/>
      <c r="LHK283" s="625"/>
      <c r="LHL283" s="642"/>
      <c r="LHM283" s="644"/>
      <c r="LHN283" s="4"/>
      <c r="LHO283" s="8"/>
      <c r="LHP283" s="7"/>
      <c r="LHQ283" s="5"/>
      <c r="LHR283" s="6"/>
      <c r="LHS283" s="5"/>
      <c r="LHT283" s="159"/>
      <c r="LHU283" s="164"/>
      <c r="LHV283" s="161"/>
      <c r="LHW283" s="164"/>
      <c r="LHX283" s="161"/>
      <c r="LHY283" s="164"/>
      <c r="LHZ283" s="163"/>
      <c r="LIA283" s="4"/>
      <c r="LIB283" s="3"/>
      <c r="LIC283" s="161"/>
      <c r="LID283" s="621"/>
      <c r="LIE283" s="623"/>
      <c r="LIF283" s="625"/>
      <c r="LIG283" s="7"/>
      <c r="LIH283" s="628"/>
      <c r="LII283" s="629"/>
      <c r="LIJ283" s="4"/>
      <c r="LIK283" s="9"/>
      <c r="LIL283" s="631"/>
      <c r="LIM283" s="4"/>
      <c r="LIN283" s="5"/>
      <c r="LIO283" s="633"/>
      <c r="LIP283" s="646"/>
      <c r="LIQ283" s="625"/>
      <c r="LIR283" s="642"/>
      <c r="LIS283" s="644"/>
      <c r="LIT283" s="4"/>
      <c r="LIU283" s="8"/>
      <c r="LIV283" s="7"/>
      <c r="LIW283" s="5"/>
      <c r="LIX283" s="6"/>
      <c r="LIY283" s="5"/>
      <c r="LIZ283" s="159"/>
      <c r="LJA283" s="164"/>
      <c r="LJB283" s="161"/>
      <c r="LJC283" s="164"/>
      <c r="LJD283" s="161"/>
      <c r="LJE283" s="164"/>
      <c r="LJF283" s="163"/>
      <c r="LJG283" s="4"/>
      <c r="LJH283" s="3"/>
      <c r="LJI283" s="161"/>
      <c r="LJJ283" s="621"/>
      <c r="LJK283" s="623"/>
      <c r="LJL283" s="625"/>
      <c r="LJM283" s="7"/>
      <c r="LJN283" s="628"/>
      <c r="LJO283" s="629"/>
      <c r="LJP283" s="4"/>
      <c r="LJQ283" s="9"/>
      <c r="LJR283" s="631"/>
      <c r="LJS283" s="4"/>
      <c r="LJT283" s="5"/>
      <c r="LJU283" s="633"/>
      <c r="LJV283" s="646"/>
      <c r="LJW283" s="625"/>
      <c r="LJX283" s="642"/>
      <c r="LJY283" s="644"/>
      <c r="LJZ283" s="4"/>
      <c r="LKA283" s="8"/>
      <c r="LKB283" s="7"/>
      <c r="LKC283" s="5"/>
      <c r="LKD283" s="6"/>
      <c r="LKE283" s="5"/>
      <c r="LKF283" s="159"/>
      <c r="LKG283" s="164"/>
      <c r="LKH283" s="161"/>
      <c r="LKI283" s="164"/>
      <c r="LKJ283" s="161"/>
      <c r="LKK283" s="164"/>
      <c r="LKL283" s="163"/>
      <c r="LKM283" s="4"/>
      <c r="LKN283" s="3"/>
      <c r="LKO283" s="161"/>
      <c r="LKP283" s="621"/>
      <c r="LKQ283" s="623"/>
      <c r="LKR283" s="625"/>
      <c r="LKS283" s="7"/>
      <c r="LKT283" s="628"/>
      <c r="LKU283" s="629"/>
      <c r="LKV283" s="4"/>
      <c r="LKW283" s="9"/>
      <c r="LKX283" s="631"/>
      <c r="LKY283" s="4"/>
      <c r="LKZ283" s="5"/>
      <c r="LLA283" s="633"/>
      <c r="LLB283" s="646"/>
      <c r="LLC283" s="625"/>
      <c r="LLD283" s="642"/>
      <c r="LLE283" s="644"/>
      <c r="LLF283" s="4"/>
      <c r="LLG283" s="8"/>
      <c r="LLH283" s="7"/>
      <c r="LLI283" s="5"/>
      <c r="LLJ283" s="6"/>
      <c r="LLK283" s="5"/>
      <c r="LLL283" s="159"/>
      <c r="LLM283" s="164"/>
      <c r="LLN283" s="161"/>
      <c r="LLO283" s="164"/>
      <c r="LLP283" s="161"/>
      <c r="LLQ283" s="164"/>
      <c r="LLR283" s="163"/>
      <c r="LLS283" s="4"/>
      <c r="LLT283" s="3"/>
      <c r="LLU283" s="161"/>
      <c r="LLV283" s="621"/>
      <c r="LLW283" s="623"/>
      <c r="LLX283" s="625"/>
      <c r="LLY283" s="7"/>
      <c r="LLZ283" s="628"/>
      <c r="LMA283" s="629"/>
      <c r="LMB283" s="4"/>
      <c r="LMC283" s="9"/>
      <c r="LMD283" s="631"/>
      <c r="LME283" s="4"/>
      <c r="LMF283" s="5"/>
      <c r="LMG283" s="633"/>
      <c r="LMH283" s="646"/>
      <c r="LMI283" s="625"/>
      <c r="LMJ283" s="642"/>
      <c r="LMK283" s="644"/>
      <c r="LML283" s="4"/>
      <c r="LMM283" s="8"/>
      <c r="LMN283" s="7"/>
      <c r="LMO283" s="5"/>
      <c r="LMP283" s="6"/>
      <c r="LMQ283" s="5"/>
      <c r="LMR283" s="159"/>
      <c r="LMS283" s="164"/>
      <c r="LMT283" s="161"/>
      <c r="LMU283" s="164"/>
      <c r="LMV283" s="161"/>
      <c r="LMW283" s="164"/>
      <c r="LMX283" s="163"/>
      <c r="LMY283" s="4"/>
      <c r="LMZ283" s="3"/>
      <c r="LNA283" s="161"/>
      <c r="LNB283" s="621"/>
      <c r="LNC283" s="623"/>
      <c r="LND283" s="625"/>
      <c r="LNE283" s="7"/>
      <c r="LNF283" s="628"/>
      <c r="LNG283" s="629"/>
      <c r="LNH283" s="4"/>
      <c r="LNI283" s="9"/>
      <c r="LNJ283" s="631"/>
      <c r="LNK283" s="4"/>
      <c r="LNL283" s="5"/>
      <c r="LNM283" s="633"/>
      <c r="LNN283" s="646"/>
      <c r="LNO283" s="625"/>
      <c r="LNP283" s="642"/>
      <c r="LNQ283" s="644"/>
      <c r="LNR283" s="4"/>
      <c r="LNS283" s="8"/>
      <c r="LNT283" s="7"/>
      <c r="LNU283" s="5"/>
      <c r="LNV283" s="6"/>
      <c r="LNW283" s="5"/>
      <c r="LNX283" s="159"/>
      <c r="LNY283" s="164"/>
      <c r="LNZ283" s="161"/>
      <c r="LOA283" s="164"/>
      <c r="LOB283" s="161"/>
      <c r="LOC283" s="164"/>
      <c r="LOD283" s="163"/>
      <c r="LOE283" s="4"/>
      <c r="LOF283" s="3"/>
      <c r="LOG283" s="161"/>
      <c r="LOH283" s="621"/>
      <c r="LOI283" s="623"/>
      <c r="LOJ283" s="625"/>
      <c r="LOK283" s="7"/>
      <c r="LOL283" s="628"/>
      <c r="LOM283" s="629"/>
      <c r="LON283" s="4"/>
      <c r="LOO283" s="9"/>
      <c r="LOP283" s="631"/>
      <c r="LOQ283" s="4"/>
      <c r="LOR283" s="5"/>
      <c r="LOS283" s="633"/>
      <c r="LOT283" s="646"/>
      <c r="LOU283" s="625"/>
      <c r="LOV283" s="642"/>
      <c r="LOW283" s="644"/>
      <c r="LOX283" s="4"/>
      <c r="LOY283" s="8"/>
      <c r="LOZ283" s="7"/>
      <c r="LPA283" s="5"/>
      <c r="LPB283" s="6"/>
      <c r="LPC283" s="5"/>
      <c r="LPD283" s="159"/>
      <c r="LPE283" s="164"/>
      <c r="LPF283" s="161"/>
      <c r="LPG283" s="164"/>
      <c r="LPH283" s="161"/>
      <c r="LPI283" s="164"/>
      <c r="LPJ283" s="163"/>
      <c r="LPK283" s="4"/>
      <c r="LPL283" s="3"/>
      <c r="LPM283" s="161"/>
      <c r="LPN283" s="621"/>
      <c r="LPO283" s="623"/>
      <c r="LPP283" s="625"/>
      <c r="LPQ283" s="7"/>
      <c r="LPR283" s="628"/>
      <c r="LPS283" s="629"/>
      <c r="LPT283" s="4"/>
      <c r="LPU283" s="9"/>
      <c r="LPV283" s="631"/>
      <c r="LPW283" s="4"/>
      <c r="LPX283" s="5"/>
      <c r="LPY283" s="633"/>
      <c r="LPZ283" s="646"/>
      <c r="LQA283" s="625"/>
      <c r="LQB283" s="642"/>
      <c r="LQC283" s="644"/>
      <c r="LQD283" s="4"/>
      <c r="LQE283" s="8"/>
      <c r="LQF283" s="7"/>
      <c r="LQG283" s="5"/>
      <c r="LQH283" s="6"/>
      <c r="LQI283" s="5"/>
      <c r="LQJ283" s="159"/>
      <c r="LQK283" s="164"/>
      <c r="LQL283" s="161"/>
      <c r="LQM283" s="164"/>
      <c r="LQN283" s="161"/>
      <c r="LQO283" s="164"/>
      <c r="LQP283" s="163"/>
      <c r="LQQ283" s="4"/>
      <c r="LQR283" s="3"/>
      <c r="LQS283" s="161"/>
      <c r="LQT283" s="621"/>
      <c r="LQU283" s="623"/>
      <c r="LQV283" s="625"/>
      <c r="LQW283" s="7"/>
      <c r="LQX283" s="628"/>
      <c r="LQY283" s="629"/>
      <c r="LQZ283" s="4"/>
      <c r="LRA283" s="9"/>
      <c r="LRB283" s="631"/>
      <c r="LRC283" s="4"/>
      <c r="LRD283" s="5"/>
      <c r="LRE283" s="633"/>
      <c r="LRF283" s="646"/>
      <c r="LRG283" s="625"/>
      <c r="LRH283" s="642"/>
      <c r="LRI283" s="644"/>
      <c r="LRJ283" s="4"/>
      <c r="LRK283" s="8"/>
      <c r="LRL283" s="7"/>
      <c r="LRM283" s="5"/>
      <c r="LRN283" s="6"/>
      <c r="LRO283" s="5"/>
      <c r="LRP283" s="159"/>
      <c r="LRQ283" s="164"/>
      <c r="LRR283" s="161"/>
      <c r="LRS283" s="164"/>
      <c r="LRT283" s="161"/>
      <c r="LRU283" s="164"/>
      <c r="LRV283" s="163"/>
      <c r="LRW283" s="4"/>
      <c r="LRX283" s="3"/>
      <c r="LRY283" s="161"/>
      <c r="LRZ283" s="621"/>
      <c r="LSA283" s="623"/>
      <c r="LSB283" s="625"/>
      <c r="LSC283" s="7"/>
      <c r="LSD283" s="628"/>
      <c r="LSE283" s="629"/>
      <c r="LSF283" s="4"/>
      <c r="LSG283" s="9"/>
      <c r="LSH283" s="631"/>
      <c r="LSI283" s="4"/>
      <c r="LSJ283" s="5"/>
      <c r="LSK283" s="633"/>
      <c r="LSL283" s="646"/>
      <c r="LSM283" s="625"/>
      <c r="LSN283" s="642"/>
      <c r="LSO283" s="644"/>
      <c r="LSP283" s="4"/>
      <c r="LSQ283" s="8"/>
      <c r="LSR283" s="7"/>
      <c r="LSS283" s="5"/>
      <c r="LST283" s="6"/>
      <c r="LSU283" s="5"/>
      <c r="LSV283" s="159"/>
      <c r="LSW283" s="164"/>
      <c r="LSX283" s="161"/>
      <c r="LSY283" s="164"/>
      <c r="LSZ283" s="161"/>
      <c r="LTA283" s="164"/>
      <c r="LTB283" s="163"/>
      <c r="LTC283" s="4"/>
      <c r="LTD283" s="3"/>
      <c r="LTE283" s="161"/>
      <c r="LTF283" s="621"/>
      <c r="LTG283" s="623"/>
      <c r="LTH283" s="625"/>
      <c r="LTI283" s="7"/>
      <c r="LTJ283" s="628"/>
      <c r="LTK283" s="629"/>
      <c r="LTL283" s="4"/>
      <c r="LTM283" s="9"/>
      <c r="LTN283" s="631"/>
      <c r="LTO283" s="4"/>
      <c r="LTP283" s="5"/>
      <c r="LTQ283" s="633"/>
      <c r="LTR283" s="646"/>
      <c r="LTS283" s="625"/>
      <c r="LTT283" s="642"/>
      <c r="LTU283" s="644"/>
      <c r="LTV283" s="4"/>
      <c r="LTW283" s="8"/>
      <c r="LTX283" s="7"/>
      <c r="LTY283" s="5"/>
      <c r="LTZ283" s="6"/>
      <c r="LUA283" s="5"/>
      <c r="LUB283" s="159"/>
      <c r="LUC283" s="164"/>
      <c r="LUD283" s="161"/>
      <c r="LUE283" s="164"/>
      <c r="LUF283" s="161"/>
      <c r="LUG283" s="164"/>
      <c r="LUH283" s="163"/>
      <c r="LUI283" s="4"/>
      <c r="LUJ283" s="3"/>
      <c r="LUK283" s="161"/>
      <c r="LUL283" s="621"/>
      <c r="LUM283" s="623"/>
      <c r="LUN283" s="625"/>
      <c r="LUO283" s="7"/>
      <c r="LUP283" s="628"/>
      <c r="LUQ283" s="629"/>
      <c r="LUR283" s="4"/>
      <c r="LUS283" s="9"/>
      <c r="LUT283" s="631"/>
      <c r="LUU283" s="4"/>
      <c r="LUV283" s="5"/>
      <c r="LUW283" s="633"/>
      <c r="LUX283" s="646"/>
      <c r="LUY283" s="625"/>
      <c r="LUZ283" s="642"/>
      <c r="LVA283" s="644"/>
      <c r="LVB283" s="4"/>
      <c r="LVC283" s="8"/>
      <c r="LVD283" s="7"/>
      <c r="LVE283" s="5"/>
      <c r="LVF283" s="6"/>
      <c r="LVG283" s="5"/>
      <c r="LVH283" s="159"/>
      <c r="LVI283" s="164"/>
      <c r="LVJ283" s="161"/>
      <c r="LVK283" s="164"/>
      <c r="LVL283" s="161"/>
      <c r="LVM283" s="164"/>
      <c r="LVN283" s="163"/>
      <c r="LVO283" s="4"/>
      <c r="LVP283" s="3"/>
      <c r="LVQ283" s="161"/>
      <c r="LVR283" s="621"/>
      <c r="LVS283" s="623"/>
      <c r="LVT283" s="625"/>
      <c r="LVU283" s="7"/>
      <c r="LVV283" s="628"/>
      <c r="LVW283" s="629"/>
      <c r="LVX283" s="4"/>
      <c r="LVY283" s="9"/>
      <c r="LVZ283" s="631"/>
      <c r="LWA283" s="4"/>
      <c r="LWB283" s="5"/>
      <c r="LWC283" s="633"/>
      <c r="LWD283" s="646"/>
      <c r="LWE283" s="625"/>
      <c r="LWF283" s="642"/>
      <c r="LWG283" s="644"/>
      <c r="LWH283" s="4"/>
      <c r="LWI283" s="8"/>
      <c r="LWJ283" s="7"/>
      <c r="LWK283" s="5"/>
      <c r="LWL283" s="6"/>
      <c r="LWM283" s="5"/>
      <c r="LWN283" s="159"/>
      <c r="LWO283" s="164"/>
      <c r="LWP283" s="161"/>
      <c r="LWQ283" s="164"/>
      <c r="LWR283" s="161"/>
      <c r="LWS283" s="164"/>
      <c r="LWT283" s="163"/>
      <c r="LWU283" s="4"/>
      <c r="LWV283" s="3"/>
      <c r="LWW283" s="161"/>
      <c r="LWX283" s="621"/>
      <c r="LWY283" s="623"/>
      <c r="LWZ283" s="625"/>
      <c r="LXA283" s="7"/>
      <c r="LXB283" s="628"/>
      <c r="LXC283" s="629"/>
      <c r="LXD283" s="4"/>
      <c r="LXE283" s="9"/>
      <c r="LXF283" s="631"/>
      <c r="LXG283" s="4"/>
      <c r="LXH283" s="5"/>
      <c r="LXI283" s="633"/>
      <c r="LXJ283" s="646"/>
      <c r="LXK283" s="625"/>
      <c r="LXL283" s="642"/>
      <c r="LXM283" s="644"/>
      <c r="LXN283" s="4"/>
      <c r="LXO283" s="8"/>
      <c r="LXP283" s="7"/>
      <c r="LXQ283" s="5"/>
      <c r="LXR283" s="6"/>
      <c r="LXS283" s="5"/>
      <c r="LXT283" s="159"/>
      <c r="LXU283" s="164"/>
      <c r="LXV283" s="161"/>
      <c r="LXW283" s="164"/>
      <c r="LXX283" s="161"/>
      <c r="LXY283" s="164"/>
      <c r="LXZ283" s="163"/>
      <c r="LYA283" s="4"/>
      <c r="LYB283" s="3"/>
      <c r="LYC283" s="161"/>
      <c r="LYD283" s="621"/>
      <c r="LYE283" s="623"/>
      <c r="LYF283" s="625"/>
      <c r="LYG283" s="7"/>
      <c r="LYH283" s="628"/>
      <c r="LYI283" s="629"/>
      <c r="LYJ283" s="4"/>
      <c r="LYK283" s="9"/>
      <c r="LYL283" s="631"/>
      <c r="LYM283" s="4"/>
      <c r="LYN283" s="5"/>
      <c r="LYO283" s="633"/>
      <c r="LYP283" s="646"/>
      <c r="LYQ283" s="625"/>
      <c r="LYR283" s="642"/>
      <c r="LYS283" s="644"/>
      <c r="LYT283" s="4"/>
      <c r="LYU283" s="8"/>
      <c r="LYV283" s="7"/>
      <c r="LYW283" s="5"/>
      <c r="LYX283" s="6"/>
      <c r="LYY283" s="5"/>
      <c r="LYZ283" s="159"/>
      <c r="LZA283" s="164"/>
      <c r="LZB283" s="161"/>
      <c r="LZC283" s="164"/>
      <c r="LZD283" s="161"/>
      <c r="LZE283" s="164"/>
      <c r="LZF283" s="163"/>
      <c r="LZG283" s="4"/>
      <c r="LZH283" s="3"/>
      <c r="LZI283" s="161"/>
      <c r="LZJ283" s="621"/>
      <c r="LZK283" s="623"/>
      <c r="LZL283" s="625"/>
      <c r="LZM283" s="7"/>
      <c r="LZN283" s="628"/>
      <c r="LZO283" s="629"/>
      <c r="LZP283" s="4"/>
      <c r="LZQ283" s="9"/>
      <c r="LZR283" s="631"/>
      <c r="LZS283" s="4"/>
      <c r="LZT283" s="5"/>
      <c r="LZU283" s="633"/>
      <c r="LZV283" s="646"/>
      <c r="LZW283" s="625"/>
      <c r="LZX283" s="642"/>
      <c r="LZY283" s="644"/>
      <c r="LZZ283" s="4"/>
      <c r="MAA283" s="8"/>
      <c r="MAB283" s="7"/>
      <c r="MAC283" s="5"/>
      <c r="MAD283" s="6"/>
      <c r="MAE283" s="5"/>
      <c r="MAF283" s="159"/>
      <c r="MAG283" s="164"/>
      <c r="MAH283" s="161"/>
      <c r="MAI283" s="164"/>
      <c r="MAJ283" s="161"/>
      <c r="MAK283" s="164"/>
      <c r="MAL283" s="163"/>
      <c r="MAM283" s="4"/>
      <c r="MAN283" s="3"/>
      <c r="MAO283" s="161"/>
      <c r="MAP283" s="621"/>
      <c r="MAQ283" s="623"/>
      <c r="MAR283" s="625"/>
      <c r="MAS283" s="7"/>
      <c r="MAT283" s="628"/>
      <c r="MAU283" s="629"/>
      <c r="MAV283" s="4"/>
      <c r="MAW283" s="9"/>
      <c r="MAX283" s="631"/>
      <c r="MAY283" s="4"/>
      <c r="MAZ283" s="5"/>
      <c r="MBA283" s="633"/>
      <c r="MBB283" s="646"/>
      <c r="MBC283" s="625"/>
      <c r="MBD283" s="642"/>
      <c r="MBE283" s="644"/>
      <c r="MBF283" s="4"/>
      <c r="MBG283" s="8"/>
      <c r="MBH283" s="7"/>
      <c r="MBI283" s="5"/>
      <c r="MBJ283" s="6"/>
      <c r="MBK283" s="5"/>
      <c r="MBL283" s="159"/>
      <c r="MBM283" s="164"/>
      <c r="MBN283" s="161"/>
      <c r="MBO283" s="164"/>
      <c r="MBP283" s="161"/>
      <c r="MBQ283" s="164"/>
      <c r="MBR283" s="163"/>
      <c r="MBS283" s="4"/>
      <c r="MBT283" s="3"/>
      <c r="MBU283" s="161"/>
      <c r="MBV283" s="621"/>
      <c r="MBW283" s="623"/>
      <c r="MBX283" s="625"/>
      <c r="MBY283" s="7"/>
      <c r="MBZ283" s="628"/>
      <c r="MCA283" s="629"/>
      <c r="MCB283" s="4"/>
      <c r="MCC283" s="9"/>
      <c r="MCD283" s="631"/>
      <c r="MCE283" s="4"/>
      <c r="MCF283" s="5"/>
      <c r="MCG283" s="633"/>
      <c r="MCH283" s="646"/>
      <c r="MCI283" s="625"/>
      <c r="MCJ283" s="642"/>
      <c r="MCK283" s="644"/>
      <c r="MCL283" s="4"/>
      <c r="MCM283" s="8"/>
      <c r="MCN283" s="7"/>
      <c r="MCO283" s="5"/>
      <c r="MCP283" s="6"/>
      <c r="MCQ283" s="5"/>
      <c r="MCR283" s="159"/>
      <c r="MCS283" s="164"/>
      <c r="MCT283" s="161"/>
      <c r="MCU283" s="164"/>
      <c r="MCV283" s="161"/>
      <c r="MCW283" s="164"/>
      <c r="MCX283" s="163"/>
      <c r="MCY283" s="4"/>
      <c r="MCZ283" s="3"/>
      <c r="MDA283" s="161"/>
      <c r="MDB283" s="621"/>
      <c r="MDC283" s="623"/>
      <c r="MDD283" s="625"/>
      <c r="MDE283" s="7"/>
      <c r="MDF283" s="628"/>
      <c r="MDG283" s="629"/>
      <c r="MDH283" s="4"/>
      <c r="MDI283" s="9"/>
      <c r="MDJ283" s="631"/>
      <c r="MDK283" s="4"/>
      <c r="MDL283" s="5"/>
      <c r="MDM283" s="633"/>
      <c r="MDN283" s="646"/>
      <c r="MDO283" s="625"/>
      <c r="MDP283" s="642"/>
      <c r="MDQ283" s="644"/>
      <c r="MDR283" s="4"/>
      <c r="MDS283" s="8"/>
      <c r="MDT283" s="7"/>
      <c r="MDU283" s="5"/>
      <c r="MDV283" s="6"/>
      <c r="MDW283" s="5"/>
      <c r="MDX283" s="159"/>
      <c r="MDY283" s="164"/>
      <c r="MDZ283" s="161"/>
      <c r="MEA283" s="164"/>
      <c r="MEB283" s="161"/>
      <c r="MEC283" s="164"/>
      <c r="MED283" s="163"/>
      <c r="MEE283" s="4"/>
      <c r="MEF283" s="3"/>
      <c r="MEG283" s="161"/>
      <c r="MEH283" s="621"/>
      <c r="MEI283" s="623"/>
      <c r="MEJ283" s="625"/>
      <c r="MEK283" s="7"/>
      <c r="MEL283" s="628"/>
      <c r="MEM283" s="629"/>
      <c r="MEN283" s="4"/>
      <c r="MEO283" s="9"/>
      <c r="MEP283" s="631"/>
      <c r="MEQ283" s="4"/>
      <c r="MER283" s="5"/>
      <c r="MES283" s="633"/>
      <c r="MET283" s="646"/>
      <c r="MEU283" s="625"/>
      <c r="MEV283" s="642"/>
      <c r="MEW283" s="644"/>
      <c r="MEX283" s="4"/>
      <c r="MEY283" s="8"/>
      <c r="MEZ283" s="7"/>
      <c r="MFA283" s="5"/>
      <c r="MFB283" s="6"/>
      <c r="MFC283" s="5"/>
      <c r="MFD283" s="159"/>
      <c r="MFE283" s="164"/>
      <c r="MFF283" s="161"/>
      <c r="MFG283" s="164"/>
      <c r="MFH283" s="161"/>
      <c r="MFI283" s="164"/>
      <c r="MFJ283" s="163"/>
      <c r="MFK283" s="4"/>
      <c r="MFL283" s="3"/>
      <c r="MFM283" s="161"/>
      <c r="MFN283" s="621"/>
      <c r="MFO283" s="623"/>
      <c r="MFP283" s="625"/>
      <c r="MFQ283" s="7"/>
      <c r="MFR283" s="628"/>
      <c r="MFS283" s="629"/>
      <c r="MFT283" s="4"/>
      <c r="MFU283" s="9"/>
      <c r="MFV283" s="631"/>
      <c r="MFW283" s="4"/>
      <c r="MFX283" s="5"/>
      <c r="MFY283" s="633"/>
      <c r="MFZ283" s="646"/>
      <c r="MGA283" s="625"/>
      <c r="MGB283" s="642"/>
      <c r="MGC283" s="644"/>
      <c r="MGD283" s="4"/>
      <c r="MGE283" s="8"/>
      <c r="MGF283" s="7"/>
      <c r="MGG283" s="5"/>
      <c r="MGH283" s="6"/>
      <c r="MGI283" s="5"/>
      <c r="MGJ283" s="159"/>
      <c r="MGK283" s="164"/>
      <c r="MGL283" s="161"/>
      <c r="MGM283" s="164"/>
      <c r="MGN283" s="161"/>
      <c r="MGO283" s="164"/>
      <c r="MGP283" s="163"/>
      <c r="MGQ283" s="4"/>
      <c r="MGR283" s="3"/>
      <c r="MGS283" s="161"/>
      <c r="MGT283" s="621"/>
      <c r="MGU283" s="623"/>
      <c r="MGV283" s="625"/>
      <c r="MGW283" s="7"/>
      <c r="MGX283" s="628"/>
      <c r="MGY283" s="629"/>
      <c r="MGZ283" s="4"/>
      <c r="MHA283" s="9"/>
      <c r="MHB283" s="631"/>
      <c r="MHC283" s="4"/>
      <c r="MHD283" s="5"/>
      <c r="MHE283" s="633"/>
      <c r="MHF283" s="646"/>
      <c r="MHG283" s="625"/>
      <c r="MHH283" s="642"/>
      <c r="MHI283" s="644"/>
      <c r="MHJ283" s="4"/>
      <c r="MHK283" s="8"/>
      <c r="MHL283" s="7"/>
      <c r="MHM283" s="5"/>
      <c r="MHN283" s="6"/>
      <c r="MHO283" s="5"/>
      <c r="MHP283" s="159"/>
      <c r="MHQ283" s="164"/>
      <c r="MHR283" s="161"/>
      <c r="MHS283" s="164"/>
      <c r="MHT283" s="161"/>
      <c r="MHU283" s="164"/>
      <c r="MHV283" s="163"/>
      <c r="MHW283" s="4"/>
      <c r="MHX283" s="3"/>
      <c r="MHY283" s="161"/>
      <c r="MHZ283" s="621"/>
      <c r="MIA283" s="623"/>
      <c r="MIB283" s="625"/>
      <c r="MIC283" s="7"/>
      <c r="MID283" s="628"/>
      <c r="MIE283" s="629"/>
      <c r="MIF283" s="4"/>
      <c r="MIG283" s="9"/>
      <c r="MIH283" s="631"/>
      <c r="MII283" s="4"/>
      <c r="MIJ283" s="5"/>
      <c r="MIK283" s="633"/>
      <c r="MIL283" s="646"/>
      <c r="MIM283" s="625"/>
      <c r="MIN283" s="642"/>
      <c r="MIO283" s="644"/>
      <c r="MIP283" s="4"/>
      <c r="MIQ283" s="8"/>
      <c r="MIR283" s="7"/>
      <c r="MIS283" s="5"/>
      <c r="MIT283" s="6"/>
      <c r="MIU283" s="5"/>
      <c r="MIV283" s="159"/>
      <c r="MIW283" s="164"/>
      <c r="MIX283" s="161"/>
      <c r="MIY283" s="164"/>
      <c r="MIZ283" s="161"/>
      <c r="MJA283" s="164"/>
      <c r="MJB283" s="163"/>
      <c r="MJC283" s="4"/>
      <c r="MJD283" s="3"/>
      <c r="MJE283" s="161"/>
      <c r="MJF283" s="621"/>
      <c r="MJG283" s="623"/>
      <c r="MJH283" s="625"/>
      <c r="MJI283" s="7"/>
      <c r="MJJ283" s="628"/>
      <c r="MJK283" s="629"/>
      <c r="MJL283" s="4"/>
      <c r="MJM283" s="9"/>
      <c r="MJN283" s="631"/>
      <c r="MJO283" s="4"/>
      <c r="MJP283" s="5"/>
      <c r="MJQ283" s="633"/>
      <c r="MJR283" s="646"/>
      <c r="MJS283" s="625"/>
      <c r="MJT283" s="642"/>
      <c r="MJU283" s="644"/>
      <c r="MJV283" s="4"/>
      <c r="MJW283" s="8"/>
      <c r="MJX283" s="7"/>
      <c r="MJY283" s="5"/>
      <c r="MJZ283" s="6"/>
      <c r="MKA283" s="5"/>
      <c r="MKB283" s="159"/>
      <c r="MKC283" s="164"/>
      <c r="MKD283" s="161"/>
      <c r="MKE283" s="164"/>
      <c r="MKF283" s="161"/>
      <c r="MKG283" s="164"/>
      <c r="MKH283" s="163"/>
      <c r="MKI283" s="4"/>
      <c r="MKJ283" s="3"/>
      <c r="MKK283" s="161"/>
      <c r="MKL283" s="621"/>
      <c r="MKM283" s="623"/>
      <c r="MKN283" s="625"/>
      <c r="MKO283" s="7"/>
      <c r="MKP283" s="628"/>
      <c r="MKQ283" s="629"/>
      <c r="MKR283" s="4"/>
      <c r="MKS283" s="9"/>
      <c r="MKT283" s="631"/>
      <c r="MKU283" s="4"/>
      <c r="MKV283" s="5"/>
      <c r="MKW283" s="633"/>
      <c r="MKX283" s="646"/>
      <c r="MKY283" s="625"/>
      <c r="MKZ283" s="642"/>
      <c r="MLA283" s="644"/>
      <c r="MLB283" s="4"/>
      <c r="MLC283" s="8"/>
      <c r="MLD283" s="7"/>
      <c r="MLE283" s="5"/>
      <c r="MLF283" s="6"/>
      <c r="MLG283" s="5"/>
      <c r="MLH283" s="159"/>
      <c r="MLI283" s="164"/>
      <c r="MLJ283" s="161"/>
      <c r="MLK283" s="164"/>
      <c r="MLL283" s="161"/>
      <c r="MLM283" s="164"/>
      <c r="MLN283" s="163"/>
      <c r="MLO283" s="4"/>
      <c r="MLP283" s="3"/>
      <c r="MLQ283" s="161"/>
      <c r="MLR283" s="621"/>
      <c r="MLS283" s="623"/>
      <c r="MLT283" s="625"/>
      <c r="MLU283" s="7"/>
      <c r="MLV283" s="628"/>
      <c r="MLW283" s="629"/>
      <c r="MLX283" s="4"/>
      <c r="MLY283" s="9"/>
      <c r="MLZ283" s="631"/>
      <c r="MMA283" s="4"/>
      <c r="MMB283" s="5"/>
      <c r="MMC283" s="633"/>
      <c r="MMD283" s="646"/>
      <c r="MME283" s="625"/>
      <c r="MMF283" s="642"/>
      <c r="MMG283" s="644"/>
      <c r="MMH283" s="4"/>
      <c r="MMI283" s="8"/>
      <c r="MMJ283" s="7"/>
      <c r="MMK283" s="5"/>
      <c r="MML283" s="6"/>
      <c r="MMM283" s="5"/>
      <c r="MMN283" s="159"/>
      <c r="MMO283" s="164"/>
      <c r="MMP283" s="161"/>
      <c r="MMQ283" s="164"/>
      <c r="MMR283" s="161"/>
      <c r="MMS283" s="164"/>
      <c r="MMT283" s="163"/>
      <c r="MMU283" s="4"/>
      <c r="MMV283" s="3"/>
      <c r="MMW283" s="161"/>
      <c r="MMX283" s="621"/>
      <c r="MMY283" s="623"/>
      <c r="MMZ283" s="625"/>
      <c r="MNA283" s="7"/>
      <c r="MNB283" s="628"/>
      <c r="MNC283" s="629"/>
      <c r="MND283" s="4"/>
      <c r="MNE283" s="9"/>
      <c r="MNF283" s="631"/>
      <c r="MNG283" s="4"/>
      <c r="MNH283" s="5"/>
      <c r="MNI283" s="633"/>
      <c r="MNJ283" s="646"/>
      <c r="MNK283" s="625"/>
      <c r="MNL283" s="642"/>
      <c r="MNM283" s="644"/>
      <c r="MNN283" s="4"/>
      <c r="MNO283" s="8"/>
      <c r="MNP283" s="7"/>
      <c r="MNQ283" s="5"/>
      <c r="MNR283" s="6"/>
      <c r="MNS283" s="5"/>
      <c r="MNT283" s="159"/>
      <c r="MNU283" s="164"/>
      <c r="MNV283" s="161"/>
      <c r="MNW283" s="164"/>
      <c r="MNX283" s="161"/>
      <c r="MNY283" s="164"/>
      <c r="MNZ283" s="163"/>
      <c r="MOA283" s="4"/>
      <c r="MOB283" s="3"/>
      <c r="MOC283" s="161"/>
      <c r="MOD283" s="621"/>
      <c r="MOE283" s="623"/>
      <c r="MOF283" s="625"/>
      <c r="MOG283" s="7"/>
      <c r="MOH283" s="628"/>
      <c r="MOI283" s="629"/>
      <c r="MOJ283" s="4"/>
      <c r="MOK283" s="9"/>
      <c r="MOL283" s="631"/>
      <c r="MOM283" s="4"/>
      <c r="MON283" s="5"/>
      <c r="MOO283" s="633"/>
      <c r="MOP283" s="646"/>
      <c r="MOQ283" s="625"/>
      <c r="MOR283" s="642"/>
      <c r="MOS283" s="644"/>
      <c r="MOT283" s="4"/>
      <c r="MOU283" s="8"/>
      <c r="MOV283" s="7"/>
      <c r="MOW283" s="5"/>
      <c r="MOX283" s="6"/>
      <c r="MOY283" s="5"/>
      <c r="MOZ283" s="159"/>
      <c r="MPA283" s="164"/>
      <c r="MPB283" s="161"/>
      <c r="MPC283" s="164"/>
      <c r="MPD283" s="161"/>
      <c r="MPE283" s="164"/>
      <c r="MPF283" s="163"/>
      <c r="MPG283" s="4"/>
      <c r="MPH283" s="3"/>
      <c r="MPI283" s="161"/>
      <c r="MPJ283" s="621"/>
      <c r="MPK283" s="623"/>
      <c r="MPL283" s="625"/>
      <c r="MPM283" s="7"/>
      <c r="MPN283" s="628"/>
      <c r="MPO283" s="629"/>
      <c r="MPP283" s="4"/>
      <c r="MPQ283" s="9"/>
      <c r="MPR283" s="631"/>
      <c r="MPS283" s="4"/>
      <c r="MPT283" s="5"/>
      <c r="MPU283" s="633"/>
      <c r="MPV283" s="646"/>
      <c r="MPW283" s="625"/>
      <c r="MPX283" s="642"/>
      <c r="MPY283" s="644"/>
      <c r="MPZ283" s="4"/>
      <c r="MQA283" s="8"/>
      <c r="MQB283" s="7"/>
      <c r="MQC283" s="5"/>
      <c r="MQD283" s="6"/>
      <c r="MQE283" s="5"/>
      <c r="MQF283" s="159"/>
      <c r="MQG283" s="164"/>
      <c r="MQH283" s="161"/>
      <c r="MQI283" s="164"/>
      <c r="MQJ283" s="161"/>
      <c r="MQK283" s="164"/>
      <c r="MQL283" s="163"/>
      <c r="MQM283" s="4"/>
      <c r="MQN283" s="3"/>
      <c r="MQO283" s="161"/>
      <c r="MQP283" s="621"/>
      <c r="MQQ283" s="623"/>
      <c r="MQR283" s="625"/>
      <c r="MQS283" s="7"/>
      <c r="MQT283" s="628"/>
      <c r="MQU283" s="629"/>
      <c r="MQV283" s="4"/>
      <c r="MQW283" s="9"/>
      <c r="MQX283" s="631"/>
      <c r="MQY283" s="4"/>
      <c r="MQZ283" s="5"/>
      <c r="MRA283" s="633"/>
      <c r="MRB283" s="646"/>
      <c r="MRC283" s="625"/>
      <c r="MRD283" s="642"/>
      <c r="MRE283" s="644"/>
      <c r="MRF283" s="4"/>
      <c r="MRG283" s="8"/>
      <c r="MRH283" s="7"/>
      <c r="MRI283" s="5"/>
      <c r="MRJ283" s="6"/>
      <c r="MRK283" s="5"/>
      <c r="MRL283" s="159"/>
      <c r="MRM283" s="164"/>
      <c r="MRN283" s="161"/>
      <c r="MRO283" s="164"/>
      <c r="MRP283" s="161"/>
      <c r="MRQ283" s="164"/>
      <c r="MRR283" s="163"/>
      <c r="MRS283" s="4"/>
      <c r="MRT283" s="3"/>
      <c r="MRU283" s="161"/>
      <c r="MRV283" s="621"/>
      <c r="MRW283" s="623"/>
      <c r="MRX283" s="625"/>
      <c r="MRY283" s="7"/>
      <c r="MRZ283" s="628"/>
      <c r="MSA283" s="629"/>
      <c r="MSB283" s="4"/>
      <c r="MSC283" s="9"/>
      <c r="MSD283" s="631"/>
      <c r="MSE283" s="4"/>
      <c r="MSF283" s="5"/>
      <c r="MSG283" s="633"/>
      <c r="MSH283" s="646"/>
      <c r="MSI283" s="625"/>
      <c r="MSJ283" s="642"/>
      <c r="MSK283" s="644"/>
      <c r="MSL283" s="4"/>
      <c r="MSM283" s="8"/>
      <c r="MSN283" s="7"/>
      <c r="MSO283" s="5"/>
      <c r="MSP283" s="6"/>
      <c r="MSQ283" s="5"/>
      <c r="MSR283" s="159"/>
      <c r="MSS283" s="164"/>
      <c r="MST283" s="161"/>
      <c r="MSU283" s="164"/>
      <c r="MSV283" s="161"/>
      <c r="MSW283" s="164"/>
      <c r="MSX283" s="163"/>
      <c r="MSY283" s="4"/>
      <c r="MSZ283" s="3"/>
      <c r="MTA283" s="161"/>
      <c r="MTB283" s="621"/>
      <c r="MTC283" s="623"/>
      <c r="MTD283" s="625"/>
      <c r="MTE283" s="7"/>
      <c r="MTF283" s="628"/>
      <c r="MTG283" s="629"/>
      <c r="MTH283" s="4"/>
      <c r="MTI283" s="9"/>
      <c r="MTJ283" s="631"/>
      <c r="MTK283" s="4"/>
      <c r="MTL283" s="5"/>
      <c r="MTM283" s="633"/>
      <c r="MTN283" s="646"/>
      <c r="MTO283" s="625"/>
      <c r="MTP283" s="642"/>
      <c r="MTQ283" s="644"/>
      <c r="MTR283" s="4"/>
      <c r="MTS283" s="8"/>
      <c r="MTT283" s="7"/>
      <c r="MTU283" s="5"/>
      <c r="MTV283" s="6"/>
      <c r="MTW283" s="5"/>
      <c r="MTX283" s="159"/>
      <c r="MTY283" s="164"/>
      <c r="MTZ283" s="161"/>
      <c r="MUA283" s="164"/>
      <c r="MUB283" s="161"/>
      <c r="MUC283" s="164"/>
      <c r="MUD283" s="163"/>
      <c r="MUE283" s="4"/>
      <c r="MUF283" s="3"/>
      <c r="MUG283" s="161"/>
      <c r="MUH283" s="621"/>
      <c r="MUI283" s="623"/>
      <c r="MUJ283" s="625"/>
      <c r="MUK283" s="7"/>
      <c r="MUL283" s="628"/>
      <c r="MUM283" s="629"/>
      <c r="MUN283" s="4"/>
      <c r="MUO283" s="9"/>
      <c r="MUP283" s="631"/>
      <c r="MUQ283" s="4"/>
      <c r="MUR283" s="5"/>
      <c r="MUS283" s="633"/>
      <c r="MUT283" s="646"/>
      <c r="MUU283" s="625"/>
      <c r="MUV283" s="642"/>
      <c r="MUW283" s="644"/>
      <c r="MUX283" s="4"/>
      <c r="MUY283" s="8"/>
      <c r="MUZ283" s="7"/>
      <c r="MVA283" s="5"/>
      <c r="MVB283" s="6"/>
      <c r="MVC283" s="5"/>
      <c r="MVD283" s="159"/>
      <c r="MVE283" s="164"/>
      <c r="MVF283" s="161"/>
      <c r="MVG283" s="164"/>
      <c r="MVH283" s="161"/>
      <c r="MVI283" s="164"/>
      <c r="MVJ283" s="163"/>
      <c r="MVK283" s="4"/>
      <c r="MVL283" s="3"/>
      <c r="MVM283" s="161"/>
      <c r="MVN283" s="621"/>
      <c r="MVO283" s="623"/>
      <c r="MVP283" s="625"/>
      <c r="MVQ283" s="7"/>
      <c r="MVR283" s="628"/>
      <c r="MVS283" s="629"/>
      <c r="MVT283" s="4"/>
      <c r="MVU283" s="9"/>
      <c r="MVV283" s="631"/>
      <c r="MVW283" s="4"/>
      <c r="MVX283" s="5"/>
      <c r="MVY283" s="633"/>
      <c r="MVZ283" s="646"/>
      <c r="MWA283" s="625"/>
      <c r="MWB283" s="642"/>
      <c r="MWC283" s="644"/>
      <c r="MWD283" s="4"/>
      <c r="MWE283" s="8"/>
      <c r="MWF283" s="7"/>
      <c r="MWG283" s="5"/>
      <c r="MWH283" s="6"/>
      <c r="MWI283" s="5"/>
      <c r="MWJ283" s="159"/>
      <c r="MWK283" s="164"/>
      <c r="MWL283" s="161"/>
      <c r="MWM283" s="164"/>
      <c r="MWN283" s="161"/>
      <c r="MWO283" s="164"/>
      <c r="MWP283" s="163"/>
      <c r="MWQ283" s="4"/>
      <c r="MWR283" s="3"/>
      <c r="MWS283" s="161"/>
      <c r="MWT283" s="621"/>
      <c r="MWU283" s="623"/>
      <c r="MWV283" s="625"/>
      <c r="MWW283" s="7"/>
      <c r="MWX283" s="628"/>
      <c r="MWY283" s="629"/>
      <c r="MWZ283" s="4"/>
      <c r="MXA283" s="9"/>
      <c r="MXB283" s="631"/>
      <c r="MXC283" s="4"/>
      <c r="MXD283" s="5"/>
      <c r="MXE283" s="633"/>
      <c r="MXF283" s="646"/>
      <c r="MXG283" s="625"/>
      <c r="MXH283" s="642"/>
      <c r="MXI283" s="644"/>
      <c r="MXJ283" s="4"/>
      <c r="MXK283" s="8"/>
      <c r="MXL283" s="7"/>
      <c r="MXM283" s="5"/>
      <c r="MXN283" s="6"/>
      <c r="MXO283" s="5"/>
      <c r="MXP283" s="159"/>
      <c r="MXQ283" s="164"/>
      <c r="MXR283" s="161"/>
      <c r="MXS283" s="164"/>
      <c r="MXT283" s="161"/>
      <c r="MXU283" s="164"/>
      <c r="MXV283" s="163"/>
      <c r="MXW283" s="4"/>
      <c r="MXX283" s="3"/>
      <c r="MXY283" s="161"/>
      <c r="MXZ283" s="621"/>
      <c r="MYA283" s="623"/>
      <c r="MYB283" s="625"/>
      <c r="MYC283" s="7"/>
      <c r="MYD283" s="628"/>
      <c r="MYE283" s="629"/>
      <c r="MYF283" s="4"/>
      <c r="MYG283" s="9"/>
      <c r="MYH283" s="631"/>
      <c r="MYI283" s="4"/>
      <c r="MYJ283" s="5"/>
      <c r="MYK283" s="633"/>
      <c r="MYL283" s="646"/>
      <c r="MYM283" s="625"/>
      <c r="MYN283" s="642"/>
      <c r="MYO283" s="644"/>
      <c r="MYP283" s="4"/>
      <c r="MYQ283" s="8"/>
      <c r="MYR283" s="7"/>
      <c r="MYS283" s="5"/>
      <c r="MYT283" s="6"/>
      <c r="MYU283" s="5"/>
      <c r="MYV283" s="159"/>
      <c r="MYW283" s="164"/>
      <c r="MYX283" s="161"/>
      <c r="MYY283" s="164"/>
      <c r="MYZ283" s="161"/>
      <c r="MZA283" s="164"/>
      <c r="MZB283" s="163"/>
      <c r="MZC283" s="4"/>
      <c r="MZD283" s="3"/>
      <c r="MZE283" s="161"/>
      <c r="MZF283" s="621"/>
      <c r="MZG283" s="623"/>
      <c r="MZH283" s="625"/>
      <c r="MZI283" s="7"/>
      <c r="MZJ283" s="628"/>
      <c r="MZK283" s="629"/>
      <c r="MZL283" s="4"/>
      <c r="MZM283" s="9"/>
      <c r="MZN283" s="631"/>
      <c r="MZO283" s="4"/>
      <c r="MZP283" s="5"/>
      <c r="MZQ283" s="633"/>
      <c r="MZR283" s="646"/>
      <c r="MZS283" s="625"/>
      <c r="MZT283" s="642"/>
      <c r="MZU283" s="644"/>
      <c r="MZV283" s="4"/>
      <c r="MZW283" s="8"/>
      <c r="MZX283" s="7"/>
      <c r="MZY283" s="5"/>
      <c r="MZZ283" s="6"/>
      <c r="NAA283" s="5"/>
      <c r="NAB283" s="159"/>
      <c r="NAC283" s="164"/>
      <c r="NAD283" s="161"/>
      <c r="NAE283" s="164"/>
      <c r="NAF283" s="161"/>
      <c r="NAG283" s="164"/>
      <c r="NAH283" s="163"/>
      <c r="NAI283" s="4"/>
      <c r="NAJ283" s="3"/>
      <c r="NAK283" s="161"/>
      <c r="NAL283" s="621"/>
      <c r="NAM283" s="623"/>
      <c r="NAN283" s="625"/>
      <c r="NAO283" s="7"/>
      <c r="NAP283" s="628"/>
      <c r="NAQ283" s="629"/>
      <c r="NAR283" s="4"/>
      <c r="NAS283" s="9"/>
      <c r="NAT283" s="631"/>
      <c r="NAU283" s="4"/>
      <c r="NAV283" s="5"/>
      <c r="NAW283" s="633"/>
      <c r="NAX283" s="646"/>
      <c r="NAY283" s="625"/>
      <c r="NAZ283" s="642"/>
      <c r="NBA283" s="644"/>
      <c r="NBB283" s="4"/>
      <c r="NBC283" s="8"/>
      <c r="NBD283" s="7"/>
      <c r="NBE283" s="5"/>
      <c r="NBF283" s="6"/>
      <c r="NBG283" s="5"/>
      <c r="NBH283" s="159"/>
      <c r="NBI283" s="164"/>
      <c r="NBJ283" s="161"/>
      <c r="NBK283" s="164"/>
      <c r="NBL283" s="161"/>
      <c r="NBM283" s="164"/>
      <c r="NBN283" s="163"/>
      <c r="NBO283" s="4"/>
      <c r="NBP283" s="3"/>
      <c r="NBQ283" s="161"/>
      <c r="NBR283" s="621"/>
      <c r="NBS283" s="623"/>
      <c r="NBT283" s="625"/>
      <c r="NBU283" s="7"/>
      <c r="NBV283" s="628"/>
      <c r="NBW283" s="629"/>
      <c r="NBX283" s="4"/>
      <c r="NBY283" s="9"/>
      <c r="NBZ283" s="631"/>
      <c r="NCA283" s="4"/>
      <c r="NCB283" s="5"/>
      <c r="NCC283" s="633"/>
      <c r="NCD283" s="646"/>
      <c r="NCE283" s="625"/>
      <c r="NCF283" s="642"/>
      <c r="NCG283" s="644"/>
      <c r="NCH283" s="4"/>
      <c r="NCI283" s="8"/>
      <c r="NCJ283" s="7"/>
      <c r="NCK283" s="5"/>
      <c r="NCL283" s="6"/>
      <c r="NCM283" s="5"/>
      <c r="NCN283" s="159"/>
      <c r="NCO283" s="164"/>
      <c r="NCP283" s="161"/>
      <c r="NCQ283" s="164"/>
      <c r="NCR283" s="161"/>
      <c r="NCS283" s="164"/>
      <c r="NCT283" s="163"/>
      <c r="NCU283" s="4"/>
      <c r="NCV283" s="3"/>
      <c r="NCW283" s="161"/>
      <c r="NCX283" s="621"/>
      <c r="NCY283" s="623"/>
      <c r="NCZ283" s="625"/>
      <c r="NDA283" s="7"/>
      <c r="NDB283" s="628"/>
      <c r="NDC283" s="629"/>
      <c r="NDD283" s="4"/>
      <c r="NDE283" s="9"/>
      <c r="NDF283" s="631"/>
      <c r="NDG283" s="4"/>
      <c r="NDH283" s="5"/>
      <c r="NDI283" s="633"/>
      <c r="NDJ283" s="646"/>
      <c r="NDK283" s="625"/>
      <c r="NDL283" s="642"/>
      <c r="NDM283" s="644"/>
      <c r="NDN283" s="4"/>
      <c r="NDO283" s="8"/>
      <c r="NDP283" s="7"/>
      <c r="NDQ283" s="5"/>
      <c r="NDR283" s="6"/>
      <c r="NDS283" s="5"/>
      <c r="NDT283" s="159"/>
      <c r="NDU283" s="164"/>
      <c r="NDV283" s="161"/>
      <c r="NDW283" s="164"/>
      <c r="NDX283" s="161"/>
      <c r="NDY283" s="164"/>
      <c r="NDZ283" s="163"/>
      <c r="NEA283" s="4"/>
      <c r="NEB283" s="3"/>
      <c r="NEC283" s="161"/>
      <c r="NED283" s="621"/>
      <c r="NEE283" s="623"/>
      <c r="NEF283" s="625"/>
      <c r="NEG283" s="7"/>
      <c r="NEH283" s="628"/>
      <c r="NEI283" s="629"/>
      <c r="NEJ283" s="4"/>
      <c r="NEK283" s="9"/>
      <c r="NEL283" s="631"/>
      <c r="NEM283" s="4"/>
      <c r="NEN283" s="5"/>
      <c r="NEO283" s="633"/>
      <c r="NEP283" s="646"/>
      <c r="NEQ283" s="625"/>
      <c r="NER283" s="642"/>
      <c r="NES283" s="644"/>
      <c r="NET283" s="4"/>
      <c r="NEU283" s="8"/>
      <c r="NEV283" s="7"/>
      <c r="NEW283" s="5"/>
      <c r="NEX283" s="6"/>
      <c r="NEY283" s="5"/>
      <c r="NEZ283" s="159"/>
      <c r="NFA283" s="164"/>
      <c r="NFB283" s="161"/>
      <c r="NFC283" s="164"/>
      <c r="NFD283" s="161"/>
      <c r="NFE283" s="164"/>
      <c r="NFF283" s="163"/>
      <c r="NFG283" s="4"/>
      <c r="NFH283" s="3"/>
      <c r="NFI283" s="161"/>
      <c r="NFJ283" s="621"/>
      <c r="NFK283" s="623"/>
      <c r="NFL283" s="625"/>
      <c r="NFM283" s="7"/>
      <c r="NFN283" s="628"/>
      <c r="NFO283" s="629"/>
      <c r="NFP283" s="4"/>
      <c r="NFQ283" s="9"/>
      <c r="NFR283" s="631"/>
      <c r="NFS283" s="4"/>
      <c r="NFT283" s="5"/>
      <c r="NFU283" s="633"/>
      <c r="NFV283" s="646"/>
      <c r="NFW283" s="625"/>
      <c r="NFX283" s="642"/>
      <c r="NFY283" s="644"/>
      <c r="NFZ283" s="4"/>
      <c r="NGA283" s="8"/>
      <c r="NGB283" s="7"/>
      <c r="NGC283" s="5"/>
      <c r="NGD283" s="6"/>
      <c r="NGE283" s="5"/>
      <c r="NGF283" s="159"/>
      <c r="NGG283" s="164"/>
      <c r="NGH283" s="161"/>
      <c r="NGI283" s="164"/>
      <c r="NGJ283" s="161"/>
      <c r="NGK283" s="164"/>
      <c r="NGL283" s="163"/>
      <c r="NGM283" s="4"/>
      <c r="NGN283" s="3"/>
      <c r="NGO283" s="161"/>
      <c r="NGP283" s="621"/>
      <c r="NGQ283" s="623"/>
      <c r="NGR283" s="625"/>
      <c r="NGS283" s="7"/>
      <c r="NGT283" s="628"/>
      <c r="NGU283" s="629"/>
      <c r="NGV283" s="4"/>
      <c r="NGW283" s="9"/>
      <c r="NGX283" s="631"/>
      <c r="NGY283" s="4"/>
      <c r="NGZ283" s="5"/>
      <c r="NHA283" s="633"/>
      <c r="NHB283" s="646"/>
      <c r="NHC283" s="625"/>
      <c r="NHD283" s="642"/>
      <c r="NHE283" s="644"/>
      <c r="NHF283" s="4"/>
      <c r="NHG283" s="8"/>
      <c r="NHH283" s="7"/>
      <c r="NHI283" s="5"/>
      <c r="NHJ283" s="6"/>
      <c r="NHK283" s="5"/>
      <c r="NHL283" s="159"/>
      <c r="NHM283" s="164"/>
      <c r="NHN283" s="161"/>
      <c r="NHO283" s="164"/>
      <c r="NHP283" s="161"/>
      <c r="NHQ283" s="164"/>
      <c r="NHR283" s="163"/>
      <c r="NHS283" s="4"/>
      <c r="NHT283" s="3"/>
      <c r="NHU283" s="161"/>
      <c r="NHV283" s="621"/>
      <c r="NHW283" s="623"/>
      <c r="NHX283" s="625"/>
      <c r="NHY283" s="7"/>
      <c r="NHZ283" s="628"/>
      <c r="NIA283" s="629"/>
      <c r="NIB283" s="4"/>
      <c r="NIC283" s="9"/>
      <c r="NID283" s="631"/>
      <c r="NIE283" s="4"/>
      <c r="NIF283" s="5"/>
      <c r="NIG283" s="633"/>
      <c r="NIH283" s="646"/>
      <c r="NII283" s="625"/>
      <c r="NIJ283" s="642"/>
      <c r="NIK283" s="644"/>
      <c r="NIL283" s="4"/>
      <c r="NIM283" s="8"/>
      <c r="NIN283" s="7"/>
      <c r="NIO283" s="5"/>
      <c r="NIP283" s="6"/>
      <c r="NIQ283" s="5"/>
      <c r="NIR283" s="159"/>
      <c r="NIS283" s="164"/>
      <c r="NIT283" s="161"/>
      <c r="NIU283" s="164"/>
      <c r="NIV283" s="161"/>
      <c r="NIW283" s="164"/>
      <c r="NIX283" s="163"/>
      <c r="NIY283" s="4"/>
      <c r="NIZ283" s="3"/>
      <c r="NJA283" s="161"/>
      <c r="NJB283" s="621"/>
      <c r="NJC283" s="623"/>
      <c r="NJD283" s="625"/>
      <c r="NJE283" s="7"/>
      <c r="NJF283" s="628"/>
      <c r="NJG283" s="629"/>
      <c r="NJH283" s="4"/>
      <c r="NJI283" s="9"/>
      <c r="NJJ283" s="631"/>
      <c r="NJK283" s="4"/>
      <c r="NJL283" s="5"/>
      <c r="NJM283" s="633"/>
      <c r="NJN283" s="646"/>
      <c r="NJO283" s="625"/>
      <c r="NJP283" s="642"/>
      <c r="NJQ283" s="644"/>
      <c r="NJR283" s="4"/>
      <c r="NJS283" s="8"/>
      <c r="NJT283" s="7"/>
      <c r="NJU283" s="5"/>
      <c r="NJV283" s="6"/>
      <c r="NJW283" s="5"/>
      <c r="NJX283" s="159"/>
      <c r="NJY283" s="164"/>
      <c r="NJZ283" s="161"/>
      <c r="NKA283" s="164"/>
      <c r="NKB283" s="161"/>
      <c r="NKC283" s="164"/>
      <c r="NKD283" s="163"/>
      <c r="NKE283" s="4"/>
      <c r="NKF283" s="3"/>
      <c r="NKG283" s="161"/>
      <c r="NKH283" s="621"/>
      <c r="NKI283" s="623"/>
      <c r="NKJ283" s="625"/>
      <c r="NKK283" s="7"/>
      <c r="NKL283" s="628"/>
      <c r="NKM283" s="629"/>
      <c r="NKN283" s="4"/>
      <c r="NKO283" s="9"/>
      <c r="NKP283" s="631"/>
      <c r="NKQ283" s="4"/>
      <c r="NKR283" s="5"/>
      <c r="NKS283" s="633"/>
      <c r="NKT283" s="646"/>
      <c r="NKU283" s="625"/>
      <c r="NKV283" s="642"/>
      <c r="NKW283" s="644"/>
      <c r="NKX283" s="4"/>
      <c r="NKY283" s="8"/>
      <c r="NKZ283" s="7"/>
      <c r="NLA283" s="5"/>
      <c r="NLB283" s="6"/>
      <c r="NLC283" s="5"/>
      <c r="NLD283" s="159"/>
      <c r="NLE283" s="164"/>
      <c r="NLF283" s="161"/>
      <c r="NLG283" s="164"/>
      <c r="NLH283" s="161"/>
      <c r="NLI283" s="164"/>
      <c r="NLJ283" s="163"/>
      <c r="NLK283" s="4"/>
      <c r="NLL283" s="3"/>
      <c r="NLM283" s="161"/>
      <c r="NLN283" s="621"/>
      <c r="NLO283" s="623"/>
      <c r="NLP283" s="625"/>
      <c r="NLQ283" s="7"/>
      <c r="NLR283" s="628"/>
      <c r="NLS283" s="629"/>
      <c r="NLT283" s="4"/>
      <c r="NLU283" s="9"/>
      <c r="NLV283" s="631"/>
      <c r="NLW283" s="4"/>
      <c r="NLX283" s="5"/>
      <c r="NLY283" s="633"/>
      <c r="NLZ283" s="646"/>
      <c r="NMA283" s="625"/>
      <c r="NMB283" s="642"/>
      <c r="NMC283" s="644"/>
      <c r="NMD283" s="4"/>
      <c r="NME283" s="8"/>
      <c r="NMF283" s="7"/>
      <c r="NMG283" s="5"/>
      <c r="NMH283" s="6"/>
      <c r="NMI283" s="5"/>
      <c r="NMJ283" s="159"/>
      <c r="NMK283" s="164"/>
      <c r="NML283" s="161"/>
      <c r="NMM283" s="164"/>
      <c r="NMN283" s="161"/>
      <c r="NMO283" s="164"/>
      <c r="NMP283" s="163"/>
      <c r="NMQ283" s="4"/>
      <c r="NMR283" s="3"/>
      <c r="NMS283" s="161"/>
      <c r="NMT283" s="621"/>
      <c r="NMU283" s="623"/>
      <c r="NMV283" s="625"/>
      <c r="NMW283" s="7"/>
      <c r="NMX283" s="628"/>
      <c r="NMY283" s="629"/>
      <c r="NMZ283" s="4"/>
      <c r="NNA283" s="9"/>
      <c r="NNB283" s="631"/>
      <c r="NNC283" s="4"/>
      <c r="NND283" s="5"/>
      <c r="NNE283" s="633"/>
      <c r="NNF283" s="646"/>
      <c r="NNG283" s="625"/>
      <c r="NNH283" s="642"/>
      <c r="NNI283" s="644"/>
      <c r="NNJ283" s="4"/>
      <c r="NNK283" s="8"/>
      <c r="NNL283" s="7"/>
      <c r="NNM283" s="5"/>
      <c r="NNN283" s="6"/>
      <c r="NNO283" s="5"/>
      <c r="NNP283" s="159"/>
      <c r="NNQ283" s="164"/>
      <c r="NNR283" s="161"/>
      <c r="NNS283" s="164"/>
      <c r="NNT283" s="161"/>
      <c r="NNU283" s="164"/>
      <c r="NNV283" s="163"/>
      <c r="NNW283" s="4"/>
      <c r="NNX283" s="3"/>
      <c r="NNY283" s="161"/>
      <c r="NNZ283" s="621"/>
      <c r="NOA283" s="623"/>
      <c r="NOB283" s="625"/>
      <c r="NOC283" s="7"/>
      <c r="NOD283" s="628"/>
      <c r="NOE283" s="629"/>
      <c r="NOF283" s="4"/>
      <c r="NOG283" s="9"/>
      <c r="NOH283" s="631"/>
      <c r="NOI283" s="4"/>
      <c r="NOJ283" s="5"/>
      <c r="NOK283" s="633"/>
      <c r="NOL283" s="646"/>
      <c r="NOM283" s="625"/>
      <c r="NON283" s="642"/>
      <c r="NOO283" s="644"/>
      <c r="NOP283" s="4"/>
      <c r="NOQ283" s="8"/>
      <c r="NOR283" s="7"/>
      <c r="NOS283" s="5"/>
      <c r="NOT283" s="6"/>
      <c r="NOU283" s="5"/>
      <c r="NOV283" s="159"/>
      <c r="NOW283" s="164"/>
      <c r="NOX283" s="161"/>
      <c r="NOY283" s="164"/>
      <c r="NOZ283" s="161"/>
      <c r="NPA283" s="164"/>
      <c r="NPB283" s="163"/>
      <c r="NPC283" s="4"/>
      <c r="NPD283" s="3"/>
      <c r="NPE283" s="161"/>
      <c r="NPF283" s="621"/>
      <c r="NPG283" s="623"/>
      <c r="NPH283" s="625"/>
      <c r="NPI283" s="7"/>
      <c r="NPJ283" s="628"/>
      <c r="NPK283" s="629"/>
      <c r="NPL283" s="4"/>
      <c r="NPM283" s="9"/>
      <c r="NPN283" s="631"/>
      <c r="NPO283" s="4"/>
      <c r="NPP283" s="5"/>
      <c r="NPQ283" s="633"/>
      <c r="NPR283" s="646"/>
      <c r="NPS283" s="625"/>
      <c r="NPT283" s="642"/>
      <c r="NPU283" s="644"/>
      <c r="NPV283" s="4"/>
      <c r="NPW283" s="8"/>
      <c r="NPX283" s="7"/>
      <c r="NPY283" s="5"/>
      <c r="NPZ283" s="6"/>
      <c r="NQA283" s="5"/>
      <c r="NQB283" s="159"/>
      <c r="NQC283" s="164"/>
      <c r="NQD283" s="161"/>
      <c r="NQE283" s="164"/>
      <c r="NQF283" s="161"/>
      <c r="NQG283" s="164"/>
      <c r="NQH283" s="163"/>
      <c r="NQI283" s="4"/>
      <c r="NQJ283" s="3"/>
      <c r="NQK283" s="161"/>
      <c r="NQL283" s="621"/>
      <c r="NQM283" s="623"/>
      <c r="NQN283" s="625"/>
      <c r="NQO283" s="7"/>
      <c r="NQP283" s="628"/>
      <c r="NQQ283" s="629"/>
      <c r="NQR283" s="4"/>
      <c r="NQS283" s="9"/>
      <c r="NQT283" s="631"/>
      <c r="NQU283" s="4"/>
      <c r="NQV283" s="5"/>
      <c r="NQW283" s="633"/>
      <c r="NQX283" s="646"/>
      <c r="NQY283" s="625"/>
      <c r="NQZ283" s="642"/>
      <c r="NRA283" s="644"/>
      <c r="NRB283" s="4"/>
      <c r="NRC283" s="8"/>
      <c r="NRD283" s="7"/>
      <c r="NRE283" s="5"/>
      <c r="NRF283" s="6"/>
      <c r="NRG283" s="5"/>
      <c r="NRH283" s="159"/>
      <c r="NRI283" s="164"/>
      <c r="NRJ283" s="161"/>
      <c r="NRK283" s="164"/>
      <c r="NRL283" s="161"/>
      <c r="NRM283" s="164"/>
      <c r="NRN283" s="163"/>
      <c r="NRO283" s="4"/>
      <c r="NRP283" s="3"/>
      <c r="NRQ283" s="161"/>
      <c r="NRR283" s="621"/>
      <c r="NRS283" s="623"/>
      <c r="NRT283" s="625"/>
      <c r="NRU283" s="7"/>
      <c r="NRV283" s="628"/>
      <c r="NRW283" s="629"/>
      <c r="NRX283" s="4"/>
      <c r="NRY283" s="9"/>
      <c r="NRZ283" s="631"/>
      <c r="NSA283" s="4"/>
      <c r="NSB283" s="5"/>
      <c r="NSC283" s="633"/>
      <c r="NSD283" s="646"/>
      <c r="NSE283" s="625"/>
      <c r="NSF283" s="642"/>
      <c r="NSG283" s="644"/>
      <c r="NSH283" s="4"/>
      <c r="NSI283" s="8"/>
      <c r="NSJ283" s="7"/>
      <c r="NSK283" s="5"/>
      <c r="NSL283" s="6"/>
      <c r="NSM283" s="5"/>
      <c r="NSN283" s="159"/>
      <c r="NSO283" s="164"/>
      <c r="NSP283" s="161"/>
      <c r="NSQ283" s="164"/>
      <c r="NSR283" s="161"/>
      <c r="NSS283" s="164"/>
      <c r="NST283" s="163"/>
      <c r="NSU283" s="4"/>
      <c r="NSV283" s="3"/>
      <c r="NSW283" s="161"/>
      <c r="NSX283" s="621"/>
      <c r="NSY283" s="623"/>
      <c r="NSZ283" s="625"/>
      <c r="NTA283" s="7"/>
      <c r="NTB283" s="628"/>
      <c r="NTC283" s="629"/>
      <c r="NTD283" s="4"/>
      <c r="NTE283" s="9"/>
      <c r="NTF283" s="631"/>
      <c r="NTG283" s="4"/>
      <c r="NTH283" s="5"/>
      <c r="NTI283" s="633"/>
      <c r="NTJ283" s="646"/>
      <c r="NTK283" s="625"/>
      <c r="NTL283" s="642"/>
      <c r="NTM283" s="644"/>
      <c r="NTN283" s="4"/>
      <c r="NTO283" s="8"/>
      <c r="NTP283" s="7"/>
      <c r="NTQ283" s="5"/>
      <c r="NTR283" s="6"/>
      <c r="NTS283" s="5"/>
      <c r="NTT283" s="159"/>
      <c r="NTU283" s="164"/>
      <c r="NTV283" s="161"/>
      <c r="NTW283" s="164"/>
      <c r="NTX283" s="161"/>
      <c r="NTY283" s="164"/>
      <c r="NTZ283" s="163"/>
      <c r="NUA283" s="4"/>
      <c r="NUB283" s="3"/>
      <c r="NUC283" s="161"/>
      <c r="NUD283" s="621"/>
      <c r="NUE283" s="623"/>
      <c r="NUF283" s="625"/>
      <c r="NUG283" s="7"/>
      <c r="NUH283" s="628"/>
      <c r="NUI283" s="629"/>
      <c r="NUJ283" s="4"/>
      <c r="NUK283" s="9"/>
      <c r="NUL283" s="631"/>
      <c r="NUM283" s="4"/>
      <c r="NUN283" s="5"/>
      <c r="NUO283" s="633"/>
      <c r="NUP283" s="646"/>
      <c r="NUQ283" s="625"/>
      <c r="NUR283" s="642"/>
      <c r="NUS283" s="644"/>
      <c r="NUT283" s="4"/>
      <c r="NUU283" s="8"/>
      <c r="NUV283" s="7"/>
      <c r="NUW283" s="5"/>
      <c r="NUX283" s="6"/>
      <c r="NUY283" s="5"/>
      <c r="NUZ283" s="159"/>
      <c r="NVA283" s="164"/>
      <c r="NVB283" s="161"/>
      <c r="NVC283" s="164"/>
      <c r="NVD283" s="161"/>
      <c r="NVE283" s="164"/>
      <c r="NVF283" s="163"/>
      <c r="NVG283" s="4"/>
      <c r="NVH283" s="3"/>
      <c r="NVI283" s="161"/>
      <c r="NVJ283" s="621"/>
      <c r="NVK283" s="623"/>
      <c r="NVL283" s="625"/>
      <c r="NVM283" s="7"/>
      <c r="NVN283" s="628"/>
      <c r="NVO283" s="629"/>
      <c r="NVP283" s="4"/>
      <c r="NVQ283" s="9"/>
      <c r="NVR283" s="631"/>
      <c r="NVS283" s="4"/>
      <c r="NVT283" s="5"/>
      <c r="NVU283" s="633"/>
      <c r="NVV283" s="646"/>
      <c r="NVW283" s="625"/>
      <c r="NVX283" s="642"/>
      <c r="NVY283" s="644"/>
      <c r="NVZ283" s="4"/>
      <c r="NWA283" s="8"/>
      <c r="NWB283" s="7"/>
      <c r="NWC283" s="5"/>
      <c r="NWD283" s="6"/>
      <c r="NWE283" s="5"/>
      <c r="NWF283" s="159"/>
      <c r="NWG283" s="164"/>
      <c r="NWH283" s="161"/>
      <c r="NWI283" s="164"/>
      <c r="NWJ283" s="161"/>
      <c r="NWK283" s="164"/>
      <c r="NWL283" s="163"/>
      <c r="NWM283" s="4"/>
      <c r="NWN283" s="3"/>
      <c r="NWO283" s="161"/>
      <c r="NWP283" s="621"/>
      <c r="NWQ283" s="623"/>
      <c r="NWR283" s="625"/>
      <c r="NWS283" s="7"/>
      <c r="NWT283" s="628"/>
      <c r="NWU283" s="629"/>
      <c r="NWV283" s="4"/>
      <c r="NWW283" s="9"/>
      <c r="NWX283" s="631"/>
      <c r="NWY283" s="4"/>
      <c r="NWZ283" s="5"/>
      <c r="NXA283" s="633"/>
      <c r="NXB283" s="646"/>
      <c r="NXC283" s="625"/>
      <c r="NXD283" s="642"/>
      <c r="NXE283" s="644"/>
      <c r="NXF283" s="4"/>
      <c r="NXG283" s="8"/>
      <c r="NXH283" s="7"/>
      <c r="NXI283" s="5"/>
      <c r="NXJ283" s="6"/>
      <c r="NXK283" s="5"/>
      <c r="NXL283" s="159"/>
      <c r="NXM283" s="164"/>
      <c r="NXN283" s="161"/>
      <c r="NXO283" s="164"/>
      <c r="NXP283" s="161"/>
      <c r="NXQ283" s="164"/>
      <c r="NXR283" s="163"/>
      <c r="NXS283" s="4"/>
      <c r="NXT283" s="3"/>
      <c r="NXU283" s="161"/>
      <c r="NXV283" s="621"/>
      <c r="NXW283" s="623"/>
      <c r="NXX283" s="625"/>
      <c r="NXY283" s="7"/>
      <c r="NXZ283" s="628"/>
      <c r="NYA283" s="629"/>
      <c r="NYB283" s="4"/>
      <c r="NYC283" s="9"/>
      <c r="NYD283" s="631"/>
      <c r="NYE283" s="4"/>
      <c r="NYF283" s="5"/>
      <c r="NYG283" s="633"/>
      <c r="NYH283" s="646"/>
      <c r="NYI283" s="625"/>
      <c r="NYJ283" s="642"/>
      <c r="NYK283" s="644"/>
      <c r="NYL283" s="4"/>
      <c r="NYM283" s="8"/>
      <c r="NYN283" s="7"/>
      <c r="NYO283" s="5"/>
      <c r="NYP283" s="6"/>
      <c r="NYQ283" s="5"/>
      <c r="NYR283" s="159"/>
      <c r="NYS283" s="164"/>
      <c r="NYT283" s="161"/>
      <c r="NYU283" s="164"/>
      <c r="NYV283" s="161"/>
      <c r="NYW283" s="164"/>
      <c r="NYX283" s="163"/>
      <c r="NYY283" s="4"/>
      <c r="NYZ283" s="3"/>
      <c r="NZA283" s="161"/>
      <c r="NZB283" s="621"/>
      <c r="NZC283" s="623"/>
      <c r="NZD283" s="625"/>
      <c r="NZE283" s="7"/>
      <c r="NZF283" s="628"/>
      <c r="NZG283" s="629"/>
      <c r="NZH283" s="4"/>
      <c r="NZI283" s="9"/>
      <c r="NZJ283" s="631"/>
      <c r="NZK283" s="4"/>
      <c r="NZL283" s="5"/>
      <c r="NZM283" s="633"/>
      <c r="NZN283" s="646"/>
      <c r="NZO283" s="625"/>
      <c r="NZP283" s="642"/>
      <c r="NZQ283" s="644"/>
      <c r="NZR283" s="4"/>
      <c r="NZS283" s="8"/>
      <c r="NZT283" s="7"/>
      <c r="NZU283" s="5"/>
      <c r="NZV283" s="6"/>
      <c r="NZW283" s="5"/>
      <c r="NZX283" s="159"/>
      <c r="NZY283" s="164"/>
      <c r="NZZ283" s="161"/>
      <c r="OAA283" s="164"/>
      <c r="OAB283" s="161"/>
      <c r="OAC283" s="164"/>
      <c r="OAD283" s="163"/>
      <c r="OAE283" s="4"/>
      <c r="OAF283" s="3"/>
      <c r="OAG283" s="161"/>
      <c r="OAH283" s="621"/>
      <c r="OAI283" s="623"/>
      <c r="OAJ283" s="625"/>
      <c r="OAK283" s="7"/>
      <c r="OAL283" s="628"/>
      <c r="OAM283" s="629"/>
      <c r="OAN283" s="4"/>
      <c r="OAO283" s="9"/>
      <c r="OAP283" s="631"/>
      <c r="OAQ283" s="4"/>
      <c r="OAR283" s="5"/>
      <c r="OAS283" s="633"/>
      <c r="OAT283" s="646"/>
      <c r="OAU283" s="625"/>
      <c r="OAV283" s="642"/>
      <c r="OAW283" s="644"/>
      <c r="OAX283" s="4"/>
      <c r="OAY283" s="8"/>
      <c r="OAZ283" s="7"/>
      <c r="OBA283" s="5"/>
      <c r="OBB283" s="6"/>
      <c r="OBC283" s="5"/>
      <c r="OBD283" s="159"/>
      <c r="OBE283" s="164"/>
      <c r="OBF283" s="161"/>
      <c r="OBG283" s="164"/>
      <c r="OBH283" s="161"/>
      <c r="OBI283" s="164"/>
      <c r="OBJ283" s="163"/>
      <c r="OBK283" s="4"/>
      <c r="OBL283" s="3"/>
      <c r="OBM283" s="161"/>
      <c r="OBN283" s="621"/>
      <c r="OBO283" s="623"/>
      <c r="OBP283" s="625"/>
      <c r="OBQ283" s="7"/>
      <c r="OBR283" s="628"/>
      <c r="OBS283" s="629"/>
      <c r="OBT283" s="4"/>
      <c r="OBU283" s="9"/>
      <c r="OBV283" s="631"/>
      <c r="OBW283" s="4"/>
      <c r="OBX283" s="5"/>
      <c r="OBY283" s="633"/>
      <c r="OBZ283" s="646"/>
      <c r="OCA283" s="625"/>
      <c r="OCB283" s="642"/>
      <c r="OCC283" s="644"/>
      <c r="OCD283" s="4"/>
      <c r="OCE283" s="8"/>
      <c r="OCF283" s="7"/>
      <c r="OCG283" s="5"/>
      <c r="OCH283" s="6"/>
      <c r="OCI283" s="5"/>
      <c r="OCJ283" s="159"/>
      <c r="OCK283" s="164"/>
      <c r="OCL283" s="161"/>
      <c r="OCM283" s="164"/>
      <c r="OCN283" s="161"/>
      <c r="OCO283" s="164"/>
      <c r="OCP283" s="163"/>
      <c r="OCQ283" s="4"/>
      <c r="OCR283" s="3"/>
      <c r="OCS283" s="161"/>
      <c r="OCT283" s="621"/>
      <c r="OCU283" s="623"/>
      <c r="OCV283" s="625"/>
      <c r="OCW283" s="7"/>
      <c r="OCX283" s="628"/>
      <c r="OCY283" s="629"/>
      <c r="OCZ283" s="4"/>
      <c r="ODA283" s="9"/>
      <c r="ODB283" s="631"/>
      <c r="ODC283" s="4"/>
      <c r="ODD283" s="5"/>
      <c r="ODE283" s="633"/>
      <c r="ODF283" s="646"/>
      <c r="ODG283" s="625"/>
      <c r="ODH283" s="642"/>
      <c r="ODI283" s="644"/>
      <c r="ODJ283" s="4"/>
      <c r="ODK283" s="8"/>
      <c r="ODL283" s="7"/>
      <c r="ODM283" s="5"/>
      <c r="ODN283" s="6"/>
      <c r="ODO283" s="5"/>
      <c r="ODP283" s="159"/>
      <c r="ODQ283" s="164"/>
      <c r="ODR283" s="161"/>
      <c r="ODS283" s="164"/>
      <c r="ODT283" s="161"/>
      <c r="ODU283" s="164"/>
      <c r="ODV283" s="163"/>
      <c r="ODW283" s="4"/>
      <c r="ODX283" s="3"/>
      <c r="ODY283" s="161"/>
      <c r="ODZ283" s="621"/>
      <c r="OEA283" s="623"/>
      <c r="OEB283" s="625"/>
      <c r="OEC283" s="7"/>
      <c r="OED283" s="628"/>
      <c r="OEE283" s="629"/>
      <c r="OEF283" s="4"/>
      <c r="OEG283" s="9"/>
      <c r="OEH283" s="631"/>
      <c r="OEI283" s="4"/>
      <c r="OEJ283" s="5"/>
      <c r="OEK283" s="633"/>
      <c r="OEL283" s="646"/>
      <c r="OEM283" s="625"/>
      <c r="OEN283" s="642"/>
      <c r="OEO283" s="644"/>
      <c r="OEP283" s="4"/>
      <c r="OEQ283" s="8"/>
      <c r="OER283" s="7"/>
      <c r="OES283" s="5"/>
      <c r="OET283" s="6"/>
      <c r="OEU283" s="5"/>
      <c r="OEV283" s="159"/>
      <c r="OEW283" s="164"/>
      <c r="OEX283" s="161"/>
      <c r="OEY283" s="164"/>
      <c r="OEZ283" s="161"/>
      <c r="OFA283" s="164"/>
      <c r="OFB283" s="163"/>
      <c r="OFC283" s="4"/>
      <c r="OFD283" s="3"/>
      <c r="OFE283" s="161"/>
      <c r="OFF283" s="621"/>
      <c r="OFG283" s="623"/>
      <c r="OFH283" s="625"/>
      <c r="OFI283" s="7"/>
      <c r="OFJ283" s="628"/>
      <c r="OFK283" s="629"/>
      <c r="OFL283" s="4"/>
      <c r="OFM283" s="9"/>
      <c r="OFN283" s="631"/>
      <c r="OFO283" s="4"/>
      <c r="OFP283" s="5"/>
      <c r="OFQ283" s="633"/>
      <c r="OFR283" s="646"/>
      <c r="OFS283" s="625"/>
      <c r="OFT283" s="642"/>
      <c r="OFU283" s="644"/>
      <c r="OFV283" s="4"/>
      <c r="OFW283" s="8"/>
      <c r="OFX283" s="7"/>
      <c r="OFY283" s="5"/>
      <c r="OFZ283" s="6"/>
      <c r="OGA283" s="5"/>
      <c r="OGB283" s="159"/>
      <c r="OGC283" s="164"/>
      <c r="OGD283" s="161"/>
      <c r="OGE283" s="164"/>
      <c r="OGF283" s="161"/>
      <c r="OGG283" s="164"/>
      <c r="OGH283" s="163"/>
      <c r="OGI283" s="4"/>
      <c r="OGJ283" s="3"/>
      <c r="OGK283" s="161"/>
      <c r="OGL283" s="621"/>
      <c r="OGM283" s="623"/>
      <c r="OGN283" s="625"/>
      <c r="OGO283" s="7"/>
      <c r="OGP283" s="628"/>
      <c r="OGQ283" s="629"/>
      <c r="OGR283" s="4"/>
      <c r="OGS283" s="9"/>
      <c r="OGT283" s="631"/>
      <c r="OGU283" s="4"/>
      <c r="OGV283" s="5"/>
      <c r="OGW283" s="633"/>
      <c r="OGX283" s="646"/>
      <c r="OGY283" s="625"/>
      <c r="OGZ283" s="642"/>
      <c r="OHA283" s="644"/>
      <c r="OHB283" s="4"/>
      <c r="OHC283" s="8"/>
      <c r="OHD283" s="7"/>
      <c r="OHE283" s="5"/>
      <c r="OHF283" s="6"/>
      <c r="OHG283" s="5"/>
      <c r="OHH283" s="159"/>
      <c r="OHI283" s="164"/>
      <c r="OHJ283" s="161"/>
      <c r="OHK283" s="164"/>
      <c r="OHL283" s="161"/>
      <c r="OHM283" s="164"/>
      <c r="OHN283" s="163"/>
      <c r="OHO283" s="4"/>
      <c r="OHP283" s="3"/>
      <c r="OHQ283" s="161"/>
      <c r="OHR283" s="621"/>
      <c r="OHS283" s="623"/>
      <c r="OHT283" s="625"/>
      <c r="OHU283" s="7"/>
      <c r="OHV283" s="628"/>
      <c r="OHW283" s="629"/>
      <c r="OHX283" s="4"/>
      <c r="OHY283" s="9"/>
      <c r="OHZ283" s="631"/>
      <c r="OIA283" s="4"/>
      <c r="OIB283" s="5"/>
      <c r="OIC283" s="633"/>
      <c r="OID283" s="646"/>
      <c r="OIE283" s="625"/>
      <c r="OIF283" s="642"/>
      <c r="OIG283" s="644"/>
      <c r="OIH283" s="4"/>
      <c r="OII283" s="8"/>
      <c r="OIJ283" s="7"/>
      <c r="OIK283" s="5"/>
      <c r="OIL283" s="6"/>
      <c r="OIM283" s="5"/>
      <c r="OIN283" s="159"/>
      <c r="OIO283" s="164"/>
      <c r="OIP283" s="161"/>
      <c r="OIQ283" s="164"/>
      <c r="OIR283" s="161"/>
      <c r="OIS283" s="164"/>
      <c r="OIT283" s="163"/>
      <c r="OIU283" s="4"/>
      <c r="OIV283" s="3"/>
      <c r="OIW283" s="161"/>
      <c r="OIX283" s="621"/>
      <c r="OIY283" s="623"/>
      <c r="OIZ283" s="625"/>
      <c r="OJA283" s="7"/>
      <c r="OJB283" s="628"/>
      <c r="OJC283" s="629"/>
      <c r="OJD283" s="4"/>
      <c r="OJE283" s="9"/>
      <c r="OJF283" s="631"/>
      <c r="OJG283" s="4"/>
      <c r="OJH283" s="5"/>
      <c r="OJI283" s="633"/>
      <c r="OJJ283" s="646"/>
      <c r="OJK283" s="625"/>
      <c r="OJL283" s="642"/>
      <c r="OJM283" s="644"/>
      <c r="OJN283" s="4"/>
      <c r="OJO283" s="8"/>
      <c r="OJP283" s="7"/>
      <c r="OJQ283" s="5"/>
      <c r="OJR283" s="6"/>
      <c r="OJS283" s="5"/>
      <c r="OJT283" s="159"/>
      <c r="OJU283" s="164"/>
      <c r="OJV283" s="161"/>
      <c r="OJW283" s="164"/>
      <c r="OJX283" s="161"/>
      <c r="OJY283" s="164"/>
      <c r="OJZ283" s="163"/>
      <c r="OKA283" s="4"/>
      <c r="OKB283" s="3"/>
      <c r="OKC283" s="161"/>
      <c r="OKD283" s="621"/>
      <c r="OKE283" s="623"/>
      <c r="OKF283" s="625"/>
      <c r="OKG283" s="7"/>
      <c r="OKH283" s="628"/>
      <c r="OKI283" s="629"/>
      <c r="OKJ283" s="4"/>
      <c r="OKK283" s="9"/>
      <c r="OKL283" s="631"/>
      <c r="OKM283" s="4"/>
      <c r="OKN283" s="5"/>
      <c r="OKO283" s="633"/>
      <c r="OKP283" s="646"/>
      <c r="OKQ283" s="625"/>
      <c r="OKR283" s="642"/>
      <c r="OKS283" s="644"/>
      <c r="OKT283" s="4"/>
      <c r="OKU283" s="8"/>
      <c r="OKV283" s="7"/>
      <c r="OKW283" s="5"/>
      <c r="OKX283" s="6"/>
      <c r="OKY283" s="5"/>
      <c r="OKZ283" s="159"/>
      <c r="OLA283" s="164"/>
      <c r="OLB283" s="161"/>
      <c r="OLC283" s="164"/>
      <c r="OLD283" s="161"/>
      <c r="OLE283" s="164"/>
      <c r="OLF283" s="163"/>
      <c r="OLG283" s="4"/>
      <c r="OLH283" s="3"/>
      <c r="OLI283" s="161"/>
      <c r="OLJ283" s="621"/>
      <c r="OLK283" s="623"/>
      <c r="OLL283" s="625"/>
      <c r="OLM283" s="7"/>
      <c r="OLN283" s="628"/>
      <c r="OLO283" s="629"/>
      <c r="OLP283" s="4"/>
      <c r="OLQ283" s="9"/>
      <c r="OLR283" s="631"/>
      <c r="OLS283" s="4"/>
      <c r="OLT283" s="5"/>
      <c r="OLU283" s="633"/>
      <c r="OLV283" s="646"/>
      <c r="OLW283" s="625"/>
      <c r="OLX283" s="642"/>
      <c r="OLY283" s="644"/>
      <c r="OLZ283" s="4"/>
      <c r="OMA283" s="8"/>
      <c r="OMB283" s="7"/>
      <c r="OMC283" s="5"/>
      <c r="OMD283" s="6"/>
      <c r="OME283" s="5"/>
      <c r="OMF283" s="159"/>
      <c r="OMG283" s="164"/>
      <c r="OMH283" s="161"/>
      <c r="OMI283" s="164"/>
      <c r="OMJ283" s="161"/>
      <c r="OMK283" s="164"/>
      <c r="OML283" s="163"/>
      <c r="OMM283" s="4"/>
      <c r="OMN283" s="3"/>
      <c r="OMO283" s="161"/>
      <c r="OMP283" s="621"/>
      <c r="OMQ283" s="623"/>
      <c r="OMR283" s="625"/>
      <c r="OMS283" s="7"/>
      <c r="OMT283" s="628"/>
      <c r="OMU283" s="629"/>
      <c r="OMV283" s="4"/>
      <c r="OMW283" s="9"/>
      <c r="OMX283" s="631"/>
      <c r="OMY283" s="4"/>
      <c r="OMZ283" s="5"/>
      <c r="ONA283" s="633"/>
      <c r="ONB283" s="646"/>
      <c r="ONC283" s="625"/>
      <c r="OND283" s="642"/>
      <c r="ONE283" s="644"/>
      <c r="ONF283" s="4"/>
      <c r="ONG283" s="8"/>
      <c r="ONH283" s="7"/>
      <c r="ONI283" s="5"/>
      <c r="ONJ283" s="6"/>
      <c r="ONK283" s="5"/>
      <c r="ONL283" s="159"/>
      <c r="ONM283" s="164"/>
      <c r="ONN283" s="161"/>
      <c r="ONO283" s="164"/>
      <c r="ONP283" s="161"/>
      <c r="ONQ283" s="164"/>
      <c r="ONR283" s="163"/>
      <c r="ONS283" s="4"/>
      <c r="ONT283" s="3"/>
      <c r="ONU283" s="161"/>
      <c r="ONV283" s="621"/>
      <c r="ONW283" s="623"/>
      <c r="ONX283" s="625"/>
      <c r="ONY283" s="7"/>
      <c r="ONZ283" s="628"/>
      <c r="OOA283" s="629"/>
      <c r="OOB283" s="4"/>
      <c r="OOC283" s="9"/>
      <c r="OOD283" s="631"/>
      <c r="OOE283" s="4"/>
      <c r="OOF283" s="5"/>
      <c r="OOG283" s="633"/>
      <c r="OOH283" s="646"/>
      <c r="OOI283" s="625"/>
      <c r="OOJ283" s="642"/>
      <c r="OOK283" s="644"/>
      <c r="OOL283" s="4"/>
      <c r="OOM283" s="8"/>
      <c r="OON283" s="7"/>
      <c r="OOO283" s="5"/>
      <c r="OOP283" s="6"/>
      <c r="OOQ283" s="5"/>
      <c r="OOR283" s="159"/>
      <c r="OOS283" s="164"/>
      <c r="OOT283" s="161"/>
      <c r="OOU283" s="164"/>
      <c r="OOV283" s="161"/>
      <c r="OOW283" s="164"/>
      <c r="OOX283" s="163"/>
      <c r="OOY283" s="4"/>
      <c r="OOZ283" s="3"/>
      <c r="OPA283" s="161"/>
      <c r="OPB283" s="621"/>
      <c r="OPC283" s="623"/>
      <c r="OPD283" s="625"/>
      <c r="OPE283" s="7"/>
      <c r="OPF283" s="628"/>
      <c r="OPG283" s="629"/>
      <c r="OPH283" s="4"/>
      <c r="OPI283" s="9"/>
      <c r="OPJ283" s="631"/>
      <c r="OPK283" s="4"/>
      <c r="OPL283" s="5"/>
      <c r="OPM283" s="633"/>
      <c r="OPN283" s="646"/>
      <c r="OPO283" s="625"/>
      <c r="OPP283" s="642"/>
      <c r="OPQ283" s="644"/>
      <c r="OPR283" s="4"/>
      <c r="OPS283" s="8"/>
      <c r="OPT283" s="7"/>
      <c r="OPU283" s="5"/>
      <c r="OPV283" s="6"/>
      <c r="OPW283" s="5"/>
      <c r="OPX283" s="159"/>
      <c r="OPY283" s="164"/>
      <c r="OPZ283" s="161"/>
      <c r="OQA283" s="164"/>
      <c r="OQB283" s="161"/>
      <c r="OQC283" s="164"/>
      <c r="OQD283" s="163"/>
      <c r="OQE283" s="4"/>
      <c r="OQF283" s="3"/>
      <c r="OQG283" s="161"/>
      <c r="OQH283" s="621"/>
      <c r="OQI283" s="623"/>
      <c r="OQJ283" s="625"/>
      <c r="OQK283" s="7"/>
      <c r="OQL283" s="628"/>
      <c r="OQM283" s="629"/>
      <c r="OQN283" s="4"/>
      <c r="OQO283" s="9"/>
      <c r="OQP283" s="631"/>
      <c r="OQQ283" s="4"/>
      <c r="OQR283" s="5"/>
      <c r="OQS283" s="633"/>
      <c r="OQT283" s="646"/>
      <c r="OQU283" s="625"/>
      <c r="OQV283" s="642"/>
      <c r="OQW283" s="644"/>
      <c r="OQX283" s="4"/>
      <c r="OQY283" s="8"/>
      <c r="OQZ283" s="7"/>
      <c r="ORA283" s="5"/>
      <c r="ORB283" s="6"/>
      <c r="ORC283" s="5"/>
      <c r="ORD283" s="159"/>
      <c r="ORE283" s="164"/>
      <c r="ORF283" s="161"/>
      <c r="ORG283" s="164"/>
      <c r="ORH283" s="161"/>
      <c r="ORI283" s="164"/>
      <c r="ORJ283" s="163"/>
      <c r="ORK283" s="4"/>
      <c r="ORL283" s="3"/>
      <c r="ORM283" s="161"/>
      <c r="ORN283" s="621"/>
      <c r="ORO283" s="623"/>
      <c r="ORP283" s="625"/>
      <c r="ORQ283" s="7"/>
      <c r="ORR283" s="628"/>
      <c r="ORS283" s="629"/>
      <c r="ORT283" s="4"/>
      <c r="ORU283" s="9"/>
      <c r="ORV283" s="631"/>
      <c r="ORW283" s="4"/>
      <c r="ORX283" s="5"/>
      <c r="ORY283" s="633"/>
      <c r="ORZ283" s="646"/>
      <c r="OSA283" s="625"/>
      <c r="OSB283" s="642"/>
      <c r="OSC283" s="644"/>
      <c r="OSD283" s="4"/>
      <c r="OSE283" s="8"/>
      <c r="OSF283" s="7"/>
      <c r="OSG283" s="5"/>
      <c r="OSH283" s="6"/>
      <c r="OSI283" s="5"/>
      <c r="OSJ283" s="159"/>
      <c r="OSK283" s="164"/>
      <c r="OSL283" s="161"/>
      <c r="OSM283" s="164"/>
      <c r="OSN283" s="161"/>
      <c r="OSO283" s="164"/>
      <c r="OSP283" s="163"/>
      <c r="OSQ283" s="4"/>
      <c r="OSR283" s="3"/>
      <c r="OSS283" s="161"/>
      <c r="OST283" s="621"/>
      <c r="OSU283" s="623"/>
      <c r="OSV283" s="625"/>
      <c r="OSW283" s="7"/>
      <c r="OSX283" s="628"/>
      <c r="OSY283" s="629"/>
      <c r="OSZ283" s="4"/>
      <c r="OTA283" s="9"/>
      <c r="OTB283" s="631"/>
      <c r="OTC283" s="4"/>
      <c r="OTD283" s="5"/>
      <c r="OTE283" s="633"/>
      <c r="OTF283" s="646"/>
      <c r="OTG283" s="625"/>
      <c r="OTH283" s="642"/>
      <c r="OTI283" s="644"/>
      <c r="OTJ283" s="4"/>
      <c r="OTK283" s="8"/>
      <c r="OTL283" s="7"/>
      <c r="OTM283" s="5"/>
      <c r="OTN283" s="6"/>
      <c r="OTO283" s="5"/>
      <c r="OTP283" s="159"/>
      <c r="OTQ283" s="164"/>
      <c r="OTR283" s="161"/>
      <c r="OTS283" s="164"/>
      <c r="OTT283" s="161"/>
      <c r="OTU283" s="164"/>
      <c r="OTV283" s="163"/>
      <c r="OTW283" s="4"/>
      <c r="OTX283" s="3"/>
      <c r="OTY283" s="161"/>
      <c r="OTZ283" s="621"/>
      <c r="OUA283" s="623"/>
      <c r="OUB283" s="625"/>
      <c r="OUC283" s="7"/>
      <c r="OUD283" s="628"/>
      <c r="OUE283" s="629"/>
      <c r="OUF283" s="4"/>
      <c r="OUG283" s="9"/>
      <c r="OUH283" s="631"/>
      <c r="OUI283" s="4"/>
      <c r="OUJ283" s="5"/>
      <c r="OUK283" s="633"/>
      <c r="OUL283" s="646"/>
      <c r="OUM283" s="625"/>
      <c r="OUN283" s="642"/>
      <c r="OUO283" s="644"/>
      <c r="OUP283" s="4"/>
      <c r="OUQ283" s="8"/>
      <c r="OUR283" s="7"/>
      <c r="OUS283" s="5"/>
      <c r="OUT283" s="6"/>
      <c r="OUU283" s="5"/>
      <c r="OUV283" s="159"/>
      <c r="OUW283" s="164"/>
      <c r="OUX283" s="161"/>
      <c r="OUY283" s="164"/>
      <c r="OUZ283" s="161"/>
      <c r="OVA283" s="164"/>
      <c r="OVB283" s="163"/>
      <c r="OVC283" s="4"/>
      <c r="OVD283" s="3"/>
      <c r="OVE283" s="161"/>
      <c r="OVF283" s="621"/>
      <c r="OVG283" s="623"/>
      <c r="OVH283" s="625"/>
      <c r="OVI283" s="7"/>
      <c r="OVJ283" s="628"/>
      <c r="OVK283" s="629"/>
      <c r="OVL283" s="4"/>
      <c r="OVM283" s="9"/>
      <c r="OVN283" s="631"/>
      <c r="OVO283" s="4"/>
      <c r="OVP283" s="5"/>
      <c r="OVQ283" s="633"/>
      <c r="OVR283" s="646"/>
      <c r="OVS283" s="625"/>
      <c r="OVT283" s="642"/>
      <c r="OVU283" s="644"/>
      <c r="OVV283" s="4"/>
      <c r="OVW283" s="8"/>
      <c r="OVX283" s="7"/>
      <c r="OVY283" s="5"/>
      <c r="OVZ283" s="6"/>
      <c r="OWA283" s="5"/>
      <c r="OWB283" s="159"/>
      <c r="OWC283" s="164"/>
      <c r="OWD283" s="161"/>
      <c r="OWE283" s="164"/>
      <c r="OWF283" s="161"/>
      <c r="OWG283" s="164"/>
      <c r="OWH283" s="163"/>
      <c r="OWI283" s="4"/>
      <c r="OWJ283" s="3"/>
      <c r="OWK283" s="161"/>
      <c r="OWL283" s="621"/>
      <c r="OWM283" s="623"/>
      <c r="OWN283" s="625"/>
      <c r="OWO283" s="7"/>
      <c r="OWP283" s="628"/>
      <c r="OWQ283" s="629"/>
      <c r="OWR283" s="4"/>
      <c r="OWS283" s="9"/>
      <c r="OWT283" s="631"/>
      <c r="OWU283" s="4"/>
      <c r="OWV283" s="5"/>
      <c r="OWW283" s="633"/>
      <c r="OWX283" s="646"/>
      <c r="OWY283" s="625"/>
      <c r="OWZ283" s="642"/>
      <c r="OXA283" s="644"/>
      <c r="OXB283" s="4"/>
      <c r="OXC283" s="8"/>
      <c r="OXD283" s="7"/>
      <c r="OXE283" s="5"/>
      <c r="OXF283" s="6"/>
      <c r="OXG283" s="5"/>
      <c r="OXH283" s="159"/>
      <c r="OXI283" s="164"/>
      <c r="OXJ283" s="161"/>
      <c r="OXK283" s="164"/>
      <c r="OXL283" s="161"/>
      <c r="OXM283" s="164"/>
      <c r="OXN283" s="163"/>
      <c r="OXO283" s="4"/>
      <c r="OXP283" s="3"/>
      <c r="OXQ283" s="161"/>
      <c r="OXR283" s="621"/>
      <c r="OXS283" s="623"/>
      <c r="OXT283" s="625"/>
      <c r="OXU283" s="7"/>
      <c r="OXV283" s="628"/>
      <c r="OXW283" s="629"/>
      <c r="OXX283" s="4"/>
      <c r="OXY283" s="9"/>
      <c r="OXZ283" s="631"/>
      <c r="OYA283" s="4"/>
      <c r="OYB283" s="5"/>
      <c r="OYC283" s="633"/>
      <c r="OYD283" s="646"/>
      <c r="OYE283" s="625"/>
      <c r="OYF283" s="642"/>
      <c r="OYG283" s="644"/>
      <c r="OYH283" s="4"/>
      <c r="OYI283" s="8"/>
      <c r="OYJ283" s="7"/>
      <c r="OYK283" s="5"/>
      <c r="OYL283" s="6"/>
      <c r="OYM283" s="5"/>
      <c r="OYN283" s="159"/>
      <c r="OYO283" s="164"/>
      <c r="OYP283" s="161"/>
      <c r="OYQ283" s="164"/>
      <c r="OYR283" s="161"/>
      <c r="OYS283" s="164"/>
      <c r="OYT283" s="163"/>
      <c r="OYU283" s="4"/>
      <c r="OYV283" s="3"/>
      <c r="OYW283" s="161"/>
      <c r="OYX283" s="621"/>
      <c r="OYY283" s="623"/>
      <c r="OYZ283" s="625"/>
      <c r="OZA283" s="7"/>
      <c r="OZB283" s="628"/>
      <c r="OZC283" s="629"/>
      <c r="OZD283" s="4"/>
      <c r="OZE283" s="9"/>
      <c r="OZF283" s="631"/>
      <c r="OZG283" s="4"/>
      <c r="OZH283" s="5"/>
      <c r="OZI283" s="633"/>
      <c r="OZJ283" s="646"/>
      <c r="OZK283" s="625"/>
      <c r="OZL283" s="642"/>
      <c r="OZM283" s="644"/>
      <c r="OZN283" s="4"/>
      <c r="OZO283" s="8"/>
      <c r="OZP283" s="7"/>
      <c r="OZQ283" s="5"/>
      <c r="OZR283" s="6"/>
      <c r="OZS283" s="5"/>
      <c r="OZT283" s="159"/>
      <c r="OZU283" s="164"/>
      <c r="OZV283" s="161"/>
      <c r="OZW283" s="164"/>
      <c r="OZX283" s="161"/>
      <c r="OZY283" s="164"/>
      <c r="OZZ283" s="163"/>
      <c r="PAA283" s="4"/>
      <c r="PAB283" s="3"/>
      <c r="PAC283" s="161"/>
      <c r="PAD283" s="621"/>
      <c r="PAE283" s="623"/>
      <c r="PAF283" s="625"/>
      <c r="PAG283" s="7"/>
      <c r="PAH283" s="628"/>
      <c r="PAI283" s="629"/>
      <c r="PAJ283" s="4"/>
      <c r="PAK283" s="9"/>
      <c r="PAL283" s="631"/>
      <c r="PAM283" s="4"/>
      <c r="PAN283" s="5"/>
      <c r="PAO283" s="633"/>
      <c r="PAP283" s="646"/>
      <c r="PAQ283" s="625"/>
      <c r="PAR283" s="642"/>
      <c r="PAS283" s="644"/>
      <c r="PAT283" s="4"/>
      <c r="PAU283" s="8"/>
      <c r="PAV283" s="7"/>
      <c r="PAW283" s="5"/>
      <c r="PAX283" s="6"/>
      <c r="PAY283" s="5"/>
      <c r="PAZ283" s="159"/>
      <c r="PBA283" s="164"/>
      <c r="PBB283" s="161"/>
      <c r="PBC283" s="164"/>
      <c r="PBD283" s="161"/>
      <c r="PBE283" s="164"/>
      <c r="PBF283" s="163"/>
      <c r="PBG283" s="4"/>
      <c r="PBH283" s="3"/>
      <c r="PBI283" s="161"/>
      <c r="PBJ283" s="621"/>
      <c r="PBK283" s="623"/>
      <c r="PBL283" s="625"/>
      <c r="PBM283" s="7"/>
      <c r="PBN283" s="628"/>
      <c r="PBO283" s="629"/>
      <c r="PBP283" s="4"/>
      <c r="PBQ283" s="9"/>
      <c r="PBR283" s="631"/>
      <c r="PBS283" s="4"/>
      <c r="PBT283" s="5"/>
      <c r="PBU283" s="633"/>
      <c r="PBV283" s="646"/>
      <c r="PBW283" s="625"/>
      <c r="PBX283" s="642"/>
      <c r="PBY283" s="644"/>
      <c r="PBZ283" s="4"/>
      <c r="PCA283" s="8"/>
      <c r="PCB283" s="7"/>
      <c r="PCC283" s="5"/>
      <c r="PCD283" s="6"/>
      <c r="PCE283" s="5"/>
      <c r="PCF283" s="159"/>
      <c r="PCG283" s="164"/>
      <c r="PCH283" s="161"/>
      <c r="PCI283" s="164"/>
      <c r="PCJ283" s="161"/>
      <c r="PCK283" s="164"/>
      <c r="PCL283" s="163"/>
      <c r="PCM283" s="4"/>
      <c r="PCN283" s="3"/>
      <c r="PCO283" s="161"/>
      <c r="PCP283" s="621"/>
      <c r="PCQ283" s="623"/>
      <c r="PCR283" s="625"/>
      <c r="PCS283" s="7"/>
      <c r="PCT283" s="628"/>
      <c r="PCU283" s="629"/>
      <c r="PCV283" s="4"/>
      <c r="PCW283" s="9"/>
      <c r="PCX283" s="631"/>
      <c r="PCY283" s="4"/>
      <c r="PCZ283" s="5"/>
      <c r="PDA283" s="633"/>
      <c r="PDB283" s="646"/>
      <c r="PDC283" s="625"/>
      <c r="PDD283" s="642"/>
      <c r="PDE283" s="644"/>
      <c r="PDF283" s="4"/>
      <c r="PDG283" s="8"/>
      <c r="PDH283" s="7"/>
      <c r="PDI283" s="5"/>
      <c r="PDJ283" s="6"/>
      <c r="PDK283" s="5"/>
      <c r="PDL283" s="159"/>
      <c r="PDM283" s="164"/>
      <c r="PDN283" s="161"/>
      <c r="PDO283" s="164"/>
      <c r="PDP283" s="161"/>
      <c r="PDQ283" s="164"/>
      <c r="PDR283" s="163"/>
      <c r="PDS283" s="4"/>
      <c r="PDT283" s="3"/>
      <c r="PDU283" s="161"/>
      <c r="PDV283" s="621"/>
      <c r="PDW283" s="623"/>
      <c r="PDX283" s="625"/>
      <c r="PDY283" s="7"/>
      <c r="PDZ283" s="628"/>
      <c r="PEA283" s="629"/>
      <c r="PEB283" s="4"/>
      <c r="PEC283" s="9"/>
      <c r="PED283" s="631"/>
      <c r="PEE283" s="4"/>
      <c r="PEF283" s="5"/>
      <c r="PEG283" s="633"/>
      <c r="PEH283" s="646"/>
      <c r="PEI283" s="625"/>
      <c r="PEJ283" s="642"/>
      <c r="PEK283" s="644"/>
      <c r="PEL283" s="4"/>
      <c r="PEM283" s="8"/>
      <c r="PEN283" s="7"/>
      <c r="PEO283" s="5"/>
      <c r="PEP283" s="6"/>
      <c r="PEQ283" s="5"/>
      <c r="PER283" s="159"/>
      <c r="PES283" s="164"/>
      <c r="PET283" s="161"/>
      <c r="PEU283" s="164"/>
      <c r="PEV283" s="161"/>
      <c r="PEW283" s="164"/>
      <c r="PEX283" s="163"/>
      <c r="PEY283" s="4"/>
      <c r="PEZ283" s="3"/>
      <c r="PFA283" s="161"/>
      <c r="PFB283" s="621"/>
      <c r="PFC283" s="623"/>
      <c r="PFD283" s="625"/>
      <c r="PFE283" s="7"/>
      <c r="PFF283" s="628"/>
      <c r="PFG283" s="629"/>
      <c r="PFH283" s="4"/>
      <c r="PFI283" s="9"/>
      <c r="PFJ283" s="631"/>
      <c r="PFK283" s="4"/>
      <c r="PFL283" s="5"/>
      <c r="PFM283" s="633"/>
      <c r="PFN283" s="646"/>
      <c r="PFO283" s="625"/>
      <c r="PFP283" s="642"/>
      <c r="PFQ283" s="644"/>
      <c r="PFR283" s="4"/>
      <c r="PFS283" s="8"/>
      <c r="PFT283" s="7"/>
      <c r="PFU283" s="5"/>
      <c r="PFV283" s="6"/>
      <c r="PFW283" s="5"/>
      <c r="PFX283" s="159"/>
      <c r="PFY283" s="164"/>
      <c r="PFZ283" s="161"/>
      <c r="PGA283" s="164"/>
      <c r="PGB283" s="161"/>
      <c r="PGC283" s="164"/>
      <c r="PGD283" s="163"/>
      <c r="PGE283" s="4"/>
      <c r="PGF283" s="3"/>
      <c r="PGG283" s="161"/>
      <c r="PGH283" s="621"/>
      <c r="PGI283" s="623"/>
      <c r="PGJ283" s="625"/>
      <c r="PGK283" s="7"/>
      <c r="PGL283" s="628"/>
      <c r="PGM283" s="629"/>
      <c r="PGN283" s="4"/>
      <c r="PGO283" s="9"/>
      <c r="PGP283" s="631"/>
      <c r="PGQ283" s="4"/>
      <c r="PGR283" s="5"/>
      <c r="PGS283" s="633"/>
      <c r="PGT283" s="646"/>
      <c r="PGU283" s="625"/>
      <c r="PGV283" s="642"/>
      <c r="PGW283" s="644"/>
      <c r="PGX283" s="4"/>
      <c r="PGY283" s="8"/>
      <c r="PGZ283" s="7"/>
      <c r="PHA283" s="5"/>
      <c r="PHB283" s="6"/>
      <c r="PHC283" s="5"/>
      <c r="PHD283" s="159"/>
      <c r="PHE283" s="164"/>
      <c r="PHF283" s="161"/>
      <c r="PHG283" s="164"/>
      <c r="PHH283" s="161"/>
      <c r="PHI283" s="164"/>
      <c r="PHJ283" s="163"/>
      <c r="PHK283" s="4"/>
      <c r="PHL283" s="3"/>
      <c r="PHM283" s="161"/>
      <c r="PHN283" s="621"/>
      <c r="PHO283" s="623"/>
      <c r="PHP283" s="625"/>
      <c r="PHQ283" s="7"/>
      <c r="PHR283" s="628"/>
      <c r="PHS283" s="629"/>
      <c r="PHT283" s="4"/>
      <c r="PHU283" s="9"/>
      <c r="PHV283" s="631"/>
      <c r="PHW283" s="4"/>
      <c r="PHX283" s="5"/>
      <c r="PHY283" s="633"/>
      <c r="PHZ283" s="646"/>
      <c r="PIA283" s="625"/>
      <c r="PIB283" s="642"/>
      <c r="PIC283" s="644"/>
      <c r="PID283" s="4"/>
      <c r="PIE283" s="8"/>
      <c r="PIF283" s="7"/>
      <c r="PIG283" s="5"/>
      <c r="PIH283" s="6"/>
      <c r="PII283" s="5"/>
      <c r="PIJ283" s="159"/>
      <c r="PIK283" s="164"/>
      <c r="PIL283" s="161"/>
      <c r="PIM283" s="164"/>
      <c r="PIN283" s="161"/>
      <c r="PIO283" s="164"/>
      <c r="PIP283" s="163"/>
      <c r="PIQ283" s="4"/>
      <c r="PIR283" s="3"/>
      <c r="PIS283" s="161"/>
      <c r="PIT283" s="621"/>
      <c r="PIU283" s="623"/>
      <c r="PIV283" s="625"/>
      <c r="PIW283" s="7"/>
      <c r="PIX283" s="628"/>
      <c r="PIY283" s="629"/>
      <c r="PIZ283" s="4"/>
      <c r="PJA283" s="9"/>
      <c r="PJB283" s="631"/>
      <c r="PJC283" s="4"/>
      <c r="PJD283" s="5"/>
      <c r="PJE283" s="633"/>
      <c r="PJF283" s="646"/>
      <c r="PJG283" s="625"/>
      <c r="PJH283" s="642"/>
      <c r="PJI283" s="644"/>
      <c r="PJJ283" s="4"/>
      <c r="PJK283" s="8"/>
      <c r="PJL283" s="7"/>
      <c r="PJM283" s="5"/>
      <c r="PJN283" s="6"/>
      <c r="PJO283" s="5"/>
      <c r="PJP283" s="159"/>
      <c r="PJQ283" s="164"/>
      <c r="PJR283" s="161"/>
      <c r="PJS283" s="164"/>
      <c r="PJT283" s="161"/>
      <c r="PJU283" s="164"/>
      <c r="PJV283" s="163"/>
      <c r="PJW283" s="4"/>
      <c r="PJX283" s="3"/>
      <c r="PJY283" s="161"/>
      <c r="PJZ283" s="621"/>
      <c r="PKA283" s="623"/>
      <c r="PKB283" s="625"/>
      <c r="PKC283" s="7"/>
      <c r="PKD283" s="628"/>
      <c r="PKE283" s="629"/>
      <c r="PKF283" s="4"/>
      <c r="PKG283" s="9"/>
      <c r="PKH283" s="631"/>
      <c r="PKI283" s="4"/>
      <c r="PKJ283" s="5"/>
      <c r="PKK283" s="633"/>
      <c r="PKL283" s="646"/>
      <c r="PKM283" s="625"/>
      <c r="PKN283" s="642"/>
      <c r="PKO283" s="644"/>
      <c r="PKP283" s="4"/>
      <c r="PKQ283" s="8"/>
      <c r="PKR283" s="7"/>
      <c r="PKS283" s="5"/>
      <c r="PKT283" s="6"/>
      <c r="PKU283" s="5"/>
      <c r="PKV283" s="159"/>
      <c r="PKW283" s="164"/>
      <c r="PKX283" s="161"/>
      <c r="PKY283" s="164"/>
      <c r="PKZ283" s="161"/>
      <c r="PLA283" s="164"/>
      <c r="PLB283" s="163"/>
      <c r="PLC283" s="4"/>
      <c r="PLD283" s="3"/>
      <c r="PLE283" s="161"/>
      <c r="PLF283" s="621"/>
      <c r="PLG283" s="623"/>
      <c r="PLH283" s="625"/>
      <c r="PLI283" s="7"/>
      <c r="PLJ283" s="628"/>
      <c r="PLK283" s="629"/>
      <c r="PLL283" s="4"/>
      <c r="PLM283" s="9"/>
      <c r="PLN283" s="631"/>
      <c r="PLO283" s="4"/>
      <c r="PLP283" s="5"/>
      <c r="PLQ283" s="633"/>
      <c r="PLR283" s="646"/>
      <c r="PLS283" s="625"/>
      <c r="PLT283" s="642"/>
      <c r="PLU283" s="644"/>
      <c r="PLV283" s="4"/>
      <c r="PLW283" s="8"/>
      <c r="PLX283" s="7"/>
      <c r="PLY283" s="5"/>
      <c r="PLZ283" s="6"/>
      <c r="PMA283" s="5"/>
      <c r="PMB283" s="159"/>
      <c r="PMC283" s="164"/>
      <c r="PMD283" s="161"/>
      <c r="PME283" s="164"/>
      <c r="PMF283" s="161"/>
      <c r="PMG283" s="164"/>
      <c r="PMH283" s="163"/>
      <c r="PMI283" s="4"/>
      <c r="PMJ283" s="3"/>
      <c r="PMK283" s="161"/>
      <c r="PML283" s="621"/>
      <c r="PMM283" s="623"/>
      <c r="PMN283" s="625"/>
      <c r="PMO283" s="7"/>
      <c r="PMP283" s="628"/>
      <c r="PMQ283" s="629"/>
      <c r="PMR283" s="4"/>
      <c r="PMS283" s="9"/>
      <c r="PMT283" s="631"/>
      <c r="PMU283" s="4"/>
      <c r="PMV283" s="5"/>
      <c r="PMW283" s="633"/>
      <c r="PMX283" s="646"/>
      <c r="PMY283" s="625"/>
      <c r="PMZ283" s="642"/>
      <c r="PNA283" s="644"/>
      <c r="PNB283" s="4"/>
      <c r="PNC283" s="8"/>
      <c r="PND283" s="7"/>
      <c r="PNE283" s="5"/>
      <c r="PNF283" s="6"/>
      <c r="PNG283" s="5"/>
      <c r="PNH283" s="159"/>
      <c r="PNI283" s="164"/>
      <c r="PNJ283" s="161"/>
      <c r="PNK283" s="164"/>
      <c r="PNL283" s="161"/>
      <c r="PNM283" s="164"/>
      <c r="PNN283" s="163"/>
      <c r="PNO283" s="4"/>
      <c r="PNP283" s="3"/>
      <c r="PNQ283" s="161"/>
      <c r="PNR283" s="621"/>
      <c r="PNS283" s="623"/>
      <c r="PNT283" s="625"/>
      <c r="PNU283" s="7"/>
      <c r="PNV283" s="628"/>
      <c r="PNW283" s="629"/>
      <c r="PNX283" s="4"/>
      <c r="PNY283" s="9"/>
      <c r="PNZ283" s="631"/>
      <c r="POA283" s="4"/>
      <c r="POB283" s="5"/>
      <c r="POC283" s="633"/>
      <c r="POD283" s="646"/>
      <c r="POE283" s="625"/>
      <c r="POF283" s="642"/>
      <c r="POG283" s="644"/>
      <c r="POH283" s="4"/>
      <c r="POI283" s="8"/>
      <c r="POJ283" s="7"/>
      <c r="POK283" s="5"/>
      <c r="POL283" s="6"/>
      <c r="POM283" s="5"/>
      <c r="PON283" s="159"/>
      <c r="POO283" s="164"/>
      <c r="POP283" s="161"/>
      <c r="POQ283" s="164"/>
      <c r="POR283" s="161"/>
      <c r="POS283" s="164"/>
      <c r="POT283" s="163"/>
      <c r="POU283" s="4"/>
      <c r="POV283" s="3"/>
      <c r="POW283" s="161"/>
      <c r="POX283" s="621"/>
      <c r="POY283" s="623"/>
      <c r="POZ283" s="625"/>
      <c r="PPA283" s="7"/>
      <c r="PPB283" s="628"/>
      <c r="PPC283" s="629"/>
      <c r="PPD283" s="4"/>
      <c r="PPE283" s="9"/>
      <c r="PPF283" s="631"/>
      <c r="PPG283" s="4"/>
      <c r="PPH283" s="5"/>
      <c r="PPI283" s="633"/>
      <c r="PPJ283" s="646"/>
      <c r="PPK283" s="625"/>
      <c r="PPL283" s="642"/>
      <c r="PPM283" s="644"/>
      <c r="PPN283" s="4"/>
      <c r="PPO283" s="8"/>
      <c r="PPP283" s="7"/>
      <c r="PPQ283" s="5"/>
      <c r="PPR283" s="6"/>
      <c r="PPS283" s="5"/>
      <c r="PPT283" s="159"/>
      <c r="PPU283" s="164"/>
      <c r="PPV283" s="161"/>
      <c r="PPW283" s="164"/>
      <c r="PPX283" s="161"/>
      <c r="PPY283" s="164"/>
      <c r="PPZ283" s="163"/>
      <c r="PQA283" s="4"/>
      <c r="PQB283" s="3"/>
      <c r="PQC283" s="161"/>
      <c r="PQD283" s="621"/>
      <c r="PQE283" s="623"/>
      <c r="PQF283" s="625"/>
      <c r="PQG283" s="7"/>
      <c r="PQH283" s="628"/>
      <c r="PQI283" s="629"/>
      <c r="PQJ283" s="4"/>
      <c r="PQK283" s="9"/>
      <c r="PQL283" s="631"/>
      <c r="PQM283" s="4"/>
      <c r="PQN283" s="5"/>
      <c r="PQO283" s="633"/>
      <c r="PQP283" s="646"/>
      <c r="PQQ283" s="625"/>
      <c r="PQR283" s="642"/>
      <c r="PQS283" s="644"/>
      <c r="PQT283" s="4"/>
      <c r="PQU283" s="8"/>
      <c r="PQV283" s="7"/>
      <c r="PQW283" s="5"/>
      <c r="PQX283" s="6"/>
      <c r="PQY283" s="5"/>
      <c r="PQZ283" s="159"/>
      <c r="PRA283" s="164"/>
      <c r="PRB283" s="161"/>
      <c r="PRC283" s="164"/>
      <c r="PRD283" s="161"/>
      <c r="PRE283" s="164"/>
      <c r="PRF283" s="163"/>
      <c r="PRG283" s="4"/>
      <c r="PRH283" s="3"/>
      <c r="PRI283" s="161"/>
      <c r="PRJ283" s="621"/>
      <c r="PRK283" s="623"/>
      <c r="PRL283" s="625"/>
      <c r="PRM283" s="7"/>
      <c r="PRN283" s="628"/>
      <c r="PRO283" s="629"/>
      <c r="PRP283" s="4"/>
      <c r="PRQ283" s="9"/>
      <c r="PRR283" s="631"/>
      <c r="PRS283" s="4"/>
      <c r="PRT283" s="5"/>
      <c r="PRU283" s="633"/>
      <c r="PRV283" s="646"/>
      <c r="PRW283" s="625"/>
      <c r="PRX283" s="642"/>
      <c r="PRY283" s="644"/>
      <c r="PRZ283" s="4"/>
      <c r="PSA283" s="8"/>
      <c r="PSB283" s="7"/>
      <c r="PSC283" s="5"/>
      <c r="PSD283" s="6"/>
      <c r="PSE283" s="5"/>
      <c r="PSF283" s="159"/>
      <c r="PSG283" s="164"/>
      <c r="PSH283" s="161"/>
      <c r="PSI283" s="164"/>
      <c r="PSJ283" s="161"/>
      <c r="PSK283" s="164"/>
      <c r="PSL283" s="163"/>
      <c r="PSM283" s="4"/>
      <c r="PSN283" s="3"/>
      <c r="PSO283" s="161"/>
      <c r="PSP283" s="621"/>
      <c r="PSQ283" s="623"/>
      <c r="PSR283" s="625"/>
      <c r="PSS283" s="7"/>
      <c r="PST283" s="628"/>
      <c r="PSU283" s="629"/>
      <c r="PSV283" s="4"/>
      <c r="PSW283" s="9"/>
      <c r="PSX283" s="631"/>
      <c r="PSY283" s="4"/>
      <c r="PSZ283" s="5"/>
      <c r="PTA283" s="633"/>
      <c r="PTB283" s="646"/>
      <c r="PTC283" s="625"/>
      <c r="PTD283" s="642"/>
      <c r="PTE283" s="644"/>
      <c r="PTF283" s="4"/>
      <c r="PTG283" s="8"/>
      <c r="PTH283" s="7"/>
      <c r="PTI283" s="5"/>
      <c r="PTJ283" s="6"/>
      <c r="PTK283" s="5"/>
      <c r="PTL283" s="159"/>
      <c r="PTM283" s="164"/>
      <c r="PTN283" s="161"/>
      <c r="PTO283" s="164"/>
      <c r="PTP283" s="161"/>
      <c r="PTQ283" s="164"/>
      <c r="PTR283" s="163"/>
      <c r="PTS283" s="4"/>
      <c r="PTT283" s="3"/>
      <c r="PTU283" s="161"/>
      <c r="PTV283" s="621"/>
      <c r="PTW283" s="623"/>
      <c r="PTX283" s="625"/>
      <c r="PTY283" s="7"/>
      <c r="PTZ283" s="628"/>
      <c r="PUA283" s="629"/>
      <c r="PUB283" s="4"/>
      <c r="PUC283" s="9"/>
      <c r="PUD283" s="631"/>
      <c r="PUE283" s="4"/>
      <c r="PUF283" s="5"/>
      <c r="PUG283" s="633"/>
      <c r="PUH283" s="646"/>
      <c r="PUI283" s="625"/>
      <c r="PUJ283" s="642"/>
      <c r="PUK283" s="644"/>
      <c r="PUL283" s="4"/>
      <c r="PUM283" s="8"/>
      <c r="PUN283" s="7"/>
      <c r="PUO283" s="5"/>
      <c r="PUP283" s="6"/>
      <c r="PUQ283" s="5"/>
      <c r="PUR283" s="159"/>
      <c r="PUS283" s="164"/>
      <c r="PUT283" s="161"/>
      <c r="PUU283" s="164"/>
      <c r="PUV283" s="161"/>
      <c r="PUW283" s="164"/>
      <c r="PUX283" s="163"/>
      <c r="PUY283" s="4"/>
      <c r="PUZ283" s="3"/>
      <c r="PVA283" s="161"/>
      <c r="PVB283" s="621"/>
      <c r="PVC283" s="623"/>
      <c r="PVD283" s="625"/>
      <c r="PVE283" s="7"/>
      <c r="PVF283" s="628"/>
      <c r="PVG283" s="629"/>
      <c r="PVH283" s="4"/>
      <c r="PVI283" s="9"/>
      <c r="PVJ283" s="631"/>
      <c r="PVK283" s="4"/>
      <c r="PVL283" s="5"/>
      <c r="PVM283" s="633"/>
      <c r="PVN283" s="646"/>
      <c r="PVO283" s="625"/>
      <c r="PVP283" s="642"/>
      <c r="PVQ283" s="644"/>
      <c r="PVR283" s="4"/>
      <c r="PVS283" s="8"/>
      <c r="PVT283" s="7"/>
      <c r="PVU283" s="5"/>
      <c r="PVV283" s="6"/>
      <c r="PVW283" s="5"/>
      <c r="PVX283" s="159"/>
      <c r="PVY283" s="164"/>
      <c r="PVZ283" s="161"/>
      <c r="PWA283" s="164"/>
      <c r="PWB283" s="161"/>
      <c r="PWC283" s="164"/>
      <c r="PWD283" s="163"/>
      <c r="PWE283" s="4"/>
      <c r="PWF283" s="3"/>
      <c r="PWG283" s="161"/>
      <c r="PWH283" s="621"/>
      <c r="PWI283" s="623"/>
      <c r="PWJ283" s="625"/>
      <c r="PWK283" s="7"/>
      <c r="PWL283" s="628"/>
      <c r="PWM283" s="629"/>
      <c r="PWN283" s="4"/>
      <c r="PWO283" s="9"/>
      <c r="PWP283" s="631"/>
      <c r="PWQ283" s="4"/>
      <c r="PWR283" s="5"/>
      <c r="PWS283" s="633"/>
      <c r="PWT283" s="646"/>
      <c r="PWU283" s="625"/>
      <c r="PWV283" s="642"/>
      <c r="PWW283" s="644"/>
      <c r="PWX283" s="4"/>
      <c r="PWY283" s="8"/>
      <c r="PWZ283" s="7"/>
      <c r="PXA283" s="5"/>
      <c r="PXB283" s="6"/>
      <c r="PXC283" s="5"/>
      <c r="PXD283" s="159"/>
      <c r="PXE283" s="164"/>
      <c r="PXF283" s="161"/>
      <c r="PXG283" s="164"/>
      <c r="PXH283" s="161"/>
      <c r="PXI283" s="164"/>
      <c r="PXJ283" s="163"/>
      <c r="PXK283" s="4"/>
      <c r="PXL283" s="3"/>
      <c r="PXM283" s="161"/>
      <c r="PXN283" s="621"/>
      <c r="PXO283" s="623"/>
      <c r="PXP283" s="625"/>
      <c r="PXQ283" s="7"/>
      <c r="PXR283" s="628"/>
      <c r="PXS283" s="629"/>
      <c r="PXT283" s="4"/>
      <c r="PXU283" s="9"/>
      <c r="PXV283" s="631"/>
      <c r="PXW283" s="4"/>
      <c r="PXX283" s="5"/>
      <c r="PXY283" s="633"/>
      <c r="PXZ283" s="646"/>
      <c r="PYA283" s="625"/>
      <c r="PYB283" s="642"/>
      <c r="PYC283" s="644"/>
      <c r="PYD283" s="4"/>
      <c r="PYE283" s="8"/>
      <c r="PYF283" s="7"/>
      <c r="PYG283" s="5"/>
      <c r="PYH283" s="6"/>
      <c r="PYI283" s="5"/>
      <c r="PYJ283" s="159"/>
      <c r="PYK283" s="164"/>
      <c r="PYL283" s="161"/>
      <c r="PYM283" s="164"/>
      <c r="PYN283" s="161"/>
      <c r="PYO283" s="164"/>
      <c r="PYP283" s="163"/>
      <c r="PYQ283" s="4"/>
      <c r="PYR283" s="3"/>
      <c r="PYS283" s="161"/>
      <c r="PYT283" s="621"/>
      <c r="PYU283" s="623"/>
      <c r="PYV283" s="625"/>
      <c r="PYW283" s="7"/>
      <c r="PYX283" s="628"/>
      <c r="PYY283" s="629"/>
      <c r="PYZ283" s="4"/>
      <c r="PZA283" s="9"/>
      <c r="PZB283" s="631"/>
      <c r="PZC283" s="4"/>
      <c r="PZD283" s="5"/>
      <c r="PZE283" s="633"/>
      <c r="PZF283" s="646"/>
      <c r="PZG283" s="625"/>
      <c r="PZH283" s="642"/>
      <c r="PZI283" s="644"/>
      <c r="PZJ283" s="4"/>
      <c r="PZK283" s="8"/>
      <c r="PZL283" s="7"/>
      <c r="PZM283" s="5"/>
      <c r="PZN283" s="6"/>
      <c r="PZO283" s="5"/>
      <c r="PZP283" s="159"/>
      <c r="PZQ283" s="164"/>
      <c r="PZR283" s="161"/>
      <c r="PZS283" s="164"/>
      <c r="PZT283" s="161"/>
      <c r="PZU283" s="164"/>
      <c r="PZV283" s="163"/>
      <c r="PZW283" s="4"/>
      <c r="PZX283" s="3"/>
      <c r="PZY283" s="161"/>
      <c r="PZZ283" s="621"/>
      <c r="QAA283" s="623"/>
      <c r="QAB283" s="625"/>
      <c r="QAC283" s="7"/>
      <c r="QAD283" s="628"/>
      <c r="QAE283" s="629"/>
      <c r="QAF283" s="4"/>
      <c r="QAG283" s="9"/>
      <c r="QAH283" s="631"/>
      <c r="QAI283" s="4"/>
      <c r="QAJ283" s="5"/>
      <c r="QAK283" s="633"/>
      <c r="QAL283" s="646"/>
      <c r="QAM283" s="625"/>
      <c r="QAN283" s="642"/>
      <c r="QAO283" s="644"/>
      <c r="QAP283" s="4"/>
      <c r="QAQ283" s="8"/>
      <c r="QAR283" s="7"/>
      <c r="QAS283" s="5"/>
      <c r="QAT283" s="6"/>
      <c r="QAU283" s="5"/>
      <c r="QAV283" s="159"/>
      <c r="QAW283" s="164"/>
      <c r="QAX283" s="161"/>
      <c r="QAY283" s="164"/>
      <c r="QAZ283" s="161"/>
      <c r="QBA283" s="164"/>
      <c r="QBB283" s="163"/>
      <c r="QBC283" s="4"/>
      <c r="QBD283" s="3"/>
      <c r="QBE283" s="161"/>
      <c r="QBF283" s="621"/>
      <c r="QBG283" s="623"/>
      <c r="QBH283" s="625"/>
      <c r="QBI283" s="7"/>
      <c r="QBJ283" s="628"/>
      <c r="QBK283" s="629"/>
      <c r="QBL283" s="4"/>
      <c r="QBM283" s="9"/>
      <c r="QBN283" s="631"/>
      <c r="QBO283" s="4"/>
      <c r="QBP283" s="5"/>
      <c r="QBQ283" s="633"/>
      <c r="QBR283" s="646"/>
      <c r="QBS283" s="625"/>
      <c r="QBT283" s="642"/>
      <c r="QBU283" s="644"/>
      <c r="QBV283" s="4"/>
      <c r="QBW283" s="8"/>
      <c r="QBX283" s="7"/>
      <c r="QBY283" s="5"/>
      <c r="QBZ283" s="6"/>
      <c r="QCA283" s="5"/>
      <c r="QCB283" s="159"/>
      <c r="QCC283" s="164"/>
      <c r="QCD283" s="161"/>
      <c r="QCE283" s="164"/>
      <c r="QCF283" s="161"/>
      <c r="QCG283" s="164"/>
      <c r="QCH283" s="163"/>
      <c r="QCI283" s="4"/>
      <c r="QCJ283" s="3"/>
      <c r="QCK283" s="161"/>
      <c r="QCL283" s="621"/>
      <c r="QCM283" s="623"/>
      <c r="QCN283" s="625"/>
      <c r="QCO283" s="7"/>
      <c r="QCP283" s="628"/>
      <c r="QCQ283" s="629"/>
      <c r="QCR283" s="4"/>
      <c r="QCS283" s="9"/>
      <c r="QCT283" s="631"/>
      <c r="QCU283" s="4"/>
      <c r="QCV283" s="5"/>
      <c r="QCW283" s="633"/>
      <c r="QCX283" s="646"/>
      <c r="QCY283" s="625"/>
      <c r="QCZ283" s="642"/>
      <c r="QDA283" s="644"/>
      <c r="QDB283" s="4"/>
      <c r="QDC283" s="8"/>
      <c r="QDD283" s="7"/>
      <c r="QDE283" s="5"/>
      <c r="QDF283" s="6"/>
      <c r="QDG283" s="5"/>
      <c r="QDH283" s="159"/>
      <c r="QDI283" s="164"/>
      <c r="QDJ283" s="161"/>
      <c r="QDK283" s="164"/>
      <c r="QDL283" s="161"/>
      <c r="QDM283" s="164"/>
      <c r="QDN283" s="163"/>
      <c r="QDO283" s="4"/>
      <c r="QDP283" s="3"/>
      <c r="QDQ283" s="161"/>
      <c r="QDR283" s="621"/>
      <c r="QDS283" s="623"/>
      <c r="QDT283" s="625"/>
      <c r="QDU283" s="7"/>
      <c r="QDV283" s="628"/>
      <c r="QDW283" s="629"/>
      <c r="QDX283" s="4"/>
      <c r="QDY283" s="9"/>
      <c r="QDZ283" s="631"/>
      <c r="QEA283" s="4"/>
      <c r="QEB283" s="5"/>
      <c r="QEC283" s="633"/>
      <c r="QED283" s="646"/>
      <c r="QEE283" s="625"/>
      <c r="QEF283" s="642"/>
      <c r="QEG283" s="644"/>
      <c r="QEH283" s="4"/>
      <c r="QEI283" s="8"/>
      <c r="QEJ283" s="7"/>
      <c r="QEK283" s="5"/>
      <c r="QEL283" s="6"/>
      <c r="QEM283" s="5"/>
      <c r="QEN283" s="159"/>
      <c r="QEO283" s="164"/>
      <c r="QEP283" s="161"/>
      <c r="QEQ283" s="164"/>
      <c r="QER283" s="161"/>
      <c r="QES283" s="164"/>
      <c r="QET283" s="163"/>
      <c r="QEU283" s="4"/>
      <c r="QEV283" s="3"/>
      <c r="QEW283" s="161"/>
      <c r="QEX283" s="621"/>
      <c r="QEY283" s="623"/>
      <c r="QEZ283" s="625"/>
      <c r="QFA283" s="7"/>
      <c r="QFB283" s="628"/>
      <c r="QFC283" s="629"/>
      <c r="QFD283" s="4"/>
      <c r="QFE283" s="9"/>
      <c r="QFF283" s="631"/>
      <c r="QFG283" s="4"/>
      <c r="QFH283" s="5"/>
      <c r="QFI283" s="633"/>
      <c r="QFJ283" s="646"/>
      <c r="QFK283" s="625"/>
      <c r="QFL283" s="642"/>
      <c r="QFM283" s="644"/>
      <c r="QFN283" s="4"/>
      <c r="QFO283" s="8"/>
      <c r="QFP283" s="7"/>
      <c r="QFQ283" s="5"/>
      <c r="QFR283" s="6"/>
      <c r="QFS283" s="5"/>
      <c r="QFT283" s="159"/>
      <c r="QFU283" s="164"/>
      <c r="QFV283" s="161"/>
      <c r="QFW283" s="164"/>
      <c r="QFX283" s="161"/>
      <c r="QFY283" s="164"/>
      <c r="QFZ283" s="163"/>
      <c r="QGA283" s="4"/>
      <c r="QGB283" s="3"/>
      <c r="QGC283" s="161"/>
      <c r="QGD283" s="621"/>
      <c r="QGE283" s="623"/>
      <c r="QGF283" s="625"/>
      <c r="QGG283" s="7"/>
      <c r="QGH283" s="628"/>
      <c r="QGI283" s="629"/>
      <c r="QGJ283" s="4"/>
      <c r="QGK283" s="9"/>
      <c r="QGL283" s="631"/>
      <c r="QGM283" s="4"/>
      <c r="QGN283" s="5"/>
      <c r="QGO283" s="633"/>
      <c r="QGP283" s="646"/>
      <c r="QGQ283" s="625"/>
      <c r="QGR283" s="642"/>
      <c r="QGS283" s="644"/>
      <c r="QGT283" s="4"/>
      <c r="QGU283" s="8"/>
      <c r="QGV283" s="7"/>
      <c r="QGW283" s="5"/>
      <c r="QGX283" s="6"/>
      <c r="QGY283" s="5"/>
      <c r="QGZ283" s="159"/>
      <c r="QHA283" s="164"/>
      <c r="QHB283" s="161"/>
      <c r="QHC283" s="164"/>
      <c r="QHD283" s="161"/>
      <c r="QHE283" s="164"/>
      <c r="QHF283" s="163"/>
      <c r="QHG283" s="4"/>
      <c r="QHH283" s="3"/>
      <c r="QHI283" s="161"/>
      <c r="QHJ283" s="621"/>
      <c r="QHK283" s="623"/>
      <c r="QHL283" s="625"/>
      <c r="QHM283" s="7"/>
      <c r="QHN283" s="628"/>
      <c r="QHO283" s="629"/>
      <c r="QHP283" s="4"/>
      <c r="QHQ283" s="9"/>
      <c r="QHR283" s="631"/>
      <c r="QHS283" s="4"/>
      <c r="QHT283" s="5"/>
      <c r="QHU283" s="633"/>
      <c r="QHV283" s="646"/>
      <c r="QHW283" s="625"/>
      <c r="QHX283" s="642"/>
      <c r="QHY283" s="644"/>
      <c r="QHZ283" s="4"/>
      <c r="QIA283" s="8"/>
      <c r="QIB283" s="7"/>
      <c r="QIC283" s="5"/>
      <c r="QID283" s="6"/>
      <c r="QIE283" s="5"/>
      <c r="QIF283" s="159"/>
      <c r="QIG283" s="164"/>
      <c r="QIH283" s="161"/>
      <c r="QII283" s="164"/>
      <c r="QIJ283" s="161"/>
      <c r="QIK283" s="164"/>
      <c r="QIL283" s="163"/>
      <c r="QIM283" s="4"/>
      <c r="QIN283" s="3"/>
      <c r="QIO283" s="161"/>
      <c r="QIP283" s="621"/>
      <c r="QIQ283" s="623"/>
      <c r="QIR283" s="625"/>
      <c r="QIS283" s="7"/>
      <c r="QIT283" s="628"/>
      <c r="QIU283" s="629"/>
      <c r="QIV283" s="4"/>
      <c r="QIW283" s="9"/>
      <c r="QIX283" s="631"/>
      <c r="QIY283" s="4"/>
      <c r="QIZ283" s="5"/>
      <c r="QJA283" s="633"/>
      <c r="QJB283" s="646"/>
      <c r="QJC283" s="625"/>
      <c r="QJD283" s="642"/>
      <c r="QJE283" s="644"/>
      <c r="QJF283" s="4"/>
      <c r="QJG283" s="8"/>
      <c r="QJH283" s="7"/>
      <c r="QJI283" s="5"/>
      <c r="QJJ283" s="6"/>
      <c r="QJK283" s="5"/>
      <c r="QJL283" s="159"/>
      <c r="QJM283" s="164"/>
      <c r="QJN283" s="161"/>
      <c r="QJO283" s="164"/>
      <c r="QJP283" s="161"/>
      <c r="QJQ283" s="164"/>
      <c r="QJR283" s="163"/>
      <c r="QJS283" s="4"/>
      <c r="QJT283" s="3"/>
      <c r="QJU283" s="161"/>
      <c r="QJV283" s="621"/>
      <c r="QJW283" s="623"/>
      <c r="QJX283" s="625"/>
      <c r="QJY283" s="7"/>
      <c r="QJZ283" s="628"/>
      <c r="QKA283" s="629"/>
      <c r="QKB283" s="4"/>
      <c r="QKC283" s="9"/>
      <c r="QKD283" s="631"/>
      <c r="QKE283" s="4"/>
      <c r="QKF283" s="5"/>
      <c r="QKG283" s="633"/>
      <c r="QKH283" s="646"/>
      <c r="QKI283" s="625"/>
      <c r="QKJ283" s="642"/>
      <c r="QKK283" s="644"/>
      <c r="QKL283" s="4"/>
      <c r="QKM283" s="8"/>
      <c r="QKN283" s="7"/>
      <c r="QKO283" s="5"/>
      <c r="QKP283" s="6"/>
      <c r="QKQ283" s="5"/>
      <c r="QKR283" s="159"/>
      <c r="QKS283" s="164"/>
      <c r="QKT283" s="161"/>
      <c r="QKU283" s="164"/>
      <c r="QKV283" s="161"/>
      <c r="QKW283" s="164"/>
      <c r="QKX283" s="163"/>
      <c r="QKY283" s="4"/>
      <c r="QKZ283" s="3"/>
      <c r="QLA283" s="161"/>
      <c r="QLB283" s="621"/>
      <c r="QLC283" s="623"/>
      <c r="QLD283" s="625"/>
      <c r="QLE283" s="7"/>
      <c r="QLF283" s="628"/>
      <c r="QLG283" s="629"/>
      <c r="QLH283" s="4"/>
      <c r="QLI283" s="9"/>
      <c r="QLJ283" s="631"/>
      <c r="QLK283" s="4"/>
      <c r="QLL283" s="5"/>
      <c r="QLM283" s="633"/>
      <c r="QLN283" s="646"/>
      <c r="QLO283" s="625"/>
      <c r="QLP283" s="642"/>
      <c r="QLQ283" s="644"/>
      <c r="QLR283" s="4"/>
      <c r="QLS283" s="8"/>
      <c r="QLT283" s="7"/>
      <c r="QLU283" s="5"/>
      <c r="QLV283" s="6"/>
      <c r="QLW283" s="5"/>
      <c r="QLX283" s="159"/>
      <c r="QLY283" s="164"/>
      <c r="QLZ283" s="161"/>
      <c r="QMA283" s="164"/>
      <c r="QMB283" s="161"/>
      <c r="QMC283" s="164"/>
      <c r="QMD283" s="163"/>
      <c r="QME283" s="4"/>
      <c r="QMF283" s="3"/>
      <c r="QMG283" s="161"/>
      <c r="QMH283" s="621"/>
      <c r="QMI283" s="623"/>
      <c r="QMJ283" s="625"/>
      <c r="QMK283" s="7"/>
      <c r="QML283" s="628"/>
      <c r="QMM283" s="629"/>
      <c r="QMN283" s="4"/>
      <c r="QMO283" s="9"/>
      <c r="QMP283" s="631"/>
      <c r="QMQ283" s="4"/>
      <c r="QMR283" s="5"/>
      <c r="QMS283" s="633"/>
      <c r="QMT283" s="646"/>
      <c r="QMU283" s="625"/>
      <c r="QMV283" s="642"/>
      <c r="QMW283" s="644"/>
      <c r="QMX283" s="4"/>
      <c r="QMY283" s="8"/>
      <c r="QMZ283" s="7"/>
      <c r="QNA283" s="5"/>
      <c r="QNB283" s="6"/>
      <c r="QNC283" s="5"/>
      <c r="QND283" s="159"/>
      <c r="QNE283" s="164"/>
      <c r="QNF283" s="161"/>
      <c r="QNG283" s="164"/>
      <c r="QNH283" s="161"/>
      <c r="QNI283" s="164"/>
      <c r="QNJ283" s="163"/>
      <c r="QNK283" s="4"/>
      <c r="QNL283" s="3"/>
      <c r="QNM283" s="161"/>
      <c r="QNN283" s="621"/>
      <c r="QNO283" s="623"/>
      <c r="QNP283" s="625"/>
      <c r="QNQ283" s="7"/>
      <c r="QNR283" s="628"/>
      <c r="QNS283" s="629"/>
      <c r="QNT283" s="4"/>
      <c r="QNU283" s="9"/>
      <c r="QNV283" s="631"/>
      <c r="QNW283" s="4"/>
      <c r="QNX283" s="5"/>
      <c r="QNY283" s="633"/>
      <c r="QNZ283" s="646"/>
      <c r="QOA283" s="625"/>
      <c r="QOB283" s="642"/>
      <c r="QOC283" s="644"/>
      <c r="QOD283" s="4"/>
      <c r="QOE283" s="8"/>
      <c r="QOF283" s="7"/>
      <c r="QOG283" s="5"/>
      <c r="QOH283" s="6"/>
      <c r="QOI283" s="5"/>
      <c r="QOJ283" s="159"/>
      <c r="QOK283" s="164"/>
      <c r="QOL283" s="161"/>
      <c r="QOM283" s="164"/>
      <c r="QON283" s="161"/>
      <c r="QOO283" s="164"/>
      <c r="QOP283" s="163"/>
      <c r="QOQ283" s="4"/>
      <c r="QOR283" s="3"/>
      <c r="QOS283" s="161"/>
      <c r="QOT283" s="621"/>
      <c r="QOU283" s="623"/>
      <c r="QOV283" s="625"/>
      <c r="QOW283" s="7"/>
      <c r="QOX283" s="628"/>
      <c r="QOY283" s="629"/>
      <c r="QOZ283" s="4"/>
      <c r="QPA283" s="9"/>
      <c r="QPB283" s="631"/>
      <c r="QPC283" s="4"/>
      <c r="QPD283" s="5"/>
      <c r="QPE283" s="633"/>
      <c r="QPF283" s="646"/>
      <c r="QPG283" s="625"/>
      <c r="QPH283" s="642"/>
      <c r="QPI283" s="644"/>
      <c r="QPJ283" s="4"/>
      <c r="QPK283" s="8"/>
      <c r="QPL283" s="7"/>
      <c r="QPM283" s="5"/>
      <c r="QPN283" s="6"/>
      <c r="QPO283" s="5"/>
      <c r="QPP283" s="159"/>
      <c r="QPQ283" s="164"/>
      <c r="QPR283" s="161"/>
      <c r="QPS283" s="164"/>
      <c r="QPT283" s="161"/>
      <c r="QPU283" s="164"/>
      <c r="QPV283" s="163"/>
      <c r="QPW283" s="4"/>
      <c r="QPX283" s="3"/>
      <c r="QPY283" s="161"/>
      <c r="QPZ283" s="621"/>
      <c r="QQA283" s="623"/>
      <c r="QQB283" s="625"/>
      <c r="QQC283" s="7"/>
      <c r="QQD283" s="628"/>
      <c r="QQE283" s="629"/>
      <c r="QQF283" s="4"/>
      <c r="QQG283" s="9"/>
      <c r="QQH283" s="631"/>
      <c r="QQI283" s="4"/>
      <c r="QQJ283" s="5"/>
      <c r="QQK283" s="633"/>
      <c r="QQL283" s="646"/>
      <c r="QQM283" s="625"/>
      <c r="QQN283" s="642"/>
      <c r="QQO283" s="644"/>
      <c r="QQP283" s="4"/>
      <c r="QQQ283" s="8"/>
      <c r="QQR283" s="7"/>
      <c r="QQS283" s="5"/>
      <c r="QQT283" s="6"/>
      <c r="QQU283" s="5"/>
      <c r="QQV283" s="159"/>
      <c r="QQW283" s="164"/>
      <c r="QQX283" s="161"/>
      <c r="QQY283" s="164"/>
      <c r="QQZ283" s="161"/>
      <c r="QRA283" s="164"/>
      <c r="QRB283" s="163"/>
      <c r="QRC283" s="4"/>
      <c r="QRD283" s="3"/>
      <c r="QRE283" s="161"/>
      <c r="QRF283" s="621"/>
      <c r="QRG283" s="623"/>
      <c r="QRH283" s="625"/>
      <c r="QRI283" s="7"/>
      <c r="QRJ283" s="628"/>
      <c r="QRK283" s="629"/>
      <c r="QRL283" s="4"/>
      <c r="QRM283" s="9"/>
      <c r="QRN283" s="631"/>
      <c r="QRO283" s="4"/>
      <c r="QRP283" s="5"/>
      <c r="QRQ283" s="633"/>
      <c r="QRR283" s="646"/>
      <c r="QRS283" s="625"/>
      <c r="QRT283" s="642"/>
      <c r="QRU283" s="644"/>
      <c r="QRV283" s="4"/>
      <c r="QRW283" s="8"/>
      <c r="QRX283" s="7"/>
      <c r="QRY283" s="5"/>
      <c r="QRZ283" s="6"/>
      <c r="QSA283" s="5"/>
      <c r="QSB283" s="159"/>
      <c r="QSC283" s="164"/>
      <c r="QSD283" s="161"/>
      <c r="QSE283" s="164"/>
      <c r="QSF283" s="161"/>
      <c r="QSG283" s="164"/>
      <c r="QSH283" s="163"/>
      <c r="QSI283" s="4"/>
      <c r="QSJ283" s="3"/>
      <c r="QSK283" s="161"/>
      <c r="QSL283" s="621"/>
      <c r="QSM283" s="623"/>
      <c r="QSN283" s="625"/>
      <c r="QSO283" s="7"/>
      <c r="QSP283" s="628"/>
      <c r="QSQ283" s="629"/>
      <c r="QSR283" s="4"/>
      <c r="QSS283" s="9"/>
      <c r="QST283" s="631"/>
      <c r="QSU283" s="4"/>
      <c r="QSV283" s="5"/>
      <c r="QSW283" s="633"/>
      <c r="QSX283" s="646"/>
      <c r="QSY283" s="625"/>
      <c r="QSZ283" s="642"/>
      <c r="QTA283" s="644"/>
      <c r="QTB283" s="4"/>
      <c r="QTC283" s="8"/>
      <c r="QTD283" s="7"/>
      <c r="QTE283" s="5"/>
      <c r="QTF283" s="6"/>
      <c r="QTG283" s="5"/>
      <c r="QTH283" s="159"/>
      <c r="QTI283" s="164"/>
      <c r="QTJ283" s="161"/>
      <c r="QTK283" s="164"/>
      <c r="QTL283" s="161"/>
      <c r="QTM283" s="164"/>
      <c r="QTN283" s="163"/>
      <c r="QTO283" s="4"/>
      <c r="QTP283" s="3"/>
      <c r="QTQ283" s="161"/>
      <c r="QTR283" s="621"/>
      <c r="QTS283" s="623"/>
      <c r="QTT283" s="625"/>
      <c r="QTU283" s="7"/>
      <c r="QTV283" s="628"/>
      <c r="QTW283" s="629"/>
      <c r="QTX283" s="4"/>
      <c r="QTY283" s="9"/>
      <c r="QTZ283" s="631"/>
      <c r="QUA283" s="4"/>
      <c r="QUB283" s="5"/>
      <c r="QUC283" s="633"/>
      <c r="QUD283" s="646"/>
      <c r="QUE283" s="625"/>
      <c r="QUF283" s="642"/>
      <c r="QUG283" s="644"/>
      <c r="QUH283" s="4"/>
      <c r="QUI283" s="8"/>
      <c r="QUJ283" s="7"/>
      <c r="QUK283" s="5"/>
      <c r="QUL283" s="6"/>
      <c r="QUM283" s="5"/>
      <c r="QUN283" s="159"/>
      <c r="QUO283" s="164"/>
      <c r="QUP283" s="161"/>
      <c r="QUQ283" s="164"/>
      <c r="QUR283" s="161"/>
      <c r="QUS283" s="164"/>
      <c r="QUT283" s="163"/>
      <c r="QUU283" s="4"/>
      <c r="QUV283" s="3"/>
      <c r="QUW283" s="161"/>
      <c r="QUX283" s="621"/>
      <c r="QUY283" s="623"/>
      <c r="QUZ283" s="625"/>
      <c r="QVA283" s="7"/>
      <c r="QVB283" s="628"/>
      <c r="QVC283" s="629"/>
      <c r="QVD283" s="4"/>
      <c r="QVE283" s="9"/>
      <c r="QVF283" s="631"/>
      <c r="QVG283" s="4"/>
      <c r="QVH283" s="5"/>
      <c r="QVI283" s="633"/>
      <c r="QVJ283" s="646"/>
      <c r="QVK283" s="625"/>
      <c r="QVL283" s="642"/>
      <c r="QVM283" s="644"/>
      <c r="QVN283" s="4"/>
      <c r="QVO283" s="8"/>
      <c r="QVP283" s="7"/>
      <c r="QVQ283" s="5"/>
      <c r="QVR283" s="6"/>
      <c r="QVS283" s="5"/>
      <c r="QVT283" s="159"/>
      <c r="QVU283" s="164"/>
      <c r="QVV283" s="161"/>
      <c r="QVW283" s="164"/>
      <c r="QVX283" s="161"/>
      <c r="QVY283" s="164"/>
      <c r="QVZ283" s="163"/>
      <c r="QWA283" s="4"/>
      <c r="QWB283" s="3"/>
      <c r="QWC283" s="161"/>
      <c r="QWD283" s="621"/>
      <c r="QWE283" s="623"/>
      <c r="QWF283" s="625"/>
      <c r="QWG283" s="7"/>
      <c r="QWH283" s="628"/>
      <c r="QWI283" s="629"/>
      <c r="QWJ283" s="4"/>
      <c r="QWK283" s="9"/>
      <c r="QWL283" s="631"/>
      <c r="QWM283" s="4"/>
      <c r="QWN283" s="5"/>
      <c r="QWO283" s="633"/>
      <c r="QWP283" s="646"/>
      <c r="QWQ283" s="625"/>
      <c r="QWR283" s="642"/>
      <c r="QWS283" s="644"/>
      <c r="QWT283" s="4"/>
      <c r="QWU283" s="8"/>
      <c r="QWV283" s="7"/>
      <c r="QWW283" s="5"/>
      <c r="QWX283" s="6"/>
      <c r="QWY283" s="5"/>
      <c r="QWZ283" s="159"/>
      <c r="QXA283" s="164"/>
      <c r="QXB283" s="161"/>
      <c r="QXC283" s="164"/>
      <c r="QXD283" s="161"/>
      <c r="QXE283" s="164"/>
      <c r="QXF283" s="163"/>
      <c r="QXG283" s="4"/>
      <c r="QXH283" s="3"/>
      <c r="QXI283" s="161"/>
      <c r="QXJ283" s="621"/>
      <c r="QXK283" s="623"/>
      <c r="QXL283" s="625"/>
      <c r="QXM283" s="7"/>
      <c r="QXN283" s="628"/>
      <c r="QXO283" s="629"/>
      <c r="QXP283" s="4"/>
      <c r="QXQ283" s="9"/>
      <c r="QXR283" s="631"/>
      <c r="QXS283" s="4"/>
      <c r="QXT283" s="5"/>
      <c r="QXU283" s="633"/>
      <c r="QXV283" s="646"/>
      <c r="QXW283" s="625"/>
      <c r="QXX283" s="642"/>
      <c r="QXY283" s="644"/>
      <c r="QXZ283" s="4"/>
      <c r="QYA283" s="8"/>
      <c r="QYB283" s="7"/>
      <c r="QYC283" s="5"/>
      <c r="QYD283" s="6"/>
      <c r="QYE283" s="5"/>
      <c r="QYF283" s="159"/>
      <c r="QYG283" s="164"/>
      <c r="QYH283" s="161"/>
      <c r="QYI283" s="164"/>
      <c r="QYJ283" s="161"/>
      <c r="QYK283" s="164"/>
      <c r="QYL283" s="163"/>
      <c r="QYM283" s="4"/>
      <c r="QYN283" s="3"/>
      <c r="QYO283" s="161"/>
      <c r="QYP283" s="621"/>
      <c r="QYQ283" s="623"/>
      <c r="QYR283" s="625"/>
      <c r="QYS283" s="7"/>
      <c r="QYT283" s="628"/>
      <c r="QYU283" s="629"/>
      <c r="QYV283" s="4"/>
      <c r="QYW283" s="9"/>
      <c r="QYX283" s="631"/>
      <c r="QYY283" s="4"/>
      <c r="QYZ283" s="5"/>
      <c r="QZA283" s="633"/>
      <c r="QZB283" s="646"/>
      <c r="QZC283" s="625"/>
      <c r="QZD283" s="642"/>
      <c r="QZE283" s="644"/>
      <c r="QZF283" s="4"/>
      <c r="QZG283" s="8"/>
      <c r="QZH283" s="7"/>
      <c r="QZI283" s="5"/>
      <c r="QZJ283" s="6"/>
      <c r="QZK283" s="5"/>
      <c r="QZL283" s="159"/>
      <c r="QZM283" s="164"/>
      <c r="QZN283" s="161"/>
      <c r="QZO283" s="164"/>
      <c r="QZP283" s="161"/>
      <c r="QZQ283" s="164"/>
      <c r="QZR283" s="163"/>
      <c r="QZS283" s="4"/>
      <c r="QZT283" s="3"/>
      <c r="QZU283" s="161"/>
      <c r="QZV283" s="621"/>
      <c r="QZW283" s="623"/>
      <c r="QZX283" s="625"/>
      <c r="QZY283" s="7"/>
      <c r="QZZ283" s="628"/>
      <c r="RAA283" s="629"/>
      <c r="RAB283" s="4"/>
      <c r="RAC283" s="9"/>
      <c r="RAD283" s="631"/>
      <c r="RAE283" s="4"/>
      <c r="RAF283" s="5"/>
      <c r="RAG283" s="633"/>
      <c r="RAH283" s="646"/>
      <c r="RAI283" s="625"/>
      <c r="RAJ283" s="642"/>
      <c r="RAK283" s="644"/>
      <c r="RAL283" s="4"/>
      <c r="RAM283" s="8"/>
      <c r="RAN283" s="7"/>
      <c r="RAO283" s="5"/>
      <c r="RAP283" s="6"/>
      <c r="RAQ283" s="5"/>
      <c r="RAR283" s="159"/>
      <c r="RAS283" s="164"/>
      <c r="RAT283" s="161"/>
      <c r="RAU283" s="164"/>
      <c r="RAV283" s="161"/>
      <c r="RAW283" s="164"/>
      <c r="RAX283" s="163"/>
      <c r="RAY283" s="4"/>
      <c r="RAZ283" s="3"/>
      <c r="RBA283" s="161"/>
      <c r="RBB283" s="621"/>
      <c r="RBC283" s="623"/>
      <c r="RBD283" s="625"/>
      <c r="RBE283" s="7"/>
      <c r="RBF283" s="628"/>
      <c r="RBG283" s="629"/>
      <c r="RBH283" s="4"/>
      <c r="RBI283" s="9"/>
      <c r="RBJ283" s="631"/>
      <c r="RBK283" s="4"/>
      <c r="RBL283" s="5"/>
      <c r="RBM283" s="633"/>
      <c r="RBN283" s="646"/>
      <c r="RBO283" s="625"/>
      <c r="RBP283" s="642"/>
      <c r="RBQ283" s="644"/>
      <c r="RBR283" s="4"/>
      <c r="RBS283" s="8"/>
      <c r="RBT283" s="7"/>
      <c r="RBU283" s="5"/>
      <c r="RBV283" s="6"/>
      <c r="RBW283" s="5"/>
      <c r="RBX283" s="159"/>
      <c r="RBY283" s="164"/>
      <c r="RBZ283" s="161"/>
      <c r="RCA283" s="164"/>
      <c r="RCB283" s="161"/>
      <c r="RCC283" s="164"/>
      <c r="RCD283" s="163"/>
      <c r="RCE283" s="4"/>
      <c r="RCF283" s="3"/>
      <c r="RCG283" s="161"/>
      <c r="RCH283" s="621"/>
      <c r="RCI283" s="623"/>
      <c r="RCJ283" s="625"/>
      <c r="RCK283" s="7"/>
      <c r="RCL283" s="628"/>
      <c r="RCM283" s="629"/>
      <c r="RCN283" s="4"/>
      <c r="RCO283" s="9"/>
      <c r="RCP283" s="631"/>
      <c r="RCQ283" s="4"/>
      <c r="RCR283" s="5"/>
      <c r="RCS283" s="633"/>
      <c r="RCT283" s="646"/>
      <c r="RCU283" s="625"/>
      <c r="RCV283" s="642"/>
      <c r="RCW283" s="644"/>
      <c r="RCX283" s="4"/>
      <c r="RCY283" s="8"/>
      <c r="RCZ283" s="7"/>
      <c r="RDA283" s="5"/>
      <c r="RDB283" s="6"/>
      <c r="RDC283" s="5"/>
      <c r="RDD283" s="159"/>
      <c r="RDE283" s="164"/>
      <c r="RDF283" s="161"/>
      <c r="RDG283" s="164"/>
      <c r="RDH283" s="161"/>
      <c r="RDI283" s="164"/>
      <c r="RDJ283" s="163"/>
      <c r="RDK283" s="4"/>
      <c r="RDL283" s="3"/>
      <c r="RDM283" s="161"/>
      <c r="RDN283" s="621"/>
      <c r="RDO283" s="623"/>
      <c r="RDP283" s="625"/>
      <c r="RDQ283" s="7"/>
      <c r="RDR283" s="628"/>
      <c r="RDS283" s="629"/>
      <c r="RDT283" s="4"/>
      <c r="RDU283" s="9"/>
      <c r="RDV283" s="631"/>
      <c r="RDW283" s="4"/>
      <c r="RDX283" s="5"/>
      <c r="RDY283" s="633"/>
      <c r="RDZ283" s="646"/>
      <c r="REA283" s="625"/>
      <c r="REB283" s="642"/>
      <c r="REC283" s="644"/>
      <c r="RED283" s="4"/>
      <c r="REE283" s="8"/>
      <c r="REF283" s="7"/>
      <c r="REG283" s="5"/>
      <c r="REH283" s="6"/>
      <c r="REI283" s="5"/>
      <c r="REJ283" s="159"/>
      <c r="REK283" s="164"/>
      <c r="REL283" s="161"/>
      <c r="REM283" s="164"/>
      <c r="REN283" s="161"/>
      <c r="REO283" s="164"/>
      <c r="REP283" s="163"/>
      <c r="REQ283" s="4"/>
      <c r="RER283" s="3"/>
      <c r="RES283" s="161"/>
      <c r="RET283" s="621"/>
      <c r="REU283" s="623"/>
      <c r="REV283" s="625"/>
      <c r="REW283" s="7"/>
      <c r="REX283" s="628"/>
      <c r="REY283" s="629"/>
      <c r="REZ283" s="4"/>
      <c r="RFA283" s="9"/>
      <c r="RFB283" s="631"/>
      <c r="RFC283" s="4"/>
      <c r="RFD283" s="5"/>
      <c r="RFE283" s="633"/>
      <c r="RFF283" s="646"/>
      <c r="RFG283" s="625"/>
      <c r="RFH283" s="642"/>
      <c r="RFI283" s="644"/>
      <c r="RFJ283" s="4"/>
      <c r="RFK283" s="8"/>
      <c r="RFL283" s="7"/>
      <c r="RFM283" s="5"/>
      <c r="RFN283" s="6"/>
      <c r="RFO283" s="5"/>
      <c r="RFP283" s="159"/>
      <c r="RFQ283" s="164"/>
      <c r="RFR283" s="161"/>
      <c r="RFS283" s="164"/>
      <c r="RFT283" s="161"/>
      <c r="RFU283" s="164"/>
      <c r="RFV283" s="163"/>
      <c r="RFW283" s="4"/>
      <c r="RFX283" s="3"/>
      <c r="RFY283" s="161"/>
      <c r="RFZ283" s="621"/>
      <c r="RGA283" s="623"/>
      <c r="RGB283" s="625"/>
      <c r="RGC283" s="7"/>
      <c r="RGD283" s="628"/>
      <c r="RGE283" s="629"/>
      <c r="RGF283" s="4"/>
      <c r="RGG283" s="9"/>
      <c r="RGH283" s="631"/>
      <c r="RGI283" s="4"/>
      <c r="RGJ283" s="5"/>
      <c r="RGK283" s="633"/>
      <c r="RGL283" s="646"/>
      <c r="RGM283" s="625"/>
      <c r="RGN283" s="642"/>
      <c r="RGO283" s="644"/>
      <c r="RGP283" s="4"/>
      <c r="RGQ283" s="8"/>
      <c r="RGR283" s="7"/>
      <c r="RGS283" s="5"/>
      <c r="RGT283" s="6"/>
      <c r="RGU283" s="5"/>
      <c r="RGV283" s="159"/>
      <c r="RGW283" s="164"/>
      <c r="RGX283" s="161"/>
      <c r="RGY283" s="164"/>
      <c r="RGZ283" s="161"/>
      <c r="RHA283" s="164"/>
      <c r="RHB283" s="163"/>
      <c r="RHC283" s="4"/>
      <c r="RHD283" s="3"/>
      <c r="RHE283" s="161"/>
      <c r="RHF283" s="621"/>
      <c r="RHG283" s="623"/>
      <c r="RHH283" s="625"/>
      <c r="RHI283" s="7"/>
      <c r="RHJ283" s="628"/>
      <c r="RHK283" s="629"/>
      <c r="RHL283" s="4"/>
      <c r="RHM283" s="9"/>
      <c r="RHN283" s="631"/>
      <c r="RHO283" s="4"/>
      <c r="RHP283" s="5"/>
      <c r="RHQ283" s="633"/>
      <c r="RHR283" s="646"/>
      <c r="RHS283" s="625"/>
      <c r="RHT283" s="642"/>
      <c r="RHU283" s="644"/>
      <c r="RHV283" s="4"/>
      <c r="RHW283" s="8"/>
      <c r="RHX283" s="7"/>
      <c r="RHY283" s="5"/>
      <c r="RHZ283" s="6"/>
      <c r="RIA283" s="5"/>
      <c r="RIB283" s="159"/>
      <c r="RIC283" s="164"/>
      <c r="RID283" s="161"/>
      <c r="RIE283" s="164"/>
      <c r="RIF283" s="161"/>
      <c r="RIG283" s="164"/>
      <c r="RIH283" s="163"/>
      <c r="RII283" s="4"/>
      <c r="RIJ283" s="3"/>
      <c r="RIK283" s="161"/>
      <c r="RIL283" s="621"/>
      <c r="RIM283" s="623"/>
      <c r="RIN283" s="625"/>
      <c r="RIO283" s="7"/>
      <c r="RIP283" s="628"/>
      <c r="RIQ283" s="629"/>
      <c r="RIR283" s="4"/>
      <c r="RIS283" s="9"/>
      <c r="RIT283" s="631"/>
      <c r="RIU283" s="4"/>
      <c r="RIV283" s="5"/>
      <c r="RIW283" s="633"/>
      <c r="RIX283" s="646"/>
      <c r="RIY283" s="625"/>
      <c r="RIZ283" s="642"/>
      <c r="RJA283" s="644"/>
      <c r="RJB283" s="4"/>
      <c r="RJC283" s="8"/>
      <c r="RJD283" s="7"/>
      <c r="RJE283" s="5"/>
      <c r="RJF283" s="6"/>
      <c r="RJG283" s="5"/>
      <c r="RJH283" s="159"/>
      <c r="RJI283" s="164"/>
      <c r="RJJ283" s="161"/>
      <c r="RJK283" s="164"/>
      <c r="RJL283" s="161"/>
      <c r="RJM283" s="164"/>
      <c r="RJN283" s="163"/>
      <c r="RJO283" s="4"/>
      <c r="RJP283" s="3"/>
      <c r="RJQ283" s="161"/>
      <c r="RJR283" s="621"/>
      <c r="RJS283" s="623"/>
      <c r="RJT283" s="625"/>
      <c r="RJU283" s="7"/>
      <c r="RJV283" s="628"/>
      <c r="RJW283" s="629"/>
      <c r="RJX283" s="4"/>
      <c r="RJY283" s="9"/>
      <c r="RJZ283" s="631"/>
      <c r="RKA283" s="4"/>
      <c r="RKB283" s="5"/>
      <c r="RKC283" s="633"/>
      <c r="RKD283" s="646"/>
      <c r="RKE283" s="625"/>
      <c r="RKF283" s="642"/>
      <c r="RKG283" s="644"/>
      <c r="RKH283" s="4"/>
      <c r="RKI283" s="8"/>
      <c r="RKJ283" s="7"/>
      <c r="RKK283" s="5"/>
      <c r="RKL283" s="6"/>
      <c r="RKM283" s="5"/>
      <c r="RKN283" s="159"/>
      <c r="RKO283" s="164"/>
      <c r="RKP283" s="161"/>
      <c r="RKQ283" s="164"/>
      <c r="RKR283" s="161"/>
      <c r="RKS283" s="164"/>
      <c r="RKT283" s="163"/>
      <c r="RKU283" s="4"/>
      <c r="RKV283" s="3"/>
      <c r="RKW283" s="161"/>
      <c r="RKX283" s="621"/>
      <c r="RKY283" s="623"/>
      <c r="RKZ283" s="625"/>
      <c r="RLA283" s="7"/>
      <c r="RLB283" s="628"/>
      <c r="RLC283" s="629"/>
      <c r="RLD283" s="4"/>
      <c r="RLE283" s="9"/>
      <c r="RLF283" s="631"/>
      <c r="RLG283" s="4"/>
      <c r="RLH283" s="5"/>
      <c r="RLI283" s="633"/>
      <c r="RLJ283" s="646"/>
      <c r="RLK283" s="625"/>
      <c r="RLL283" s="642"/>
      <c r="RLM283" s="644"/>
      <c r="RLN283" s="4"/>
      <c r="RLO283" s="8"/>
      <c r="RLP283" s="7"/>
      <c r="RLQ283" s="5"/>
      <c r="RLR283" s="6"/>
      <c r="RLS283" s="5"/>
      <c r="RLT283" s="159"/>
      <c r="RLU283" s="164"/>
      <c r="RLV283" s="161"/>
      <c r="RLW283" s="164"/>
      <c r="RLX283" s="161"/>
      <c r="RLY283" s="164"/>
      <c r="RLZ283" s="163"/>
      <c r="RMA283" s="4"/>
      <c r="RMB283" s="3"/>
      <c r="RMC283" s="161"/>
      <c r="RMD283" s="621"/>
      <c r="RME283" s="623"/>
      <c r="RMF283" s="625"/>
      <c r="RMG283" s="7"/>
      <c r="RMH283" s="628"/>
      <c r="RMI283" s="629"/>
      <c r="RMJ283" s="4"/>
      <c r="RMK283" s="9"/>
      <c r="RML283" s="631"/>
      <c r="RMM283" s="4"/>
      <c r="RMN283" s="5"/>
      <c r="RMO283" s="633"/>
      <c r="RMP283" s="646"/>
      <c r="RMQ283" s="625"/>
      <c r="RMR283" s="642"/>
      <c r="RMS283" s="644"/>
      <c r="RMT283" s="4"/>
      <c r="RMU283" s="8"/>
      <c r="RMV283" s="7"/>
      <c r="RMW283" s="5"/>
      <c r="RMX283" s="6"/>
      <c r="RMY283" s="5"/>
      <c r="RMZ283" s="159"/>
      <c r="RNA283" s="164"/>
      <c r="RNB283" s="161"/>
      <c r="RNC283" s="164"/>
      <c r="RND283" s="161"/>
      <c r="RNE283" s="164"/>
      <c r="RNF283" s="163"/>
      <c r="RNG283" s="4"/>
      <c r="RNH283" s="3"/>
      <c r="RNI283" s="161"/>
      <c r="RNJ283" s="621"/>
      <c r="RNK283" s="623"/>
      <c r="RNL283" s="625"/>
      <c r="RNM283" s="7"/>
      <c r="RNN283" s="628"/>
      <c r="RNO283" s="629"/>
      <c r="RNP283" s="4"/>
      <c r="RNQ283" s="9"/>
      <c r="RNR283" s="631"/>
      <c r="RNS283" s="4"/>
      <c r="RNT283" s="5"/>
      <c r="RNU283" s="633"/>
      <c r="RNV283" s="646"/>
      <c r="RNW283" s="625"/>
      <c r="RNX283" s="642"/>
      <c r="RNY283" s="644"/>
      <c r="RNZ283" s="4"/>
      <c r="ROA283" s="8"/>
      <c r="ROB283" s="7"/>
      <c r="ROC283" s="5"/>
      <c r="ROD283" s="6"/>
      <c r="ROE283" s="5"/>
      <c r="ROF283" s="159"/>
      <c r="ROG283" s="164"/>
      <c r="ROH283" s="161"/>
      <c r="ROI283" s="164"/>
      <c r="ROJ283" s="161"/>
      <c r="ROK283" s="164"/>
      <c r="ROL283" s="163"/>
      <c r="ROM283" s="4"/>
      <c r="RON283" s="3"/>
      <c r="ROO283" s="161"/>
      <c r="ROP283" s="621"/>
      <c r="ROQ283" s="623"/>
      <c r="ROR283" s="625"/>
      <c r="ROS283" s="7"/>
      <c r="ROT283" s="628"/>
      <c r="ROU283" s="629"/>
      <c r="ROV283" s="4"/>
      <c r="ROW283" s="9"/>
      <c r="ROX283" s="631"/>
      <c r="ROY283" s="4"/>
      <c r="ROZ283" s="5"/>
      <c r="RPA283" s="633"/>
      <c r="RPB283" s="646"/>
      <c r="RPC283" s="625"/>
      <c r="RPD283" s="642"/>
      <c r="RPE283" s="644"/>
      <c r="RPF283" s="4"/>
      <c r="RPG283" s="8"/>
      <c r="RPH283" s="7"/>
      <c r="RPI283" s="5"/>
      <c r="RPJ283" s="6"/>
      <c r="RPK283" s="5"/>
      <c r="RPL283" s="159"/>
      <c r="RPM283" s="164"/>
      <c r="RPN283" s="161"/>
      <c r="RPO283" s="164"/>
      <c r="RPP283" s="161"/>
      <c r="RPQ283" s="164"/>
      <c r="RPR283" s="163"/>
      <c r="RPS283" s="4"/>
      <c r="RPT283" s="3"/>
      <c r="RPU283" s="161"/>
      <c r="RPV283" s="621"/>
      <c r="RPW283" s="623"/>
      <c r="RPX283" s="625"/>
      <c r="RPY283" s="7"/>
      <c r="RPZ283" s="628"/>
      <c r="RQA283" s="629"/>
      <c r="RQB283" s="4"/>
      <c r="RQC283" s="9"/>
      <c r="RQD283" s="631"/>
      <c r="RQE283" s="4"/>
      <c r="RQF283" s="5"/>
      <c r="RQG283" s="633"/>
      <c r="RQH283" s="646"/>
      <c r="RQI283" s="625"/>
      <c r="RQJ283" s="642"/>
      <c r="RQK283" s="644"/>
      <c r="RQL283" s="4"/>
      <c r="RQM283" s="8"/>
      <c r="RQN283" s="7"/>
      <c r="RQO283" s="5"/>
      <c r="RQP283" s="6"/>
      <c r="RQQ283" s="5"/>
      <c r="RQR283" s="159"/>
      <c r="RQS283" s="164"/>
      <c r="RQT283" s="161"/>
      <c r="RQU283" s="164"/>
      <c r="RQV283" s="161"/>
      <c r="RQW283" s="164"/>
      <c r="RQX283" s="163"/>
      <c r="RQY283" s="4"/>
      <c r="RQZ283" s="3"/>
      <c r="RRA283" s="161"/>
      <c r="RRB283" s="621"/>
      <c r="RRC283" s="623"/>
      <c r="RRD283" s="625"/>
      <c r="RRE283" s="7"/>
      <c r="RRF283" s="628"/>
      <c r="RRG283" s="629"/>
      <c r="RRH283" s="4"/>
      <c r="RRI283" s="9"/>
      <c r="RRJ283" s="631"/>
      <c r="RRK283" s="4"/>
      <c r="RRL283" s="5"/>
      <c r="RRM283" s="633"/>
      <c r="RRN283" s="646"/>
      <c r="RRO283" s="625"/>
      <c r="RRP283" s="642"/>
      <c r="RRQ283" s="644"/>
      <c r="RRR283" s="4"/>
      <c r="RRS283" s="8"/>
      <c r="RRT283" s="7"/>
      <c r="RRU283" s="5"/>
      <c r="RRV283" s="6"/>
      <c r="RRW283" s="5"/>
      <c r="RRX283" s="159"/>
      <c r="RRY283" s="164"/>
      <c r="RRZ283" s="161"/>
      <c r="RSA283" s="164"/>
      <c r="RSB283" s="161"/>
      <c r="RSC283" s="164"/>
      <c r="RSD283" s="163"/>
      <c r="RSE283" s="4"/>
      <c r="RSF283" s="3"/>
      <c r="RSG283" s="161"/>
      <c r="RSH283" s="621"/>
      <c r="RSI283" s="623"/>
      <c r="RSJ283" s="625"/>
      <c r="RSK283" s="7"/>
      <c r="RSL283" s="628"/>
      <c r="RSM283" s="629"/>
      <c r="RSN283" s="4"/>
      <c r="RSO283" s="9"/>
      <c r="RSP283" s="631"/>
      <c r="RSQ283" s="4"/>
      <c r="RSR283" s="5"/>
      <c r="RSS283" s="633"/>
      <c r="RST283" s="646"/>
      <c r="RSU283" s="625"/>
      <c r="RSV283" s="642"/>
      <c r="RSW283" s="644"/>
      <c r="RSX283" s="4"/>
      <c r="RSY283" s="8"/>
      <c r="RSZ283" s="7"/>
      <c r="RTA283" s="5"/>
      <c r="RTB283" s="6"/>
      <c r="RTC283" s="5"/>
      <c r="RTD283" s="159"/>
      <c r="RTE283" s="164"/>
      <c r="RTF283" s="161"/>
      <c r="RTG283" s="164"/>
      <c r="RTH283" s="161"/>
      <c r="RTI283" s="164"/>
      <c r="RTJ283" s="163"/>
      <c r="RTK283" s="4"/>
      <c r="RTL283" s="3"/>
      <c r="RTM283" s="161"/>
      <c r="RTN283" s="621"/>
      <c r="RTO283" s="623"/>
      <c r="RTP283" s="625"/>
      <c r="RTQ283" s="7"/>
      <c r="RTR283" s="628"/>
      <c r="RTS283" s="629"/>
      <c r="RTT283" s="4"/>
      <c r="RTU283" s="9"/>
      <c r="RTV283" s="631"/>
      <c r="RTW283" s="4"/>
      <c r="RTX283" s="5"/>
      <c r="RTY283" s="633"/>
      <c r="RTZ283" s="646"/>
      <c r="RUA283" s="625"/>
      <c r="RUB283" s="642"/>
      <c r="RUC283" s="644"/>
      <c r="RUD283" s="4"/>
      <c r="RUE283" s="8"/>
      <c r="RUF283" s="7"/>
      <c r="RUG283" s="5"/>
      <c r="RUH283" s="6"/>
      <c r="RUI283" s="5"/>
      <c r="RUJ283" s="159"/>
      <c r="RUK283" s="164"/>
      <c r="RUL283" s="161"/>
      <c r="RUM283" s="164"/>
      <c r="RUN283" s="161"/>
      <c r="RUO283" s="164"/>
      <c r="RUP283" s="163"/>
      <c r="RUQ283" s="4"/>
      <c r="RUR283" s="3"/>
      <c r="RUS283" s="161"/>
      <c r="RUT283" s="621"/>
      <c r="RUU283" s="623"/>
      <c r="RUV283" s="625"/>
      <c r="RUW283" s="7"/>
      <c r="RUX283" s="628"/>
      <c r="RUY283" s="629"/>
      <c r="RUZ283" s="4"/>
      <c r="RVA283" s="9"/>
      <c r="RVB283" s="631"/>
      <c r="RVC283" s="4"/>
      <c r="RVD283" s="5"/>
      <c r="RVE283" s="633"/>
      <c r="RVF283" s="646"/>
      <c r="RVG283" s="625"/>
      <c r="RVH283" s="642"/>
      <c r="RVI283" s="644"/>
      <c r="RVJ283" s="4"/>
      <c r="RVK283" s="8"/>
      <c r="RVL283" s="7"/>
      <c r="RVM283" s="5"/>
      <c r="RVN283" s="6"/>
      <c r="RVO283" s="5"/>
      <c r="RVP283" s="159"/>
      <c r="RVQ283" s="164"/>
      <c r="RVR283" s="161"/>
      <c r="RVS283" s="164"/>
      <c r="RVT283" s="161"/>
      <c r="RVU283" s="164"/>
      <c r="RVV283" s="163"/>
      <c r="RVW283" s="4"/>
      <c r="RVX283" s="3"/>
      <c r="RVY283" s="161"/>
      <c r="RVZ283" s="621"/>
      <c r="RWA283" s="623"/>
      <c r="RWB283" s="625"/>
      <c r="RWC283" s="7"/>
      <c r="RWD283" s="628"/>
      <c r="RWE283" s="629"/>
      <c r="RWF283" s="4"/>
      <c r="RWG283" s="9"/>
      <c r="RWH283" s="631"/>
      <c r="RWI283" s="4"/>
      <c r="RWJ283" s="5"/>
      <c r="RWK283" s="633"/>
      <c r="RWL283" s="646"/>
      <c r="RWM283" s="625"/>
      <c r="RWN283" s="642"/>
      <c r="RWO283" s="644"/>
      <c r="RWP283" s="4"/>
      <c r="RWQ283" s="8"/>
      <c r="RWR283" s="7"/>
      <c r="RWS283" s="5"/>
      <c r="RWT283" s="6"/>
      <c r="RWU283" s="5"/>
      <c r="RWV283" s="159"/>
      <c r="RWW283" s="164"/>
      <c r="RWX283" s="161"/>
      <c r="RWY283" s="164"/>
      <c r="RWZ283" s="161"/>
      <c r="RXA283" s="164"/>
      <c r="RXB283" s="163"/>
      <c r="RXC283" s="4"/>
      <c r="RXD283" s="3"/>
      <c r="RXE283" s="161"/>
      <c r="RXF283" s="621"/>
      <c r="RXG283" s="623"/>
      <c r="RXH283" s="625"/>
      <c r="RXI283" s="7"/>
      <c r="RXJ283" s="628"/>
      <c r="RXK283" s="629"/>
      <c r="RXL283" s="4"/>
      <c r="RXM283" s="9"/>
      <c r="RXN283" s="631"/>
      <c r="RXO283" s="4"/>
      <c r="RXP283" s="5"/>
      <c r="RXQ283" s="633"/>
      <c r="RXR283" s="646"/>
      <c r="RXS283" s="625"/>
      <c r="RXT283" s="642"/>
      <c r="RXU283" s="644"/>
      <c r="RXV283" s="4"/>
      <c r="RXW283" s="8"/>
      <c r="RXX283" s="7"/>
      <c r="RXY283" s="5"/>
      <c r="RXZ283" s="6"/>
      <c r="RYA283" s="5"/>
      <c r="RYB283" s="159"/>
      <c r="RYC283" s="164"/>
      <c r="RYD283" s="161"/>
      <c r="RYE283" s="164"/>
      <c r="RYF283" s="161"/>
      <c r="RYG283" s="164"/>
      <c r="RYH283" s="163"/>
      <c r="RYI283" s="4"/>
      <c r="RYJ283" s="3"/>
      <c r="RYK283" s="161"/>
      <c r="RYL283" s="621"/>
      <c r="RYM283" s="623"/>
      <c r="RYN283" s="625"/>
      <c r="RYO283" s="7"/>
      <c r="RYP283" s="628"/>
      <c r="RYQ283" s="629"/>
      <c r="RYR283" s="4"/>
      <c r="RYS283" s="9"/>
      <c r="RYT283" s="631"/>
      <c r="RYU283" s="4"/>
      <c r="RYV283" s="5"/>
      <c r="RYW283" s="633"/>
      <c r="RYX283" s="646"/>
      <c r="RYY283" s="625"/>
      <c r="RYZ283" s="642"/>
      <c r="RZA283" s="644"/>
      <c r="RZB283" s="4"/>
      <c r="RZC283" s="8"/>
      <c r="RZD283" s="7"/>
      <c r="RZE283" s="5"/>
      <c r="RZF283" s="6"/>
      <c r="RZG283" s="5"/>
      <c r="RZH283" s="159"/>
      <c r="RZI283" s="164"/>
      <c r="RZJ283" s="161"/>
      <c r="RZK283" s="164"/>
      <c r="RZL283" s="161"/>
      <c r="RZM283" s="164"/>
      <c r="RZN283" s="163"/>
      <c r="RZO283" s="4"/>
      <c r="RZP283" s="3"/>
      <c r="RZQ283" s="161"/>
      <c r="RZR283" s="621"/>
      <c r="RZS283" s="623"/>
      <c r="RZT283" s="625"/>
      <c r="RZU283" s="7"/>
      <c r="RZV283" s="628"/>
      <c r="RZW283" s="629"/>
      <c r="RZX283" s="4"/>
      <c r="RZY283" s="9"/>
      <c r="RZZ283" s="631"/>
      <c r="SAA283" s="4"/>
      <c r="SAB283" s="5"/>
      <c r="SAC283" s="633"/>
      <c r="SAD283" s="646"/>
      <c r="SAE283" s="625"/>
      <c r="SAF283" s="642"/>
      <c r="SAG283" s="644"/>
      <c r="SAH283" s="4"/>
      <c r="SAI283" s="8"/>
      <c r="SAJ283" s="7"/>
      <c r="SAK283" s="5"/>
      <c r="SAL283" s="6"/>
      <c r="SAM283" s="5"/>
      <c r="SAN283" s="159"/>
      <c r="SAO283" s="164"/>
      <c r="SAP283" s="161"/>
      <c r="SAQ283" s="164"/>
      <c r="SAR283" s="161"/>
      <c r="SAS283" s="164"/>
      <c r="SAT283" s="163"/>
      <c r="SAU283" s="4"/>
      <c r="SAV283" s="3"/>
      <c r="SAW283" s="161"/>
      <c r="SAX283" s="621"/>
      <c r="SAY283" s="623"/>
      <c r="SAZ283" s="625"/>
      <c r="SBA283" s="7"/>
      <c r="SBB283" s="628"/>
      <c r="SBC283" s="629"/>
      <c r="SBD283" s="4"/>
      <c r="SBE283" s="9"/>
      <c r="SBF283" s="631"/>
      <c r="SBG283" s="4"/>
      <c r="SBH283" s="5"/>
      <c r="SBI283" s="633"/>
      <c r="SBJ283" s="646"/>
      <c r="SBK283" s="625"/>
      <c r="SBL283" s="642"/>
      <c r="SBM283" s="644"/>
      <c r="SBN283" s="4"/>
      <c r="SBO283" s="8"/>
      <c r="SBP283" s="7"/>
      <c r="SBQ283" s="5"/>
      <c r="SBR283" s="6"/>
      <c r="SBS283" s="5"/>
      <c r="SBT283" s="159"/>
      <c r="SBU283" s="164"/>
      <c r="SBV283" s="161"/>
      <c r="SBW283" s="164"/>
      <c r="SBX283" s="161"/>
      <c r="SBY283" s="164"/>
      <c r="SBZ283" s="163"/>
      <c r="SCA283" s="4"/>
      <c r="SCB283" s="3"/>
      <c r="SCC283" s="161"/>
      <c r="SCD283" s="621"/>
      <c r="SCE283" s="623"/>
      <c r="SCF283" s="625"/>
      <c r="SCG283" s="7"/>
      <c r="SCH283" s="628"/>
      <c r="SCI283" s="629"/>
      <c r="SCJ283" s="4"/>
      <c r="SCK283" s="9"/>
      <c r="SCL283" s="631"/>
      <c r="SCM283" s="4"/>
      <c r="SCN283" s="5"/>
      <c r="SCO283" s="633"/>
      <c r="SCP283" s="646"/>
      <c r="SCQ283" s="625"/>
      <c r="SCR283" s="642"/>
      <c r="SCS283" s="644"/>
      <c r="SCT283" s="4"/>
      <c r="SCU283" s="8"/>
      <c r="SCV283" s="7"/>
      <c r="SCW283" s="5"/>
      <c r="SCX283" s="6"/>
      <c r="SCY283" s="5"/>
      <c r="SCZ283" s="159"/>
      <c r="SDA283" s="164"/>
      <c r="SDB283" s="161"/>
      <c r="SDC283" s="164"/>
      <c r="SDD283" s="161"/>
      <c r="SDE283" s="164"/>
      <c r="SDF283" s="163"/>
      <c r="SDG283" s="4"/>
      <c r="SDH283" s="3"/>
      <c r="SDI283" s="161"/>
      <c r="SDJ283" s="621"/>
      <c r="SDK283" s="623"/>
      <c r="SDL283" s="625"/>
      <c r="SDM283" s="7"/>
      <c r="SDN283" s="628"/>
      <c r="SDO283" s="629"/>
      <c r="SDP283" s="4"/>
      <c r="SDQ283" s="9"/>
      <c r="SDR283" s="631"/>
      <c r="SDS283" s="4"/>
      <c r="SDT283" s="5"/>
      <c r="SDU283" s="633"/>
      <c r="SDV283" s="646"/>
      <c r="SDW283" s="625"/>
      <c r="SDX283" s="642"/>
      <c r="SDY283" s="644"/>
      <c r="SDZ283" s="4"/>
      <c r="SEA283" s="8"/>
      <c r="SEB283" s="7"/>
      <c r="SEC283" s="5"/>
      <c r="SED283" s="6"/>
      <c r="SEE283" s="5"/>
      <c r="SEF283" s="159"/>
      <c r="SEG283" s="164"/>
      <c r="SEH283" s="161"/>
      <c r="SEI283" s="164"/>
      <c r="SEJ283" s="161"/>
      <c r="SEK283" s="164"/>
      <c r="SEL283" s="163"/>
      <c r="SEM283" s="4"/>
      <c r="SEN283" s="3"/>
      <c r="SEO283" s="161"/>
      <c r="SEP283" s="621"/>
      <c r="SEQ283" s="623"/>
      <c r="SER283" s="625"/>
      <c r="SES283" s="7"/>
      <c r="SET283" s="628"/>
      <c r="SEU283" s="629"/>
      <c r="SEV283" s="4"/>
      <c r="SEW283" s="9"/>
      <c r="SEX283" s="631"/>
      <c r="SEY283" s="4"/>
      <c r="SEZ283" s="5"/>
      <c r="SFA283" s="633"/>
      <c r="SFB283" s="646"/>
      <c r="SFC283" s="625"/>
      <c r="SFD283" s="642"/>
      <c r="SFE283" s="644"/>
      <c r="SFF283" s="4"/>
      <c r="SFG283" s="8"/>
      <c r="SFH283" s="7"/>
      <c r="SFI283" s="5"/>
      <c r="SFJ283" s="6"/>
      <c r="SFK283" s="5"/>
      <c r="SFL283" s="159"/>
      <c r="SFM283" s="164"/>
      <c r="SFN283" s="161"/>
      <c r="SFO283" s="164"/>
      <c r="SFP283" s="161"/>
      <c r="SFQ283" s="164"/>
      <c r="SFR283" s="163"/>
      <c r="SFS283" s="4"/>
      <c r="SFT283" s="3"/>
      <c r="SFU283" s="161"/>
      <c r="SFV283" s="621"/>
      <c r="SFW283" s="623"/>
      <c r="SFX283" s="625"/>
      <c r="SFY283" s="7"/>
      <c r="SFZ283" s="628"/>
      <c r="SGA283" s="629"/>
      <c r="SGB283" s="4"/>
      <c r="SGC283" s="9"/>
      <c r="SGD283" s="631"/>
      <c r="SGE283" s="4"/>
      <c r="SGF283" s="5"/>
      <c r="SGG283" s="633"/>
      <c r="SGH283" s="646"/>
      <c r="SGI283" s="625"/>
      <c r="SGJ283" s="642"/>
      <c r="SGK283" s="644"/>
      <c r="SGL283" s="4"/>
      <c r="SGM283" s="8"/>
      <c r="SGN283" s="7"/>
      <c r="SGO283" s="5"/>
      <c r="SGP283" s="6"/>
      <c r="SGQ283" s="5"/>
      <c r="SGR283" s="159"/>
      <c r="SGS283" s="164"/>
      <c r="SGT283" s="161"/>
      <c r="SGU283" s="164"/>
      <c r="SGV283" s="161"/>
      <c r="SGW283" s="164"/>
      <c r="SGX283" s="163"/>
      <c r="SGY283" s="4"/>
      <c r="SGZ283" s="3"/>
      <c r="SHA283" s="161"/>
      <c r="SHB283" s="621"/>
      <c r="SHC283" s="623"/>
      <c r="SHD283" s="625"/>
      <c r="SHE283" s="7"/>
      <c r="SHF283" s="628"/>
      <c r="SHG283" s="629"/>
      <c r="SHH283" s="4"/>
      <c r="SHI283" s="9"/>
      <c r="SHJ283" s="631"/>
      <c r="SHK283" s="4"/>
      <c r="SHL283" s="5"/>
      <c r="SHM283" s="633"/>
      <c r="SHN283" s="646"/>
      <c r="SHO283" s="625"/>
      <c r="SHP283" s="642"/>
      <c r="SHQ283" s="644"/>
      <c r="SHR283" s="4"/>
      <c r="SHS283" s="8"/>
      <c r="SHT283" s="7"/>
      <c r="SHU283" s="5"/>
      <c r="SHV283" s="6"/>
      <c r="SHW283" s="5"/>
      <c r="SHX283" s="159"/>
      <c r="SHY283" s="164"/>
      <c r="SHZ283" s="161"/>
      <c r="SIA283" s="164"/>
      <c r="SIB283" s="161"/>
      <c r="SIC283" s="164"/>
      <c r="SID283" s="163"/>
      <c r="SIE283" s="4"/>
      <c r="SIF283" s="3"/>
      <c r="SIG283" s="161"/>
      <c r="SIH283" s="621"/>
      <c r="SII283" s="623"/>
      <c r="SIJ283" s="625"/>
      <c r="SIK283" s="7"/>
      <c r="SIL283" s="628"/>
      <c r="SIM283" s="629"/>
      <c r="SIN283" s="4"/>
      <c r="SIO283" s="9"/>
      <c r="SIP283" s="631"/>
      <c r="SIQ283" s="4"/>
      <c r="SIR283" s="5"/>
      <c r="SIS283" s="633"/>
      <c r="SIT283" s="646"/>
      <c r="SIU283" s="625"/>
      <c r="SIV283" s="642"/>
      <c r="SIW283" s="644"/>
      <c r="SIX283" s="4"/>
      <c r="SIY283" s="8"/>
      <c r="SIZ283" s="7"/>
      <c r="SJA283" s="5"/>
      <c r="SJB283" s="6"/>
      <c r="SJC283" s="5"/>
      <c r="SJD283" s="159"/>
      <c r="SJE283" s="164"/>
      <c r="SJF283" s="161"/>
      <c r="SJG283" s="164"/>
      <c r="SJH283" s="161"/>
      <c r="SJI283" s="164"/>
      <c r="SJJ283" s="163"/>
      <c r="SJK283" s="4"/>
      <c r="SJL283" s="3"/>
      <c r="SJM283" s="161"/>
      <c r="SJN283" s="621"/>
      <c r="SJO283" s="623"/>
      <c r="SJP283" s="625"/>
      <c r="SJQ283" s="7"/>
      <c r="SJR283" s="628"/>
      <c r="SJS283" s="629"/>
      <c r="SJT283" s="4"/>
      <c r="SJU283" s="9"/>
      <c r="SJV283" s="631"/>
      <c r="SJW283" s="4"/>
      <c r="SJX283" s="5"/>
      <c r="SJY283" s="633"/>
      <c r="SJZ283" s="646"/>
      <c r="SKA283" s="625"/>
      <c r="SKB283" s="642"/>
      <c r="SKC283" s="644"/>
      <c r="SKD283" s="4"/>
      <c r="SKE283" s="8"/>
      <c r="SKF283" s="7"/>
      <c r="SKG283" s="5"/>
      <c r="SKH283" s="6"/>
      <c r="SKI283" s="5"/>
      <c r="SKJ283" s="159"/>
      <c r="SKK283" s="164"/>
      <c r="SKL283" s="161"/>
      <c r="SKM283" s="164"/>
      <c r="SKN283" s="161"/>
      <c r="SKO283" s="164"/>
      <c r="SKP283" s="163"/>
      <c r="SKQ283" s="4"/>
      <c r="SKR283" s="3"/>
      <c r="SKS283" s="161"/>
      <c r="SKT283" s="621"/>
      <c r="SKU283" s="623"/>
      <c r="SKV283" s="625"/>
      <c r="SKW283" s="7"/>
      <c r="SKX283" s="628"/>
      <c r="SKY283" s="629"/>
      <c r="SKZ283" s="4"/>
      <c r="SLA283" s="9"/>
      <c r="SLB283" s="631"/>
      <c r="SLC283" s="4"/>
      <c r="SLD283" s="5"/>
      <c r="SLE283" s="633"/>
      <c r="SLF283" s="646"/>
      <c r="SLG283" s="625"/>
      <c r="SLH283" s="642"/>
      <c r="SLI283" s="644"/>
      <c r="SLJ283" s="4"/>
      <c r="SLK283" s="8"/>
      <c r="SLL283" s="7"/>
      <c r="SLM283" s="5"/>
      <c r="SLN283" s="6"/>
      <c r="SLO283" s="5"/>
      <c r="SLP283" s="159"/>
      <c r="SLQ283" s="164"/>
      <c r="SLR283" s="161"/>
      <c r="SLS283" s="164"/>
      <c r="SLT283" s="161"/>
      <c r="SLU283" s="164"/>
      <c r="SLV283" s="163"/>
      <c r="SLW283" s="4"/>
      <c r="SLX283" s="3"/>
      <c r="SLY283" s="161"/>
      <c r="SLZ283" s="621"/>
      <c r="SMA283" s="623"/>
      <c r="SMB283" s="625"/>
      <c r="SMC283" s="7"/>
      <c r="SMD283" s="628"/>
      <c r="SME283" s="629"/>
      <c r="SMF283" s="4"/>
      <c r="SMG283" s="9"/>
      <c r="SMH283" s="631"/>
      <c r="SMI283" s="4"/>
      <c r="SMJ283" s="5"/>
      <c r="SMK283" s="633"/>
      <c r="SML283" s="646"/>
      <c r="SMM283" s="625"/>
      <c r="SMN283" s="642"/>
      <c r="SMO283" s="644"/>
      <c r="SMP283" s="4"/>
      <c r="SMQ283" s="8"/>
      <c r="SMR283" s="7"/>
      <c r="SMS283" s="5"/>
      <c r="SMT283" s="6"/>
      <c r="SMU283" s="5"/>
      <c r="SMV283" s="159"/>
      <c r="SMW283" s="164"/>
      <c r="SMX283" s="161"/>
      <c r="SMY283" s="164"/>
      <c r="SMZ283" s="161"/>
      <c r="SNA283" s="164"/>
      <c r="SNB283" s="163"/>
      <c r="SNC283" s="4"/>
      <c r="SND283" s="3"/>
      <c r="SNE283" s="161"/>
      <c r="SNF283" s="621"/>
      <c r="SNG283" s="623"/>
      <c r="SNH283" s="625"/>
      <c r="SNI283" s="7"/>
      <c r="SNJ283" s="628"/>
      <c r="SNK283" s="629"/>
      <c r="SNL283" s="4"/>
      <c r="SNM283" s="9"/>
      <c r="SNN283" s="631"/>
      <c r="SNO283" s="4"/>
      <c r="SNP283" s="5"/>
      <c r="SNQ283" s="633"/>
      <c r="SNR283" s="646"/>
      <c r="SNS283" s="625"/>
      <c r="SNT283" s="642"/>
      <c r="SNU283" s="644"/>
      <c r="SNV283" s="4"/>
      <c r="SNW283" s="8"/>
      <c r="SNX283" s="7"/>
      <c r="SNY283" s="5"/>
      <c r="SNZ283" s="6"/>
      <c r="SOA283" s="5"/>
      <c r="SOB283" s="159"/>
      <c r="SOC283" s="164"/>
      <c r="SOD283" s="161"/>
      <c r="SOE283" s="164"/>
      <c r="SOF283" s="161"/>
      <c r="SOG283" s="164"/>
      <c r="SOH283" s="163"/>
      <c r="SOI283" s="4"/>
      <c r="SOJ283" s="3"/>
      <c r="SOK283" s="161"/>
      <c r="SOL283" s="621"/>
      <c r="SOM283" s="623"/>
      <c r="SON283" s="625"/>
      <c r="SOO283" s="7"/>
      <c r="SOP283" s="628"/>
      <c r="SOQ283" s="629"/>
      <c r="SOR283" s="4"/>
      <c r="SOS283" s="9"/>
      <c r="SOT283" s="631"/>
      <c r="SOU283" s="4"/>
      <c r="SOV283" s="5"/>
      <c r="SOW283" s="633"/>
      <c r="SOX283" s="646"/>
      <c r="SOY283" s="625"/>
      <c r="SOZ283" s="642"/>
      <c r="SPA283" s="644"/>
      <c r="SPB283" s="4"/>
      <c r="SPC283" s="8"/>
      <c r="SPD283" s="7"/>
      <c r="SPE283" s="5"/>
      <c r="SPF283" s="6"/>
      <c r="SPG283" s="5"/>
      <c r="SPH283" s="159"/>
      <c r="SPI283" s="164"/>
      <c r="SPJ283" s="161"/>
      <c r="SPK283" s="164"/>
      <c r="SPL283" s="161"/>
      <c r="SPM283" s="164"/>
      <c r="SPN283" s="163"/>
      <c r="SPO283" s="4"/>
      <c r="SPP283" s="3"/>
      <c r="SPQ283" s="161"/>
      <c r="SPR283" s="621"/>
      <c r="SPS283" s="623"/>
      <c r="SPT283" s="625"/>
      <c r="SPU283" s="7"/>
      <c r="SPV283" s="628"/>
      <c r="SPW283" s="629"/>
      <c r="SPX283" s="4"/>
      <c r="SPY283" s="9"/>
      <c r="SPZ283" s="631"/>
      <c r="SQA283" s="4"/>
      <c r="SQB283" s="5"/>
      <c r="SQC283" s="633"/>
      <c r="SQD283" s="646"/>
      <c r="SQE283" s="625"/>
      <c r="SQF283" s="642"/>
      <c r="SQG283" s="644"/>
      <c r="SQH283" s="4"/>
      <c r="SQI283" s="8"/>
      <c r="SQJ283" s="7"/>
      <c r="SQK283" s="5"/>
      <c r="SQL283" s="6"/>
      <c r="SQM283" s="5"/>
      <c r="SQN283" s="159"/>
      <c r="SQO283" s="164"/>
      <c r="SQP283" s="161"/>
      <c r="SQQ283" s="164"/>
      <c r="SQR283" s="161"/>
      <c r="SQS283" s="164"/>
      <c r="SQT283" s="163"/>
      <c r="SQU283" s="4"/>
      <c r="SQV283" s="3"/>
      <c r="SQW283" s="161"/>
      <c r="SQX283" s="621"/>
      <c r="SQY283" s="623"/>
      <c r="SQZ283" s="625"/>
      <c r="SRA283" s="7"/>
      <c r="SRB283" s="628"/>
      <c r="SRC283" s="629"/>
      <c r="SRD283" s="4"/>
      <c r="SRE283" s="9"/>
      <c r="SRF283" s="631"/>
      <c r="SRG283" s="4"/>
      <c r="SRH283" s="5"/>
      <c r="SRI283" s="633"/>
      <c r="SRJ283" s="646"/>
      <c r="SRK283" s="625"/>
      <c r="SRL283" s="642"/>
      <c r="SRM283" s="644"/>
      <c r="SRN283" s="4"/>
      <c r="SRO283" s="8"/>
      <c r="SRP283" s="7"/>
      <c r="SRQ283" s="5"/>
      <c r="SRR283" s="6"/>
      <c r="SRS283" s="5"/>
      <c r="SRT283" s="159"/>
      <c r="SRU283" s="164"/>
      <c r="SRV283" s="161"/>
      <c r="SRW283" s="164"/>
      <c r="SRX283" s="161"/>
      <c r="SRY283" s="164"/>
      <c r="SRZ283" s="163"/>
      <c r="SSA283" s="4"/>
      <c r="SSB283" s="3"/>
      <c r="SSC283" s="161"/>
      <c r="SSD283" s="621"/>
      <c r="SSE283" s="623"/>
      <c r="SSF283" s="625"/>
      <c r="SSG283" s="7"/>
      <c r="SSH283" s="628"/>
      <c r="SSI283" s="629"/>
      <c r="SSJ283" s="4"/>
      <c r="SSK283" s="9"/>
      <c r="SSL283" s="631"/>
      <c r="SSM283" s="4"/>
      <c r="SSN283" s="5"/>
      <c r="SSO283" s="633"/>
      <c r="SSP283" s="646"/>
      <c r="SSQ283" s="625"/>
      <c r="SSR283" s="642"/>
      <c r="SSS283" s="644"/>
      <c r="SST283" s="4"/>
      <c r="SSU283" s="8"/>
      <c r="SSV283" s="7"/>
      <c r="SSW283" s="5"/>
      <c r="SSX283" s="6"/>
      <c r="SSY283" s="5"/>
      <c r="SSZ283" s="159"/>
      <c r="STA283" s="164"/>
      <c r="STB283" s="161"/>
      <c r="STC283" s="164"/>
      <c r="STD283" s="161"/>
      <c r="STE283" s="164"/>
      <c r="STF283" s="163"/>
      <c r="STG283" s="4"/>
      <c r="STH283" s="3"/>
      <c r="STI283" s="161"/>
      <c r="STJ283" s="621"/>
      <c r="STK283" s="623"/>
      <c r="STL283" s="625"/>
      <c r="STM283" s="7"/>
      <c r="STN283" s="628"/>
      <c r="STO283" s="629"/>
      <c r="STP283" s="4"/>
      <c r="STQ283" s="9"/>
      <c r="STR283" s="631"/>
      <c r="STS283" s="4"/>
      <c r="STT283" s="5"/>
      <c r="STU283" s="633"/>
      <c r="STV283" s="646"/>
      <c r="STW283" s="625"/>
      <c r="STX283" s="642"/>
      <c r="STY283" s="644"/>
      <c r="STZ283" s="4"/>
      <c r="SUA283" s="8"/>
      <c r="SUB283" s="7"/>
      <c r="SUC283" s="5"/>
      <c r="SUD283" s="6"/>
      <c r="SUE283" s="5"/>
      <c r="SUF283" s="159"/>
      <c r="SUG283" s="164"/>
      <c r="SUH283" s="161"/>
      <c r="SUI283" s="164"/>
      <c r="SUJ283" s="161"/>
      <c r="SUK283" s="164"/>
      <c r="SUL283" s="163"/>
      <c r="SUM283" s="4"/>
      <c r="SUN283" s="3"/>
      <c r="SUO283" s="161"/>
      <c r="SUP283" s="621"/>
      <c r="SUQ283" s="623"/>
      <c r="SUR283" s="625"/>
      <c r="SUS283" s="7"/>
      <c r="SUT283" s="628"/>
      <c r="SUU283" s="629"/>
      <c r="SUV283" s="4"/>
      <c r="SUW283" s="9"/>
      <c r="SUX283" s="631"/>
      <c r="SUY283" s="4"/>
      <c r="SUZ283" s="5"/>
      <c r="SVA283" s="633"/>
      <c r="SVB283" s="646"/>
      <c r="SVC283" s="625"/>
      <c r="SVD283" s="642"/>
      <c r="SVE283" s="644"/>
      <c r="SVF283" s="4"/>
      <c r="SVG283" s="8"/>
      <c r="SVH283" s="7"/>
      <c r="SVI283" s="5"/>
      <c r="SVJ283" s="6"/>
      <c r="SVK283" s="5"/>
      <c r="SVL283" s="159"/>
      <c r="SVM283" s="164"/>
      <c r="SVN283" s="161"/>
      <c r="SVO283" s="164"/>
      <c r="SVP283" s="161"/>
      <c r="SVQ283" s="164"/>
      <c r="SVR283" s="163"/>
      <c r="SVS283" s="4"/>
      <c r="SVT283" s="3"/>
      <c r="SVU283" s="161"/>
      <c r="SVV283" s="621"/>
      <c r="SVW283" s="623"/>
      <c r="SVX283" s="625"/>
      <c r="SVY283" s="7"/>
      <c r="SVZ283" s="628"/>
      <c r="SWA283" s="629"/>
      <c r="SWB283" s="4"/>
      <c r="SWC283" s="9"/>
      <c r="SWD283" s="631"/>
      <c r="SWE283" s="4"/>
      <c r="SWF283" s="5"/>
      <c r="SWG283" s="633"/>
      <c r="SWH283" s="646"/>
      <c r="SWI283" s="625"/>
      <c r="SWJ283" s="642"/>
      <c r="SWK283" s="644"/>
      <c r="SWL283" s="4"/>
      <c r="SWM283" s="8"/>
      <c r="SWN283" s="7"/>
      <c r="SWO283" s="5"/>
      <c r="SWP283" s="6"/>
      <c r="SWQ283" s="5"/>
      <c r="SWR283" s="159"/>
      <c r="SWS283" s="164"/>
      <c r="SWT283" s="161"/>
      <c r="SWU283" s="164"/>
      <c r="SWV283" s="161"/>
      <c r="SWW283" s="164"/>
      <c r="SWX283" s="163"/>
      <c r="SWY283" s="4"/>
      <c r="SWZ283" s="3"/>
      <c r="SXA283" s="161"/>
      <c r="SXB283" s="621"/>
      <c r="SXC283" s="623"/>
      <c r="SXD283" s="625"/>
      <c r="SXE283" s="7"/>
      <c r="SXF283" s="628"/>
      <c r="SXG283" s="629"/>
      <c r="SXH283" s="4"/>
      <c r="SXI283" s="9"/>
      <c r="SXJ283" s="631"/>
      <c r="SXK283" s="4"/>
      <c r="SXL283" s="5"/>
      <c r="SXM283" s="633"/>
      <c r="SXN283" s="646"/>
      <c r="SXO283" s="625"/>
      <c r="SXP283" s="642"/>
      <c r="SXQ283" s="644"/>
      <c r="SXR283" s="4"/>
      <c r="SXS283" s="8"/>
      <c r="SXT283" s="7"/>
      <c r="SXU283" s="5"/>
      <c r="SXV283" s="6"/>
      <c r="SXW283" s="5"/>
      <c r="SXX283" s="159"/>
      <c r="SXY283" s="164"/>
      <c r="SXZ283" s="161"/>
      <c r="SYA283" s="164"/>
      <c r="SYB283" s="161"/>
      <c r="SYC283" s="164"/>
      <c r="SYD283" s="163"/>
      <c r="SYE283" s="4"/>
      <c r="SYF283" s="3"/>
      <c r="SYG283" s="161"/>
      <c r="SYH283" s="621"/>
      <c r="SYI283" s="623"/>
      <c r="SYJ283" s="625"/>
      <c r="SYK283" s="7"/>
      <c r="SYL283" s="628"/>
      <c r="SYM283" s="629"/>
      <c r="SYN283" s="4"/>
      <c r="SYO283" s="9"/>
      <c r="SYP283" s="631"/>
      <c r="SYQ283" s="4"/>
      <c r="SYR283" s="5"/>
      <c r="SYS283" s="633"/>
      <c r="SYT283" s="646"/>
      <c r="SYU283" s="625"/>
      <c r="SYV283" s="642"/>
      <c r="SYW283" s="644"/>
      <c r="SYX283" s="4"/>
      <c r="SYY283" s="8"/>
      <c r="SYZ283" s="7"/>
      <c r="SZA283" s="5"/>
      <c r="SZB283" s="6"/>
      <c r="SZC283" s="5"/>
      <c r="SZD283" s="159"/>
      <c r="SZE283" s="164"/>
      <c r="SZF283" s="161"/>
      <c r="SZG283" s="164"/>
      <c r="SZH283" s="161"/>
      <c r="SZI283" s="164"/>
      <c r="SZJ283" s="163"/>
      <c r="SZK283" s="4"/>
      <c r="SZL283" s="3"/>
      <c r="SZM283" s="161"/>
      <c r="SZN283" s="621"/>
      <c r="SZO283" s="623"/>
      <c r="SZP283" s="625"/>
      <c r="SZQ283" s="7"/>
      <c r="SZR283" s="628"/>
      <c r="SZS283" s="629"/>
      <c r="SZT283" s="4"/>
      <c r="SZU283" s="9"/>
      <c r="SZV283" s="631"/>
      <c r="SZW283" s="4"/>
      <c r="SZX283" s="5"/>
      <c r="SZY283" s="633"/>
      <c r="SZZ283" s="646"/>
      <c r="TAA283" s="625"/>
      <c r="TAB283" s="642"/>
      <c r="TAC283" s="644"/>
      <c r="TAD283" s="4"/>
      <c r="TAE283" s="8"/>
      <c r="TAF283" s="7"/>
      <c r="TAG283" s="5"/>
      <c r="TAH283" s="6"/>
      <c r="TAI283" s="5"/>
      <c r="TAJ283" s="159"/>
      <c r="TAK283" s="164"/>
      <c r="TAL283" s="161"/>
      <c r="TAM283" s="164"/>
      <c r="TAN283" s="161"/>
      <c r="TAO283" s="164"/>
      <c r="TAP283" s="163"/>
      <c r="TAQ283" s="4"/>
      <c r="TAR283" s="3"/>
      <c r="TAS283" s="161"/>
      <c r="TAT283" s="621"/>
      <c r="TAU283" s="623"/>
      <c r="TAV283" s="625"/>
      <c r="TAW283" s="7"/>
      <c r="TAX283" s="628"/>
      <c r="TAY283" s="629"/>
      <c r="TAZ283" s="4"/>
      <c r="TBA283" s="9"/>
      <c r="TBB283" s="631"/>
      <c r="TBC283" s="4"/>
      <c r="TBD283" s="5"/>
      <c r="TBE283" s="633"/>
      <c r="TBF283" s="646"/>
      <c r="TBG283" s="625"/>
      <c r="TBH283" s="642"/>
      <c r="TBI283" s="644"/>
      <c r="TBJ283" s="4"/>
      <c r="TBK283" s="8"/>
      <c r="TBL283" s="7"/>
      <c r="TBM283" s="5"/>
      <c r="TBN283" s="6"/>
      <c r="TBO283" s="5"/>
      <c r="TBP283" s="159"/>
      <c r="TBQ283" s="164"/>
      <c r="TBR283" s="161"/>
      <c r="TBS283" s="164"/>
      <c r="TBT283" s="161"/>
      <c r="TBU283" s="164"/>
      <c r="TBV283" s="163"/>
      <c r="TBW283" s="4"/>
      <c r="TBX283" s="3"/>
      <c r="TBY283" s="161"/>
      <c r="TBZ283" s="621"/>
      <c r="TCA283" s="623"/>
      <c r="TCB283" s="625"/>
      <c r="TCC283" s="7"/>
      <c r="TCD283" s="628"/>
      <c r="TCE283" s="629"/>
      <c r="TCF283" s="4"/>
      <c r="TCG283" s="9"/>
      <c r="TCH283" s="631"/>
      <c r="TCI283" s="4"/>
      <c r="TCJ283" s="5"/>
      <c r="TCK283" s="633"/>
      <c r="TCL283" s="646"/>
      <c r="TCM283" s="625"/>
      <c r="TCN283" s="642"/>
      <c r="TCO283" s="644"/>
      <c r="TCP283" s="4"/>
      <c r="TCQ283" s="8"/>
      <c r="TCR283" s="7"/>
      <c r="TCS283" s="5"/>
      <c r="TCT283" s="6"/>
      <c r="TCU283" s="5"/>
      <c r="TCV283" s="159"/>
      <c r="TCW283" s="164"/>
      <c r="TCX283" s="161"/>
      <c r="TCY283" s="164"/>
      <c r="TCZ283" s="161"/>
      <c r="TDA283" s="164"/>
      <c r="TDB283" s="163"/>
      <c r="TDC283" s="4"/>
      <c r="TDD283" s="3"/>
      <c r="TDE283" s="161"/>
      <c r="TDF283" s="621"/>
      <c r="TDG283" s="623"/>
      <c r="TDH283" s="625"/>
      <c r="TDI283" s="7"/>
      <c r="TDJ283" s="628"/>
      <c r="TDK283" s="629"/>
      <c r="TDL283" s="4"/>
      <c r="TDM283" s="9"/>
      <c r="TDN283" s="631"/>
      <c r="TDO283" s="4"/>
      <c r="TDP283" s="5"/>
      <c r="TDQ283" s="633"/>
      <c r="TDR283" s="646"/>
      <c r="TDS283" s="625"/>
      <c r="TDT283" s="642"/>
      <c r="TDU283" s="644"/>
      <c r="TDV283" s="4"/>
      <c r="TDW283" s="8"/>
      <c r="TDX283" s="7"/>
      <c r="TDY283" s="5"/>
      <c r="TDZ283" s="6"/>
      <c r="TEA283" s="5"/>
      <c r="TEB283" s="159"/>
      <c r="TEC283" s="164"/>
      <c r="TED283" s="161"/>
      <c r="TEE283" s="164"/>
      <c r="TEF283" s="161"/>
      <c r="TEG283" s="164"/>
      <c r="TEH283" s="163"/>
      <c r="TEI283" s="4"/>
      <c r="TEJ283" s="3"/>
      <c r="TEK283" s="161"/>
      <c r="TEL283" s="621"/>
      <c r="TEM283" s="623"/>
      <c r="TEN283" s="625"/>
      <c r="TEO283" s="7"/>
      <c r="TEP283" s="628"/>
      <c r="TEQ283" s="629"/>
      <c r="TER283" s="4"/>
      <c r="TES283" s="9"/>
      <c r="TET283" s="631"/>
      <c r="TEU283" s="4"/>
      <c r="TEV283" s="5"/>
      <c r="TEW283" s="633"/>
      <c r="TEX283" s="646"/>
      <c r="TEY283" s="625"/>
      <c r="TEZ283" s="642"/>
      <c r="TFA283" s="644"/>
      <c r="TFB283" s="4"/>
      <c r="TFC283" s="8"/>
      <c r="TFD283" s="7"/>
      <c r="TFE283" s="5"/>
      <c r="TFF283" s="6"/>
      <c r="TFG283" s="5"/>
      <c r="TFH283" s="159"/>
      <c r="TFI283" s="164"/>
      <c r="TFJ283" s="161"/>
      <c r="TFK283" s="164"/>
      <c r="TFL283" s="161"/>
      <c r="TFM283" s="164"/>
      <c r="TFN283" s="163"/>
      <c r="TFO283" s="4"/>
      <c r="TFP283" s="3"/>
      <c r="TFQ283" s="161"/>
      <c r="TFR283" s="621"/>
      <c r="TFS283" s="623"/>
      <c r="TFT283" s="625"/>
      <c r="TFU283" s="7"/>
      <c r="TFV283" s="628"/>
      <c r="TFW283" s="629"/>
      <c r="TFX283" s="4"/>
      <c r="TFY283" s="9"/>
      <c r="TFZ283" s="631"/>
      <c r="TGA283" s="4"/>
      <c r="TGB283" s="5"/>
      <c r="TGC283" s="633"/>
      <c r="TGD283" s="646"/>
      <c r="TGE283" s="625"/>
      <c r="TGF283" s="642"/>
      <c r="TGG283" s="644"/>
      <c r="TGH283" s="4"/>
      <c r="TGI283" s="8"/>
      <c r="TGJ283" s="7"/>
      <c r="TGK283" s="5"/>
      <c r="TGL283" s="6"/>
      <c r="TGM283" s="5"/>
      <c r="TGN283" s="159"/>
      <c r="TGO283" s="164"/>
      <c r="TGP283" s="161"/>
      <c r="TGQ283" s="164"/>
      <c r="TGR283" s="161"/>
      <c r="TGS283" s="164"/>
      <c r="TGT283" s="163"/>
      <c r="TGU283" s="4"/>
      <c r="TGV283" s="3"/>
      <c r="TGW283" s="161"/>
      <c r="TGX283" s="621"/>
      <c r="TGY283" s="623"/>
      <c r="TGZ283" s="625"/>
      <c r="THA283" s="7"/>
      <c r="THB283" s="628"/>
      <c r="THC283" s="629"/>
      <c r="THD283" s="4"/>
      <c r="THE283" s="9"/>
      <c r="THF283" s="631"/>
      <c r="THG283" s="4"/>
      <c r="THH283" s="5"/>
      <c r="THI283" s="633"/>
      <c r="THJ283" s="646"/>
      <c r="THK283" s="625"/>
      <c r="THL283" s="642"/>
      <c r="THM283" s="644"/>
      <c r="THN283" s="4"/>
      <c r="THO283" s="8"/>
      <c r="THP283" s="7"/>
      <c r="THQ283" s="5"/>
      <c r="THR283" s="6"/>
      <c r="THS283" s="5"/>
      <c r="THT283" s="159"/>
      <c r="THU283" s="164"/>
      <c r="THV283" s="161"/>
      <c r="THW283" s="164"/>
      <c r="THX283" s="161"/>
      <c r="THY283" s="164"/>
      <c r="THZ283" s="163"/>
      <c r="TIA283" s="4"/>
      <c r="TIB283" s="3"/>
      <c r="TIC283" s="161"/>
      <c r="TID283" s="621"/>
      <c r="TIE283" s="623"/>
      <c r="TIF283" s="625"/>
      <c r="TIG283" s="7"/>
      <c r="TIH283" s="628"/>
      <c r="TII283" s="629"/>
      <c r="TIJ283" s="4"/>
      <c r="TIK283" s="9"/>
      <c r="TIL283" s="631"/>
      <c r="TIM283" s="4"/>
      <c r="TIN283" s="5"/>
      <c r="TIO283" s="633"/>
      <c r="TIP283" s="646"/>
      <c r="TIQ283" s="625"/>
      <c r="TIR283" s="642"/>
      <c r="TIS283" s="644"/>
      <c r="TIT283" s="4"/>
      <c r="TIU283" s="8"/>
      <c r="TIV283" s="7"/>
      <c r="TIW283" s="5"/>
      <c r="TIX283" s="6"/>
      <c r="TIY283" s="5"/>
      <c r="TIZ283" s="159"/>
      <c r="TJA283" s="164"/>
      <c r="TJB283" s="161"/>
      <c r="TJC283" s="164"/>
      <c r="TJD283" s="161"/>
      <c r="TJE283" s="164"/>
      <c r="TJF283" s="163"/>
      <c r="TJG283" s="4"/>
      <c r="TJH283" s="3"/>
      <c r="TJI283" s="161"/>
      <c r="TJJ283" s="621"/>
      <c r="TJK283" s="623"/>
      <c r="TJL283" s="625"/>
      <c r="TJM283" s="7"/>
      <c r="TJN283" s="628"/>
      <c r="TJO283" s="629"/>
      <c r="TJP283" s="4"/>
      <c r="TJQ283" s="9"/>
      <c r="TJR283" s="631"/>
      <c r="TJS283" s="4"/>
      <c r="TJT283" s="5"/>
      <c r="TJU283" s="633"/>
      <c r="TJV283" s="646"/>
      <c r="TJW283" s="625"/>
      <c r="TJX283" s="642"/>
      <c r="TJY283" s="644"/>
      <c r="TJZ283" s="4"/>
      <c r="TKA283" s="8"/>
      <c r="TKB283" s="7"/>
      <c r="TKC283" s="5"/>
      <c r="TKD283" s="6"/>
      <c r="TKE283" s="5"/>
      <c r="TKF283" s="159"/>
      <c r="TKG283" s="164"/>
      <c r="TKH283" s="161"/>
      <c r="TKI283" s="164"/>
      <c r="TKJ283" s="161"/>
      <c r="TKK283" s="164"/>
      <c r="TKL283" s="163"/>
      <c r="TKM283" s="4"/>
      <c r="TKN283" s="3"/>
      <c r="TKO283" s="161"/>
      <c r="TKP283" s="621"/>
      <c r="TKQ283" s="623"/>
      <c r="TKR283" s="625"/>
      <c r="TKS283" s="7"/>
      <c r="TKT283" s="628"/>
      <c r="TKU283" s="629"/>
      <c r="TKV283" s="4"/>
      <c r="TKW283" s="9"/>
      <c r="TKX283" s="631"/>
      <c r="TKY283" s="4"/>
      <c r="TKZ283" s="5"/>
      <c r="TLA283" s="633"/>
      <c r="TLB283" s="646"/>
      <c r="TLC283" s="625"/>
      <c r="TLD283" s="642"/>
      <c r="TLE283" s="644"/>
      <c r="TLF283" s="4"/>
      <c r="TLG283" s="8"/>
      <c r="TLH283" s="7"/>
      <c r="TLI283" s="5"/>
      <c r="TLJ283" s="6"/>
      <c r="TLK283" s="5"/>
      <c r="TLL283" s="159"/>
      <c r="TLM283" s="164"/>
      <c r="TLN283" s="161"/>
      <c r="TLO283" s="164"/>
      <c r="TLP283" s="161"/>
      <c r="TLQ283" s="164"/>
      <c r="TLR283" s="163"/>
      <c r="TLS283" s="4"/>
      <c r="TLT283" s="3"/>
      <c r="TLU283" s="161"/>
      <c r="TLV283" s="621"/>
      <c r="TLW283" s="623"/>
      <c r="TLX283" s="625"/>
      <c r="TLY283" s="7"/>
      <c r="TLZ283" s="628"/>
      <c r="TMA283" s="629"/>
      <c r="TMB283" s="4"/>
      <c r="TMC283" s="9"/>
      <c r="TMD283" s="631"/>
      <c r="TME283" s="4"/>
      <c r="TMF283" s="5"/>
      <c r="TMG283" s="633"/>
      <c r="TMH283" s="646"/>
      <c r="TMI283" s="625"/>
      <c r="TMJ283" s="642"/>
      <c r="TMK283" s="644"/>
      <c r="TML283" s="4"/>
      <c r="TMM283" s="8"/>
      <c r="TMN283" s="7"/>
      <c r="TMO283" s="5"/>
      <c r="TMP283" s="6"/>
      <c r="TMQ283" s="5"/>
      <c r="TMR283" s="159"/>
      <c r="TMS283" s="164"/>
      <c r="TMT283" s="161"/>
      <c r="TMU283" s="164"/>
      <c r="TMV283" s="161"/>
      <c r="TMW283" s="164"/>
      <c r="TMX283" s="163"/>
      <c r="TMY283" s="4"/>
      <c r="TMZ283" s="3"/>
      <c r="TNA283" s="161"/>
      <c r="TNB283" s="621"/>
      <c r="TNC283" s="623"/>
      <c r="TND283" s="625"/>
      <c r="TNE283" s="7"/>
      <c r="TNF283" s="628"/>
      <c r="TNG283" s="629"/>
      <c r="TNH283" s="4"/>
      <c r="TNI283" s="9"/>
      <c r="TNJ283" s="631"/>
      <c r="TNK283" s="4"/>
      <c r="TNL283" s="5"/>
      <c r="TNM283" s="633"/>
      <c r="TNN283" s="646"/>
      <c r="TNO283" s="625"/>
      <c r="TNP283" s="642"/>
      <c r="TNQ283" s="644"/>
      <c r="TNR283" s="4"/>
      <c r="TNS283" s="8"/>
      <c r="TNT283" s="7"/>
      <c r="TNU283" s="5"/>
      <c r="TNV283" s="6"/>
      <c r="TNW283" s="5"/>
      <c r="TNX283" s="159"/>
      <c r="TNY283" s="164"/>
      <c r="TNZ283" s="161"/>
      <c r="TOA283" s="164"/>
      <c r="TOB283" s="161"/>
      <c r="TOC283" s="164"/>
      <c r="TOD283" s="163"/>
      <c r="TOE283" s="4"/>
      <c r="TOF283" s="3"/>
      <c r="TOG283" s="161"/>
      <c r="TOH283" s="621"/>
      <c r="TOI283" s="623"/>
      <c r="TOJ283" s="625"/>
      <c r="TOK283" s="7"/>
      <c r="TOL283" s="628"/>
      <c r="TOM283" s="629"/>
      <c r="TON283" s="4"/>
      <c r="TOO283" s="9"/>
      <c r="TOP283" s="631"/>
      <c r="TOQ283" s="4"/>
      <c r="TOR283" s="5"/>
      <c r="TOS283" s="633"/>
      <c r="TOT283" s="646"/>
      <c r="TOU283" s="625"/>
      <c r="TOV283" s="642"/>
      <c r="TOW283" s="644"/>
      <c r="TOX283" s="4"/>
      <c r="TOY283" s="8"/>
      <c r="TOZ283" s="7"/>
      <c r="TPA283" s="5"/>
      <c r="TPB283" s="6"/>
      <c r="TPC283" s="5"/>
      <c r="TPD283" s="159"/>
      <c r="TPE283" s="164"/>
      <c r="TPF283" s="161"/>
      <c r="TPG283" s="164"/>
      <c r="TPH283" s="161"/>
      <c r="TPI283" s="164"/>
      <c r="TPJ283" s="163"/>
      <c r="TPK283" s="4"/>
      <c r="TPL283" s="3"/>
      <c r="TPM283" s="161"/>
      <c r="TPN283" s="621"/>
      <c r="TPO283" s="623"/>
      <c r="TPP283" s="625"/>
      <c r="TPQ283" s="7"/>
      <c r="TPR283" s="628"/>
      <c r="TPS283" s="629"/>
      <c r="TPT283" s="4"/>
      <c r="TPU283" s="9"/>
      <c r="TPV283" s="631"/>
      <c r="TPW283" s="4"/>
      <c r="TPX283" s="5"/>
      <c r="TPY283" s="633"/>
      <c r="TPZ283" s="646"/>
      <c r="TQA283" s="625"/>
      <c r="TQB283" s="642"/>
      <c r="TQC283" s="644"/>
      <c r="TQD283" s="4"/>
      <c r="TQE283" s="8"/>
      <c r="TQF283" s="7"/>
      <c r="TQG283" s="5"/>
      <c r="TQH283" s="6"/>
      <c r="TQI283" s="5"/>
      <c r="TQJ283" s="159"/>
      <c r="TQK283" s="164"/>
      <c r="TQL283" s="161"/>
      <c r="TQM283" s="164"/>
      <c r="TQN283" s="161"/>
      <c r="TQO283" s="164"/>
      <c r="TQP283" s="163"/>
      <c r="TQQ283" s="4"/>
      <c r="TQR283" s="3"/>
      <c r="TQS283" s="161"/>
      <c r="TQT283" s="621"/>
      <c r="TQU283" s="623"/>
      <c r="TQV283" s="625"/>
      <c r="TQW283" s="7"/>
      <c r="TQX283" s="628"/>
      <c r="TQY283" s="629"/>
      <c r="TQZ283" s="4"/>
      <c r="TRA283" s="9"/>
      <c r="TRB283" s="631"/>
      <c r="TRC283" s="4"/>
      <c r="TRD283" s="5"/>
      <c r="TRE283" s="633"/>
      <c r="TRF283" s="646"/>
      <c r="TRG283" s="625"/>
      <c r="TRH283" s="642"/>
      <c r="TRI283" s="644"/>
      <c r="TRJ283" s="4"/>
      <c r="TRK283" s="8"/>
      <c r="TRL283" s="7"/>
      <c r="TRM283" s="5"/>
      <c r="TRN283" s="6"/>
      <c r="TRO283" s="5"/>
      <c r="TRP283" s="159"/>
      <c r="TRQ283" s="164"/>
      <c r="TRR283" s="161"/>
      <c r="TRS283" s="164"/>
      <c r="TRT283" s="161"/>
      <c r="TRU283" s="164"/>
      <c r="TRV283" s="163"/>
      <c r="TRW283" s="4"/>
      <c r="TRX283" s="3"/>
      <c r="TRY283" s="161"/>
      <c r="TRZ283" s="621"/>
      <c r="TSA283" s="623"/>
      <c r="TSB283" s="625"/>
      <c r="TSC283" s="7"/>
      <c r="TSD283" s="628"/>
      <c r="TSE283" s="629"/>
      <c r="TSF283" s="4"/>
      <c r="TSG283" s="9"/>
      <c r="TSH283" s="631"/>
      <c r="TSI283" s="4"/>
      <c r="TSJ283" s="5"/>
      <c r="TSK283" s="633"/>
      <c r="TSL283" s="646"/>
      <c r="TSM283" s="625"/>
      <c r="TSN283" s="642"/>
      <c r="TSO283" s="644"/>
      <c r="TSP283" s="4"/>
      <c r="TSQ283" s="8"/>
      <c r="TSR283" s="7"/>
      <c r="TSS283" s="5"/>
      <c r="TST283" s="6"/>
      <c r="TSU283" s="5"/>
      <c r="TSV283" s="159"/>
      <c r="TSW283" s="164"/>
      <c r="TSX283" s="161"/>
      <c r="TSY283" s="164"/>
      <c r="TSZ283" s="161"/>
      <c r="TTA283" s="164"/>
      <c r="TTB283" s="163"/>
      <c r="TTC283" s="4"/>
      <c r="TTD283" s="3"/>
      <c r="TTE283" s="161"/>
      <c r="TTF283" s="621"/>
      <c r="TTG283" s="623"/>
      <c r="TTH283" s="625"/>
      <c r="TTI283" s="7"/>
      <c r="TTJ283" s="628"/>
      <c r="TTK283" s="629"/>
      <c r="TTL283" s="4"/>
      <c r="TTM283" s="9"/>
      <c r="TTN283" s="631"/>
      <c r="TTO283" s="4"/>
      <c r="TTP283" s="5"/>
      <c r="TTQ283" s="633"/>
      <c r="TTR283" s="646"/>
      <c r="TTS283" s="625"/>
      <c r="TTT283" s="642"/>
      <c r="TTU283" s="644"/>
      <c r="TTV283" s="4"/>
      <c r="TTW283" s="8"/>
      <c r="TTX283" s="7"/>
      <c r="TTY283" s="5"/>
      <c r="TTZ283" s="6"/>
      <c r="TUA283" s="5"/>
      <c r="TUB283" s="159"/>
      <c r="TUC283" s="164"/>
      <c r="TUD283" s="161"/>
      <c r="TUE283" s="164"/>
      <c r="TUF283" s="161"/>
      <c r="TUG283" s="164"/>
      <c r="TUH283" s="163"/>
      <c r="TUI283" s="4"/>
      <c r="TUJ283" s="3"/>
      <c r="TUK283" s="161"/>
      <c r="TUL283" s="621"/>
      <c r="TUM283" s="623"/>
      <c r="TUN283" s="625"/>
      <c r="TUO283" s="7"/>
      <c r="TUP283" s="628"/>
      <c r="TUQ283" s="629"/>
      <c r="TUR283" s="4"/>
      <c r="TUS283" s="9"/>
      <c r="TUT283" s="631"/>
      <c r="TUU283" s="4"/>
      <c r="TUV283" s="5"/>
      <c r="TUW283" s="633"/>
      <c r="TUX283" s="646"/>
      <c r="TUY283" s="625"/>
      <c r="TUZ283" s="642"/>
      <c r="TVA283" s="644"/>
      <c r="TVB283" s="4"/>
      <c r="TVC283" s="8"/>
      <c r="TVD283" s="7"/>
      <c r="TVE283" s="5"/>
      <c r="TVF283" s="6"/>
      <c r="TVG283" s="5"/>
      <c r="TVH283" s="159"/>
      <c r="TVI283" s="164"/>
      <c r="TVJ283" s="161"/>
      <c r="TVK283" s="164"/>
      <c r="TVL283" s="161"/>
      <c r="TVM283" s="164"/>
      <c r="TVN283" s="163"/>
      <c r="TVO283" s="4"/>
      <c r="TVP283" s="3"/>
      <c r="TVQ283" s="161"/>
      <c r="TVR283" s="621"/>
      <c r="TVS283" s="623"/>
      <c r="TVT283" s="625"/>
      <c r="TVU283" s="7"/>
      <c r="TVV283" s="628"/>
      <c r="TVW283" s="629"/>
      <c r="TVX283" s="4"/>
      <c r="TVY283" s="9"/>
      <c r="TVZ283" s="631"/>
      <c r="TWA283" s="4"/>
      <c r="TWB283" s="5"/>
      <c r="TWC283" s="633"/>
      <c r="TWD283" s="646"/>
      <c r="TWE283" s="625"/>
      <c r="TWF283" s="642"/>
      <c r="TWG283" s="644"/>
      <c r="TWH283" s="4"/>
      <c r="TWI283" s="8"/>
      <c r="TWJ283" s="7"/>
      <c r="TWK283" s="5"/>
      <c r="TWL283" s="6"/>
      <c r="TWM283" s="5"/>
      <c r="TWN283" s="159"/>
      <c r="TWO283" s="164"/>
      <c r="TWP283" s="161"/>
      <c r="TWQ283" s="164"/>
      <c r="TWR283" s="161"/>
      <c r="TWS283" s="164"/>
      <c r="TWT283" s="163"/>
      <c r="TWU283" s="4"/>
      <c r="TWV283" s="3"/>
      <c r="TWW283" s="161"/>
      <c r="TWX283" s="621"/>
      <c r="TWY283" s="623"/>
      <c r="TWZ283" s="625"/>
      <c r="TXA283" s="7"/>
      <c r="TXB283" s="628"/>
      <c r="TXC283" s="629"/>
      <c r="TXD283" s="4"/>
      <c r="TXE283" s="9"/>
      <c r="TXF283" s="631"/>
      <c r="TXG283" s="4"/>
      <c r="TXH283" s="5"/>
      <c r="TXI283" s="633"/>
      <c r="TXJ283" s="646"/>
      <c r="TXK283" s="625"/>
      <c r="TXL283" s="642"/>
      <c r="TXM283" s="644"/>
      <c r="TXN283" s="4"/>
      <c r="TXO283" s="8"/>
      <c r="TXP283" s="7"/>
      <c r="TXQ283" s="5"/>
      <c r="TXR283" s="6"/>
      <c r="TXS283" s="5"/>
      <c r="TXT283" s="159"/>
      <c r="TXU283" s="164"/>
      <c r="TXV283" s="161"/>
      <c r="TXW283" s="164"/>
      <c r="TXX283" s="161"/>
      <c r="TXY283" s="164"/>
      <c r="TXZ283" s="163"/>
      <c r="TYA283" s="4"/>
      <c r="TYB283" s="3"/>
      <c r="TYC283" s="161"/>
      <c r="TYD283" s="621"/>
      <c r="TYE283" s="623"/>
      <c r="TYF283" s="625"/>
      <c r="TYG283" s="7"/>
      <c r="TYH283" s="628"/>
      <c r="TYI283" s="629"/>
      <c r="TYJ283" s="4"/>
      <c r="TYK283" s="9"/>
      <c r="TYL283" s="631"/>
      <c r="TYM283" s="4"/>
      <c r="TYN283" s="5"/>
      <c r="TYO283" s="633"/>
      <c r="TYP283" s="646"/>
      <c r="TYQ283" s="625"/>
      <c r="TYR283" s="642"/>
      <c r="TYS283" s="644"/>
      <c r="TYT283" s="4"/>
      <c r="TYU283" s="8"/>
      <c r="TYV283" s="7"/>
      <c r="TYW283" s="5"/>
      <c r="TYX283" s="6"/>
      <c r="TYY283" s="5"/>
      <c r="TYZ283" s="159"/>
      <c r="TZA283" s="164"/>
      <c r="TZB283" s="161"/>
      <c r="TZC283" s="164"/>
      <c r="TZD283" s="161"/>
      <c r="TZE283" s="164"/>
      <c r="TZF283" s="163"/>
      <c r="TZG283" s="4"/>
      <c r="TZH283" s="3"/>
      <c r="TZI283" s="161"/>
      <c r="TZJ283" s="621"/>
      <c r="TZK283" s="623"/>
      <c r="TZL283" s="625"/>
      <c r="TZM283" s="7"/>
      <c r="TZN283" s="628"/>
      <c r="TZO283" s="629"/>
      <c r="TZP283" s="4"/>
      <c r="TZQ283" s="9"/>
      <c r="TZR283" s="631"/>
      <c r="TZS283" s="4"/>
      <c r="TZT283" s="5"/>
      <c r="TZU283" s="633"/>
      <c r="TZV283" s="646"/>
      <c r="TZW283" s="625"/>
      <c r="TZX283" s="642"/>
      <c r="TZY283" s="644"/>
      <c r="TZZ283" s="4"/>
      <c r="UAA283" s="8"/>
      <c r="UAB283" s="7"/>
      <c r="UAC283" s="5"/>
      <c r="UAD283" s="6"/>
      <c r="UAE283" s="5"/>
      <c r="UAF283" s="159"/>
      <c r="UAG283" s="164"/>
      <c r="UAH283" s="161"/>
      <c r="UAI283" s="164"/>
      <c r="UAJ283" s="161"/>
      <c r="UAK283" s="164"/>
      <c r="UAL283" s="163"/>
      <c r="UAM283" s="4"/>
      <c r="UAN283" s="3"/>
      <c r="UAO283" s="161"/>
      <c r="UAP283" s="621"/>
      <c r="UAQ283" s="623"/>
      <c r="UAR283" s="625"/>
      <c r="UAS283" s="7"/>
      <c r="UAT283" s="628"/>
      <c r="UAU283" s="629"/>
      <c r="UAV283" s="4"/>
      <c r="UAW283" s="9"/>
      <c r="UAX283" s="631"/>
      <c r="UAY283" s="4"/>
      <c r="UAZ283" s="5"/>
      <c r="UBA283" s="633"/>
      <c r="UBB283" s="646"/>
      <c r="UBC283" s="625"/>
      <c r="UBD283" s="642"/>
      <c r="UBE283" s="644"/>
      <c r="UBF283" s="4"/>
      <c r="UBG283" s="8"/>
      <c r="UBH283" s="7"/>
      <c r="UBI283" s="5"/>
      <c r="UBJ283" s="6"/>
      <c r="UBK283" s="5"/>
      <c r="UBL283" s="159"/>
      <c r="UBM283" s="164"/>
      <c r="UBN283" s="161"/>
      <c r="UBO283" s="164"/>
      <c r="UBP283" s="161"/>
      <c r="UBQ283" s="164"/>
      <c r="UBR283" s="163"/>
      <c r="UBS283" s="4"/>
      <c r="UBT283" s="3"/>
      <c r="UBU283" s="161"/>
      <c r="UBV283" s="621"/>
      <c r="UBW283" s="623"/>
      <c r="UBX283" s="625"/>
      <c r="UBY283" s="7"/>
      <c r="UBZ283" s="628"/>
      <c r="UCA283" s="629"/>
      <c r="UCB283" s="4"/>
      <c r="UCC283" s="9"/>
      <c r="UCD283" s="631"/>
      <c r="UCE283" s="4"/>
      <c r="UCF283" s="5"/>
      <c r="UCG283" s="633"/>
      <c r="UCH283" s="646"/>
      <c r="UCI283" s="625"/>
      <c r="UCJ283" s="642"/>
      <c r="UCK283" s="644"/>
      <c r="UCL283" s="4"/>
      <c r="UCM283" s="8"/>
      <c r="UCN283" s="7"/>
      <c r="UCO283" s="5"/>
      <c r="UCP283" s="6"/>
      <c r="UCQ283" s="5"/>
      <c r="UCR283" s="159"/>
      <c r="UCS283" s="164"/>
      <c r="UCT283" s="161"/>
      <c r="UCU283" s="164"/>
      <c r="UCV283" s="161"/>
      <c r="UCW283" s="164"/>
      <c r="UCX283" s="163"/>
      <c r="UCY283" s="4"/>
      <c r="UCZ283" s="3"/>
      <c r="UDA283" s="161"/>
      <c r="UDB283" s="621"/>
      <c r="UDC283" s="623"/>
      <c r="UDD283" s="625"/>
      <c r="UDE283" s="7"/>
      <c r="UDF283" s="628"/>
      <c r="UDG283" s="629"/>
      <c r="UDH283" s="4"/>
      <c r="UDI283" s="9"/>
      <c r="UDJ283" s="631"/>
      <c r="UDK283" s="4"/>
      <c r="UDL283" s="5"/>
      <c r="UDM283" s="633"/>
      <c r="UDN283" s="646"/>
      <c r="UDO283" s="625"/>
      <c r="UDP283" s="642"/>
      <c r="UDQ283" s="644"/>
      <c r="UDR283" s="4"/>
      <c r="UDS283" s="8"/>
      <c r="UDT283" s="7"/>
      <c r="UDU283" s="5"/>
      <c r="UDV283" s="6"/>
      <c r="UDW283" s="5"/>
      <c r="UDX283" s="159"/>
      <c r="UDY283" s="164"/>
      <c r="UDZ283" s="161"/>
      <c r="UEA283" s="164"/>
      <c r="UEB283" s="161"/>
      <c r="UEC283" s="164"/>
      <c r="UED283" s="163"/>
      <c r="UEE283" s="4"/>
      <c r="UEF283" s="3"/>
      <c r="UEG283" s="161"/>
      <c r="UEH283" s="621"/>
      <c r="UEI283" s="623"/>
      <c r="UEJ283" s="625"/>
      <c r="UEK283" s="7"/>
      <c r="UEL283" s="628"/>
      <c r="UEM283" s="629"/>
      <c r="UEN283" s="4"/>
      <c r="UEO283" s="9"/>
      <c r="UEP283" s="631"/>
      <c r="UEQ283" s="4"/>
      <c r="UER283" s="5"/>
      <c r="UES283" s="633"/>
      <c r="UET283" s="646"/>
      <c r="UEU283" s="625"/>
      <c r="UEV283" s="642"/>
      <c r="UEW283" s="644"/>
      <c r="UEX283" s="4"/>
      <c r="UEY283" s="8"/>
      <c r="UEZ283" s="7"/>
      <c r="UFA283" s="5"/>
      <c r="UFB283" s="6"/>
      <c r="UFC283" s="5"/>
      <c r="UFD283" s="159"/>
      <c r="UFE283" s="164"/>
      <c r="UFF283" s="161"/>
      <c r="UFG283" s="164"/>
      <c r="UFH283" s="161"/>
      <c r="UFI283" s="164"/>
      <c r="UFJ283" s="163"/>
      <c r="UFK283" s="4"/>
      <c r="UFL283" s="3"/>
      <c r="UFM283" s="161"/>
      <c r="UFN283" s="621"/>
      <c r="UFO283" s="623"/>
      <c r="UFP283" s="625"/>
      <c r="UFQ283" s="7"/>
      <c r="UFR283" s="628"/>
      <c r="UFS283" s="629"/>
      <c r="UFT283" s="4"/>
      <c r="UFU283" s="9"/>
      <c r="UFV283" s="631"/>
      <c r="UFW283" s="4"/>
      <c r="UFX283" s="5"/>
      <c r="UFY283" s="633"/>
      <c r="UFZ283" s="646"/>
      <c r="UGA283" s="625"/>
      <c r="UGB283" s="642"/>
      <c r="UGC283" s="644"/>
      <c r="UGD283" s="4"/>
      <c r="UGE283" s="8"/>
      <c r="UGF283" s="7"/>
      <c r="UGG283" s="5"/>
      <c r="UGH283" s="6"/>
      <c r="UGI283" s="5"/>
      <c r="UGJ283" s="159"/>
      <c r="UGK283" s="164"/>
      <c r="UGL283" s="161"/>
      <c r="UGM283" s="164"/>
      <c r="UGN283" s="161"/>
      <c r="UGO283" s="164"/>
      <c r="UGP283" s="163"/>
      <c r="UGQ283" s="4"/>
      <c r="UGR283" s="3"/>
      <c r="UGS283" s="161"/>
      <c r="UGT283" s="621"/>
      <c r="UGU283" s="623"/>
      <c r="UGV283" s="625"/>
      <c r="UGW283" s="7"/>
      <c r="UGX283" s="628"/>
      <c r="UGY283" s="629"/>
      <c r="UGZ283" s="4"/>
      <c r="UHA283" s="9"/>
      <c r="UHB283" s="631"/>
      <c r="UHC283" s="4"/>
      <c r="UHD283" s="5"/>
      <c r="UHE283" s="633"/>
      <c r="UHF283" s="646"/>
      <c r="UHG283" s="625"/>
      <c r="UHH283" s="642"/>
      <c r="UHI283" s="644"/>
      <c r="UHJ283" s="4"/>
      <c r="UHK283" s="8"/>
      <c r="UHL283" s="7"/>
      <c r="UHM283" s="5"/>
      <c r="UHN283" s="6"/>
      <c r="UHO283" s="5"/>
      <c r="UHP283" s="159"/>
      <c r="UHQ283" s="164"/>
      <c r="UHR283" s="161"/>
      <c r="UHS283" s="164"/>
      <c r="UHT283" s="161"/>
      <c r="UHU283" s="164"/>
      <c r="UHV283" s="163"/>
      <c r="UHW283" s="4"/>
      <c r="UHX283" s="3"/>
      <c r="UHY283" s="161"/>
      <c r="UHZ283" s="621"/>
      <c r="UIA283" s="623"/>
      <c r="UIB283" s="625"/>
      <c r="UIC283" s="7"/>
      <c r="UID283" s="628"/>
      <c r="UIE283" s="629"/>
      <c r="UIF283" s="4"/>
      <c r="UIG283" s="9"/>
      <c r="UIH283" s="631"/>
      <c r="UII283" s="4"/>
      <c r="UIJ283" s="5"/>
      <c r="UIK283" s="633"/>
      <c r="UIL283" s="646"/>
      <c r="UIM283" s="625"/>
      <c r="UIN283" s="642"/>
      <c r="UIO283" s="644"/>
      <c r="UIP283" s="4"/>
      <c r="UIQ283" s="8"/>
      <c r="UIR283" s="7"/>
      <c r="UIS283" s="5"/>
      <c r="UIT283" s="6"/>
      <c r="UIU283" s="5"/>
      <c r="UIV283" s="159"/>
      <c r="UIW283" s="164"/>
      <c r="UIX283" s="161"/>
      <c r="UIY283" s="164"/>
      <c r="UIZ283" s="161"/>
      <c r="UJA283" s="164"/>
      <c r="UJB283" s="163"/>
      <c r="UJC283" s="4"/>
      <c r="UJD283" s="3"/>
      <c r="UJE283" s="161"/>
      <c r="UJF283" s="621"/>
      <c r="UJG283" s="623"/>
      <c r="UJH283" s="625"/>
      <c r="UJI283" s="7"/>
      <c r="UJJ283" s="628"/>
      <c r="UJK283" s="629"/>
      <c r="UJL283" s="4"/>
      <c r="UJM283" s="9"/>
      <c r="UJN283" s="631"/>
      <c r="UJO283" s="4"/>
      <c r="UJP283" s="5"/>
      <c r="UJQ283" s="633"/>
      <c r="UJR283" s="646"/>
      <c r="UJS283" s="625"/>
      <c r="UJT283" s="642"/>
      <c r="UJU283" s="644"/>
      <c r="UJV283" s="4"/>
      <c r="UJW283" s="8"/>
      <c r="UJX283" s="7"/>
      <c r="UJY283" s="5"/>
      <c r="UJZ283" s="6"/>
      <c r="UKA283" s="5"/>
      <c r="UKB283" s="159"/>
      <c r="UKC283" s="164"/>
      <c r="UKD283" s="161"/>
      <c r="UKE283" s="164"/>
      <c r="UKF283" s="161"/>
      <c r="UKG283" s="164"/>
      <c r="UKH283" s="163"/>
      <c r="UKI283" s="4"/>
      <c r="UKJ283" s="3"/>
      <c r="UKK283" s="161"/>
      <c r="UKL283" s="621"/>
      <c r="UKM283" s="623"/>
      <c r="UKN283" s="625"/>
      <c r="UKO283" s="7"/>
      <c r="UKP283" s="628"/>
      <c r="UKQ283" s="629"/>
      <c r="UKR283" s="4"/>
      <c r="UKS283" s="9"/>
      <c r="UKT283" s="631"/>
      <c r="UKU283" s="4"/>
      <c r="UKV283" s="5"/>
      <c r="UKW283" s="633"/>
      <c r="UKX283" s="646"/>
      <c r="UKY283" s="625"/>
      <c r="UKZ283" s="642"/>
      <c r="ULA283" s="644"/>
      <c r="ULB283" s="4"/>
      <c r="ULC283" s="8"/>
      <c r="ULD283" s="7"/>
      <c r="ULE283" s="5"/>
      <c r="ULF283" s="6"/>
      <c r="ULG283" s="5"/>
      <c r="ULH283" s="159"/>
      <c r="ULI283" s="164"/>
      <c r="ULJ283" s="161"/>
      <c r="ULK283" s="164"/>
      <c r="ULL283" s="161"/>
      <c r="ULM283" s="164"/>
      <c r="ULN283" s="163"/>
      <c r="ULO283" s="4"/>
      <c r="ULP283" s="3"/>
      <c r="ULQ283" s="161"/>
      <c r="ULR283" s="621"/>
      <c r="ULS283" s="623"/>
      <c r="ULT283" s="625"/>
      <c r="ULU283" s="7"/>
      <c r="ULV283" s="628"/>
      <c r="ULW283" s="629"/>
      <c r="ULX283" s="4"/>
      <c r="ULY283" s="9"/>
      <c r="ULZ283" s="631"/>
      <c r="UMA283" s="4"/>
      <c r="UMB283" s="5"/>
      <c r="UMC283" s="633"/>
      <c r="UMD283" s="646"/>
      <c r="UME283" s="625"/>
      <c r="UMF283" s="642"/>
      <c r="UMG283" s="644"/>
      <c r="UMH283" s="4"/>
      <c r="UMI283" s="8"/>
      <c r="UMJ283" s="7"/>
      <c r="UMK283" s="5"/>
      <c r="UML283" s="6"/>
      <c r="UMM283" s="5"/>
      <c r="UMN283" s="159"/>
      <c r="UMO283" s="164"/>
      <c r="UMP283" s="161"/>
      <c r="UMQ283" s="164"/>
      <c r="UMR283" s="161"/>
      <c r="UMS283" s="164"/>
      <c r="UMT283" s="163"/>
      <c r="UMU283" s="4"/>
      <c r="UMV283" s="3"/>
      <c r="UMW283" s="161"/>
      <c r="UMX283" s="621"/>
      <c r="UMY283" s="623"/>
      <c r="UMZ283" s="625"/>
      <c r="UNA283" s="7"/>
      <c r="UNB283" s="628"/>
      <c r="UNC283" s="629"/>
      <c r="UND283" s="4"/>
      <c r="UNE283" s="9"/>
      <c r="UNF283" s="631"/>
      <c r="UNG283" s="4"/>
      <c r="UNH283" s="5"/>
      <c r="UNI283" s="633"/>
      <c r="UNJ283" s="646"/>
      <c r="UNK283" s="625"/>
      <c r="UNL283" s="642"/>
      <c r="UNM283" s="644"/>
      <c r="UNN283" s="4"/>
      <c r="UNO283" s="8"/>
      <c r="UNP283" s="7"/>
      <c r="UNQ283" s="5"/>
      <c r="UNR283" s="6"/>
      <c r="UNS283" s="5"/>
      <c r="UNT283" s="159"/>
      <c r="UNU283" s="164"/>
      <c r="UNV283" s="161"/>
      <c r="UNW283" s="164"/>
      <c r="UNX283" s="161"/>
      <c r="UNY283" s="164"/>
      <c r="UNZ283" s="163"/>
      <c r="UOA283" s="4"/>
      <c r="UOB283" s="3"/>
      <c r="UOC283" s="161"/>
      <c r="UOD283" s="621"/>
      <c r="UOE283" s="623"/>
      <c r="UOF283" s="625"/>
      <c r="UOG283" s="7"/>
      <c r="UOH283" s="628"/>
      <c r="UOI283" s="629"/>
      <c r="UOJ283" s="4"/>
      <c r="UOK283" s="9"/>
      <c r="UOL283" s="631"/>
      <c r="UOM283" s="4"/>
      <c r="UON283" s="5"/>
      <c r="UOO283" s="633"/>
      <c r="UOP283" s="646"/>
      <c r="UOQ283" s="625"/>
      <c r="UOR283" s="642"/>
      <c r="UOS283" s="644"/>
      <c r="UOT283" s="4"/>
      <c r="UOU283" s="8"/>
      <c r="UOV283" s="7"/>
      <c r="UOW283" s="5"/>
      <c r="UOX283" s="6"/>
      <c r="UOY283" s="5"/>
      <c r="UOZ283" s="159"/>
      <c r="UPA283" s="164"/>
      <c r="UPB283" s="161"/>
      <c r="UPC283" s="164"/>
      <c r="UPD283" s="161"/>
      <c r="UPE283" s="164"/>
      <c r="UPF283" s="163"/>
      <c r="UPG283" s="4"/>
      <c r="UPH283" s="3"/>
      <c r="UPI283" s="161"/>
      <c r="UPJ283" s="621"/>
      <c r="UPK283" s="623"/>
      <c r="UPL283" s="625"/>
      <c r="UPM283" s="7"/>
      <c r="UPN283" s="628"/>
      <c r="UPO283" s="629"/>
      <c r="UPP283" s="4"/>
      <c r="UPQ283" s="9"/>
      <c r="UPR283" s="631"/>
      <c r="UPS283" s="4"/>
      <c r="UPT283" s="5"/>
      <c r="UPU283" s="633"/>
      <c r="UPV283" s="646"/>
      <c r="UPW283" s="625"/>
      <c r="UPX283" s="642"/>
      <c r="UPY283" s="644"/>
      <c r="UPZ283" s="4"/>
      <c r="UQA283" s="8"/>
      <c r="UQB283" s="7"/>
      <c r="UQC283" s="5"/>
      <c r="UQD283" s="6"/>
      <c r="UQE283" s="5"/>
      <c r="UQF283" s="159"/>
      <c r="UQG283" s="164"/>
      <c r="UQH283" s="161"/>
      <c r="UQI283" s="164"/>
      <c r="UQJ283" s="161"/>
      <c r="UQK283" s="164"/>
      <c r="UQL283" s="163"/>
      <c r="UQM283" s="4"/>
      <c r="UQN283" s="3"/>
      <c r="UQO283" s="161"/>
      <c r="UQP283" s="621"/>
      <c r="UQQ283" s="623"/>
      <c r="UQR283" s="625"/>
      <c r="UQS283" s="7"/>
      <c r="UQT283" s="628"/>
      <c r="UQU283" s="629"/>
      <c r="UQV283" s="4"/>
      <c r="UQW283" s="9"/>
      <c r="UQX283" s="631"/>
      <c r="UQY283" s="4"/>
      <c r="UQZ283" s="5"/>
      <c r="URA283" s="633"/>
      <c r="URB283" s="646"/>
      <c r="URC283" s="625"/>
      <c r="URD283" s="642"/>
      <c r="URE283" s="644"/>
      <c r="URF283" s="4"/>
      <c r="URG283" s="8"/>
      <c r="URH283" s="7"/>
      <c r="URI283" s="5"/>
      <c r="URJ283" s="6"/>
      <c r="URK283" s="5"/>
      <c r="URL283" s="159"/>
      <c r="URM283" s="164"/>
      <c r="URN283" s="161"/>
      <c r="URO283" s="164"/>
      <c r="URP283" s="161"/>
      <c r="URQ283" s="164"/>
      <c r="URR283" s="163"/>
      <c r="URS283" s="4"/>
      <c r="URT283" s="3"/>
      <c r="URU283" s="161"/>
      <c r="URV283" s="621"/>
      <c r="URW283" s="623"/>
      <c r="URX283" s="625"/>
      <c r="URY283" s="7"/>
      <c r="URZ283" s="628"/>
      <c r="USA283" s="629"/>
      <c r="USB283" s="4"/>
      <c r="USC283" s="9"/>
      <c r="USD283" s="631"/>
      <c r="USE283" s="4"/>
      <c r="USF283" s="5"/>
      <c r="USG283" s="633"/>
      <c r="USH283" s="646"/>
      <c r="USI283" s="625"/>
      <c r="USJ283" s="642"/>
      <c r="USK283" s="644"/>
      <c r="USL283" s="4"/>
      <c r="USM283" s="8"/>
      <c r="USN283" s="7"/>
      <c r="USO283" s="5"/>
      <c r="USP283" s="6"/>
      <c r="USQ283" s="5"/>
      <c r="USR283" s="159"/>
      <c r="USS283" s="164"/>
      <c r="UST283" s="161"/>
      <c r="USU283" s="164"/>
      <c r="USV283" s="161"/>
      <c r="USW283" s="164"/>
      <c r="USX283" s="163"/>
      <c r="USY283" s="4"/>
      <c r="USZ283" s="3"/>
      <c r="UTA283" s="161"/>
      <c r="UTB283" s="621"/>
      <c r="UTC283" s="623"/>
      <c r="UTD283" s="625"/>
      <c r="UTE283" s="7"/>
      <c r="UTF283" s="628"/>
      <c r="UTG283" s="629"/>
      <c r="UTH283" s="4"/>
      <c r="UTI283" s="9"/>
      <c r="UTJ283" s="631"/>
      <c r="UTK283" s="4"/>
      <c r="UTL283" s="5"/>
      <c r="UTM283" s="633"/>
      <c r="UTN283" s="646"/>
      <c r="UTO283" s="625"/>
      <c r="UTP283" s="642"/>
      <c r="UTQ283" s="644"/>
      <c r="UTR283" s="4"/>
      <c r="UTS283" s="8"/>
      <c r="UTT283" s="7"/>
      <c r="UTU283" s="5"/>
      <c r="UTV283" s="6"/>
      <c r="UTW283" s="5"/>
      <c r="UTX283" s="159"/>
      <c r="UTY283" s="164"/>
      <c r="UTZ283" s="161"/>
      <c r="UUA283" s="164"/>
      <c r="UUB283" s="161"/>
      <c r="UUC283" s="164"/>
      <c r="UUD283" s="163"/>
      <c r="UUE283" s="4"/>
      <c r="UUF283" s="3"/>
      <c r="UUG283" s="161"/>
      <c r="UUH283" s="621"/>
      <c r="UUI283" s="623"/>
      <c r="UUJ283" s="625"/>
      <c r="UUK283" s="7"/>
      <c r="UUL283" s="628"/>
      <c r="UUM283" s="629"/>
      <c r="UUN283" s="4"/>
      <c r="UUO283" s="9"/>
      <c r="UUP283" s="631"/>
      <c r="UUQ283" s="4"/>
      <c r="UUR283" s="5"/>
      <c r="UUS283" s="633"/>
      <c r="UUT283" s="646"/>
      <c r="UUU283" s="625"/>
      <c r="UUV283" s="642"/>
      <c r="UUW283" s="644"/>
      <c r="UUX283" s="4"/>
      <c r="UUY283" s="8"/>
      <c r="UUZ283" s="7"/>
      <c r="UVA283" s="5"/>
      <c r="UVB283" s="6"/>
      <c r="UVC283" s="5"/>
      <c r="UVD283" s="159"/>
      <c r="UVE283" s="164"/>
      <c r="UVF283" s="161"/>
      <c r="UVG283" s="164"/>
      <c r="UVH283" s="161"/>
      <c r="UVI283" s="164"/>
      <c r="UVJ283" s="163"/>
      <c r="UVK283" s="4"/>
      <c r="UVL283" s="3"/>
      <c r="UVM283" s="161"/>
      <c r="UVN283" s="621"/>
      <c r="UVO283" s="623"/>
      <c r="UVP283" s="625"/>
      <c r="UVQ283" s="7"/>
      <c r="UVR283" s="628"/>
      <c r="UVS283" s="629"/>
      <c r="UVT283" s="4"/>
      <c r="UVU283" s="9"/>
      <c r="UVV283" s="631"/>
      <c r="UVW283" s="4"/>
      <c r="UVX283" s="5"/>
      <c r="UVY283" s="633"/>
      <c r="UVZ283" s="646"/>
      <c r="UWA283" s="625"/>
      <c r="UWB283" s="642"/>
      <c r="UWC283" s="644"/>
      <c r="UWD283" s="4"/>
      <c r="UWE283" s="8"/>
      <c r="UWF283" s="7"/>
      <c r="UWG283" s="5"/>
      <c r="UWH283" s="6"/>
      <c r="UWI283" s="5"/>
      <c r="UWJ283" s="159"/>
      <c r="UWK283" s="164"/>
      <c r="UWL283" s="161"/>
      <c r="UWM283" s="164"/>
      <c r="UWN283" s="161"/>
      <c r="UWO283" s="164"/>
      <c r="UWP283" s="163"/>
      <c r="UWQ283" s="4"/>
      <c r="UWR283" s="3"/>
      <c r="UWS283" s="161"/>
      <c r="UWT283" s="621"/>
      <c r="UWU283" s="623"/>
      <c r="UWV283" s="625"/>
      <c r="UWW283" s="7"/>
      <c r="UWX283" s="628"/>
      <c r="UWY283" s="629"/>
      <c r="UWZ283" s="4"/>
      <c r="UXA283" s="9"/>
      <c r="UXB283" s="631"/>
      <c r="UXC283" s="4"/>
      <c r="UXD283" s="5"/>
      <c r="UXE283" s="633"/>
      <c r="UXF283" s="646"/>
      <c r="UXG283" s="625"/>
      <c r="UXH283" s="642"/>
      <c r="UXI283" s="644"/>
      <c r="UXJ283" s="4"/>
      <c r="UXK283" s="8"/>
      <c r="UXL283" s="7"/>
      <c r="UXM283" s="5"/>
      <c r="UXN283" s="6"/>
      <c r="UXO283" s="5"/>
      <c r="UXP283" s="159"/>
      <c r="UXQ283" s="164"/>
      <c r="UXR283" s="161"/>
      <c r="UXS283" s="164"/>
      <c r="UXT283" s="161"/>
      <c r="UXU283" s="164"/>
      <c r="UXV283" s="163"/>
      <c r="UXW283" s="4"/>
      <c r="UXX283" s="3"/>
      <c r="UXY283" s="161"/>
      <c r="UXZ283" s="621"/>
      <c r="UYA283" s="623"/>
      <c r="UYB283" s="625"/>
      <c r="UYC283" s="7"/>
      <c r="UYD283" s="628"/>
      <c r="UYE283" s="629"/>
      <c r="UYF283" s="4"/>
      <c r="UYG283" s="9"/>
      <c r="UYH283" s="631"/>
      <c r="UYI283" s="4"/>
      <c r="UYJ283" s="5"/>
      <c r="UYK283" s="633"/>
      <c r="UYL283" s="646"/>
      <c r="UYM283" s="625"/>
      <c r="UYN283" s="642"/>
      <c r="UYO283" s="644"/>
      <c r="UYP283" s="4"/>
      <c r="UYQ283" s="8"/>
      <c r="UYR283" s="7"/>
      <c r="UYS283" s="5"/>
      <c r="UYT283" s="6"/>
      <c r="UYU283" s="5"/>
      <c r="UYV283" s="159"/>
      <c r="UYW283" s="164"/>
      <c r="UYX283" s="161"/>
      <c r="UYY283" s="164"/>
      <c r="UYZ283" s="161"/>
      <c r="UZA283" s="164"/>
      <c r="UZB283" s="163"/>
      <c r="UZC283" s="4"/>
      <c r="UZD283" s="3"/>
      <c r="UZE283" s="161"/>
      <c r="UZF283" s="621"/>
      <c r="UZG283" s="623"/>
      <c r="UZH283" s="625"/>
      <c r="UZI283" s="7"/>
      <c r="UZJ283" s="628"/>
      <c r="UZK283" s="629"/>
      <c r="UZL283" s="4"/>
      <c r="UZM283" s="9"/>
      <c r="UZN283" s="631"/>
      <c r="UZO283" s="4"/>
      <c r="UZP283" s="5"/>
      <c r="UZQ283" s="633"/>
      <c r="UZR283" s="646"/>
      <c r="UZS283" s="625"/>
      <c r="UZT283" s="642"/>
      <c r="UZU283" s="644"/>
      <c r="UZV283" s="4"/>
      <c r="UZW283" s="8"/>
      <c r="UZX283" s="7"/>
      <c r="UZY283" s="5"/>
      <c r="UZZ283" s="6"/>
      <c r="VAA283" s="5"/>
      <c r="VAB283" s="159"/>
      <c r="VAC283" s="164"/>
      <c r="VAD283" s="161"/>
      <c r="VAE283" s="164"/>
      <c r="VAF283" s="161"/>
      <c r="VAG283" s="164"/>
      <c r="VAH283" s="163"/>
      <c r="VAI283" s="4"/>
      <c r="VAJ283" s="3"/>
      <c r="VAK283" s="161"/>
      <c r="VAL283" s="621"/>
      <c r="VAM283" s="623"/>
      <c r="VAN283" s="625"/>
      <c r="VAO283" s="7"/>
      <c r="VAP283" s="628"/>
      <c r="VAQ283" s="629"/>
      <c r="VAR283" s="4"/>
      <c r="VAS283" s="9"/>
      <c r="VAT283" s="631"/>
      <c r="VAU283" s="4"/>
      <c r="VAV283" s="5"/>
      <c r="VAW283" s="633"/>
      <c r="VAX283" s="646"/>
      <c r="VAY283" s="625"/>
      <c r="VAZ283" s="642"/>
      <c r="VBA283" s="644"/>
      <c r="VBB283" s="4"/>
      <c r="VBC283" s="8"/>
      <c r="VBD283" s="7"/>
      <c r="VBE283" s="5"/>
      <c r="VBF283" s="6"/>
      <c r="VBG283" s="5"/>
      <c r="VBH283" s="159"/>
      <c r="VBI283" s="164"/>
      <c r="VBJ283" s="161"/>
      <c r="VBK283" s="164"/>
      <c r="VBL283" s="161"/>
      <c r="VBM283" s="164"/>
      <c r="VBN283" s="163"/>
      <c r="VBO283" s="4"/>
      <c r="VBP283" s="3"/>
      <c r="VBQ283" s="161"/>
      <c r="VBR283" s="621"/>
      <c r="VBS283" s="623"/>
      <c r="VBT283" s="625"/>
      <c r="VBU283" s="7"/>
      <c r="VBV283" s="628"/>
      <c r="VBW283" s="629"/>
      <c r="VBX283" s="4"/>
      <c r="VBY283" s="9"/>
      <c r="VBZ283" s="631"/>
      <c r="VCA283" s="4"/>
      <c r="VCB283" s="5"/>
      <c r="VCC283" s="633"/>
      <c r="VCD283" s="646"/>
      <c r="VCE283" s="625"/>
      <c r="VCF283" s="642"/>
      <c r="VCG283" s="644"/>
      <c r="VCH283" s="4"/>
      <c r="VCI283" s="8"/>
      <c r="VCJ283" s="7"/>
      <c r="VCK283" s="5"/>
      <c r="VCL283" s="6"/>
      <c r="VCM283" s="5"/>
      <c r="VCN283" s="159"/>
      <c r="VCO283" s="164"/>
      <c r="VCP283" s="161"/>
      <c r="VCQ283" s="164"/>
      <c r="VCR283" s="161"/>
      <c r="VCS283" s="164"/>
      <c r="VCT283" s="163"/>
      <c r="VCU283" s="4"/>
      <c r="VCV283" s="3"/>
      <c r="VCW283" s="161"/>
      <c r="VCX283" s="621"/>
      <c r="VCY283" s="623"/>
      <c r="VCZ283" s="625"/>
      <c r="VDA283" s="7"/>
      <c r="VDB283" s="628"/>
      <c r="VDC283" s="629"/>
      <c r="VDD283" s="4"/>
      <c r="VDE283" s="9"/>
      <c r="VDF283" s="631"/>
      <c r="VDG283" s="4"/>
      <c r="VDH283" s="5"/>
      <c r="VDI283" s="633"/>
      <c r="VDJ283" s="646"/>
      <c r="VDK283" s="625"/>
      <c r="VDL283" s="642"/>
      <c r="VDM283" s="644"/>
      <c r="VDN283" s="4"/>
      <c r="VDO283" s="8"/>
      <c r="VDP283" s="7"/>
      <c r="VDQ283" s="5"/>
      <c r="VDR283" s="6"/>
      <c r="VDS283" s="5"/>
      <c r="VDT283" s="159"/>
      <c r="VDU283" s="164"/>
      <c r="VDV283" s="161"/>
      <c r="VDW283" s="164"/>
      <c r="VDX283" s="161"/>
      <c r="VDY283" s="164"/>
      <c r="VDZ283" s="163"/>
      <c r="VEA283" s="4"/>
      <c r="VEB283" s="3"/>
      <c r="VEC283" s="161"/>
      <c r="VED283" s="621"/>
      <c r="VEE283" s="623"/>
      <c r="VEF283" s="625"/>
      <c r="VEG283" s="7"/>
      <c r="VEH283" s="628"/>
      <c r="VEI283" s="629"/>
      <c r="VEJ283" s="4"/>
      <c r="VEK283" s="9"/>
      <c r="VEL283" s="631"/>
      <c r="VEM283" s="4"/>
      <c r="VEN283" s="5"/>
      <c r="VEO283" s="633"/>
      <c r="VEP283" s="646"/>
      <c r="VEQ283" s="625"/>
      <c r="VER283" s="642"/>
      <c r="VES283" s="644"/>
      <c r="VET283" s="4"/>
      <c r="VEU283" s="8"/>
      <c r="VEV283" s="7"/>
      <c r="VEW283" s="5"/>
      <c r="VEX283" s="6"/>
      <c r="VEY283" s="5"/>
      <c r="VEZ283" s="159"/>
      <c r="VFA283" s="164"/>
      <c r="VFB283" s="161"/>
      <c r="VFC283" s="164"/>
      <c r="VFD283" s="161"/>
      <c r="VFE283" s="164"/>
      <c r="VFF283" s="163"/>
      <c r="VFG283" s="4"/>
      <c r="VFH283" s="3"/>
      <c r="VFI283" s="161"/>
      <c r="VFJ283" s="621"/>
      <c r="VFK283" s="623"/>
      <c r="VFL283" s="625"/>
      <c r="VFM283" s="7"/>
      <c r="VFN283" s="628"/>
      <c r="VFO283" s="629"/>
      <c r="VFP283" s="4"/>
      <c r="VFQ283" s="9"/>
      <c r="VFR283" s="631"/>
      <c r="VFS283" s="4"/>
      <c r="VFT283" s="5"/>
      <c r="VFU283" s="633"/>
      <c r="VFV283" s="646"/>
      <c r="VFW283" s="625"/>
      <c r="VFX283" s="642"/>
      <c r="VFY283" s="644"/>
      <c r="VFZ283" s="4"/>
      <c r="VGA283" s="8"/>
      <c r="VGB283" s="7"/>
      <c r="VGC283" s="5"/>
      <c r="VGD283" s="6"/>
      <c r="VGE283" s="5"/>
      <c r="VGF283" s="159"/>
      <c r="VGG283" s="164"/>
      <c r="VGH283" s="161"/>
      <c r="VGI283" s="164"/>
      <c r="VGJ283" s="161"/>
      <c r="VGK283" s="164"/>
      <c r="VGL283" s="163"/>
      <c r="VGM283" s="4"/>
      <c r="VGN283" s="3"/>
      <c r="VGO283" s="161"/>
      <c r="VGP283" s="621"/>
      <c r="VGQ283" s="623"/>
      <c r="VGR283" s="625"/>
      <c r="VGS283" s="7"/>
      <c r="VGT283" s="628"/>
      <c r="VGU283" s="629"/>
      <c r="VGV283" s="4"/>
      <c r="VGW283" s="9"/>
      <c r="VGX283" s="631"/>
      <c r="VGY283" s="4"/>
      <c r="VGZ283" s="5"/>
      <c r="VHA283" s="633"/>
      <c r="VHB283" s="646"/>
      <c r="VHC283" s="625"/>
      <c r="VHD283" s="642"/>
      <c r="VHE283" s="644"/>
      <c r="VHF283" s="4"/>
      <c r="VHG283" s="8"/>
      <c r="VHH283" s="7"/>
      <c r="VHI283" s="5"/>
      <c r="VHJ283" s="6"/>
      <c r="VHK283" s="5"/>
      <c r="VHL283" s="159"/>
      <c r="VHM283" s="164"/>
      <c r="VHN283" s="161"/>
      <c r="VHO283" s="164"/>
      <c r="VHP283" s="161"/>
      <c r="VHQ283" s="164"/>
      <c r="VHR283" s="163"/>
      <c r="VHS283" s="4"/>
      <c r="VHT283" s="3"/>
      <c r="VHU283" s="161"/>
      <c r="VHV283" s="621"/>
      <c r="VHW283" s="623"/>
      <c r="VHX283" s="625"/>
      <c r="VHY283" s="7"/>
      <c r="VHZ283" s="628"/>
      <c r="VIA283" s="629"/>
      <c r="VIB283" s="4"/>
      <c r="VIC283" s="9"/>
      <c r="VID283" s="631"/>
      <c r="VIE283" s="4"/>
      <c r="VIF283" s="5"/>
      <c r="VIG283" s="633"/>
      <c r="VIH283" s="646"/>
      <c r="VII283" s="625"/>
      <c r="VIJ283" s="642"/>
      <c r="VIK283" s="644"/>
      <c r="VIL283" s="4"/>
      <c r="VIM283" s="8"/>
      <c r="VIN283" s="7"/>
      <c r="VIO283" s="5"/>
      <c r="VIP283" s="6"/>
      <c r="VIQ283" s="5"/>
      <c r="VIR283" s="159"/>
      <c r="VIS283" s="164"/>
      <c r="VIT283" s="161"/>
      <c r="VIU283" s="164"/>
      <c r="VIV283" s="161"/>
      <c r="VIW283" s="164"/>
      <c r="VIX283" s="163"/>
      <c r="VIY283" s="4"/>
      <c r="VIZ283" s="3"/>
      <c r="VJA283" s="161"/>
      <c r="VJB283" s="621"/>
      <c r="VJC283" s="623"/>
      <c r="VJD283" s="625"/>
      <c r="VJE283" s="7"/>
      <c r="VJF283" s="628"/>
      <c r="VJG283" s="629"/>
      <c r="VJH283" s="4"/>
      <c r="VJI283" s="9"/>
      <c r="VJJ283" s="631"/>
      <c r="VJK283" s="4"/>
      <c r="VJL283" s="5"/>
      <c r="VJM283" s="633"/>
      <c r="VJN283" s="646"/>
      <c r="VJO283" s="625"/>
      <c r="VJP283" s="642"/>
      <c r="VJQ283" s="644"/>
      <c r="VJR283" s="4"/>
      <c r="VJS283" s="8"/>
      <c r="VJT283" s="7"/>
      <c r="VJU283" s="5"/>
      <c r="VJV283" s="6"/>
      <c r="VJW283" s="5"/>
      <c r="VJX283" s="159"/>
      <c r="VJY283" s="164"/>
      <c r="VJZ283" s="161"/>
      <c r="VKA283" s="164"/>
      <c r="VKB283" s="161"/>
      <c r="VKC283" s="164"/>
      <c r="VKD283" s="163"/>
      <c r="VKE283" s="4"/>
      <c r="VKF283" s="3"/>
      <c r="VKG283" s="161"/>
      <c r="VKH283" s="621"/>
      <c r="VKI283" s="623"/>
      <c r="VKJ283" s="625"/>
      <c r="VKK283" s="7"/>
      <c r="VKL283" s="628"/>
      <c r="VKM283" s="629"/>
      <c r="VKN283" s="4"/>
      <c r="VKO283" s="9"/>
      <c r="VKP283" s="631"/>
      <c r="VKQ283" s="4"/>
      <c r="VKR283" s="5"/>
      <c r="VKS283" s="633"/>
      <c r="VKT283" s="646"/>
      <c r="VKU283" s="625"/>
      <c r="VKV283" s="642"/>
      <c r="VKW283" s="644"/>
      <c r="VKX283" s="4"/>
      <c r="VKY283" s="8"/>
      <c r="VKZ283" s="7"/>
      <c r="VLA283" s="5"/>
      <c r="VLB283" s="6"/>
      <c r="VLC283" s="5"/>
      <c r="VLD283" s="159"/>
      <c r="VLE283" s="164"/>
      <c r="VLF283" s="161"/>
      <c r="VLG283" s="164"/>
      <c r="VLH283" s="161"/>
      <c r="VLI283" s="164"/>
      <c r="VLJ283" s="163"/>
      <c r="VLK283" s="4"/>
      <c r="VLL283" s="3"/>
      <c r="VLM283" s="161"/>
      <c r="VLN283" s="621"/>
      <c r="VLO283" s="623"/>
      <c r="VLP283" s="625"/>
      <c r="VLQ283" s="7"/>
      <c r="VLR283" s="628"/>
      <c r="VLS283" s="629"/>
      <c r="VLT283" s="4"/>
      <c r="VLU283" s="9"/>
      <c r="VLV283" s="631"/>
      <c r="VLW283" s="4"/>
      <c r="VLX283" s="5"/>
      <c r="VLY283" s="633"/>
      <c r="VLZ283" s="646"/>
      <c r="VMA283" s="625"/>
      <c r="VMB283" s="642"/>
      <c r="VMC283" s="644"/>
      <c r="VMD283" s="4"/>
      <c r="VME283" s="8"/>
      <c r="VMF283" s="7"/>
      <c r="VMG283" s="5"/>
      <c r="VMH283" s="6"/>
      <c r="VMI283" s="5"/>
      <c r="VMJ283" s="159"/>
      <c r="VMK283" s="164"/>
      <c r="VML283" s="161"/>
      <c r="VMM283" s="164"/>
      <c r="VMN283" s="161"/>
      <c r="VMO283" s="164"/>
      <c r="VMP283" s="163"/>
      <c r="VMQ283" s="4"/>
      <c r="VMR283" s="3"/>
      <c r="VMS283" s="161"/>
      <c r="VMT283" s="621"/>
      <c r="VMU283" s="623"/>
      <c r="VMV283" s="625"/>
      <c r="VMW283" s="7"/>
      <c r="VMX283" s="628"/>
      <c r="VMY283" s="629"/>
      <c r="VMZ283" s="4"/>
      <c r="VNA283" s="9"/>
      <c r="VNB283" s="631"/>
      <c r="VNC283" s="4"/>
      <c r="VND283" s="5"/>
      <c r="VNE283" s="633"/>
      <c r="VNF283" s="646"/>
      <c r="VNG283" s="625"/>
      <c r="VNH283" s="642"/>
      <c r="VNI283" s="644"/>
      <c r="VNJ283" s="4"/>
      <c r="VNK283" s="8"/>
      <c r="VNL283" s="7"/>
      <c r="VNM283" s="5"/>
      <c r="VNN283" s="6"/>
      <c r="VNO283" s="5"/>
      <c r="VNP283" s="159"/>
      <c r="VNQ283" s="164"/>
      <c r="VNR283" s="161"/>
      <c r="VNS283" s="164"/>
      <c r="VNT283" s="161"/>
      <c r="VNU283" s="164"/>
      <c r="VNV283" s="163"/>
      <c r="VNW283" s="4"/>
      <c r="VNX283" s="3"/>
      <c r="VNY283" s="161"/>
      <c r="VNZ283" s="621"/>
      <c r="VOA283" s="623"/>
      <c r="VOB283" s="625"/>
      <c r="VOC283" s="7"/>
      <c r="VOD283" s="628"/>
      <c r="VOE283" s="629"/>
      <c r="VOF283" s="4"/>
      <c r="VOG283" s="9"/>
      <c r="VOH283" s="631"/>
      <c r="VOI283" s="4"/>
      <c r="VOJ283" s="5"/>
      <c r="VOK283" s="633"/>
      <c r="VOL283" s="646"/>
      <c r="VOM283" s="625"/>
      <c r="VON283" s="642"/>
      <c r="VOO283" s="644"/>
      <c r="VOP283" s="4"/>
      <c r="VOQ283" s="8"/>
      <c r="VOR283" s="7"/>
      <c r="VOS283" s="5"/>
      <c r="VOT283" s="6"/>
      <c r="VOU283" s="5"/>
      <c r="VOV283" s="159"/>
      <c r="VOW283" s="164"/>
      <c r="VOX283" s="161"/>
      <c r="VOY283" s="164"/>
      <c r="VOZ283" s="161"/>
      <c r="VPA283" s="164"/>
      <c r="VPB283" s="163"/>
      <c r="VPC283" s="4"/>
      <c r="VPD283" s="3"/>
      <c r="VPE283" s="161"/>
      <c r="VPF283" s="621"/>
      <c r="VPG283" s="623"/>
      <c r="VPH283" s="625"/>
      <c r="VPI283" s="7"/>
      <c r="VPJ283" s="628"/>
      <c r="VPK283" s="629"/>
      <c r="VPL283" s="4"/>
      <c r="VPM283" s="9"/>
      <c r="VPN283" s="631"/>
      <c r="VPO283" s="4"/>
      <c r="VPP283" s="5"/>
      <c r="VPQ283" s="633"/>
      <c r="VPR283" s="646"/>
      <c r="VPS283" s="625"/>
      <c r="VPT283" s="642"/>
      <c r="VPU283" s="644"/>
      <c r="VPV283" s="4"/>
      <c r="VPW283" s="8"/>
      <c r="VPX283" s="7"/>
      <c r="VPY283" s="5"/>
      <c r="VPZ283" s="6"/>
      <c r="VQA283" s="5"/>
      <c r="VQB283" s="159"/>
      <c r="VQC283" s="164"/>
      <c r="VQD283" s="161"/>
      <c r="VQE283" s="164"/>
      <c r="VQF283" s="161"/>
      <c r="VQG283" s="164"/>
      <c r="VQH283" s="163"/>
      <c r="VQI283" s="4"/>
      <c r="VQJ283" s="3"/>
      <c r="VQK283" s="161"/>
      <c r="VQL283" s="621"/>
      <c r="VQM283" s="623"/>
      <c r="VQN283" s="625"/>
      <c r="VQO283" s="7"/>
      <c r="VQP283" s="628"/>
      <c r="VQQ283" s="629"/>
      <c r="VQR283" s="4"/>
      <c r="VQS283" s="9"/>
      <c r="VQT283" s="631"/>
      <c r="VQU283" s="4"/>
      <c r="VQV283" s="5"/>
      <c r="VQW283" s="633"/>
      <c r="VQX283" s="646"/>
      <c r="VQY283" s="625"/>
      <c r="VQZ283" s="642"/>
      <c r="VRA283" s="644"/>
      <c r="VRB283" s="4"/>
      <c r="VRC283" s="8"/>
      <c r="VRD283" s="7"/>
      <c r="VRE283" s="5"/>
      <c r="VRF283" s="6"/>
      <c r="VRG283" s="5"/>
      <c r="VRH283" s="159"/>
      <c r="VRI283" s="164"/>
      <c r="VRJ283" s="161"/>
      <c r="VRK283" s="164"/>
      <c r="VRL283" s="161"/>
      <c r="VRM283" s="164"/>
      <c r="VRN283" s="163"/>
      <c r="VRO283" s="4"/>
      <c r="VRP283" s="3"/>
      <c r="VRQ283" s="161"/>
      <c r="VRR283" s="621"/>
      <c r="VRS283" s="623"/>
      <c r="VRT283" s="625"/>
      <c r="VRU283" s="7"/>
      <c r="VRV283" s="628"/>
      <c r="VRW283" s="629"/>
      <c r="VRX283" s="4"/>
      <c r="VRY283" s="9"/>
      <c r="VRZ283" s="631"/>
      <c r="VSA283" s="4"/>
      <c r="VSB283" s="5"/>
      <c r="VSC283" s="633"/>
      <c r="VSD283" s="646"/>
      <c r="VSE283" s="625"/>
      <c r="VSF283" s="642"/>
      <c r="VSG283" s="644"/>
      <c r="VSH283" s="4"/>
      <c r="VSI283" s="8"/>
      <c r="VSJ283" s="7"/>
      <c r="VSK283" s="5"/>
      <c r="VSL283" s="6"/>
      <c r="VSM283" s="5"/>
      <c r="VSN283" s="159"/>
      <c r="VSO283" s="164"/>
      <c r="VSP283" s="161"/>
      <c r="VSQ283" s="164"/>
      <c r="VSR283" s="161"/>
      <c r="VSS283" s="164"/>
      <c r="VST283" s="163"/>
      <c r="VSU283" s="4"/>
      <c r="VSV283" s="3"/>
      <c r="VSW283" s="161"/>
      <c r="VSX283" s="621"/>
      <c r="VSY283" s="623"/>
      <c r="VSZ283" s="625"/>
      <c r="VTA283" s="7"/>
      <c r="VTB283" s="628"/>
      <c r="VTC283" s="629"/>
      <c r="VTD283" s="4"/>
      <c r="VTE283" s="9"/>
      <c r="VTF283" s="631"/>
      <c r="VTG283" s="4"/>
      <c r="VTH283" s="5"/>
      <c r="VTI283" s="633"/>
      <c r="VTJ283" s="646"/>
      <c r="VTK283" s="625"/>
      <c r="VTL283" s="642"/>
      <c r="VTM283" s="644"/>
      <c r="VTN283" s="4"/>
      <c r="VTO283" s="8"/>
      <c r="VTP283" s="7"/>
      <c r="VTQ283" s="5"/>
      <c r="VTR283" s="6"/>
      <c r="VTS283" s="5"/>
      <c r="VTT283" s="159"/>
      <c r="VTU283" s="164"/>
      <c r="VTV283" s="161"/>
      <c r="VTW283" s="164"/>
      <c r="VTX283" s="161"/>
      <c r="VTY283" s="164"/>
      <c r="VTZ283" s="163"/>
      <c r="VUA283" s="4"/>
      <c r="VUB283" s="3"/>
      <c r="VUC283" s="161"/>
      <c r="VUD283" s="621"/>
      <c r="VUE283" s="623"/>
      <c r="VUF283" s="625"/>
      <c r="VUG283" s="7"/>
      <c r="VUH283" s="628"/>
      <c r="VUI283" s="629"/>
      <c r="VUJ283" s="4"/>
      <c r="VUK283" s="9"/>
      <c r="VUL283" s="631"/>
      <c r="VUM283" s="4"/>
      <c r="VUN283" s="5"/>
      <c r="VUO283" s="633"/>
      <c r="VUP283" s="646"/>
      <c r="VUQ283" s="625"/>
      <c r="VUR283" s="642"/>
      <c r="VUS283" s="644"/>
      <c r="VUT283" s="4"/>
      <c r="VUU283" s="8"/>
      <c r="VUV283" s="7"/>
      <c r="VUW283" s="5"/>
      <c r="VUX283" s="6"/>
      <c r="VUY283" s="5"/>
      <c r="VUZ283" s="159"/>
      <c r="VVA283" s="164"/>
      <c r="VVB283" s="161"/>
      <c r="VVC283" s="164"/>
      <c r="VVD283" s="161"/>
      <c r="VVE283" s="164"/>
      <c r="VVF283" s="163"/>
      <c r="VVG283" s="4"/>
      <c r="VVH283" s="3"/>
      <c r="VVI283" s="161"/>
      <c r="VVJ283" s="621"/>
      <c r="VVK283" s="623"/>
      <c r="VVL283" s="625"/>
      <c r="VVM283" s="7"/>
      <c r="VVN283" s="628"/>
      <c r="VVO283" s="629"/>
      <c r="VVP283" s="4"/>
      <c r="VVQ283" s="9"/>
      <c r="VVR283" s="631"/>
      <c r="VVS283" s="4"/>
      <c r="VVT283" s="5"/>
      <c r="VVU283" s="633"/>
      <c r="VVV283" s="646"/>
      <c r="VVW283" s="625"/>
      <c r="VVX283" s="642"/>
      <c r="VVY283" s="644"/>
      <c r="VVZ283" s="4"/>
      <c r="VWA283" s="8"/>
      <c r="VWB283" s="7"/>
      <c r="VWC283" s="5"/>
      <c r="VWD283" s="6"/>
      <c r="VWE283" s="5"/>
      <c r="VWF283" s="159"/>
      <c r="VWG283" s="164"/>
      <c r="VWH283" s="161"/>
      <c r="VWI283" s="164"/>
      <c r="VWJ283" s="161"/>
      <c r="VWK283" s="164"/>
      <c r="VWL283" s="163"/>
      <c r="VWM283" s="4"/>
      <c r="VWN283" s="3"/>
      <c r="VWO283" s="161"/>
      <c r="VWP283" s="621"/>
      <c r="VWQ283" s="623"/>
      <c r="VWR283" s="625"/>
      <c r="VWS283" s="7"/>
      <c r="VWT283" s="628"/>
      <c r="VWU283" s="629"/>
      <c r="VWV283" s="4"/>
      <c r="VWW283" s="9"/>
      <c r="VWX283" s="631"/>
      <c r="VWY283" s="4"/>
      <c r="VWZ283" s="5"/>
      <c r="VXA283" s="633"/>
      <c r="VXB283" s="646"/>
      <c r="VXC283" s="625"/>
      <c r="VXD283" s="642"/>
      <c r="VXE283" s="644"/>
      <c r="VXF283" s="4"/>
      <c r="VXG283" s="8"/>
      <c r="VXH283" s="7"/>
      <c r="VXI283" s="5"/>
      <c r="VXJ283" s="6"/>
      <c r="VXK283" s="5"/>
      <c r="VXL283" s="159"/>
      <c r="VXM283" s="164"/>
      <c r="VXN283" s="161"/>
      <c r="VXO283" s="164"/>
      <c r="VXP283" s="161"/>
      <c r="VXQ283" s="164"/>
      <c r="VXR283" s="163"/>
      <c r="VXS283" s="4"/>
      <c r="VXT283" s="3"/>
      <c r="VXU283" s="161"/>
      <c r="VXV283" s="621"/>
      <c r="VXW283" s="623"/>
      <c r="VXX283" s="625"/>
      <c r="VXY283" s="7"/>
      <c r="VXZ283" s="628"/>
      <c r="VYA283" s="629"/>
      <c r="VYB283" s="4"/>
      <c r="VYC283" s="9"/>
      <c r="VYD283" s="631"/>
      <c r="VYE283" s="4"/>
      <c r="VYF283" s="5"/>
      <c r="VYG283" s="633"/>
      <c r="VYH283" s="646"/>
      <c r="VYI283" s="625"/>
      <c r="VYJ283" s="642"/>
      <c r="VYK283" s="644"/>
      <c r="VYL283" s="4"/>
      <c r="VYM283" s="8"/>
      <c r="VYN283" s="7"/>
      <c r="VYO283" s="5"/>
      <c r="VYP283" s="6"/>
      <c r="VYQ283" s="5"/>
      <c r="VYR283" s="159"/>
      <c r="VYS283" s="164"/>
      <c r="VYT283" s="161"/>
      <c r="VYU283" s="164"/>
      <c r="VYV283" s="161"/>
      <c r="VYW283" s="164"/>
      <c r="VYX283" s="163"/>
      <c r="VYY283" s="4"/>
      <c r="VYZ283" s="3"/>
      <c r="VZA283" s="161"/>
      <c r="VZB283" s="621"/>
      <c r="VZC283" s="623"/>
      <c r="VZD283" s="625"/>
      <c r="VZE283" s="7"/>
      <c r="VZF283" s="628"/>
      <c r="VZG283" s="629"/>
      <c r="VZH283" s="4"/>
      <c r="VZI283" s="9"/>
      <c r="VZJ283" s="631"/>
      <c r="VZK283" s="4"/>
      <c r="VZL283" s="5"/>
      <c r="VZM283" s="633"/>
      <c r="VZN283" s="646"/>
      <c r="VZO283" s="625"/>
      <c r="VZP283" s="642"/>
      <c r="VZQ283" s="644"/>
      <c r="VZR283" s="4"/>
      <c r="VZS283" s="8"/>
      <c r="VZT283" s="7"/>
      <c r="VZU283" s="5"/>
      <c r="VZV283" s="6"/>
      <c r="VZW283" s="5"/>
      <c r="VZX283" s="159"/>
      <c r="VZY283" s="164"/>
      <c r="VZZ283" s="161"/>
      <c r="WAA283" s="164"/>
      <c r="WAB283" s="161"/>
      <c r="WAC283" s="164"/>
      <c r="WAD283" s="163"/>
      <c r="WAE283" s="4"/>
      <c r="WAF283" s="3"/>
      <c r="WAG283" s="161"/>
      <c r="WAH283" s="621"/>
      <c r="WAI283" s="623"/>
      <c r="WAJ283" s="625"/>
      <c r="WAK283" s="7"/>
      <c r="WAL283" s="628"/>
      <c r="WAM283" s="629"/>
      <c r="WAN283" s="4"/>
      <c r="WAO283" s="9"/>
      <c r="WAP283" s="631"/>
      <c r="WAQ283" s="4"/>
      <c r="WAR283" s="5"/>
      <c r="WAS283" s="633"/>
      <c r="WAT283" s="646"/>
      <c r="WAU283" s="625"/>
      <c r="WAV283" s="642"/>
      <c r="WAW283" s="644"/>
      <c r="WAX283" s="4"/>
      <c r="WAY283" s="8"/>
      <c r="WAZ283" s="7"/>
      <c r="WBA283" s="5"/>
      <c r="WBB283" s="6"/>
      <c r="WBC283" s="5"/>
      <c r="WBD283" s="159"/>
      <c r="WBE283" s="164"/>
      <c r="WBF283" s="161"/>
      <c r="WBG283" s="164"/>
      <c r="WBH283" s="161"/>
      <c r="WBI283" s="164"/>
      <c r="WBJ283" s="163"/>
      <c r="WBK283" s="4"/>
      <c r="WBL283" s="3"/>
      <c r="WBM283" s="161"/>
      <c r="WBN283" s="621"/>
      <c r="WBO283" s="623"/>
      <c r="WBP283" s="625"/>
      <c r="WBQ283" s="7"/>
      <c r="WBR283" s="628"/>
      <c r="WBS283" s="629"/>
      <c r="WBT283" s="4"/>
      <c r="WBU283" s="9"/>
      <c r="WBV283" s="631"/>
      <c r="WBW283" s="4"/>
      <c r="WBX283" s="5"/>
      <c r="WBY283" s="633"/>
      <c r="WBZ283" s="646"/>
      <c r="WCA283" s="625"/>
      <c r="WCB283" s="642"/>
      <c r="WCC283" s="644"/>
      <c r="WCD283" s="4"/>
      <c r="WCE283" s="8"/>
      <c r="WCF283" s="7"/>
      <c r="WCG283" s="5"/>
      <c r="WCH283" s="6"/>
      <c r="WCI283" s="5"/>
      <c r="WCJ283" s="159"/>
      <c r="WCK283" s="164"/>
      <c r="WCL283" s="161"/>
      <c r="WCM283" s="164"/>
      <c r="WCN283" s="161"/>
      <c r="WCO283" s="164"/>
      <c r="WCP283" s="163"/>
      <c r="WCQ283" s="4"/>
      <c r="WCR283" s="3"/>
      <c r="WCS283" s="161"/>
      <c r="WCT283" s="621"/>
      <c r="WCU283" s="623"/>
      <c r="WCV283" s="625"/>
      <c r="WCW283" s="7"/>
      <c r="WCX283" s="628"/>
      <c r="WCY283" s="629"/>
      <c r="WCZ283" s="4"/>
      <c r="WDA283" s="9"/>
      <c r="WDB283" s="631"/>
      <c r="WDC283" s="4"/>
      <c r="WDD283" s="5"/>
      <c r="WDE283" s="633"/>
      <c r="WDF283" s="646"/>
      <c r="WDG283" s="625"/>
      <c r="WDH283" s="642"/>
      <c r="WDI283" s="644"/>
      <c r="WDJ283" s="4"/>
      <c r="WDK283" s="8"/>
      <c r="WDL283" s="7"/>
      <c r="WDM283" s="5"/>
      <c r="WDN283" s="6"/>
      <c r="WDO283" s="5"/>
      <c r="WDP283" s="159"/>
      <c r="WDQ283" s="164"/>
      <c r="WDR283" s="161"/>
      <c r="WDS283" s="164"/>
      <c r="WDT283" s="161"/>
      <c r="WDU283" s="164"/>
      <c r="WDV283" s="163"/>
      <c r="WDW283" s="4"/>
      <c r="WDX283" s="3"/>
      <c r="WDY283" s="161"/>
      <c r="WDZ283" s="621"/>
      <c r="WEA283" s="623"/>
      <c r="WEB283" s="625"/>
      <c r="WEC283" s="7"/>
      <c r="WED283" s="628"/>
      <c r="WEE283" s="629"/>
      <c r="WEF283" s="4"/>
      <c r="WEG283" s="9"/>
      <c r="WEH283" s="631"/>
      <c r="WEI283" s="4"/>
      <c r="WEJ283" s="5"/>
      <c r="WEK283" s="633"/>
      <c r="WEL283" s="646"/>
      <c r="WEM283" s="625"/>
      <c r="WEN283" s="642"/>
      <c r="WEO283" s="644"/>
      <c r="WEP283" s="4"/>
      <c r="WEQ283" s="8"/>
      <c r="WER283" s="7"/>
      <c r="WES283" s="5"/>
      <c r="WET283" s="6"/>
      <c r="WEU283" s="5"/>
      <c r="WEV283" s="159"/>
      <c r="WEW283" s="164"/>
      <c r="WEX283" s="161"/>
      <c r="WEY283" s="164"/>
      <c r="WEZ283" s="161"/>
      <c r="WFA283" s="164"/>
      <c r="WFB283" s="163"/>
      <c r="WFC283" s="4"/>
      <c r="WFD283" s="3"/>
      <c r="WFE283" s="161"/>
      <c r="WFF283" s="621"/>
      <c r="WFG283" s="623"/>
      <c r="WFH283" s="625"/>
      <c r="WFI283" s="7"/>
      <c r="WFJ283" s="628"/>
      <c r="WFK283" s="629"/>
      <c r="WFL283" s="4"/>
      <c r="WFM283" s="9"/>
      <c r="WFN283" s="631"/>
      <c r="WFO283" s="4"/>
      <c r="WFP283" s="5"/>
      <c r="WFQ283" s="633"/>
      <c r="WFR283" s="646"/>
      <c r="WFS283" s="625"/>
      <c r="WFT283" s="642"/>
      <c r="WFU283" s="644"/>
      <c r="WFV283" s="4"/>
      <c r="WFW283" s="8"/>
      <c r="WFX283" s="7"/>
      <c r="WFY283" s="5"/>
      <c r="WFZ283" s="6"/>
      <c r="WGA283" s="5"/>
      <c r="WGB283" s="159"/>
      <c r="WGC283" s="164"/>
      <c r="WGD283" s="161"/>
      <c r="WGE283" s="164"/>
      <c r="WGF283" s="161"/>
      <c r="WGG283" s="164"/>
      <c r="WGH283" s="163"/>
      <c r="WGI283" s="4"/>
      <c r="WGJ283" s="3"/>
      <c r="WGK283" s="161"/>
      <c r="WGL283" s="621"/>
      <c r="WGM283" s="623"/>
      <c r="WGN283" s="625"/>
      <c r="WGO283" s="7"/>
      <c r="WGP283" s="628"/>
      <c r="WGQ283" s="629"/>
      <c r="WGR283" s="4"/>
      <c r="WGS283" s="9"/>
      <c r="WGT283" s="631"/>
      <c r="WGU283" s="4"/>
      <c r="WGV283" s="5"/>
      <c r="WGW283" s="633"/>
      <c r="WGX283" s="646"/>
      <c r="WGY283" s="625"/>
      <c r="WGZ283" s="642"/>
      <c r="WHA283" s="644"/>
      <c r="WHB283" s="4"/>
      <c r="WHC283" s="8"/>
      <c r="WHD283" s="7"/>
      <c r="WHE283" s="5"/>
      <c r="WHF283" s="6"/>
      <c r="WHG283" s="5"/>
      <c r="WHH283" s="159"/>
      <c r="WHI283" s="164"/>
      <c r="WHJ283" s="161"/>
      <c r="WHK283" s="164"/>
      <c r="WHL283" s="161"/>
      <c r="WHM283" s="164"/>
      <c r="WHN283" s="163"/>
      <c r="WHO283" s="4"/>
      <c r="WHP283" s="3"/>
      <c r="WHQ283" s="161"/>
      <c r="WHR283" s="621"/>
      <c r="WHS283" s="623"/>
      <c r="WHT283" s="625"/>
      <c r="WHU283" s="7"/>
      <c r="WHV283" s="628"/>
      <c r="WHW283" s="629"/>
      <c r="WHX283" s="4"/>
      <c r="WHY283" s="9"/>
      <c r="WHZ283" s="631"/>
      <c r="WIA283" s="4"/>
      <c r="WIB283" s="5"/>
      <c r="WIC283" s="633"/>
      <c r="WID283" s="646"/>
      <c r="WIE283" s="625"/>
      <c r="WIF283" s="642"/>
      <c r="WIG283" s="644"/>
      <c r="WIH283" s="4"/>
      <c r="WII283" s="8"/>
      <c r="WIJ283" s="7"/>
      <c r="WIK283" s="5"/>
      <c r="WIL283" s="6"/>
      <c r="WIM283" s="5"/>
      <c r="WIN283" s="159"/>
      <c r="WIO283" s="164"/>
      <c r="WIP283" s="161"/>
      <c r="WIQ283" s="164"/>
      <c r="WIR283" s="161"/>
      <c r="WIS283" s="164"/>
      <c r="WIT283" s="163"/>
      <c r="WIU283" s="4"/>
      <c r="WIV283" s="3"/>
      <c r="WIW283" s="161"/>
      <c r="WIX283" s="621"/>
      <c r="WIY283" s="623"/>
      <c r="WIZ283" s="625"/>
      <c r="WJA283" s="7"/>
      <c r="WJB283" s="628"/>
      <c r="WJC283" s="629"/>
      <c r="WJD283" s="4"/>
      <c r="WJE283" s="9"/>
      <c r="WJF283" s="631"/>
      <c r="WJG283" s="4"/>
      <c r="WJH283" s="5"/>
      <c r="WJI283" s="633"/>
      <c r="WJJ283" s="646"/>
      <c r="WJK283" s="625"/>
      <c r="WJL283" s="642"/>
      <c r="WJM283" s="644"/>
      <c r="WJN283" s="4"/>
      <c r="WJO283" s="8"/>
      <c r="WJP283" s="7"/>
      <c r="WJQ283" s="5"/>
      <c r="WJR283" s="6"/>
      <c r="WJS283" s="5"/>
      <c r="WJT283" s="159"/>
      <c r="WJU283" s="164"/>
      <c r="WJV283" s="161"/>
      <c r="WJW283" s="164"/>
      <c r="WJX283" s="161"/>
      <c r="WJY283" s="164"/>
      <c r="WJZ283" s="163"/>
      <c r="WKA283" s="4"/>
      <c r="WKB283" s="3"/>
      <c r="WKC283" s="161"/>
      <c r="WKD283" s="621"/>
      <c r="WKE283" s="623"/>
      <c r="WKF283" s="625"/>
      <c r="WKG283" s="7"/>
      <c r="WKH283" s="628"/>
      <c r="WKI283" s="629"/>
      <c r="WKJ283" s="4"/>
      <c r="WKK283" s="9"/>
      <c r="WKL283" s="631"/>
      <c r="WKM283" s="4"/>
      <c r="WKN283" s="5"/>
      <c r="WKO283" s="633"/>
      <c r="WKP283" s="646"/>
      <c r="WKQ283" s="625"/>
      <c r="WKR283" s="642"/>
      <c r="WKS283" s="644"/>
      <c r="WKT283" s="4"/>
      <c r="WKU283" s="8"/>
      <c r="WKV283" s="7"/>
      <c r="WKW283" s="5"/>
      <c r="WKX283" s="6"/>
      <c r="WKY283" s="5"/>
      <c r="WKZ283" s="159"/>
      <c r="WLA283" s="164"/>
      <c r="WLB283" s="161"/>
      <c r="WLC283" s="164"/>
      <c r="WLD283" s="161"/>
      <c r="WLE283" s="164"/>
      <c r="WLF283" s="163"/>
      <c r="WLG283" s="4"/>
      <c r="WLH283" s="3"/>
      <c r="WLI283" s="161"/>
      <c r="WLJ283" s="621"/>
      <c r="WLK283" s="623"/>
      <c r="WLL283" s="625"/>
      <c r="WLM283" s="7"/>
      <c r="WLN283" s="628"/>
      <c r="WLO283" s="629"/>
      <c r="WLP283" s="4"/>
      <c r="WLQ283" s="9"/>
      <c r="WLR283" s="631"/>
      <c r="WLS283" s="4"/>
      <c r="WLT283" s="5"/>
      <c r="WLU283" s="633"/>
      <c r="WLV283" s="646"/>
      <c r="WLW283" s="625"/>
      <c r="WLX283" s="642"/>
      <c r="WLY283" s="644"/>
      <c r="WLZ283" s="4"/>
      <c r="WMA283" s="8"/>
      <c r="WMB283" s="7"/>
      <c r="WMC283" s="5"/>
      <c r="WMD283" s="6"/>
      <c r="WME283" s="5"/>
      <c r="WMF283" s="159"/>
      <c r="WMG283" s="164"/>
      <c r="WMH283" s="161"/>
      <c r="WMI283" s="164"/>
      <c r="WMJ283" s="161"/>
      <c r="WMK283" s="164"/>
      <c r="WML283" s="163"/>
      <c r="WMM283" s="4"/>
      <c r="WMN283" s="3"/>
      <c r="WMO283" s="161"/>
      <c r="WMP283" s="621"/>
      <c r="WMQ283" s="623"/>
      <c r="WMR283" s="625"/>
      <c r="WMS283" s="7"/>
      <c r="WMT283" s="628"/>
      <c r="WMU283" s="629"/>
      <c r="WMV283" s="4"/>
      <c r="WMW283" s="9"/>
      <c r="WMX283" s="631"/>
      <c r="WMY283" s="4"/>
      <c r="WMZ283" s="5"/>
      <c r="WNA283" s="633"/>
      <c r="WNB283" s="646"/>
      <c r="WNC283" s="625"/>
      <c r="WND283" s="642"/>
      <c r="WNE283" s="644"/>
      <c r="WNF283" s="4"/>
      <c r="WNG283" s="8"/>
      <c r="WNH283" s="7"/>
      <c r="WNI283" s="5"/>
      <c r="WNJ283" s="6"/>
      <c r="WNK283" s="5"/>
      <c r="WNL283" s="159"/>
      <c r="WNM283" s="164"/>
      <c r="WNN283" s="161"/>
      <c r="WNO283" s="164"/>
      <c r="WNP283" s="161"/>
      <c r="WNQ283" s="164"/>
      <c r="WNR283" s="163"/>
      <c r="WNS283" s="4"/>
      <c r="WNT283" s="3"/>
      <c r="WNU283" s="161"/>
      <c r="WNV283" s="621"/>
      <c r="WNW283" s="623"/>
      <c r="WNX283" s="625"/>
      <c r="WNY283" s="7"/>
      <c r="WNZ283" s="628"/>
      <c r="WOA283" s="629"/>
      <c r="WOB283" s="4"/>
      <c r="WOC283" s="9"/>
      <c r="WOD283" s="631"/>
      <c r="WOE283" s="4"/>
      <c r="WOF283" s="5"/>
      <c r="WOG283" s="633"/>
      <c r="WOH283" s="646"/>
      <c r="WOI283" s="625"/>
      <c r="WOJ283" s="642"/>
      <c r="WOK283" s="644"/>
      <c r="WOL283" s="4"/>
      <c r="WOM283" s="8"/>
      <c r="WON283" s="7"/>
      <c r="WOO283" s="5"/>
      <c r="WOP283" s="6"/>
      <c r="WOQ283" s="5"/>
      <c r="WOR283" s="159"/>
      <c r="WOS283" s="164"/>
      <c r="WOT283" s="161"/>
      <c r="WOU283" s="164"/>
      <c r="WOV283" s="161"/>
      <c r="WOW283" s="164"/>
      <c r="WOX283" s="163"/>
      <c r="WOY283" s="4"/>
      <c r="WOZ283" s="3"/>
      <c r="WPA283" s="161"/>
      <c r="WPB283" s="621"/>
      <c r="WPC283" s="623"/>
      <c r="WPD283" s="625"/>
      <c r="WPE283" s="7"/>
      <c r="WPF283" s="628"/>
      <c r="WPG283" s="629"/>
      <c r="WPH283" s="4"/>
      <c r="WPI283" s="9"/>
      <c r="WPJ283" s="631"/>
      <c r="WPK283" s="4"/>
      <c r="WPL283" s="5"/>
      <c r="WPM283" s="633"/>
      <c r="WPN283" s="646"/>
      <c r="WPO283" s="625"/>
      <c r="WPP283" s="642"/>
      <c r="WPQ283" s="644"/>
      <c r="WPR283" s="4"/>
      <c r="WPS283" s="8"/>
      <c r="WPT283" s="7"/>
      <c r="WPU283" s="5"/>
      <c r="WPV283" s="6"/>
      <c r="WPW283" s="5"/>
      <c r="WPX283" s="159"/>
      <c r="WPY283" s="164"/>
      <c r="WPZ283" s="161"/>
      <c r="WQA283" s="164"/>
      <c r="WQB283" s="161"/>
      <c r="WQC283" s="164"/>
      <c r="WQD283" s="163"/>
      <c r="WQE283" s="4"/>
      <c r="WQF283" s="3"/>
      <c r="WQG283" s="161"/>
      <c r="WQH283" s="621"/>
      <c r="WQI283" s="623"/>
      <c r="WQJ283" s="625"/>
      <c r="WQK283" s="7"/>
      <c r="WQL283" s="628"/>
      <c r="WQM283" s="629"/>
      <c r="WQN283" s="4"/>
      <c r="WQO283" s="9"/>
      <c r="WQP283" s="631"/>
      <c r="WQQ283" s="4"/>
      <c r="WQR283" s="5"/>
      <c r="WQS283" s="633"/>
      <c r="WQT283" s="646"/>
      <c r="WQU283" s="625"/>
      <c r="WQV283" s="642"/>
      <c r="WQW283" s="644"/>
      <c r="WQX283" s="4"/>
      <c r="WQY283" s="8"/>
      <c r="WQZ283" s="7"/>
      <c r="WRA283" s="5"/>
      <c r="WRB283" s="6"/>
      <c r="WRC283" s="5"/>
      <c r="WRD283" s="159"/>
      <c r="WRE283" s="164"/>
      <c r="WRF283" s="161"/>
      <c r="WRG283" s="164"/>
      <c r="WRH283" s="161"/>
      <c r="WRI283" s="164"/>
      <c r="WRJ283" s="163"/>
      <c r="WRK283" s="4"/>
      <c r="WRL283" s="3"/>
      <c r="WRM283" s="161"/>
      <c r="WRN283" s="621"/>
      <c r="WRO283" s="623"/>
      <c r="WRP283" s="625"/>
      <c r="WRQ283" s="7"/>
      <c r="WRR283" s="628"/>
      <c r="WRS283" s="629"/>
      <c r="WRT283" s="4"/>
      <c r="WRU283" s="9"/>
      <c r="WRV283" s="631"/>
      <c r="WRW283" s="4"/>
      <c r="WRX283" s="5"/>
      <c r="WRY283" s="633"/>
      <c r="WRZ283" s="646"/>
      <c r="WSA283" s="625"/>
      <c r="WSB283" s="642"/>
      <c r="WSC283" s="644"/>
      <c r="WSD283" s="4"/>
      <c r="WSE283" s="8"/>
      <c r="WSF283" s="7"/>
      <c r="WSG283" s="5"/>
      <c r="WSH283" s="6"/>
      <c r="WSI283" s="5"/>
      <c r="WSJ283" s="159"/>
      <c r="WSK283" s="164"/>
      <c r="WSL283" s="161"/>
      <c r="WSM283" s="164"/>
      <c r="WSN283" s="161"/>
      <c r="WSO283" s="164"/>
      <c r="WSP283" s="163"/>
      <c r="WSQ283" s="4"/>
      <c r="WSR283" s="3"/>
      <c r="WSS283" s="161"/>
      <c r="WST283" s="621"/>
      <c r="WSU283" s="623"/>
      <c r="WSV283" s="625"/>
      <c r="WSW283" s="7"/>
      <c r="WSX283" s="628"/>
      <c r="WSY283" s="629"/>
      <c r="WSZ283" s="4"/>
      <c r="WTA283" s="9"/>
      <c r="WTB283" s="631"/>
      <c r="WTC283" s="4"/>
      <c r="WTD283" s="5"/>
      <c r="WTE283" s="633"/>
      <c r="WTF283" s="646"/>
      <c r="WTG283" s="625"/>
      <c r="WTH283" s="642"/>
      <c r="WTI283" s="644"/>
      <c r="WTJ283" s="4"/>
      <c r="WTK283" s="8"/>
      <c r="WTL283" s="7"/>
      <c r="WTM283" s="5"/>
      <c r="WTN283" s="6"/>
      <c r="WTO283" s="5"/>
      <c r="WTP283" s="159"/>
      <c r="WTQ283" s="164"/>
      <c r="WTR283" s="161"/>
      <c r="WTS283" s="164"/>
      <c r="WTT283" s="161"/>
      <c r="WTU283" s="164"/>
      <c r="WTV283" s="163"/>
      <c r="WTW283" s="4"/>
      <c r="WTX283" s="3"/>
      <c r="WTY283" s="161"/>
      <c r="WTZ283" s="621"/>
      <c r="WUA283" s="623"/>
      <c r="WUB283" s="625"/>
      <c r="WUC283" s="7"/>
      <c r="WUD283" s="628"/>
      <c r="WUE283" s="629"/>
      <c r="WUF283" s="4"/>
      <c r="WUG283" s="9"/>
      <c r="WUH283" s="631"/>
      <c r="WUI283" s="4"/>
      <c r="WUJ283" s="5"/>
      <c r="WUK283" s="633"/>
      <c r="WUL283" s="646"/>
      <c r="WUM283" s="625"/>
      <c r="WUN283" s="642"/>
      <c r="WUO283" s="644"/>
      <c r="WUP283" s="4"/>
      <c r="WUQ283" s="8"/>
      <c r="WUR283" s="7"/>
      <c r="WUS283" s="5"/>
      <c r="WUT283" s="6"/>
      <c r="WUU283" s="5"/>
      <c r="WUV283" s="159"/>
      <c r="WUW283" s="164"/>
      <c r="WUX283" s="161"/>
      <c r="WUY283" s="164"/>
      <c r="WUZ283" s="161"/>
      <c r="WVA283" s="164"/>
      <c r="WVB283" s="163"/>
      <c r="WVC283" s="4"/>
      <c r="WVD283" s="3"/>
      <c r="WVE283" s="161"/>
      <c r="WVF283" s="621"/>
      <c r="WVG283" s="623"/>
      <c r="WVH283" s="625"/>
      <c r="WVI283" s="7"/>
      <c r="WVJ283" s="628"/>
      <c r="WVK283" s="629"/>
      <c r="WVL283" s="4"/>
      <c r="WVM283" s="9"/>
      <c r="WVN283" s="631"/>
      <c r="WVO283" s="4"/>
      <c r="WVP283" s="5"/>
      <c r="WVQ283" s="633"/>
      <c r="WVR283" s="646"/>
      <c r="WVS283" s="625"/>
      <c r="WVT283" s="642"/>
      <c r="WVU283" s="644"/>
      <c r="WVV283" s="4"/>
      <c r="WVW283" s="8"/>
      <c r="WVX283" s="7"/>
      <c r="WVY283" s="5"/>
      <c r="WVZ283" s="6"/>
      <c r="WWA283" s="5"/>
      <c r="WWB283" s="159"/>
      <c r="WWC283" s="164"/>
      <c r="WWD283" s="161"/>
      <c r="WWE283" s="164"/>
      <c r="WWF283" s="161"/>
      <c r="WWG283" s="164"/>
      <c r="WWH283" s="163"/>
      <c r="WWI283" s="4"/>
      <c r="WWJ283" s="3"/>
      <c r="WWK283" s="161"/>
      <c r="WWL283" s="621"/>
      <c r="WWM283" s="623"/>
      <c r="WWN283" s="625"/>
      <c r="WWO283" s="7"/>
      <c r="WWP283" s="628"/>
      <c r="WWQ283" s="629"/>
      <c r="WWR283" s="4"/>
      <c r="WWS283" s="9"/>
      <c r="WWT283" s="631"/>
      <c r="WWU283" s="4"/>
      <c r="WWV283" s="5"/>
      <c r="WWW283" s="633"/>
      <c r="WWX283" s="646"/>
      <c r="WWY283" s="625"/>
      <c r="WWZ283" s="642"/>
      <c r="WXA283" s="644"/>
      <c r="WXB283" s="4"/>
      <c r="WXC283" s="8"/>
      <c r="WXD283" s="7"/>
      <c r="WXE283" s="5"/>
      <c r="WXF283" s="6"/>
      <c r="WXG283" s="5"/>
      <c r="WXH283" s="159"/>
      <c r="WXI283" s="164"/>
      <c r="WXJ283" s="161"/>
      <c r="WXK283" s="164"/>
      <c r="WXL283" s="161"/>
      <c r="WXM283" s="164"/>
      <c r="WXN283" s="163"/>
      <c r="WXO283" s="4"/>
      <c r="WXP283" s="3"/>
      <c r="WXQ283" s="161"/>
      <c r="WXR283" s="621"/>
      <c r="WXS283" s="623"/>
      <c r="WXT283" s="625"/>
      <c r="WXU283" s="7"/>
      <c r="WXV283" s="628"/>
      <c r="WXW283" s="629"/>
      <c r="WXX283" s="4"/>
      <c r="WXY283" s="9"/>
      <c r="WXZ283" s="631"/>
      <c r="WYA283" s="4"/>
      <c r="WYB283" s="5"/>
      <c r="WYC283" s="633"/>
      <c r="WYD283" s="646"/>
      <c r="WYE283" s="625"/>
      <c r="WYF283" s="642"/>
      <c r="WYG283" s="644"/>
      <c r="WYH283" s="4"/>
      <c r="WYI283" s="8"/>
      <c r="WYJ283" s="7"/>
      <c r="WYK283" s="5"/>
      <c r="WYL283" s="6"/>
      <c r="WYM283" s="5"/>
      <c r="WYN283" s="159"/>
      <c r="WYO283" s="164"/>
      <c r="WYP283" s="161"/>
      <c r="WYQ283" s="164"/>
      <c r="WYR283" s="161"/>
      <c r="WYS283" s="164"/>
      <c r="WYT283" s="163"/>
      <c r="WYU283" s="4"/>
      <c r="WYV283" s="3"/>
      <c r="WYW283" s="161"/>
      <c r="WYX283" s="621"/>
      <c r="WYY283" s="623"/>
      <c r="WYZ283" s="625"/>
      <c r="WZA283" s="7"/>
      <c r="WZB283" s="628"/>
      <c r="WZC283" s="629"/>
      <c r="WZD283" s="4"/>
      <c r="WZE283" s="9"/>
      <c r="WZF283" s="631"/>
      <c r="WZG283" s="4"/>
      <c r="WZH283" s="5"/>
      <c r="WZI283" s="633"/>
      <c r="WZJ283" s="646"/>
      <c r="WZK283" s="625"/>
      <c r="WZL283" s="642"/>
      <c r="WZM283" s="644"/>
      <c r="WZN283" s="4"/>
      <c r="WZO283" s="8"/>
      <c r="WZP283" s="7"/>
      <c r="WZQ283" s="5"/>
      <c r="WZR283" s="6"/>
      <c r="WZS283" s="5"/>
      <c r="WZT283" s="159"/>
      <c r="WZU283" s="164"/>
      <c r="WZV283" s="161"/>
      <c r="WZW283" s="164"/>
      <c r="WZX283" s="161"/>
      <c r="WZY283" s="164"/>
      <c r="WZZ283" s="163"/>
      <c r="XAA283" s="4"/>
      <c r="XAB283" s="3"/>
      <c r="XAC283" s="161"/>
      <c r="XAD283" s="621"/>
      <c r="XAE283" s="623"/>
      <c r="XAF283" s="625"/>
      <c r="XAG283" s="7"/>
      <c r="XAH283" s="628"/>
      <c r="XAI283" s="629"/>
      <c r="XAJ283" s="4"/>
      <c r="XAK283" s="9"/>
      <c r="XAL283" s="631"/>
      <c r="XAM283" s="4"/>
      <c r="XAN283" s="5"/>
      <c r="XAO283" s="633"/>
      <c r="XAP283" s="646"/>
      <c r="XAQ283" s="625"/>
      <c r="XAR283" s="642"/>
      <c r="XAS283" s="644"/>
      <c r="XAT283" s="4"/>
      <c r="XAU283" s="8"/>
      <c r="XAV283" s="7"/>
      <c r="XAW283" s="5"/>
      <c r="XAX283" s="6"/>
      <c r="XAY283" s="5"/>
      <c r="XAZ283" s="159"/>
      <c r="XBA283" s="164"/>
      <c r="XBB283" s="161"/>
      <c r="XBC283" s="164"/>
      <c r="XBD283" s="161"/>
      <c r="XBE283" s="164"/>
      <c r="XBF283" s="163"/>
      <c r="XBG283" s="4"/>
      <c r="XBH283" s="3"/>
      <c r="XBI283" s="161"/>
      <c r="XBJ283" s="621"/>
      <c r="XBK283" s="623"/>
      <c r="XBL283" s="625"/>
      <c r="XBM283" s="7"/>
      <c r="XBN283" s="628"/>
      <c r="XBO283" s="629"/>
      <c r="XBP283" s="4"/>
      <c r="XBQ283" s="9"/>
      <c r="XBR283" s="631"/>
      <c r="XBS283" s="4"/>
      <c r="XBT283" s="5"/>
      <c r="XBU283" s="633"/>
      <c r="XBV283" s="646"/>
      <c r="XBW283" s="625"/>
      <c r="XBX283" s="642"/>
      <c r="XBY283" s="644"/>
      <c r="XBZ283" s="4"/>
      <c r="XCA283" s="8"/>
      <c r="XCB283" s="7"/>
      <c r="XCC283" s="5"/>
      <c r="XCD283" s="6"/>
      <c r="XCE283" s="5"/>
      <c r="XCF283" s="159"/>
      <c r="XCG283" s="164"/>
      <c r="XCH283" s="161"/>
      <c r="XCI283" s="164"/>
      <c r="XCJ283" s="161"/>
      <c r="XCK283" s="164"/>
      <c r="XCL283" s="163"/>
      <c r="XCM283" s="4"/>
      <c r="XCN283" s="3"/>
      <c r="XCO283" s="161"/>
      <c r="XCP283" s="621"/>
      <c r="XCQ283" s="623"/>
      <c r="XCR283" s="625"/>
      <c r="XCS283" s="7"/>
      <c r="XCT283" s="628"/>
      <c r="XCU283" s="629"/>
      <c r="XCV283" s="4"/>
      <c r="XCW283" s="9"/>
      <c r="XCX283" s="631"/>
      <c r="XCY283" s="4"/>
      <c r="XCZ283" s="5"/>
      <c r="XDA283" s="633"/>
      <c r="XDB283" s="646"/>
      <c r="XDC283" s="625"/>
      <c r="XDD283" s="642"/>
      <c r="XDE283" s="644"/>
      <c r="XDF283" s="4"/>
      <c r="XDG283" s="8"/>
      <c r="XDH283" s="7"/>
      <c r="XDI283" s="5"/>
      <c r="XDJ283" s="6"/>
      <c r="XDK283" s="5"/>
      <c r="XDL283" s="159"/>
      <c r="XDM283" s="164"/>
      <c r="XDN283" s="161"/>
      <c r="XDO283" s="164"/>
      <c r="XDP283" s="161"/>
      <c r="XDQ283" s="164"/>
      <c r="XDR283" s="163"/>
      <c r="XDS283" s="4"/>
      <c r="XDT283" s="3"/>
      <c r="XDU283" s="161"/>
      <c r="XDV283" s="621"/>
      <c r="XDW283" s="623"/>
      <c r="XDX283" s="625"/>
      <c r="XDY283" s="7"/>
      <c r="XDZ283" s="628"/>
      <c r="XEA283" s="629"/>
      <c r="XEB283" s="4"/>
      <c r="XEC283" s="9"/>
      <c r="XED283" s="631"/>
      <c r="XEE283" s="4"/>
      <c r="XEF283" s="5"/>
      <c r="XEG283" s="633"/>
      <c r="XEH283" s="646"/>
      <c r="XEI283" s="625"/>
      <c r="XEJ283" s="642"/>
      <c r="XEK283" s="644"/>
      <c r="XEL283" s="4"/>
      <c r="XEM283" s="8"/>
      <c r="XEN283" s="7"/>
      <c r="XEO283" s="5"/>
      <c r="XEP283" s="6"/>
      <c r="XEQ283" s="5"/>
      <c r="XER283" s="159"/>
      <c r="XES283" s="164"/>
      <c r="XET283" s="161"/>
      <c r="XEU283" s="164"/>
      <c r="XEV283" s="161"/>
      <c r="XEW283" s="164"/>
      <c r="XEX283" s="163"/>
      <c r="XEY283" s="4"/>
      <c r="XEZ283" s="3"/>
      <c r="XFA283" s="161"/>
      <c r="XFB283" s="621"/>
      <c r="XFC283" s="623"/>
      <c r="XFD283" s="625"/>
    </row>
    <row r="284" spans="1:16384" ht="16.5">
      <c r="A284" s="316"/>
      <c r="B284" s="316"/>
      <c r="C284" s="317"/>
      <c r="D284" s="316"/>
      <c r="E284" s="379"/>
      <c r="F284" s="557"/>
      <c r="G284" s="316"/>
      <c r="H284" s="318"/>
      <c r="I284" s="561"/>
      <c r="J284" s="548"/>
      <c r="K284" s="564"/>
      <c r="L284" s="550"/>
      <c r="M284" s="548"/>
      <c r="N284" s="316"/>
      <c r="O284" s="318"/>
      <c r="P284" s="31"/>
      <c r="Q284" s="414"/>
      <c r="R284" s="31" t="s">
        <v>4</v>
      </c>
      <c r="S284" s="320" t="s">
        <v>3</v>
      </c>
      <c r="T284" s="321"/>
      <c r="U284" s="320">
        <v>1</v>
      </c>
      <c r="V284" s="321" t="s">
        <v>170</v>
      </c>
      <c r="W284" s="322">
        <v>15</v>
      </c>
      <c r="X284" s="323">
        <v>0</v>
      </c>
      <c r="Y284" s="322">
        <v>0</v>
      </c>
      <c r="Z284" s="415">
        <f t="shared" si="22"/>
        <v>15</v>
      </c>
      <c r="AA284" s="31"/>
      <c r="AB284" s="31"/>
      <c r="AC284" s="315"/>
      <c r="AD284" s="326"/>
      <c r="AE284" s="327"/>
      <c r="AF284" s="360"/>
      <c r="AG284" s="360"/>
      <c r="AH284" s="313"/>
      <c r="AI284" s="329"/>
      <c r="AJ284" s="312"/>
      <c r="AK284" s="312"/>
      <c r="AL284" s="314"/>
      <c r="AM284" s="314">
        <v>350000</v>
      </c>
      <c r="AN284" s="330">
        <f>+AM284*W284</f>
        <v>5250000</v>
      </c>
      <c r="AO284" s="314"/>
      <c r="AP284" s="314"/>
      <c r="AQ284" s="312"/>
      <c r="AR284" s="313"/>
      <c r="AS284" s="312"/>
      <c r="AT284" s="313"/>
      <c r="AU284" s="313"/>
      <c r="AV284" s="329"/>
      <c r="AW284" s="314"/>
      <c r="AX284" s="11"/>
      <c r="AY284" s="12"/>
      <c r="AZ284" s="162"/>
      <c r="BA284" s="37"/>
      <c r="BB284" s="37"/>
      <c r="BC284" s="37"/>
      <c r="BD284" s="37"/>
      <c r="BE284" s="37"/>
      <c r="BF284" s="28"/>
      <c r="BG284" s="11"/>
      <c r="BH284" s="10"/>
      <c r="BI284" s="37"/>
      <c r="BJ284" s="162"/>
      <c r="BK284" s="162"/>
      <c r="BL284" s="29"/>
      <c r="BM284" s="12"/>
      <c r="BN284" s="37"/>
      <c r="BO284" s="37"/>
      <c r="BP284" s="11"/>
      <c r="BQ284" s="24"/>
      <c r="BR284" s="28"/>
      <c r="BS284" s="11"/>
      <c r="BT284" s="12"/>
      <c r="BU284" s="27"/>
      <c r="BV284" s="37"/>
      <c r="BW284" s="29"/>
      <c r="BX284" s="36"/>
      <c r="BY284" s="14"/>
      <c r="BZ284" s="11"/>
      <c r="CA284" s="13"/>
      <c r="CB284" s="12"/>
      <c r="CC284" s="12"/>
      <c r="CD284" s="11"/>
      <c r="CE284" s="12"/>
      <c r="CF284" s="162"/>
      <c r="CG284" s="37"/>
      <c r="CH284" s="37"/>
      <c r="CI284" s="37"/>
      <c r="CJ284" s="37"/>
      <c r="CK284" s="37"/>
      <c r="CL284" s="28"/>
      <c r="CM284" s="11"/>
      <c r="CN284" s="10"/>
      <c r="CO284" s="37"/>
      <c r="CP284" s="162"/>
      <c r="CQ284" s="162"/>
      <c r="CR284" s="29"/>
      <c r="CS284" s="12"/>
      <c r="CT284" s="37"/>
      <c r="CU284" s="37"/>
      <c r="CV284" s="11"/>
      <c r="CW284" s="24"/>
      <c r="CX284" s="28"/>
      <c r="CY284" s="11"/>
      <c r="CZ284" s="12"/>
      <c r="DA284" s="27"/>
      <c r="DB284" s="37"/>
      <c r="DC284" s="29"/>
      <c r="DD284" s="36"/>
      <c r="DE284" s="14"/>
      <c r="DF284" s="11"/>
      <c r="DG284" s="13"/>
      <c r="DH284" s="12"/>
      <c r="DI284" s="12"/>
      <c r="DJ284" s="11"/>
      <c r="DK284" s="12"/>
      <c r="DL284" s="162"/>
      <c r="DM284" s="37"/>
      <c r="DN284" s="37"/>
      <c r="DO284" s="37"/>
      <c r="DP284" s="37"/>
      <c r="DQ284" s="37"/>
      <c r="DR284" s="28"/>
      <c r="DS284" s="11"/>
      <c r="DT284" s="10"/>
      <c r="DU284" s="37"/>
      <c r="DV284" s="162"/>
      <c r="DW284" s="162"/>
      <c r="DX284" s="29"/>
      <c r="DY284" s="12"/>
      <c r="DZ284" s="37"/>
      <c r="EA284" s="37"/>
      <c r="EB284" s="11"/>
      <c r="EC284" s="24"/>
      <c r="ED284" s="28"/>
      <c r="EE284" s="11"/>
      <c r="EF284" s="12"/>
      <c r="EG284" s="27"/>
      <c r="EH284" s="37"/>
      <c r="EI284" s="29"/>
      <c r="EJ284" s="36"/>
      <c r="EK284" s="14"/>
      <c r="EL284" s="11"/>
      <c r="EM284" s="13"/>
      <c r="EN284" s="12"/>
      <c r="EO284" s="12"/>
      <c r="EP284" s="11"/>
      <c r="EQ284" s="12"/>
      <c r="ER284" s="162"/>
      <c r="ES284" s="37"/>
      <c r="ET284" s="37"/>
      <c r="EU284" s="37"/>
      <c r="EV284" s="37"/>
      <c r="EW284" s="37"/>
      <c r="EX284" s="28"/>
      <c r="EY284" s="11"/>
      <c r="EZ284" s="10"/>
      <c r="FA284" s="37"/>
      <c r="FB284" s="162"/>
      <c r="FC284" s="162"/>
      <c r="FD284" s="29"/>
      <c r="FE284" s="12"/>
      <c r="FF284" s="37"/>
      <c r="FG284" s="37"/>
      <c r="FH284" s="11"/>
      <c r="FI284" s="24"/>
      <c r="FJ284" s="28"/>
      <c r="FK284" s="11"/>
      <c r="FL284" s="12"/>
      <c r="FM284" s="27"/>
      <c r="FN284" s="37"/>
      <c r="FO284" s="29"/>
      <c r="FP284" s="36"/>
      <c r="FQ284" s="14"/>
      <c r="FR284" s="11"/>
      <c r="FS284" s="13"/>
      <c r="FT284" s="12"/>
      <c r="FU284" s="12"/>
      <c r="FV284" s="11"/>
      <c r="FW284" s="12"/>
      <c r="FX284" s="162"/>
      <c r="FY284" s="37"/>
      <c r="FZ284" s="37"/>
      <c r="GA284" s="37"/>
      <c r="GB284" s="37"/>
      <c r="GC284" s="37"/>
      <c r="GD284" s="28"/>
      <c r="GE284" s="11"/>
      <c r="GF284" s="10"/>
      <c r="GG284" s="37"/>
      <c r="GH284" s="162"/>
      <c r="GI284" s="162"/>
      <c r="GJ284" s="29"/>
      <c r="GK284" s="12"/>
      <c r="GL284" s="37"/>
      <c r="GM284" s="37"/>
      <c r="GN284" s="11"/>
      <c r="GO284" s="24"/>
      <c r="GP284" s="28"/>
      <c r="GQ284" s="11"/>
      <c r="GR284" s="12"/>
      <c r="GS284" s="27"/>
      <c r="GT284" s="37"/>
      <c r="GU284" s="29"/>
      <c r="GV284" s="36"/>
      <c r="GW284" s="14"/>
      <c r="GX284" s="11"/>
      <c r="GY284" s="13"/>
      <c r="GZ284" s="12"/>
      <c r="HA284" s="12"/>
      <c r="HB284" s="11"/>
      <c r="HC284" s="12"/>
      <c r="HD284" s="162"/>
      <c r="HE284" s="37"/>
      <c r="HF284" s="37"/>
      <c r="HG284" s="37"/>
      <c r="HH284" s="37"/>
      <c r="HI284" s="37"/>
      <c r="HJ284" s="28"/>
      <c r="HK284" s="11"/>
      <c r="HL284" s="10"/>
      <c r="HM284" s="37"/>
      <c r="HN284" s="162"/>
      <c r="HO284" s="162"/>
      <c r="HP284" s="29"/>
      <c r="HQ284" s="12"/>
      <c r="HR284" s="37"/>
      <c r="HS284" s="37"/>
      <c r="HT284" s="11"/>
      <c r="HU284" s="24"/>
      <c r="HV284" s="28"/>
      <c r="HW284" s="11"/>
      <c r="HX284" s="12"/>
      <c r="HY284" s="27"/>
      <c r="HZ284" s="37"/>
      <c r="IA284" s="29"/>
      <c r="IB284" s="36"/>
      <c r="IC284" s="14"/>
      <c r="ID284" s="11"/>
      <c r="IE284" s="13"/>
      <c r="IF284" s="12"/>
      <c r="IG284" s="12"/>
      <c r="IH284" s="11"/>
      <c r="II284" s="12"/>
      <c r="IJ284" s="162"/>
      <c r="IK284" s="37"/>
      <c r="IL284" s="37"/>
      <c r="IM284" s="37"/>
      <c r="IN284" s="37"/>
      <c r="IO284" s="37"/>
      <c r="IP284" s="28"/>
      <c r="IQ284" s="11"/>
      <c r="IR284" s="10"/>
      <c r="IS284" s="37"/>
      <c r="IT284" s="162"/>
      <c r="IU284" s="162"/>
      <c r="IV284" s="29"/>
      <c r="IW284" s="12"/>
      <c r="IX284" s="37"/>
      <c r="IY284" s="37"/>
      <c r="IZ284" s="11"/>
      <c r="JA284" s="24"/>
      <c r="JB284" s="28"/>
      <c r="JC284" s="11"/>
      <c r="JD284" s="12"/>
      <c r="JE284" s="27"/>
      <c r="JF284" s="37"/>
      <c r="JG284" s="29"/>
      <c r="JH284" s="36"/>
      <c r="JI284" s="14"/>
      <c r="JJ284" s="11"/>
      <c r="JK284" s="13"/>
      <c r="JL284" s="12"/>
      <c r="JM284" s="12"/>
      <c r="JN284" s="11"/>
      <c r="JO284" s="12"/>
      <c r="JP284" s="162"/>
      <c r="JQ284" s="37"/>
      <c r="JR284" s="37"/>
      <c r="JS284" s="37"/>
      <c r="JT284" s="37"/>
      <c r="JU284" s="37"/>
      <c r="JV284" s="28"/>
      <c r="JW284" s="11"/>
      <c r="JX284" s="10"/>
      <c r="JY284" s="37"/>
      <c r="JZ284" s="162"/>
      <c r="KA284" s="162"/>
      <c r="KB284" s="29"/>
      <c r="KC284" s="12"/>
      <c r="KD284" s="37"/>
      <c r="KE284" s="37"/>
      <c r="KF284" s="11"/>
      <c r="KG284" s="24"/>
      <c r="KH284" s="28"/>
      <c r="KI284" s="11"/>
      <c r="KJ284" s="12"/>
      <c r="KK284" s="27"/>
      <c r="KL284" s="37"/>
      <c r="KM284" s="29"/>
      <c r="KN284" s="36"/>
      <c r="KO284" s="14"/>
      <c r="KP284" s="11"/>
      <c r="KQ284" s="13"/>
      <c r="KR284" s="12"/>
      <c r="KS284" s="12"/>
      <c r="KT284" s="11"/>
      <c r="KU284" s="12"/>
      <c r="KV284" s="162"/>
      <c r="KW284" s="37"/>
      <c r="KX284" s="37"/>
      <c r="KY284" s="37"/>
      <c r="KZ284" s="37"/>
      <c r="LA284" s="37"/>
      <c r="LB284" s="28"/>
      <c r="LC284" s="11"/>
      <c r="LD284" s="10"/>
      <c r="LE284" s="37"/>
      <c r="LF284" s="162"/>
      <c r="LG284" s="162"/>
      <c r="LH284" s="29"/>
      <c r="LI284" s="12"/>
      <c r="LJ284" s="37"/>
      <c r="LK284" s="37"/>
      <c r="LL284" s="11"/>
      <c r="LM284" s="24"/>
      <c r="LN284" s="28"/>
      <c r="LO284" s="11"/>
      <c r="LP284" s="12"/>
      <c r="LQ284" s="27"/>
      <c r="LR284" s="37"/>
      <c r="LS284" s="29"/>
      <c r="LT284" s="36"/>
      <c r="LU284" s="14"/>
      <c r="LV284" s="11"/>
      <c r="LW284" s="13"/>
      <c r="LX284" s="12"/>
      <c r="LY284" s="12"/>
      <c r="LZ284" s="11"/>
      <c r="MA284" s="12"/>
      <c r="MB284" s="162"/>
      <c r="MC284" s="37"/>
      <c r="MD284" s="37"/>
      <c r="ME284" s="37"/>
      <c r="MF284" s="37"/>
      <c r="MG284" s="37"/>
      <c r="MH284" s="28"/>
      <c r="MI284" s="11"/>
      <c r="MJ284" s="10"/>
      <c r="MK284" s="37"/>
      <c r="ML284" s="162"/>
      <c r="MM284" s="162"/>
      <c r="MN284" s="29"/>
      <c r="MO284" s="12"/>
      <c r="MP284" s="37"/>
      <c r="MQ284" s="37"/>
      <c r="MR284" s="11"/>
      <c r="MS284" s="24"/>
      <c r="MT284" s="28"/>
      <c r="MU284" s="11"/>
      <c r="MV284" s="12"/>
      <c r="MW284" s="27"/>
      <c r="MX284" s="37"/>
      <c r="MY284" s="29"/>
      <c r="MZ284" s="36"/>
      <c r="NA284" s="14"/>
      <c r="NB284" s="11"/>
      <c r="NC284" s="13"/>
      <c r="ND284" s="12"/>
      <c r="NE284" s="12"/>
      <c r="NF284" s="11"/>
      <c r="NG284" s="12"/>
      <c r="NH284" s="162"/>
      <c r="NI284" s="37"/>
      <c r="NJ284" s="37"/>
      <c r="NK284" s="37"/>
      <c r="NL284" s="37"/>
      <c r="NM284" s="37"/>
      <c r="NN284" s="28"/>
      <c r="NO284" s="11"/>
      <c r="NP284" s="10"/>
      <c r="NQ284" s="37"/>
      <c r="NR284" s="162"/>
      <c r="NS284" s="162"/>
      <c r="NT284" s="29"/>
      <c r="NU284" s="12"/>
      <c r="NV284" s="37"/>
      <c r="NW284" s="37"/>
      <c r="NX284" s="11"/>
      <c r="NY284" s="24"/>
      <c r="NZ284" s="28"/>
      <c r="OA284" s="11"/>
      <c r="OB284" s="12"/>
      <c r="OC284" s="27"/>
      <c r="OD284" s="37"/>
      <c r="OE284" s="29"/>
      <c r="OF284" s="36"/>
      <c r="OG284" s="14"/>
      <c r="OH284" s="11"/>
      <c r="OI284" s="13"/>
      <c r="OJ284" s="12"/>
      <c r="OK284" s="12"/>
      <c r="OL284" s="11"/>
      <c r="OM284" s="12"/>
      <c r="ON284" s="162"/>
      <c r="OO284" s="37"/>
      <c r="OP284" s="37"/>
      <c r="OQ284" s="37"/>
      <c r="OR284" s="37"/>
      <c r="OS284" s="37"/>
      <c r="OT284" s="28"/>
      <c r="OU284" s="11"/>
      <c r="OV284" s="10"/>
      <c r="OW284" s="37"/>
      <c r="OX284" s="162"/>
      <c r="OY284" s="162"/>
      <c r="OZ284" s="29"/>
      <c r="PA284" s="12"/>
      <c r="PB284" s="37"/>
      <c r="PC284" s="37"/>
      <c r="PD284" s="11"/>
      <c r="PE284" s="24"/>
      <c r="PF284" s="28"/>
      <c r="PG284" s="11"/>
      <c r="PH284" s="12"/>
      <c r="PI284" s="27"/>
      <c r="PJ284" s="37"/>
      <c r="PK284" s="29"/>
      <c r="PL284" s="36"/>
      <c r="PM284" s="14"/>
      <c r="PN284" s="11"/>
      <c r="PO284" s="13"/>
      <c r="PP284" s="12"/>
      <c r="PQ284" s="12"/>
      <c r="PR284" s="11"/>
      <c r="PS284" s="12"/>
      <c r="PT284" s="162"/>
      <c r="PU284" s="37"/>
      <c r="PV284" s="37"/>
      <c r="PW284" s="37"/>
      <c r="PX284" s="37"/>
      <c r="PY284" s="37"/>
      <c r="PZ284" s="28"/>
      <c r="QA284" s="11"/>
      <c r="QB284" s="10"/>
      <c r="QC284" s="37"/>
      <c r="QD284" s="162"/>
      <c r="QE284" s="162"/>
      <c r="QF284" s="29"/>
      <c r="QG284" s="12"/>
      <c r="QH284" s="37"/>
      <c r="QI284" s="37"/>
      <c r="QJ284" s="11"/>
      <c r="QK284" s="24"/>
      <c r="QL284" s="28"/>
      <c r="QM284" s="11"/>
      <c r="QN284" s="12"/>
      <c r="QO284" s="27"/>
      <c r="QP284" s="37"/>
      <c r="QQ284" s="29"/>
      <c r="QR284" s="36"/>
      <c r="QS284" s="14"/>
      <c r="QT284" s="11"/>
      <c r="QU284" s="13"/>
      <c r="QV284" s="12"/>
      <c r="QW284" s="12"/>
      <c r="QX284" s="11"/>
      <c r="QY284" s="12"/>
      <c r="QZ284" s="162"/>
      <c r="RA284" s="37"/>
      <c r="RB284" s="37"/>
      <c r="RC284" s="37"/>
      <c r="RD284" s="37"/>
      <c r="RE284" s="37"/>
      <c r="RF284" s="28"/>
      <c r="RG284" s="11"/>
      <c r="RH284" s="10"/>
      <c r="RI284" s="37"/>
      <c r="RJ284" s="162"/>
      <c r="RK284" s="162"/>
      <c r="RL284" s="29"/>
      <c r="RM284" s="12"/>
      <c r="RN284" s="37"/>
      <c r="RO284" s="37"/>
      <c r="RP284" s="11"/>
      <c r="RQ284" s="24"/>
      <c r="RR284" s="28"/>
      <c r="RS284" s="11"/>
      <c r="RT284" s="12"/>
      <c r="RU284" s="27"/>
      <c r="RV284" s="37"/>
      <c r="RW284" s="29"/>
      <c r="RX284" s="36"/>
      <c r="RY284" s="14"/>
      <c r="RZ284" s="11"/>
      <c r="SA284" s="13"/>
      <c r="SB284" s="12"/>
      <c r="SC284" s="12"/>
      <c r="SD284" s="11"/>
      <c r="SE284" s="12"/>
      <c r="SF284" s="162"/>
      <c r="SG284" s="37"/>
      <c r="SH284" s="37"/>
      <c r="SI284" s="37"/>
      <c r="SJ284" s="37"/>
      <c r="SK284" s="37"/>
      <c r="SL284" s="28"/>
      <c r="SM284" s="11"/>
      <c r="SN284" s="10"/>
      <c r="SO284" s="37"/>
      <c r="SP284" s="162"/>
      <c r="SQ284" s="162"/>
      <c r="SR284" s="29"/>
      <c r="SS284" s="12"/>
      <c r="ST284" s="37"/>
      <c r="SU284" s="37"/>
      <c r="SV284" s="11"/>
      <c r="SW284" s="24"/>
      <c r="SX284" s="28"/>
      <c r="SY284" s="11"/>
      <c r="SZ284" s="12"/>
      <c r="TA284" s="27"/>
      <c r="TB284" s="37"/>
      <c r="TC284" s="29"/>
      <c r="TD284" s="36"/>
      <c r="TE284" s="14"/>
      <c r="TF284" s="11"/>
      <c r="TG284" s="13"/>
      <c r="TH284" s="12"/>
      <c r="TI284" s="12"/>
      <c r="TJ284" s="11"/>
      <c r="TK284" s="12"/>
      <c r="TL284" s="162"/>
      <c r="TM284" s="37"/>
      <c r="TN284" s="37"/>
      <c r="TO284" s="37"/>
      <c r="TP284" s="37"/>
      <c r="TQ284" s="37"/>
      <c r="TR284" s="28"/>
      <c r="TS284" s="11"/>
      <c r="TT284" s="10"/>
      <c r="TU284" s="37"/>
      <c r="TV284" s="162"/>
      <c r="TW284" s="162"/>
      <c r="TX284" s="29"/>
      <c r="TY284" s="12"/>
      <c r="TZ284" s="37"/>
      <c r="UA284" s="37"/>
      <c r="UB284" s="11"/>
      <c r="UC284" s="24"/>
      <c r="UD284" s="28"/>
      <c r="UE284" s="11"/>
      <c r="UF284" s="12"/>
      <c r="UG284" s="27"/>
      <c r="UH284" s="37"/>
      <c r="UI284" s="29"/>
      <c r="UJ284" s="36"/>
      <c r="UK284" s="14"/>
      <c r="UL284" s="11"/>
      <c r="UM284" s="13"/>
      <c r="UN284" s="12"/>
      <c r="UO284" s="12"/>
      <c r="UP284" s="11"/>
      <c r="UQ284" s="12"/>
      <c r="UR284" s="162"/>
      <c r="US284" s="37"/>
      <c r="UT284" s="37"/>
      <c r="UU284" s="37"/>
      <c r="UV284" s="37"/>
      <c r="UW284" s="37"/>
      <c r="UX284" s="28"/>
      <c r="UY284" s="11"/>
      <c r="UZ284" s="10"/>
      <c r="VA284" s="37"/>
      <c r="VB284" s="162"/>
      <c r="VC284" s="162"/>
      <c r="VD284" s="29"/>
      <c r="VE284" s="12"/>
      <c r="VF284" s="37"/>
      <c r="VG284" s="37"/>
      <c r="VH284" s="11"/>
      <c r="VI284" s="24"/>
      <c r="VJ284" s="28"/>
      <c r="VK284" s="11"/>
      <c r="VL284" s="12"/>
      <c r="VM284" s="27"/>
      <c r="VN284" s="37"/>
      <c r="VO284" s="29"/>
      <c r="VP284" s="36"/>
      <c r="VQ284" s="14"/>
      <c r="VR284" s="11"/>
      <c r="VS284" s="13"/>
      <c r="VT284" s="12"/>
      <c r="VU284" s="12"/>
      <c r="VV284" s="11"/>
      <c r="VW284" s="12"/>
      <c r="VX284" s="162"/>
      <c r="VY284" s="37"/>
      <c r="VZ284" s="37"/>
      <c r="WA284" s="37"/>
      <c r="WB284" s="37"/>
      <c r="WC284" s="37"/>
      <c r="WD284" s="28"/>
      <c r="WE284" s="11"/>
      <c r="WF284" s="10"/>
      <c r="WG284" s="37"/>
      <c r="WH284" s="162"/>
      <c r="WI284" s="162"/>
      <c r="WJ284" s="29"/>
      <c r="WK284" s="12"/>
      <c r="WL284" s="37"/>
      <c r="WM284" s="37"/>
      <c r="WN284" s="11"/>
      <c r="WO284" s="24"/>
      <c r="WP284" s="28"/>
      <c r="WQ284" s="11"/>
      <c r="WR284" s="12"/>
      <c r="WS284" s="27"/>
      <c r="WT284" s="37"/>
      <c r="WU284" s="29"/>
      <c r="WV284" s="36"/>
      <c r="WW284" s="14"/>
      <c r="WX284" s="11"/>
      <c r="WY284" s="13"/>
      <c r="WZ284" s="12"/>
      <c r="XA284" s="12"/>
      <c r="XB284" s="11"/>
      <c r="XC284" s="12"/>
      <c r="XD284" s="162"/>
      <c r="XE284" s="37"/>
      <c r="XF284" s="37"/>
      <c r="XG284" s="37"/>
      <c r="XH284" s="37"/>
      <c r="XI284" s="37"/>
      <c r="XJ284" s="28"/>
      <c r="XK284" s="11"/>
      <c r="XL284" s="10"/>
      <c r="XM284" s="37"/>
      <c r="XN284" s="162"/>
      <c r="XO284" s="162"/>
      <c r="XP284" s="29"/>
      <c r="XQ284" s="12"/>
      <c r="XR284" s="37"/>
      <c r="XS284" s="37"/>
      <c r="XT284" s="11"/>
      <c r="XU284" s="24"/>
      <c r="XV284" s="28"/>
      <c r="XW284" s="11"/>
      <c r="XX284" s="12"/>
      <c r="XY284" s="27"/>
      <c r="XZ284" s="37"/>
      <c r="YA284" s="29"/>
      <c r="YB284" s="36"/>
      <c r="YC284" s="14"/>
      <c r="YD284" s="11"/>
      <c r="YE284" s="13"/>
      <c r="YF284" s="12"/>
      <c r="YG284" s="12"/>
      <c r="YH284" s="11"/>
      <c r="YI284" s="12"/>
      <c r="YJ284" s="162"/>
      <c r="YK284" s="37"/>
      <c r="YL284" s="37"/>
      <c r="YM284" s="37"/>
      <c r="YN284" s="37"/>
      <c r="YO284" s="37"/>
      <c r="YP284" s="28"/>
      <c r="YQ284" s="11"/>
      <c r="YR284" s="10"/>
      <c r="YS284" s="37"/>
      <c r="YT284" s="162"/>
      <c r="YU284" s="162"/>
      <c r="YV284" s="29"/>
      <c r="YW284" s="12"/>
      <c r="YX284" s="37"/>
      <c r="YY284" s="37"/>
      <c r="YZ284" s="11"/>
      <c r="ZA284" s="24"/>
      <c r="ZB284" s="28"/>
      <c r="ZC284" s="11"/>
      <c r="ZD284" s="12"/>
      <c r="ZE284" s="27"/>
      <c r="ZF284" s="37"/>
      <c r="ZG284" s="29"/>
      <c r="ZH284" s="36"/>
      <c r="ZI284" s="14"/>
      <c r="ZJ284" s="11"/>
      <c r="ZK284" s="13"/>
      <c r="ZL284" s="12"/>
      <c r="ZM284" s="12"/>
      <c r="ZN284" s="11"/>
      <c r="ZO284" s="12"/>
      <c r="ZP284" s="162"/>
      <c r="ZQ284" s="37"/>
      <c r="ZR284" s="37"/>
      <c r="ZS284" s="37"/>
      <c r="ZT284" s="37"/>
      <c r="ZU284" s="37"/>
      <c r="ZV284" s="28"/>
      <c r="ZW284" s="11"/>
      <c r="ZX284" s="10"/>
      <c r="ZY284" s="37"/>
      <c r="ZZ284" s="162"/>
      <c r="AAA284" s="162"/>
      <c r="AAB284" s="29"/>
      <c r="AAC284" s="12"/>
      <c r="AAD284" s="37"/>
      <c r="AAE284" s="37"/>
      <c r="AAF284" s="11"/>
      <c r="AAG284" s="24"/>
      <c r="AAH284" s="28"/>
      <c r="AAI284" s="11"/>
      <c r="AAJ284" s="12"/>
      <c r="AAK284" s="27"/>
      <c r="AAL284" s="37"/>
      <c r="AAM284" s="29"/>
      <c r="AAN284" s="36"/>
      <c r="AAO284" s="14"/>
      <c r="AAP284" s="11"/>
      <c r="AAQ284" s="13"/>
      <c r="AAR284" s="12"/>
      <c r="AAS284" s="12"/>
      <c r="AAT284" s="11"/>
      <c r="AAU284" s="12"/>
      <c r="AAV284" s="162"/>
      <c r="AAW284" s="37"/>
      <c r="AAX284" s="37"/>
      <c r="AAY284" s="37"/>
      <c r="AAZ284" s="37"/>
      <c r="ABA284" s="37"/>
      <c r="ABB284" s="28"/>
      <c r="ABC284" s="11"/>
      <c r="ABD284" s="10"/>
      <c r="ABE284" s="37"/>
      <c r="ABF284" s="162"/>
      <c r="ABG284" s="162"/>
      <c r="ABH284" s="29"/>
      <c r="ABI284" s="12"/>
      <c r="ABJ284" s="37"/>
      <c r="ABK284" s="37"/>
      <c r="ABL284" s="11"/>
      <c r="ABM284" s="24"/>
      <c r="ABN284" s="28"/>
      <c r="ABO284" s="11"/>
      <c r="ABP284" s="12"/>
      <c r="ABQ284" s="27"/>
      <c r="ABR284" s="37"/>
      <c r="ABS284" s="29"/>
      <c r="ABT284" s="36"/>
      <c r="ABU284" s="14"/>
      <c r="ABV284" s="11"/>
      <c r="ABW284" s="13"/>
      <c r="ABX284" s="12"/>
      <c r="ABY284" s="12"/>
      <c r="ABZ284" s="11"/>
      <c r="ACA284" s="12"/>
      <c r="ACB284" s="162"/>
      <c r="ACC284" s="37"/>
      <c r="ACD284" s="37"/>
      <c r="ACE284" s="37"/>
      <c r="ACF284" s="37"/>
      <c r="ACG284" s="37"/>
      <c r="ACH284" s="28"/>
      <c r="ACI284" s="11"/>
      <c r="ACJ284" s="10"/>
      <c r="ACK284" s="37"/>
      <c r="ACL284" s="162"/>
      <c r="ACM284" s="162"/>
      <c r="ACN284" s="29"/>
      <c r="ACO284" s="12"/>
      <c r="ACP284" s="37"/>
      <c r="ACQ284" s="37"/>
      <c r="ACR284" s="11"/>
      <c r="ACS284" s="24"/>
      <c r="ACT284" s="28"/>
      <c r="ACU284" s="11"/>
      <c r="ACV284" s="12"/>
      <c r="ACW284" s="27"/>
      <c r="ACX284" s="37"/>
      <c r="ACY284" s="29"/>
      <c r="ACZ284" s="36"/>
      <c r="ADA284" s="14"/>
      <c r="ADB284" s="11"/>
      <c r="ADC284" s="13"/>
      <c r="ADD284" s="12"/>
      <c r="ADE284" s="12"/>
      <c r="ADF284" s="11"/>
      <c r="ADG284" s="12"/>
      <c r="ADH284" s="162"/>
      <c r="ADI284" s="37"/>
      <c r="ADJ284" s="37"/>
      <c r="ADK284" s="37"/>
      <c r="ADL284" s="37"/>
      <c r="ADM284" s="37"/>
      <c r="ADN284" s="28"/>
      <c r="ADO284" s="11"/>
      <c r="ADP284" s="10"/>
      <c r="ADQ284" s="37"/>
      <c r="ADR284" s="162"/>
      <c r="ADS284" s="162"/>
      <c r="ADT284" s="29"/>
      <c r="ADU284" s="12"/>
      <c r="ADV284" s="37"/>
      <c r="ADW284" s="37"/>
      <c r="ADX284" s="11"/>
      <c r="ADY284" s="24"/>
      <c r="ADZ284" s="28"/>
      <c r="AEA284" s="11"/>
      <c r="AEB284" s="12"/>
      <c r="AEC284" s="27"/>
      <c r="AED284" s="37"/>
      <c r="AEE284" s="29"/>
      <c r="AEF284" s="36"/>
      <c r="AEG284" s="14"/>
      <c r="AEH284" s="11"/>
      <c r="AEI284" s="13"/>
      <c r="AEJ284" s="12"/>
      <c r="AEK284" s="12"/>
      <c r="AEL284" s="11"/>
      <c r="AEM284" s="12"/>
      <c r="AEN284" s="162"/>
      <c r="AEO284" s="37"/>
      <c r="AEP284" s="37"/>
      <c r="AEQ284" s="37"/>
      <c r="AER284" s="37"/>
      <c r="AES284" s="37"/>
      <c r="AET284" s="28"/>
      <c r="AEU284" s="11"/>
      <c r="AEV284" s="10"/>
      <c r="AEW284" s="37"/>
      <c r="AEX284" s="162"/>
      <c r="AEY284" s="162"/>
      <c r="AEZ284" s="29"/>
      <c r="AFA284" s="12"/>
      <c r="AFB284" s="37"/>
      <c r="AFC284" s="37"/>
      <c r="AFD284" s="11"/>
      <c r="AFE284" s="24"/>
      <c r="AFF284" s="28"/>
      <c r="AFG284" s="11"/>
      <c r="AFH284" s="12"/>
      <c r="AFI284" s="27"/>
      <c r="AFJ284" s="37"/>
      <c r="AFK284" s="29"/>
      <c r="AFL284" s="36"/>
      <c r="AFM284" s="14"/>
      <c r="AFN284" s="11"/>
      <c r="AFO284" s="13"/>
      <c r="AFP284" s="12"/>
      <c r="AFQ284" s="12"/>
      <c r="AFR284" s="11"/>
      <c r="AFS284" s="12"/>
      <c r="AFT284" s="162"/>
      <c r="AFU284" s="37"/>
      <c r="AFV284" s="37"/>
      <c r="AFW284" s="37"/>
      <c r="AFX284" s="37"/>
      <c r="AFY284" s="37"/>
      <c r="AFZ284" s="28"/>
      <c r="AGA284" s="11"/>
      <c r="AGB284" s="10"/>
      <c r="AGC284" s="37"/>
      <c r="AGD284" s="162"/>
      <c r="AGE284" s="162"/>
      <c r="AGF284" s="29"/>
      <c r="AGG284" s="12"/>
      <c r="AGH284" s="37"/>
      <c r="AGI284" s="37"/>
      <c r="AGJ284" s="11"/>
      <c r="AGK284" s="24"/>
      <c r="AGL284" s="28"/>
      <c r="AGM284" s="11"/>
      <c r="AGN284" s="12"/>
      <c r="AGO284" s="27"/>
      <c r="AGP284" s="37"/>
      <c r="AGQ284" s="29"/>
      <c r="AGR284" s="36"/>
      <c r="AGS284" s="14"/>
      <c r="AGT284" s="11"/>
      <c r="AGU284" s="13"/>
      <c r="AGV284" s="12"/>
      <c r="AGW284" s="12"/>
      <c r="AGX284" s="11"/>
      <c r="AGY284" s="12"/>
      <c r="AGZ284" s="162"/>
      <c r="AHA284" s="37"/>
      <c r="AHB284" s="37"/>
      <c r="AHC284" s="37"/>
      <c r="AHD284" s="37"/>
      <c r="AHE284" s="37"/>
      <c r="AHF284" s="28"/>
      <c r="AHG284" s="11"/>
      <c r="AHH284" s="10"/>
      <c r="AHI284" s="37"/>
      <c r="AHJ284" s="162"/>
      <c r="AHK284" s="162"/>
      <c r="AHL284" s="29"/>
      <c r="AHM284" s="12"/>
      <c r="AHN284" s="37"/>
      <c r="AHO284" s="37"/>
      <c r="AHP284" s="11"/>
      <c r="AHQ284" s="24"/>
      <c r="AHR284" s="28"/>
      <c r="AHS284" s="11"/>
      <c r="AHT284" s="12"/>
      <c r="AHU284" s="27"/>
      <c r="AHV284" s="37"/>
      <c r="AHW284" s="29"/>
      <c r="AHX284" s="36"/>
      <c r="AHY284" s="14"/>
      <c r="AHZ284" s="11"/>
      <c r="AIA284" s="13"/>
      <c r="AIB284" s="12"/>
      <c r="AIC284" s="12"/>
      <c r="AID284" s="11"/>
      <c r="AIE284" s="12"/>
      <c r="AIF284" s="162"/>
      <c r="AIG284" s="37"/>
      <c r="AIH284" s="37"/>
      <c r="AII284" s="37"/>
      <c r="AIJ284" s="37"/>
      <c r="AIK284" s="37"/>
      <c r="AIL284" s="28"/>
      <c r="AIM284" s="11"/>
      <c r="AIN284" s="10"/>
      <c r="AIO284" s="37"/>
      <c r="AIP284" s="162"/>
      <c r="AIQ284" s="162"/>
      <c r="AIR284" s="29"/>
      <c r="AIS284" s="12"/>
      <c r="AIT284" s="37"/>
      <c r="AIU284" s="37"/>
      <c r="AIV284" s="11"/>
      <c r="AIW284" s="24"/>
      <c r="AIX284" s="28"/>
      <c r="AIY284" s="11"/>
      <c r="AIZ284" s="12"/>
      <c r="AJA284" s="27"/>
      <c r="AJB284" s="37"/>
      <c r="AJC284" s="29"/>
      <c r="AJD284" s="36"/>
      <c r="AJE284" s="14"/>
      <c r="AJF284" s="11"/>
      <c r="AJG284" s="13"/>
      <c r="AJH284" s="12"/>
      <c r="AJI284" s="12"/>
      <c r="AJJ284" s="11"/>
      <c r="AJK284" s="12"/>
      <c r="AJL284" s="162"/>
      <c r="AJM284" s="37"/>
      <c r="AJN284" s="37"/>
      <c r="AJO284" s="37"/>
      <c r="AJP284" s="37"/>
      <c r="AJQ284" s="37"/>
      <c r="AJR284" s="28"/>
      <c r="AJS284" s="11"/>
      <c r="AJT284" s="10"/>
      <c r="AJU284" s="37"/>
      <c r="AJV284" s="162"/>
      <c r="AJW284" s="162"/>
      <c r="AJX284" s="29"/>
      <c r="AJY284" s="12"/>
      <c r="AJZ284" s="37"/>
      <c r="AKA284" s="37"/>
      <c r="AKB284" s="11"/>
      <c r="AKC284" s="24"/>
      <c r="AKD284" s="28"/>
      <c r="AKE284" s="11"/>
      <c r="AKF284" s="12"/>
      <c r="AKG284" s="27"/>
      <c r="AKH284" s="37"/>
      <c r="AKI284" s="29"/>
      <c r="AKJ284" s="36"/>
      <c r="AKK284" s="14"/>
      <c r="AKL284" s="11"/>
      <c r="AKM284" s="13"/>
      <c r="AKN284" s="12"/>
      <c r="AKO284" s="12"/>
      <c r="AKP284" s="11"/>
      <c r="AKQ284" s="12"/>
      <c r="AKR284" s="162"/>
      <c r="AKS284" s="37"/>
      <c r="AKT284" s="37"/>
      <c r="AKU284" s="37"/>
      <c r="AKV284" s="37"/>
      <c r="AKW284" s="37"/>
      <c r="AKX284" s="28"/>
      <c r="AKY284" s="11"/>
      <c r="AKZ284" s="10"/>
      <c r="ALA284" s="37"/>
      <c r="ALB284" s="162"/>
      <c r="ALC284" s="162"/>
      <c r="ALD284" s="29"/>
      <c r="ALE284" s="12"/>
      <c r="ALF284" s="37"/>
      <c r="ALG284" s="37"/>
      <c r="ALH284" s="11"/>
      <c r="ALI284" s="24"/>
      <c r="ALJ284" s="28"/>
      <c r="ALK284" s="11"/>
      <c r="ALL284" s="12"/>
      <c r="ALM284" s="27"/>
      <c r="ALN284" s="37"/>
      <c r="ALO284" s="29"/>
      <c r="ALP284" s="36"/>
      <c r="ALQ284" s="14"/>
      <c r="ALR284" s="11"/>
      <c r="ALS284" s="13"/>
      <c r="ALT284" s="12"/>
      <c r="ALU284" s="12"/>
      <c r="ALV284" s="11"/>
      <c r="ALW284" s="12"/>
      <c r="ALX284" s="162"/>
      <c r="ALY284" s="37"/>
      <c r="ALZ284" s="37"/>
      <c r="AMA284" s="37"/>
      <c r="AMB284" s="37"/>
      <c r="AMC284" s="37"/>
      <c r="AMD284" s="28"/>
      <c r="AME284" s="11"/>
      <c r="AMF284" s="10"/>
      <c r="AMG284" s="37"/>
      <c r="AMH284" s="162"/>
      <c r="AMI284" s="162"/>
      <c r="AMJ284" s="29"/>
      <c r="AMK284" s="12"/>
      <c r="AML284" s="37"/>
      <c r="AMM284" s="37"/>
      <c r="AMN284" s="11"/>
      <c r="AMO284" s="24"/>
      <c r="AMP284" s="28"/>
      <c r="AMQ284" s="11"/>
      <c r="AMR284" s="12"/>
      <c r="AMS284" s="27"/>
      <c r="AMT284" s="37"/>
      <c r="AMU284" s="29"/>
      <c r="AMV284" s="36"/>
      <c r="AMW284" s="14"/>
      <c r="AMX284" s="11"/>
      <c r="AMY284" s="13"/>
      <c r="AMZ284" s="12"/>
      <c r="ANA284" s="12"/>
      <c r="ANB284" s="11"/>
      <c r="ANC284" s="12"/>
      <c r="AND284" s="162"/>
      <c r="ANE284" s="37"/>
      <c r="ANF284" s="37"/>
      <c r="ANG284" s="37"/>
      <c r="ANH284" s="37"/>
      <c r="ANI284" s="37"/>
      <c r="ANJ284" s="28"/>
      <c r="ANK284" s="11"/>
      <c r="ANL284" s="10"/>
      <c r="ANM284" s="37"/>
      <c r="ANN284" s="162"/>
      <c r="ANO284" s="162"/>
      <c r="ANP284" s="29"/>
      <c r="ANQ284" s="12"/>
      <c r="ANR284" s="37"/>
      <c r="ANS284" s="37"/>
      <c r="ANT284" s="11"/>
      <c r="ANU284" s="24"/>
      <c r="ANV284" s="28"/>
      <c r="ANW284" s="11"/>
      <c r="ANX284" s="12"/>
      <c r="ANY284" s="27"/>
      <c r="ANZ284" s="37"/>
      <c r="AOA284" s="29"/>
      <c r="AOB284" s="36"/>
      <c r="AOC284" s="14"/>
      <c r="AOD284" s="11"/>
      <c r="AOE284" s="13"/>
      <c r="AOF284" s="12"/>
      <c r="AOG284" s="12"/>
      <c r="AOH284" s="11"/>
      <c r="AOI284" s="12"/>
      <c r="AOJ284" s="162"/>
      <c r="AOK284" s="37"/>
      <c r="AOL284" s="37"/>
      <c r="AOM284" s="37"/>
      <c r="AON284" s="37"/>
      <c r="AOO284" s="37"/>
      <c r="AOP284" s="28"/>
      <c r="AOQ284" s="11"/>
      <c r="AOR284" s="10"/>
      <c r="AOS284" s="37"/>
      <c r="AOT284" s="162"/>
      <c r="AOU284" s="162"/>
      <c r="AOV284" s="29"/>
      <c r="AOW284" s="12"/>
      <c r="AOX284" s="37"/>
      <c r="AOY284" s="37"/>
      <c r="AOZ284" s="11"/>
      <c r="APA284" s="24"/>
      <c r="APB284" s="28"/>
      <c r="APC284" s="11"/>
      <c r="APD284" s="12"/>
      <c r="APE284" s="27"/>
      <c r="APF284" s="37"/>
      <c r="APG284" s="29"/>
      <c r="APH284" s="36"/>
      <c r="API284" s="14"/>
      <c r="APJ284" s="11"/>
      <c r="APK284" s="13"/>
      <c r="APL284" s="12"/>
      <c r="APM284" s="12"/>
      <c r="APN284" s="11"/>
      <c r="APO284" s="12"/>
      <c r="APP284" s="162"/>
      <c r="APQ284" s="37"/>
      <c r="APR284" s="37"/>
      <c r="APS284" s="37"/>
      <c r="APT284" s="37"/>
      <c r="APU284" s="37"/>
      <c r="APV284" s="28"/>
      <c r="APW284" s="11"/>
      <c r="APX284" s="10"/>
      <c r="APY284" s="37"/>
      <c r="APZ284" s="162"/>
      <c r="AQA284" s="162"/>
      <c r="AQB284" s="29"/>
      <c r="AQC284" s="12"/>
      <c r="AQD284" s="37"/>
      <c r="AQE284" s="37"/>
      <c r="AQF284" s="11"/>
      <c r="AQG284" s="24"/>
      <c r="AQH284" s="28"/>
      <c r="AQI284" s="11"/>
      <c r="AQJ284" s="12"/>
      <c r="AQK284" s="27"/>
      <c r="AQL284" s="37"/>
      <c r="AQM284" s="29"/>
      <c r="AQN284" s="36"/>
      <c r="AQO284" s="14"/>
      <c r="AQP284" s="11"/>
      <c r="AQQ284" s="13"/>
      <c r="AQR284" s="12"/>
      <c r="AQS284" s="12"/>
      <c r="AQT284" s="11"/>
      <c r="AQU284" s="12"/>
      <c r="AQV284" s="162"/>
      <c r="AQW284" s="37"/>
      <c r="AQX284" s="37"/>
      <c r="AQY284" s="37"/>
      <c r="AQZ284" s="37"/>
      <c r="ARA284" s="37"/>
      <c r="ARB284" s="28"/>
      <c r="ARC284" s="11"/>
      <c r="ARD284" s="10"/>
      <c r="ARE284" s="37"/>
      <c r="ARF284" s="162"/>
      <c r="ARG284" s="162"/>
      <c r="ARH284" s="29"/>
      <c r="ARI284" s="12"/>
      <c r="ARJ284" s="37"/>
      <c r="ARK284" s="37"/>
      <c r="ARL284" s="11"/>
      <c r="ARM284" s="24"/>
      <c r="ARN284" s="28"/>
      <c r="ARO284" s="11"/>
      <c r="ARP284" s="12"/>
      <c r="ARQ284" s="27"/>
      <c r="ARR284" s="37"/>
      <c r="ARS284" s="29"/>
      <c r="ART284" s="36"/>
      <c r="ARU284" s="14"/>
      <c r="ARV284" s="11"/>
      <c r="ARW284" s="13"/>
      <c r="ARX284" s="12"/>
      <c r="ARY284" s="12"/>
      <c r="ARZ284" s="11"/>
      <c r="ASA284" s="12"/>
      <c r="ASB284" s="162"/>
      <c r="ASC284" s="37"/>
      <c r="ASD284" s="37"/>
      <c r="ASE284" s="37"/>
      <c r="ASF284" s="37"/>
      <c r="ASG284" s="37"/>
      <c r="ASH284" s="28"/>
      <c r="ASI284" s="11"/>
      <c r="ASJ284" s="10"/>
      <c r="ASK284" s="37"/>
      <c r="ASL284" s="162"/>
      <c r="ASM284" s="162"/>
      <c r="ASN284" s="29"/>
      <c r="ASO284" s="12"/>
      <c r="ASP284" s="37"/>
      <c r="ASQ284" s="37"/>
      <c r="ASR284" s="11"/>
      <c r="ASS284" s="24"/>
      <c r="AST284" s="28"/>
      <c r="ASU284" s="11"/>
      <c r="ASV284" s="12"/>
      <c r="ASW284" s="27"/>
      <c r="ASX284" s="37"/>
      <c r="ASY284" s="29"/>
      <c r="ASZ284" s="36"/>
      <c r="ATA284" s="14"/>
      <c r="ATB284" s="11"/>
      <c r="ATC284" s="13"/>
      <c r="ATD284" s="12"/>
      <c r="ATE284" s="12"/>
      <c r="ATF284" s="11"/>
      <c r="ATG284" s="12"/>
      <c r="ATH284" s="162"/>
      <c r="ATI284" s="37"/>
      <c r="ATJ284" s="37"/>
      <c r="ATK284" s="37"/>
      <c r="ATL284" s="37"/>
      <c r="ATM284" s="37"/>
      <c r="ATN284" s="28"/>
      <c r="ATO284" s="11"/>
      <c r="ATP284" s="10"/>
      <c r="ATQ284" s="37"/>
      <c r="ATR284" s="162"/>
      <c r="ATS284" s="162"/>
      <c r="ATT284" s="29"/>
      <c r="ATU284" s="12"/>
      <c r="ATV284" s="37"/>
      <c r="ATW284" s="37"/>
      <c r="ATX284" s="11"/>
      <c r="ATY284" s="24"/>
      <c r="ATZ284" s="28"/>
      <c r="AUA284" s="11"/>
      <c r="AUB284" s="12"/>
      <c r="AUC284" s="27"/>
      <c r="AUD284" s="37"/>
      <c r="AUE284" s="29"/>
      <c r="AUF284" s="36"/>
      <c r="AUG284" s="14"/>
      <c r="AUH284" s="11"/>
      <c r="AUI284" s="13"/>
      <c r="AUJ284" s="12"/>
      <c r="AUK284" s="12"/>
      <c r="AUL284" s="11"/>
      <c r="AUM284" s="12"/>
      <c r="AUN284" s="162"/>
      <c r="AUO284" s="37"/>
      <c r="AUP284" s="37"/>
      <c r="AUQ284" s="37"/>
      <c r="AUR284" s="37"/>
      <c r="AUS284" s="37"/>
      <c r="AUT284" s="28"/>
      <c r="AUU284" s="11"/>
      <c r="AUV284" s="10"/>
      <c r="AUW284" s="37"/>
      <c r="AUX284" s="162"/>
      <c r="AUY284" s="162"/>
      <c r="AUZ284" s="29"/>
      <c r="AVA284" s="12"/>
      <c r="AVB284" s="37"/>
      <c r="AVC284" s="37"/>
      <c r="AVD284" s="11"/>
      <c r="AVE284" s="24"/>
      <c r="AVF284" s="28"/>
      <c r="AVG284" s="11"/>
      <c r="AVH284" s="12"/>
      <c r="AVI284" s="27"/>
      <c r="AVJ284" s="37"/>
      <c r="AVK284" s="29"/>
      <c r="AVL284" s="36"/>
      <c r="AVM284" s="14"/>
      <c r="AVN284" s="11"/>
      <c r="AVO284" s="13"/>
      <c r="AVP284" s="12"/>
      <c r="AVQ284" s="12"/>
      <c r="AVR284" s="11"/>
      <c r="AVS284" s="12"/>
      <c r="AVT284" s="162"/>
      <c r="AVU284" s="37"/>
      <c r="AVV284" s="37"/>
      <c r="AVW284" s="37"/>
      <c r="AVX284" s="37"/>
      <c r="AVY284" s="37"/>
      <c r="AVZ284" s="28"/>
      <c r="AWA284" s="11"/>
      <c r="AWB284" s="10"/>
      <c r="AWC284" s="37"/>
      <c r="AWD284" s="162"/>
      <c r="AWE284" s="162"/>
      <c r="AWF284" s="29"/>
      <c r="AWG284" s="12"/>
      <c r="AWH284" s="37"/>
      <c r="AWI284" s="37"/>
      <c r="AWJ284" s="11"/>
      <c r="AWK284" s="24"/>
      <c r="AWL284" s="28"/>
      <c r="AWM284" s="11"/>
      <c r="AWN284" s="12"/>
      <c r="AWO284" s="27"/>
      <c r="AWP284" s="37"/>
      <c r="AWQ284" s="29"/>
      <c r="AWR284" s="36"/>
      <c r="AWS284" s="14"/>
      <c r="AWT284" s="11"/>
      <c r="AWU284" s="13"/>
      <c r="AWV284" s="12"/>
      <c r="AWW284" s="12"/>
      <c r="AWX284" s="11"/>
      <c r="AWY284" s="12"/>
      <c r="AWZ284" s="162"/>
      <c r="AXA284" s="37"/>
      <c r="AXB284" s="37"/>
      <c r="AXC284" s="37"/>
      <c r="AXD284" s="37"/>
      <c r="AXE284" s="37"/>
      <c r="AXF284" s="28"/>
      <c r="AXG284" s="11"/>
      <c r="AXH284" s="10"/>
      <c r="AXI284" s="37"/>
      <c r="AXJ284" s="162"/>
      <c r="AXK284" s="162"/>
      <c r="AXL284" s="29"/>
      <c r="AXM284" s="12"/>
      <c r="AXN284" s="37"/>
      <c r="AXO284" s="37"/>
      <c r="AXP284" s="11"/>
      <c r="AXQ284" s="24"/>
      <c r="AXR284" s="28"/>
      <c r="AXS284" s="11"/>
      <c r="AXT284" s="12"/>
      <c r="AXU284" s="27"/>
      <c r="AXV284" s="37"/>
      <c r="AXW284" s="29"/>
      <c r="AXX284" s="36"/>
      <c r="AXY284" s="14"/>
      <c r="AXZ284" s="11"/>
      <c r="AYA284" s="13"/>
      <c r="AYB284" s="12"/>
      <c r="AYC284" s="12"/>
      <c r="AYD284" s="11"/>
      <c r="AYE284" s="12"/>
      <c r="AYF284" s="162"/>
      <c r="AYG284" s="37"/>
      <c r="AYH284" s="37"/>
      <c r="AYI284" s="37"/>
      <c r="AYJ284" s="37"/>
      <c r="AYK284" s="37"/>
      <c r="AYL284" s="28"/>
      <c r="AYM284" s="11"/>
      <c r="AYN284" s="10"/>
      <c r="AYO284" s="37"/>
      <c r="AYP284" s="162"/>
      <c r="AYQ284" s="162"/>
      <c r="AYR284" s="29"/>
      <c r="AYS284" s="12"/>
      <c r="AYT284" s="37"/>
      <c r="AYU284" s="37"/>
      <c r="AYV284" s="11"/>
      <c r="AYW284" s="24"/>
      <c r="AYX284" s="28"/>
      <c r="AYY284" s="11"/>
      <c r="AYZ284" s="12"/>
      <c r="AZA284" s="27"/>
      <c r="AZB284" s="37"/>
      <c r="AZC284" s="29"/>
      <c r="AZD284" s="36"/>
      <c r="AZE284" s="14"/>
      <c r="AZF284" s="11"/>
      <c r="AZG284" s="13"/>
      <c r="AZH284" s="12"/>
      <c r="AZI284" s="12"/>
      <c r="AZJ284" s="11"/>
      <c r="AZK284" s="12"/>
      <c r="AZL284" s="162"/>
      <c r="AZM284" s="37"/>
      <c r="AZN284" s="37"/>
      <c r="AZO284" s="37"/>
      <c r="AZP284" s="37"/>
      <c r="AZQ284" s="37"/>
      <c r="AZR284" s="28"/>
      <c r="AZS284" s="11"/>
      <c r="AZT284" s="10"/>
      <c r="AZU284" s="37"/>
      <c r="AZV284" s="162"/>
      <c r="AZW284" s="162"/>
      <c r="AZX284" s="29"/>
      <c r="AZY284" s="12"/>
      <c r="AZZ284" s="37"/>
      <c r="BAA284" s="37"/>
      <c r="BAB284" s="11"/>
      <c r="BAC284" s="24"/>
      <c r="BAD284" s="28"/>
      <c r="BAE284" s="11"/>
      <c r="BAF284" s="12"/>
      <c r="BAG284" s="27"/>
      <c r="BAH284" s="37"/>
      <c r="BAI284" s="29"/>
      <c r="BAJ284" s="36"/>
      <c r="BAK284" s="14"/>
      <c r="BAL284" s="11"/>
      <c r="BAM284" s="13"/>
      <c r="BAN284" s="12"/>
      <c r="BAO284" s="12"/>
      <c r="BAP284" s="11"/>
      <c r="BAQ284" s="12"/>
      <c r="BAR284" s="162"/>
      <c r="BAS284" s="37"/>
      <c r="BAT284" s="37"/>
      <c r="BAU284" s="37"/>
      <c r="BAV284" s="37"/>
      <c r="BAW284" s="37"/>
      <c r="BAX284" s="28"/>
      <c r="BAY284" s="11"/>
      <c r="BAZ284" s="10"/>
      <c r="BBA284" s="37"/>
      <c r="BBB284" s="162"/>
      <c r="BBC284" s="162"/>
      <c r="BBD284" s="29"/>
      <c r="BBE284" s="12"/>
      <c r="BBF284" s="37"/>
      <c r="BBG284" s="37"/>
      <c r="BBH284" s="11"/>
      <c r="BBI284" s="24"/>
      <c r="BBJ284" s="28"/>
      <c r="BBK284" s="11"/>
      <c r="BBL284" s="12"/>
      <c r="BBM284" s="27"/>
      <c r="BBN284" s="37"/>
      <c r="BBO284" s="29"/>
      <c r="BBP284" s="36"/>
      <c r="BBQ284" s="14"/>
      <c r="BBR284" s="11"/>
      <c r="BBS284" s="13"/>
      <c r="BBT284" s="12"/>
      <c r="BBU284" s="12"/>
      <c r="BBV284" s="11"/>
      <c r="BBW284" s="12"/>
      <c r="BBX284" s="162"/>
      <c r="BBY284" s="37"/>
      <c r="BBZ284" s="37"/>
      <c r="BCA284" s="37"/>
      <c r="BCB284" s="37"/>
      <c r="BCC284" s="37"/>
      <c r="BCD284" s="28"/>
      <c r="BCE284" s="11"/>
      <c r="BCF284" s="10"/>
      <c r="BCG284" s="37"/>
      <c r="BCH284" s="162"/>
      <c r="BCI284" s="162"/>
      <c r="BCJ284" s="29"/>
      <c r="BCK284" s="12"/>
      <c r="BCL284" s="37"/>
      <c r="BCM284" s="37"/>
      <c r="BCN284" s="11"/>
      <c r="BCO284" s="24"/>
      <c r="BCP284" s="28"/>
      <c r="BCQ284" s="11"/>
      <c r="BCR284" s="12"/>
      <c r="BCS284" s="27"/>
      <c r="BCT284" s="37"/>
      <c r="BCU284" s="29"/>
      <c r="BCV284" s="36"/>
      <c r="BCW284" s="14"/>
      <c r="BCX284" s="11"/>
      <c r="BCY284" s="13"/>
      <c r="BCZ284" s="12"/>
      <c r="BDA284" s="12"/>
      <c r="BDB284" s="11"/>
      <c r="BDC284" s="12"/>
      <c r="BDD284" s="162"/>
      <c r="BDE284" s="37"/>
      <c r="BDF284" s="37"/>
      <c r="BDG284" s="37"/>
      <c r="BDH284" s="37"/>
      <c r="BDI284" s="37"/>
      <c r="BDJ284" s="28"/>
      <c r="BDK284" s="11"/>
      <c r="BDL284" s="10"/>
      <c r="BDM284" s="37"/>
      <c r="BDN284" s="162"/>
      <c r="BDO284" s="162"/>
      <c r="BDP284" s="29"/>
      <c r="BDQ284" s="12"/>
      <c r="BDR284" s="37"/>
      <c r="BDS284" s="37"/>
      <c r="BDT284" s="11"/>
      <c r="BDU284" s="24"/>
      <c r="BDV284" s="28"/>
      <c r="BDW284" s="11"/>
      <c r="BDX284" s="12"/>
      <c r="BDY284" s="27"/>
      <c r="BDZ284" s="37"/>
      <c r="BEA284" s="29"/>
      <c r="BEB284" s="36"/>
      <c r="BEC284" s="14"/>
      <c r="BED284" s="11"/>
      <c r="BEE284" s="13"/>
      <c r="BEF284" s="12"/>
      <c r="BEG284" s="12"/>
      <c r="BEH284" s="11"/>
      <c r="BEI284" s="12"/>
      <c r="BEJ284" s="162"/>
      <c r="BEK284" s="37"/>
      <c r="BEL284" s="37"/>
      <c r="BEM284" s="37"/>
      <c r="BEN284" s="37"/>
      <c r="BEO284" s="37"/>
      <c r="BEP284" s="28"/>
      <c r="BEQ284" s="11"/>
      <c r="BER284" s="10"/>
      <c r="BES284" s="37"/>
      <c r="BET284" s="162"/>
      <c r="BEU284" s="162"/>
      <c r="BEV284" s="29"/>
      <c r="BEW284" s="12"/>
      <c r="BEX284" s="37"/>
      <c r="BEY284" s="37"/>
      <c r="BEZ284" s="11"/>
      <c r="BFA284" s="24"/>
      <c r="BFB284" s="28"/>
      <c r="BFC284" s="11"/>
      <c r="BFD284" s="12"/>
      <c r="BFE284" s="27"/>
      <c r="BFF284" s="37"/>
      <c r="BFG284" s="29"/>
      <c r="BFH284" s="36"/>
      <c r="BFI284" s="14"/>
      <c r="BFJ284" s="11"/>
      <c r="BFK284" s="13"/>
      <c r="BFL284" s="12"/>
      <c r="BFM284" s="12"/>
      <c r="BFN284" s="11"/>
      <c r="BFO284" s="12"/>
      <c r="BFP284" s="162"/>
      <c r="BFQ284" s="37"/>
      <c r="BFR284" s="37"/>
      <c r="BFS284" s="37"/>
      <c r="BFT284" s="37"/>
      <c r="BFU284" s="37"/>
      <c r="BFV284" s="28"/>
      <c r="BFW284" s="11"/>
      <c r="BFX284" s="10"/>
      <c r="BFY284" s="37"/>
      <c r="BFZ284" s="162"/>
      <c r="BGA284" s="162"/>
      <c r="BGB284" s="29"/>
      <c r="BGC284" s="12"/>
      <c r="BGD284" s="37"/>
      <c r="BGE284" s="37"/>
      <c r="BGF284" s="11"/>
      <c r="BGG284" s="24"/>
      <c r="BGH284" s="28"/>
      <c r="BGI284" s="11"/>
      <c r="BGJ284" s="12"/>
      <c r="BGK284" s="27"/>
      <c r="BGL284" s="37"/>
      <c r="BGM284" s="29"/>
      <c r="BGN284" s="36"/>
      <c r="BGO284" s="14"/>
      <c r="BGP284" s="11"/>
      <c r="BGQ284" s="13"/>
      <c r="BGR284" s="12"/>
      <c r="BGS284" s="12"/>
      <c r="BGT284" s="11"/>
      <c r="BGU284" s="12"/>
      <c r="BGV284" s="162"/>
      <c r="BGW284" s="37"/>
      <c r="BGX284" s="37"/>
      <c r="BGY284" s="37"/>
      <c r="BGZ284" s="37"/>
      <c r="BHA284" s="37"/>
      <c r="BHB284" s="28"/>
      <c r="BHC284" s="11"/>
      <c r="BHD284" s="10"/>
      <c r="BHE284" s="37"/>
      <c r="BHF284" s="162"/>
      <c r="BHG284" s="162"/>
      <c r="BHH284" s="29"/>
      <c r="BHI284" s="12"/>
      <c r="BHJ284" s="37"/>
      <c r="BHK284" s="37"/>
      <c r="BHL284" s="11"/>
      <c r="BHM284" s="24"/>
      <c r="BHN284" s="28"/>
      <c r="BHO284" s="11"/>
      <c r="BHP284" s="12"/>
      <c r="BHQ284" s="27"/>
      <c r="BHR284" s="37"/>
      <c r="BHS284" s="29"/>
      <c r="BHT284" s="36"/>
      <c r="BHU284" s="14"/>
      <c r="BHV284" s="11"/>
      <c r="BHW284" s="13"/>
      <c r="BHX284" s="12"/>
      <c r="BHY284" s="12"/>
      <c r="BHZ284" s="11"/>
      <c r="BIA284" s="12"/>
      <c r="BIB284" s="162"/>
      <c r="BIC284" s="37"/>
      <c r="BID284" s="37"/>
      <c r="BIE284" s="37"/>
      <c r="BIF284" s="37"/>
      <c r="BIG284" s="37"/>
      <c r="BIH284" s="28"/>
      <c r="BII284" s="11"/>
      <c r="BIJ284" s="10"/>
      <c r="BIK284" s="37"/>
      <c r="BIL284" s="162"/>
      <c r="BIM284" s="162"/>
      <c r="BIN284" s="29"/>
      <c r="BIO284" s="12"/>
      <c r="BIP284" s="37"/>
      <c r="BIQ284" s="37"/>
      <c r="BIR284" s="11"/>
      <c r="BIS284" s="24"/>
      <c r="BIT284" s="28"/>
      <c r="BIU284" s="11"/>
      <c r="BIV284" s="12"/>
      <c r="BIW284" s="27"/>
      <c r="BIX284" s="37"/>
      <c r="BIY284" s="29"/>
      <c r="BIZ284" s="36"/>
      <c r="BJA284" s="14"/>
      <c r="BJB284" s="11"/>
      <c r="BJC284" s="13"/>
      <c r="BJD284" s="12"/>
      <c r="BJE284" s="12"/>
      <c r="BJF284" s="11"/>
      <c r="BJG284" s="12"/>
      <c r="BJH284" s="162"/>
      <c r="BJI284" s="37"/>
      <c r="BJJ284" s="37"/>
      <c r="BJK284" s="37"/>
      <c r="BJL284" s="37"/>
      <c r="BJM284" s="37"/>
      <c r="BJN284" s="28"/>
      <c r="BJO284" s="11"/>
      <c r="BJP284" s="10"/>
      <c r="BJQ284" s="37"/>
      <c r="BJR284" s="162"/>
      <c r="BJS284" s="162"/>
      <c r="BJT284" s="29"/>
      <c r="BJU284" s="12"/>
      <c r="BJV284" s="37"/>
      <c r="BJW284" s="37"/>
      <c r="BJX284" s="11"/>
      <c r="BJY284" s="24"/>
      <c r="BJZ284" s="28"/>
      <c r="BKA284" s="11"/>
      <c r="BKB284" s="12"/>
      <c r="BKC284" s="27"/>
      <c r="BKD284" s="37"/>
      <c r="BKE284" s="29"/>
      <c r="BKF284" s="36"/>
      <c r="BKG284" s="14"/>
      <c r="BKH284" s="11"/>
      <c r="BKI284" s="13"/>
      <c r="BKJ284" s="12"/>
      <c r="BKK284" s="12"/>
      <c r="BKL284" s="11"/>
      <c r="BKM284" s="12"/>
      <c r="BKN284" s="162"/>
      <c r="BKO284" s="37"/>
      <c r="BKP284" s="37"/>
      <c r="BKQ284" s="37"/>
      <c r="BKR284" s="37"/>
      <c r="BKS284" s="37"/>
      <c r="BKT284" s="28"/>
      <c r="BKU284" s="11"/>
      <c r="BKV284" s="10"/>
      <c r="BKW284" s="37"/>
      <c r="BKX284" s="162"/>
      <c r="BKY284" s="162"/>
      <c r="BKZ284" s="29"/>
      <c r="BLA284" s="12"/>
      <c r="BLB284" s="37"/>
      <c r="BLC284" s="37"/>
      <c r="BLD284" s="11"/>
      <c r="BLE284" s="24"/>
      <c r="BLF284" s="28"/>
      <c r="BLG284" s="11"/>
      <c r="BLH284" s="12"/>
      <c r="BLI284" s="27"/>
      <c r="BLJ284" s="37"/>
      <c r="BLK284" s="29"/>
      <c r="BLL284" s="36"/>
      <c r="BLM284" s="14"/>
      <c r="BLN284" s="11"/>
      <c r="BLO284" s="13"/>
      <c r="BLP284" s="12"/>
      <c r="BLQ284" s="12"/>
      <c r="BLR284" s="11"/>
      <c r="BLS284" s="12"/>
      <c r="BLT284" s="162"/>
      <c r="BLU284" s="37"/>
      <c r="BLV284" s="37"/>
      <c r="BLW284" s="37"/>
      <c r="BLX284" s="37"/>
      <c r="BLY284" s="37"/>
      <c r="BLZ284" s="28"/>
      <c r="BMA284" s="11"/>
      <c r="BMB284" s="10"/>
      <c r="BMC284" s="37"/>
      <c r="BMD284" s="162"/>
      <c r="BME284" s="162"/>
      <c r="BMF284" s="29"/>
      <c r="BMG284" s="12"/>
      <c r="BMH284" s="37"/>
      <c r="BMI284" s="37"/>
      <c r="BMJ284" s="11"/>
      <c r="BMK284" s="24"/>
      <c r="BML284" s="28"/>
      <c r="BMM284" s="11"/>
      <c r="BMN284" s="12"/>
      <c r="BMO284" s="27"/>
      <c r="BMP284" s="37"/>
      <c r="BMQ284" s="29"/>
      <c r="BMR284" s="36"/>
      <c r="BMS284" s="14"/>
      <c r="BMT284" s="11"/>
      <c r="BMU284" s="13"/>
      <c r="BMV284" s="12"/>
      <c r="BMW284" s="12"/>
      <c r="BMX284" s="11"/>
      <c r="BMY284" s="12"/>
      <c r="BMZ284" s="162"/>
      <c r="BNA284" s="37"/>
      <c r="BNB284" s="37"/>
      <c r="BNC284" s="37"/>
      <c r="BND284" s="37"/>
      <c r="BNE284" s="37"/>
      <c r="BNF284" s="28"/>
      <c r="BNG284" s="11"/>
      <c r="BNH284" s="10"/>
      <c r="BNI284" s="37"/>
      <c r="BNJ284" s="162"/>
      <c r="BNK284" s="162"/>
      <c r="BNL284" s="29"/>
      <c r="BNM284" s="12"/>
      <c r="BNN284" s="37"/>
      <c r="BNO284" s="37"/>
      <c r="BNP284" s="11"/>
      <c r="BNQ284" s="24"/>
      <c r="BNR284" s="28"/>
      <c r="BNS284" s="11"/>
      <c r="BNT284" s="12"/>
      <c r="BNU284" s="27"/>
      <c r="BNV284" s="37"/>
      <c r="BNW284" s="29"/>
      <c r="BNX284" s="36"/>
      <c r="BNY284" s="14"/>
      <c r="BNZ284" s="11"/>
      <c r="BOA284" s="13"/>
      <c r="BOB284" s="12"/>
      <c r="BOC284" s="12"/>
      <c r="BOD284" s="11"/>
      <c r="BOE284" s="12"/>
      <c r="BOF284" s="162"/>
      <c r="BOG284" s="37"/>
      <c r="BOH284" s="37"/>
      <c r="BOI284" s="37"/>
      <c r="BOJ284" s="37"/>
      <c r="BOK284" s="37"/>
      <c r="BOL284" s="28"/>
      <c r="BOM284" s="11"/>
      <c r="BON284" s="10"/>
      <c r="BOO284" s="37"/>
      <c r="BOP284" s="162"/>
      <c r="BOQ284" s="162"/>
      <c r="BOR284" s="29"/>
      <c r="BOS284" s="12"/>
      <c r="BOT284" s="37"/>
      <c r="BOU284" s="37"/>
      <c r="BOV284" s="11"/>
      <c r="BOW284" s="24"/>
      <c r="BOX284" s="28"/>
      <c r="BOY284" s="11"/>
      <c r="BOZ284" s="12"/>
      <c r="BPA284" s="27"/>
      <c r="BPB284" s="37"/>
      <c r="BPC284" s="29"/>
      <c r="BPD284" s="36"/>
      <c r="BPE284" s="14"/>
      <c r="BPF284" s="11"/>
      <c r="BPG284" s="13"/>
      <c r="BPH284" s="12"/>
      <c r="BPI284" s="12"/>
      <c r="BPJ284" s="11"/>
      <c r="BPK284" s="12"/>
      <c r="BPL284" s="162"/>
      <c r="BPM284" s="37"/>
      <c r="BPN284" s="37"/>
      <c r="BPO284" s="37"/>
      <c r="BPP284" s="37"/>
      <c r="BPQ284" s="37"/>
      <c r="BPR284" s="28"/>
      <c r="BPS284" s="11"/>
      <c r="BPT284" s="10"/>
      <c r="BPU284" s="37"/>
      <c r="BPV284" s="162"/>
      <c r="BPW284" s="162"/>
      <c r="BPX284" s="29"/>
      <c r="BPY284" s="12"/>
      <c r="BPZ284" s="37"/>
      <c r="BQA284" s="37"/>
      <c r="BQB284" s="11"/>
      <c r="BQC284" s="24"/>
      <c r="BQD284" s="28"/>
      <c r="BQE284" s="11"/>
      <c r="BQF284" s="12"/>
      <c r="BQG284" s="27"/>
      <c r="BQH284" s="37"/>
      <c r="BQI284" s="29"/>
      <c r="BQJ284" s="36"/>
      <c r="BQK284" s="14"/>
      <c r="BQL284" s="11"/>
      <c r="BQM284" s="13"/>
      <c r="BQN284" s="12"/>
      <c r="BQO284" s="12"/>
      <c r="BQP284" s="11"/>
      <c r="BQQ284" s="12"/>
      <c r="BQR284" s="162"/>
      <c r="BQS284" s="37"/>
      <c r="BQT284" s="37"/>
      <c r="BQU284" s="37"/>
      <c r="BQV284" s="37"/>
      <c r="BQW284" s="37"/>
      <c r="BQX284" s="28"/>
      <c r="BQY284" s="11"/>
      <c r="BQZ284" s="10"/>
      <c r="BRA284" s="37"/>
      <c r="BRB284" s="162"/>
      <c r="BRC284" s="162"/>
      <c r="BRD284" s="29"/>
      <c r="BRE284" s="12"/>
      <c r="BRF284" s="37"/>
      <c r="BRG284" s="37"/>
      <c r="BRH284" s="11"/>
      <c r="BRI284" s="24"/>
      <c r="BRJ284" s="28"/>
      <c r="BRK284" s="11"/>
      <c r="BRL284" s="12"/>
      <c r="BRM284" s="27"/>
      <c r="BRN284" s="37"/>
      <c r="BRO284" s="29"/>
      <c r="BRP284" s="36"/>
      <c r="BRQ284" s="14"/>
      <c r="BRR284" s="11"/>
      <c r="BRS284" s="13"/>
      <c r="BRT284" s="12"/>
      <c r="BRU284" s="12"/>
      <c r="BRV284" s="11"/>
      <c r="BRW284" s="12"/>
      <c r="BRX284" s="162"/>
      <c r="BRY284" s="37"/>
      <c r="BRZ284" s="37"/>
      <c r="BSA284" s="37"/>
      <c r="BSB284" s="37"/>
      <c r="BSC284" s="37"/>
      <c r="BSD284" s="28"/>
      <c r="BSE284" s="11"/>
      <c r="BSF284" s="10"/>
      <c r="BSG284" s="37"/>
      <c r="BSH284" s="162"/>
      <c r="BSI284" s="162"/>
      <c r="BSJ284" s="29"/>
      <c r="BSK284" s="12"/>
      <c r="BSL284" s="37"/>
      <c r="BSM284" s="37"/>
      <c r="BSN284" s="11"/>
      <c r="BSO284" s="24"/>
      <c r="BSP284" s="28"/>
      <c r="BSQ284" s="11"/>
      <c r="BSR284" s="12"/>
      <c r="BSS284" s="27"/>
      <c r="BST284" s="37"/>
      <c r="BSU284" s="29"/>
      <c r="BSV284" s="36"/>
      <c r="BSW284" s="14"/>
      <c r="BSX284" s="11"/>
      <c r="BSY284" s="13"/>
      <c r="BSZ284" s="12"/>
      <c r="BTA284" s="12"/>
      <c r="BTB284" s="11"/>
      <c r="BTC284" s="12"/>
      <c r="BTD284" s="162"/>
      <c r="BTE284" s="37"/>
      <c r="BTF284" s="37"/>
      <c r="BTG284" s="37"/>
      <c r="BTH284" s="37"/>
      <c r="BTI284" s="37"/>
      <c r="BTJ284" s="28"/>
      <c r="BTK284" s="11"/>
      <c r="BTL284" s="10"/>
      <c r="BTM284" s="37"/>
      <c r="BTN284" s="162"/>
      <c r="BTO284" s="162"/>
      <c r="BTP284" s="29"/>
      <c r="BTQ284" s="12"/>
      <c r="BTR284" s="37"/>
      <c r="BTS284" s="37"/>
      <c r="BTT284" s="11"/>
      <c r="BTU284" s="24"/>
      <c r="BTV284" s="28"/>
      <c r="BTW284" s="11"/>
      <c r="BTX284" s="12"/>
      <c r="BTY284" s="27"/>
      <c r="BTZ284" s="37"/>
      <c r="BUA284" s="29"/>
      <c r="BUB284" s="36"/>
      <c r="BUC284" s="14"/>
      <c r="BUD284" s="11"/>
      <c r="BUE284" s="13"/>
      <c r="BUF284" s="12"/>
      <c r="BUG284" s="12"/>
      <c r="BUH284" s="11"/>
      <c r="BUI284" s="12"/>
      <c r="BUJ284" s="162"/>
      <c r="BUK284" s="37"/>
      <c r="BUL284" s="37"/>
      <c r="BUM284" s="37"/>
      <c r="BUN284" s="37"/>
      <c r="BUO284" s="37"/>
      <c r="BUP284" s="28"/>
      <c r="BUQ284" s="11"/>
      <c r="BUR284" s="10"/>
      <c r="BUS284" s="37"/>
      <c r="BUT284" s="162"/>
      <c r="BUU284" s="162"/>
      <c r="BUV284" s="29"/>
      <c r="BUW284" s="12"/>
      <c r="BUX284" s="37"/>
      <c r="BUY284" s="37"/>
      <c r="BUZ284" s="11"/>
      <c r="BVA284" s="24"/>
      <c r="BVB284" s="28"/>
      <c r="BVC284" s="11"/>
      <c r="BVD284" s="12"/>
      <c r="BVE284" s="27"/>
      <c r="BVF284" s="37"/>
      <c r="BVG284" s="29"/>
      <c r="BVH284" s="36"/>
      <c r="BVI284" s="14"/>
      <c r="BVJ284" s="11"/>
      <c r="BVK284" s="13"/>
      <c r="BVL284" s="12"/>
      <c r="BVM284" s="12"/>
      <c r="BVN284" s="11"/>
      <c r="BVO284" s="12"/>
      <c r="BVP284" s="162"/>
      <c r="BVQ284" s="37"/>
      <c r="BVR284" s="37"/>
      <c r="BVS284" s="37"/>
      <c r="BVT284" s="37"/>
      <c r="BVU284" s="37"/>
      <c r="BVV284" s="28"/>
      <c r="BVW284" s="11"/>
      <c r="BVX284" s="10"/>
      <c r="BVY284" s="37"/>
      <c r="BVZ284" s="162"/>
      <c r="BWA284" s="162"/>
      <c r="BWB284" s="29"/>
      <c r="BWC284" s="12"/>
      <c r="BWD284" s="37"/>
      <c r="BWE284" s="37"/>
      <c r="BWF284" s="11"/>
      <c r="BWG284" s="24"/>
      <c r="BWH284" s="28"/>
      <c r="BWI284" s="11"/>
      <c r="BWJ284" s="12"/>
      <c r="BWK284" s="27"/>
      <c r="BWL284" s="37"/>
      <c r="BWM284" s="29"/>
      <c r="BWN284" s="36"/>
      <c r="BWO284" s="14"/>
      <c r="BWP284" s="11"/>
      <c r="BWQ284" s="13"/>
      <c r="BWR284" s="12"/>
      <c r="BWS284" s="12"/>
      <c r="BWT284" s="11"/>
      <c r="BWU284" s="12"/>
      <c r="BWV284" s="162"/>
      <c r="BWW284" s="37"/>
      <c r="BWX284" s="37"/>
      <c r="BWY284" s="37"/>
      <c r="BWZ284" s="37"/>
      <c r="BXA284" s="37"/>
      <c r="BXB284" s="28"/>
      <c r="BXC284" s="11"/>
      <c r="BXD284" s="10"/>
      <c r="BXE284" s="37"/>
      <c r="BXF284" s="162"/>
      <c r="BXG284" s="162"/>
      <c r="BXH284" s="29"/>
      <c r="BXI284" s="12"/>
      <c r="BXJ284" s="37"/>
      <c r="BXK284" s="37"/>
      <c r="BXL284" s="11"/>
      <c r="BXM284" s="24"/>
      <c r="BXN284" s="28"/>
      <c r="BXO284" s="11"/>
      <c r="BXP284" s="12"/>
      <c r="BXQ284" s="27"/>
      <c r="BXR284" s="37"/>
      <c r="BXS284" s="29"/>
      <c r="BXT284" s="36"/>
      <c r="BXU284" s="14"/>
      <c r="BXV284" s="11"/>
      <c r="BXW284" s="13"/>
      <c r="BXX284" s="12"/>
      <c r="BXY284" s="12"/>
      <c r="BXZ284" s="11"/>
      <c r="BYA284" s="12"/>
      <c r="BYB284" s="162"/>
      <c r="BYC284" s="37"/>
      <c r="BYD284" s="37"/>
      <c r="BYE284" s="37"/>
      <c r="BYF284" s="37"/>
      <c r="BYG284" s="37"/>
      <c r="BYH284" s="28"/>
      <c r="BYI284" s="11"/>
      <c r="BYJ284" s="10"/>
      <c r="BYK284" s="37"/>
      <c r="BYL284" s="162"/>
      <c r="BYM284" s="162"/>
      <c r="BYN284" s="29"/>
      <c r="BYO284" s="12"/>
      <c r="BYP284" s="37"/>
      <c r="BYQ284" s="37"/>
      <c r="BYR284" s="11"/>
      <c r="BYS284" s="24"/>
      <c r="BYT284" s="28"/>
      <c r="BYU284" s="11"/>
      <c r="BYV284" s="12"/>
      <c r="BYW284" s="27"/>
      <c r="BYX284" s="37"/>
      <c r="BYY284" s="29"/>
      <c r="BYZ284" s="36"/>
      <c r="BZA284" s="14"/>
      <c r="BZB284" s="11"/>
      <c r="BZC284" s="13"/>
      <c r="BZD284" s="12"/>
      <c r="BZE284" s="12"/>
      <c r="BZF284" s="11"/>
      <c r="BZG284" s="12"/>
      <c r="BZH284" s="162"/>
      <c r="BZI284" s="37"/>
      <c r="BZJ284" s="37"/>
      <c r="BZK284" s="37"/>
      <c r="BZL284" s="37"/>
      <c r="BZM284" s="37"/>
      <c r="BZN284" s="28"/>
      <c r="BZO284" s="11"/>
      <c r="BZP284" s="10"/>
      <c r="BZQ284" s="37"/>
      <c r="BZR284" s="162"/>
      <c r="BZS284" s="162"/>
      <c r="BZT284" s="29"/>
      <c r="BZU284" s="12"/>
      <c r="BZV284" s="37"/>
      <c r="BZW284" s="37"/>
      <c r="BZX284" s="11"/>
      <c r="BZY284" s="24"/>
      <c r="BZZ284" s="28"/>
      <c r="CAA284" s="11"/>
      <c r="CAB284" s="12"/>
      <c r="CAC284" s="27"/>
      <c r="CAD284" s="37"/>
      <c r="CAE284" s="29"/>
      <c r="CAF284" s="36"/>
      <c r="CAG284" s="14"/>
      <c r="CAH284" s="11"/>
      <c r="CAI284" s="13"/>
      <c r="CAJ284" s="12"/>
      <c r="CAK284" s="12"/>
      <c r="CAL284" s="11"/>
      <c r="CAM284" s="12"/>
      <c r="CAN284" s="162"/>
      <c r="CAO284" s="37"/>
      <c r="CAP284" s="37"/>
      <c r="CAQ284" s="37"/>
      <c r="CAR284" s="37"/>
      <c r="CAS284" s="37"/>
      <c r="CAT284" s="28"/>
      <c r="CAU284" s="11"/>
      <c r="CAV284" s="10"/>
      <c r="CAW284" s="37"/>
      <c r="CAX284" s="162"/>
      <c r="CAY284" s="162"/>
      <c r="CAZ284" s="29"/>
      <c r="CBA284" s="12"/>
      <c r="CBB284" s="37"/>
      <c r="CBC284" s="37"/>
      <c r="CBD284" s="11"/>
      <c r="CBE284" s="24"/>
      <c r="CBF284" s="28"/>
      <c r="CBG284" s="11"/>
      <c r="CBH284" s="12"/>
      <c r="CBI284" s="27"/>
      <c r="CBJ284" s="37"/>
      <c r="CBK284" s="29"/>
      <c r="CBL284" s="36"/>
      <c r="CBM284" s="14"/>
      <c r="CBN284" s="11"/>
      <c r="CBO284" s="13"/>
      <c r="CBP284" s="12"/>
      <c r="CBQ284" s="12"/>
      <c r="CBR284" s="11"/>
      <c r="CBS284" s="12"/>
      <c r="CBT284" s="162"/>
      <c r="CBU284" s="37"/>
      <c r="CBV284" s="37"/>
      <c r="CBW284" s="37"/>
      <c r="CBX284" s="37"/>
      <c r="CBY284" s="37"/>
      <c r="CBZ284" s="28"/>
      <c r="CCA284" s="11"/>
      <c r="CCB284" s="10"/>
      <c r="CCC284" s="37"/>
      <c r="CCD284" s="162"/>
      <c r="CCE284" s="162"/>
      <c r="CCF284" s="29"/>
      <c r="CCG284" s="12"/>
      <c r="CCH284" s="37"/>
      <c r="CCI284" s="37"/>
      <c r="CCJ284" s="11"/>
      <c r="CCK284" s="24"/>
      <c r="CCL284" s="28"/>
      <c r="CCM284" s="11"/>
      <c r="CCN284" s="12"/>
      <c r="CCO284" s="27"/>
      <c r="CCP284" s="37"/>
      <c r="CCQ284" s="29"/>
      <c r="CCR284" s="36"/>
      <c r="CCS284" s="14"/>
      <c r="CCT284" s="11"/>
      <c r="CCU284" s="13"/>
      <c r="CCV284" s="12"/>
      <c r="CCW284" s="12"/>
      <c r="CCX284" s="11"/>
      <c r="CCY284" s="12"/>
      <c r="CCZ284" s="162"/>
      <c r="CDA284" s="37"/>
      <c r="CDB284" s="37"/>
      <c r="CDC284" s="37"/>
      <c r="CDD284" s="37"/>
      <c r="CDE284" s="37"/>
      <c r="CDF284" s="28"/>
      <c r="CDG284" s="11"/>
      <c r="CDH284" s="10"/>
      <c r="CDI284" s="37"/>
      <c r="CDJ284" s="162"/>
      <c r="CDK284" s="162"/>
      <c r="CDL284" s="29"/>
      <c r="CDM284" s="12"/>
      <c r="CDN284" s="37"/>
      <c r="CDO284" s="37"/>
      <c r="CDP284" s="11"/>
      <c r="CDQ284" s="24"/>
      <c r="CDR284" s="28"/>
      <c r="CDS284" s="11"/>
      <c r="CDT284" s="12"/>
      <c r="CDU284" s="27"/>
      <c r="CDV284" s="37"/>
      <c r="CDW284" s="29"/>
      <c r="CDX284" s="36"/>
      <c r="CDY284" s="14"/>
      <c r="CDZ284" s="11"/>
      <c r="CEA284" s="13"/>
      <c r="CEB284" s="12"/>
      <c r="CEC284" s="12"/>
      <c r="CED284" s="11"/>
      <c r="CEE284" s="12"/>
      <c r="CEF284" s="162"/>
      <c r="CEG284" s="37"/>
      <c r="CEH284" s="37"/>
      <c r="CEI284" s="37"/>
      <c r="CEJ284" s="37"/>
      <c r="CEK284" s="37"/>
      <c r="CEL284" s="28"/>
      <c r="CEM284" s="11"/>
      <c r="CEN284" s="10"/>
      <c r="CEO284" s="37"/>
      <c r="CEP284" s="162"/>
      <c r="CEQ284" s="162"/>
      <c r="CER284" s="29"/>
      <c r="CES284" s="12"/>
      <c r="CET284" s="37"/>
      <c r="CEU284" s="37"/>
      <c r="CEV284" s="11"/>
      <c r="CEW284" s="24"/>
      <c r="CEX284" s="28"/>
      <c r="CEY284" s="11"/>
      <c r="CEZ284" s="12"/>
      <c r="CFA284" s="27"/>
      <c r="CFB284" s="37"/>
      <c r="CFC284" s="29"/>
      <c r="CFD284" s="36"/>
      <c r="CFE284" s="14"/>
      <c r="CFF284" s="11"/>
      <c r="CFG284" s="13"/>
      <c r="CFH284" s="12"/>
      <c r="CFI284" s="12"/>
      <c r="CFJ284" s="11"/>
      <c r="CFK284" s="12"/>
      <c r="CFL284" s="162"/>
      <c r="CFM284" s="37"/>
      <c r="CFN284" s="37"/>
      <c r="CFO284" s="37"/>
      <c r="CFP284" s="37"/>
      <c r="CFQ284" s="37"/>
      <c r="CFR284" s="28"/>
      <c r="CFS284" s="11"/>
      <c r="CFT284" s="10"/>
      <c r="CFU284" s="37"/>
      <c r="CFV284" s="162"/>
      <c r="CFW284" s="162"/>
      <c r="CFX284" s="29"/>
      <c r="CFY284" s="12"/>
      <c r="CFZ284" s="37"/>
      <c r="CGA284" s="37"/>
      <c r="CGB284" s="11"/>
      <c r="CGC284" s="24"/>
      <c r="CGD284" s="28"/>
      <c r="CGE284" s="11"/>
      <c r="CGF284" s="12"/>
      <c r="CGG284" s="27"/>
      <c r="CGH284" s="37"/>
      <c r="CGI284" s="29"/>
      <c r="CGJ284" s="36"/>
      <c r="CGK284" s="14"/>
      <c r="CGL284" s="11"/>
      <c r="CGM284" s="13"/>
      <c r="CGN284" s="12"/>
      <c r="CGO284" s="12"/>
      <c r="CGP284" s="11"/>
      <c r="CGQ284" s="12"/>
      <c r="CGR284" s="162"/>
      <c r="CGS284" s="37"/>
      <c r="CGT284" s="37"/>
      <c r="CGU284" s="37"/>
      <c r="CGV284" s="37"/>
      <c r="CGW284" s="37"/>
      <c r="CGX284" s="28"/>
      <c r="CGY284" s="11"/>
      <c r="CGZ284" s="10"/>
      <c r="CHA284" s="37"/>
      <c r="CHB284" s="162"/>
      <c r="CHC284" s="162"/>
      <c r="CHD284" s="29"/>
      <c r="CHE284" s="12"/>
      <c r="CHF284" s="37"/>
      <c r="CHG284" s="37"/>
      <c r="CHH284" s="11"/>
      <c r="CHI284" s="24"/>
      <c r="CHJ284" s="28"/>
      <c r="CHK284" s="11"/>
      <c r="CHL284" s="12"/>
      <c r="CHM284" s="27"/>
      <c r="CHN284" s="37"/>
      <c r="CHO284" s="29"/>
      <c r="CHP284" s="36"/>
      <c r="CHQ284" s="14"/>
      <c r="CHR284" s="11"/>
      <c r="CHS284" s="13"/>
      <c r="CHT284" s="12"/>
      <c r="CHU284" s="12"/>
      <c r="CHV284" s="11"/>
      <c r="CHW284" s="12"/>
      <c r="CHX284" s="162"/>
      <c r="CHY284" s="37"/>
      <c r="CHZ284" s="37"/>
      <c r="CIA284" s="37"/>
      <c r="CIB284" s="37"/>
      <c r="CIC284" s="37"/>
      <c r="CID284" s="28"/>
      <c r="CIE284" s="11"/>
      <c r="CIF284" s="10"/>
      <c r="CIG284" s="37"/>
      <c r="CIH284" s="162"/>
      <c r="CII284" s="162"/>
      <c r="CIJ284" s="29"/>
      <c r="CIK284" s="12"/>
      <c r="CIL284" s="37"/>
      <c r="CIM284" s="37"/>
      <c r="CIN284" s="11"/>
      <c r="CIO284" s="24"/>
      <c r="CIP284" s="28"/>
      <c r="CIQ284" s="11"/>
      <c r="CIR284" s="12"/>
      <c r="CIS284" s="27"/>
      <c r="CIT284" s="37"/>
      <c r="CIU284" s="29"/>
      <c r="CIV284" s="36"/>
      <c r="CIW284" s="14"/>
      <c r="CIX284" s="11"/>
      <c r="CIY284" s="13"/>
      <c r="CIZ284" s="12"/>
      <c r="CJA284" s="12"/>
      <c r="CJB284" s="11"/>
      <c r="CJC284" s="12"/>
      <c r="CJD284" s="162"/>
      <c r="CJE284" s="37"/>
      <c r="CJF284" s="37"/>
      <c r="CJG284" s="37"/>
      <c r="CJH284" s="37"/>
      <c r="CJI284" s="37"/>
      <c r="CJJ284" s="28"/>
      <c r="CJK284" s="11"/>
      <c r="CJL284" s="10"/>
      <c r="CJM284" s="37"/>
      <c r="CJN284" s="162"/>
      <c r="CJO284" s="162"/>
      <c r="CJP284" s="29"/>
      <c r="CJQ284" s="12"/>
      <c r="CJR284" s="37"/>
      <c r="CJS284" s="37"/>
      <c r="CJT284" s="11"/>
      <c r="CJU284" s="24"/>
      <c r="CJV284" s="28"/>
      <c r="CJW284" s="11"/>
      <c r="CJX284" s="12"/>
      <c r="CJY284" s="27"/>
      <c r="CJZ284" s="37"/>
      <c r="CKA284" s="29"/>
      <c r="CKB284" s="36"/>
      <c r="CKC284" s="14"/>
      <c r="CKD284" s="11"/>
      <c r="CKE284" s="13"/>
      <c r="CKF284" s="12"/>
      <c r="CKG284" s="12"/>
      <c r="CKH284" s="11"/>
      <c r="CKI284" s="12"/>
      <c r="CKJ284" s="162"/>
      <c r="CKK284" s="37"/>
      <c r="CKL284" s="37"/>
      <c r="CKM284" s="37"/>
      <c r="CKN284" s="37"/>
      <c r="CKO284" s="37"/>
      <c r="CKP284" s="28"/>
      <c r="CKQ284" s="11"/>
      <c r="CKR284" s="10"/>
      <c r="CKS284" s="37"/>
      <c r="CKT284" s="162"/>
      <c r="CKU284" s="162"/>
      <c r="CKV284" s="29"/>
      <c r="CKW284" s="12"/>
      <c r="CKX284" s="37"/>
      <c r="CKY284" s="37"/>
      <c r="CKZ284" s="11"/>
      <c r="CLA284" s="24"/>
      <c r="CLB284" s="28"/>
      <c r="CLC284" s="11"/>
      <c r="CLD284" s="12"/>
      <c r="CLE284" s="27"/>
      <c r="CLF284" s="37"/>
      <c r="CLG284" s="29"/>
      <c r="CLH284" s="36"/>
      <c r="CLI284" s="14"/>
      <c r="CLJ284" s="11"/>
      <c r="CLK284" s="13"/>
      <c r="CLL284" s="12"/>
      <c r="CLM284" s="12"/>
      <c r="CLN284" s="11"/>
      <c r="CLO284" s="12"/>
      <c r="CLP284" s="162"/>
      <c r="CLQ284" s="37"/>
      <c r="CLR284" s="37"/>
      <c r="CLS284" s="37"/>
      <c r="CLT284" s="37"/>
      <c r="CLU284" s="37"/>
      <c r="CLV284" s="28"/>
      <c r="CLW284" s="11"/>
      <c r="CLX284" s="10"/>
      <c r="CLY284" s="37"/>
      <c r="CLZ284" s="162"/>
      <c r="CMA284" s="162"/>
      <c r="CMB284" s="29"/>
      <c r="CMC284" s="12"/>
      <c r="CMD284" s="37"/>
      <c r="CME284" s="37"/>
      <c r="CMF284" s="11"/>
      <c r="CMG284" s="24"/>
      <c r="CMH284" s="28"/>
      <c r="CMI284" s="11"/>
      <c r="CMJ284" s="12"/>
      <c r="CMK284" s="27"/>
      <c r="CML284" s="37"/>
      <c r="CMM284" s="29"/>
      <c r="CMN284" s="36"/>
      <c r="CMO284" s="14"/>
      <c r="CMP284" s="11"/>
      <c r="CMQ284" s="13"/>
      <c r="CMR284" s="12"/>
      <c r="CMS284" s="12"/>
      <c r="CMT284" s="11"/>
      <c r="CMU284" s="12"/>
      <c r="CMV284" s="162"/>
      <c r="CMW284" s="37"/>
      <c r="CMX284" s="37"/>
      <c r="CMY284" s="37"/>
      <c r="CMZ284" s="37"/>
      <c r="CNA284" s="37"/>
      <c r="CNB284" s="28"/>
      <c r="CNC284" s="11"/>
      <c r="CND284" s="10"/>
      <c r="CNE284" s="37"/>
      <c r="CNF284" s="162"/>
      <c r="CNG284" s="162"/>
      <c r="CNH284" s="29"/>
      <c r="CNI284" s="12"/>
      <c r="CNJ284" s="37"/>
      <c r="CNK284" s="37"/>
      <c r="CNL284" s="11"/>
      <c r="CNM284" s="24"/>
      <c r="CNN284" s="28"/>
      <c r="CNO284" s="11"/>
      <c r="CNP284" s="12"/>
      <c r="CNQ284" s="27"/>
      <c r="CNR284" s="37"/>
      <c r="CNS284" s="29"/>
      <c r="CNT284" s="36"/>
      <c r="CNU284" s="14"/>
      <c r="CNV284" s="11"/>
      <c r="CNW284" s="13"/>
      <c r="CNX284" s="12"/>
      <c r="CNY284" s="12"/>
      <c r="CNZ284" s="11"/>
      <c r="COA284" s="12"/>
      <c r="COB284" s="162"/>
      <c r="COC284" s="37"/>
      <c r="COD284" s="37"/>
      <c r="COE284" s="37"/>
      <c r="COF284" s="37"/>
      <c r="COG284" s="37"/>
      <c r="COH284" s="28"/>
      <c r="COI284" s="11"/>
      <c r="COJ284" s="10"/>
      <c r="COK284" s="37"/>
      <c r="COL284" s="162"/>
      <c r="COM284" s="162"/>
      <c r="CON284" s="29"/>
      <c r="COO284" s="12"/>
      <c r="COP284" s="37"/>
      <c r="COQ284" s="37"/>
      <c r="COR284" s="11"/>
      <c r="COS284" s="24"/>
      <c r="COT284" s="28"/>
      <c r="COU284" s="11"/>
      <c r="COV284" s="12"/>
      <c r="COW284" s="27"/>
      <c r="COX284" s="37"/>
      <c r="COY284" s="29"/>
      <c r="COZ284" s="36"/>
      <c r="CPA284" s="14"/>
      <c r="CPB284" s="11"/>
      <c r="CPC284" s="13"/>
      <c r="CPD284" s="12"/>
      <c r="CPE284" s="12"/>
      <c r="CPF284" s="11"/>
      <c r="CPG284" s="12"/>
      <c r="CPH284" s="162"/>
      <c r="CPI284" s="37"/>
      <c r="CPJ284" s="37"/>
      <c r="CPK284" s="37"/>
      <c r="CPL284" s="37"/>
      <c r="CPM284" s="37"/>
      <c r="CPN284" s="28"/>
      <c r="CPO284" s="11"/>
      <c r="CPP284" s="10"/>
      <c r="CPQ284" s="37"/>
      <c r="CPR284" s="162"/>
      <c r="CPS284" s="162"/>
      <c r="CPT284" s="29"/>
      <c r="CPU284" s="12"/>
      <c r="CPV284" s="37"/>
      <c r="CPW284" s="37"/>
      <c r="CPX284" s="11"/>
      <c r="CPY284" s="24"/>
      <c r="CPZ284" s="28"/>
      <c r="CQA284" s="11"/>
      <c r="CQB284" s="12"/>
      <c r="CQC284" s="27"/>
      <c r="CQD284" s="37"/>
      <c r="CQE284" s="29"/>
      <c r="CQF284" s="36"/>
      <c r="CQG284" s="14"/>
      <c r="CQH284" s="11"/>
      <c r="CQI284" s="13"/>
      <c r="CQJ284" s="12"/>
      <c r="CQK284" s="12"/>
      <c r="CQL284" s="11"/>
      <c r="CQM284" s="12"/>
      <c r="CQN284" s="162"/>
      <c r="CQO284" s="37"/>
      <c r="CQP284" s="37"/>
      <c r="CQQ284" s="37"/>
      <c r="CQR284" s="37"/>
      <c r="CQS284" s="37"/>
      <c r="CQT284" s="28"/>
      <c r="CQU284" s="11"/>
      <c r="CQV284" s="10"/>
      <c r="CQW284" s="37"/>
      <c r="CQX284" s="162"/>
      <c r="CQY284" s="162"/>
      <c r="CQZ284" s="29"/>
      <c r="CRA284" s="12"/>
      <c r="CRB284" s="37"/>
      <c r="CRC284" s="37"/>
      <c r="CRD284" s="11"/>
      <c r="CRE284" s="24"/>
      <c r="CRF284" s="28"/>
      <c r="CRG284" s="11"/>
      <c r="CRH284" s="12"/>
      <c r="CRI284" s="27"/>
      <c r="CRJ284" s="37"/>
      <c r="CRK284" s="29"/>
      <c r="CRL284" s="36"/>
      <c r="CRM284" s="14"/>
      <c r="CRN284" s="11"/>
      <c r="CRO284" s="13"/>
      <c r="CRP284" s="12"/>
      <c r="CRQ284" s="12"/>
      <c r="CRR284" s="11"/>
      <c r="CRS284" s="12"/>
      <c r="CRT284" s="162"/>
      <c r="CRU284" s="37"/>
      <c r="CRV284" s="37"/>
      <c r="CRW284" s="37"/>
      <c r="CRX284" s="37"/>
      <c r="CRY284" s="37"/>
      <c r="CRZ284" s="28"/>
      <c r="CSA284" s="11"/>
      <c r="CSB284" s="10"/>
      <c r="CSC284" s="37"/>
      <c r="CSD284" s="162"/>
      <c r="CSE284" s="162"/>
      <c r="CSF284" s="29"/>
      <c r="CSG284" s="12"/>
      <c r="CSH284" s="37"/>
      <c r="CSI284" s="37"/>
      <c r="CSJ284" s="11"/>
      <c r="CSK284" s="24"/>
      <c r="CSL284" s="28"/>
      <c r="CSM284" s="11"/>
      <c r="CSN284" s="12"/>
      <c r="CSO284" s="27"/>
      <c r="CSP284" s="37"/>
      <c r="CSQ284" s="29"/>
      <c r="CSR284" s="36"/>
      <c r="CSS284" s="14"/>
      <c r="CST284" s="11"/>
      <c r="CSU284" s="13"/>
      <c r="CSV284" s="12"/>
      <c r="CSW284" s="12"/>
      <c r="CSX284" s="11"/>
      <c r="CSY284" s="12"/>
      <c r="CSZ284" s="162"/>
      <c r="CTA284" s="37"/>
      <c r="CTB284" s="37"/>
      <c r="CTC284" s="37"/>
      <c r="CTD284" s="37"/>
      <c r="CTE284" s="37"/>
      <c r="CTF284" s="28"/>
      <c r="CTG284" s="11"/>
      <c r="CTH284" s="10"/>
      <c r="CTI284" s="37"/>
      <c r="CTJ284" s="162"/>
      <c r="CTK284" s="162"/>
      <c r="CTL284" s="29"/>
      <c r="CTM284" s="12"/>
      <c r="CTN284" s="37"/>
      <c r="CTO284" s="37"/>
      <c r="CTP284" s="11"/>
      <c r="CTQ284" s="24"/>
      <c r="CTR284" s="28"/>
      <c r="CTS284" s="11"/>
      <c r="CTT284" s="12"/>
      <c r="CTU284" s="27"/>
      <c r="CTV284" s="37"/>
      <c r="CTW284" s="29"/>
      <c r="CTX284" s="36"/>
      <c r="CTY284" s="14"/>
      <c r="CTZ284" s="11"/>
      <c r="CUA284" s="13"/>
      <c r="CUB284" s="12"/>
      <c r="CUC284" s="12"/>
      <c r="CUD284" s="11"/>
      <c r="CUE284" s="12"/>
      <c r="CUF284" s="162"/>
      <c r="CUG284" s="37"/>
      <c r="CUH284" s="37"/>
      <c r="CUI284" s="37"/>
      <c r="CUJ284" s="37"/>
      <c r="CUK284" s="37"/>
      <c r="CUL284" s="28"/>
      <c r="CUM284" s="11"/>
      <c r="CUN284" s="10"/>
      <c r="CUO284" s="37"/>
      <c r="CUP284" s="162"/>
      <c r="CUQ284" s="162"/>
      <c r="CUR284" s="29"/>
      <c r="CUS284" s="12"/>
      <c r="CUT284" s="37"/>
      <c r="CUU284" s="37"/>
      <c r="CUV284" s="11"/>
      <c r="CUW284" s="24"/>
      <c r="CUX284" s="28"/>
      <c r="CUY284" s="11"/>
      <c r="CUZ284" s="12"/>
      <c r="CVA284" s="27"/>
      <c r="CVB284" s="37"/>
      <c r="CVC284" s="29"/>
      <c r="CVD284" s="36"/>
      <c r="CVE284" s="14"/>
      <c r="CVF284" s="11"/>
      <c r="CVG284" s="13"/>
      <c r="CVH284" s="12"/>
      <c r="CVI284" s="12"/>
      <c r="CVJ284" s="11"/>
      <c r="CVK284" s="12"/>
      <c r="CVL284" s="162"/>
      <c r="CVM284" s="37"/>
      <c r="CVN284" s="37"/>
      <c r="CVO284" s="37"/>
      <c r="CVP284" s="37"/>
      <c r="CVQ284" s="37"/>
      <c r="CVR284" s="28"/>
      <c r="CVS284" s="11"/>
      <c r="CVT284" s="10"/>
      <c r="CVU284" s="37"/>
      <c r="CVV284" s="162"/>
      <c r="CVW284" s="162"/>
      <c r="CVX284" s="29"/>
      <c r="CVY284" s="12"/>
      <c r="CVZ284" s="37"/>
      <c r="CWA284" s="37"/>
      <c r="CWB284" s="11"/>
      <c r="CWC284" s="24"/>
      <c r="CWD284" s="28"/>
      <c r="CWE284" s="11"/>
      <c r="CWF284" s="12"/>
      <c r="CWG284" s="27"/>
      <c r="CWH284" s="37"/>
      <c r="CWI284" s="29"/>
      <c r="CWJ284" s="36"/>
      <c r="CWK284" s="14"/>
      <c r="CWL284" s="11"/>
      <c r="CWM284" s="13"/>
      <c r="CWN284" s="12"/>
      <c r="CWO284" s="12"/>
      <c r="CWP284" s="11"/>
      <c r="CWQ284" s="12"/>
      <c r="CWR284" s="162"/>
      <c r="CWS284" s="37"/>
      <c r="CWT284" s="37"/>
      <c r="CWU284" s="37"/>
      <c r="CWV284" s="37"/>
      <c r="CWW284" s="37"/>
      <c r="CWX284" s="28"/>
      <c r="CWY284" s="11"/>
      <c r="CWZ284" s="10"/>
      <c r="CXA284" s="37"/>
      <c r="CXB284" s="162"/>
      <c r="CXC284" s="162"/>
      <c r="CXD284" s="29"/>
      <c r="CXE284" s="12"/>
      <c r="CXF284" s="37"/>
      <c r="CXG284" s="37"/>
      <c r="CXH284" s="11"/>
      <c r="CXI284" s="24"/>
      <c r="CXJ284" s="28"/>
      <c r="CXK284" s="11"/>
      <c r="CXL284" s="12"/>
      <c r="CXM284" s="27"/>
      <c r="CXN284" s="37"/>
      <c r="CXO284" s="29"/>
      <c r="CXP284" s="36"/>
      <c r="CXQ284" s="14"/>
      <c r="CXR284" s="11"/>
      <c r="CXS284" s="13"/>
      <c r="CXT284" s="12"/>
      <c r="CXU284" s="12"/>
      <c r="CXV284" s="11"/>
      <c r="CXW284" s="12"/>
      <c r="CXX284" s="162"/>
      <c r="CXY284" s="37"/>
      <c r="CXZ284" s="37"/>
      <c r="CYA284" s="37"/>
      <c r="CYB284" s="37"/>
      <c r="CYC284" s="37"/>
      <c r="CYD284" s="28"/>
      <c r="CYE284" s="11"/>
      <c r="CYF284" s="10"/>
      <c r="CYG284" s="37"/>
      <c r="CYH284" s="162"/>
      <c r="CYI284" s="162"/>
      <c r="CYJ284" s="29"/>
      <c r="CYK284" s="12"/>
      <c r="CYL284" s="37"/>
      <c r="CYM284" s="37"/>
      <c r="CYN284" s="11"/>
      <c r="CYO284" s="24"/>
      <c r="CYP284" s="28"/>
      <c r="CYQ284" s="11"/>
      <c r="CYR284" s="12"/>
      <c r="CYS284" s="27"/>
      <c r="CYT284" s="37"/>
      <c r="CYU284" s="29"/>
      <c r="CYV284" s="36"/>
      <c r="CYW284" s="14"/>
      <c r="CYX284" s="11"/>
      <c r="CYY284" s="13"/>
      <c r="CYZ284" s="12"/>
      <c r="CZA284" s="12"/>
      <c r="CZB284" s="11"/>
      <c r="CZC284" s="12"/>
      <c r="CZD284" s="162"/>
      <c r="CZE284" s="37"/>
      <c r="CZF284" s="37"/>
      <c r="CZG284" s="37"/>
      <c r="CZH284" s="37"/>
      <c r="CZI284" s="37"/>
      <c r="CZJ284" s="28"/>
      <c r="CZK284" s="11"/>
      <c r="CZL284" s="10"/>
      <c r="CZM284" s="37"/>
      <c r="CZN284" s="162"/>
      <c r="CZO284" s="162"/>
      <c r="CZP284" s="29"/>
      <c r="CZQ284" s="12"/>
      <c r="CZR284" s="37"/>
      <c r="CZS284" s="37"/>
      <c r="CZT284" s="11"/>
      <c r="CZU284" s="24"/>
      <c r="CZV284" s="28"/>
      <c r="CZW284" s="11"/>
      <c r="CZX284" s="12"/>
      <c r="CZY284" s="27"/>
      <c r="CZZ284" s="37"/>
      <c r="DAA284" s="29"/>
      <c r="DAB284" s="36"/>
      <c r="DAC284" s="14"/>
      <c r="DAD284" s="11"/>
      <c r="DAE284" s="13"/>
      <c r="DAF284" s="12"/>
      <c r="DAG284" s="12"/>
      <c r="DAH284" s="11"/>
      <c r="DAI284" s="12"/>
      <c r="DAJ284" s="162"/>
      <c r="DAK284" s="37"/>
      <c r="DAL284" s="37"/>
      <c r="DAM284" s="37"/>
      <c r="DAN284" s="37"/>
      <c r="DAO284" s="37"/>
      <c r="DAP284" s="28"/>
      <c r="DAQ284" s="11"/>
      <c r="DAR284" s="10"/>
      <c r="DAS284" s="37"/>
      <c r="DAT284" s="162"/>
      <c r="DAU284" s="162"/>
      <c r="DAV284" s="29"/>
      <c r="DAW284" s="12"/>
      <c r="DAX284" s="37"/>
      <c r="DAY284" s="37"/>
      <c r="DAZ284" s="11"/>
      <c r="DBA284" s="24"/>
      <c r="DBB284" s="28"/>
      <c r="DBC284" s="11"/>
      <c r="DBD284" s="12"/>
      <c r="DBE284" s="27"/>
      <c r="DBF284" s="37"/>
      <c r="DBG284" s="29"/>
      <c r="DBH284" s="36"/>
      <c r="DBI284" s="14"/>
      <c r="DBJ284" s="11"/>
      <c r="DBK284" s="13"/>
      <c r="DBL284" s="12"/>
      <c r="DBM284" s="12"/>
      <c r="DBN284" s="11"/>
      <c r="DBO284" s="12"/>
      <c r="DBP284" s="162"/>
      <c r="DBQ284" s="37"/>
      <c r="DBR284" s="37"/>
      <c r="DBS284" s="37"/>
      <c r="DBT284" s="37"/>
      <c r="DBU284" s="37"/>
      <c r="DBV284" s="28"/>
      <c r="DBW284" s="11"/>
      <c r="DBX284" s="10"/>
      <c r="DBY284" s="37"/>
      <c r="DBZ284" s="162"/>
      <c r="DCA284" s="162"/>
      <c r="DCB284" s="29"/>
      <c r="DCC284" s="12"/>
      <c r="DCD284" s="37"/>
      <c r="DCE284" s="37"/>
      <c r="DCF284" s="11"/>
      <c r="DCG284" s="24"/>
      <c r="DCH284" s="28"/>
      <c r="DCI284" s="11"/>
      <c r="DCJ284" s="12"/>
      <c r="DCK284" s="27"/>
      <c r="DCL284" s="37"/>
      <c r="DCM284" s="29"/>
      <c r="DCN284" s="36"/>
      <c r="DCO284" s="14"/>
      <c r="DCP284" s="11"/>
      <c r="DCQ284" s="13"/>
      <c r="DCR284" s="12"/>
      <c r="DCS284" s="12"/>
      <c r="DCT284" s="11"/>
      <c r="DCU284" s="12"/>
      <c r="DCV284" s="162"/>
      <c r="DCW284" s="37"/>
      <c r="DCX284" s="37"/>
      <c r="DCY284" s="37"/>
      <c r="DCZ284" s="37"/>
      <c r="DDA284" s="37"/>
      <c r="DDB284" s="28"/>
      <c r="DDC284" s="11"/>
      <c r="DDD284" s="10"/>
      <c r="DDE284" s="37"/>
      <c r="DDF284" s="162"/>
      <c r="DDG284" s="162"/>
      <c r="DDH284" s="29"/>
      <c r="DDI284" s="12"/>
      <c r="DDJ284" s="37"/>
      <c r="DDK284" s="37"/>
      <c r="DDL284" s="11"/>
      <c r="DDM284" s="24"/>
      <c r="DDN284" s="28"/>
      <c r="DDO284" s="11"/>
      <c r="DDP284" s="12"/>
      <c r="DDQ284" s="27"/>
      <c r="DDR284" s="37"/>
      <c r="DDS284" s="29"/>
      <c r="DDT284" s="36"/>
      <c r="DDU284" s="14"/>
      <c r="DDV284" s="11"/>
      <c r="DDW284" s="13"/>
      <c r="DDX284" s="12"/>
      <c r="DDY284" s="12"/>
      <c r="DDZ284" s="11"/>
      <c r="DEA284" s="12"/>
      <c r="DEB284" s="162"/>
      <c r="DEC284" s="37"/>
      <c r="DED284" s="37"/>
      <c r="DEE284" s="37"/>
      <c r="DEF284" s="37"/>
      <c r="DEG284" s="37"/>
      <c r="DEH284" s="28"/>
      <c r="DEI284" s="11"/>
      <c r="DEJ284" s="10"/>
      <c r="DEK284" s="37"/>
      <c r="DEL284" s="162"/>
      <c r="DEM284" s="162"/>
      <c r="DEN284" s="29"/>
      <c r="DEO284" s="12"/>
      <c r="DEP284" s="37"/>
      <c r="DEQ284" s="37"/>
      <c r="DER284" s="11"/>
      <c r="DES284" s="24"/>
      <c r="DET284" s="28"/>
      <c r="DEU284" s="11"/>
      <c r="DEV284" s="12"/>
      <c r="DEW284" s="27"/>
      <c r="DEX284" s="37"/>
      <c r="DEY284" s="29"/>
      <c r="DEZ284" s="36"/>
      <c r="DFA284" s="14"/>
      <c r="DFB284" s="11"/>
      <c r="DFC284" s="13"/>
      <c r="DFD284" s="12"/>
      <c r="DFE284" s="12"/>
      <c r="DFF284" s="11"/>
      <c r="DFG284" s="12"/>
      <c r="DFH284" s="162"/>
      <c r="DFI284" s="37"/>
      <c r="DFJ284" s="37"/>
      <c r="DFK284" s="37"/>
      <c r="DFL284" s="37"/>
      <c r="DFM284" s="37"/>
      <c r="DFN284" s="28"/>
      <c r="DFO284" s="11"/>
      <c r="DFP284" s="10"/>
      <c r="DFQ284" s="37"/>
      <c r="DFR284" s="162"/>
      <c r="DFS284" s="162"/>
      <c r="DFT284" s="29"/>
      <c r="DFU284" s="12"/>
      <c r="DFV284" s="37"/>
      <c r="DFW284" s="37"/>
      <c r="DFX284" s="11"/>
      <c r="DFY284" s="24"/>
      <c r="DFZ284" s="28"/>
      <c r="DGA284" s="11"/>
      <c r="DGB284" s="12"/>
      <c r="DGC284" s="27"/>
      <c r="DGD284" s="37"/>
      <c r="DGE284" s="29"/>
      <c r="DGF284" s="36"/>
      <c r="DGG284" s="14"/>
      <c r="DGH284" s="11"/>
      <c r="DGI284" s="13"/>
      <c r="DGJ284" s="12"/>
      <c r="DGK284" s="12"/>
      <c r="DGL284" s="11"/>
      <c r="DGM284" s="12"/>
      <c r="DGN284" s="162"/>
      <c r="DGO284" s="37"/>
      <c r="DGP284" s="37"/>
      <c r="DGQ284" s="37"/>
      <c r="DGR284" s="37"/>
      <c r="DGS284" s="37"/>
      <c r="DGT284" s="28"/>
      <c r="DGU284" s="11"/>
      <c r="DGV284" s="10"/>
      <c r="DGW284" s="37"/>
      <c r="DGX284" s="162"/>
      <c r="DGY284" s="162"/>
      <c r="DGZ284" s="29"/>
      <c r="DHA284" s="12"/>
      <c r="DHB284" s="37"/>
      <c r="DHC284" s="37"/>
      <c r="DHD284" s="11"/>
      <c r="DHE284" s="24"/>
      <c r="DHF284" s="28"/>
      <c r="DHG284" s="11"/>
      <c r="DHH284" s="12"/>
      <c r="DHI284" s="27"/>
      <c r="DHJ284" s="37"/>
      <c r="DHK284" s="29"/>
      <c r="DHL284" s="36"/>
      <c r="DHM284" s="14"/>
      <c r="DHN284" s="11"/>
      <c r="DHO284" s="13"/>
      <c r="DHP284" s="12"/>
      <c r="DHQ284" s="12"/>
      <c r="DHR284" s="11"/>
      <c r="DHS284" s="12"/>
      <c r="DHT284" s="162"/>
      <c r="DHU284" s="37"/>
      <c r="DHV284" s="37"/>
      <c r="DHW284" s="37"/>
      <c r="DHX284" s="37"/>
      <c r="DHY284" s="37"/>
      <c r="DHZ284" s="28"/>
      <c r="DIA284" s="11"/>
      <c r="DIB284" s="10"/>
      <c r="DIC284" s="37"/>
      <c r="DID284" s="162"/>
      <c r="DIE284" s="162"/>
      <c r="DIF284" s="29"/>
      <c r="DIG284" s="12"/>
      <c r="DIH284" s="37"/>
      <c r="DII284" s="37"/>
      <c r="DIJ284" s="11"/>
      <c r="DIK284" s="24"/>
      <c r="DIL284" s="28"/>
      <c r="DIM284" s="11"/>
      <c r="DIN284" s="12"/>
      <c r="DIO284" s="27"/>
      <c r="DIP284" s="37"/>
      <c r="DIQ284" s="29"/>
      <c r="DIR284" s="36"/>
      <c r="DIS284" s="14"/>
      <c r="DIT284" s="11"/>
      <c r="DIU284" s="13"/>
      <c r="DIV284" s="12"/>
      <c r="DIW284" s="12"/>
      <c r="DIX284" s="11"/>
      <c r="DIY284" s="12"/>
      <c r="DIZ284" s="162"/>
      <c r="DJA284" s="37"/>
      <c r="DJB284" s="37"/>
      <c r="DJC284" s="37"/>
      <c r="DJD284" s="37"/>
      <c r="DJE284" s="37"/>
      <c r="DJF284" s="28"/>
      <c r="DJG284" s="11"/>
      <c r="DJH284" s="10"/>
      <c r="DJI284" s="37"/>
      <c r="DJJ284" s="162"/>
      <c r="DJK284" s="162"/>
      <c r="DJL284" s="29"/>
      <c r="DJM284" s="12"/>
      <c r="DJN284" s="37"/>
      <c r="DJO284" s="37"/>
      <c r="DJP284" s="11"/>
      <c r="DJQ284" s="24"/>
      <c r="DJR284" s="28"/>
      <c r="DJS284" s="11"/>
      <c r="DJT284" s="12"/>
      <c r="DJU284" s="27"/>
      <c r="DJV284" s="37"/>
      <c r="DJW284" s="29"/>
      <c r="DJX284" s="36"/>
      <c r="DJY284" s="14"/>
      <c r="DJZ284" s="11"/>
      <c r="DKA284" s="13"/>
      <c r="DKB284" s="12"/>
      <c r="DKC284" s="12"/>
      <c r="DKD284" s="11"/>
      <c r="DKE284" s="12"/>
      <c r="DKF284" s="162"/>
      <c r="DKG284" s="37"/>
      <c r="DKH284" s="37"/>
      <c r="DKI284" s="37"/>
      <c r="DKJ284" s="37"/>
      <c r="DKK284" s="37"/>
      <c r="DKL284" s="28"/>
      <c r="DKM284" s="11"/>
      <c r="DKN284" s="10"/>
      <c r="DKO284" s="37"/>
      <c r="DKP284" s="162"/>
      <c r="DKQ284" s="162"/>
      <c r="DKR284" s="29"/>
      <c r="DKS284" s="12"/>
      <c r="DKT284" s="37"/>
      <c r="DKU284" s="37"/>
      <c r="DKV284" s="11"/>
      <c r="DKW284" s="24"/>
      <c r="DKX284" s="28"/>
      <c r="DKY284" s="11"/>
      <c r="DKZ284" s="12"/>
      <c r="DLA284" s="27"/>
      <c r="DLB284" s="37"/>
      <c r="DLC284" s="29"/>
      <c r="DLD284" s="36"/>
      <c r="DLE284" s="14"/>
      <c r="DLF284" s="11"/>
      <c r="DLG284" s="13"/>
      <c r="DLH284" s="12"/>
      <c r="DLI284" s="12"/>
      <c r="DLJ284" s="11"/>
      <c r="DLK284" s="12"/>
      <c r="DLL284" s="162"/>
      <c r="DLM284" s="37"/>
      <c r="DLN284" s="37"/>
      <c r="DLO284" s="37"/>
      <c r="DLP284" s="37"/>
      <c r="DLQ284" s="37"/>
      <c r="DLR284" s="28"/>
      <c r="DLS284" s="11"/>
      <c r="DLT284" s="10"/>
      <c r="DLU284" s="37"/>
      <c r="DLV284" s="162"/>
      <c r="DLW284" s="162"/>
      <c r="DLX284" s="29"/>
      <c r="DLY284" s="12"/>
      <c r="DLZ284" s="37"/>
      <c r="DMA284" s="37"/>
      <c r="DMB284" s="11"/>
      <c r="DMC284" s="24"/>
      <c r="DMD284" s="28"/>
      <c r="DME284" s="11"/>
      <c r="DMF284" s="12"/>
      <c r="DMG284" s="27"/>
      <c r="DMH284" s="37"/>
      <c r="DMI284" s="29"/>
      <c r="DMJ284" s="36"/>
      <c r="DMK284" s="14"/>
      <c r="DML284" s="11"/>
      <c r="DMM284" s="13"/>
      <c r="DMN284" s="12"/>
      <c r="DMO284" s="12"/>
      <c r="DMP284" s="11"/>
      <c r="DMQ284" s="12"/>
      <c r="DMR284" s="162"/>
      <c r="DMS284" s="37"/>
      <c r="DMT284" s="37"/>
      <c r="DMU284" s="37"/>
      <c r="DMV284" s="37"/>
      <c r="DMW284" s="37"/>
      <c r="DMX284" s="28"/>
      <c r="DMY284" s="11"/>
      <c r="DMZ284" s="10"/>
      <c r="DNA284" s="37"/>
      <c r="DNB284" s="162"/>
      <c r="DNC284" s="162"/>
      <c r="DND284" s="29"/>
      <c r="DNE284" s="12"/>
      <c r="DNF284" s="37"/>
      <c r="DNG284" s="37"/>
      <c r="DNH284" s="11"/>
      <c r="DNI284" s="24"/>
      <c r="DNJ284" s="28"/>
      <c r="DNK284" s="11"/>
      <c r="DNL284" s="12"/>
      <c r="DNM284" s="27"/>
      <c r="DNN284" s="37"/>
      <c r="DNO284" s="29"/>
      <c r="DNP284" s="36"/>
      <c r="DNQ284" s="14"/>
      <c r="DNR284" s="11"/>
      <c r="DNS284" s="13"/>
      <c r="DNT284" s="12"/>
      <c r="DNU284" s="12"/>
      <c r="DNV284" s="11"/>
      <c r="DNW284" s="12"/>
      <c r="DNX284" s="162"/>
      <c r="DNY284" s="37"/>
      <c r="DNZ284" s="37"/>
      <c r="DOA284" s="37"/>
      <c r="DOB284" s="37"/>
      <c r="DOC284" s="37"/>
      <c r="DOD284" s="28"/>
      <c r="DOE284" s="11"/>
      <c r="DOF284" s="10"/>
      <c r="DOG284" s="37"/>
      <c r="DOH284" s="162"/>
      <c r="DOI284" s="162"/>
      <c r="DOJ284" s="29"/>
      <c r="DOK284" s="12"/>
      <c r="DOL284" s="37"/>
      <c r="DOM284" s="37"/>
      <c r="DON284" s="11"/>
      <c r="DOO284" s="24"/>
      <c r="DOP284" s="28"/>
      <c r="DOQ284" s="11"/>
      <c r="DOR284" s="12"/>
      <c r="DOS284" s="27"/>
      <c r="DOT284" s="37"/>
      <c r="DOU284" s="29"/>
      <c r="DOV284" s="36"/>
      <c r="DOW284" s="14"/>
      <c r="DOX284" s="11"/>
      <c r="DOY284" s="13"/>
      <c r="DOZ284" s="12"/>
      <c r="DPA284" s="12"/>
      <c r="DPB284" s="11"/>
      <c r="DPC284" s="12"/>
      <c r="DPD284" s="162"/>
      <c r="DPE284" s="37"/>
      <c r="DPF284" s="37"/>
      <c r="DPG284" s="37"/>
      <c r="DPH284" s="37"/>
      <c r="DPI284" s="37"/>
      <c r="DPJ284" s="28"/>
      <c r="DPK284" s="11"/>
      <c r="DPL284" s="10"/>
      <c r="DPM284" s="37"/>
      <c r="DPN284" s="162"/>
      <c r="DPO284" s="162"/>
      <c r="DPP284" s="29"/>
      <c r="DPQ284" s="12"/>
      <c r="DPR284" s="37"/>
      <c r="DPS284" s="37"/>
      <c r="DPT284" s="11"/>
      <c r="DPU284" s="24"/>
      <c r="DPV284" s="28"/>
      <c r="DPW284" s="11"/>
      <c r="DPX284" s="12"/>
      <c r="DPY284" s="27"/>
      <c r="DPZ284" s="37"/>
      <c r="DQA284" s="29"/>
      <c r="DQB284" s="36"/>
      <c r="DQC284" s="14"/>
      <c r="DQD284" s="11"/>
      <c r="DQE284" s="13"/>
      <c r="DQF284" s="12"/>
      <c r="DQG284" s="12"/>
      <c r="DQH284" s="11"/>
      <c r="DQI284" s="12"/>
      <c r="DQJ284" s="162"/>
      <c r="DQK284" s="37"/>
      <c r="DQL284" s="37"/>
      <c r="DQM284" s="37"/>
      <c r="DQN284" s="37"/>
      <c r="DQO284" s="37"/>
      <c r="DQP284" s="28"/>
      <c r="DQQ284" s="11"/>
      <c r="DQR284" s="10"/>
      <c r="DQS284" s="37"/>
      <c r="DQT284" s="162"/>
      <c r="DQU284" s="162"/>
      <c r="DQV284" s="29"/>
      <c r="DQW284" s="12"/>
      <c r="DQX284" s="37"/>
      <c r="DQY284" s="37"/>
      <c r="DQZ284" s="11"/>
      <c r="DRA284" s="24"/>
      <c r="DRB284" s="28"/>
      <c r="DRC284" s="11"/>
      <c r="DRD284" s="12"/>
      <c r="DRE284" s="27"/>
      <c r="DRF284" s="37"/>
      <c r="DRG284" s="29"/>
      <c r="DRH284" s="36"/>
      <c r="DRI284" s="14"/>
      <c r="DRJ284" s="11"/>
      <c r="DRK284" s="13"/>
      <c r="DRL284" s="12"/>
      <c r="DRM284" s="12"/>
      <c r="DRN284" s="11"/>
      <c r="DRO284" s="12"/>
      <c r="DRP284" s="162"/>
      <c r="DRQ284" s="37"/>
      <c r="DRR284" s="37"/>
      <c r="DRS284" s="37"/>
      <c r="DRT284" s="37"/>
      <c r="DRU284" s="37"/>
      <c r="DRV284" s="28"/>
      <c r="DRW284" s="11"/>
      <c r="DRX284" s="10"/>
      <c r="DRY284" s="37"/>
      <c r="DRZ284" s="162"/>
      <c r="DSA284" s="162"/>
      <c r="DSB284" s="29"/>
      <c r="DSC284" s="12"/>
      <c r="DSD284" s="37"/>
      <c r="DSE284" s="37"/>
      <c r="DSF284" s="11"/>
      <c r="DSG284" s="24"/>
      <c r="DSH284" s="28"/>
      <c r="DSI284" s="11"/>
      <c r="DSJ284" s="12"/>
      <c r="DSK284" s="27"/>
      <c r="DSL284" s="37"/>
      <c r="DSM284" s="29"/>
      <c r="DSN284" s="36"/>
      <c r="DSO284" s="14"/>
      <c r="DSP284" s="11"/>
      <c r="DSQ284" s="13"/>
      <c r="DSR284" s="12"/>
      <c r="DSS284" s="12"/>
      <c r="DST284" s="11"/>
      <c r="DSU284" s="12"/>
      <c r="DSV284" s="162"/>
      <c r="DSW284" s="37"/>
      <c r="DSX284" s="37"/>
      <c r="DSY284" s="37"/>
      <c r="DSZ284" s="37"/>
      <c r="DTA284" s="37"/>
      <c r="DTB284" s="28"/>
      <c r="DTC284" s="11"/>
      <c r="DTD284" s="10"/>
      <c r="DTE284" s="37"/>
      <c r="DTF284" s="162"/>
      <c r="DTG284" s="162"/>
      <c r="DTH284" s="29"/>
      <c r="DTI284" s="12"/>
      <c r="DTJ284" s="37"/>
      <c r="DTK284" s="37"/>
      <c r="DTL284" s="11"/>
      <c r="DTM284" s="24"/>
      <c r="DTN284" s="28"/>
      <c r="DTO284" s="11"/>
      <c r="DTP284" s="12"/>
      <c r="DTQ284" s="27"/>
      <c r="DTR284" s="37"/>
      <c r="DTS284" s="29"/>
      <c r="DTT284" s="36"/>
      <c r="DTU284" s="14"/>
      <c r="DTV284" s="11"/>
      <c r="DTW284" s="13"/>
      <c r="DTX284" s="12"/>
      <c r="DTY284" s="12"/>
      <c r="DTZ284" s="11"/>
      <c r="DUA284" s="12"/>
      <c r="DUB284" s="162"/>
      <c r="DUC284" s="37"/>
      <c r="DUD284" s="37"/>
      <c r="DUE284" s="37"/>
      <c r="DUF284" s="37"/>
      <c r="DUG284" s="37"/>
      <c r="DUH284" s="28"/>
      <c r="DUI284" s="11"/>
      <c r="DUJ284" s="10"/>
      <c r="DUK284" s="37"/>
      <c r="DUL284" s="162"/>
      <c r="DUM284" s="162"/>
      <c r="DUN284" s="29"/>
      <c r="DUO284" s="12"/>
      <c r="DUP284" s="37"/>
      <c r="DUQ284" s="37"/>
      <c r="DUR284" s="11"/>
      <c r="DUS284" s="24"/>
      <c r="DUT284" s="28"/>
      <c r="DUU284" s="11"/>
      <c r="DUV284" s="12"/>
      <c r="DUW284" s="27"/>
      <c r="DUX284" s="37"/>
      <c r="DUY284" s="29"/>
      <c r="DUZ284" s="36"/>
      <c r="DVA284" s="14"/>
      <c r="DVB284" s="11"/>
      <c r="DVC284" s="13"/>
      <c r="DVD284" s="12"/>
      <c r="DVE284" s="12"/>
      <c r="DVF284" s="11"/>
      <c r="DVG284" s="12"/>
      <c r="DVH284" s="162"/>
      <c r="DVI284" s="37"/>
      <c r="DVJ284" s="37"/>
      <c r="DVK284" s="37"/>
      <c r="DVL284" s="37"/>
      <c r="DVM284" s="37"/>
      <c r="DVN284" s="28"/>
      <c r="DVO284" s="11"/>
      <c r="DVP284" s="10"/>
      <c r="DVQ284" s="37"/>
      <c r="DVR284" s="162"/>
      <c r="DVS284" s="162"/>
      <c r="DVT284" s="29"/>
      <c r="DVU284" s="12"/>
      <c r="DVV284" s="37"/>
      <c r="DVW284" s="37"/>
      <c r="DVX284" s="11"/>
      <c r="DVY284" s="24"/>
      <c r="DVZ284" s="28"/>
      <c r="DWA284" s="11"/>
      <c r="DWB284" s="12"/>
      <c r="DWC284" s="27"/>
      <c r="DWD284" s="37"/>
      <c r="DWE284" s="29"/>
      <c r="DWF284" s="36"/>
      <c r="DWG284" s="14"/>
      <c r="DWH284" s="11"/>
      <c r="DWI284" s="13"/>
      <c r="DWJ284" s="12"/>
      <c r="DWK284" s="12"/>
      <c r="DWL284" s="11"/>
      <c r="DWM284" s="12"/>
      <c r="DWN284" s="162"/>
      <c r="DWO284" s="37"/>
      <c r="DWP284" s="37"/>
      <c r="DWQ284" s="37"/>
      <c r="DWR284" s="37"/>
      <c r="DWS284" s="37"/>
      <c r="DWT284" s="28"/>
      <c r="DWU284" s="11"/>
      <c r="DWV284" s="10"/>
      <c r="DWW284" s="37"/>
      <c r="DWX284" s="162"/>
      <c r="DWY284" s="162"/>
      <c r="DWZ284" s="29"/>
      <c r="DXA284" s="12"/>
      <c r="DXB284" s="37"/>
      <c r="DXC284" s="37"/>
      <c r="DXD284" s="11"/>
      <c r="DXE284" s="24"/>
      <c r="DXF284" s="28"/>
      <c r="DXG284" s="11"/>
      <c r="DXH284" s="12"/>
      <c r="DXI284" s="27"/>
      <c r="DXJ284" s="37"/>
      <c r="DXK284" s="29"/>
      <c r="DXL284" s="36"/>
      <c r="DXM284" s="14"/>
      <c r="DXN284" s="11"/>
      <c r="DXO284" s="13"/>
      <c r="DXP284" s="12"/>
      <c r="DXQ284" s="12"/>
      <c r="DXR284" s="11"/>
      <c r="DXS284" s="12"/>
      <c r="DXT284" s="162"/>
      <c r="DXU284" s="37"/>
      <c r="DXV284" s="37"/>
      <c r="DXW284" s="37"/>
      <c r="DXX284" s="37"/>
      <c r="DXY284" s="37"/>
      <c r="DXZ284" s="28"/>
      <c r="DYA284" s="11"/>
      <c r="DYB284" s="10"/>
      <c r="DYC284" s="37"/>
      <c r="DYD284" s="162"/>
      <c r="DYE284" s="162"/>
      <c r="DYF284" s="29"/>
      <c r="DYG284" s="12"/>
      <c r="DYH284" s="37"/>
      <c r="DYI284" s="37"/>
      <c r="DYJ284" s="11"/>
      <c r="DYK284" s="24"/>
      <c r="DYL284" s="28"/>
      <c r="DYM284" s="11"/>
      <c r="DYN284" s="12"/>
      <c r="DYO284" s="27"/>
      <c r="DYP284" s="37"/>
      <c r="DYQ284" s="29"/>
      <c r="DYR284" s="36"/>
      <c r="DYS284" s="14"/>
      <c r="DYT284" s="11"/>
      <c r="DYU284" s="13"/>
      <c r="DYV284" s="12"/>
      <c r="DYW284" s="12"/>
      <c r="DYX284" s="11"/>
      <c r="DYY284" s="12"/>
      <c r="DYZ284" s="162"/>
      <c r="DZA284" s="37"/>
      <c r="DZB284" s="37"/>
      <c r="DZC284" s="37"/>
      <c r="DZD284" s="37"/>
      <c r="DZE284" s="37"/>
      <c r="DZF284" s="28"/>
      <c r="DZG284" s="11"/>
      <c r="DZH284" s="10"/>
      <c r="DZI284" s="37"/>
      <c r="DZJ284" s="162"/>
      <c r="DZK284" s="162"/>
      <c r="DZL284" s="29"/>
      <c r="DZM284" s="12"/>
      <c r="DZN284" s="37"/>
      <c r="DZO284" s="37"/>
      <c r="DZP284" s="11"/>
      <c r="DZQ284" s="24"/>
      <c r="DZR284" s="28"/>
      <c r="DZS284" s="11"/>
      <c r="DZT284" s="12"/>
      <c r="DZU284" s="27"/>
      <c r="DZV284" s="37"/>
      <c r="DZW284" s="29"/>
      <c r="DZX284" s="36"/>
      <c r="DZY284" s="14"/>
      <c r="DZZ284" s="11"/>
      <c r="EAA284" s="13"/>
      <c r="EAB284" s="12"/>
      <c r="EAC284" s="12"/>
      <c r="EAD284" s="11"/>
      <c r="EAE284" s="12"/>
      <c r="EAF284" s="162"/>
      <c r="EAG284" s="37"/>
      <c r="EAH284" s="37"/>
      <c r="EAI284" s="37"/>
      <c r="EAJ284" s="37"/>
      <c r="EAK284" s="37"/>
      <c r="EAL284" s="28"/>
      <c r="EAM284" s="11"/>
      <c r="EAN284" s="10"/>
      <c r="EAO284" s="37"/>
      <c r="EAP284" s="162"/>
      <c r="EAQ284" s="162"/>
      <c r="EAR284" s="29"/>
      <c r="EAS284" s="12"/>
      <c r="EAT284" s="37"/>
      <c r="EAU284" s="37"/>
      <c r="EAV284" s="11"/>
      <c r="EAW284" s="24"/>
      <c r="EAX284" s="28"/>
      <c r="EAY284" s="11"/>
      <c r="EAZ284" s="12"/>
      <c r="EBA284" s="27"/>
      <c r="EBB284" s="37"/>
      <c r="EBC284" s="29"/>
      <c r="EBD284" s="36"/>
      <c r="EBE284" s="14"/>
      <c r="EBF284" s="11"/>
      <c r="EBG284" s="13"/>
      <c r="EBH284" s="12"/>
      <c r="EBI284" s="12"/>
      <c r="EBJ284" s="11"/>
      <c r="EBK284" s="12"/>
      <c r="EBL284" s="162"/>
      <c r="EBM284" s="37"/>
      <c r="EBN284" s="37"/>
      <c r="EBO284" s="37"/>
      <c r="EBP284" s="37"/>
      <c r="EBQ284" s="37"/>
      <c r="EBR284" s="28"/>
      <c r="EBS284" s="11"/>
      <c r="EBT284" s="10"/>
      <c r="EBU284" s="37"/>
      <c r="EBV284" s="162"/>
      <c r="EBW284" s="162"/>
      <c r="EBX284" s="29"/>
      <c r="EBY284" s="12"/>
      <c r="EBZ284" s="37"/>
      <c r="ECA284" s="37"/>
      <c r="ECB284" s="11"/>
      <c r="ECC284" s="24"/>
      <c r="ECD284" s="28"/>
      <c r="ECE284" s="11"/>
      <c r="ECF284" s="12"/>
      <c r="ECG284" s="27"/>
      <c r="ECH284" s="37"/>
      <c r="ECI284" s="29"/>
      <c r="ECJ284" s="36"/>
      <c r="ECK284" s="14"/>
      <c r="ECL284" s="11"/>
      <c r="ECM284" s="13"/>
      <c r="ECN284" s="12"/>
      <c r="ECO284" s="12"/>
      <c r="ECP284" s="11"/>
      <c r="ECQ284" s="12"/>
      <c r="ECR284" s="162"/>
      <c r="ECS284" s="37"/>
      <c r="ECT284" s="37"/>
      <c r="ECU284" s="37"/>
      <c r="ECV284" s="37"/>
      <c r="ECW284" s="37"/>
      <c r="ECX284" s="28"/>
      <c r="ECY284" s="11"/>
      <c r="ECZ284" s="10"/>
      <c r="EDA284" s="37"/>
      <c r="EDB284" s="162"/>
      <c r="EDC284" s="162"/>
      <c r="EDD284" s="29"/>
      <c r="EDE284" s="12"/>
      <c r="EDF284" s="37"/>
      <c r="EDG284" s="37"/>
      <c r="EDH284" s="11"/>
      <c r="EDI284" s="24"/>
      <c r="EDJ284" s="28"/>
      <c r="EDK284" s="11"/>
      <c r="EDL284" s="12"/>
      <c r="EDM284" s="27"/>
      <c r="EDN284" s="37"/>
      <c r="EDO284" s="29"/>
      <c r="EDP284" s="36"/>
      <c r="EDQ284" s="14"/>
      <c r="EDR284" s="11"/>
      <c r="EDS284" s="13"/>
      <c r="EDT284" s="12"/>
      <c r="EDU284" s="12"/>
      <c r="EDV284" s="11"/>
      <c r="EDW284" s="12"/>
      <c r="EDX284" s="162"/>
      <c r="EDY284" s="37"/>
      <c r="EDZ284" s="37"/>
      <c r="EEA284" s="37"/>
      <c r="EEB284" s="37"/>
      <c r="EEC284" s="37"/>
      <c r="EED284" s="28"/>
      <c r="EEE284" s="11"/>
      <c r="EEF284" s="10"/>
      <c r="EEG284" s="37"/>
      <c r="EEH284" s="162"/>
      <c r="EEI284" s="162"/>
      <c r="EEJ284" s="29"/>
      <c r="EEK284" s="12"/>
      <c r="EEL284" s="37"/>
      <c r="EEM284" s="37"/>
      <c r="EEN284" s="11"/>
      <c r="EEO284" s="24"/>
      <c r="EEP284" s="28"/>
      <c r="EEQ284" s="11"/>
      <c r="EER284" s="12"/>
      <c r="EES284" s="27"/>
      <c r="EET284" s="37"/>
      <c r="EEU284" s="29"/>
      <c r="EEV284" s="36"/>
      <c r="EEW284" s="14"/>
      <c r="EEX284" s="11"/>
      <c r="EEY284" s="13"/>
      <c r="EEZ284" s="12"/>
      <c r="EFA284" s="12"/>
      <c r="EFB284" s="11"/>
      <c r="EFC284" s="12"/>
      <c r="EFD284" s="162"/>
      <c r="EFE284" s="37"/>
      <c r="EFF284" s="37"/>
      <c r="EFG284" s="37"/>
      <c r="EFH284" s="37"/>
      <c r="EFI284" s="37"/>
      <c r="EFJ284" s="28"/>
      <c r="EFK284" s="11"/>
      <c r="EFL284" s="10"/>
      <c r="EFM284" s="37"/>
      <c r="EFN284" s="162"/>
      <c r="EFO284" s="162"/>
      <c r="EFP284" s="29"/>
      <c r="EFQ284" s="12"/>
      <c r="EFR284" s="37"/>
      <c r="EFS284" s="37"/>
      <c r="EFT284" s="11"/>
      <c r="EFU284" s="24"/>
      <c r="EFV284" s="28"/>
      <c r="EFW284" s="11"/>
      <c r="EFX284" s="12"/>
      <c r="EFY284" s="27"/>
      <c r="EFZ284" s="37"/>
      <c r="EGA284" s="29"/>
      <c r="EGB284" s="36"/>
      <c r="EGC284" s="14"/>
      <c r="EGD284" s="11"/>
      <c r="EGE284" s="13"/>
      <c r="EGF284" s="12"/>
      <c r="EGG284" s="12"/>
      <c r="EGH284" s="11"/>
      <c r="EGI284" s="12"/>
      <c r="EGJ284" s="162"/>
      <c r="EGK284" s="37"/>
      <c r="EGL284" s="37"/>
      <c r="EGM284" s="37"/>
      <c r="EGN284" s="37"/>
      <c r="EGO284" s="37"/>
      <c r="EGP284" s="28"/>
      <c r="EGQ284" s="11"/>
      <c r="EGR284" s="10"/>
      <c r="EGS284" s="37"/>
      <c r="EGT284" s="162"/>
      <c r="EGU284" s="162"/>
      <c r="EGV284" s="29"/>
      <c r="EGW284" s="12"/>
      <c r="EGX284" s="37"/>
      <c r="EGY284" s="37"/>
      <c r="EGZ284" s="11"/>
      <c r="EHA284" s="24"/>
      <c r="EHB284" s="28"/>
      <c r="EHC284" s="11"/>
      <c r="EHD284" s="12"/>
      <c r="EHE284" s="27"/>
      <c r="EHF284" s="37"/>
      <c r="EHG284" s="29"/>
      <c r="EHH284" s="36"/>
      <c r="EHI284" s="14"/>
      <c r="EHJ284" s="11"/>
      <c r="EHK284" s="13"/>
      <c r="EHL284" s="12"/>
      <c r="EHM284" s="12"/>
      <c r="EHN284" s="11"/>
      <c r="EHO284" s="12"/>
      <c r="EHP284" s="162"/>
      <c r="EHQ284" s="37"/>
      <c r="EHR284" s="37"/>
      <c r="EHS284" s="37"/>
      <c r="EHT284" s="37"/>
      <c r="EHU284" s="37"/>
      <c r="EHV284" s="28"/>
      <c r="EHW284" s="11"/>
      <c r="EHX284" s="10"/>
      <c r="EHY284" s="37"/>
      <c r="EHZ284" s="162"/>
      <c r="EIA284" s="162"/>
      <c r="EIB284" s="29"/>
      <c r="EIC284" s="12"/>
      <c r="EID284" s="37"/>
      <c r="EIE284" s="37"/>
      <c r="EIF284" s="11"/>
      <c r="EIG284" s="24"/>
      <c r="EIH284" s="28"/>
      <c r="EII284" s="11"/>
      <c r="EIJ284" s="12"/>
      <c r="EIK284" s="27"/>
      <c r="EIL284" s="37"/>
      <c r="EIM284" s="29"/>
      <c r="EIN284" s="36"/>
      <c r="EIO284" s="14"/>
      <c r="EIP284" s="11"/>
      <c r="EIQ284" s="13"/>
      <c r="EIR284" s="12"/>
      <c r="EIS284" s="12"/>
      <c r="EIT284" s="11"/>
      <c r="EIU284" s="12"/>
      <c r="EIV284" s="162"/>
      <c r="EIW284" s="37"/>
      <c r="EIX284" s="37"/>
      <c r="EIY284" s="37"/>
      <c r="EIZ284" s="37"/>
      <c r="EJA284" s="37"/>
      <c r="EJB284" s="28"/>
      <c r="EJC284" s="11"/>
      <c r="EJD284" s="10"/>
      <c r="EJE284" s="37"/>
      <c r="EJF284" s="162"/>
      <c r="EJG284" s="162"/>
      <c r="EJH284" s="29"/>
      <c r="EJI284" s="12"/>
      <c r="EJJ284" s="37"/>
      <c r="EJK284" s="37"/>
      <c r="EJL284" s="11"/>
      <c r="EJM284" s="24"/>
      <c r="EJN284" s="28"/>
      <c r="EJO284" s="11"/>
      <c r="EJP284" s="12"/>
      <c r="EJQ284" s="27"/>
      <c r="EJR284" s="37"/>
      <c r="EJS284" s="29"/>
      <c r="EJT284" s="36"/>
      <c r="EJU284" s="14"/>
      <c r="EJV284" s="11"/>
      <c r="EJW284" s="13"/>
      <c r="EJX284" s="12"/>
      <c r="EJY284" s="12"/>
      <c r="EJZ284" s="11"/>
      <c r="EKA284" s="12"/>
      <c r="EKB284" s="162"/>
      <c r="EKC284" s="37"/>
      <c r="EKD284" s="37"/>
      <c r="EKE284" s="37"/>
      <c r="EKF284" s="37"/>
      <c r="EKG284" s="37"/>
      <c r="EKH284" s="28"/>
      <c r="EKI284" s="11"/>
      <c r="EKJ284" s="10"/>
      <c r="EKK284" s="37"/>
      <c r="EKL284" s="162"/>
      <c r="EKM284" s="162"/>
      <c r="EKN284" s="29"/>
      <c r="EKO284" s="12"/>
      <c r="EKP284" s="37"/>
      <c r="EKQ284" s="37"/>
      <c r="EKR284" s="11"/>
      <c r="EKS284" s="24"/>
      <c r="EKT284" s="28"/>
      <c r="EKU284" s="11"/>
      <c r="EKV284" s="12"/>
      <c r="EKW284" s="27"/>
      <c r="EKX284" s="37"/>
      <c r="EKY284" s="29"/>
      <c r="EKZ284" s="36"/>
      <c r="ELA284" s="14"/>
      <c r="ELB284" s="11"/>
      <c r="ELC284" s="13"/>
      <c r="ELD284" s="12"/>
      <c r="ELE284" s="12"/>
      <c r="ELF284" s="11"/>
      <c r="ELG284" s="12"/>
      <c r="ELH284" s="162"/>
      <c r="ELI284" s="37"/>
      <c r="ELJ284" s="37"/>
      <c r="ELK284" s="37"/>
      <c r="ELL284" s="37"/>
      <c r="ELM284" s="37"/>
      <c r="ELN284" s="28"/>
      <c r="ELO284" s="11"/>
      <c r="ELP284" s="10"/>
      <c r="ELQ284" s="37"/>
      <c r="ELR284" s="162"/>
      <c r="ELS284" s="162"/>
      <c r="ELT284" s="29"/>
      <c r="ELU284" s="12"/>
      <c r="ELV284" s="37"/>
      <c r="ELW284" s="37"/>
      <c r="ELX284" s="11"/>
      <c r="ELY284" s="24"/>
      <c r="ELZ284" s="28"/>
      <c r="EMA284" s="11"/>
      <c r="EMB284" s="12"/>
      <c r="EMC284" s="27"/>
      <c r="EMD284" s="37"/>
      <c r="EME284" s="29"/>
      <c r="EMF284" s="36"/>
      <c r="EMG284" s="14"/>
      <c r="EMH284" s="11"/>
      <c r="EMI284" s="13"/>
      <c r="EMJ284" s="12"/>
      <c r="EMK284" s="12"/>
      <c r="EML284" s="11"/>
      <c r="EMM284" s="12"/>
      <c r="EMN284" s="162"/>
      <c r="EMO284" s="37"/>
      <c r="EMP284" s="37"/>
      <c r="EMQ284" s="37"/>
      <c r="EMR284" s="37"/>
      <c r="EMS284" s="37"/>
      <c r="EMT284" s="28"/>
      <c r="EMU284" s="11"/>
      <c r="EMV284" s="10"/>
      <c r="EMW284" s="37"/>
      <c r="EMX284" s="162"/>
      <c r="EMY284" s="162"/>
      <c r="EMZ284" s="29"/>
      <c r="ENA284" s="12"/>
      <c r="ENB284" s="37"/>
      <c r="ENC284" s="37"/>
      <c r="END284" s="11"/>
      <c r="ENE284" s="24"/>
      <c r="ENF284" s="28"/>
      <c r="ENG284" s="11"/>
      <c r="ENH284" s="12"/>
      <c r="ENI284" s="27"/>
      <c r="ENJ284" s="37"/>
      <c r="ENK284" s="29"/>
      <c r="ENL284" s="36"/>
      <c r="ENM284" s="14"/>
      <c r="ENN284" s="11"/>
      <c r="ENO284" s="13"/>
      <c r="ENP284" s="12"/>
      <c r="ENQ284" s="12"/>
      <c r="ENR284" s="11"/>
      <c r="ENS284" s="12"/>
      <c r="ENT284" s="162"/>
      <c r="ENU284" s="37"/>
      <c r="ENV284" s="37"/>
      <c r="ENW284" s="37"/>
      <c r="ENX284" s="37"/>
      <c r="ENY284" s="37"/>
      <c r="ENZ284" s="28"/>
      <c r="EOA284" s="11"/>
      <c r="EOB284" s="10"/>
      <c r="EOC284" s="37"/>
      <c r="EOD284" s="162"/>
      <c r="EOE284" s="162"/>
      <c r="EOF284" s="29"/>
      <c r="EOG284" s="12"/>
      <c r="EOH284" s="37"/>
      <c r="EOI284" s="37"/>
      <c r="EOJ284" s="11"/>
      <c r="EOK284" s="24"/>
      <c r="EOL284" s="28"/>
      <c r="EOM284" s="11"/>
      <c r="EON284" s="12"/>
      <c r="EOO284" s="27"/>
      <c r="EOP284" s="37"/>
      <c r="EOQ284" s="29"/>
      <c r="EOR284" s="36"/>
      <c r="EOS284" s="14"/>
      <c r="EOT284" s="11"/>
      <c r="EOU284" s="13"/>
      <c r="EOV284" s="12"/>
      <c r="EOW284" s="12"/>
      <c r="EOX284" s="11"/>
      <c r="EOY284" s="12"/>
      <c r="EOZ284" s="162"/>
      <c r="EPA284" s="37"/>
      <c r="EPB284" s="37"/>
      <c r="EPC284" s="37"/>
      <c r="EPD284" s="37"/>
      <c r="EPE284" s="37"/>
      <c r="EPF284" s="28"/>
      <c r="EPG284" s="11"/>
      <c r="EPH284" s="10"/>
      <c r="EPI284" s="37"/>
      <c r="EPJ284" s="162"/>
      <c r="EPK284" s="162"/>
      <c r="EPL284" s="29"/>
      <c r="EPM284" s="12"/>
      <c r="EPN284" s="37"/>
      <c r="EPO284" s="37"/>
      <c r="EPP284" s="11"/>
      <c r="EPQ284" s="24"/>
      <c r="EPR284" s="28"/>
      <c r="EPS284" s="11"/>
      <c r="EPT284" s="12"/>
      <c r="EPU284" s="27"/>
      <c r="EPV284" s="37"/>
      <c r="EPW284" s="29"/>
      <c r="EPX284" s="36"/>
      <c r="EPY284" s="14"/>
      <c r="EPZ284" s="11"/>
      <c r="EQA284" s="13"/>
      <c r="EQB284" s="12"/>
      <c r="EQC284" s="12"/>
      <c r="EQD284" s="11"/>
      <c r="EQE284" s="12"/>
      <c r="EQF284" s="162"/>
      <c r="EQG284" s="37"/>
      <c r="EQH284" s="37"/>
      <c r="EQI284" s="37"/>
      <c r="EQJ284" s="37"/>
      <c r="EQK284" s="37"/>
      <c r="EQL284" s="28"/>
      <c r="EQM284" s="11"/>
      <c r="EQN284" s="10"/>
      <c r="EQO284" s="37"/>
      <c r="EQP284" s="162"/>
      <c r="EQQ284" s="162"/>
      <c r="EQR284" s="29"/>
      <c r="EQS284" s="12"/>
      <c r="EQT284" s="37"/>
      <c r="EQU284" s="37"/>
      <c r="EQV284" s="11"/>
      <c r="EQW284" s="24"/>
      <c r="EQX284" s="28"/>
      <c r="EQY284" s="11"/>
      <c r="EQZ284" s="12"/>
      <c r="ERA284" s="27"/>
      <c r="ERB284" s="37"/>
      <c r="ERC284" s="29"/>
      <c r="ERD284" s="36"/>
      <c r="ERE284" s="14"/>
      <c r="ERF284" s="11"/>
      <c r="ERG284" s="13"/>
      <c r="ERH284" s="12"/>
      <c r="ERI284" s="12"/>
      <c r="ERJ284" s="11"/>
      <c r="ERK284" s="12"/>
      <c r="ERL284" s="162"/>
      <c r="ERM284" s="37"/>
      <c r="ERN284" s="37"/>
      <c r="ERO284" s="37"/>
      <c r="ERP284" s="37"/>
      <c r="ERQ284" s="37"/>
      <c r="ERR284" s="28"/>
      <c r="ERS284" s="11"/>
      <c r="ERT284" s="10"/>
      <c r="ERU284" s="37"/>
      <c r="ERV284" s="162"/>
      <c r="ERW284" s="162"/>
      <c r="ERX284" s="29"/>
      <c r="ERY284" s="12"/>
      <c r="ERZ284" s="37"/>
      <c r="ESA284" s="37"/>
      <c r="ESB284" s="11"/>
      <c r="ESC284" s="24"/>
      <c r="ESD284" s="28"/>
      <c r="ESE284" s="11"/>
      <c r="ESF284" s="12"/>
      <c r="ESG284" s="27"/>
      <c r="ESH284" s="37"/>
      <c r="ESI284" s="29"/>
      <c r="ESJ284" s="36"/>
      <c r="ESK284" s="14"/>
      <c r="ESL284" s="11"/>
      <c r="ESM284" s="13"/>
      <c r="ESN284" s="12"/>
      <c r="ESO284" s="12"/>
      <c r="ESP284" s="11"/>
      <c r="ESQ284" s="12"/>
      <c r="ESR284" s="162"/>
      <c r="ESS284" s="37"/>
      <c r="EST284" s="37"/>
      <c r="ESU284" s="37"/>
      <c r="ESV284" s="37"/>
      <c r="ESW284" s="37"/>
      <c r="ESX284" s="28"/>
      <c r="ESY284" s="11"/>
      <c r="ESZ284" s="10"/>
      <c r="ETA284" s="37"/>
      <c r="ETB284" s="162"/>
      <c r="ETC284" s="162"/>
      <c r="ETD284" s="29"/>
      <c r="ETE284" s="12"/>
      <c r="ETF284" s="37"/>
      <c r="ETG284" s="37"/>
      <c r="ETH284" s="11"/>
      <c r="ETI284" s="24"/>
      <c r="ETJ284" s="28"/>
      <c r="ETK284" s="11"/>
      <c r="ETL284" s="12"/>
      <c r="ETM284" s="27"/>
      <c r="ETN284" s="37"/>
      <c r="ETO284" s="29"/>
      <c r="ETP284" s="36"/>
      <c r="ETQ284" s="14"/>
      <c r="ETR284" s="11"/>
      <c r="ETS284" s="13"/>
      <c r="ETT284" s="12"/>
      <c r="ETU284" s="12"/>
      <c r="ETV284" s="11"/>
      <c r="ETW284" s="12"/>
      <c r="ETX284" s="162"/>
      <c r="ETY284" s="37"/>
      <c r="ETZ284" s="37"/>
      <c r="EUA284" s="37"/>
      <c r="EUB284" s="37"/>
      <c r="EUC284" s="37"/>
      <c r="EUD284" s="28"/>
      <c r="EUE284" s="11"/>
      <c r="EUF284" s="10"/>
      <c r="EUG284" s="37"/>
      <c r="EUH284" s="162"/>
      <c r="EUI284" s="162"/>
      <c r="EUJ284" s="29"/>
      <c r="EUK284" s="12"/>
      <c r="EUL284" s="37"/>
      <c r="EUM284" s="37"/>
      <c r="EUN284" s="11"/>
      <c r="EUO284" s="24"/>
      <c r="EUP284" s="28"/>
      <c r="EUQ284" s="11"/>
      <c r="EUR284" s="12"/>
      <c r="EUS284" s="27"/>
      <c r="EUT284" s="37"/>
      <c r="EUU284" s="29"/>
      <c r="EUV284" s="36"/>
      <c r="EUW284" s="14"/>
      <c r="EUX284" s="11"/>
      <c r="EUY284" s="13"/>
      <c r="EUZ284" s="12"/>
      <c r="EVA284" s="12"/>
      <c r="EVB284" s="11"/>
      <c r="EVC284" s="12"/>
      <c r="EVD284" s="162"/>
      <c r="EVE284" s="37"/>
      <c r="EVF284" s="37"/>
      <c r="EVG284" s="37"/>
      <c r="EVH284" s="37"/>
      <c r="EVI284" s="37"/>
      <c r="EVJ284" s="28"/>
      <c r="EVK284" s="11"/>
      <c r="EVL284" s="10"/>
      <c r="EVM284" s="37"/>
      <c r="EVN284" s="162"/>
      <c r="EVO284" s="162"/>
      <c r="EVP284" s="29"/>
      <c r="EVQ284" s="12"/>
      <c r="EVR284" s="37"/>
      <c r="EVS284" s="37"/>
      <c r="EVT284" s="11"/>
      <c r="EVU284" s="24"/>
      <c r="EVV284" s="28"/>
      <c r="EVW284" s="11"/>
      <c r="EVX284" s="12"/>
      <c r="EVY284" s="27"/>
      <c r="EVZ284" s="37"/>
      <c r="EWA284" s="29"/>
      <c r="EWB284" s="36"/>
      <c r="EWC284" s="14"/>
      <c r="EWD284" s="11"/>
      <c r="EWE284" s="13"/>
      <c r="EWF284" s="12"/>
      <c r="EWG284" s="12"/>
      <c r="EWH284" s="11"/>
      <c r="EWI284" s="12"/>
      <c r="EWJ284" s="162"/>
      <c r="EWK284" s="37"/>
      <c r="EWL284" s="37"/>
      <c r="EWM284" s="37"/>
      <c r="EWN284" s="37"/>
      <c r="EWO284" s="37"/>
      <c r="EWP284" s="28"/>
      <c r="EWQ284" s="11"/>
      <c r="EWR284" s="10"/>
      <c r="EWS284" s="37"/>
      <c r="EWT284" s="162"/>
      <c r="EWU284" s="162"/>
      <c r="EWV284" s="29"/>
      <c r="EWW284" s="12"/>
      <c r="EWX284" s="37"/>
      <c r="EWY284" s="37"/>
      <c r="EWZ284" s="11"/>
      <c r="EXA284" s="24"/>
      <c r="EXB284" s="28"/>
      <c r="EXC284" s="11"/>
      <c r="EXD284" s="12"/>
      <c r="EXE284" s="27"/>
      <c r="EXF284" s="37"/>
      <c r="EXG284" s="29"/>
      <c r="EXH284" s="36"/>
      <c r="EXI284" s="14"/>
      <c r="EXJ284" s="11"/>
      <c r="EXK284" s="13"/>
      <c r="EXL284" s="12"/>
      <c r="EXM284" s="12"/>
      <c r="EXN284" s="11"/>
      <c r="EXO284" s="12"/>
      <c r="EXP284" s="162"/>
      <c r="EXQ284" s="37"/>
      <c r="EXR284" s="37"/>
      <c r="EXS284" s="37"/>
      <c r="EXT284" s="37"/>
      <c r="EXU284" s="37"/>
      <c r="EXV284" s="28"/>
      <c r="EXW284" s="11"/>
      <c r="EXX284" s="10"/>
      <c r="EXY284" s="37"/>
      <c r="EXZ284" s="162"/>
      <c r="EYA284" s="162"/>
      <c r="EYB284" s="29"/>
      <c r="EYC284" s="12"/>
      <c r="EYD284" s="37"/>
      <c r="EYE284" s="37"/>
      <c r="EYF284" s="11"/>
      <c r="EYG284" s="24"/>
      <c r="EYH284" s="28"/>
      <c r="EYI284" s="11"/>
      <c r="EYJ284" s="12"/>
      <c r="EYK284" s="27"/>
      <c r="EYL284" s="37"/>
      <c r="EYM284" s="29"/>
      <c r="EYN284" s="36"/>
      <c r="EYO284" s="14"/>
      <c r="EYP284" s="11"/>
      <c r="EYQ284" s="13"/>
      <c r="EYR284" s="12"/>
      <c r="EYS284" s="12"/>
      <c r="EYT284" s="11"/>
      <c r="EYU284" s="12"/>
      <c r="EYV284" s="162"/>
      <c r="EYW284" s="37"/>
      <c r="EYX284" s="37"/>
      <c r="EYY284" s="37"/>
      <c r="EYZ284" s="37"/>
      <c r="EZA284" s="37"/>
      <c r="EZB284" s="28"/>
      <c r="EZC284" s="11"/>
      <c r="EZD284" s="10"/>
      <c r="EZE284" s="37"/>
      <c r="EZF284" s="162"/>
      <c r="EZG284" s="162"/>
      <c r="EZH284" s="29"/>
      <c r="EZI284" s="12"/>
      <c r="EZJ284" s="37"/>
      <c r="EZK284" s="37"/>
      <c r="EZL284" s="11"/>
      <c r="EZM284" s="24"/>
      <c r="EZN284" s="28"/>
      <c r="EZO284" s="11"/>
      <c r="EZP284" s="12"/>
      <c r="EZQ284" s="27"/>
      <c r="EZR284" s="37"/>
      <c r="EZS284" s="29"/>
      <c r="EZT284" s="36"/>
      <c r="EZU284" s="14"/>
      <c r="EZV284" s="11"/>
      <c r="EZW284" s="13"/>
      <c r="EZX284" s="12"/>
      <c r="EZY284" s="12"/>
      <c r="EZZ284" s="11"/>
      <c r="FAA284" s="12"/>
      <c r="FAB284" s="162"/>
      <c r="FAC284" s="37"/>
      <c r="FAD284" s="37"/>
      <c r="FAE284" s="37"/>
      <c r="FAF284" s="37"/>
      <c r="FAG284" s="37"/>
      <c r="FAH284" s="28"/>
      <c r="FAI284" s="11"/>
      <c r="FAJ284" s="10"/>
      <c r="FAK284" s="37"/>
      <c r="FAL284" s="162"/>
      <c r="FAM284" s="162"/>
      <c r="FAN284" s="29"/>
      <c r="FAO284" s="12"/>
      <c r="FAP284" s="37"/>
      <c r="FAQ284" s="37"/>
      <c r="FAR284" s="11"/>
      <c r="FAS284" s="24"/>
      <c r="FAT284" s="28"/>
      <c r="FAU284" s="11"/>
      <c r="FAV284" s="12"/>
      <c r="FAW284" s="27"/>
      <c r="FAX284" s="37"/>
      <c r="FAY284" s="29"/>
      <c r="FAZ284" s="36"/>
      <c r="FBA284" s="14"/>
      <c r="FBB284" s="11"/>
      <c r="FBC284" s="13"/>
      <c r="FBD284" s="12"/>
      <c r="FBE284" s="12"/>
      <c r="FBF284" s="11"/>
      <c r="FBG284" s="12"/>
      <c r="FBH284" s="162"/>
      <c r="FBI284" s="37"/>
      <c r="FBJ284" s="37"/>
      <c r="FBK284" s="37"/>
      <c r="FBL284" s="37"/>
      <c r="FBM284" s="37"/>
      <c r="FBN284" s="28"/>
      <c r="FBO284" s="11"/>
      <c r="FBP284" s="10"/>
      <c r="FBQ284" s="37"/>
      <c r="FBR284" s="162"/>
      <c r="FBS284" s="162"/>
      <c r="FBT284" s="29"/>
      <c r="FBU284" s="12"/>
      <c r="FBV284" s="37"/>
      <c r="FBW284" s="37"/>
      <c r="FBX284" s="11"/>
      <c r="FBY284" s="24"/>
      <c r="FBZ284" s="28"/>
      <c r="FCA284" s="11"/>
      <c r="FCB284" s="12"/>
      <c r="FCC284" s="27"/>
      <c r="FCD284" s="37"/>
      <c r="FCE284" s="29"/>
      <c r="FCF284" s="36"/>
      <c r="FCG284" s="14"/>
      <c r="FCH284" s="11"/>
      <c r="FCI284" s="13"/>
      <c r="FCJ284" s="12"/>
      <c r="FCK284" s="12"/>
      <c r="FCL284" s="11"/>
      <c r="FCM284" s="12"/>
      <c r="FCN284" s="162"/>
      <c r="FCO284" s="37"/>
      <c r="FCP284" s="37"/>
      <c r="FCQ284" s="37"/>
      <c r="FCR284" s="37"/>
      <c r="FCS284" s="37"/>
      <c r="FCT284" s="28"/>
      <c r="FCU284" s="11"/>
      <c r="FCV284" s="10"/>
      <c r="FCW284" s="37"/>
      <c r="FCX284" s="162"/>
      <c r="FCY284" s="162"/>
      <c r="FCZ284" s="29"/>
      <c r="FDA284" s="12"/>
      <c r="FDB284" s="37"/>
      <c r="FDC284" s="37"/>
      <c r="FDD284" s="11"/>
      <c r="FDE284" s="24"/>
      <c r="FDF284" s="28"/>
      <c r="FDG284" s="11"/>
      <c r="FDH284" s="12"/>
      <c r="FDI284" s="27"/>
      <c r="FDJ284" s="37"/>
      <c r="FDK284" s="29"/>
      <c r="FDL284" s="36"/>
      <c r="FDM284" s="14"/>
      <c r="FDN284" s="11"/>
      <c r="FDO284" s="13"/>
      <c r="FDP284" s="12"/>
      <c r="FDQ284" s="12"/>
      <c r="FDR284" s="11"/>
      <c r="FDS284" s="12"/>
      <c r="FDT284" s="162"/>
      <c r="FDU284" s="37"/>
      <c r="FDV284" s="37"/>
      <c r="FDW284" s="37"/>
      <c r="FDX284" s="37"/>
      <c r="FDY284" s="37"/>
      <c r="FDZ284" s="28"/>
      <c r="FEA284" s="11"/>
      <c r="FEB284" s="10"/>
      <c r="FEC284" s="37"/>
      <c r="FED284" s="162"/>
      <c r="FEE284" s="162"/>
      <c r="FEF284" s="29"/>
      <c r="FEG284" s="12"/>
      <c r="FEH284" s="37"/>
      <c r="FEI284" s="37"/>
      <c r="FEJ284" s="11"/>
      <c r="FEK284" s="24"/>
      <c r="FEL284" s="28"/>
      <c r="FEM284" s="11"/>
      <c r="FEN284" s="12"/>
      <c r="FEO284" s="27"/>
      <c r="FEP284" s="37"/>
      <c r="FEQ284" s="29"/>
      <c r="FER284" s="36"/>
      <c r="FES284" s="14"/>
      <c r="FET284" s="11"/>
      <c r="FEU284" s="13"/>
      <c r="FEV284" s="12"/>
      <c r="FEW284" s="12"/>
      <c r="FEX284" s="11"/>
      <c r="FEY284" s="12"/>
      <c r="FEZ284" s="162"/>
      <c r="FFA284" s="37"/>
      <c r="FFB284" s="37"/>
      <c r="FFC284" s="37"/>
      <c r="FFD284" s="37"/>
      <c r="FFE284" s="37"/>
      <c r="FFF284" s="28"/>
      <c r="FFG284" s="11"/>
      <c r="FFH284" s="10"/>
      <c r="FFI284" s="37"/>
      <c r="FFJ284" s="162"/>
      <c r="FFK284" s="162"/>
      <c r="FFL284" s="29"/>
      <c r="FFM284" s="12"/>
      <c r="FFN284" s="37"/>
      <c r="FFO284" s="37"/>
      <c r="FFP284" s="11"/>
      <c r="FFQ284" s="24"/>
      <c r="FFR284" s="28"/>
      <c r="FFS284" s="11"/>
      <c r="FFT284" s="12"/>
      <c r="FFU284" s="27"/>
      <c r="FFV284" s="37"/>
      <c r="FFW284" s="29"/>
      <c r="FFX284" s="36"/>
      <c r="FFY284" s="14"/>
      <c r="FFZ284" s="11"/>
      <c r="FGA284" s="13"/>
      <c r="FGB284" s="12"/>
      <c r="FGC284" s="12"/>
      <c r="FGD284" s="11"/>
      <c r="FGE284" s="12"/>
      <c r="FGF284" s="162"/>
      <c r="FGG284" s="37"/>
      <c r="FGH284" s="37"/>
      <c r="FGI284" s="37"/>
      <c r="FGJ284" s="37"/>
      <c r="FGK284" s="37"/>
      <c r="FGL284" s="28"/>
      <c r="FGM284" s="11"/>
      <c r="FGN284" s="10"/>
      <c r="FGO284" s="37"/>
      <c r="FGP284" s="162"/>
      <c r="FGQ284" s="162"/>
      <c r="FGR284" s="29"/>
      <c r="FGS284" s="12"/>
      <c r="FGT284" s="37"/>
      <c r="FGU284" s="37"/>
      <c r="FGV284" s="11"/>
      <c r="FGW284" s="24"/>
      <c r="FGX284" s="28"/>
      <c r="FGY284" s="11"/>
      <c r="FGZ284" s="12"/>
      <c r="FHA284" s="27"/>
      <c r="FHB284" s="37"/>
      <c r="FHC284" s="29"/>
      <c r="FHD284" s="36"/>
      <c r="FHE284" s="14"/>
      <c r="FHF284" s="11"/>
      <c r="FHG284" s="13"/>
      <c r="FHH284" s="12"/>
      <c r="FHI284" s="12"/>
      <c r="FHJ284" s="11"/>
      <c r="FHK284" s="12"/>
      <c r="FHL284" s="162"/>
      <c r="FHM284" s="37"/>
      <c r="FHN284" s="37"/>
      <c r="FHO284" s="37"/>
      <c r="FHP284" s="37"/>
      <c r="FHQ284" s="37"/>
      <c r="FHR284" s="28"/>
      <c r="FHS284" s="11"/>
      <c r="FHT284" s="10"/>
      <c r="FHU284" s="37"/>
      <c r="FHV284" s="162"/>
      <c r="FHW284" s="162"/>
      <c r="FHX284" s="29"/>
      <c r="FHY284" s="12"/>
      <c r="FHZ284" s="37"/>
      <c r="FIA284" s="37"/>
      <c r="FIB284" s="11"/>
      <c r="FIC284" s="24"/>
      <c r="FID284" s="28"/>
      <c r="FIE284" s="11"/>
      <c r="FIF284" s="12"/>
      <c r="FIG284" s="27"/>
      <c r="FIH284" s="37"/>
      <c r="FII284" s="29"/>
      <c r="FIJ284" s="36"/>
      <c r="FIK284" s="14"/>
      <c r="FIL284" s="11"/>
      <c r="FIM284" s="13"/>
      <c r="FIN284" s="12"/>
      <c r="FIO284" s="12"/>
      <c r="FIP284" s="11"/>
      <c r="FIQ284" s="12"/>
      <c r="FIR284" s="162"/>
      <c r="FIS284" s="37"/>
      <c r="FIT284" s="37"/>
      <c r="FIU284" s="37"/>
      <c r="FIV284" s="37"/>
      <c r="FIW284" s="37"/>
      <c r="FIX284" s="28"/>
      <c r="FIY284" s="11"/>
      <c r="FIZ284" s="10"/>
      <c r="FJA284" s="37"/>
      <c r="FJB284" s="162"/>
      <c r="FJC284" s="162"/>
      <c r="FJD284" s="29"/>
      <c r="FJE284" s="12"/>
      <c r="FJF284" s="37"/>
      <c r="FJG284" s="37"/>
      <c r="FJH284" s="11"/>
      <c r="FJI284" s="24"/>
      <c r="FJJ284" s="28"/>
      <c r="FJK284" s="11"/>
      <c r="FJL284" s="12"/>
      <c r="FJM284" s="27"/>
      <c r="FJN284" s="37"/>
      <c r="FJO284" s="29"/>
      <c r="FJP284" s="36"/>
      <c r="FJQ284" s="14"/>
      <c r="FJR284" s="11"/>
      <c r="FJS284" s="13"/>
      <c r="FJT284" s="12"/>
      <c r="FJU284" s="12"/>
      <c r="FJV284" s="11"/>
      <c r="FJW284" s="12"/>
      <c r="FJX284" s="162"/>
      <c r="FJY284" s="37"/>
      <c r="FJZ284" s="37"/>
      <c r="FKA284" s="37"/>
      <c r="FKB284" s="37"/>
      <c r="FKC284" s="37"/>
      <c r="FKD284" s="28"/>
      <c r="FKE284" s="11"/>
      <c r="FKF284" s="10"/>
      <c r="FKG284" s="37"/>
      <c r="FKH284" s="162"/>
      <c r="FKI284" s="162"/>
      <c r="FKJ284" s="29"/>
      <c r="FKK284" s="12"/>
      <c r="FKL284" s="37"/>
      <c r="FKM284" s="37"/>
      <c r="FKN284" s="11"/>
      <c r="FKO284" s="24"/>
      <c r="FKP284" s="28"/>
      <c r="FKQ284" s="11"/>
      <c r="FKR284" s="12"/>
      <c r="FKS284" s="27"/>
      <c r="FKT284" s="37"/>
      <c r="FKU284" s="29"/>
      <c r="FKV284" s="36"/>
      <c r="FKW284" s="14"/>
      <c r="FKX284" s="11"/>
      <c r="FKY284" s="13"/>
      <c r="FKZ284" s="12"/>
      <c r="FLA284" s="12"/>
      <c r="FLB284" s="11"/>
      <c r="FLC284" s="12"/>
      <c r="FLD284" s="162"/>
      <c r="FLE284" s="37"/>
      <c r="FLF284" s="37"/>
      <c r="FLG284" s="37"/>
      <c r="FLH284" s="37"/>
      <c r="FLI284" s="37"/>
      <c r="FLJ284" s="28"/>
      <c r="FLK284" s="11"/>
      <c r="FLL284" s="10"/>
      <c r="FLM284" s="37"/>
      <c r="FLN284" s="162"/>
      <c r="FLO284" s="162"/>
      <c r="FLP284" s="29"/>
      <c r="FLQ284" s="12"/>
      <c r="FLR284" s="37"/>
      <c r="FLS284" s="37"/>
      <c r="FLT284" s="11"/>
      <c r="FLU284" s="24"/>
      <c r="FLV284" s="28"/>
      <c r="FLW284" s="11"/>
      <c r="FLX284" s="12"/>
      <c r="FLY284" s="27"/>
      <c r="FLZ284" s="37"/>
      <c r="FMA284" s="29"/>
      <c r="FMB284" s="36"/>
      <c r="FMC284" s="14"/>
      <c r="FMD284" s="11"/>
      <c r="FME284" s="13"/>
      <c r="FMF284" s="12"/>
      <c r="FMG284" s="12"/>
      <c r="FMH284" s="11"/>
      <c r="FMI284" s="12"/>
      <c r="FMJ284" s="162"/>
      <c r="FMK284" s="37"/>
      <c r="FML284" s="37"/>
      <c r="FMM284" s="37"/>
      <c r="FMN284" s="37"/>
      <c r="FMO284" s="37"/>
      <c r="FMP284" s="28"/>
      <c r="FMQ284" s="11"/>
      <c r="FMR284" s="10"/>
      <c r="FMS284" s="37"/>
      <c r="FMT284" s="162"/>
      <c r="FMU284" s="162"/>
      <c r="FMV284" s="29"/>
      <c r="FMW284" s="12"/>
      <c r="FMX284" s="37"/>
      <c r="FMY284" s="37"/>
      <c r="FMZ284" s="11"/>
      <c r="FNA284" s="24"/>
      <c r="FNB284" s="28"/>
      <c r="FNC284" s="11"/>
      <c r="FND284" s="12"/>
      <c r="FNE284" s="27"/>
      <c r="FNF284" s="37"/>
      <c r="FNG284" s="29"/>
      <c r="FNH284" s="36"/>
      <c r="FNI284" s="14"/>
      <c r="FNJ284" s="11"/>
      <c r="FNK284" s="13"/>
      <c r="FNL284" s="12"/>
      <c r="FNM284" s="12"/>
      <c r="FNN284" s="11"/>
      <c r="FNO284" s="12"/>
      <c r="FNP284" s="162"/>
      <c r="FNQ284" s="37"/>
      <c r="FNR284" s="37"/>
      <c r="FNS284" s="37"/>
      <c r="FNT284" s="37"/>
      <c r="FNU284" s="37"/>
      <c r="FNV284" s="28"/>
      <c r="FNW284" s="11"/>
      <c r="FNX284" s="10"/>
      <c r="FNY284" s="37"/>
      <c r="FNZ284" s="162"/>
      <c r="FOA284" s="162"/>
      <c r="FOB284" s="29"/>
      <c r="FOC284" s="12"/>
      <c r="FOD284" s="37"/>
      <c r="FOE284" s="37"/>
      <c r="FOF284" s="11"/>
      <c r="FOG284" s="24"/>
      <c r="FOH284" s="28"/>
      <c r="FOI284" s="11"/>
      <c r="FOJ284" s="12"/>
      <c r="FOK284" s="27"/>
      <c r="FOL284" s="37"/>
      <c r="FOM284" s="29"/>
      <c r="FON284" s="36"/>
      <c r="FOO284" s="14"/>
      <c r="FOP284" s="11"/>
      <c r="FOQ284" s="13"/>
      <c r="FOR284" s="12"/>
      <c r="FOS284" s="12"/>
      <c r="FOT284" s="11"/>
      <c r="FOU284" s="12"/>
      <c r="FOV284" s="162"/>
      <c r="FOW284" s="37"/>
      <c r="FOX284" s="37"/>
      <c r="FOY284" s="37"/>
      <c r="FOZ284" s="37"/>
      <c r="FPA284" s="37"/>
      <c r="FPB284" s="28"/>
      <c r="FPC284" s="11"/>
      <c r="FPD284" s="10"/>
      <c r="FPE284" s="37"/>
      <c r="FPF284" s="162"/>
      <c r="FPG284" s="162"/>
      <c r="FPH284" s="29"/>
      <c r="FPI284" s="12"/>
      <c r="FPJ284" s="37"/>
      <c r="FPK284" s="37"/>
      <c r="FPL284" s="11"/>
      <c r="FPM284" s="24"/>
      <c r="FPN284" s="28"/>
      <c r="FPO284" s="11"/>
      <c r="FPP284" s="12"/>
      <c r="FPQ284" s="27"/>
      <c r="FPR284" s="37"/>
      <c r="FPS284" s="29"/>
      <c r="FPT284" s="36"/>
      <c r="FPU284" s="14"/>
      <c r="FPV284" s="11"/>
      <c r="FPW284" s="13"/>
      <c r="FPX284" s="12"/>
      <c r="FPY284" s="12"/>
      <c r="FPZ284" s="11"/>
      <c r="FQA284" s="12"/>
      <c r="FQB284" s="162"/>
      <c r="FQC284" s="37"/>
      <c r="FQD284" s="37"/>
      <c r="FQE284" s="37"/>
      <c r="FQF284" s="37"/>
      <c r="FQG284" s="37"/>
      <c r="FQH284" s="28"/>
      <c r="FQI284" s="11"/>
      <c r="FQJ284" s="10"/>
      <c r="FQK284" s="37"/>
      <c r="FQL284" s="162"/>
      <c r="FQM284" s="162"/>
      <c r="FQN284" s="29"/>
      <c r="FQO284" s="12"/>
      <c r="FQP284" s="37"/>
      <c r="FQQ284" s="37"/>
      <c r="FQR284" s="11"/>
      <c r="FQS284" s="24"/>
      <c r="FQT284" s="28"/>
      <c r="FQU284" s="11"/>
      <c r="FQV284" s="12"/>
      <c r="FQW284" s="27"/>
      <c r="FQX284" s="37"/>
      <c r="FQY284" s="29"/>
      <c r="FQZ284" s="36"/>
      <c r="FRA284" s="14"/>
      <c r="FRB284" s="11"/>
      <c r="FRC284" s="13"/>
      <c r="FRD284" s="12"/>
      <c r="FRE284" s="12"/>
      <c r="FRF284" s="11"/>
      <c r="FRG284" s="12"/>
      <c r="FRH284" s="162"/>
      <c r="FRI284" s="37"/>
      <c r="FRJ284" s="37"/>
      <c r="FRK284" s="37"/>
      <c r="FRL284" s="37"/>
      <c r="FRM284" s="37"/>
      <c r="FRN284" s="28"/>
      <c r="FRO284" s="11"/>
      <c r="FRP284" s="10"/>
      <c r="FRQ284" s="37"/>
      <c r="FRR284" s="162"/>
      <c r="FRS284" s="162"/>
      <c r="FRT284" s="29"/>
      <c r="FRU284" s="12"/>
      <c r="FRV284" s="37"/>
      <c r="FRW284" s="37"/>
      <c r="FRX284" s="11"/>
      <c r="FRY284" s="24"/>
      <c r="FRZ284" s="28"/>
      <c r="FSA284" s="11"/>
      <c r="FSB284" s="12"/>
      <c r="FSC284" s="27"/>
      <c r="FSD284" s="37"/>
      <c r="FSE284" s="29"/>
      <c r="FSF284" s="36"/>
      <c r="FSG284" s="14"/>
      <c r="FSH284" s="11"/>
      <c r="FSI284" s="13"/>
      <c r="FSJ284" s="12"/>
      <c r="FSK284" s="12"/>
      <c r="FSL284" s="11"/>
      <c r="FSM284" s="12"/>
      <c r="FSN284" s="162"/>
      <c r="FSO284" s="37"/>
      <c r="FSP284" s="37"/>
      <c r="FSQ284" s="37"/>
      <c r="FSR284" s="37"/>
      <c r="FSS284" s="37"/>
      <c r="FST284" s="28"/>
      <c r="FSU284" s="11"/>
      <c r="FSV284" s="10"/>
      <c r="FSW284" s="37"/>
      <c r="FSX284" s="162"/>
      <c r="FSY284" s="162"/>
      <c r="FSZ284" s="29"/>
      <c r="FTA284" s="12"/>
      <c r="FTB284" s="37"/>
      <c r="FTC284" s="37"/>
      <c r="FTD284" s="11"/>
      <c r="FTE284" s="24"/>
      <c r="FTF284" s="28"/>
      <c r="FTG284" s="11"/>
      <c r="FTH284" s="12"/>
      <c r="FTI284" s="27"/>
      <c r="FTJ284" s="37"/>
      <c r="FTK284" s="29"/>
      <c r="FTL284" s="36"/>
      <c r="FTM284" s="14"/>
      <c r="FTN284" s="11"/>
      <c r="FTO284" s="13"/>
      <c r="FTP284" s="12"/>
      <c r="FTQ284" s="12"/>
      <c r="FTR284" s="11"/>
      <c r="FTS284" s="12"/>
      <c r="FTT284" s="162"/>
      <c r="FTU284" s="37"/>
      <c r="FTV284" s="37"/>
      <c r="FTW284" s="37"/>
      <c r="FTX284" s="37"/>
      <c r="FTY284" s="37"/>
      <c r="FTZ284" s="28"/>
      <c r="FUA284" s="11"/>
      <c r="FUB284" s="10"/>
      <c r="FUC284" s="37"/>
      <c r="FUD284" s="162"/>
      <c r="FUE284" s="162"/>
      <c r="FUF284" s="29"/>
      <c r="FUG284" s="12"/>
      <c r="FUH284" s="37"/>
      <c r="FUI284" s="37"/>
      <c r="FUJ284" s="11"/>
      <c r="FUK284" s="24"/>
      <c r="FUL284" s="28"/>
      <c r="FUM284" s="11"/>
      <c r="FUN284" s="12"/>
      <c r="FUO284" s="27"/>
      <c r="FUP284" s="37"/>
      <c r="FUQ284" s="29"/>
      <c r="FUR284" s="36"/>
      <c r="FUS284" s="14"/>
      <c r="FUT284" s="11"/>
      <c r="FUU284" s="13"/>
      <c r="FUV284" s="12"/>
      <c r="FUW284" s="12"/>
      <c r="FUX284" s="11"/>
      <c r="FUY284" s="12"/>
      <c r="FUZ284" s="162"/>
      <c r="FVA284" s="37"/>
      <c r="FVB284" s="37"/>
      <c r="FVC284" s="37"/>
      <c r="FVD284" s="37"/>
      <c r="FVE284" s="37"/>
      <c r="FVF284" s="28"/>
      <c r="FVG284" s="11"/>
      <c r="FVH284" s="10"/>
      <c r="FVI284" s="37"/>
      <c r="FVJ284" s="162"/>
      <c r="FVK284" s="162"/>
      <c r="FVL284" s="29"/>
      <c r="FVM284" s="12"/>
      <c r="FVN284" s="37"/>
      <c r="FVO284" s="37"/>
      <c r="FVP284" s="11"/>
      <c r="FVQ284" s="24"/>
      <c r="FVR284" s="28"/>
      <c r="FVS284" s="11"/>
      <c r="FVT284" s="12"/>
      <c r="FVU284" s="27"/>
      <c r="FVV284" s="37"/>
      <c r="FVW284" s="29"/>
      <c r="FVX284" s="36"/>
      <c r="FVY284" s="14"/>
      <c r="FVZ284" s="11"/>
      <c r="FWA284" s="13"/>
      <c r="FWB284" s="12"/>
      <c r="FWC284" s="12"/>
      <c r="FWD284" s="11"/>
      <c r="FWE284" s="12"/>
      <c r="FWF284" s="162"/>
      <c r="FWG284" s="37"/>
      <c r="FWH284" s="37"/>
      <c r="FWI284" s="37"/>
      <c r="FWJ284" s="37"/>
      <c r="FWK284" s="37"/>
      <c r="FWL284" s="28"/>
      <c r="FWM284" s="11"/>
      <c r="FWN284" s="10"/>
      <c r="FWO284" s="37"/>
      <c r="FWP284" s="162"/>
      <c r="FWQ284" s="162"/>
      <c r="FWR284" s="29"/>
      <c r="FWS284" s="12"/>
      <c r="FWT284" s="37"/>
      <c r="FWU284" s="37"/>
      <c r="FWV284" s="11"/>
      <c r="FWW284" s="24"/>
      <c r="FWX284" s="28"/>
      <c r="FWY284" s="11"/>
      <c r="FWZ284" s="12"/>
      <c r="FXA284" s="27"/>
      <c r="FXB284" s="37"/>
      <c r="FXC284" s="29"/>
      <c r="FXD284" s="36"/>
      <c r="FXE284" s="14"/>
      <c r="FXF284" s="11"/>
      <c r="FXG284" s="13"/>
      <c r="FXH284" s="12"/>
      <c r="FXI284" s="12"/>
      <c r="FXJ284" s="11"/>
      <c r="FXK284" s="12"/>
      <c r="FXL284" s="162"/>
      <c r="FXM284" s="37"/>
      <c r="FXN284" s="37"/>
      <c r="FXO284" s="37"/>
      <c r="FXP284" s="37"/>
      <c r="FXQ284" s="37"/>
      <c r="FXR284" s="28"/>
      <c r="FXS284" s="11"/>
      <c r="FXT284" s="10"/>
      <c r="FXU284" s="37"/>
      <c r="FXV284" s="162"/>
      <c r="FXW284" s="162"/>
      <c r="FXX284" s="29"/>
      <c r="FXY284" s="12"/>
      <c r="FXZ284" s="37"/>
      <c r="FYA284" s="37"/>
      <c r="FYB284" s="11"/>
      <c r="FYC284" s="24"/>
      <c r="FYD284" s="28"/>
      <c r="FYE284" s="11"/>
      <c r="FYF284" s="12"/>
      <c r="FYG284" s="27"/>
      <c r="FYH284" s="37"/>
      <c r="FYI284" s="29"/>
      <c r="FYJ284" s="36"/>
      <c r="FYK284" s="14"/>
      <c r="FYL284" s="11"/>
      <c r="FYM284" s="13"/>
      <c r="FYN284" s="12"/>
      <c r="FYO284" s="12"/>
      <c r="FYP284" s="11"/>
      <c r="FYQ284" s="12"/>
      <c r="FYR284" s="162"/>
      <c r="FYS284" s="37"/>
      <c r="FYT284" s="37"/>
      <c r="FYU284" s="37"/>
      <c r="FYV284" s="37"/>
      <c r="FYW284" s="37"/>
      <c r="FYX284" s="28"/>
      <c r="FYY284" s="11"/>
      <c r="FYZ284" s="10"/>
      <c r="FZA284" s="37"/>
      <c r="FZB284" s="162"/>
      <c r="FZC284" s="162"/>
      <c r="FZD284" s="29"/>
      <c r="FZE284" s="12"/>
      <c r="FZF284" s="37"/>
      <c r="FZG284" s="37"/>
      <c r="FZH284" s="11"/>
      <c r="FZI284" s="24"/>
      <c r="FZJ284" s="28"/>
      <c r="FZK284" s="11"/>
      <c r="FZL284" s="12"/>
      <c r="FZM284" s="27"/>
      <c r="FZN284" s="37"/>
      <c r="FZO284" s="29"/>
      <c r="FZP284" s="36"/>
      <c r="FZQ284" s="14"/>
      <c r="FZR284" s="11"/>
      <c r="FZS284" s="13"/>
      <c r="FZT284" s="12"/>
      <c r="FZU284" s="12"/>
      <c r="FZV284" s="11"/>
      <c r="FZW284" s="12"/>
      <c r="FZX284" s="162"/>
      <c r="FZY284" s="37"/>
      <c r="FZZ284" s="37"/>
      <c r="GAA284" s="37"/>
      <c r="GAB284" s="37"/>
      <c r="GAC284" s="37"/>
      <c r="GAD284" s="28"/>
      <c r="GAE284" s="11"/>
      <c r="GAF284" s="10"/>
      <c r="GAG284" s="37"/>
      <c r="GAH284" s="162"/>
      <c r="GAI284" s="162"/>
      <c r="GAJ284" s="29"/>
      <c r="GAK284" s="12"/>
      <c r="GAL284" s="37"/>
      <c r="GAM284" s="37"/>
      <c r="GAN284" s="11"/>
      <c r="GAO284" s="24"/>
      <c r="GAP284" s="28"/>
      <c r="GAQ284" s="11"/>
      <c r="GAR284" s="12"/>
      <c r="GAS284" s="27"/>
      <c r="GAT284" s="37"/>
      <c r="GAU284" s="29"/>
      <c r="GAV284" s="36"/>
      <c r="GAW284" s="14"/>
      <c r="GAX284" s="11"/>
      <c r="GAY284" s="13"/>
      <c r="GAZ284" s="12"/>
      <c r="GBA284" s="12"/>
      <c r="GBB284" s="11"/>
      <c r="GBC284" s="12"/>
      <c r="GBD284" s="162"/>
      <c r="GBE284" s="37"/>
      <c r="GBF284" s="37"/>
      <c r="GBG284" s="37"/>
      <c r="GBH284" s="37"/>
      <c r="GBI284" s="37"/>
      <c r="GBJ284" s="28"/>
      <c r="GBK284" s="11"/>
      <c r="GBL284" s="10"/>
      <c r="GBM284" s="37"/>
      <c r="GBN284" s="162"/>
      <c r="GBO284" s="162"/>
      <c r="GBP284" s="29"/>
      <c r="GBQ284" s="12"/>
      <c r="GBR284" s="37"/>
      <c r="GBS284" s="37"/>
      <c r="GBT284" s="11"/>
      <c r="GBU284" s="24"/>
      <c r="GBV284" s="28"/>
      <c r="GBW284" s="11"/>
      <c r="GBX284" s="12"/>
      <c r="GBY284" s="27"/>
      <c r="GBZ284" s="37"/>
      <c r="GCA284" s="29"/>
      <c r="GCB284" s="36"/>
      <c r="GCC284" s="14"/>
      <c r="GCD284" s="11"/>
      <c r="GCE284" s="13"/>
      <c r="GCF284" s="12"/>
      <c r="GCG284" s="12"/>
      <c r="GCH284" s="11"/>
      <c r="GCI284" s="12"/>
      <c r="GCJ284" s="162"/>
      <c r="GCK284" s="37"/>
      <c r="GCL284" s="37"/>
      <c r="GCM284" s="37"/>
      <c r="GCN284" s="37"/>
      <c r="GCO284" s="37"/>
      <c r="GCP284" s="28"/>
      <c r="GCQ284" s="11"/>
      <c r="GCR284" s="10"/>
      <c r="GCS284" s="37"/>
      <c r="GCT284" s="162"/>
      <c r="GCU284" s="162"/>
      <c r="GCV284" s="29"/>
      <c r="GCW284" s="12"/>
      <c r="GCX284" s="37"/>
      <c r="GCY284" s="37"/>
      <c r="GCZ284" s="11"/>
      <c r="GDA284" s="24"/>
      <c r="GDB284" s="28"/>
      <c r="GDC284" s="11"/>
      <c r="GDD284" s="12"/>
      <c r="GDE284" s="27"/>
      <c r="GDF284" s="37"/>
      <c r="GDG284" s="29"/>
      <c r="GDH284" s="36"/>
      <c r="GDI284" s="14"/>
      <c r="GDJ284" s="11"/>
      <c r="GDK284" s="13"/>
      <c r="GDL284" s="12"/>
      <c r="GDM284" s="12"/>
      <c r="GDN284" s="11"/>
      <c r="GDO284" s="12"/>
      <c r="GDP284" s="162"/>
      <c r="GDQ284" s="37"/>
      <c r="GDR284" s="37"/>
      <c r="GDS284" s="37"/>
      <c r="GDT284" s="37"/>
      <c r="GDU284" s="37"/>
      <c r="GDV284" s="28"/>
      <c r="GDW284" s="11"/>
      <c r="GDX284" s="10"/>
      <c r="GDY284" s="37"/>
      <c r="GDZ284" s="162"/>
      <c r="GEA284" s="162"/>
      <c r="GEB284" s="29"/>
      <c r="GEC284" s="12"/>
      <c r="GED284" s="37"/>
      <c r="GEE284" s="37"/>
      <c r="GEF284" s="11"/>
      <c r="GEG284" s="24"/>
      <c r="GEH284" s="28"/>
      <c r="GEI284" s="11"/>
      <c r="GEJ284" s="12"/>
      <c r="GEK284" s="27"/>
      <c r="GEL284" s="37"/>
      <c r="GEM284" s="29"/>
      <c r="GEN284" s="36"/>
      <c r="GEO284" s="14"/>
      <c r="GEP284" s="11"/>
      <c r="GEQ284" s="13"/>
      <c r="GER284" s="12"/>
      <c r="GES284" s="12"/>
      <c r="GET284" s="11"/>
      <c r="GEU284" s="12"/>
      <c r="GEV284" s="162"/>
      <c r="GEW284" s="37"/>
      <c r="GEX284" s="37"/>
      <c r="GEY284" s="37"/>
      <c r="GEZ284" s="37"/>
      <c r="GFA284" s="37"/>
      <c r="GFB284" s="28"/>
      <c r="GFC284" s="11"/>
      <c r="GFD284" s="10"/>
      <c r="GFE284" s="37"/>
      <c r="GFF284" s="162"/>
      <c r="GFG284" s="162"/>
      <c r="GFH284" s="29"/>
      <c r="GFI284" s="12"/>
      <c r="GFJ284" s="37"/>
      <c r="GFK284" s="37"/>
      <c r="GFL284" s="11"/>
      <c r="GFM284" s="24"/>
      <c r="GFN284" s="28"/>
      <c r="GFO284" s="11"/>
      <c r="GFP284" s="12"/>
      <c r="GFQ284" s="27"/>
      <c r="GFR284" s="37"/>
      <c r="GFS284" s="29"/>
      <c r="GFT284" s="36"/>
      <c r="GFU284" s="14"/>
      <c r="GFV284" s="11"/>
      <c r="GFW284" s="13"/>
      <c r="GFX284" s="12"/>
      <c r="GFY284" s="12"/>
      <c r="GFZ284" s="11"/>
      <c r="GGA284" s="12"/>
      <c r="GGB284" s="162"/>
      <c r="GGC284" s="37"/>
      <c r="GGD284" s="37"/>
      <c r="GGE284" s="37"/>
      <c r="GGF284" s="37"/>
      <c r="GGG284" s="37"/>
      <c r="GGH284" s="28"/>
      <c r="GGI284" s="11"/>
      <c r="GGJ284" s="10"/>
      <c r="GGK284" s="37"/>
      <c r="GGL284" s="162"/>
      <c r="GGM284" s="162"/>
      <c r="GGN284" s="29"/>
      <c r="GGO284" s="12"/>
      <c r="GGP284" s="37"/>
      <c r="GGQ284" s="37"/>
      <c r="GGR284" s="11"/>
      <c r="GGS284" s="24"/>
      <c r="GGT284" s="28"/>
      <c r="GGU284" s="11"/>
      <c r="GGV284" s="12"/>
      <c r="GGW284" s="27"/>
      <c r="GGX284" s="37"/>
      <c r="GGY284" s="29"/>
      <c r="GGZ284" s="36"/>
      <c r="GHA284" s="14"/>
      <c r="GHB284" s="11"/>
      <c r="GHC284" s="13"/>
      <c r="GHD284" s="12"/>
      <c r="GHE284" s="12"/>
      <c r="GHF284" s="11"/>
      <c r="GHG284" s="12"/>
      <c r="GHH284" s="162"/>
      <c r="GHI284" s="37"/>
      <c r="GHJ284" s="37"/>
      <c r="GHK284" s="37"/>
      <c r="GHL284" s="37"/>
      <c r="GHM284" s="37"/>
      <c r="GHN284" s="28"/>
      <c r="GHO284" s="11"/>
      <c r="GHP284" s="10"/>
      <c r="GHQ284" s="37"/>
      <c r="GHR284" s="162"/>
      <c r="GHS284" s="162"/>
      <c r="GHT284" s="29"/>
      <c r="GHU284" s="12"/>
      <c r="GHV284" s="37"/>
      <c r="GHW284" s="37"/>
      <c r="GHX284" s="11"/>
      <c r="GHY284" s="24"/>
      <c r="GHZ284" s="28"/>
      <c r="GIA284" s="11"/>
      <c r="GIB284" s="12"/>
      <c r="GIC284" s="27"/>
      <c r="GID284" s="37"/>
      <c r="GIE284" s="29"/>
      <c r="GIF284" s="36"/>
      <c r="GIG284" s="14"/>
      <c r="GIH284" s="11"/>
      <c r="GII284" s="13"/>
      <c r="GIJ284" s="12"/>
      <c r="GIK284" s="12"/>
      <c r="GIL284" s="11"/>
      <c r="GIM284" s="12"/>
      <c r="GIN284" s="162"/>
      <c r="GIO284" s="37"/>
      <c r="GIP284" s="37"/>
      <c r="GIQ284" s="37"/>
      <c r="GIR284" s="37"/>
      <c r="GIS284" s="37"/>
      <c r="GIT284" s="28"/>
      <c r="GIU284" s="11"/>
      <c r="GIV284" s="10"/>
      <c r="GIW284" s="37"/>
      <c r="GIX284" s="162"/>
      <c r="GIY284" s="162"/>
      <c r="GIZ284" s="29"/>
      <c r="GJA284" s="12"/>
      <c r="GJB284" s="37"/>
      <c r="GJC284" s="37"/>
      <c r="GJD284" s="11"/>
      <c r="GJE284" s="24"/>
      <c r="GJF284" s="28"/>
      <c r="GJG284" s="11"/>
      <c r="GJH284" s="12"/>
      <c r="GJI284" s="27"/>
      <c r="GJJ284" s="37"/>
      <c r="GJK284" s="29"/>
      <c r="GJL284" s="36"/>
      <c r="GJM284" s="14"/>
      <c r="GJN284" s="11"/>
      <c r="GJO284" s="13"/>
      <c r="GJP284" s="12"/>
      <c r="GJQ284" s="12"/>
      <c r="GJR284" s="11"/>
      <c r="GJS284" s="12"/>
      <c r="GJT284" s="162"/>
      <c r="GJU284" s="37"/>
      <c r="GJV284" s="37"/>
      <c r="GJW284" s="37"/>
      <c r="GJX284" s="37"/>
      <c r="GJY284" s="37"/>
      <c r="GJZ284" s="28"/>
      <c r="GKA284" s="11"/>
      <c r="GKB284" s="10"/>
      <c r="GKC284" s="37"/>
      <c r="GKD284" s="162"/>
      <c r="GKE284" s="162"/>
      <c r="GKF284" s="29"/>
      <c r="GKG284" s="12"/>
      <c r="GKH284" s="37"/>
      <c r="GKI284" s="37"/>
      <c r="GKJ284" s="11"/>
      <c r="GKK284" s="24"/>
      <c r="GKL284" s="28"/>
      <c r="GKM284" s="11"/>
      <c r="GKN284" s="12"/>
      <c r="GKO284" s="27"/>
      <c r="GKP284" s="37"/>
      <c r="GKQ284" s="29"/>
      <c r="GKR284" s="36"/>
      <c r="GKS284" s="14"/>
      <c r="GKT284" s="11"/>
      <c r="GKU284" s="13"/>
      <c r="GKV284" s="12"/>
      <c r="GKW284" s="12"/>
      <c r="GKX284" s="11"/>
      <c r="GKY284" s="12"/>
      <c r="GKZ284" s="162"/>
      <c r="GLA284" s="37"/>
      <c r="GLB284" s="37"/>
      <c r="GLC284" s="37"/>
      <c r="GLD284" s="37"/>
      <c r="GLE284" s="37"/>
      <c r="GLF284" s="28"/>
      <c r="GLG284" s="11"/>
      <c r="GLH284" s="10"/>
      <c r="GLI284" s="37"/>
      <c r="GLJ284" s="162"/>
      <c r="GLK284" s="162"/>
      <c r="GLL284" s="29"/>
      <c r="GLM284" s="12"/>
      <c r="GLN284" s="37"/>
      <c r="GLO284" s="37"/>
      <c r="GLP284" s="11"/>
      <c r="GLQ284" s="24"/>
      <c r="GLR284" s="28"/>
      <c r="GLS284" s="11"/>
      <c r="GLT284" s="12"/>
      <c r="GLU284" s="27"/>
      <c r="GLV284" s="37"/>
      <c r="GLW284" s="29"/>
      <c r="GLX284" s="36"/>
      <c r="GLY284" s="14"/>
      <c r="GLZ284" s="11"/>
      <c r="GMA284" s="13"/>
      <c r="GMB284" s="12"/>
      <c r="GMC284" s="12"/>
      <c r="GMD284" s="11"/>
      <c r="GME284" s="12"/>
      <c r="GMF284" s="162"/>
      <c r="GMG284" s="37"/>
      <c r="GMH284" s="37"/>
      <c r="GMI284" s="37"/>
      <c r="GMJ284" s="37"/>
      <c r="GMK284" s="37"/>
      <c r="GML284" s="28"/>
      <c r="GMM284" s="11"/>
      <c r="GMN284" s="10"/>
      <c r="GMO284" s="37"/>
      <c r="GMP284" s="162"/>
      <c r="GMQ284" s="162"/>
      <c r="GMR284" s="29"/>
      <c r="GMS284" s="12"/>
      <c r="GMT284" s="37"/>
      <c r="GMU284" s="37"/>
      <c r="GMV284" s="11"/>
      <c r="GMW284" s="24"/>
      <c r="GMX284" s="28"/>
      <c r="GMY284" s="11"/>
      <c r="GMZ284" s="12"/>
      <c r="GNA284" s="27"/>
      <c r="GNB284" s="37"/>
      <c r="GNC284" s="29"/>
      <c r="GND284" s="36"/>
      <c r="GNE284" s="14"/>
      <c r="GNF284" s="11"/>
      <c r="GNG284" s="13"/>
      <c r="GNH284" s="12"/>
      <c r="GNI284" s="12"/>
      <c r="GNJ284" s="11"/>
      <c r="GNK284" s="12"/>
      <c r="GNL284" s="162"/>
      <c r="GNM284" s="37"/>
      <c r="GNN284" s="37"/>
      <c r="GNO284" s="37"/>
      <c r="GNP284" s="37"/>
      <c r="GNQ284" s="37"/>
      <c r="GNR284" s="28"/>
      <c r="GNS284" s="11"/>
      <c r="GNT284" s="10"/>
      <c r="GNU284" s="37"/>
      <c r="GNV284" s="162"/>
      <c r="GNW284" s="162"/>
      <c r="GNX284" s="29"/>
      <c r="GNY284" s="12"/>
      <c r="GNZ284" s="37"/>
      <c r="GOA284" s="37"/>
      <c r="GOB284" s="11"/>
      <c r="GOC284" s="24"/>
      <c r="GOD284" s="28"/>
      <c r="GOE284" s="11"/>
      <c r="GOF284" s="12"/>
      <c r="GOG284" s="27"/>
      <c r="GOH284" s="37"/>
      <c r="GOI284" s="29"/>
      <c r="GOJ284" s="36"/>
      <c r="GOK284" s="14"/>
      <c r="GOL284" s="11"/>
      <c r="GOM284" s="13"/>
      <c r="GON284" s="12"/>
      <c r="GOO284" s="12"/>
      <c r="GOP284" s="11"/>
      <c r="GOQ284" s="12"/>
      <c r="GOR284" s="162"/>
      <c r="GOS284" s="37"/>
      <c r="GOT284" s="37"/>
      <c r="GOU284" s="37"/>
      <c r="GOV284" s="37"/>
      <c r="GOW284" s="37"/>
      <c r="GOX284" s="28"/>
      <c r="GOY284" s="11"/>
      <c r="GOZ284" s="10"/>
      <c r="GPA284" s="37"/>
      <c r="GPB284" s="162"/>
      <c r="GPC284" s="162"/>
      <c r="GPD284" s="29"/>
      <c r="GPE284" s="12"/>
      <c r="GPF284" s="37"/>
      <c r="GPG284" s="37"/>
      <c r="GPH284" s="11"/>
      <c r="GPI284" s="24"/>
      <c r="GPJ284" s="28"/>
      <c r="GPK284" s="11"/>
      <c r="GPL284" s="12"/>
      <c r="GPM284" s="27"/>
      <c r="GPN284" s="37"/>
      <c r="GPO284" s="29"/>
      <c r="GPP284" s="36"/>
      <c r="GPQ284" s="14"/>
      <c r="GPR284" s="11"/>
      <c r="GPS284" s="13"/>
      <c r="GPT284" s="12"/>
      <c r="GPU284" s="12"/>
      <c r="GPV284" s="11"/>
      <c r="GPW284" s="12"/>
      <c r="GPX284" s="162"/>
      <c r="GPY284" s="37"/>
      <c r="GPZ284" s="37"/>
      <c r="GQA284" s="37"/>
      <c r="GQB284" s="37"/>
      <c r="GQC284" s="37"/>
      <c r="GQD284" s="28"/>
      <c r="GQE284" s="11"/>
      <c r="GQF284" s="10"/>
      <c r="GQG284" s="37"/>
      <c r="GQH284" s="162"/>
      <c r="GQI284" s="162"/>
      <c r="GQJ284" s="29"/>
      <c r="GQK284" s="12"/>
      <c r="GQL284" s="37"/>
      <c r="GQM284" s="37"/>
      <c r="GQN284" s="11"/>
      <c r="GQO284" s="24"/>
      <c r="GQP284" s="28"/>
      <c r="GQQ284" s="11"/>
      <c r="GQR284" s="12"/>
      <c r="GQS284" s="27"/>
      <c r="GQT284" s="37"/>
      <c r="GQU284" s="29"/>
      <c r="GQV284" s="36"/>
      <c r="GQW284" s="14"/>
      <c r="GQX284" s="11"/>
      <c r="GQY284" s="13"/>
      <c r="GQZ284" s="12"/>
      <c r="GRA284" s="12"/>
      <c r="GRB284" s="11"/>
      <c r="GRC284" s="12"/>
      <c r="GRD284" s="162"/>
      <c r="GRE284" s="37"/>
      <c r="GRF284" s="37"/>
      <c r="GRG284" s="37"/>
      <c r="GRH284" s="37"/>
      <c r="GRI284" s="37"/>
      <c r="GRJ284" s="28"/>
      <c r="GRK284" s="11"/>
      <c r="GRL284" s="10"/>
      <c r="GRM284" s="37"/>
      <c r="GRN284" s="162"/>
      <c r="GRO284" s="162"/>
      <c r="GRP284" s="29"/>
      <c r="GRQ284" s="12"/>
      <c r="GRR284" s="37"/>
      <c r="GRS284" s="37"/>
      <c r="GRT284" s="11"/>
      <c r="GRU284" s="24"/>
      <c r="GRV284" s="28"/>
      <c r="GRW284" s="11"/>
      <c r="GRX284" s="12"/>
      <c r="GRY284" s="27"/>
      <c r="GRZ284" s="37"/>
      <c r="GSA284" s="29"/>
      <c r="GSB284" s="36"/>
      <c r="GSC284" s="14"/>
      <c r="GSD284" s="11"/>
      <c r="GSE284" s="13"/>
      <c r="GSF284" s="12"/>
      <c r="GSG284" s="12"/>
      <c r="GSH284" s="11"/>
      <c r="GSI284" s="12"/>
      <c r="GSJ284" s="162"/>
      <c r="GSK284" s="37"/>
      <c r="GSL284" s="37"/>
      <c r="GSM284" s="37"/>
      <c r="GSN284" s="37"/>
      <c r="GSO284" s="37"/>
      <c r="GSP284" s="28"/>
      <c r="GSQ284" s="11"/>
      <c r="GSR284" s="10"/>
      <c r="GSS284" s="37"/>
      <c r="GST284" s="162"/>
      <c r="GSU284" s="162"/>
      <c r="GSV284" s="29"/>
      <c r="GSW284" s="12"/>
      <c r="GSX284" s="37"/>
      <c r="GSY284" s="37"/>
      <c r="GSZ284" s="11"/>
      <c r="GTA284" s="24"/>
      <c r="GTB284" s="28"/>
      <c r="GTC284" s="11"/>
      <c r="GTD284" s="12"/>
      <c r="GTE284" s="27"/>
      <c r="GTF284" s="37"/>
      <c r="GTG284" s="29"/>
      <c r="GTH284" s="36"/>
      <c r="GTI284" s="14"/>
      <c r="GTJ284" s="11"/>
      <c r="GTK284" s="13"/>
      <c r="GTL284" s="12"/>
      <c r="GTM284" s="12"/>
      <c r="GTN284" s="11"/>
      <c r="GTO284" s="12"/>
      <c r="GTP284" s="162"/>
      <c r="GTQ284" s="37"/>
      <c r="GTR284" s="37"/>
      <c r="GTS284" s="37"/>
      <c r="GTT284" s="37"/>
      <c r="GTU284" s="37"/>
      <c r="GTV284" s="28"/>
      <c r="GTW284" s="11"/>
      <c r="GTX284" s="10"/>
      <c r="GTY284" s="37"/>
      <c r="GTZ284" s="162"/>
      <c r="GUA284" s="162"/>
      <c r="GUB284" s="29"/>
      <c r="GUC284" s="12"/>
      <c r="GUD284" s="37"/>
      <c r="GUE284" s="37"/>
      <c r="GUF284" s="11"/>
      <c r="GUG284" s="24"/>
      <c r="GUH284" s="28"/>
      <c r="GUI284" s="11"/>
      <c r="GUJ284" s="12"/>
      <c r="GUK284" s="27"/>
      <c r="GUL284" s="37"/>
      <c r="GUM284" s="29"/>
      <c r="GUN284" s="36"/>
      <c r="GUO284" s="14"/>
      <c r="GUP284" s="11"/>
      <c r="GUQ284" s="13"/>
      <c r="GUR284" s="12"/>
      <c r="GUS284" s="12"/>
      <c r="GUT284" s="11"/>
      <c r="GUU284" s="12"/>
      <c r="GUV284" s="162"/>
      <c r="GUW284" s="37"/>
      <c r="GUX284" s="37"/>
      <c r="GUY284" s="37"/>
      <c r="GUZ284" s="37"/>
      <c r="GVA284" s="37"/>
      <c r="GVB284" s="28"/>
      <c r="GVC284" s="11"/>
      <c r="GVD284" s="10"/>
      <c r="GVE284" s="37"/>
      <c r="GVF284" s="162"/>
      <c r="GVG284" s="162"/>
      <c r="GVH284" s="29"/>
      <c r="GVI284" s="12"/>
      <c r="GVJ284" s="37"/>
      <c r="GVK284" s="37"/>
      <c r="GVL284" s="11"/>
      <c r="GVM284" s="24"/>
      <c r="GVN284" s="28"/>
      <c r="GVO284" s="11"/>
      <c r="GVP284" s="12"/>
      <c r="GVQ284" s="27"/>
      <c r="GVR284" s="37"/>
      <c r="GVS284" s="29"/>
      <c r="GVT284" s="36"/>
      <c r="GVU284" s="14"/>
      <c r="GVV284" s="11"/>
      <c r="GVW284" s="13"/>
      <c r="GVX284" s="12"/>
      <c r="GVY284" s="12"/>
      <c r="GVZ284" s="11"/>
      <c r="GWA284" s="12"/>
      <c r="GWB284" s="162"/>
      <c r="GWC284" s="37"/>
      <c r="GWD284" s="37"/>
      <c r="GWE284" s="37"/>
      <c r="GWF284" s="37"/>
      <c r="GWG284" s="37"/>
      <c r="GWH284" s="28"/>
      <c r="GWI284" s="11"/>
      <c r="GWJ284" s="10"/>
      <c r="GWK284" s="37"/>
      <c r="GWL284" s="162"/>
      <c r="GWM284" s="162"/>
      <c r="GWN284" s="29"/>
      <c r="GWO284" s="12"/>
      <c r="GWP284" s="37"/>
      <c r="GWQ284" s="37"/>
      <c r="GWR284" s="11"/>
      <c r="GWS284" s="24"/>
      <c r="GWT284" s="28"/>
      <c r="GWU284" s="11"/>
      <c r="GWV284" s="12"/>
      <c r="GWW284" s="27"/>
      <c r="GWX284" s="37"/>
      <c r="GWY284" s="29"/>
      <c r="GWZ284" s="36"/>
      <c r="GXA284" s="14"/>
      <c r="GXB284" s="11"/>
      <c r="GXC284" s="13"/>
      <c r="GXD284" s="12"/>
      <c r="GXE284" s="12"/>
      <c r="GXF284" s="11"/>
      <c r="GXG284" s="12"/>
      <c r="GXH284" s="162"/>
      <c r="GXI284" s="37"/>
      <c r="GXJ284" s="37"/>
      <c r="GXK284" s="37"/>
      <c r="GXL284" s="37"/>
      <c r="GXM284" s="37"/>
      <c r="GXN284" s="28"/>
      <c r="GXO284" s="11"/>
      <c r="GXP284" s="10"/>
      <c r="GXQ284" s="37"/>
      <c r="GXR284" s="162"/>
      <c r="GXS284" s="162"/>
      <c r="GXT284" s="29"/>
      <c r="GXU284" s="12"/>
      <c r="GXV284" s="37"/>
      <c r="GXW284" s="37"/>
      <c r="GXX284" s="11"/>
      <c r="GXY284" s="24"/>
      <c r="GXZ284" s="28"/>
      <c r="GYA284" s="11"/>
      <c r="GYB284" s="12"/>
      <c r="GYC284" s="27"/>
      <c r="GYD284" s="37"/>
      <c r="GYE284" s="29"/>
      <c r="GYF284" s="36"/>
      <c r="GYG284" s="14"/>
      <c r="GYH284" s="11"/>
      <c r="GYI284" s="13"/>
      <c r="GYJ284" s="12"/>
      <c r="GYK284" s="12"/>
      <c r="GYL284" s="11"/>
      <c r="GYM284" s="12"/>
      <c r="GYN284" s="162"/>
      <c r="GYO284" s="37"/>
      <c r="GYP284" s="37"/>
      <c r="GYQ284" s="37"/>
      <c r="GYR284" s="37"/>
      <c r="GYS284" s="37"/>
      <c r="GYT284" s="28"/>
      <c r="GYU284" s="11"/>
      <c r="GYV284" s="10"/>
      <c r="GYW284" s="37"/>
      <c r="GYX284" s="162"/>
      <c r="GYY284" s="162"/>
      <c r="GYZ284" s="29"/>
      <c r="GZA284" s="12"/>
      <c r="GZB284" s="37"/>
      <c r="GZC284" s="37"/>
      <c r="GZD284" s="11"/>
      <c r="GZE284" s="24"/>
      <c r="GZF284" s="28"/>
      <c r="GZG284" s="11"/>
      <c r="GZH284" s="12"/>
      <c r="GZI284" s="27"/>
      <c r="GZJ284" s="37"/>
      <c r="GZK284" s="29"/>
      <c r="GZL284" s="36"/>
      <c r="GZM284" s="14"/>
      <c r="GZN284" s="11"/>
      <c r="GZO284" s="13"/>
      <c r="GZP284" s="12"/>
      <c r="GZQ284" s="12"/>
      <c r="GZR284" s="11"/>
      <c r="GZS284" s="12"/>
      <c r="GZT284" s="162"/>
      <c r="GZU284" s="37"/>
      <c r="GZV284" s="37"/>
      <c r="GZW284" s="37"/>
      <c r="GZX284" s="37"/>
      <c r="GZY284" s="37"/>
      <c r="GZZ284" s="28"/>
      <c r="HAA284" s="11"/>
      <c r="HAB284" s="10"/>
      <c r="HAC284" s="37"/>
      <c r="HAD284" s="162"/>
      <c r="HAE284" s="162"/>
      <c r="HAF284" s="29"/>
      <c r="HAG284" s="12"/>
      <c r="HAH284" s="37"/>
      <c r="HAI284" s="37"/>
      <c r="HAJ284" s="11"/>
      <c r="HAK284" s="24"/>
      <c r="HAL284" s="28"/>
      <c r="HAM284" s="11"/>
      <c r="HAN284" s="12"/>
      <c r="HAO284" s="27"/>
      <c r="HAP284" s="37"/>
      <c r="HAQ284" s="29"/>
      <c r="HAR284" s="36"/>
      <c r="HAS284" s="14"/>
      <c r="HAT284" s="11"/>
      <c r="HAU284" s="13"/>
      <c r="HAV284" s="12"/>
      <c r="HAW284" s="12"/>
      <c r="HAX284" s="11"/>
      <c r="HAY284" s="12"/>
      <c r="HAZ284" s="162"/>
      <c r="HBA284" s="37"/>
      <c r="HBB284" s="37"/>
      <c r="HBC284" s="37"/>
      <c r="HBD284" s="37"/>
      <c r="HBE284" s="37"/>
      <c r="HBF284" s="28"/>
      <c r="HBG284" s="11"/>
      <c r="HBH284" s="10"/>
      <c r="HBI284" s="37"/>
      <c r="HBJ284" s="162"/>
      <c r="HBK284" s="162"/>
      <c r="HBL284" s="29"/>
      <c r="HBM284" s="12"/>
      <c r="HBN284" s="37"/>
      <c r="HBO284" s="37"/>
      <c r="HBP284" s="11"/>
      <c r="HBQ284" s="24"/>
      <c r="HBR284" s="28"/>
      <c r="HBS284" s="11"/>
      <c r="HBT284" s="12"/>
      <c r="HBU284" s="27"/>
      <c r="HBV284" s="37"/>
      <c r="HBW284" s="29"/>
      <c r="HBX284" s="36"/>
      <c r="HBY284" s="14"/>
      <c r="HBZ284" s="11"/>
      <c r="HCA284" s="13"/>
      <c r="HCB284" s="12"/>
      <c r="HCC284" s="12"/>
      <c r="HCD284" s="11"/>
      <c r="HCE284" s="12"/>
      <c r="HCF284" s="162"/>
      <c r="HCG284" s="37"/>
      <c r="HCH284" s="37"/>
      <c r="HCI284" s="37"/>
      <c r="HCJ284" s="37"/>
      <c r="HCK284" s="37"/>
      <c r="HCL284" s="28"/>
      <c r="HCM284" s="11"/>
      <c r="HCN284" s="10"/>
      <c r="HCO284" s="37"/>
      <c r="HCP284" s="162"/>
      <c r="HCQ284" s="162"/>
      <c r="HCR284" s="29"/>
      <c r="HCS284" s="12"/>
      <c r="HCT284" s="37"/>
      <c r="HCU284" s="37"/>
      <c r="HCV284" s="11"/>
      <c r="HCW284" s="24"/>
      <c r="HCX284" s="28"/>
      <c r="HCY284" s="11"/>
      <c r="HCZ284" s="12"/>
      <c r="HDA284" s="27"/>
      <c r="HDB284" s="37"/>
      <c r="HDC284" s="29"/>
      <c r="HDD284" s="36"/>
      <c r="HDE284" s="14"/>
      <c r="HDF284" s="11"/>
      <c r="HDG284" s="13"/>
      <c r="HDH284" s="12"/>
      <c r="HDI284" s="12"/>
      <c r="HDJ284" s="11"/>
      <c r="HDK284" s="12"/>
      <c r="HDL284" s="162"/>
      <c r="HDM284" s="37"/>
      <c r="HDN284" s="37"/>
      <c r="HDO284" s="37"/>
      <c r="HDP284" s="37"/>
      <c r="HDQ284" s="37"/>
      <c r="HDR284" s="28"/>
      <c r="HDS284" s="11"/>
      <c r="HDT284" s="10"/>
      <c r="HDU284" s="37"/>
      <c r="HDV284" s="162"/>
      <c r="HDW284" s="162"/>
      <c r="HDX284" s="29"/>
      <c r="HDY284" s="12"/>
      <c r="HDZ284" s="37"/>
      <c r="HEA284" s="37"/>
      <c r="HEB284" s="11"/>
      <c r="HEC284" s="24"/>
      <c r="HED284" s="28"/>
      <c r="HEE284" s="11"/>
      <c r="HEF284" s="12"/>
      <c r="HEG284" s="27"/>
      <c r="HEH284" s="37"/>
      <c r="HEI284" s="29"/>
      <c r="HEJ284" s="36"/>
      <c r="HEK284" s="14"/>
      <c r="HEL284" s="11"/>
      <c r="HEM284" s="13"/>
      <c r="HEN284" s="12"/>
      <c r="HEO284" s="12"/>
      <c r="HEP284" s="11"/>
      <c r="HEQ284" s="12"/>
      <c r="HER284" s="162"/>
      <c r="HES284" s="37"/>
      <c r="HET284" s="37"/>
      <c r="HEU284" s="37"/>
      <c r="HEV284" s="37"/>
      <c r="HEW284" s="37"/>
      <c r="HEX284" s="28"/>
      <c r="HEY284" s="11"/>
      <c r="HEZ284" s="10"/>
      <c r="HFA284" s="37"/>
      <c r="HFB284" s="162"/>
      <c r="HFC284" s="162"/>
      <c r="HFD284" s="29"/>
      <c r="HFE284" s="12"/>
      <c r="HFF284" s="37"/>
      <c r="HFG284" s="37"/>
      <c r="HFH284" s="11"/>
      <c r="HFI284" s="24"/>
      <c r="HFJ284" s="28"/>
      <c r="HFK284" s="11"/>
      <c r="HFL284" s="12"/>
      <c r="HFM284" s="27"/>
      <c r="HFN284" s="37"/>
      <c r="HFO284" s="29"/>
      <c r="HFP284" s="36"/>
      <c r="HFQ284" s="14"/>
      <c r="HFR284" s="11"/>
      <c r="HFS284" s="13"/>
      <c r="HFT284" s="12"/>
      <c r="HFU284" s="12"/>
      <c r="HFV284" s="11"/>
      <c r="HFW284" s="12"/>
      <c r="HFX284" s="162"/>
      <c r="HFY284" s="37"/>
      <c r="HFZ284" s="37"/>
      <c r="HGA284" s="37"/>
      <c r="HGB284" s="37"/>
      <c r="HGC284" s="37"/>
      <c r="HGD284" s="28"/>
      <c r="HGE284" s="11"/>
      <c r="HGF284" s="10"/>
      <c r="HGG284" s="37"/>
      <c r="HGH284" s="162"/>
      <c r="HGI284" s="162"/>
      <c r="HGJ284" s="29"/>
      <c r="HGK284" s="12"/>
      <c r="HGL284" s="37"/>
      <c r="HGM284" s="37"/>
      <c r="HGN284" s="11"/>
      <c r="HGO284" s="24"/>
      <c r="HGP284" s="28"/>
      <c r="HGQ284" s="11"/>
      <c r="HGR284" s="12"/>
      <c r="HGS284" s="27"/>
      <c r="HGT284" s="37"/>
      <c r="HGU284" s="29"/>
      <c r="HGV284" s="36"/>
      <c r="HGW284" s="14"/>
      <c r="HGX284" s="11"/>
      <c r="HGY284" s="13"/>
      <c r="HGZ284" s="12"/>
      <c r="HHA284" s="12"/>
      <c r="HHB284" s="11"/>
      <c r="HHC284" s="12"/>
      <c r="HHD284" s="162"/>
      <c r="HHE284" s="37"/>
      <c r="HHF284" s="37"/>
      <c r="HHG284" s="37"/>
      <c r="HHH284" s="37"/>
      <c r="HHI284" s="37"/>
      <c r="HHJ284" s="28"/>
      <c r="HHK284" s="11"/>
      <c r="HHL284" s="10"/>
      <c r="HHM284" s="37"/>
      <c r="HHN284" s="162"/>
      <c r="HHO284" s="162"/>
      <c r="HHP284" s="29"/>
      <c r="HHQ284" s="12"/>
      <c r="HHR284" s="37"/>
      <c r="HHS284" s="37"/>
      <c r="HHT284" s="11"/>
      <c r="HHU284" s="24"/>
      <c r="HHV284" s="28"/>
      <c r="HHW284" s="11"/>
      <c r="HHX284" s="12"/>
      <c r="HHY284" s="27"/>
      <c r="HHZ284" s="37"/>
      <c r="HIA284" s="29"/>
      <c r="HIB284" s="36"/>
      <c r="HIC284" s="14"/>
      <c r="HID284" s="11"/>
      <c r="HIE284" s="13"/>
      <c r="HIF284" s="12"/>
      <c r="HIG284" s="12"/>
      <c r="HIH284" s="11"/>
      <c r="HII284" s="12"/>
      <c r="HIJ284" s="162"/>
      <c r="HIK284" s="37"/>
      <c r="HIL284" s="37"/>
      <c r="HIM284" s="37"/>
      <c r="HIN284" s="37"/>
      <c r="HIO284" s="37"/>
      <c r="HIP284" s="28"/>
      <c r="HIQ284" s="11"/>
      <c r="HIR284" s="10"/>
      <c r="HIS284" s="37"/>
      <c r="HIT284" s="162"/>
      <c r="HIU284" s="162"/>
      <c r="HIV284" s="29"/>
      <c r="HIW284" s="12"/>
      <c r="HIX284" s="37"/>
      <c r="HIY284" s="37"/>
      <c r="HIZ284" s="11"/>
      <c r="HJA284" s="24"/>
      <c r="HJB284" s="28"/>
      <c r="HJC284" s="11"/>
      <c r="HJD284" s="12"/>
      <c r="HJE284" s="27"/>
      <c r="HJF284" s="37"/>
      <c r="HJG284" s="29"/>
      <c r="HJH284" s="36"/>
      <c r="HJI284" s="14"/>
      <c r="HJJ284" s="11"/>
      <c r="HJK284" s="13"/>
      <c r="HJL284" s="12"/>
      <c r="HJM284" s="12"/>
      <c r="HJN284" s="11"/>
      <c r="HJO284" s="12"/>
      <c r="HJP284" s="162"/>
      <c r="HJQ284" s="37"/>
      <c r="HJR284" s="37"/>
      <c r="HJS284" s="37"/>
      <c r="HJT284" s="37"/>
      <c r="HJU284" s="37"/>
      <c r="HJV284" s="28"/>
      <c r="HJW284" s="11"/>
      <c r="HJX284" s="10"/>
      <c r="HJY284" s="37"/>
      <c r="HJZ284" s="162"/>
      <c r="HKA284" s="162"/>
      <c r="HKB284" s="29"/>
      <c r="HKC284" s="12"/>
      <c r="HKD284" s="37"/>
      <c r="HKE284" s="37"/>
      <c r="HKF284" s="11"/>
      <c r="HKG284" s="24"/>
      <c r="HKH284" s="28"/>
      <c r="HKI284" s="11"/>
      <c r="HKJ284" s="12"/>
      <c r="HKK284" s="27"/>
      <c r="HKL284" s="37"/>
      <c r="HKM284" s="29"/>
      <c r="HKN284" s="36"/>
      <c r="HKO284" s="14"/>
      <c r="HKP284" s="11"/>
      <c r="HKQ284" s="13"/>
      <c r="HKR284" s="12"/>
      <c r="HKS284" s="12"/>
      <c r="HKT284" s="11"/>
      <c r="HKU284" s="12"/>
      <c r="HKV284" s="162"/>
      <c r="HKW284" s="37"/>
      <c r="HKX284" s="37"/>
      <c r="HKY284" s="37"/>
      <c r="HKZ284" s="37"/>
      <c r="HLA284" s="37"/>
      <c r="HLB284" s="28"/>
      <c r="HLC284" s="11"/>
      <c r="HLD284" s="10"/>
      <c r="HLE284" s="37"/>
      <c r="HLF284" s="162"/>
      <c r="HLG284" s="162"/>
      <c r="HLH284" s="29"/>
      <c r="HLI284" s="12"/>
      <c r="HLJ284" s="37"/>
      <c r="HLK284" s="37"/>
      <c r="HLL284" s="11"/>
      <c r="HLM284" s="24"/>
      <c r="HLN284" s="28"/>
      <c r="HLO284" s="11"/>
      <c r="HLP284" s="12"/>
      <c r="HLQ284" s="27"/>
      <c r="HLR284" s="37"/>
      <c r="HLS284" s="29"/>
      <c r="HLT284" s="36"/>
      <c r="HLU284" s="14"/>
      <c r="HLV284" s="11"/>
      <c r="HLW284" s="13"/>
      <c r="HLX284" s="12"/>
      <c r="HLY284" s="12"/>
      <c r="HLZ284" s="11"/>
      <c r="HMA284" s="12"/>
      <c r="HMB284" s="162"/>
      <c r="HMC284" s="37"/>
      <c r="HMD284" s="37"/>
      <c r="HME284" s="37"/>
      <c r="HMF284" s="37"/>
      <c r="HMG284" s="37"/>
      <c r="HMH284" s="28"/>
      <c r="HMI284" s="11"/>
      <c r="HMJ284" s="10"/>
      <c r="HMK284" s="37"/>
      <c r="HML284" s="162"/>
      <c r="HMM284" s="162"/>
      <c r="HMN284" s="29"/>
      <c r="HMO284" s="12"/>
      <c r="HMP284" s="37"/>
      <c r="HMQ284" s="37"/>
      <c r="HMR284" s="11"/>
      <c r="HMS284" s="24"/>
      <c r="HMT284" s="28"/>
      <c r="HMU284" s="11"/>
      <c r="HMV284" s="12"/>
      <c r="HMW284" s="27"/>
      <c r="HMX284" s="37"/>
      <c r="HMY284" s="29"/>
      <c r="HMZ284" s="36"/>
      <c r="HNA284" s="14"/>
      <c r="HNB284" s="11"/>
      <c r="HNC284" s="13"/>
      <c r="HND284" s="12"/>
      <c r="HNE284" s="12"/>
      <c r="HNF284" s="11"/>
      <c r="HNG284" s="12"/>
      <c r="HNH284" s="162"/>
      <c r="HNI284" s="37"/>
      <c r="HNJ284" s="37"/>
      <c r="HNK284" s="37"/>
      <c r="HNL284" s="37"/>
      <c r="HNM284" s="37"/>
      <c r="HNN284" s="28"/>
      <c r="HNO284" s="11"/>
      <c r="HNP284" s="10"/>
      <c r="HNQ284" s="37"/>
      <c r="HNR284" s="162"/>
      <c r="HNS284" s="162"/>
      <c r="HNT284" s="29"/>
      <c r="HNU284" s="12"/>
      <c r="HNV284" s="37"/>
      <c r="HNW284" s="37"/>
      <c r="HNX284" s="11"/>
      <c r="HNY284" s="24"/>
      <c r="HNZ284" s="28"/>
      <c r="HOA284" s="11"/>
      <c r="HOB284" s="12"/>
      <c r="HOC284" s="27"/>
      <c r="HOD284" s="37"/>
      <c r="HOE284" s="29"/>
      <c r="HOF284" s="36"/>
      <c r="HOG284" s="14"/>
      <c r="HOH284" s="11"/>
      <c r="HOI284" s="13"/>
      <c r="HOJ284" s="12"/>
      <c r="HOK284" s="12"/>
      <c r="HOL284" s="11"/>
      <c r="HOM284" s="12"/>
      <c r="HON284" s="162"/>
      <c r="HOO284" s="37"/>
      <c r="HOP284" s="37"/>
      <c r="HOQ284" s="37"/>
      <c r="HOR284" s="37"/>
      <c r="HOS284" s="37"/>
      <c r="HOT284" s="28"/>
      <c r="HOU284" s="11"/>
      <c r="HOV284" s="10"/>
      <c r="HOW284" s="37"/>
      <c r="HOX284" s="162"/>
      <c r="HOY284" s="162"/>
      <c r="HOZ284" s="29"/>
      <c r="HPA284" s="12"/>
      <c r="HPB284" s="37"/>
      <c r="HPC284" s="37"/>
      <c r="HPD284" s="11"/>
      <c r="HPE284" s="24"/>
      <c r="HPF284" s="28"/>
      <c r="HPG284" s="11"/>
      <c r="HPH284" s="12"/>
      <c r="HPI284" s="27"/>
      <c r="HPJ284" s="37"/>
      <c r="HPK284" s="29"/>
      <c r="HPL284" s="36"/>
      <c r="HPM284" s="14"/>
      <c r="HPN284" s="11"/>
      <c r="HPO284" s="13"/>
      <c r="HPP284" s="12"/>
      <c r="HPQ284" s="12"/>
      <c r="HPR284" s="11"/>
      <c r="HPS284" s="12"/>
      <c r="HPT284" s="162"/>
      <c r="HPU284" s="37"/>
      <c r="HPV284" s="37"/>
      <c r="HPW284" s="37"/>
      <c r="HPX284" s="37"/>
      <c r="HPY284" s="37"/>
      <c r="HPZ284" s="28"/>
      <c r="HQA284" s="11"/>
      <c r="HQB284" s="10"/>
      <c r="HQC284" s="37"/>
      <c r="HQD284" s="162"/>
      <c r="HQE284" s="162"/>
      <c r="HQF284" s="29"/>
      <c r="HQG284" s="12"/>
      <c r="HQH284" s="37"/>
      <c r="HQI284" s="37"/>
      <c r="HQJ284" s="11"/>
      <c r="HQK284" s="24"/>
      <c r="HQL284" s="28"/>
      <c r="HQM284" s="11"/>
      <c r="HQN284" s="12"/>
      <c r="HQO284" s="27"/>
      <c r="HQP284" s="37"/>
      <c r="HQQ284" s="29"/>
      <c r="HQR284" s="36"/>
      <c r="HQS284" s="14"/>
      <c r="HQT284" s="11"/>
      <c r="HQU284" s="13"/>
      <c r="HQV284" s="12"/>
      <c r="HQW284" s="12"/>
      <c r="HQX284" s="11"/>
      <c r="HQY284" s="12"/>
      <c r="HQZ284" s="162"/>
      <c r="HRA284" s="37"/>
      <c r="HRB284" s="37"/>
      <c r="HRC284" s="37"/>
      <c r="HRD284" s="37"/>
      <c r="HRE284" s="37"/>
      <c r="HRF284" s="28"/>
      <c r="HRG284" s="11"/>
      <c r="HRH284" s="10"/>
      <c r="HRI284" s="37"/>
      <c r="HRJ284" s="162"/>
      <c r="HRK284" s="162"/>
      <c r="HRL284" s="29"/>
      <c r="HRM284" s="12"/>
      <c r="HRN284" s="37"/>
      <c r="HRO284" s="37"/>
      <c r="HRP284" s="11"/>
      <c r="HRQ284" s="24"/>
      <c r="HRR284" s="28"/>
      <c r="HRS284" s="11"/>
      <c r="HRT284" s="12"/>
      <c r="HRU284" s="27"/>
      <c r="HRV284" s="37"/>
      <c r="HRW284" s="29"/>
      <c r="HRX284" s="36"/>
      <c r="HRY284" s="14"/>
      <c r="HRZ284" s="11"/>
      <c r="HSA284" s="13"/>
      <c r="HSB284" s="12"/>
      <c r="HSC284" s="12"/>
      <c r="HSD284" s="11"/>
      <c r="HSE284" s="12"/>
      <c r="HSF284" s="162"/>
      <c r="HSG284" s="37"/>
      <c r="HSH284" s="37"/>
      <c r="HSI284" s="37"/>
      <c r="HSJ284" s="37"/>
      <c r="HSK284" s="37"/>
      <c r="HSL284" s="28"/>
      <c r="HSM284" s="11"/>
      <c r="HSN284" s="10"/>
      <c r="HSO284" s="37"/>
      <c r="HSP284" s="162"/>
      <c r="HSQ284" s="162"/>
      <c r="HSR284" s="29"/>
      <c r="HSS284" s="12"/>
      <c r="HST284" s="37"/>
      <c r="HSU284" s="37"/>
      <c r="HSV284" s="11"/>
      <c r="HSW284" s="24"/>
      <c r="HSX284" s="28"/>
      <c r="HSY284" s="11"/>
      <c r="HSZ284" s="12"/>
      <c r="HTA284" s="27"/>
      <c r="HTB284" s="37"/>
      <c r="HTC284" s="29"/>
      <c r="HTD284" s="36"/>
      <c r="HTE284" s="14"/>
      <c r="HTF284" s="11"/>
      <c r="HTG284" s="13"/>
      <c r="HTH284" s="12"/>
      <c r="HTI284" s="12"/>
      <c r="HTJ284" s="11"/>
      <c r="HTK284" s="12"/>
      <c r="HTL284" s="162"/>
      <c r="HTM284" s="37"/>
      <c r="HTN284" s="37"/>
      <c r="HTO284" s="37"/>
      <c r="HTP284" s="37"/>
      <c r="HTQ284" s="37"/>
      <c r="HTR284" s="28"/>
      <c r="HTS284" s="11"/>
      <c r="HTT284" s="10"/>
      <c r="HTU284" s="37"/>
      <c r="HTV284" s="162"/>
      <c r="HTW284" s="162"/>
      <c r="HTX284" s="29"/>
      <c r="HTY284" s="12"/>
      <c r="HTZ284" s="37"/>
      <c r="HUA284" s="37"/>
      <c r="HUB284" s="11"/>
      <c r="HUC284" s="24"/>
      <c r="HUD284" s="28"/>
      <c r="HUE284" s="11"/>
      <c r="HUF284" s="12"/>
      <c r="HUG284" s="27"/>
      <c r="HUH284" s="37"/>
      <c r="HUI284" s="29"/>
      <c r="HUJ284" s="36"/>
      <c r="HUK284" s="14"/>
      <c r="HUL284" s="11"/>
      <c r="HUM284" s="13"/>
      <c r="HUN284" s="12"/>
      <c r="HUO284" s="12"/>
      <c r="HUP284" s="11"/>
      <c r="HUQ284" s="12"/>
      <c r="HUR284" s="162"/>
      <c r="HUS284" s="37"/>
      <c r="HUT284" s="37"/>
      <c r="HUU284" s="37"/>
      <c r="HUV284" s="37"/>
      <c r="HUW284" s="37"/>
      <c r="HUX284" s="28"/>
      <c r="HUY284" s="11"/>
      <c r="HUZ284" s="10"/>
      <c r="HVA284" s="37"/>
      <c r="HVB284" s="162"/>
      <c r="HVC284" s="162"/>
      <c r="HVD284" s="29"/>
      <c r="HVE284" s="12"/>
      <c r="HVF284" s="37"/>
      <c r="HVG284" s="37"/>
      <c r="HVH284" s="11"/>
      <c r="HVI284" s="24"/>
      <c r="HVJ284" s="28"/>
      <c r="HVK284" s="11"/>
      <c r="HVL284" s="12"/>
      <c r="HVM284" s="27"/>
      <c r="HVN284" s="37"/>
      <c r="HVO284" s="29"/>
      <c r="HVP284" s="36"/>
      <c r="HVQ284" s="14"/>
      <c r="HVR284" s="11"/>
      <c r="HVS284" s="13"/>
      <c r="HVT284" s="12"/>
      <c r="HVU284" s="12"/>
      <c r="HVV284" s="11"/>
      <c r="HVW284" s="12"/>
      <c r="HVX284" s="162"/>
      <c r="HVY284" s="37"/>
      <c r="HVZ284" s="37"/>
      <c r="HWA284" s="37"/>
      <c r="HWB284" s="37"/>
      <c r="HWC284" s="37"/>
      <c r="HWD284" s="28"/>
      <c r="HWE284" s="11"/>
      <c r="HWF284" s="10"/>
      <c r="HWG284" s="37"/>
      <c r="HWH284" s="162"/>
      <c r="HWI284" s="162"/>
      <c r="HWJ284" s="29"/>
      <c r="HWK284" s="12"/>
      <c r="HWL284" s="37"/>
      <c r="HWM284" s="37"/>
      <c r="HWN284" s="11"/>
      <c r="HWO284" s="24"/>
      <c r="HWP284" s="28"/>
      <c r="HWQ284" s="11"/>
      <c r="HWR284" s="12"/>
      <c r="HWS284" s="27"/>
      <c r="HWT284" s="37"/>
      <c r="HWU284" s="29"/>
      <c r="HWV284" s="36"/>
      <c r="HWW284" s="14"/>
      <c r="HWX284" s="11"/>
      <c r="HWY284" s="13"/>
      <c r="HWZ284" s="12"/>
      <c r="HXA284" s="12"/>
      <c r="HXB284" s="11"/>
      <c r="HXC284" s="12"/>
      <c r="HXD284" s="162"/>
      <c r="HXE284" s="37"/>
      <c r="HXF284" s="37"/>
      <c r="HXG284" s="37"/>
      <c r="HXH284" s="37"/>
      <c r="HXI284" s="37"/>
      <c r="HXJ284" s="28"/>
      <c r="HXK284" s="11"/>
      <c r="HXL284" s="10"/>
      <c r="HXM284" s="37"/>
      <c r="HXN284" s="162"/>
      <c r="HXO284" s="162"/>
      <c r="HXP284" s="29"/>
      <c r="HXQ284" s="12"/>
      <c r="HXR284" s="37"/>
      <c r="HXS284" s="37"/>
      <c r="HXT284" s="11"/>
      <c r="HXU284" s="24"/>
      <c r="HXV284" s="28"/>
      <c r="HXW284" s="11"/>
      <c r="HXX284" s="12"/>
      <c r="HXY284" s="27"/>
      <c r="HXZ284" s="37"/>
      <c r="HYA284" s="29"/>
      <c r="HYB284" s="36"/>
      <c r="HYC284" s="14"/>
      <c r="HYD284" s="11"/>
      <c r="HYE284" s="13"/>
      <c r="HYF284" s="12"/>
      <c r="HYG284" s="12"/>
      <c r="HYH284" s="11"/>
      <c r="HYI284" s="12"/>
      <c r="HYJ284" s="162"/>
      <c r="HYK284" s="37"/>
      <c r="HYL284" s="37"/>
      <c r="HYM284" s="37"/>
      <c r="HYN284" s="37"/>
      <c r="HYO284" s="37"/>
      <c r="HYP284" s="28"/>
      <c r="HYQ284" s="11"/>
      <c r="HYR284" s="10"/>
      <c r="HYS284" s="37"/>
      <c r="HYT284" s="162"/>
      <c r="HYU284" s="162"/>
      <c r="HYV284" s="29"/>
      <c r="HYW284" s="12"/>
      <c r="HYX284" s="37"/>
      <c r="HYY284" s="37"/>
      <c r="HYZ284" s="11"/>
      <c r="HZA284" s="24"/>
      <c r="HZB284" s="28"/>
      <c r="HZC284" s="11"/>
      <c r="HZD284" s="12"/>
      <c r="HZE284" s="27"/>
      <c r="HZF284" s="37"/>
      <c r="HZG284" s="29"/>
      <c r="HZH284" s="36"/>
      <c r="HZI284" s="14"/>
      <c r="HZJ284" s="11"/>
      <c r="HZK284" s="13"/>
      <c r="HZL284" s="12"/>
      <c r="HZM284" s="12"/>
      <c r="HZN284" s="11"/>
      <c r="HZO284" s="12"/>
      <c r="HZP284" s="162"/>
      <c r="HZQ284" s="37"/>
      <c r="HZR284" s="37"/>
      <c r="HZS284" s="37"/>
      <c r="HZT284" s="37"/>
      <c r="HZU284" s="37"/>
      <c r="HZV284" s="28"/>
      <c r="HZW284" s="11"/>
      <c r="HZX284" s="10"/>
      <c r="HZY284" s="37"/>
      <c r="HZZ284" s="162"/>
      <c r="IAA284" s="162"/>
      <c r="IAB284" s="29"/>
      <c r="IAC284" s="12"/>
      <c r="IAD284" s="37"/>
      <c r="IAE284" s="37"/>
      <c r="IAF284" s="11"/>
      <c r="IAG284" s="24"/>
      <c r="IAH284" s="28"/>
      <c r="IAI284" s="11"/>
      <c r="IAJ284" s="12"/>
      <c r="IAK284" s="27"/>
      <c r="IAL284" s="37"/>
      <c r="IAM284" s="29"/>
      <c r="IAN284" s="36"/>
      <c r="IAO284" s="14"/>
      <c r="IAP284" s="11"/>
      <c r="IAQ284" s="13"/>
      <c r="IAR284" s="12"/>
      <c r="IAS284" s="12"/>
      <c r="IAT284" s="11"/>
      <c r="IAU284" s="12"/>
      <c r="IAV284" s="162"/>
      <c r="IAW284" s="37"/>
      <c r="IAX284" s="37"/>
      <c r="IAY284" s="37"/>
      <c r="IAZ284" s="37"/>
      <c r="IBA284" s="37"/>
      <c r="IBB284" s="28"/>
      <c r="IBC284" s="11"/>
      <c r="IBD284" s="10"/>
      <c r="IBE284" s="37"/>
      <c r="IBF284" s="162"/>
      <c r="IBG284" s="162"/>
      <c r="IBH284" s="29"/>
      <c r="IBI284" s="12"/>
      <c r="IBJ284" s="37"/>
      <c r="IBK284" s="37"/>
      <c r="IBL284" s="11"/>
      <c r="IBM284" s="24"/>
      <c r="IBN284" s="28"/>
      <c r="IBO284" s="11"/>
      <c r="IBP284" s="12"/>
      <c r="IBQ284" s="27"/>
      <c r="IBR284" s="37"/>
      <c r="IBS284" s="29"/>
      <c r="IBT284" s="36"/>
      <c r="IBU284" s="14"/>
      <c r="IBV284" s="11"/>
      <c r="IBW284" s="13"/>
      <c r="IBX284" s="12"/>
      <c r="IBY284" s="12"/>
      <c r="IBZ284" s="11"/>
      <c r="ICA284" s="12"/>
      <c r="ICB284" s="162"/>
      <c r="ICC284" s="37"/>
      <c r="ICD284" s="37"/>
      <c r="ICE284" s="37"/>
      <c r="ICF284" s="37"/>
      <c r="ICG284" s="37"/>
      <c r="ICH284" s="28"/>
      <c r="ICI284" s="11"/>
      <c r="ICJ284" s="10"/>
      <c r="ICK284" s="37"/>
      <c r="ICL284" s="162"/>
      <c r="ICM284" s="162"/>
      <c r="ICN284" s="29"/>
      <c r="ICO284" s="12"/>
      <c r="ICP284" s="37"/>
      <c r="ICQ284" s="37"/>
      <c r="ICR284" s="11"/>
      <c r="ICS284" s="24"/>
      <c r="ICT284" s="28"/>
      <c r="ICU284" s="11"/>
      <c r="ICV284" s="12"/>
      <c r="ICW284" s="27"/>
      <c r="ICX284" s="37"/>
      <c r="ICY284" s="29"/>
      <c r="ICZ284" s="36"/>
      <c r="IDA284" s="14"/>
      <c r="IDB284" s="11"/>
      <c r="IDC284" s="13"/>
      <c r="IDD284" s="12"/>
      <c r="IDE284" s="12"/>
      <c r="IDF284" s="11"/>
      <c r="IDG284" s="12"/>
      <c r="IDH284" s="162"/>
      <c r="IDI284" s="37"/>
      <c r="IDJ284" s="37"/>
      <c r="IDK284" s="37"/>
      <c r="IDL284" s="37"/>
      <c r="IDM284" s="37"/>
      <c r="IDN284" s="28"/>
      <c r="IDO284" s="11"/>
      <c r="IDP284" s="10"/>
      <c r="IDQ284" s="37"/>
      <c r="IDR284" s="162"/>
      <c r="IDS284" s="162"/>
      <c r="IDT284" s="29"/>
      <c r="IDU284" s="12"/>
      <c r="IDV284" s="37"/>
      <c r="IDW284" s="37"/>
      <c r="IDX284" s="11"/>
      <c r="IDY284" s="24"/>
      <c r="IDZ284" s="28"/>
      <c r="IEA284" s="11"/>
      <c r="IEB284" s="12"/>
      <c r="IEC284" s="27"/>
      <c r="IED284" s="37"/>
      <c r="IEE284" s="29"/>
      <c r="IEF284" s="36"/>
      <c r="IEG284" s="14"/>
      <c r="IEH284" s="11"/>
      <c r="IEI284" s="13"/>
      <c r="IEJ284" s="12"/>
      <c r="IEK284" s="12"/>
      <c r="IEL284" s="11"/>
      <c r="IEM284" s="12"/>
      <c r="IEN284" s="162"/>
      <c r="IEO284" s="37"/>
      <c r="IEP284" s="37"/>
      <c r="IEQ284" s="37"/>
      <c r="IER284" s="37"/>
      <c r="IES284" s="37"/>
      <c r="IET284" s="28"/>
      <c r="IEU284" s="11"/>
      <c r="IEV284" s="10"/>
      <c r="IEW284" s="37"/>
      <c r="IEX284" s="162"/>
      <c r="IEY284" s="162"/>
      <c r="IEZ284" s="29"/>
      <c r="IFA284" s="12"/>
      <c r="IFB284" s="37"/>
      <c r="IFC284" s="37"/>
      <c r="IFD284" s="11"/>
      <c r="IFE284" s="24"/>
      <c r="IFF284" s="28"/>
      <c r="IFG284" s="11"/>
      <c r="IFH284" s="12"/>
      <c r="IFI284" s="27"/>
      <c r="IFJ284" s="37"/>
      <c r="IFK284" s="29"/>
      <c r="IFL284" s="36"/>
      <c r="IFM284" s="14"/>
      <c r="IFN284" s="11"/>
      <c r="IFO284" s="13"/>
      <c r="IFP284" s="12"/>
      <c r="IFQ284" s="12"/>
      <c r="IFR284" s="11"/>
      <c r="IFS284" s="12"/>
      <c r="IFT284" s="162"/>
      <c r="IFU284" s="37"/>
      <c r="IFV284" s="37"/>
      <c r="IFW284" s="37"/>
      <c r="IFX284" s="37"/>
      <c r="IFY284" s="37"/>
      <c r="IFZ284" s="28"/>
      <c r="IGA284" s="11"/>
      <c r="IGB284" s="10"/>
      <c r="IGC284" s="37"/>
      <c r="IGD284" s="162"/>
      <c r="IGE284" s="162"/>
      <c r="IGF284" s="29"/>
      <c r="IGG284" s="12"/>
      <c r="IGH284" s="37"/>
      <c r="IGI284" s="37"/>
      <c r="IGJ284" s="11"/>
      <c r="IGK284" s="24"/>
      <c r="IGL284" s="28"/>
      <c r="IGM284" s="11"/>
      <c r="IGN284" s="12"/>
      <c r="IGO284" s="27"/>
      <c r="IGP284" s="37"/>
      <c r="IGQ284" s="29"/>
      <c r="IGR284" s="36"/>
      <c r="IGS284" s="14"/>
      <c r="IGT284" s="11"/>
      <c r="IGU284" s="13"/>
      <c r="IGV284" s="12"/>
      <c r="IGW284" s="12"/>
      <c r="IGX284" s="11"/>
      <c r="IGY284" s="12"/>
      <c r="IGZ284" s="162"/>
      <c r="IHA284" s="37"/>
      <c r="IHB284" s="37"/>
      <c r="IHC284" s="37"/>
      <c r="IHD284" s="37"/>
      <c r="IHE284" s="37"/>
      <c r="IHF284" s="28"/>
      <c r="IHG284" s="11"/>
      <c r="IHH284" s="10"/>
      <c r="IHI284" s="37"/>
      <c r="IHJ284" s="162"/>
      <c r="IHK284" s="162"/>
      <c r="IHL284" s="29"/>
      <c r="IHM284" s="12"/>
      <c r="IHN284" s="37"/>
      <c r="IHO284" s="37"/>
      <c r="IHP284" s="11"/>
      <c r="IHQ284" s="24"/>
      <c r="IHR284" s="28"/>
      <c r="IHS284" s="11"/>
      <c r="IHT284" s="12"/>
      <c r="IHU284" s="27"/>
      <c r="IHV284" s="37"/>
      <c r="IHW284" s="29"/>
      <c r="IHX284" s="36"/>
      <c r="IHY284" s="14"/>
      <c r="IHZ284" s="11"/>
      <c r="IIA284" s="13"/>
      <c r="IIB284" s="12"/>
      <c r="IIC284" s="12"/>
      <c r="IID284" s="11"/>
      <c r="IIE284" s="12"/>
      <c r="IIF284" s="162"/>
      <c r="IIG284" s="37"/>
      <c r="IIH284" s="37"/>
      <c r="III284" s="37"/>
      <c r="IIJ284" s="37"/>
      <c r="IIK284" s="37"/>
      <c r="IIL284" s="28"/>
      <c r="IIM284" s="11"/>
      <c r="IIN284" s="10"/>
      <c r="IIO284" s="37"/>
      <c r="IIP284" s="162"/>
      <c r="IIQ284" s="162"/>
      <c r="IIR284" s="29"/>
      <c r="IIS284" s="12"/>
      <c r="IIT284" s="37"/>
      <c r="IIU284" s="37"/>
      <c r="IIV284" s="11"/>
      <c r="IIW284" s="24"/>
      <c r="IIX284" s="28"/>
      <c r="IIY284" s="11"/>
      <c r="IIZ284" s="12"/>
      <c r="IJA284" s="27"/>
      <c r="IJB284" s="37"/>
      <c r="IJC284" s="29"/>
      <c r="IJD284" s="36"/>
      <c r="IJE284" s="14"/>
      <c r="IJF284" s="11"/>
      <c r="IJG284" s="13"/>
      <c r="IJH284" s="12"/>
      <c r="IJI284" s="12"/>
      <c r="IJJ284" s="11"/>
      <c r="IJK284" s="12"/>
      <c r="IJL284" s="162"/>
      <c r="IJM284" s="37"/>
      <c r="IJN284" s="37"/>
      <c r="IJO284" s="37"/>
      <c r="IJP284" s="37"/>
      <c r="IJQ284" s="37"/>
      <c r="IJR284" s="28"/>
      <c r="IJS284" s="11"/>
      <c r="IJT284" s="10"/>
      <c r="IJU284" s="37"/>
      <c r="IJV284" s="162"/>
      <c r="IJW284" s="162"/>
      <c r="IJX284" s="29"/>
      <c r="IJY284" s="12"/>
      <c r="IJZ284" s="37"/>
      <c r="IKA284" s="37"/>
      <c r="IKB284" s="11"/>
      <c r="IKC284" s="24"/>
      <c r="IKD284" s="28"/>
      <c r="IKE284" s="11"/>
      <c r="IKF284" s="12"/>
      <c r="IKG284" s="27"/>
      <c r="IKH284" s="37"/>
      <c r="IKI284" s="29"/>
      <c r="IKJ284" s="36"/>
      <c r="IKK284" s="14"/>
      <c r="IKL284" s="11"/>
      <c r="IKM284" s="13"/>
      <c r="IKN284" s="12"/>
      <c r="IKO284" s="12"/>
      <c r="IKP284" s="11"/>
      <c r="IKQ284" s="12"/>
      <c r="IKR284" s="162"/>
      <c r="IKS284" s="37"/>
      <c r="IKT284" s="37"/>
      <c r="IKU284" s="37"/>
      <c r="IKV284" s="37"/>
      <c r="IKW284" s="37"/>
      <c r="IKX284" s="28"/>
      <c r="IKY284" s="11"/>
      <c r="IKZ284" s="10"/>
      <c r="ILA284" s="37"/>
      <c r="ILB284" s="162"/>
      <c r="ILC284" s="162"/>
      <c r="ILD284" s="29"/>
      <c r="ILE284" s="12"/>
      <c r="ILF284" s="37"/>
      <c r="ILG284" s="37"/>
      <c r="ILH284" s="11"/>
      <c r="ILI284" s="24"/>
      <c r="ILJ284" s="28"/>
      <c r="ILK284" s="11"/>
      <c r="ILL284" s="12"/>
      <c r="ILM284" s="27"/>
      <c r="ILN284" s="37"/>
      <c r="ILO284" s="29"/>
      <c r="ILP284" s="36"/>
      <c r="ILQ284" s="14"/>
      <c r="ILR284" s="11"/>
      <c r="ILS284" s="13"/>
      <c r="ILT284" s="12"/>
      <c r="ILU284" s="12"/>
      <c r="ILV284" s="11"/>
      <c r="ILW284" s="12"/>
      <c r="ILX284" s="162"/>
      <c r="ILY284" s="37"/>
      <c r="ILZ284" s="37"/>
      <c r="IMA284" s="37"/>
      <c r="IMB284" s="37"/>
      <c r="IMC284" s="37"/>
      <c r="IMD284" s="28"/>
      <c r="IME284" s="11"/>
      <c r="IMF284" s="10"/>
      <c r="IMG284" s="37"/>
      <c r="IMH284" s="162"/>
      <c r="IMI284" s="162"/>
      <c r="IMJ284" s="29"/>
      <c r="IMK284" s="12"/>
      <c r="IML284" s="37"/>
      <c r="IMM284" s="37"/>
      <c r="IMN284" s="11"/>
      <c r="IMO284" s="24"/>
      <c r="IMP284" s="28"/>
      <c r="IMQ284" s="11"/>
      <c r="IMR284" s="12"/>
      <c r="IMS284" s="27"/>
      <c r="IMT284" s="37"/>
      <c r="IMU284" s="29"/>
      <c r="IMV284" s="36"/>
      <c r="IMW284" s="14"/>
      <c r="IMX284" s="11"/>
      <c r="IMY284" s="13"/>
      <c r="IMZ284" s="12"/>
      <c r="INA284" s="12"/>
      <c r="INB284" s="11"/>
      <c r="INC284" s="12"/>
      <c r="IND284" s="162"/>
      <c r="INE284" s="37"/>
      <c r="INF284" s="37"/>
      <c r="ING284" s="37"/>
      <c r="INH284" s="37"/>
      <c r="INI284" s="37"/>
      <c r="INJ284" s="28"/>
      <c r="INK284" s="11"/>
      <c r="INL284" s="10"/>
      <c r="INM284" s="37"/>
      <c r="INN284" s="162"/>
      <c r="INO284" s="162"/>
      <c r="INP284" s="29"/>
      <c r="INQ284" s="12"/>
      <c r="INR284" s="37"/>
      <c r="INS284" s="37"/>
      <c r="INT284" s="11"/>
      <c r="INU284" s="24"/>
      <c r="INV284" s="28"/>
      <c r="INW284" s="11"/>
      <c r="INX284" s="12"/>
      <c r="INY284" s="27"/>
      <c r="INZ284" s="37"/>
      <c r="IOA284" s="29"/>
      <c r="IOB284" s="36"/>
      <c r="IOC284" s="14"/>
      <c r="IOD284" s="11"/>
      <c r="IOE284" s="13"/>
      <c r="IOF284" s="12"/>
      <c r="IOG284" s="12"/>
      <c r="IOH284" s="11"/>
      <c r="IOI284" s="12"/>
      <c r="IOJ284" s="162"/>
      <c r="IOK284" s="37"/>
      <c r="IOL284" s="37"/>
      <c r="IOM284" s="37"/>
      <c r="ION284" s="37"/>
      <c r="IOO284" s="37"/>
      <c r="IOP284" s="28"/>
      <c r="IOQ284" s="11"/>
      <c r="IOR284" s="10"/>
      <c r="IOS284" s="37"/>
      <c r="IOT284" s="162"/>
      <c r="IOU284" s="162"/>
      <c r="IOV284" s="29"/>
      <c r="IOW284" s="12"/>
      <c r="IOX284" s="37"/>
      <c r="IOY284" s="37"/>
      <c r="IOZ284" s="11"/>
      <c r="IPA284" s="24"/>
      <c r="IPB284" s="28"/>
      <c r="IPC284" s="11"/>
      <c r="IPD284" s="12"/>
      <c r="IPE284" s="27"/>
      <c r="IPF284" s="37"/>
      <c r="IPG284" s="29"/>
      <c r="IPH284" s="36"/>
      <c r="IPI284" s="14"/>
      <c r="IPJ284" s="11"/>
      <c r="IPK284" s="13"/>
      <c r="IPL284" s="12"/>
      <c r="IPM284" s="12"/>
      <c r="IPN284" s="11"/>
      <c r="IPO284" s="12"/>
      <c r="IPP284" s="162"/>
      <c r="IPQ284" s="37"/>
      <c r="IPR284" s="37"/>
      <c r="IPS284" s="37"/>
      <c r="IPT284" s="37"/>
      <c r="IPU284" s="37"/>
      <c r="IPV284" s="28"/>
      <c r="IPW284" s="11"/>
      <c r="IPX284" s="10"/>
      <c r="IPY284" s="37"/>
      <c r="IPZ284" s="162"/>
      <c r="IQA284" s="162"/>
      <c r="IQB284" s="29"/>
      <c r="IQC284" s="12"/>
      <c r="IQD284" s="37"/>
      <c r="IQE284" s="37"/>
      <c r="IQF284" s="11"/>
      <c r="IQG284" s="24"/>
      <c r="IQH284" s="28"/>
      <c r="IQI284" s="11"/>
      <c r="IQJ284" s="12"/>
      <c r="IQK284" s="27"/>
      <c r="IQL284" s="37"/>
      <c r="IQM284" s="29"/>
      <c r="IQN284" s="36"/>
      <c r="IQO284" s="14"/>
      <c r="IQP284" s="11"/>
      <c r="IQQ284" s="13"/>
      <c r="IQR284" s="12"/>
      <c r="IQS284" s="12"/>
      <c r="IQT284" s="11"/>
      <c r="IQU284" s="12"/>
      <c r="IQV284" s="162"/>
      <c r="IQW284" s="37"/>
      <c r="IQX284" s="37"/>
      <c r="IQY284" s="37"/>
      <c r="IQZ284" s="37"/>
      <c r="IRA284" s="37"/>
      <c r="IRB284" s="28"/>
      <c r="IRC284" s="11"/>
      <c r="IRD284" s="10"/>
      <c r="IRE284" s="37"/>
      <c r="IRF284" s="162"/>
      <c r="IRG284" s="162"/>
      <c r="IRH284" s="29"/>
      <c r="IRI284" s="12"/>
      <c r="IRJ284" s="37"/>
      <c r="IRK284" s="37"/>
      <c r="IRL284" s="11"/>
      <c r="IRM284" s="24"/>
      <c r="IRN284" s="28"/>
      <c r="IRO284" s="11"/>
      <c r="IRP284" s="12"/>
      <c r="IRQ284" s="27"/>
      <c r="IRR284" s="37"/>
      <c r="IRS284" s="29"/>
      <c r="IRT284" s="36"/>
      <c r="IRU284" s="14"/>
      <c r="IRV284" s="11"/>
      <c r="IRW284" s="13"/>
      <c r="IRX284" s="12"/>
      <c r="IRY284" s="12"/>
      <c r="IRZ284" s="11"/>
      <c r="ISA284" s="12"/>
      <c r="ISB284" s="162"/>
      <c r="ISC284" s="37"/>
      <c r="ISD284" s="37"/>
      <c r="ISE284" s="37"/>
      <c r="ISF284" s="37"/>
      <c r="ISG284" s="37"/>
      <c r="ISH284" s="28"/>
      <c r="ISI284" s="11"/>
      <c r="ISJ284" s="10"/>
      <c r="ISK284" s="37"/>
      <c r="ISL284" s="162"/>
      <c r="ISM284" s="162"/>
      <c r="ISN284" s="29"/>
      <c r="ISO284" s="12"/>
      <c r="ISP284" s="37"/>
      <c r="ISQ284" s="37"/>
      <c r="ISR284" s="11"/>
      <c r="ISS284" s="24"/>
      <c r="IST284" s="28"/>
      <c r="ISU284" s="11"/>
      <c r="ISV284" s="12"/>
      <c r="ISW284" s="27"/>
      <c r="ISX284" s="37"/>
      <c r="ISY284" s="29"/>
      <c r="ISZ284" s="36"/>
      <c r="ITA284" s="14"/>
      <c r="ITB284" s="11"/>
      <c r="ITC284" s="13"/>
      <c r="ITD284" s="12"/>
      <c r="ITE284" s="12"/>
      <c r="ITF284" s="11"/>
      <c r="ITG284" s="12"/>
      <c r="ITH284" s="162"/>
      <c r="ITI284" s="37"/>
      <c r="ITJ284" s="37"/>
      <c r="ITK284" s="37"/>
      <c r="ITL284" s="37"/>
      <c r="ITM284" s="37"/>
      <c r="ITN284" s="28"/>
      <c r="ITO284" s="11"/>
      <c r="ITP284" s="10"/>
      <c r="ITQ284" s="37"/>
      <c r="ITR284" s="162"/>
      <c r="ITS284" s="162"/>
      <c r="ITT284" s="29"/>
      <c r="ITU284" s="12"/>
      <c r="ITV284" s="37"/>
      <c r="ITW284" s="37"/>
      <c r="ITX284" s="11"/>
      <c r="ITY284" s="24"/>
      <c r="ITZ284" s="28"/>
      <c r="IUA284" s="11"/>
      <c r="IUB284" s="12"/>
      <c r="IUC284" s="27"/>
      <c r="IUD284" s="37"/>
      <c r="IUE284" s="29"/>
      <c r="IUF284" s="36"/>
      <c r="IUG284" s="14"/>
      <c r="IUH284" s="11"/>
      <c r="IUI284" s="13"/>
      <c r="IUJ284" s="12"/>
      <c r="IUK284" s="12"/>
      <c r="IUL284" s="11"/>
      <c r="IUM284" s="12"/>
      <c r="IUN284" s="162"/>
      <c r="IUO284" s="37"/>
      <c r="IUP284" s="37"/>
      <c r="IUQ284" s="37"/>
      <c r="IUR284" s="37"/>
      <c r="IUS284" s="37"/>
      <c r="IUT284" s="28"/>
      <c r="IUU284" s="11"/>
      <c r="IUV284" s="10"/>
      <c r="IUW284" s="37"/>
      <c r="IUX284" s="162"/>
      <c r="IUY284" s="162"/>
      <c r="IUZ284" s="29"/>
      <c r="IVA284" s="12"/>
      <c r="IVB284" s="37"/>
      <c r="IVC284" s="37"/>
      <c r="IVD284" s="11"/>
      <c r="IVE284" s="24"/>
      <c r="IVF284" s="28"/>
      <c r="IVG284" s="11"/>
      <c r="IVH284" s="12"/>
      <c r="IVI284" s="27"/>
      <c r="IVJ284" s="37"/>
      <c r="IVK284" s="29"/>
      <c r="IVL284" s="36"/>
      <c r="IVM284" s="14"/>
      <c r="IVN284" s="11"/>
      <c r="IVO284" s="13"/>
      <c r="IVP284" s="12"/>
      <c r="IVQ284" s="12"/>
      <c r="IVR284" s="11"/>
      <c r="IVS284" s="12"/>
      <c r="IVT284" s="162"/>
      <c r="IVU284" s="37"/>
      <c r="IVV284" s="37"/>
      <c r="IVW284" s="37"/>
      <c r="IVX284" s="37"/>
      <c r="IVY284" s="37"/>
      <c r="IVZ284" s="28"/>
      <c r="IWA284" s="11"/>
      <c r="IWB284" s="10"/>
      <c r="IWC284" s="37"/>
      <c r="IWD284" s="162"/>
      <c r="IWE284" s="162"/>
      <c r="IWF284" s="29"/>
      <c r="IWG284" s="12"/>
      <c r="IWH284" s="37"/>
      <c r="IWI284" s="37"/>
      <c r="IWJ284" s="11"/>
      <c r="IWK284" s="24"/>
      <c r="IWL284" s="28"/>
      <c r="IWM284" s="11"/>
      <c r="IWN284" s="12"/>
      <c r="IWO284" s="27"/>
      <c r="IWP284" s="37"/>
      <c r="IWQ284" s="29"/>
      <c r="IWR284" s="36"/>
      <c r="IWS284" s="14"/>
      <c r="IWT284" s="11"/>
      <c r="IWU284" s="13"/>
      <c r="IWV284" s="12"/>
      <c r="IWW284" s="12"/>
      <c r="IWX284" s="11"/>
      <c r="IWY284" s="12"/>
      <c r="IWZ284" s="162"/>
      <c r="IXA284" s="37"/>
      <c r="IXB284" s="37"/>
      <c r="IXC284" s="37"/>
      <c r="IXD284" s="37"/>
      <c r="IXE284" s="37"/>
      <c r="IXF284" s="28"/>
      <c r="IXG284" s="11"/>
      <c r="IXH284" s="10"/>
      <c r="IXI284" s="37"/>
      <c r="IXJ284" s="162"/>
      <c r="IXK284" s="162"/>
      <c r="IXL284" s="29"/>
      <c r="IXM284" s="12"/>
      <c r="IXN284" s="37"/>
      <c r="IXO284" s="37"/>
      <c r="IXP284" s="11"/>
      <c r="IXQ284" s="24"/>
      <c r="IXR284" s="28"/>
      <c r="IXS284" s="11"/>
      <c r="IXT284" s="12"/>
      <c r="IXU284" s="27"/>
      <c r="IXV284" s="37"/>
      <c r="IXW284" s="29"/>
      <c r="IXX284" s="36"/>
      <c r="IXY284" s="14"/>
      <c r="IXZ284" s="11"/>
      <c r="IYA284" s="13"/>
      <c r="IYB284" s="12"/>
      <c r="IYC284" s="12"/>
      <c r="IYD284" s="11"/>
      <c r="IYE284" s="12"/>
      <c r="IYF284" s="162"/>
      <c r="IYG284" s="37"/>
      <c r="IYH284" s="37"/>
      <c r="IYI284" s="37"/>
      <c r="IYJ284" s="37"/>
      <c r="IYK284" s="37"/>
      <c r="IYL284" s="28"/>
      <c r="IYM284" s="11"/>
      <c r="IYN284" s="10"/>
      <c r="IYO284" s="37"/>
      <c r="IYP284" s="162"/>
      <c r="IYQ284" s="162"/>
      <c r="IYR284" s="29"/>
      <c r="IYS284" s="12"/>
      <c r="IYT284" s="37"/>
      <c r="IYU284" s="37"/>
      <c r="IYV284" s="11"/>
      <c r="IYW284" s="24"/>
      <c r="IYX284" s="28"/>
      <c r="IYY284" s="11"/>
      <c r="IYZ284" s="12"/>
      <c r="IZA284" s="27"/>
      <c r="IZB284" s="37"/>
      <c r="IZC284" s="29"/>
      <c r="IZD284" s="36"/>
      <c r="IZE284" s="14"/>
      <c r="IZF284" s="11"/>
      <c r="IZG284" s="13"/>
      <c r="IZH284" s="12"/>
      <c r="IZI284" s="12"/>
      <c r="IZJ284" s="11"/>
      <c r="IZK284" s="12"/>
      <c r="IZL284" s="162"/>
      <c r="IZM284" s="37"/>
      <c r="IZN284" s="37"/>
      <c r="IZO284" s="37"/>
      <c r="IZP284" s="37"/>
      <c r="IZQ284" s="37"/>
      <c r="IZR284" s="28"/>
      <c r="IZS284" s="11"/>
      <c r="IZT284" s="10"/>
      <c r="IZU284" s="37"/>
      <c r="IZV284" s="162"/>
      <c r="IZW284" s="162"/>
      <c r="IZX284" s="29"/>
      <c r="IZY284" s="12"/>
      <c r="IZZ284" s="37"/>
      <c r="JAA284" s="37"/>
      <c r="JAB284" s="11"/>
      <c r="JAC284" s="24"/>
      <c r="JAD284" s="28"/>
      <c r="JAE284" s="11"/>
      <c r="JAF284" s="12"/>
      <c r="JAG284" s="27"/>
      <c r="JAH284" s="37"/>
      <c r="JAI284" s="29"/>
      <c r="JAJ284" s="36"/>
      <c r="JAK284" s="14"/>
      <c r="JAL284" s="11"/>
      <c r="JAM284" s="13"/>
      <c r="JAN284" s="12"/>
      <c r="JAO284" s="12"/>
      <c r="JAP284" s="11"/>
      <c r="JAQ284" s="12"/>
      <c r="JAR284" s="162"/>
      <c r="JAS284" s="37"/>
      <c r="JAT284" s="37"/>
      <c r="JAU284" s="37"/>
      <c r="JAV284" s="37"/>
      <c r="JAW284" s="37"/>
      <c r="JAX284" s="28"/>
      <c r="JAY284" s="11"/>
      <c r="JAZ284" s="10"/>
      <c r="JBA284" s="37"/>
      <c r="JBB284" s="162"/>
      <c r="JBC284" s="162"/>
      <c r="JBD284" s="29"/>
      <c r="JBE284" s="12"/>
      <c r="JBF284" s="37"/>
      <c r="JBG284" s="37"/>
      <c r="JBH284" s="11"/>
      <c r="JBI284" s="24"/>
      <c r="JBJ284" s="28"/>
      <c r="JBK284" s="11"/>
      <c r="JBL284" s="12"/>
      <c r="JBM284" s="27"/>
      <c r="JBN284" s="37"/>
      <c r="JBO284" s="29"/>
      <c r="JBP284" s="36"/>
      <c r="JBQ284" s="14"/>
      <c r="JBR284" s="11"/>
      <c r="JBS284" s="13"/>
      <c r="JBT284" s="12"/>
      <c r="JBU284" s="12"/>
      <c r="JBV284" s="11"/>
      <c r="JBW284" s="12"/>
      <c r="JBX284" s="162"/>
      <c r="JBY284" s="37"/>
      <c r="JBZ284" s="37"/>
      <c r="JCA284" s="37"/>
      <c r="JCB284" s="37"/>
      <c r="JCC284" s="37"/>
      <c r="JCD284" s="28"/>
      <c r="JCE284" s="11"/>
      <c r="JCF284" s="10"/>
      <c r="JCG284" s="37"/>
      <c r="JCH284" s="162"/>
      <c r="JCI284" s="162"/>
      <c r="JCJ284" s="29"/>
      <c r="JCK284" s="12"/>
      <c r="JCL284" s="37"/>
      <c r="JCM284" s="37"/>
      <c r="JCN284" s="11"/>
      <c r="JCO284" s="24"/>
      <c r="JCP284" s="28"/>
      <c r="JCQ284" s="11"/>
      <c r="JCR284" s="12"/>
      <c r="JCS284" s="27"/>
      <c r="JCT284" s="37"/>
      <c r="JCU284" s="29"/>
      <c r="JCV284" s="36"/>
      <c r="JCW284" s="14"/>
      <c r="JCX284" s="11"/>
      <c r="JCY284" s="13"/>
      <c r="JCZ284" s="12"/>
      <c r="JDA284" s="12"/>
      <c r="JDB284" s="11"/>
      <c r="JDC284" s="12"/>
      <c r="JDD284" s="162"/>
      <c r="JDE284" s="37"/>
      <c r="JDF284" s="37"/>
      <c r="JDG284" s="37"/>
      <c r="JDH284" s="37"/>
      <c r="JDI284" s="37"/>
      <c r="JDJ284" s="28"/>
      <c r="JDK284" s="11"/>
      <c r="JDL284" s="10"/>
      <c r="JDM284" s="37"/>
      <c r="JDN284" s="162"/>
      <c r="JDO284" s="162"/>
      <c r="JDP284" s="29"/>
      <c r="JDQ284" s="12"/>
      <c r="JDR284" s="37"/>
      <c r="JDS284" s="37"/>
      <c r="JDT284" s="11"/>
      <c r="JDU284" s="24"/>
      <c r="JDV284" s="28"/>
      <c r="JDW284" s="11"/>
      <c r="JDX284" s="12"/>
      <c r="JDY284" s="27"/>
      <c r="JDZ284" s="37"/>
      <c r="JEA284" s="29"/>
      <c r="JEB284" s="36"/>
      <c r="JEC284" s="14"/>
      <c r="JED284" s="11"/>
      <c r="JEE284" s="13"/>
      <c r="JEF284" s="12"/>
      <c r="JEG284" s="12"/>
      <c r="JEH284" s="11"/>
      <c r="JEI284" s="12"/>
      <c r="JEJ284" s="162"/>
      <c r="JEK284" s="37"/>
      <c r="JEL284" s="37"/>
      <c r="JEM284" s="37"/>
      <c r="JEN284" s="37"/>
      <c r="JEO284" s="37"/>
      <c r="JEP284" s="28"/>
      <c r="JEQ284" s="11"/>
      <c r="JER284" s="10"/>
      <c r="JES284" s="37"/>
      <c r="JET284" s="162"/>
      <c r="JEU284" s="162"/>
      <c r="JEV284" s="29"/>
      <c r="JEW284" s="12"/>
      <c r="JEX284" s="37"/>
      <c r="JEY284" s="37"/>
      <c r="JEZ284" s="11"/>
      <c r="JFA284" s="24"/>
      <c r="JFB284" s="28"/>
      <c r="JFC284" s="11"/>
      <c r="JFD284" s="12"/>
      <c r="JFE284" s="27"/>
      <c r="JFF284" s="37"/>
      <c r="JFG284" s="29"/>
      <c r="JFH284" s="36"/>
      <c r="JFI284" s="14"/>
      <c r="JFJ284" s="11"/>
      <c r="JFK284" s="13"/>
      <c r="JFL284" s="12"/>
      <c r="JFM284" s="12"/>
      <c r="JFN284" s="11"/>
      <c r="JFO284" s="12"/>
      <c r="JFP284" s="162"/>
      <c r="JFQ284" s="37"/>
      <c r="JFR284" s="37"/>
      <c r="JFS284" s="37"/>
      <c r="JFT284" s="37"/>
      <c r="JFU284" s="37"/>
      <c r="JFV284" s="28"/>
      <c r="JFW284" s="11"/>
      <c r="JFX284" s="10"/>
      <c r="JFY284" s="37"/>
      <c r="JFZ284" s="162"/>
      <c r="JGA284" s="162"/>
      <c r="JGB284" s="29"/>
      <c r="JGC284" s="12"/>
      <c r="JGD284" s="37"/>
      <c r="JGE284" s="37"/>
      <c r="JGF284" s="11"/>
      <c r="JGG284" s="24"/>
      <c r="JGH284" s="28"/>
      <c r="JGI284" s="11"/>
      <c r="JGJ284" s="12"/>
      <c r="JGK284" s="27"/>
      <c r="JGL284" s="37"/>
      <c r="JGM284" s="29"/>
      <c r="JGN284" s="36"/>
      <c r="JGO284" s="14"/>
      <c r="JGP284" s="11"/>
      <c r="JGQ284" s="13"/>
      <c r="JGR284" s="12"/>
      <c r="JGS284" s="12"/>
      <c r="JGT284" s="11"/>
      <c r="JGU284" s="12"/>
      <c r="JGV284" s="162"/>
      <c r="JGW284" s="37"/>
      <c r="JGX284" s="37"/>
      <c r="JGY284" s="37"/>
      <c r="JGZ284" s="37"/>
      <c r="JHA284" s="37"/>
      <c r="JHB284" s="28"/>
      <c r="JHC284" s="11"/>
      <c r="JHD284" s="10"/>
      <c r="JHE284" s="37"/>
      <c r="JHF284" s="162"/>
      <c r="JHG284" s="162"/>
      <c r="JHH284" s="29"/>
      <c r="JHI284" s="12"/>
      <c r="JHJ284" s="37"/>
      <c r="JHK284" s="37"/>
      <c r="JHL284" s="11"/>
      <c r="JHM284" s="24"/>
      <c r="JHN284" s="28"/>
      <c r="JHO284" s="11"/>
      <c r="JHP284" s="12"/>
      <c r="JHQ284" s="27"/>
      <c r="JHR284" s="37"/>
      <c r="JHS284" s="29"/>
      <c r="JHT284" s="36"/>
      <c r="JHU284" s="14"/>
      <c r="JHV284" s="11"/>
      <c r="JHW284" s="13"/>
      <c r="JHX284" s="12"/>
      <c r="JHY284" s="12"/>
      <c r="JHZ284" s="11"/>
      <c r="JIA284" s="12"/>
      <c r="JIB284" s="162"/>
      <c r="JIC284" s="37"/>
      <c r="JID284" s="37"/>
      <c r="JIE284" s="37"/>
      <c r="JIF284" s="37"/>
      <c r="JIG284" s="37"/>
      <c r="JIH284" s="28"/>
      <c r="JII284" s="11"/>
      <c r="JIJ284" s="10"/>
      <c r="JIK284" s="37"/>
      <c r="JIL284" s="162"/>
      <c r="JIM284" s="162"/>
      <c r="JIN284" s="29"/>
      <c r="JIO284" s="12"/>
      <c r="JIP284" s="37"/>
      <c r="JIQ284" s="37"/>
      <c r="JIR284" s="11"/>
      <c r="JIS284" s="24"/>
      <c r="JIT284" s="28"/>
      <c r="JIU284" s="11"/>
      <c r="JIV284" s="12"/>
      <c r="JIW284" s="27"/>
      <c r="JIX284" s="37"/>
      <c r="JIY284" s="29"/>
      <c r="JIZ284" s="36"/>
      <c r="JJA284" s="14"/>
      <c r="JJB284" s="11"/>
      <c r="JJC284" s="13"/>
      <c r="JJD284" s="12"/>
      <c r="JJE284" s="12"/>
      <c r="JJF284" s="11"/>
      <c r="JJG284" s="12"/>
      <c r="JJH284" s="162"/>
      <c r="JJI284" s="37"/>
      <c r="JJJ284" s="37"/>
      <c r="JJK284" s="37"/>
      <c r="JJL284" s="37"/>
      <c r="JJM284" s="37"/>
      <c r="JJN284" s="28"/>
      <c r="JJO284" s="11"/>
      <c r="JJP284" s="10"/>
      <c r="JJQ284" s="37"/>
      <c r="JJR284" s="162"/>
      <c r="JJS284" s="162"/>
      <c r="JJT284" s="29"/>
      <c r="JJU284" s="12"/>
      <c r="JJV284" s="37"/>
      <c r="JJW284" s="37"/>
      <c r="JJX284" s="11"/>
      <c r="JJY284" s="24"/>
      <c r="JJZ284" s="28"/>
      <c r="JKA284" s="11"/>
      <c r="JKB284" s="12"/>
      <c r="JKC284" s="27"/>
      <c r="JKD284" s="37"/>
      <c r="JKE284" s="29"/>
      <c r="JKF284" s="36"/>
      <c r="JKG284" s="14"/>
      <c r="JKH284" s="11"/>
      <c r="JKI284" s="13"/>
      <c r="JKJ284" s="12"/>
      <c r="JKK284" s="12"/>
      <c r="JKL284" s="11"/>
      <c r="JKM284" s="12"/>
      <c r="JKN284" s="162"/>
      <c r="JKO284" s="37"/>
      <c r="JKP284" s="37"/>
      <c r="JKQ284" s="37"/>
      <c r="JKR284" s="37"/>
      <c r="JKS284" s="37"/>
      <c r="JKT284" s="28"/>
      <c r="JKU284" s="11"/>
      <c r="JKV284" s="10"/>
      <c r="JKW284" s="37"/>
      <c r="JKX284" s="162"/>
      <c r="JKY284" s="162"/>
      <c r="JKZ284" s="29"/>
      <c r="JLA284" s="12"/>
      <c r="JLB284" s="37"/>
      <c r="JLC284" s="37"/>
      <c r="JLD284" s="11"/>
      <c r="JLE284" s="24"/>
      <c r="JLF284" s="28"/>
      <c r="JLG284" s="11"/>
      <c r="JLH284" s="12"/>
      <c r="JLI284" s="27"/>
      <c r="JLJ284" s="37"/>
      <c r="JLK284" s="29"/>
      <c r="JLL284" s="36"/>
      <c r="JLM284" s="14"/>
      <c r="JLN284" s="11"/>
      <c r="JLO284" s="13"/>
      <c r="JLP284" s="12"/>
      <c r="JLQ284" s="12"/>
      <c r="JLR284" s="11"/>
      <c r="JLS284" s="12"/>
      <c r="JLT284" s="162"/>
      <c r="JLU284" s="37"/>
      <c r="JLV284" s="37"/>
      <c r="JLW284" s="37"/>
      <c r="JLX284" s="37"/>
      <c r="JLY284" s="37"/>
      <c r="JLZ284" s="28"/>
      <c r="JMA284" s="11"/>
      <c r="JMB284" s="10"/>
      <c r="JMC284" s="37"/>
      <c r="JMD284" s="162"/>
      <c r="JME284" s="162"/>
      <c r="JMF284" s="29"/>
      <c r="JMG284" s="12"/>
      <c r="JMH284" s="37"/>
      <c r="JMI284" s="37"/>
      <c r="JMJ284" s="11"/>
      <c r="JMK284" s="24"/>
      <c r="JML284" s="28"/>
      <c r="JMM284" s="11"/>
      <c r="JMN284" s="12"/>
      <c r="JMO284" s="27"/>
      <c r="JMP284" s="37"/>
      <c r="JMQ284" s="29"/>
      <c r="JMR284" s="36"/>
      <c r="JMS284" s="14"/>
      <c r="JMT284" s="11"/>
      <c r="JMU284" s="13"/>
      <c r="JMV284" s="12"/>
      <c r="JMW284" s="12"/>
      <c r="JMX284" s="11"/>
      <c r="JMY284" s="12"/>
      <c r="JMZ284" s="162"/>
      <c r="JNA284" s="37"/>
      <c r="JNB284" s="37"/>
      <c r="JNC284" s="37"/>
      <c r="JND284" s="37"/>
      <c r="JNE284" s="37"/>
      <c r="JNF284" s="28"/>
      <c r="JNG284" s="11"/>
      <c r="JNH284" s="10"/>
      <c r="JNI284" s="37"/>
      <c r="JNJ284" s="162"/>
      <c r="JNK284" s="162"/>
      <c r="JNL284" s="29"/>
      <c r="JNM284" s="12"/>
      <c r="JNN284" s="37"/>
      <c r="JNO284" s="37"/>
      <c r="JNP284" s="11"/>
      <c r="JNQ284" s="24"/>
      <c r="JNR284" s="28"/>
      <c r="JNS284" s="11"/>
      <c r="JNT284" s="12"/>
      <c r="JNU284" s="27"/>
      <c r="JNV284" s="37"/>
      <c r="JNW284" s="29"/>
      <c r="JNX284" s="36"/>
      <c r="JNY284" s="14"/>
      <c r="JNZ284" s="11"/>
      <c r="JOA284" s="13"/>
      <c r="JOB284" s="12"/>
      <c r="JOC284" s="12"/>
      <c r="JOD284" s="11"/>
      <c r="JOE284" s="12"/>
      <c r="JOF284" s="162"/>
      <c r="JOG284" s="37"/>
      <c r="JOH284" s="37"/>
      <c r="JOI284" s="37"/>
      <c r="JOJ284" s="37"/>
      <c r="JOK284" s="37"/>
      <c r="JOL284" s="28"/>
      <c r="JOM284" s="11"/>
      <c r="JON284" s="10"/>
      <c r="JOO284" s="37"/>
      <c r="JOP284" s="162"/>
      <c r="JOQ284" s="162"/>
      <c r="JOR284" s="29"/>
      <c r="JOS284" s="12"/>
      <c r="JOT284" s="37"/>
      <c r="JOU284" s="37"/>
      <c r="JOV284" s="11"/>
      <c r="JOW284" s="24"/>
      <c r="JOX284" s="28"/>
      <c r="JOY284" s="11"/>
      <c r="JOZ284" s="12"/>
      <c r="JPA284" s="27"/>
      <c r="JPB284" s="37"/>
      <c r="JPC284" s="29"/>
      <c r="JPD284" s="36"/>
      <c r="JPE284" s="14"/>
      <c r="JPF284" s="11"/>
      <c r="JPG284" s="13"/>
      <c r="JPH284" s="12"/>
      <c r="JPI284" s="12"/>
      <c r="JPJ284" s="11"/>
      <c r="JPK284" s="12"/>
      <c r="JPL284" s="162"/>
      <c r="JPM284" s="37"/>
      <c r="JPN284" s="37"/>
      <c r="JPO284" s="37"/>
      <c r="JPP284" s="37"/>
      <c r="JPQ284" s="37"/>
      <c r="JPR284" s="28"/>
      <c r="JPS284" s="11"/>
      <c r="JPT284" s="10"/>
      <c r="JPU284" s="37"/>
      <c r="JPV284" s="162"/>
      <c r="JPW284" s="162"/>
      <c r="JPX284" s="29"/>
      <c r="JPY284" s="12"/>
      <c r="JPZ284" s="37"/>
      <c r="JQA284" s="37"/>
      <c r="JQB284" s="11"/>
      <c r="JQC284" s="24"/>
      <c r="JQD284" s="28"/>
      <c r="JQE284" s="11"/>
      <c r="JQF284" s="12"/>
      <c r="JQG284" s="27"/>
      <c r="JQH284" s="37"/>
      <c r="JQI284" s="29"/>
      <c r="JQJ284" s="36"/>
      <c r="JQK284" s="14"/>
      <c r="JQL284" s="11"/>
      <c r="JQM284" s="13"/>
      <c r="JQN284" s="12"/>
      <c r="JQO284" s="12"/>
      <c r="JQP284" s="11"/>
      <c r="JQQ284" s="12"/>
      <c r="JQR284" s="162"/>
      <c r="JQS284" s="37"/>
      <c r="JQT284" s="37"/>
      <c r="JQU284" s="37"/>
      <c r="JQV284" s="37"/>
      <c r="JQW284" s="37"/>
      <c r="JQX284" s="28"/>
      <c r="JQY284" s="11"/>
      <c r="JQZ284" s="10"/>
      <c r="JRA284" s="37"/>
      <c r="JRB284" s="162"/>
      <c r="JRC284" s="162"/>
      <c r="JRD284" s="29"/>
      <c r="JRE284" s="12"/>
      <c r="JRF284" s="37"/>
      <c r="JRG284" s="37"/>
      <c r="JRH284" s="11"/>
      <c r="JRI284" s="24"/>
      <c r="JRJ284" s="28"/>
      <c r="JRK284" s="11"/>
      <c r="JRL284" s="12"/>
      <c r="JRM284" s="27"/>
      <c r="JRN284" s="37"/>
      <c r="JRO284" s="29"/>
      <c r="JRP284" s="36"/>
      <c r="JRQ284" s="14"/>
      <c r="JRR284" s="11"/>
      <c r="JRS284" s="13"/>
      <c r="JRT284" s="12"/>
      <c r="JRU284" s="12"/>
      <c r="JRV284" s="11"/>
      <c r="JRW284" s="12"/>
      <c r="JRX284" s="162"/>
      <c r="JRY284" s="37"/>
      <c r="JRZ284" s="37"/>
      <c r="JSA284" s="37"/>
      <c r="JSB284" s="37"/>
      <c r="JSC284" s="37"/>
      <c r="JSD284" s="28"/>
      <c r="JSE284" s="11"/>
      <c r="JSF284" s="10"/>
      <c r="JSG284" s="37"/>
      <c r="JSH284" s="162"/>
      <c r="JSI284" s="162"/>
      <c r="JSJ284" s="29"/>
      <c r="JSK284" s="12"/>
      <c r="JSL284" s="37"/>
      <c r="JSM284" s="37"/>
      <c r="JSN284" s="11"/>
      <c r="JSO284" s="24"/>
      <c r="JSP284" s="28"/>
      <c r="JSQ284" s="11"/>
      <c r="JSR284" s="12"/>
      <c r="JSS284" s="27"/>
      <c r="JST284" s="37"/>
      <c r="JSU284" s="29"/>
      <c r="JSV284" s="36"/>
      <c r="JSW284" s="14"/>
      <c r="JSX284" s="11"/>
      <c r="JSY284" s="13"/>
      <c r="JSZ284" s="12"/>
      <c r="JTA284" s="12"/>
      <c r="JTB284" s="11"/>
      <c r="JTC284" s="12"/>
      <c r="JTD284" s="162"/>
      <c r="JTE284" s="37"/>
      <c r="JTF284" s="37"/>
      <c r="JTG284" s="37"/>
      <c r="JTH284" s="37"/>
      <c r="JTI284" s="37"/>
      <c r="JTJ284" s="28"/>
      <c r="JTK284" s="11"/>
      <c r="JTL284" s="10"/>
      <c r="JTM284" s="37"/>
      <c r="JTN284" s="162"/>
      <c r="JTO284" s="162"/>
      <c r="JTP284" s="29"/>
      <c r="JTQ284" s="12"/>
      <c r="JTR284" s="37"/>
      <c r="JTS284" s="37"/>
      <c r="JTT284" s="11"/>
      <c r="JTU284" s="24"/>
      <c r="JTV284" s="28"/>
      <c r="JTW284" s="11"/>
      <c r="JTX284" s="12"/>
      <c r="JTY284" s="27"/>
      <c r="JTZ284" s="37"/>
      <c r="JUA284" s="29"/>
      <c r="JUB284" s="36"/>
      <c r="JUC284" s="14"/>
      <c r="JUD284" s="11"/>
      <c r="JUE284" s="13"/>
      <c r="JUF284" s="12"/>
      <c r="JUG284" s="12"/>
      <c r="JUH284" s="11"/>
      <c r="JUI284" s="12"/>
      <c r="JUJ284" s="162"/>
      <c r="JUK284" s="37"/>
      <c r="JUL284" s="37"/>
      <c r="JUM284" s="37"/>
      <c r="JUN284" s="37"/>
      <c r="JUO284" s="37"/>
      <c r="JUP284" s="28"/>
      <c r="JUQ284" s="11"/>
      <c r="JUR284" s="10"/>
      <c r="JUS284" s="37"/>
      <c r="JUT284" s="162"/>
      <c r="JUU284" s="162"/>
      <c r="JUV284" s="29"/>
      <c r="JUW284" s="12"/>
      <c r="JUX284" s="37"/>
      <c r="JUY284" s="37"/>
      <c r="JUZ284" s="11"/>
      <c r="JVA284" s="24"/>
      <c r="JVB284" s="28"/>
      <c r="JVC284" s="11"/>
      <c r="JVD284" s="12"/>
      <c r="JVE284" s="27"/>
      <c r="JVF284" s="37"/>
      <c r="JVG284" s="29"/>
      <c r="JVH284" s="36"/>
      <c r="JVI284" s="14"/>
      <c r="JVJ284" s="11"/>
      <c r="JVK284" s="13"/>
      <c r="JVL284" s="12"/>
      <c r="JVM284" s="12"/>
      <c r="JVN284" s="11"/>
      <c r="JVO284" s="12"/>
      <c r="JVP284" s="162"/>
      <c r="JVQ284" s="37"/>
      <c r="JVR284" s="37"/>
      <c r="JVS284" s="37"/>
      <c r="JVT284" s="37"/>
      <c r="JVU284" s="37"/>
      <c r="JVV284" s="28"/>
      <c r="JVW284" s="11"/>
      <c r="JVX284" s="10"/>
      <c r="JVY284" s="37"/>
      <c r="JVZ284" s="162"/>
      <c r="JWA284" s="162"/>
      <c r="JWB284" s="29"/>
      <c r="JWC284" s="12"/>
      <c r="JWD284" s="37"/>
      <c r="JWE284" s="37"/>
      <c r="JWF284" s="11"/>
      <c r="JWG284" s="24"/>
      <c r="JWH284" s="28"/>
      <c r="JWI284" s="11"/>
      <c r="JWJ284" s="12"/>
      <c r="JWK284" s="27"/>
      <c r="JWL284" s="37"/>
      <c r="JWM284" s="29"/>
      <c r="JWN284" s="36"/>
      <c r="JWO284" s="14"/>
      <c r="JWP284" s="11"/>
      <c r="JWQ284" s="13"/>
      <c r="JWR284" s="12"/>
      <c r="JWS284" s="12"/>
      <c r="JWT284" s="11"/>
      <c r="JWU284" s="12"/>
      <c r="JWV284" s="162"/>
      <c r="JWW284" s="37"/>
      <c r="JWX284" s="37"/>
      <c r="JWY284" s="37"/>
      <c r="JWZ284" s="37"/>
      <c r="JXA284" s="37"/>
      <c r="JXB284" s="28"/>
      <c r="JXC284" s="11"/>
      <c r="JXD284" s="10"/>
      <c r="JXE284" s="37"/>
      <c r="JXF284" s="162"/>
      <c r="JXG284" s="162"/>
      <c r="JXH284" s="29"/>
      <c r="JXI284" s="12"/>
      <c r="JXJ284" s="37"/>
      <c r="JXK284" s="37"/>
      <c r="JXL284" s="11"/>
      <c r="JXM284" s="24"/>
      <c r="JXN284" s="28"/>
      <c r="JXO284" s="11"/>
      <c r="JXP284" s="12"/>
      <c r="JXQ284" s="27"/>
      <c r="JXR284" s="37"/>
      <c r="JXS284" s="29"/>
      <c r="JXT284" s="36"/>
      <c r="JXU284" s="14"/>
      <c r="JXV284" s="11"/>
      <c r="JXW284" s="13"/>
      <c r="JXX284" s="12"/>
      <c r="JXY284" s="12"/>
      <c r="JXZ284" s="11"/>
      <c r="JYA284" s="12"/>
      <c r="JYB284" s="162"/>
      <c r="JYC284" s="37"/>
      <c r="JYD284" s="37"/>
      <c r="JYE284" s="37"/>
      <c r="JYF284" s="37"/>
      <c r="JYG284" s="37"/>
      <c r="JYH284" s="28"/>
      <c r="JYI284" s="11"/>
      <c r="JYJ284" s="10"/>
      <c r="JYK284" s="37"/>
      <c r="JYL284" s="162"/>
      <c r="JYM284" s="162"/>
      <c r="JYN284" s="29"/>
      <c r="JYO284" s="12"/>
      <c r="JYP284" s="37"/>
      <c r="JYQ284" s="37"/>
      <c r="JYR284" s="11"/>
      <c r="JYS284" s="24"/>
      <c r="JYT284" s="28"/>
      <c r="JYU284" s="11"/>
      <c r="JYV284" s="12"/>
      <c r="JYW284" s="27"/>
      <c r="JYX284" s="37"/>
      <c r="JYY284" s="29"/>
      <c r="JYZ284" s="36"/>
      <c r="JZA284" s="14"/>
      <c r="JZB284" s="11"/>
      <c r="JZC284" s="13"/>
      <c r="JZD284" s="12"/>
      <c r="JZE284" s="12"/>
      <c r="JZF284" s="11"/>
      <c r="JZG284" s="12"/>
      <c r="JZH284" s="162"/>
      <c r="JZI284" s="37"/>
      <c r="JZJ284" s="37"/>
      <c r="JZK284" s="37"/>
      <c r="JZL284" s="37"/>
      <c r="JZM284" s="37"/>
      <c r="JZN284" s="28"/>
      <c r="JZO284" s="11"/>
      <c r="JZP284" s="10"/>
      <c r="JZQ284" s="37"/>
      <c r="JZR284" s="162"/>
      <c r="JZS284" s="162"/>
      <c r="JZT284" s="29"/>
      <c r="JZU284" s="12"/>
      <c r="JZV284" s="37"/>
      <c r="JZW284" s="37"/>
      <c r="JZX284" s="11"/>
      <c r="JZY284" s="24"/>
      <c r="JZZ284" s="28"/>
      <c r="KAA284" s="11"/>
      <c r="KAB284" s="12"/>
      <c r="KAC284" s="27"/>
      <c r="KAD284" s="37"/>
      <c r="KAE284" s="29"/>
      <c r="KAF284" s="36"/>
      <c r="KAG284" s="14"/>
      <c r="KAH284" s="11"/>
      <c r="KAI284" s="13"/>
      <c r="KAJ284" s="12"/>
      <c r="KAK284" s="12"/>
      <c r="KAL284" s="11"/>
      <c r="KAM284" s="12"/>
      <c r="KAN284" s="162"/>
      <c r="KAO284" s="37"/>
      <c r="KAP284" s="37"/>
      <c r="KAQ284" s="37"/>
      <c r="KAR284" s="37"/>
      <c r="KAS284" s="37"/>
      <c r="KAT284" s="28"/>
      <c r="KAU284" s="11"/>
      <c r="KAV284" s="10"/>
      <c r="KAW284" s="37"/>
      <c r="KAX284" s="162"/>
      <c r="KAY284" s="162"/>
      <c r="KAZ284" s="29"/>
      <c r="KBA284" s="12"/>
      <c r="KBB284" s="37"/>
      <c r="KBC284" s="37"/>
      <c r="KBD284" s="11"/>
      <c r="KBE284" s="24"/>
      <c r="KBF284" s="28"/>
      <c r="KBG284" s="11"/>
      <c r="KBH284" s="12"/>
      <c r="KBI284" s="27"/>
      <c r="KBJ284" s="37"/>
      <c r="KBK284" s="29"/>
      <c r="KBL284" s="36"/>
      <c r="KBM284" s="14"/>
      <c r="KBN284" s="11"/>
      <c r="KBO284" s="13"/>
      <c r="KBP284" s="12"/>
      <c r="KBQ284" s="12"/>
      <c r="KBR284" s="11"/>
      <c r="KBS284" s="12"/>
      <c r="KBT284" s="162"/>
      <c r="KBU284" s="37"/>
      <c r="KBV284" s="37"/>
      <c r="KBW284" s="37"/>
      <c r="KBX284" s="37"/>
      <c r="KBY284" s="37"/>
      <c r="KBZ284" s="28"/>
      <c r="KCA284" s="11"/>
      <c r="KCB284" s="10"/>
      <c r="KCC284" s="37"/>
      <c r="KCD284" s="162"/>
      <c r="KCE284" s="162"/>
      <c r="KCF284" s="29"/>
      <c r="KCG284" s="12"/>
      <c r="KCH284" s="37"/>
      <c r="KCI284" s="37"/>
      <c r="KCJ284" s="11"/>
      <c r="KCK284" s="24"/>
      <c r="KCL284" s="28"/>
      <c r="KCM284" s="11"/>
      <c r="KCN284" s="12"/>
      <c r="KCO284" s="27"/>
      <c r="KCP284" s="37"/>
      <c r="KCQ284" s="29"/>
      <c r="KCR284" s="36"/>
      <c r="KCS284" s="14"/>
      <c r="KCT284" s="11"/>
      <c r="KCU284" s="13"/>
      <c r="KCV284" s="12"/>
      <c r="KCW284" s="12"/>
      <c r="KCX284" s="11"/>
      <c r="KCY284" s="12"/>
      <c r="KCZ284" s="162"/>
      <c r="KDA284" s="37"/>
      <c r="KDB284" s="37"/>
      <c r="KDC284" s="37"/>
      <c r="KDD284" s="37"/>
      <c r="KDE284" s="37"/>
      <c r="KDF284" s="28"/>
      <c r="KDG284" s="11"/>
      <c r="KDH284" s="10"/>
      <c r="KDI284" s="37"/>
      <c r="KDJ284" s="162"/>
      <c r="KDK284" s="162"/>
      <c r="KDL284" s="29"/>
      <c r="KDM284" s="12"/>
      <c r="KDN284" s="37"/>
      <c r="KDO284" s="37"/>
      <c r="KDP284" s="11"/>
      <c r="KDQ284" s="24"/>
      <c r="KDR284" s="28"/>
      <c r="KDS284" s="11"/>
      <c r="KDT284" s="12"/>
      <c r="KDU284" s="27"/>
      <c r="KDV284" s="37"/>
      <c r="KDW284" s="29"/>
      <c r="KDX284" s="36"/>
      <c r="KDY284" s="14"/>
      <c r="KDZ284" s="11"/>
      <c r="KEA284" s="13"/>
      <c r="KEB284" s="12"/>
      <c r="KEC284" s="12"/>
      <c r="KED284" s="11"/>
      <c r="KEE284" s="12"/>
      <c r="KEF284" s="162"/>
      <c r="KEG284" s="37"/>
      <c r="KEH284" s="37"/>
      <c r="KEI284" s="37"/>
      <c r="KEJ284" s="37"/>
      <c r="KEK284" s="37"/>
      <c r="KEL284" s="28"/>
      <c r="KEM284" s="11"/>
      <c r="KEN284" s="10"/>
      <c r="KEO284" s="37"/>
      <c r="KEP284" s="162"/>
      <c r="KEQ284" s="162"/>
      <c r="KER284" s="29"/>
      <c r="KES284" s="12"/>
      <c r="KET284" s="37"/>
      <c r="KEU284" s="37"/>
      <c r="KEV284" s="11"/>
      <c r="KEW284" s="24"/>
      <c r="KEX284" s="28"/>
      <c r="KEY284" s="11"/>
      <c r="KEZ284" s="12"/>
      <c r="KFA284" s="27"/>
      <c r="KFB284" s="37"/>
      <c r="KFC284" s="29"/>
      <c r="KFD284" s="36"/>
      <c r="KFE284" s="14"/>
      <c r="KFF284" s="11"/>
      <c r="KFG284" s="13"/>
      <c r="KFH284" s="12"/>
      <c r="KFI284" s="12"/>
      <c r="KFJ284" s="11"/>
      <c r="KFK284" s="12"/>
      <c r="KFL284" s="162"/>
      <c r="KFM284" s="37"/>
      <c r="KFN284" s="37"/>
      <c r="KFO284" s="37"/>
      <c r="KFP284" s="37"/>
      <c r="KFQ284" s="37"/>
      <c r="KFR284" s="28"/>
      <c r="KFS284" s="11"/>
      <c r="KFT284" s="10"/>
      <c r="KFU284" s="37"/>
      <c r="KFV284" s="162"/>
      <c r="KFW284" s="162"/>
      <c r="KFX284" s="29"/>
      <c r="KFY284" s="12"/>
      <c r="KFZ284" s="37"/>
      <c r="KGA284" s="37"/>
      <c r="KGB284" s="11"/>
      <c r="KGC284" s="24"/>
      <c r="KGD284" s="28"/>
      <c r="KGE284" s="11"/>
      <c r="KGF284" s="12"/>
      <c r="KGG284" s="27"/>
      <c r="KGH284" s="37"/>
      <c r="KGI284" s="29"/>
      <c r="KGJ284" s="36"/>
      <c r="KGK284" s="14"/>
      <c r="KGL284" s="11"/>
      <c r="KGM284" s="13"/>
      <c r="KGN284" s="12"/>
      <c r="KGO284" s="12"/>
      <c r="KGP284" s="11"/>
      <c r="KGQ284" s="12"/>
      <c r="KGR284" s="162"/>
      <c r="KGS284" s="37"/>
      <c r="KGT284" s="37"/>
      <c r="KGU284" s="37"/>
      <c r="KGV284" s="37"/>
      <c r="KGW284" s="37"/>
      <c r="KGX284" s="28"/>
      <c r="KGY284" s="11"/>
      <c r="KGZ284" s="10"/>
      <c r="KHA284" s="37"/>
      <c r="KHB284" s="162"/>
      <c r="KHC284" s="162"/>
      <c r="KHD284" s="29"/>
      <c r="KHE284" s="12"/>
      <c r="KHF284" s="37"/>
      <c r="KHG284" s="37"/>
      <c r="KHH284" s="11"/>
      <c r="KHI284" s="24"/>
      <c r="KHJ284" s="28"/>
      <c r="KHK284" s="11"/>
      <c r="KHL284" s="12"/>
      <c r="KHM284" s="27"/>
      <c r="KHN284" s="37"/>
      <c r="KHO284" s="29"/>
      <c r="KHP284" s="36"/>
      <c r="KHQ284" s="14"/>
      <c r="KHR284" s="11"/>
      <c r="KHS284" s="13"/>
      <c r="KHT284" s="12"/>
      <c r="KHU284" s="12"/>
      <c r="KHV284" s="11"/>
      <c r="KHW284" s="12"/>
      <c r="KHX284" s="162"/>
      <c r="KHY284" s="37"/>
      <c r="KHZ284" s="37"/>
      <c r="KIA284" s="37"/>
      <c r="KIB284" s="37"/>
      <c r="KIC284" s="37"/>
      <c r="KID284" s="28"/>
      <c r="KIE284" s="11"/>
      <c r="KIF284" s="10"/>
      <c r="KIG284" s="37"/>
      <c r="KIH284" s="162"/>
      <c r="KII284" s="162"/>
      <c r="KIJ284" s="29"/>
      <c r="KIK284" s="12"/>
      <c r="KIL284" s="37"/>
      <c r="KIM284" s="37"/>
      <c r="KIN284" s="11"/>
      <c r="KIO284" s="24"/>
      <c r="KIP284" s="28"/>
      <c r="KIQ284" s="11"/>
      <c r="KIR284" s="12"/>
      <c r="KIS284" s="27"/>
      <c r="KIT284" s="37"/>
      <c r="KIU284" s="29"/>
      <c r="KIV284" s="36"/>
      <c r="KIW284" s="14"/>
      <c r="KIX284" s="11"/>
      <c r="KIY284" s="13"/>
      <c r="KIZ284" s="12"/>
      <c r="KJA284" s="12"/>
      <c r="KJB284" s="11"/>
      <c r="KJC284" s="12"/>
      <c r="KJD284" s="162"/>
      <c r="KJE284" s="37"/>
      <c r="KJF284" s="37"/>
      <c r="KJG284" s="37"/>
      <c r="KJH284" s="37"/>
      <c r="KJI284" s="37"/>
      <c r="KJJ284" s="28"/>
      <c r="KJK284" s="11"/>
      <c r="KJL284" s="10"/>
      <c r="KJM284" s="37"/>
      <c r="KJN284" s="162"/>
      <c r="KJO284" s="162"/>
      <c r="KJP284" s="29"/>
      <c r="KJQ284" s="12"/>
      <c r="KJR284" s="37"/>
      <c r="KJS284" s="37"/>
      <c r="KJT284" s="11"/>
      <c r="KJU284" s="24"/>
      <c r="KJV284" s="28"/>
      <c r="KJW284" s="11"/>
      <c r="KJX284" s="12"/>
      <c r="KJY284" s="27"/>
      <c r="KJZ284" s="37"/>
      <c r="KKA284" s="29"/>
      <c r="KKB284" s="36"/>
      <c r="KKC284" s="14"/>
      <c r="KKD284" s="11"/>
      <c r="KKE284" s="13"/>
      <c r="KKF284" s="12"/>
      <c r="KKG284" s="12"/>
      <c r="KKH284" s="11"/>
      <c r="KKI284" s="12"/>
      <c r="KKJ284" s="162"/>
      <c r="KKK284" s="37"/>
      <c r="KKL284" s="37"/>
      <c r="KKM284" s="37"/>
      <c r="KKN284" s="37"/>
      <c r="KKO284" s="37"/>
      <c r="KKP284" s="28"/>
      <c r="KKQ284" s="11"/>
      <c r="KKR284" s="10"/>
      <c r="KKS284" s="37"/>
      <c r="KKT284" s="162"/>
      <c r="KKU284" s="162"/>
      <c r="KKV284" s="29"/>
      <c r="KKW284" s="12"/>
      <c r="KKX284" s="37"/>
      <c r="KKY284" s="37"/>
      <c r="KKZ284" s="11"/>
      <c r="KLA284" s="24"/>
      <c r="KLB284" s="28"/>
      <c r="KLC284" s="11"/>
      <c r="KLD284" s="12"/>
      <c r="KLE284" s="27"/>
      <c r="KLF284" s="37"/>
      <c r="KLG284" s="29"/>
      <c r="KLH284" s="36"/>
      <c r="KLI284" s="14"/>
      <c r="KLJ284" s="11"/>
      <c r="KLK284" s="13"/>
      <c r="KLL284" s="12"/>
      <c r="KLM284" s="12"/>
      <c r="KLN284" s="11"/>
      <c r="KLO284" s="12"/>
      <c r="KLP284" s="162"/>
      <c r="KLQ284" s="37"/>
      <c r="KLR284" s="37"/>
      <c r="KLS284" s="37"/>
      <c r="KLT284" s="37"/>
      <c r="KLU284" s="37"/>
      <c r="KLV284" s="28"/>
      <c r="KLW284" s="11"/>
      <c r="KLX284" s="10"/>
      <c r="KLY284" s="37"/>
      <c r="KLZ284" s="162"/>
      <c r="KMA284" s="162"/>
      <c r="KMB284" s="29"/>
      <c r="KMC284" s="12"/>
      <c r="KMD284" s="37"/>
      <c r="KME284" s="37"/>
      <c r="KMF284" s="11"/>
      <c r="KMG284" s="24"/>
      <c r="KMH284" s="28"/>
      <c r="KMI284" s="11"/>
      <c r="KMJ284" s="12"/>
      <c r="KMK284" s="27"/>
      <c r="KML284" s="37"/>
      <c r="KMM284" s="29"/>
      <c r="KMN284" s="36"/>
      <c r="KMO284" s="14"/>
      <c r="KMP284" s="11"/>
      <c r="KMQ284" s="13"/>
      <c r="KMR284" s="12"/>
      <c r="KMS284" s="12"/>
      <c r="KMT284" s="11"/>
      <c r="KMU284" s="12"/>
      <c r="KMV284" s="162"/>
      <c r="KMW284" s="37"/>
      <c r="KMX284" s="37"/>
      <c r="KMY284" s="37"/>
      <c r="KMZ284" s="37"/>
      <c r="KNA284" s="37"/>
      <c r="KNB284" s="28"/>
      <c r="KNC284" s="11"/>
      <c r="KND284" s="10"/>
      <c r="KNE284" s="37"/>
      <c r="KNF284" s="162"/>
      <c r="KNG284" s="162"/>
      <c r="KNH284" s="29"/>
      <c r="KNI284" s="12"/>
      <c r="KNJ284" s="37"/>
      <c r="KNK284" s="37"/>
      <c r="KNL284" s="11"/>
      <c r="KNM284" s="24"/>
      <c r="KNN284" s="28"/>
      <c r="KNO284" s="11"/>
      <c r="KNP284" s="12"/>
      <c r="KNQ284" s="27"/>
      <c r="KNR284" s="37"/>
      <c r="KNS284" s="29"/>
      <c r="KNT284" s="36"/>
      <c r="KNU284" s="14"/>
      <c r="KNV284" s="11"/>
      <c r="KNW284" s="13"/>
      <c r="KNX284" s="12"/>
      <c r="KNY284" s="12"/>
      <c r="KNZ284" s="11"/>
      <c r="KOA284" s="12"/>
      <c r="KOB284" s="162"/>
      <c r="KOC284" s="37"/>
      <c r="KOD284" s="37"/>
      <c r="KOE284" s="37"/>
      <c r="KOF284" s="37"/>
      <c r="KOG284" s="37"/>
      <c r="KOH284" s="28"/>
      <c r="KOI284" s="11"/>
      <c r="KOJ284" s="10"/>
      <c r="KOK284" s="37"/>
      <c r="KOL284" s="162"/>
      <c r="KOM284" s="162"/>
      <c r="KON284" s="29"/>
      <c r="KOO284" s="12"/>
      <c r="KOP284" s="37"/>
      <c r="KOQ284" s="37"/>
      <c r="KOR284" s="11"/>
      <c r="KOS284" s="24"/>
      <c r="KOT284" s="28"/>
      <c r="KOU284" s="11"/>
      <c r="KOV284" s="12"/>
      <c r="KOW284" s="27"/>
      <c r="KOX284" s="37"/>
      <c r="KOY284" s="29"/>
      <c r="KOZ284" s="36"/>
      <c r="KPA284" s="14"/>
      <c r="KPB284" s="11"/>
      <c r="KPC284" s="13"/>
      <c r="KPD284" s="12"/>
      <c r="KPE284" s="12"/>
      <c r="KPF284" s="11"/>
      <c r="KPG284" s="12"/>
      <c r="KPH284" s="162"/>
      <c r="KPI284" s="37"/>
      <c r="KPJ284" s="37"/>
      <c r="KPK284" s="37"/>
      <c r="KPL284" s="37"/>
      <c r="KPM284" s="37"/>
      <c r="KPN284" s="28"/>
      <c r="KPO284" s="11"/>
      <c r="KPP284" s="10"/>
      <c r="KPQ284" s="37"/>
      <c r="KPR284" s="162"/>
      <c r="KPS284" s="162"/>
      <c r="KPT284" s="29"/>
      <c r="KPU284" s="12"/>
      <c r="KPV284" s="37"/>
      <c r="KPW284" s="37"/>
      <c r="KPX284" s="11"/>
      <c r="KPY284" s="24"/>
      <c r="KPZ284" s="28"/>
      <c r="KQA284" s="11"/>
      <c r="KQB284" s="12"/>
      <c r="KQC284" s="27"/>
      <c r="KQD284" s="37"/>
      <c r="KQE284" s="29"/>
      <c r="KQF284" s="36"/>
      <c r="KQG284" s="14"/>
      <c r="KQH284" s="11"/>
      <c r="KQI284" s="13"/>
      <c r="KQJ284" s="12"/>
      <c r="KQK284" s="12"/>
      <c r="KQL284" s="11"/>
      <c r="KQM284" s="12"/>
      <c r="KQN284" s="162"/>
      <c r="KQO284" s="37"/>
      <c r="KQP284" s="37"/>
      <c r="KQQ284" s="37"/>
      <c r="KQR284" s="37"/>
      <c r="KQS284" s="37"/>
      <c r="KQT284" s="28"/>
      <c r="KQU284" s="11"/>
      <c r="KQV284" s="10"/>
      <c r="KQW284" s="37"/>
      <c r="KQX284" s="162"/>
      <c r="KQY284" s="162"/>
      <c r="KQZ284" s="29"/>
      <c r="KRA284" s="12"/>
      <c r="KRB284" s="37"/>
      <c r="KRC284" s="37"/>
      <c r="KRD284" s="11"/>
      <c r="KRE284" s="24"/>
      <c r="KRF284" s="28"/>
      <c r="KRG284" s="11"/>
      <c r="KRH284" s="12"/>
      <c r="KRI284" s="27"/>
      <c r="KRJ284" s="37"/>
      <c r="KRK284" s="29"/>
      <c r="KRL284" s="36"/>
      <c r="KRM284" s="14"/>
      <c r="KRN284" s="11"/>
      <c r="KRO284" s="13"/>
      <c r="KRP284" s="12"/>
      <c r="KRQ284" s="12"/>
      <c r="KRR284" s="11"/>
      <c r="KRS284" s="12"/>
      <c r="KRT284" s="162"/>
      <c r="KRU284" s="37"/>
      <c r="KRV284" s="37"/>
      <c r="KRW284" s="37"/>
      <c r="KRX284" s="37"/>
      <c r="KRY284" s="37"/>
      <c r="KRZ284" s="28"/>
      <c r="KSA284" s="11"/>
      <c r="KSB284" s="10"/>
      <c r="KSC284" s="37"/>
      <c r="KSD284" s="162"/>
      <c r="KSE284" s="162"/>
      <c r="KSF284" s="29"/>
      <c r="KSG284" s="12"/>
      <c r="KSH284" s="37"/>
      <c r="KSI284" s="37"/>
      <c r="KSJ284" s="11"/>
      <c r="KSK284" s="24"/>
      <c r="KSL284" s="28"/>
      <c r="KSM284" s="11"/>
      <c r="KSN284" s="12"/>
      <c r="KSO284" s="27"/>
      <c r="KSP284" s="37"/>
      <c r="KSQ284" s="29"/>
      <c r="KSR284" s="36"/>
      <c r="KSS284" s="14"/>
      <c r="KST284" s="11"/>
      <c r="KSU284" s="13"/>
      <c r="KSV284" s="12"/>
      <c r="KSW284" s="12"/>
      <c r="KSX284" s="11"/>
      <c r="KSY284" s="12"/>
      <c r="KSZ284" s="162"/>
      <c r="KTA284" s="37"/>
      <c r="KTB284" s="37"/>
      <c r="KTC284" s="37"/>
      <c r="KTD284" s="37"/>
      <c r="KTE284" s="37"/>
      <c r="KTF284" s="28"/>
      <c r="KTG284" s="11"/>
      <c r="KTH284" s="10"/>
      <c r="KTI284" s="37"/>
      <c r="KTJ284" s="162"/>
      <c r="KTK284" s="162"/>
      <c r="KTL284" s="29"/>
      <c r="KTM284" s="12"/>
      <c r="KTN284" s="37"/>
      <c r="KTO284" s="37"/>
      <c r="KTP284" s="11"/>
      <c r="KTQ284" s="24"/>
      <c r="KTR284" s="28"/>
      <c r="KTS284" s="11"/>
      <c r="KTT284" s="12"/>
      <c r="KTU284" s="27"/>
      <c r="KTV284" s="37"/>
      <c r="KTW284" s="29"/>
      <c r="KTX284" s="36"/>
      <c r="KTY284" s="14"/>
      <c r="KTZ284" s="11"/>
      <c r="KUA284" s="13"/>
      <c r="KUB284" s="12"/>
      <c r="KUC284" s="12"/>
      <c r="KUD284" s="11"/>
      <c r="KUE284" s="12"/>
      <c r="KUF284" s="162"/>
      <c r="KUG284" s="37"/>
      <c r="KUH284" s="37"/>
      <c r="KUI284" s="37"/>
      <c r="KUJ284" s="37"/>
      <c r="KUK284" s="37"/>
      <c r="KUL284" s="28"/>
      <c r="KUM284" s="11"/>
      <c r="KUN284" s="10"/>
      <c r="KUO284" s="37"/>
      <c r="KUP284" s="162"/>
      <c r="KUQ284" s="162"/>
      <c r="KUR284" s="29"/>
      <c r="KUS284" s="12"/>
      <c r="KUT284" s="37"/>
      <c r="KUU284" s="37"/>
      <c r="KUV284" s="11"/>
      <c r="KUW284" s="24"/>
      <c r="KUX284" s="28"/>
      <c r="KUY284" s="11"/>
      <c r="KUZ284" s="12"/>
      <c r="KVA284" s="27"/>
      <c r="KVB284" s="37"/>
      <c r="KVC284" s="29"/>
      <c r="KVD284" s="36"/>
      <c r="KVE284" s="14"/>
      <c r="KVF284" s="11"/>
      <c r="KVG284" s="13"/>
      <c r="KVH284" s="12"/>
      <c r="KVI284" s="12"/>
      <c r="KVJ284" s="11"/>
      <c r="KVK284" s="12"/>
      <c r="KVL284" s="162"/>
      <c r="KVM284" s="37"/>
      <c r="KVN284" s="37"/>
      <c r="KVO284" s="37"/>
      <c r="KVP284" s="37"/>
      <c r="KVQ284" s="37"/>
      <c r="KVR284" s="28"/>
      <c r="KVS284" s="11"/>
      <c r="KVT284" s="10"/>
      <c r="KVU284" s="37"/>
      <c r="KVV284" s="162"/>
      <c r="KVW284" s="162"/>
      <c r="KVX284" s="29"/>
      <c r="KVY284" s="12"/>
      <c r="KVZ284" s="37"/>
      <c r="KWA284" s="37"/>
      <c r="KWB284" s="11"/>
      <c r="KWC284" s="24"/>
      <c r="KWD284" s="28"/>
      <c r="KWE284" s="11"/>
      <c r="KWF284" s="12"/>
      <c r="KWG284" s="27"/>
      <c r="KWH284" s="37"/>
      <c r="KWI284" s="29"/>
      <c r="KWJ284" s="36"/>
      <c r="KWK284" s="14"/>
      <c r="KWL284" s="11"/>
      <c r="KWM284" s="13"/>
      <c r="KWN284" s="12"/>
      <c r="KWO284" s="12"/>
      <c r="KWP284" s="11"/>
      <c r="KWQ284" s="12"/>
      <c r="KWR284" s="162"/>
      <c r="KWS284" s="37"/>
      <c r="KWT284" s="37"/>
      <c r="KWU284" s="37"/>
      <c r="KWV284" s="37"/>
      <c r="KWW284" s="37"/>
      <c r="KWX284" s="28"/>
      <c r="KWY284" s="11"/>
      <c r="KWZ284" s="10"/>
      <c r="KXA284" s="37"/>
      <c r="KXB284" s="162"/>
      <c r="KXC284" s="162"/>
      <c r="KXD284" s="29"/>
      <c r="KXE284" s="12"/>
      <c r="KXF284" s="37"/>
      <c r="KXG284" s="37"/>
      <c r="KXH284" s="11"/>
      <c r="KXI284" s="24"/>
      <c r="KXJ284" s="28"/>
      <c r="KXK284" s="11"/>
      <c r="KXL284" s="12"/>
      <c r="KXM284" s="27"/>
      <c r="KXN284" s="37"/>
      <c r="KXO284" s="29"/>
      <c r="KXP284" s="36"/>
      <c r="KXQ284" s="14"/>
      <c r="KXR284" s="11"/>
      <c r="KXS284" s="13"/>
      <c r="KXT284" s="12"/>
      <c r="KXU284" s="12"/>
      <c r="KXV284" s="11"/>
      <c r="KXW284" s="12"/>
      <c r="KXX284" s="162"/>
      <c r="KXY284" s="37"/>
      <c r="KXZ284" s="37"/>
      <c r="KYA284" s="37"/>
      <c r="KYB284" s="37"/>
      <c r="KYC284" s="37"/>
      <c r="KYD284" s="28"/>
      <c r="KYE284" s="11"/>
      <c r="KYF284" s="10"/>
      <c r="KYG284" s="37"/>
      <c r="KYH284" s="162"/>
      <c r="KYI284" s="162"/>
      <c r="KYJ284" s="29"/>
      <c r="KYK284" s="12"/>
      <c r="KYL284" s="37"/>
      <c r="KYM284" s="37"/>
      <c r="KYN284" s="11"/>
      <c r="KYO284" s="24"/>
      <c r="KYP284" s="28"/>
      <c r="KYQ284" s="11"/>
      <c r="KYR284" s="12"/>
      <c r="KYS284" s="27"/>
      <c r="KYT284" s="37"/>
      <c r="KYU284" s="29"/>
      <c r="KYV284" s="36"/>
      <c r="KYW284" s="14"/>
      <c r="KYX284" s="11"/>
      <c r="KYY284" s="13"/>
      <c r="KYZ284" s="12"/>
      <c r="KZA284" s="12"/>
      <c r="KZB284" s="11"/>
      <c r="KZC284" s="12"/>
      <c r="KZD284" s="162"/>
      <c r="KZE284" s="37"/>
      <c r="KZF284" s="37"/>
      <c r="KZG284" s="37"/>
      <c r="KZH284" s="37"/>
      <c r="KZI284" s="37"/>
      <c r="KZJ284" s="28"/>
      <c r="KZK284" s="11"/>
      <c r="KZL284" s="10"/>
      <c r="KZM284" s="37"/>
      <c r="KZN284" s="162"/>
      <c r="KZO284" s="162"/>
      <c r="KZP284" s="29"/>
      <c r="KZQ284" s="12"/>
      <c r="KZR284" s="37"/>
      <c r="KZS284" s="37"/>
      <c r="KZT284" s="11"/>
      <c r="KZU284" s="24"/>
      <c r="KZV284" s="28"/>
      <c r="KZW284" s="11"/>
      <c r="KZX284" s="12"/>
      <c r="KZY284" s="27"/>
      <c r="KZZ284" s="37"/>
      <c r="LAA284" s="29"/>
      <c r="LAB284" s="36"/>
      <c r="LAC284" s="14"/>
      <c r="LAD284" s="11"/>
      <c r="LAE284" s="13"/>
      <c r="LAF284" s="12"/>
      <c r="LAG284" s="12"/>
      <c r="LAH284" s="11"/>
      <c r="LAI284" s="12"/>
      <c r="LAJ284" s="162"/>
      <c r="LAK284" s="37"/>
      <c r="LAL284" s="37"/>
      <c r="LAM284" s="37"/>
      <c r="LAN284" s="37"/>
      <c r="LAO284" s="37"/>
      <c r="LAP284" s="28"/>
      <c r="LAQ284" s="11"/>
      <c r="LAR284" s="10"/>
      <c r="LAS284" s="37"/>
      <c r="LAT284" s="162"/>
      <c r="LAU284" s="162"/>
      <c r="LAV284" s="29"/>
      <c r="LAW284" s="12"/>
      <c r="LAX284" s="37"/>
      <c r="LAY284" s="37"/>
      <c r="LAZ284" s="11"/>
      <c r="LBA284" s="24"/>
      <c r="LBB284" s="28"/>
      <c r="LBC284" s="11"/>
      <c r="LBD284" s="12"/>
      <c r="LBE284" s="27"/>
      <c r="LBF284" s="37"/>
      <c r="LBG284" s="29"/>
      <c r="LBH284" s="36"/>
      <c r="LBI284" s="14"/>
      <c r="LBJ284" s="11"/>
      <c r="LBK284" s="13"/>
      <c r="LBL284" s="12"/>
      <c r="LBM284" s="12"/>
      <c r="LBN284" s="11"/>
      <c r="LBO284" s="12"/>
      <c r="LBP284" s="162"/>
      <c r="LBQ284" s="37"/>
      <c r="LBR284" s="37"/>
      <c r="LBS284" s="37"/>
      <c r="LBT284" s="37"/>
      <c r="LBU284" s="37"/>
      <c r="LBV284" s="28"/>
      <c r="LBW284" s="11"/>
      <c r="LBX284" s="10"/>
      <c r="LBY284" s="37"/>
      <c r="LBZ284" s="162"/>
      <c r="LCA284" s="162"/>
      <c r="LCB284" s="29"/>
      <c r="LCC284" s="12"/>
      <c r="LCD284" s="37"/>
      <c r="LCE284" s="37"/>
      <c r="LCF284" s="11"/>
      <c r="LCG284" s="24"/>
      <c r="LCH284" s="28"/>
      <c r="LCI284" s="11"/>
      <c r="LCJ284" s="12"/>
      <c r="LCK284" s="27"/>
      <c r="LCL284" s="37"/>
      <c r="LCM284" s="29"/>
      <c r="LCN284" s="36"/>
      <c r="LCO284" s="14"/>
      <c r="LCP284" s="11"/>
      <c r="LCQ284" s="13"/>
      <c r="LCR284" s="12"/>
      <c r="LCS284" s="12"/>
      <c r="LCT284" s="11"/>
      <c r="LCU284" s="12"/>
      <c r="LCV284" s="162"/>
      <c r="LCW284" s="37"/>
      <c r="LCX284" s="37"/>
      <c r="LCY284" s="37"/>
      <c r="LCZ284" s="37"/>
      <c r="LDA284" s="37"/>
      <c r="LDB284" s="28"/>
      <c r="LDC284" s="11"/>
      <c r="LDD284" s="10"/>
      <c r="LDE284" s="37"/>
      <c r="LDF284" s="162"/>
      <c r="LDG284" s="162"/>
      <c r="LDH284" s="29"/>
      <c r="LDI284" s="12"/>
      <c r="LDJ284" s="37"/>
      <c r="LDK284" s="37"/>
      <c r="LDL284" s="11"/>
      <c r="LDM284" s="24"/>
      <c r="LDN284" s="28"/>
      <c r="LDO284" s="11"/>
      <c r="LDP284" s="12"/>
      <c r="LDQ284" s="27"/>
      <c r="LDR284" s="37"/>
      <c r="LDS284" s="29"/>
      <c r="LDT284" s="36"/>
      <c r="LDU284" s="14"/>
      <c r="LDV284" s="11"/>
      <c r="LDW284" s="13"/>
      <c r="LDX284" s="12"/>
      <c r="LDY284" s="12"/>
      <c r="LDZ284" s="11"/>
      <c r="LEA284" s="12"/>
      <c r="LEB284" s="162"/>
      <c r="LEC284" s="37"/>
      <c r="LED284" s="37"/>
      <c r="LEE284" s="37"/>
      <c r="LEF284" s="37"/>
      <c r="LEG284" s="37"/>
      <c r="LEH284" s="28"/>
      <c r="LEI284" s="11"/>
      <c r="LEJ284" s="10"/>
      <c r="LEK284" s="37"/>
      <c r="LEL284" s="162"/>
      <c r="LEM284" s="162"/>
      <c r="LEN284" s="29"/>
      <c r="LEO284" s="12"/>
      <c r="LEP284" s="37"/>
      <c r="LEQ284" s="37"/>
      <c r="LER284" s="11"/>
      <c r="LES284" s="24"/>
      <c r="LET284" s="28"/>
      <c r="LEU284" s="11"/>
      <c r="LEV284" s="12"/>
      <c r="LEW284" s="27"/>
      <c r="LEX284" s="37"/>
      <c r="LEY284" s="29"/>
      <c r="LEZ284" s="36"/>
      <c r="LFA284" s="14"/>
      <c r="LFB284" s="11"/>
      <c r="LFC284" s="13"/>
      <c r="LFD284" s="12"/>
      <c r="LFE284" s="12"/>
      <c r="LFF284" s="11"/>
      <c r="LFG284" s="12"/>
      <c r="LFH284" s="162"/>
      <c r="LFI284" s="37"/>
      <c r="LFJ284" s="37"/>
      <c r="LFK284" s="37"/>
      <c r="LFL284" s="37"/>
      <c r="LFM284" s="37"/>
      <c r="LFN284" s="28"/>
      <c r="LFO284" s="11"/>
      <c r="LFP284" s="10"/>
      <c r="LFQ284" s="37"/>
      <c r="LFR284" s="162"/>
      <c r="LFS284" s="162"/>
      <c r="LFT284" s="29"/>
      <c r="LFU284" s="12"/>
      <c r="LFV284" s="37"/>
      <c r="LFW284" s="37"/>
      <c r="LFX284" s="11"/>
      <c r="LFY284" s="24"/>
      <c r="LFZ284" s="28"/>
      <c r="LGA284" s="11"/>
      <c r="LGB284" s="12"/>
      <c r="LGC284" s="27"/>
      <c r="LGD284" s="37"/>
      <c r="LGE284" s="29"/>
      <c r="LGF284" s="36"/>
      <c r="LGG284" s="14"/>
      <c r="LGH284" s="11"/>
      <c r="LGI284" s="13"/>
      <c r="LGJ284" s="12"/>
      <c r="LGK284" s="12"/>
      <c r="LGL284" s="11"/>
      <c r="LGM284" s="12"/>
      <c r="LGN284" s="162"/>
      <c r="LGO284" s="37"/>
      <c r="LGP284" s="37"/>
      <c r="LGQ284" s="37"/>
      <c r="LGR284" s="37"/>
      <c r="LGS284" s="37"/>
      <c r="LGT284" s="28"/>
      <c r="LGU284" s="11"/>
      <c r="LGV284" s="10"/>
      <c r="LGW284" s="37"/>
      <c r="LGX284" s="162"/>
      <c r="LGY284" s="162"/>
      <c r="LGZ284" s="29"/>
      <c r="LHA284" s="12"/>
      <c r="LHB284" s="37"/>
      <c r="LHC284" s="37"/>
      <c r="LHD284" s="11"/>
      <c r="LHE284" s="24"/>
      <c r="LHF284" s="28"/>
      <c r="LHG284" s="11"/>
      <c r="LHH284" s="12"/>
      <c r="LHI284" s="27"/>
      <c r="LHJ284" s="37"/>
      <c r="LHK284" s="29"/>
      <c r="LHL284" s="36"/>
      <c r="LHM284" s="14"/>
      <c r="LHN284" s="11"/>
      <c r="LHO284" s="13"/>
      <c r="LHP284" s="12"/>
      <c r="LHQ284" s="12"/>
      <c r="LHR284" s="11"/>
      <c r="LHS284" s="12"/>
      <c r="LHT284" s="162"/>
      <c r="LHU284" s="37"/>
      <c r="LHV284" s="37"/>
      <c r="LHW284" s="37"/>
      <c r="LHX284" s="37"/>
      <c r="LHY284" s="37"/>
      <c r="LHZ284" s="28"/>
      <c r="LIA284" s="11"/>
      <c r="LIB284" s="10"/>
      <c r="LIC284" s="37"/>
      <c r="LID284" s="162"/>
      <c r="LIE284" s="162"/>
      <c r="LIF284" s="29"/>
      <c r="LIG284" s="12"/>
      <c r="LIH284" s="37"/>
      <c r="LII284" s="37"/>
      <c r="LIJ284" s="11"/>
      <c r="LIK284" s="24"/>
      <c r="LIL284" s="28"/>
      <c r="LIM284" s="11"/>
      <c r="LIN284" s="12"/>
      <c r="LIO284" s="27"/>
      <c r="LIP284" s="37"/>
      <c r="LIQ284" s="29"/>
      <c r="LIR284" s="36"/>
      <c r="LIS284" s="14"/>
      <c r="LIT284" s="11"/>
      <c r="LIU284" s="13"/>
      <c r="LIV284" s="12"/>
      <c r="LIW284" s="12"/>
      <c r="LIX284" s="11"/>
      <c r="LIY284" s="12"/>
      <c r="LIZ284" s="162"/>
      <c r="LJA284" s="37"/>
      <c r="LJB284" s="37"/>
      <c r="LJC284" s="37"/>
      <c r="LJD284" s="37"/>
      <c r="LJE284" s="37"/>
      <c r="LJF284" s="28"/>
      <c r="LJG284" s="11"/>
      <c r="LJH284" s="10"/>
      <c r="LJI284" s="37"/>
      <c r="LJJ284" s="162"/>
      <c r="LJK284" s="162"/>
      <c r="LJL284" s="29"/>
      <c r="LJM284" s="12"/>
      <c r="LJN284" s="37"/>
      <c r="LJO284" s="37"/>
      <c r="LJP284" s="11"/>
      <c r="LJQ284" s="24"/>
      <c r="LJR284" s="28"/>
      <c r="LJS284" s="11"/>
      <c r="LJT284" s="12"/>
      <c r="LJU284" s="27"/>
      <c r="LJV284" s="37"/>
      <c r="LJW284" s="29"/>
      <c r="LJX284" s="36"/>
      <c r="LJY284" s="14"/>
      <c r="LJZ284" s="11"/>
      <c r="LKA284" s="13"/>
      <c r="LKB284" s="12"/>
      <c r="LKC284" s="12"/>
      <c r="LKD284" s="11"/>
      <c r="LKE284" s="12"/>
      <c r="LKF284" s="162"/>
      <c r="LKG284" s="37"/>
      <c r="LKH284" s="37"/>
      <c r="LKI284" s="37"/>
      <c r="LKJ284" s="37"/>
      <c r="LKK284" s="37"/>
      <c r="LKL284" s="28"/>
      <c r="LKM284" s="11"/>
      <c r="LKN284" s="10"/>
      <c r="LKO284" s="37"/>
      <c r="LKP284" s="162"/>
      <c r="LKQ284" s="162"/>
      <c r="LKR284" s="29"/>
      <c r="LKS284" s="12"/>
      <c r="LKT284" s="37"/>
      <c r="LKU284" s="37"/>
      <c r="LKV284" s="11"/>
      <c r="LKW284" s="24"/>
      <c r="LKX284" s="28"/>
      <c r="LKY284" s="11"/>
      <c r="LKZ284" s="12"/>
      <c r="LLA284" s="27"/>
      <c r="LLB284" s="37"/>
      <c r="LLC284" s="29"/>
      <c r="LLD284" s="36"/>
      <c r="LLE284" s="14"/>
      <c r="LLF284" s="11"/>
      <c r="LLG284" s="13"/>
      <c r="LLH284" s="12"/>
      <c r="LLI284" s="12"/>
      <c r="LLJ284" s="11"/>
      <c r="LLK284" s="12"/>
      <c r="LLL284" s="162"/>
      <c r="LLM284" s="37"/>
      <c r="LLN284" s="37"/>
      <c r="LLO284" s="37"/>
      <c r="LLP284" s="37"/>
      <c r="LLQ284" s="37"/>
      <c r="LLR284" s="28"/>
      <c r="LLS284" s="11"/>
      <c r="LLT284" s="10"/>
      <c r="LLU284" s="37"/>
      <c r="LLV284" s="162"/>
      <c r="LLW284" s="162"/>
      <c r="LLX284" s="29"/>
      <c r="LLY284" s="12"/>
      <c r="LLZ284" s="37"/>
      <c r="LMA284" s="37"/>
      <c r="LMB284" s="11"/>
      <c r="LMC284" s="24"/>
      <c r="LMD284" s="28"/>
      <c r="LME284" s="11"/>
      <c r="LMF284" s="12"/>
      <c r="LMG284" s="27"/>
      <c r="LMH284" s="37"/>
      <c r="LMI284" s="29"/>
      <c r="LMJ284" s="36"/>
      <c r="LMK284" s="14"/>
      <c r="LML284" s="11"/>
      <c r="LMM284" s="13"/>
      <c r="LMN284" s="12"/>
      <c r="LMO284" s="12"/>
      <c r="LMP284" s="11"/>
      <c r="LMQ284" s="12"/>
      <c r="LMR284" s="162"/>
      <c r="LMS284" s="37"/>
      <c r="LMT284" s="37"/>
      <c r="LMU284" s="37"/>
      <c r="LMV284" s="37"/>
      <c r="LMW284" s="37"/>
      <c r="LMX284" s="28"/>
      <c r="LMY284" s="11"/>
      <c r="LMZ284" s="10"/>
      <c r="LNA284" s="37"/>
      <c r="LNB284" s="162"/>
      <c r="LNC284" s="162"/>
      <c r="LND284" s="29"/>
      <c r="LNE284" s="12"/>
      <c r="LNF284" s="37"/>
      <c r="LNG284" s="37"/>
      <c r="LNH284" s="11"/>
      <c r="LNI284" s="24"/>
      <c r="LNJ284" s="28"/>
      <c r="LNK284" s="11"/>
      <c r="LNL284" s="12"/>
      <c r="LNM284" s="27"/>
      <c r="LNN284" s="37"/>
      <c r="LNO284" s="29"/>
      <c r="LNP284" s="36"/>
      <c r="LNQ284" s="14"/>
      <c r="LNR284" s="11"/>
      <c r="LNS284" s="13"/>
      <c r="LNT284" s="12"/>
      <c r="LNU284" s="12"/>
      <c r="LNV284" s="11"/>
      <c r="LNW284" s="12"/>
      <c r="LNX284" s="162"/>
      <c r="LNY284" s="37"/>
      <c r="LNZ284" s="37"/>
      <c r="LOA284" s="37"/>
      <c r="LOB284" s="37"/>
      <c r="LOC284" s="37"/>
      <c r="LOD284" s="28"/>
      <c r="LOE284" s="11"/>
      <c r="LOF284" s="10"/>
      <c r="LOG284" s="37"/>
      <c r="LOH284" s="162"/>
      <c r="LOI284" s="162"/>
      <c r="LOJ284" s="29"/>
      <c r="LOK284" s="12"/>
      <c r="LOL284" s="37"/>
      <c r="LOM284" s="37"/>
      <c r="LON284" s="11"/>
      <c r="LOO284" s="24"/>
      <c r="LOP284" s="28"/>
      <c r="LOQ284" s="11"/>
      <c r="LOR284" s="12"/>
      <c r="LOS284" s="27"/>
      <c r="LOT284" s="37"/>
      <c r="LOU284" s="29"/>
      <c r="LOV284" s="36"/>
      <c r="LOW284" s="14"/>
      <c r="LOX284" s="11"/>
      <c r="LOY284" s="13"/>
      <c r="LOZ284" s="12"/>
      <c r="LPA284" s="12"/>
      <c r="LPB284" s="11"/>
      <c r="LPC284" s="12"/>
      <c r="LPD284" s="162"/>
      <c r="LPE284" s="37"/>
      <c r="LPF284" s="37"/>
      <c r="LPG284" s="37"/>
      <c r="LPH284" s="37"/>
      <c r="LPI284" s="37"/>
      <c r="LPJ284" s="28"/>
      <c r="LPK284" s="11"/>
      <c r="LPL284" s="10"/>
      <c r="LPM284" s="37"/>
      <c r="LPN284" s="162"/>
      <c r="LPO284" s="162"/>
      <c r="LPP284" s="29"/>
      <c r="LPQ284" s="12"/>
      <c r="LPR284" s="37"/>
      <c r="LPS284" s="37"/>
      <c r="LPT284" s="11"/>
      <c r="LPU284" s="24"/>
      <c r="LPV284" s="28"/>
      <c r="LPW284" s="11"/>
      <c r="LPX284" s="12"/>
      <c r="LPY284" s="27"/>
      <c r="LPZ284" s="37"/>
      <c r="LQA284" s="29"/>
      <c r="LQB284" s="36"/>
      <c r="LQC284" s="14"/>
      <c r="LQD284" s="11"/>
      <c r="LQE284" s="13"/>
      <c r="LQF284" s="12"/>
      <c r="LQG284" s="12"/>
      <c r="LQH284" s="11"/>
      <c r="LQI284" s="12"/>
      <c r="LQJ284" s="162"/>
      <c r="LQK284" s="37"/>
      <c r="LQL284" s="37"/>
      <c r="LQM284" s="37"/>
      <c r="LQN284" s="37"/>
      <c r="LQO284" s="37"/>
      <c r="LQP284" s="28"/>
      <c r="LQQ284" s="11"/>
      <c r="LQR284" s="10"/>
      <c r="LQS284" s="37"/>
      <c r="LQT284" s="162"/>
      <c r="LQU284" s="162"/>
      <c r="LQV284" s="29"/>
      <c r="LQW284" s="12"/>
      <c r="LQX284" s="37"/>
      <c r="LQY284" s="37"/>
      <c r="LQZ284" s="11"/>
      <c r="LRA284" s="24"/>
      <c r="LRB284" s="28"/>
      <c r="LRC284" s="11"/>
      <c r="LRD284" s="12"/>
      <c r="LRE284" s="27"/>
      <c r="LRF284" s="37"/>
      <c r="LRG284" s="29"/>
      <c r="LRH284" s="36"/>
      <c r="LRI284" s="14"/>
      <c r="LRJ284" s="11"/>
      <c r="LRK284" s="13"/>
      <c r="LRL284" s="12"/>
      <c r="LRM284" s="12"/>
      <c r="LRN284" s="11"/>
      <c r="LRO284" s="12"/>
      <c r="LRP284" s="162"/>
      <c r="LRQ284" s="37"/>
      <c r="LRR284" s="37"/>
      <c r="LRS284" s="37"/>
      <c r="LRT284" s="37"/>
      <c r="LRU284" s="37"/>
      <c r="LRV284" s="28"/>
      <c r="LRW284" s="11"/>
      <c r="LRX284" s="10"/>
      <c r="LRY284" s="37"/>
      <c r="LRZ284" s="162"/>
      <c r="LSA284" s="162"/>
      <c r="LSB284" s="29"/>
      <c r="LSC284" s="12"/>
      <c r="LSD284" s="37"/>
      <c r="LSE284" s="37"/>
      <c r="LSF284" s="11"/>
      <c r="LSG284" s="24"/>
      <c r="LSH284" s="28"/>
      <c r="LSI284" s="11"/>
      <c r="LSJ284" s="12"/>
      <c r="LSK284" s="27"/>
      <c r="LSL284" s="37"/>
      <c r="LSM284" s="29"/>
      <c r="LSN284" s="36"/>
      <c r="LSO284" s="14"/>
      <c r="LSP284" s="11"/>
      <c r="LSQ284" s="13"/>
      <c r="LSR284" s="12"/>
      <c r="LSS284" s="12"/>
      <c r="LST284" s="11"/>
      <c r="LSU284" s="12"/>
      <c r="LSV284" s="162"/>
      <c r="LSW284" s="37"/>
      <c r="LSX284" s="37"/>
      <c r="LSY284" s="37"/>
      <c r="LSZ284" s="37"/>
      <c r="LTA284" s="37"/>
      <c r="LTB284" s="28"/>
      <c r="LTC284" s="11"/>
      <c r="LTD284" s="10"/>
      <c r="LTE284" s="37"/>
      <c r="LTF284" s="162"/>
      <c r="LTG284" s="162"/>
      <c r="LTH284" s="29"/>
      <c r="LTI284" s="12"/>
      <c r="LTJ284" s="37"/>
      <c r="LTK284" s="37"/>
      <c r="LTL284" s="11"/>
      <c r="LTM284" s="24"/>
      <c r="LTN284" s="28"/>
      <c r="LTO284" s="11"/>
      <c r="LTP284" s="12"/>
      <c r="LTQ284" s="27"/>
      <c r="LTR284" s="37"/>
      <c r="LTS284" s="29"/>
      <c r="LTT284" s="36"/>
      <c r="LTU284" s="14"/>
      <c r="LTV284" s="11"/>
      <c r="LTW284" s="13"/>
      <c r="LTX284" s="12"/>
      <c r="LTY284" s="12"/>
      <c r="LTZ284" s="11"/>
      <c r="LUA284" s="12"/>
      <c r="LUB284" s="162"/>
      <c r="LUC284" s="37"/>
      <c r="LUD284" s="37"/>
      <c r="LUE284" s="37"/>
      <c r="LUF284" s="37"/>
      <c r="LUG284" s="37"/>
      <c r="LUH284" s="28"/>
      <c r="LUI284" s="11"/>
      <c r="LUJ284" s="10"/>
      <c r="LUK284" s="37"/>
      <c r="LUL284" s="162"/>
      <c r="LUM284" s="162"/>
      <c r="LUN284" s="29"/>
      <c r="LUO284" s="12"/>
      <c r="LUP284" s="37"/>
      <c r="LUQ284" s="37"/>
      <c r="LUR284" s="11"/>
      <c r="LUS284" s="24"/>
      <c r="LUT284" s="28"/>
      <c r="LUU284" s="11"/>
      <c r="LUV284" s="12"/>
      <c r="LUW284" s="27"/>
      <c r="LUX284" s="37"/>
      <c r="LUY284" s="29"/>
      <c r="LUZ284" s="36"/>
      <c r="LVA284" s="14"/>
      <c r="LVB284" s="11"/>
      <c r="LVC284" s="13"/>
      <c r="LVD284" s="12"/>
      <c r="LVE284" s="12"/>
      <c r="LVF284" s="11"/>
      <c r="LVG284" s="12"/>
      <c r="LVH284" s="162"/>
      <c r="LVI284" s="37"/>
      <c r="LVJ284" s="37"/>
      <c r="LVK284" s="37"/>
      <c r="LVL284" s="37"/>
      <c r="LVM284" s="37"/>
      <c r="LVN284" s="28"/>
      <c r="LVO284" s="11"/>
      <c r="LVP284" s="10"/>
      <c r="LVQ284" s="37"/>
      <c r="LVR284" s="162"/>
      <c r="LVS284" s="162"/>
      <c r="LVT284" s="29"/>
      <c r="LVU284" s="12"/>
      <c r="LVV284" s="37"/>
      <c r="LVW284" s="37"/>
      <c r="LVX284" s="11"/>
      <c r="LVY284" s="24"/>
      <c r="LVZ284" s="28"/>
      <c r="LWA284" s="11"/>
      <c r="LWB284" s="12"/>
      <c r="LWC284" s="27"/>
      <c r="LWD284" s="37"/>
      <c r="LWE284" s="29"/>
      <c r="LWF284" s="36"/>
      <c r="LWG284" s="14"/>
      <c r="LWH284" s="11"/>
      <c r="LWI284" s="13"/>
      <c r="LWJ284" s="12"/>
      <c r="LWK284" s="12"/>
      <c r="LWL284" s="11"/>
      <c r="LWM284" s="12"/>
      <c r="LWN284" s="162"/>
      <c r="LWO284" s="37"/>
      <c r="LWP284" s="37"/>
      <c r="LWQ284" s="37"/>
      <c r="LWR284" s="37"/>
      <c r="LWS284" s="37"/>
      <c r="LWT284" s="28"/>
      <c r="LWU284" s="11"/>
      <c r="LWV284" s="10"/>
      <c r="LWW284" s="37"/>
      <c r="LWX284" s="162"/>
      <c r="LWY284" s="162"/>
      <c r="LWZ284" s="29"/>
      <c r="LXA284" s="12"/>
      <c r="LXB284" s="37"/>
      <c r="LXC284" s="37"/>
      <c r="LXD284" s="11"/>
      <c r="LXE284" s="24"/>
      <c r="LXF284" s="28"/>
      <c r="LXG284" s="11"/>
      <c r="LXH284" s="12"/>
      <c r="LXI284" s="27"/>
      <c r="LXJ284" s="37"/>
      <c r="LXK284" s="29"/>
      <c r="LXL284" s="36"/>
      <c r="LXM284" s="14"/>
      <c r="LXN284" s="11"/>
      <c r="LXO284" s="13"/>
      <c r="LXP284" s="12"/>
      <c r="LXQ284" s="12"/>
      <c r="LXR284" s="11"/>
      <c r="LXS284" s="12"/>
      <c r="LXT284" s="162"/>
      <c r="LXU284" s="37"/>
      <c r="LXV284" s="37"/>
      <c r="LXW284" s="37"/>
      <c r="LXX284" s="37"/>
      <c r="LXY284" s="37"/>
      <c r="LXZ284" s="28"/>
      <c r="LYA284" s="11"/>
      <c r="LYB284" s="10"/>
      <c r="LYC284" s="37"/>
      <c r="LYD284" s="162"/>
      <c r="LYE284" s="162"/>
      <c r="LYF284" s="29"/>
      <c r="LYG284" s="12"/>
      <c r="LYH284" s="37"/>
      <c r="LYI284" s="37"/>
      <c r="LYJ284" s="11"/>
      <c r="LYK284" s="24"/>
      <c r="LYL284" s="28"/>
      <c r="LYM284" s="11"/>
      <c r="LYN284" s="12"/>
      <c r="LYO284" s="27"/>
      <c r="LYP284" s="37"/>
      <c r="LYQ284" s="29"/>
      <c r="LYR284" s="36"/>
      <c r="LYS284" s="14"/>
      <c r="LYT284" s="11"/>
      <c r="LYU284" s="13"/>
      <c r="LYV284" s="12"/>
      <c r="LYW284" s="12"/>
      <c r="LYX284" s="11"/>
      <c r="LYY284" s="12"/>
      <c r="LYZ284" s="162"/>
      <c r="LZA284" s="37"/>
      <c r="LZB284" s="37"/>
      <c r="LZC284" s="37"/>
      <c r="LZD284" s="37"/>
      <c r="LZE284" s="37"/>
      <c r="LZF284" s="28"/>
      <c r="LZG284" s="11"/>
      <c r="LZH284" s="10"/>
      <c r="LZI284" s="37"/>
      <c r="LZJ284" s="162"/>
      <c r="LZK284" s="162"/>
      <c r="LZL284" s="29"/>
      <c r="LZM284" s="12"/>
      <c r="LZN284" s="37"/>
      <c r="LZO284" s="37"/>
      <c r="LZP284" s="11"/>
      <c r="LZQ284" s="24"/>
      <c r="LZR284" s="28"/>
      <c r="LZS284" s="11"/>
      <c r="LZT284" s="12"/>
      <c r="LZU284" s="27"/>
      <c r="LZV284" s="37"/>
      <c r="LZW284" s="29"/>
      <c r="LZX284" s="36"/>
      <c r="LZY284" s="14"/>
      <c r="LZZ284" s="11"/>
      <c r="MAA284" s="13"/>
      <c r="MAB284" s="12"/>
      <c r="MAC284" s="12"/>
      <c r="MAD284" s="11"/>
      <c r="MAE284" s="12"/>
      <c r="MAF284" s="162"/>
      <c r="MAG284" s="37"/>
      <c r="MAH284" s="37"/>
      <c r="MAI284" s="37"/>
      <c r="MAJ284" s="37"/>
      <c r="MAK284" s="37"/>
      <c r="MAL284" s="28"/>
      <c r="MAM284" s="11"/>
      <c r="MAN284" s="10"/>
      <c r="MAO284" s="37"/>
      <c r="MAP284" s="162"/>
      <c r="MAQ284" s="162"/>
      <c r="MAR284" s="29"/>
      <c r="MAS284" s="12"/>
      <c r="MAT284" s="37"/>
      <c r="MAU284" s="37"/>
      <c r="MAV284" s="11"/>
      <c r="MAW284" s="24"/>
      <c r="MAX284" s="28"/>
      <c r="MAY284" s="11"/>
      <c r="MAZ284" s="12"/>
      <c r="MBA284" s="27"/>
      <c r="MBB284" s="37"/>
      <c r="MBC284" s="29"/>
      <c r="MBD284" s="36"/>
      <c r="MBE284" s="14"/>
      <c r="MBF284" s="11"/>
      <c r="MBG284" s="13"/>
      <c r="MBH284" s="12"/>
      <c r="MBI284" s="12"/>
      <c r="MBJ284" s="11"/>
      <c r="MBK284" s="12"/>
      <c r="MBL284" s="162"/>
      <c r="MBM284" s="37"/>
      <c r="MBN284" s="37"/>
      <c r="MBO284" s="37"/>
      <c r="MBP284" s="37"/>
      <c r="MBQ284" s="37"/>
      <c r="MBR284" s="28"/>
      <c r="MBS284" s="11"/>
      <c r="MBT284" s="10"/>
      <c r="MBU284" s="37"/>
      <c r="MBV284" s="162"/>
      <c r="MBW284" s="162"/>
      <c r="MBX284" s="29"/>
      <c r="MBY284" s="12"/>
      <c r="MBZ284" s="37"/>
      <c r="MCA284" s="37"/>
      <c r="MCB284" s="11"/>
      <c r="MCC284" s="24"/>
      <c r="MCD284" s="28"/>
      <c r="MCE284" s="11"/>
      <c r="MCF284" s="12"/>
      <c r="MCG284" s="27"/>
      <c r="MCH284" s="37"/>
      <c r="MCI284" s="29"/>
      <c r="MCJ284" s="36"/>
      <c r="MCK284" s="14"/>
      <c r="MCL284" s="11"/>
      <c r="MCM284" s="13"/>
      <c r="MCN284" s="12"/>
      <c r="MCO284" s="12"/>
      <c r="MCP284" s="11"/>
      <c r="MCQ284" s="12"/>
      <c r="MCR284" s="162"/>
      <c r="MCS284" s="37"/>
      <c r="MCT284" s="37"/>
      <c r="MCU284" s="37"/>
      <c r="MCV284" s="37"/>
      <c r="MCW284" s="37"/>
      <c r="MCX284" s="28"/>
      <c r="MCY284" s="11"/>
      <c r="MCZ284" s="10"/>
      <c r="MDA284" s="37"/>
      <c r="MDB284" s="162"/>
      <c r="MDC284" s="162"/>
      <c r="MDD284" s="29"/>
      <c r="MDE284" s="12"/>
      <c r="MDF284" s="37"/>
      <c r="MDG284" s="37"/>
      <c r="MDH284" s="11"/>
      <c r="MDI284" s="24"/>
      <c r="MDJ284" s="28"/>
      <c r="MDK284" s="11"/>
      <c r="MDL284" s="12"/>
      <c r="MDM284" s="27"/>
      <c r="MDN284" s="37"/>
      <c r="MDO284" s="29"/>
      <c r="MDP284" s="36"/>
      <c r="MDQ284" s="14"/>
      <c r="MDR284" s="11"/>
      <c r="MDS284" s="13"/>
      <c r="MDT284" s="12"/>
      <c r="MDU284" s="12"/>
      <c r="MDV284" s="11"/>
      <c r="MDW284" s="12"/>
      <c r="MDX284" s="162"/>
      <c r="MDY284" s="37"/>
      <c r="MDZ284" s="37"/>
      <c r="MEA284" s="37"/>
      <c r="MEB284" s="37"/>
      <c r="MEC284" s="37"/>
      <c r="MED284" s="28"/>
      <c r="MEE284" s="11"/>
      <c r="MEF284" s="10"/>
      <c r="MEG284" s="37"/>
      <c r="MEH284" s="162"/>
      <c r="MEI284" s="162"/>
      <c r="MEJ284" s="29"/>
      <c r="MEK284" s="12"/>
      <c r="MEL284" s="37"/>
      <c r="MEM284" s="37"/>
      <c r="MEN284" s="11"/>
      <c r="MEO284" s="24"/>
      <c r="MEP284" s="28"/>
      <c r="MEQ284" s="11"/>
      <c r="MER284" s="12"/>
      <c r="MES284" s="27"/>
      <c r="MET284" s="37"/>
      <c r="MEU284" s="29"/>
      <c r="MEV284" s="36"/>
      <c r="MEW284" s="14"/>
      <c r="MEX284" s="11"/>
      <c r="MEY284" s="13"/>
      <c r="MEZ284" s="12"/>
      <c r="MFA284" s="12"/>
      <c r="MFB284" s="11"/>
      <c r="MFC284" s="12"/>
      <c r="MFD284" s="162"/>
      <c r="MFE284" s="37"/>
      <c r="MFF284" s="37"/>
      <c r="MFG284" s="37"/>
      <c r="MFH284" s="37"/>
      <c r="MFI284" s="37"/>
      <c r="MFJ284" s="28"/>
      <c r="MFK284" s="11"/>
      <c r="MFL284" s="10"/>
      <c r="MFM284" s="37"/>
      <c r="MFN284" s="162"/>
      <c r="MFO284" s="162"/>
      <c r="MFP284" s="29"/>
      <c r="MFQ284" s="12"/>
      <c r="MFR284" s="37"/>
      <c r="MFS284" s="37"/>
      <c r="MFT284" s="11"/>
      <c r="MFU284" s="24"/>
      <c r="MFV284" s="28"/>
      <c r="MFW284" s="11"/>
      <c r="MFX284" s="12"/>
      <c r="MFY284" s="27"/>
      <c r="MFZ284" s="37"/>
      <c r="MGA284" s="29"/>
      <c r="MGB284" s="36"/>
      <c r="MGC284" s="14"/>
      <c r="MGD284" s="11"/>
      <c r="MGE284" s="13"/>
      <c r="MGF284" s="12"/>
      <c r="MGG284" s="12"/>
      <c r="MGH284" s="11"/>
      <c r="MGI284" s="12"/>
      <c r="MGJ284" s="162"/>
      <c r="MGK284" s="37"/>
      <c r="MGL284" s="37"/>
      <c r="MGM284" s="37"/>
      <c r="MGN284" s="37"/>
      <c r="MGO284" s="37"/>
      <c r="MGP284" s="28"/>
      <c r="MGQ284" s="11"/>
      <c r="MGR284" s="10"/>
      <c r="MGS284" s="37"/>
      <c r="MGT284" s="162"/>
      <c r="MGU284" s="162"/>
      <c r="MGV284" s="29"/>
      <c r="MGW284" s="12"/>
      <c r="MGX284" s="37"/>
      <c r="MGY284" s="37"/>
      <c r="MGZ284" s="11"/>
      <c r="MHA284" s="24"/>
      <c r="MHB284" s="28"/>
      <c r="MHC284" s="11"/>
      <c r="MHD284" s="12"/>
      <c r="MHE284" s="27"/>
      <c r="MHF284" s="37"/>
      <c r="MHG284" s="29"/>
      <c r="MHH284" s="36"/>
      <c r="MHI284" s="14"/>
      <c r="MHJ284" s="11"/>
      <c r="MHK284" s="13"/>
      <c r="MHL284" s="12"/>
      <c r="MHM284" s="12"/>
      <c r="MHN284" s="11"/>
      <c r="MHO284" s="12"/>
      <c r="MHP284" s="162"/>
      <c r="MHQ284" s="37"/>
      <c r="MHR284" s="37"/>
      <c r="MHS284" s="37"/>
      <c r="MHT284" s="37"/>
      <c r="MHU284" s="37"/>
      <c r="MHV284" s="28"/>
      <c r="MHW284" s="11"/>
      <c r="MHX284" s="10"/>
      <c r="MHY284" s="37"/>
      <c r="MHZ284" s="162"/>
      <c r="MIA284" s="162"/>
      <c r="MIB284" s="29"/>
      <c r="MIC284" s="12"/>
      <c r="MID284" s="37"/>
      <c r="MIE284" s="37"/>
      <c r="MIF284" s="11"/>
      <c r="MIG284" s="24"/>
      <c r="MIH284" s="28"/>
      <c r="MII284" s="11"/>
      <c r="MIJ284" s="12"/>
      <c r="MIK284" s="27"/>
      <c r="MIL284" s="37"/>
      <c r="MIM284" s="29"/>
      <c r="MIN284" s="36"/>
      <c r="MIO284" s="14"/>
      <c r="MIP284" s="11"/>
      <c r="MIQ284" s="13"/>
      <c r="MIR284" s="12"/>
      <c r="MIS284" s="12"/>
      <c r="MIT284" s="11"/>
      <c r="MIU284" s="12"/>
      <c r="MIV284" s="162"/>
      <c r="MIW284" s="37"/>
      <c r="MIX284" s="37"/>
      <c r="MIY284" s="37"/>
      <c r="MIZ284" s="37"/>
      <c r="MJA284" s="37"/>
      <c r="MJB284" s="28"/>
      <c r="MJC284" s="11"/>
      <c r="MJD284" s="10"/>
      <c r="MJE284" s="37"/>
      <c r="MJF284" s="162"/>
      <c r="MJG284" s="162"/>
      <c r="MJH284" s="29"/>
      <c r="MJI284" s="12"/>
      <c r="MJJ284" s="37"/>
      <c r="MJK284" s="37"/>
      <c r="MJL284" s="11"/>
      <c r="MJM284" s="24"/>
      <c r="MJN284" s="28"/>
      <c r="MJO284" s="11"/>
      <c r="MJP284" s="12"/>
      <c r="MJQ284" s="27"/>
      <c r="MJR284" s="37"/>
      <c r="MJS284" s="29"/>
      <c r="MJT284" s="36"/>
      <c r="MJU284" s="14"/>
      <c r="MJV284" s="11"/>
      <c r="MJW284" s="13"/>
      <c r="MJX284" s="12"/>
      <c r="MJY284" s="12"/>
      <c r="MJZ284" s="11"/>
      <c r="MKA284" s="12"/>
      <c r="MKB284" s="162"/>
      <c r="MKC284" s="37"/>
      <c r="MKD284" s="37"/>
      <c r="MKE284" s="37"/>
      <c r="MKF284" s="37"/>
      <c r="MKG284" s="37"/>
      <c r="MKH284" s="28"/>
      <c r="MKI284" s="11"/>
      <c r="MKJ284" s="10"/>
      <c r="MKK284" s="37"/>
      <c r="MKL284" s="162"/>
      <c r="MKM284" s="162"/>
      <c r="MKN284" s="29"/>
      <c r="MKO284" s="12"/>
      <c r="MKP284" s="37"/>
      <c r="MKQ284" s="37"/>
      <c r="MKR284" s="11"/>
      <c r="MKS284" s="24"/>
      <c r="MKT284" s="28"/>
      <c r="MKU284" s="11"/>
      <c r="MKV284" s="12"/>
      <c r="MKW284" s="27"/>
      <c r="MKX284" s="37"/>
      <c r="MKY284" s="29"/>
      <c r="MKZ284" s="36"/>
      <c r="MLA284" s="14"/>
      <c r="MLB284" s="11"/>
      <c r="MLC284" s="13"/>
      <c r="MLD284" s="12"/>
      <c r="MLE284" s="12"/>
      <c r="MLF284" s="11"/>
      <c r="MLG284" s="12"/>
      <c r="MLH284" s="162"/>
      <c r="MLI284" s="37"/>
      <c r="MLJ284" s="37"/>
      <c r="MLK284" s="37"/>
      <c r="MLL284" s="37"/>
      <c r="MLM284" s="37"/>
      <c r="MLN284" s="28"/>
      <c r="MLO284" s="11"/>
      <c r="MLP284" s="10"/>
      <c r="MLQ284" s="37"/>
      <c r="MLR284" s="162"/>
      <c r="MLS284" s="162"/>
      <c r="MLT284" s="29"/>
      <c r="MLU284" s="12"/>
      <c r="MLV284" s="37"/>
      <c r="MLW284" s="37"/>
      <c r="MLX284" s="11"/>
      <c r="MLY284" s="24"/>
      <c r="MLZ284" s="28"/>
      <c r="MMA284" s="11"/>
      <c r="MMB284" s="12"/>
      <c r="MMC284" s="27"/>
      <c r="MMD284" s="37"/>
      <c r="MME284" s="29"/>
      <c r="MMF284" s="36"/>
      <c r="MMG284" s="14"/>
      <c r="MMH284" s="11"/>
      <c r="MMI284" s="13"/>
      <c r="MMJ284" s="12"/>
      <c r="MMK284" s="12"/>
      <c r="MML284" s="11"/>
      <c r="MMM284" s="12"/>
      <c r="MMN284" s="162"/>
      <c r="MMO284" s="37"/>
      <c r="MMP284" s="37"/>
      <c r="MMQ284" s="37"/>
      <c r="MMR284" s="37"/>
      <c r="MMS284" s="37"/>
      <c r="MMT284" s="28"/>
      <c r="MMU284" s="11"/>
      <c r="MMV284" s="10"/>
      <c r="MMW284" s="37"/>
      <c r="MMX284" s="162"/>
      <c r="MMY284" s="162"/>
      <c r="MMZ284" s="29"/>
      <c r="MNA284" s="12"/>
      <c r="MNB284" s="37"/>
      <c r="MNC284" s="37"/>
      <c r="MND284" s="11"/>
      <c r="MNE284" s="24"/>
      <c r="MNF284" s="28"/>
      <c r="MNG284" s="11"/>
      <c r="MNH284" s="12"/>
      <c r="MNI284" s="27"/>
      <c r="MNJ284" s="37"/>
      <c r="MNK284" s="29"/>
      <c r="MNL284" s="36"/>
      <c r="MNM284" s="14"/>
      <c r="MNN284" s="11"/>
      <c r="MNO284" s="13"/>
      <c r="MNP284" s="12"/>
      <c r="MNQ284" s="12"/>
      <c r="MNR284" s="11"/>
      <c r="MNS284" s="12"/>
      <c r="MNT284" s="162"/>
      <c r="MNU284" s="37"/>
      <c r="MNV284" s="37"/>
      <c r="MNW284" s="37"/>
      <c r="MNX284" s="37"/>
      <c r="MNY284" s="37"/>
      <c r="MNZ284" s="28"/>
      <c r="MOA284" s="11"/>
      <c r="MOB284" s="10"/>
      <c r="MOC284" s="37"/>
      <c r="MOD284" s="162"/>
      <c r="MOE284" s="162"/>
      <c r="MOF284" s="29"/>
      <c r="MOG284" s="12"/>
      <c r="MOH284" s="37"/>
      <c r="MOI284" s="37"/>
      <c r="MOJ284" s="11"/>
      <c r="MOK284" s="24"/>
      <c r="MOL284" s="28"/>
      <c r="MOM284" s="11"/>
      <c r="MON284" s="12"/>
      <c r="MOO284" s="27"/>
      <c r="MOP284" s="37"/>
      <c r="MOQ284" s="29"/>
      <c r="MOR284" s="36"/>
      <c r="MOS284" s="14"/>
      <c r="MOT284" s="11"/>
      <c r="MOU284" s="13"/>
      <c r="MOV284" s="12"/>
      <c r="MOW284" s="12"/>
      <c r="MOX284" s="11"/>
      <c r="MOY284" s="12"/>
      <c r="MOZ284" s="162"/>
      <c r="MPA284" s="37"/>
      <c r="MPB284" s="37"/>
      <c r="MPC284" s="37"/>
      <c r="MPD284" s="37"/>
      <c r="MPE284" s="37"/>
      <c r="MPF284" s="28"/>
      <c r="MPG284" s="11"/>
      <c r="MPH284" s="10"/>
      <c r="MPI284" s="37"/>
      <c r="MPJ284" s="162"/>
      <c r="MPK284" s="162"/>
      <c r="MPL284" s="29"/>
      <c r="MPM284" s="12"/>
      <c r="MPN284" s="37"/>
      <c r="MPO284" s="37"/>
      <c r="MPP284" s="11"/>
      <c r="MPQ284" s="24"/>
      <c r="MPR284" s="28"/>
      <c r="MPS284" s="11"/>
      <c r="MPT284" s="12"/>
      <c r="MPU284" s="27"/>
      <c r="MPV284" s="37"/>
      <c r="MPW284" s="29"/>
      <c r="MPX284" s="36"/>
      <c r="MPY284" s="14"/>
      <c r="MPZ284" s="11"/>
      <c r="MQA284" s="13"/>
      <c r="MQB284" s="12"/>
      <c r="MQC284" s="12"/>
      <c r="MQD284" s="11"/>
      <c r="MQE284" s="12"/>
      <c r="MQF284" s="162"/>
      <c r="MQG284" s="37"/>
      <c r="MQH284" s="37"/>
      <c r="MQI284" s="37"/>
      <c r="MQJ284" s="37"/>
      <c r="MQK284" s="37"/>
      <c r="MQL284" s="28"/>
      <c r="MQM284" s="11"/>
      <c r="MQN284" s="10"/>
      <c r="MQO284" s="37"/>
      <c r="MQP284" s="162"/>
      <c r="MQQ284" s="162"/>
      <c r="MQR284" s="29"/>
      <c r="MQS284" s="12"/>
      <c r="MQT284" s="37"/>
      <c r="MQU284" s="37"/>
      <c r="MQV284" s="11"/>
      <c r="MQW284" s="24"/>
      <c r="MQX284" s="28"/>
      <c r="MQY284" s="11"/>
      <c r="MQZ284" s="12"/>
      <c r="MRA284" s="27"/>
      <c r="MRB284" s="37"/>
      <c r="MRC284" s="29"/>
      <c r="MRD284" s="36"/>
      <c r="MRE284" s="14"/>
      <c r="MRF284" s="11"/>
      <c r="MRG284" s="13"/>
      <c r="MRH284" s="12"/>
      <c r="MRI284" s="12"/>
      <c r="MRJ284" s="11"/>
      <c r="MRK284" s="12"/>
      <c r="MRL284" s="162"/>
      <c r="MRM284" s="37"/>
      <c r="MRN284" s="37"/>
      <c r="MRO284" s="37"/>
      <c r="MRP284" s="37"/>
      <c r="MRQ284" s="37"/>
      <c r="MRR284" s="28"/>
      <c r="MRS284" s="11"/>
      <c r="MRT284" s="10"/>
      <c r="MRU284" s="37"/>
      <c r="MRV284" s="162"/>
      <c r="MRW284" s="162"/>
      <c r="MRX284" s="29"/>
      <c r="MRY284" s="12"/>
      <c r="MRZ284" s="37"/>
      <c r="MSA284" s="37"/>
      <c r="MSB284" s="11"/>
      <c r="MSC284" s="24"/>
      <c r="MSD284" s="28"/>
      <c r="MSE284" s="11"/>
      <c r="MSF284" s="12"/>
      <c r="MSG284" s="27"/>
      <c r="MSH284" s="37"/>
      <c r="MSI284" s="29"/>
      <c r="MSJ284" s="36"/>
      <c r="MSK284" s="14"/>
      <c r="MSL284" s="11"/>
      <c r="MSM284" s="13"/>
      <c r="MSN284" s="12"/>
      <c r="MSO284" s="12"/>
      <c r="MSP284" s="11"/>
      <c r="MSQ284" s="12"/>
      <c r="MSR284" s="162"/>
      <c r="MSS284" s="37"/>
      <c r="MST284" s="37"/>
      <c r="MSU284" s="37"/>
      <c r="MSV284" s="37"/>
      <c r="MSW284" s="37"/>
      <c r="MSX284" s="28"/>
      <c r="MSY284" s="11"/>
      <c r="MSZ284" s="10"/>
      <c r="MTA284" s="37"/>
      <c r="MTB284" s="162"/>
      <c r="MTC284" s="162"/>
      <c r="MTD284" s="29"/>
      <c r="MTE284" s="12"/>
      <c r="MTF284" s="37"/>
      <c r="MTG284" s="37"/>
      <c r="MTH284" s="11"/>
      <c r="MTI284" s="24"/>
      <c r="MTJ284" s="28"/>
      <c r="MTK284" s="11"/>
      <c r="MTL284" s="12"/>
      <c r="MTM284" s="27"/>
      <c r="MTN284" s="37"/>
      <c r="MTO284" s="29"/>
      <c r="MTP284" s="36"/>
      <c r="MTQ284" s="14"/>
      <c r="MTR284" s="11"/>
      <c r="MTS284" s="13"/>
      <c r="MTT284" s="12"/>
      <c r="MTU284" s="12"/>
      <c r="MTV284" s="11"/>
      <c r="MTW284" s="12"/>
      <c r="MTX284" s="162"/>
      <c r="MTY284" s="37"/>
      <c r="MTZ284" s="37"/>
      <c r="MUA284" s="37"/>
      <c r="MUB284" s="37"/>
      <c r="MUC284" s="37"/>
      <c r="MUD284" s="28"/>
      <c r="MUE284" s="11"/>
      <c r="MUF284" s="10"/>
      <c r="MUG284" s="37"/>
      <c r="MUH284" s="162"/>
      <c r="MUI284" s="162"/>
      <c r="MUJ284" s="29"/>
      <c r="MUK284" s="12"/>
      <c r="MUL284" s="37"/>
      <c r="MUM284" s="37"/>
      <c r="MUN284" s="11"/>
      <c r="MUO284" s="24"/>
      <c r="MUP284" s="28"/>
      <c r="MUQ284" s="11"/>
      <c r="MUR284" s="12"/>
      <c r="MUS284" s="27"/>
      <c r="MUT284" s="37"/>
      <c r="MUU284" s="29"/>
      <c r="MUV284" s="36"/>
      <c r="MUW284" s="14"/>
      <c r="MUX284" s="11"/>
      <c r="MUY284" s="13"/>
      <c r="MUZ284" s="12"/>
      <c r="MVA284" s="12"/>
      <c r="MVB284" s="11"/>
      <c r="MVC284" s="12"/>
      <c r="MVD284" s="162"/>
      <c r="MVE284" s="37"/>
      <c r="MVF284" s="37"/>
      <c r="MVG284" s="37"/>
      <c r="MVH284" s="37"/>
      <c r="MVI284" s="37"/>
      <c r="MVJ284" s="28"/>
      <c r="MVK284" s="11"/>
      <c r="MVL284" s="10"/>
      <c r="MVM284" s="37"/>
      <c r="MVN284" s="162"/>
      <c r="MVO284" s="162"/>
      <c r="MVP284" s="29"/>
      <c r="MVQ284" s="12"/>
      <c r="MVR284" s="37"/>
      <c r="MVS284" s="37"/>
      <c r="MVT284" s="11"/>
      <c r="MVU284" s="24"/>
      <c r="MVV284" s="28"/>
      <c r="MVW284" s="11"/>
      <c r="MVX284" s="12"/>
      <c r="MVY284" s="27"/>
      <c r="MVZ284" s="37"/>
      <c r="MWA284" s="29"/>
      <c r="MWB284" s="36"/>
      <c r="MWC284" s="14"/>
      <c r="MWD284" s="11"/>
      <c r="MWE284" s="13"/>
      <c r="MWF284" s="12"/>
      <c r="MWG284" s="12"/>
      <c r="MWH284" s="11"/>
      <c r="MWI284" s="12"/>
      <c r="MWJ284" s="162"/>
      <c r="MWK284" s="37"/>
      <c r="MWL284" s="37"/>
      <c r="MWM284" s="37"/>
      <c r="MWN284" s="37"/>
      <c r="MWO284" s="37"/>
      <c r="MWP284" s="28"/>
      <c r="MWQ284" s="11"/>
      <c r="MWR284" s="10"/>
      <c r="MWS284" s="37"/>
      <c r="MWT284" s="162"/>
      <c r="MWU284" s="162"/>
      <c r="MWV284" s="29"/>
      <c r="MWW284" s="12"/>
      <c r="MWX284" s="37"/>
      <c r="MWY284" s="37"/>
      <c r="MWZ284" s="11"/>
      <c r="MXA284" s="24"/>
      <c r="MXB284" s="28"/>
      <c r="MXC284" s="11"/>
      <c r="MXD284" s="12"/>
      <c r="MXE284" s="27"/>
      <c r="MXF284" s="37"/>
      <c r="MXG284" s="29"/>
      <c r="MXH284" s="36"/>
      <c r="MXI284" s="14"/>
      <c r="MXJ284" s="11"/>
      <c r="MXK284" s="13"/>
      <c r="MXL284" s="12"/>
      <c r="MXM284" s="12"/>
      <c r="MXN284" s="11"/>
      <c r="MXO284" s="12"/>
      <c r="MXP284" s="162"/>
      <c r="MXQ284" s="37"/>
      <c r="MXR284" s="37"/>
      <c r="MXS284" s="37"/>
      <c r="MXT284" s="37"/>
      <c r="MXU284" s="37"/>
      <c r="MXV284" s="28"/>
      <c r="MXW284" s="11"/>
      <c r="MXX284" s="10"/>
      <c r="MXY284" s="37"/>
      <c r="MXZ284" s="162"/>
      <c r="MYA284" s="162"/>
      <c r="MYB284" s="29"/>
      <c r="MYC284" s="12"/>
      <c r="MYD284" s="37"/>
      <c r="MYE284" s="37"/>
      <c r="MYF284" s="11"/>
      <c r="MYG284" s="24"/>
      <c r="MYH284" s="28"/>
      <c r="MYI284" s="11"/>
      <c r="MYJ284" s="12"/>
      <c r="MYK284" s="27"/>
      <c r="MYL284" s="37"/>
      <c r="MYM284" s="29"/>
      <c r="MYN284" s="36"/>
      <c r="MYO284" s="14"/>
      <c r="MYP284" s="11"/>
      <c r="MYQ284" s="13"/>
      <c r="MYR284" s="12"/>
      <c r="MYS284" s="12"/>
      <c r="MYT284" s="11"/>
      <c r="MYU284" s="12"/>
      <c r="MYV284" s="162"/>
      <c r="MYW284" s="37"/>
      <c r="MYX284" s="37"/>
      <c r="MYY284" s="37"/>
      <c r="MYZ284" s="37"/>
      <c r="MZA284" s="37"/>
      <c r="MZB284" s="28"/>
      <c r="MZC284" s="11"/>
      <c r="MZD284" s="10"/>
      <c r="MZE284" s="37"/>
      <c r="MZF284" s="162"/>
      <c r="MZG284" s="162"/>
      <c r="MZH284" s="29"/>
      <c r="MZI284" s="12"/>
      <c r="MZJ284" s="37"/>
      <c r="MZK284" s="37"/>
      <c r="MZL284" s="11"/>
      <c r="MZM284" s="24"/>
      <c r="MZN284" s="28"/>
      <c r="MZO284" s="11"/>
      <c r="MZP284" s="12"/>
      <c r="MZQ284" s="27"/>
      <c r="MZR284" s="37"/>
      <c r="MZS284" s="29"/>
      <c r="MZT284" s="36"/>
      <c r="MZU284" s="14"/>
      <c r="MZV284" s="11"/>
      <c r="MZW284" s="13"/>
      <c r="MZX284" s="12"/>
      <c r="MZY284" s="12"/>
      <c r="MZZ284" s="11"/>
      <c r="NAA284" s="12"/>
      <c r="NAB284" s="162"/>
      <c r="NAC284" s="37"/>
      <c r="NAD284" s="37"/>
      <c r="NAE284" s="37"/>
      <c r="NAF284" s="37"/>
      <c r="NAG284" s="37"/>
      <c r="NAH284" s="28"/>
      <c r="NAI284" s="11"/>
      <c r="NAJ284" s="10"/>
      <c r="NAK284" s="37"/>
      <c r="NAL284" s="162"/>
      <c r="NAM284" s="162"/>
      <c r="NAN284" s="29"/>
      <c r="NAO284" s="12"/>
      <c r="NAP284" s="37"/>
      <c r="NAQ284" s="37"/>
      <c r="NAR284" s="11"/>
      <c r="NAS284" s="24"/>
      <c r="NAT284" s="28"/>
      <c r="NAU284" s="11"/>
      <c r="NAV284" s="12"/>
      <c r="NAW284" s="27"/>
      <c r="NAX284" s="37"/>
      <c r="NAY284" s="29"/>
      <c r="NAZ284" s="36"/>
      <c r="NBA284" s="14"/>
      <c r="NBB284" s="11"/>
      <c r="NBC284" s="13"/>
      <c r="NBD284" s="12"/>
      <c r="NBE284" s="12"/>
      <c r="NBF284" s="11"/>
      <c r="NBG284" s="12"/>
      <c r="NBH284" s="162"/>
      <c r="NBI284" s="37"/>
      <c r="NBJ284" s="37"/>
      <c r="NBK284" s="37"/>
      <c r="NBL284" s="37"/>
      <c r="NBM284" s="37"/>
      <c r="NBN284" s="28"/>
      <c r="NBO284" s="11"/>
      <c r="NBP284" s="10"/>
      <c r="NBQ284" s="37"/>
      <c r="NBR284" s="162"/>
      <c r="NBS284" s="162"/>
      <c r="NBT284" s="29"/>
      <c r="NBU284" s="12"/>
      <c r="NBV284" s="37"/>
      <c r="NBW284" s="37"/>
      <c r="NBX284" s="11"/>
      <c r="NBY284" s="24"/>
      <c r="NBZ284" s="28"/>
      <c r="NCA284" s="11"/>
      <c r="NCB284" s="12"/>
      <c r="NCC284" s="27"/>
      <c r="NCD284" s="37"/>
      <c r="NCE284" s="29"/>
      <c r="NCF284" s="36"/>
      <c r="NCG284" s="14"/>
      <c r="NCH284" s="11"/>
      <c r="NCI284" s="13"/>
      <c r="NCJ284" s="12"/>
      <c r="NCK284" s="12"/>
      <c r="NCL284" s="11"/>
      <c r="NCM284" s="12"/>
      <c r="NCN284" s="162"/>
      <c r="NCO284" s="37"/>
      <c r="NCP284" s="37"/>
      <c r="NCQ284" s="37"/>
      <c r="NCR284" s="37"/>
      <c r="NCS284" s="37"/>
      <c r="NCT284" s="28"/>
      <c r="NCU284" s="11"/>
      <c r="NCV284" s="10"/>
      <c r="NCW284" s="37"/>
      <c r="NCX284" s="162"/>
      <c r="NCY284" s="162"/>
      <c r="NCZ284" s="29"/>
      <c r="NDA284" s="12"/>
      <c r="NDB284" s="37"/>
      <c r="NDC284" s="37"/>
      <c r="NDD284" s="11"/>
      <c r="NDE284" s="24"/>
      <c r="NDF284" s="28"/>
      <c r="NDG284" s="11"/>
      <c r="NDH284" s="12"/>
      <c r="NDI284" s="27"/>
      <c r="NDJ284" s="37"/>
      <c r="NDK284" s="29"/>
      <c r="NDL284" s="36"/>
      <c r="NDM284" s="14"/>
      <c r="NDN284" s="11"/>
      <c r="NDO284" s="13"/>
      <c r="NDP284" s="12"/>
      <c r="NDQ284" s="12"/>
      <c r="NDR284" s="11"/>
      <c r="NDS284" s="12"/>
      <c r="NDT284" s="162"/>
      <c r="NDU284" s="37"/>
      <c r="NDV284" s="37"/>
      <c r="NDW284" s="37"/>
      <c r="NDX284" s="37"/>
      <c r="NDY284" s="37"/>
      <c r="NDZ284" s="28"/>
      <c r="NEA284" s="11"/>
      <c r="NEB284" s="10"/>
      <c r="NEC284" s="37"/>
      <c r="NED284" s="162"/>
      <c r="NEE284" s="162"/>
      <c r="NEF284" s="29"/>
      <c r="NEG284" s="12"/>
      <c r="NEH284" s="37"/>
      <c r="NEI284" s="37"/>
      <c r="NEJ284" s="11"/>
      <c r="NEK284" s="24"/>
      <c r="NEL284" s="28"/>
      <c r="NEM284" s="11"/>
      <c r="NEN284" s="12"/>
      <c r="NEO284" s="27"/>
      <c r="NEP284" s="37"/>
      <c r="NEQ284" s="29"/>
      <c r="NER284" s="36"/>
      <c r="NES284" s="14"/>
      <c r="NET284" s="11"/>
      <c r="NEU284" s="13"/>
      <c r="NEV284" s="12"/>
      <c r="NEW284" s="12"/>
      <c r="NEX284" s="11"/>
      <c r="NEY284" s="12"/>
      <c r="NEZ284" s="162"/>
      <c r="NFA284" s="37"/>
      <c r="NFB284" s="37"/>
      <c r="NFC284" s="37"/>
      <c r="NFD284" s="37"/>
      <c r="NFE284" s="37"/>
      <c r="NFF284" s="28"/>
      <c r="NFG284" s="11"/>
      <c r="NFH284" s="10"/>
      <c r="NFI284" s="37"/>
      <c r="NFJ284" s="162"/>
      <c r="NFK284" s="162"/>
      <c r="NFL284" s="29"/>
      <c r="NFM284" s="12"/>
      <c r="NFN284" s="37"/>
      <c r="NFO284" s="37"/>
      <c r="NFP284" s="11"/>
      <c r="NFQ284" s="24"/>
      <c r="NFR284" s="28"/>
      <c r="NFS284" s="11"/>
      <c r="NFT284" s="12"/>
      <c r="NFU284" s="27"/>
      <c r="NFV284" s="37"/>
      <c r="NFW284" s="29"/>
      <c r="NFX284" s="36"/>
      <c r="NFY284" s="14"/>
      <c r="NFZ284" s="11"/>
      <c r="NGA284" s="13"/>
      <c r="NGB284" s="12"/>
      <c r="NGC284" s="12"/>
      <c r="NGD284" s="11"/>
      <c r="NGE284" s="12"/>
      <c r="NGF284" s="162"/>
      <c r="NGG284" s="37"/>
      <c r="NGH284" s="37"/>
      <c r="NGI284" s="37"/>
      <c r="NGJ284" s="37"/>
      <c r="NGK284" s="37"/>
      <c r="NGL284" s="28"/>
      <c r="NGM284" s="11"/>
      <c r="NGN284" s="10"/>
      <c r="NGO284" s="37"/>
      <c r="NGP284" s="162"/>
      <c r="NGQ284" s="162"/>
      <c r="NGR284" s="29"/>
      <c r="NGS284" s="12"/>
      <c r="NGT284" s="37"/>
      <c r="NGU284" s="37"/>
      <c r="NGV284" s="11"/>
      <c r="NGW284" s="24"/>
      <c r="NGX284" s="28"/>
      <c r="NGY284" s="11"/>
      <c r="NGZ284" s="12"/>
      <c r="NHA284" s="27"/>
      <c r="NHB284" s="37"/>
      <c r="NHC284" s="29"/>
      <c r="NHD284" s="36"/>
      <c r="NHE284" s="14"/>
      <c r="NHF284" s="11"/>
      <c r="NHG284" s="13"/>
      <c r="NHH284" s="12"/>
      <c r="NHI284" s="12"/>
      <c r="NHJ284" s="11"/>
      <c r="NHK284" s="12"/>
      <c r="NHL284" s="162"/>
      <c r="NHM284" s="37"/>
      <c r="NHN284" s="37"/>
      <c r="NHO284" s="37"/>
      <c r="NHP284" s="37"/>
      <c r="NHQ284" s="37"/>
      <c r="NHR284" s="28"/>
      <c r="NHS284" s="11"/>
      <c r="NHT284" s="10"/>
      <c r="NHU284" s="37"/>
      <c r="NHV284" s="162"/>
      <c r="NHW284" s="162"/>
      <c r="NHX284" s="29"/>
      <c r="NHY284" s="12"/>
      <c r="NHZ284" s="37"/>
      <c r="NIA284" s="37"/>
      <c r="NIB284" s="11"/>
      <c r="NIC284" s="24"/>
      <c r="NID284" s="28"/>
      <c r="NIE284" s="11"/>
      <c r="NIF284" s="12"/>
      <c r="NIG284" s="27"/>
      <c r="NIH284" s="37"/>
      <c r="NII284" s="29"/>
      <c r="NIJ284" s="36"/>
      <c r="NIK284" s="14"/>
      <c r="NIL284" s="11"/>
      <c r="NIM284" s="13"/>
      <c r="NIN284" s="12"/>
      <c r="NIO284" s="12"/>
      <c r="NIP284" s="11"/>
      <c r="NIQ284" s="12"/>
      <c r="NIR284" s="162"/>
      <c r="NIS284" s="37"/>
      <c r="NIT284" s="37"/>
      <c r="NIU284" s="37"/>
      <c r="NIV284" s="37"/>
      <c r="NIW284" s="37"/>
      <c r="NIX284" s="28"/>
      <c r="NIY284" s="11"/>
      <c r="NIZ284" s="10"/>
      <c r="NJA284" s="37"/>
      <c r="NJB284" s="162"/>
      <c r="NJC284" s="162"/>
      <c r="NJD284" s="29"/>
      <c r="NJE284" s="12"/>
      <c r="NJF284" s="37"/>
      <c r="NJG284" s="37"/>
      <c r="NJH284" s="11"/>
      <c r="NJI284" s="24"/>
      <c r="NJJ284" s="28"/>
      <c r="NJK284" s="11"/>
      <c r="NJL284" s="12"/>
      <c r="NJM284" s="27"/>
      <c r="NJN284" s="37"/>
      <c r="NJO284" s="29"/>
      <c r="NJP284" s="36"/>
      <c r="NJQ284" s="14"/>
      <c r="NJR284" s="11"/>
      <c r="NJS284" s="13"/>
      <c r="NJT284" s="12"/>
      <c r="NJU284" s="12"/>
      <c r="NJV284" s="11"/>
      <c r="NJW284" s="12"/>
      <c r="NJX284" s="162"/>
      <c r="NJY284" s="37"/>
      <c r="NJZ284" s="37"/>
      <c r="NKA284" s="37"/>
      <c r="NKB284" s="37"/>
      <c r="NKC284" s="37"/>
      <c r="NKD284" s="28"/>
      <c r="NKE284" s="11"/>
      <c r="NKF284" s="10"/>
      <c r="NKG284" s="37"/>
      <c r="NKH284" s="162"/>
      <c r="NKI284" s="162"/>
      <c r="NKJ284" s="29"/>
      <c r="NKK284" s="12"/>
      <c r="NKL284" s="37"/>
      <c r="NKM284" s="37"/>
      <c r="NKN284" s="11"/>
      <c r="NKO284" s="24"/>
      <c r="NKP284" s="28"/>
      <c r="NKQ284" s="11"/>
      <c r="NKR284" s="12"/>
      <c r="NKS284" s="27"/>
      <c r="NKT284" s="37"/>
      <c r="NKU284" s="29"/>
      <c r="NKV284" s="36"/>
      <c r="NKW284" s="14"/>
      <c r="NKX284" s="11"/>
      <c r="NKY284" s="13"/>
      <c r="NKZ284" s="12"/>
      <c r="NLA284" s="12"/>
      <c r="NLB284" s="11"/>
      <c r="NLC284" s="12"/>
      <c r="NLD284" s="162"/>
      <c r="NLE284" s="37"/>
      <c r="NLF284" s="37"/>
      <c r="NLG284" s="37"/>
      <c r="NLH284" s="37"/>
      <c r="NLI284" s="37"/>
      <c r="NLJ284" s="28"/>
      <c r="NLK284" s="11"/>
      <c r="NLL284" s="10"/>
      <c r="NLM284" s="37"/>
      <c r="NLN284" s="162"/>
      <c r="NLO284" s="162"/>
      <c r="NLP284" s="29"/>
      <c r="NLQ284" s="12"/>
      <c r="NLR284" s="37"/>
      <c r="NLS284" s="37"/>
      <c r="NLT284" s="11"/>
      <c r="NLU284" s="24"/>
      <c r="NLV284" s="28"/>
      <c r="NLW284" s="11"/>
      <c r="NLX284" s="12"/>
      <c r="NLY284" s="27"/>
      <c r="NLZ284" s="37"/>
      <c r="NMA284" s="29"/>
      <c r="NMB284" s="36"/>
      <c r="NMC284" s="14"/>
      <c r="NMD284" s="11"/>
      <c r="NME284" s="13"/>
      <c r="NMF284" s="12"/>
      <c r="NMG284" s="12"/>
      <c r="NMH284" s="11"/>
      <c r="NMI284" s="12"/>
      <c r="NMJ284" s="162"/>
      <c r="NMK284" s="37"/>
      <c r="NML284" s="37"/>
      <c r="NMM284" s="37"/>
      <c r="NMN284" s="37"/>
      <c r="NMO284" s="37"/>
      <c r="NMP284" s="28"/>
      <c r="NMQ284" s="11"/>
      <c r="NMR284" s="10"/>
      <c r="NMS284" s="37"/>
      <c r="NMT284" s="162"/>
      <c r="NMU284" s="162"/>
      <c r="NMV284" s="29"/>
      <c r="NMW284" s="12"/>
      <c r="NMX284" s="37"/>
      <c r="NMY284" s="37"/>
      <c r="NMZ284" s="11"/>
      <c r="NNA284" s="24"/>
      <c r="NNB284" s="28"/>
      <c r="NNC284" s="11"/>
      <c r="NND284" s="12"/>
      <c r="NNE284" s="27"/>
      <c r="NNF284" s="37"/>
      <c r="NNG284" s="29"/>
      <c r="NNH284" s="36"/>
      <c r="NNI284" s="14"/>
      <c r="NNJ284" s="11"/>
      <c r="NNK284" s="13"/>
      <c r="NNL284" s="12"/>
      <c r="NNM284" s="12"/>
      <c r="NNN284" s="11"/>
      <c r="NNO284" s="12"/>
      <c r="NNP284" s="162"/>
      <c r="NNQ284" s="37"/>
      <c r="NNR284" s="37"/>
      <c r="NNS284" s="37"/>
      <c r="NNT284" s="37"/>
      <c r="NNU284" s="37"/>
      <c r="NNV284" s="28"/>
      <c r="NNW284" s="11"/>
      <c r="NNX284" s="10"/>
      <c r="NNY284" s="37"/>
      <c r="NNZ284" s="162"/>
      <c r="NOA284" s="162"/>
      <c r="NOB284" s="29"/>
      <c r="NOC284" s="12"/>
      <c r="NOD284" s="37"/>
      <c r="NOE284" s="37"/>
      <c r="NOF284" s="11"/>
      <c r="NOG284" s="24"/>
      <c r="NOH284" s="28"/>
      <c r="NOI284" s="11"/>
      <c r="NOJ284" s="12"/>
      <c r="NOK284" s="27"/>
      <c r="NOL284" s="37"/>
      <c r="NOM284" s="29"/>
      <c r="NON284" s="36"/>
      <c r="NOO284" s="14"/>
      <c r="NOP284" s="11"/>
      <c r="NOQ284" s="13"/>
      <c r="NOR284" s="12"/>
      <c r="NOS284" s="12"/>
      <c r="NOT284" s="11"/>
      <c r="NOU284" s="12"/>
      <c r="NOV284" s="162"/>
      <c r="NOW284" s="37"/>
      <c r="NOX284" s="37"/>
      <c r="NOY284" s="37"/>
      <c r="NOZ284" s="37"/>
      <c r="NPA284" s="37"/>
      <c r="NPB284" s="28"/>
      <c r="NPC284" s="11"/>
      <c r="NPD284" s="10"/>
      <c r="NPE284" s="37"/>
      <c r="NPF284" s="162"/>
      <c r="NPG284" s="162"/>
      <c r="NPH284" s="29"/>
      <c r="NPI284" s="12"/>
      <c r="NPJ284" s="37"/>
      <c r="NPK284" s="37"/>
      <c r="NPL284" s="11"/>
      <c r="NPM284" s="24"/>
      <c r="NPN284" s="28"/>
      <c r="NPO284" s="11"/>
      <c r="NPP284" s="12"/>
      <c r="NPQ284" s="27"/>
      <c r="NPR284" s="37"/>
      <c r="NPS284" s="29"/>
      <c r="NPT284" s="36"/>
      <c r="NPU284" s="14"/>
      <c r="NPV284" s="11"/>
      <c r="NPW284" s="13"/>
      <c r="NPX284" s="12"/>
      <c r="NPY284" s="12"/>
      <c r="NPZ284" s="11"/>
      <c r="NQA284" s="12"/>
      <c r="NQB284" s="162"/>
      <c r="NQC284" s="37"/>
      <c r="NQD284" s="37"/>
      <c r="NQE284" s="37"/>
      <c r="NQF284" s="37"/>
      <c r="NQG284" s="37"/>
      <c r="NQH284" s="28"/>
      <c r="NQI284" s="11"/>
      <c r="NQJ284" s="10"/>
      <c r="NQK284" s="37"/>
      <c r="NQL284" s="162"/>
      <c r="NQM284" s="162"/>
      <c r="NQN284" s="29"/>
      <c r="NQO284" s="12"/>
      <c r="NQP284" s="37"/>
      <c r="NQQ284" s="37"/>
      <c r="NQR284" s="11"/>
      <c r="NQS284" s="24"/>
      <c r="NQT284" s="28"/>
      <c r="NQU284" s="11"/>
      <c r="NQV284" s="12"/>
      <c r="NQW284" s="27"/>
      <c r="NQX284" s="37"/>
      <c r="NQY284" s="29"/>
      <c r="NQZ284" s="36"/>
      <c r="NRA284" s="14"/>
      <c r="NRB284" s="11"/>
      <c r="NRC284" s="13"/>
      <c r="NRD284" s="12"/>
      <c r="NRE284" s="12"/>
      <c r="NRF284" s="11"/>
      <c r="NRG284" s="12"/>
      <c r="NRH284" s="162"/>
      <c r="NRI284" s="37"/>
      <c r="NRJ284" s="37"/>
      <c r="NRK284" s="37"/>
      <c r="NRL284" s="37"/>
      <c r="NRM284" s="37"/>
      <c r="NRN284" s="28"/>
      <c r="NRO284" s="11"/>
      <c r="NRP284" s="10"/>
      <c r="NRQ284" s="37"/>
      <c r="NRR284" s="162"/>
      <c r="NRS284" s="162"/>
      <c r="NRT284" s="29"/>
      <c r="NRU284" s="12"/>
      <c r="NRV284" s="37"/>
      <c r="NRW284" s="37"/>
      <c r="NRX284" s="11"/>
      <c r="NRY284" s="24"/>
      <c r="NRZ284" s="28"/>
      <c r="NSA284" s="11"/>
      <c r="NSB284" s="12"/>
      <c r="NSC284" s="27"/>
      <c r="NSD284" s="37"/>
      <c r="NSE284" s="29"/>
      <c r="NSF284" s="36"/>
      <c r="NSG284" s="14"/>
      <c r="NSH284" s="11"/>
      <c r="NSI284" s="13"/>
      <c r="NSJ284" s="12"/>
      <c r="NSK284" s="12"/>
      <c r="NSL284" s="11"/>
      <c r="NSM284" s="12"/>
      <c r="NSN284" s="162"/>
      <c r="NSO284" s="37"/>
      <c r="NSP284" s="37"/>
      <c r="NSQ284" s="37"/>
      <c r="NSR284" s="37"/>
      <c r="NSS284" s="37"/>
      <c r="NST284" s="28"/>
      <c r="NSU284" s="11"/>
      <c r="NSV284" s="10"/>
      <c r="NSW284" s="37"/>
      <c r="NSX284" s="162"/>
      <c r="NSY284" s="162"/>
      <c r="NSZ284" s="29"/>
      <c r="NTA284" s="12"/>
      <c r="NTB284" s="37"/>
      <c r="NTC284" s="37"/>
      <c r="NTD284" s="11"/>
      <c r="NTE284" s="24"/>
      <c r="NTF284" s="28"/>
      <c r="NTG284" s="11"/>
      <c r="NTH284" s="12"/>
      <c r="NTI284" s="27"/>
      <c r="NTJ284" s="37"/>
      <c r="NTK284" s="29"/>
      <c r="NTL284" s="36"/>
      <c r="NTM284" s="14"/>
      <c r="NTN284" s="11"/>
      <c r="NTO284" s="13"/>
      <c r="NTP284" s="12"/>
      <c r="NTQ284" s="12"/>
      <c r="NTR284" s="11"/>
      <c r="NTS284" s="12"/>
      <c r="NTT284" s="162"/>
      <c r="NTU284" s="37"/>
      <c r="NTV284" s="37"/>
      <c r="NTW284" s="37"/>
      <c r="NTX284" s="37"/>
      <c r="NTY284" s="37"/>
      <c r="NTZ284" s="28"/>
      <c r="NUA284" s="11"/>
      <c r="NUB284" s="10"/>
      <c r="NUC284" s="37"/>
      <c r="NUD284" s="162"/>
      <c r="NUE284" s="162"/>
      <c r="NUF284" s="29"/>
      <c r="NUG284" s="12"/>
      <c r="NUH284" s="37"/>
      <c r="NUI284" s="37"/>
      <c r="NUJ284" s="11"/>
      <c r="NUK284" s="24"/>
      <c r="NUL284" s="28"/>
      <c r="NUM284" s="11"/>
      <c r="NUN284" s="12"/>
      <c r="NUO284" s="27"/>
      <c r="NUP284" s="37"/>
      <c r="NUQ284" s="29"/>
      <c r="NUR284" s="36"/>
      <c r="NUS284" s="14"/>
      <c r="NUT284" s="11"/>
      <c r="NUU284" s="13"/>
      <c r="NUV284" s="12"/>
      <c r="NUW284" s="12"/>
      <c r="NUX284" s="11"/>
      <c r="NUY284" s="12"/>
      <c r="NUZ284" s="162"/>
      <c r="NVA284" s="37"/>
      <c r="NVB284" s="37"/>
      <c r="NVC284" s="37"/>
      <c r="NVD284" s="37"/>
      <c r="NVE284" s="37"/>
      <c r="NVF284" s="28"/>
      <c r="NVG284" s="11"/>
      <c r="NVH284" s="10"/>
      <c r="NVI284" s="37"/>
      <c r="NVJ284" s="162"/>
      <c r="NVK284" s="162"/>
      <c r="NVL284" s="29"/>
      <c r="NVM284" s="12"/>
      <c r="NVN284" s="37"/>
      <c r="NVO284" s="37"/>
      <c r="NVP284" s="11"/>
      <c r="NVQ284" s="24"/>
      <c r="NVR284" s="28"/>
      <c r="NVS284" s="11"/>
      <c r="NVT284" s="12"/>
      <c r="NVU284" s="27"/>
      <c r="NVV284" s="37"/>
      <c r="NVW284" s="29"/>
      <c r="NVX284" s="36"/>
      <c r="NVY284" s="14"/>
      <c r="NVZ284" s="11"/>
      <c r="NWA284" s="13"/>
      <c r="NWB284" s="12"/>
      <c r="NWC284" s="12"/>
      <c r="NWD284" s="11"/>
      <c r="NWE284" s="12"/>
      <c r="NWF284" s="162"/>
      <c r="NWG284" s="37"/>
      <c r="NWH284" s="37"/>
      <c r="NWI284" s="37"/>
      <c r="NWJ284" s="37"/>
      <c r="NWK284" s="37"/>
      <c r="NWL284" s="28"/>
      <c r="NWM284" s="11"/>
      <c r="NWN284" s="10"/>
      <c r="NWO284" s="37"/>
      <c r="NWP284" s="162"/>
      <c r="NWQ284" s="162"/>
      <c r="NWR284" s="29"/>
      <c r="NWS284" s="12"/>
      <c r="NWT284" s="37"/>
      <c r="NWU284" s="37"/>
      <c r="NWV284" s="11"/>
      <c r="NWW284" s="24"/>
      <c r="NWX284" s="28"/>
      <c r="NWY284" s="11"/>
      <c r="NWZ284" s="12"/>
      <c r="NXA284" s="27"/>
      <c r="NXB284" s="37"/>
      <c r="NXC284" s="29"/>
      <c r="NXD284" s="36"/>
      <c r="NXE284" s="14"/>
      <c r="NXF284" s="11"/>
      <c r="NXG284" s="13"/>
      <c r="NXH284" s="12"/>
      <c r="NXI284" s="12"/>
      <c r="NXJ284" s="11"/>
      <c r="NXK284" s="12"/>
      <c r="NXL284" s="162"/>
      <c r="NXM284" s="37"/>
      <c r="NXN284" s="37"/>
      <c r="NXO284" s="37"/>
      <c r="NXP284" s="37"/>
      <c r="NXQ284" s="37"/>
      <c r="NXR284" s="28"/>
      <c r="NXS284" s="11"/>
      <c r="NXT284" s="10"/>
      <c r="NXU284" s="37"/>
      <c r="NXV284" s="162"/>
      <c r="NXW284" s="162"/>
      <c r="NXX284" s="29"/>
      <c r="NXY284" s="12"/>
      <c r="NXZ284" s="37"/>
      <c r="NYA284" s="37"/>
      <c r="NYB284" s="11"/>
      <c r="NYC284" s="24"/>
      <c r="NYD284" s="28"/>
      <c r="NYE284" s="11"/>
      <c r="NYF284" s="12"/>
      <c r="NYG284" s="27"/>
      <c r="NYH284" s="37"/>
      <c r="NYI284" s="29"/>
      <c r="NYJ284" s="36"/>
      <c r="NYK284" s="14"/>
      <c r="NYL284" s="11"/>
      <c r="NYM284" s="13"/>
      <c r="NYN284" s="12"/>
      <c r="NYO284" s="12"/>
      <c r="NYP284" s="11"/>
      <c r="NYQ284" s="12"/>
      <c r="NYR284" s="162"/>
      <c r="NYS284" s="37"/>
      <c r="NYT284" s="37"/>
      <c r="NYU284" s="37"/>
      <c r="NYV284" s="37"/>
      <c r="NYW284" s="37"/>
      <c r="NYX284" s="28"/>
      <c r="NYY284" s="11"/>
      <c r="NYZ284" s="10"/>
      <c r="NZA284" s="37"/>
      <c r="NZB284" s="162"/>
      <c r="NZC284" s="162"/>
      <c r="NZD284" s="29"/>
      <c r="NZE284" s="12"/>
      <c r="NZF284" s="37"/>
      <c r="NZG284" s="37"/>
      <c r="NZH284" s="11"/>
      <c r="NZI284" s="24"/>
      <c r="NZJ284" s="28"/>
      <c r="NZK284" s="11"/>
      <c r="NZL284" s="12"/>
      <c r="NZM284" s="27"/>
      <c r="NZN284" s="37"/>
      <c r="NZO284" s="29"/>
      <c r="NZP284" s="36"/>
      <c r="NZQ284" s="14"/>
      <c r="NZR284" s="11"/>
      <c r="NZS284" s="13"/>
      <c r="NZT284" s="12"/>
      <c r="NZU284" s="12"/>
      <c r="NZV284" s="11"/>
      <c r="NZW284" s="12"/>
      <c r="NZX284" s="162"/>
      <c r="NZY284" s="37"/>
      <c r="NZZ284" s="37"/>
      <c r="OAA284" s="37"/>
      <c r="OAB284" s="37"/>
      <c r="OAC284" s="37"/>
      <c r="OAD284" s="28"/>
      <c r="OAE284" s="11"/>
      <c r="OAF284" s="10"/>
      <c r="OAG284" s="37"/>
      <c r="OAH284" s="162"/>
      <c r="OAI284" s="162"/>
      <c r="OAJ284" s="29"/>
      <c r="OAK284" s="12"/>
      <c r="OAL284" s="37"/>
      <c r="OAM284" s="37"/>
      <c r="OAN284" s="11"/>
      <c r="OAO284" s="24"/>
      <c r="OAP284" s="28"/>
      <c r="OAQ284" s="11"/>
      <c r="OAR284" s="12"/>
      <c r="OAS284" s="27"/>
      <c r="OAT284" s="37"/>
      <c r="OAU284" s="29"/>
      <c r="OAV284" s="36"/>
      <c r="OAW284" s="14"/>
      <c r="OAX284" s="11"/>
      <c r="OAY284" s="13"/>
      <c r="OAZ284" s="12"/>
      <c r="OBA284" s="12"/>
      <c r="OBB284" s="11"/>
      <c r="OBC284" s="12"/>
      <c r="OBD284" s="162"/>
      <c r="OBE284" s="37"/>
      <c r="OBF284" s="37"/>
      <c r="OBG284" s="37"/>
      <c r="OBH284" s="37"/>
      <c r="OBI284" s="37"/>
      <c r="OBJ284" s="28"/>
      <c r="OBK284" s="11"/>
      <c r="OBL284" s="10"/>
      <c r="OBM284" s="37"/>
      <c r="OBN284" s="162"/>
      <c r="OBO284" s="162"/>
      <c r="OBP284" s="29"/>
      <c r="OBQ284" s="12"/>
      <c r="OBR284" s="37"/>
      <c r="OBS284" s="37"/>
      <c r="OBT284" s="11"/>
      <c r="OBU284" s="24"/>
      <c r="OBV284" s="28"/>
      <c r="OBW284" s="11"/>
      <c r="OBX284" s="12"/>
      <c r="OBY284" s="27"/>
      <c r="OBZ284" s="37"/>
      <c r="OCA284" s="29"/>
      <c r="OCB284" s="36"/>
      <c r="OCC284" s="14"/>
      <c r="OCD284" s="11"/>
      <c r="OCE284" s="13"/>
      <c r="OCF284" s="12"/>
      <c r="OCG284" s="12"/>
      <c r="OCH284" s="11"/>
      <c r="OCI284" s="12"/>
      <c r="OCJ284" s="162"/>
      <c r="OCK284" s="37"/>
      <c r="OCL284" s="37"/>
      <c r="OCM284" s="37"/>
      <c r="OCN284" s="37"/>
      <c r="OCO284" s="37"/>
      <c r="OCP284" s="28"/>
      <c r="OCQ284" s="11"/>
      <c r="OCR284" s="10"/>
      <c r="OCS284" s="37"/>
      <c r="OCT284" s="162"/>
      <c r="OCU284" s="162"/>
      <c r="OCV284" s="29"/>
      <c r="OCW284" s="12"/>
      <c r="OCX284" s="37"/>
      <c r="OCY284" s="37"/>
      <c r="OCZ284" s="11"/>
      <c r="ODA284" s="24"/>
      <c r="ODB284" s="28"/>
      <c r="ODC284" s="11"/>
      <c r="ODD284" s="12"/>
      <c r="ODE284" s="27"/>
      <c r="ODF284" s="37"/>
      <c r="ODG284" s="29"/>
      <c r="ODH284" s="36"/>
      <c r="ODI284" s="14"/>
      <c r="ODJ284" s="11"/>
      <c r="ODK284" s="13"/>
      <c r="ODL284" s="12"/>
      <c r="ODM284" s="12"/>
      <c r="ODN284" s="11"/>
      <c r="ODO284" s="12"/>
      <c r="ODP284" s="162"/>
      <c r="ODQ284" s="37"/>
      <c r="ODR284" s="37"/>
      <c r="ODS284" s="37"/>
      <c r="ODT284" s="37"/>
      <c r="ODU284" s="37"/>
      <c r="ODV284" s="28"/>
      <c r="ODW284" s="11"/>
      <c r="ODX284" s="10"/>
      <c r="ODY284" s="37"/>
      <c r="ODZ284" s="162"/>
      <c r="OEA284" s="162"/>
      <c r="OEB284" s="29"/>
      <c r="OEC284" s="12"/>
      <c r="OED284" s="37"/>
      <c r="OEE284" s="37"/>
      <c r="OEF284" s="11"/>
      <c r="OEG284" s="24"/>
      <c r="OEH284" s="28"/>
      <c r="OEI284" s="11"/>
      <c r="OEJ284" s="12"/>
      <c r="OEK284" s="27"/>
      <c r="OEL284" s="37"/>
      <c r="OEM284" s="29"/>
      <c r="OEN284" s="36"/>
      <c r="OEO284" s="14"/>
      <c r="OEP284" s="11"/>
      <c r="OEQ284" s="13"/>
      <c r="OER284" s="12"/>
      <c r="OES284" s="12"/>
      <c r="OET284" s="11"/>
      <c r="OEU284" s="12"/>
      <c r="OEV284" s="162"/>
      <c r="OEW284" s="37"/>
      <c r="OEX284" s="37"/>
      <c r="OEY284" s="37"/>
      <c r="OEZ284" s="37"/>
      <c r="OFA284" s="37"/>
      <c r="OFB284" s="28"/>
      <c r="OFC284" s="11"/>
      <c r="OFD284" s="10"/>
      <c r="OFE284" s="37"/>
      <c r="OFF284" s="162"/>
      <c r="OFG284" s="162"/>
      <c r="OFH284" s="29"/>
      <c r="OFI284" s="12"/>
      <c r="OFJ284" s="37"/>
      <c r="OFK284" s="37"/>
      <c r="OFL284" s="11"/>
      <c r="OFM284" s="24"/>
      <c r="OFN284" s="28"/>
      <c r="OFO284" s="11"/>
      <c r="OFP284" s="12"/>
      <c r="OFQ284" s="27"/>
      <c r="OFR284" s="37"/>
      <c r="OFS284" s="29"/>
      <c r="OFT284" s="36"/>
      <c r="OFU284" s="14"/>
      <c r="OFV284" s="11"/>
      <c r="OFW284" s="13"/>
      <c r="OFX284" s="12"/>
      <c r="OFY284" s="12"/>
      <c r="OFZ284" s="11"/>
      <c r="OGA284" s="12"/>
      <c r="OGB284" s="162"/>
      <c r="OGC284" s="37"/>
      <c r="OGD284" s="37"/>
      <c r="OGE284" s="37"/>
      <c r="OGF284" s="37"/>
      <c r="OGG284" s="37"/>
      <c r="OGH284" s="28"/>
      <c r="OGI284" s="11"/>
      <c r="OGJ284" s="10"/>
      <c r="OGK284" s="37"/>
      <c r="OGL284" s="162"/>
      <c r="OGM284" s="162"/>
      <c r="OGN284" s="29"/>
      <c r="OGO284" s="12"/>
      <c r="OGP284" s="37"/>
      <c r="OGQ284" s="37"/>
      <c r="OGR284" s="11"/>
      <c r="OGS284" s="24"/>
      <c r="OGT284" s="28"/>
      <c r="OGU284" s="11"/>
      <c r="OGV284" s="12"/>
      <c r="OGW284" s="27"/>
      <c r="OGX284" s="37"/>
      <c r="OGY284" s="29"/>
      <c r="OGZ284" s="36"/>
      <c r="OHA284" s="14"/>
      <c r="OHB284" s="11"/>
      <c r="OHC284" s="13"/>
      <c r="OHD284" s="12"/>
      <c r="OHE284" s="12"/>
      <c r="OHF284" s="11"/>
      <c r="OHG284" s="12"/>
      <c r="OHH284" s="162"/>
      <c r="OHI284" s="37"/>
      <c r="OHJ284" s="37"/>
      <c r="OHK284" s="37"/>
      <c r="OHL284" s="37"/>
      <c r="OHM284" s="37"/>
      <c r="OHN284" s="28"/>
      <c r="OHO284" s="11"/>
      <c r="OHP284" s="10"/>
      <c r="OHQ284" s="37"/>
      <c r="OHR284" s="162"/>
      <c r="OHS284" s="162"/>
      <c r="OHT284" s="29"/>
      <c r="OHU284" s="12"/>
      <c r="OHV284" s="37"/>
      <c r="OHW284" s="37"/>
      <c r="OHX284" s="11"/>
      <c r="OHY284" s="24"/>
      <c r="OHZ284" s="28"/>
      <c r="OIA284" s="11"/>
      <c r="OIB284" s="12"/>
      <c r="OIC284" s="27"/>
      <c r="OID284" s="37"/>
      <c r="OIE284" s="29"/>
      <c r="OIF284" s="36"/>
      <c r="OIG284" s="14"/>
      <c r="OIH284" s="11"/>
      <c r="OII284" s="13"/>
      <c r="OIJ284" s="12"/>
      <c r="OIK284" s="12"/>
      <c r="OIL284" s="11"/>
      <c r="OIM284" s="12"/>
      <c r="OIN284" s="162"/>
      <c r="OIO284" s="37"/>
      <c r="OIP284" s="37"/>
      <c r="OIQ284" s="37"/>
      <c r="OIR284" s="37"/>
      <c r="OIS284" s="37"/>
      <c r="OIT284" s="28"/>
      <c r="OIU284" s="11"/>
      <c r="OIV284" s="10"/>
      <c r="OIW284" s="37"/>
      <c r="OIX284" s="162"/>
      <c r="OIY284" s="162"/>
      <c r="OIZ284" s="29"/>
      <c r="OJA284" s="12"/>
      <c r="OJB284" s="37"/>
      <c r="OJC284" s="37"/>
      <c r="OJD284" s="11"/>
      <c r="OJE284" s="24"/>
      <c r="OJF284" s="28"/>
      <c r="OJG284" s="11"/>
      <c r="OJH284" s="12"/>
      <c r="OJI284" s="27"/>
      <c r="OJJ284" s="37"/>
      <c r="OJK284" s="29"/>
      <c r="OJL284" s="36"/>
      <c r="OJM284" s="14"/>
      <c r="OJN284" s="11"/>
      <c r="OJO284" s="13"/>
      <c r="OJP284" s="12"/>
      <c r="OJQ284" s="12"/>
      <c r="OJR284" s="11"/>
      <c r="OJS284" s="12"/>
      <c r="OJT284" s="162"/>
      <c r="OJU284" s="37"/>
      <c r="OJV284" s="37"/>
      <c r="OJW284" s="37"/>
      <c r="OJX284" s="37"/>
      <c r="OJY284" s="37"/>
      <c r="OJZ284" s="28"/>
      <c r="OKA284" s="11"/>
      <c r="OKB284" s="10"/>
      <c r="OKC284" s="37"/>
      <c r="OKD284" s="162"/>
      <c r="OKE284" s="162"/>
      <c r="OKF284" s="29"/>
      <c r="OKG284" s="12"/>
      <c r="OKH284" s="37"/>
      <c r="OKI284" s="37"/>
      <c r="OKJ284" s="11"/>
      <c r="OKK284" s="24"/>
      <c r="OKL284" s="28"/>
      <c r="OKM284" s="11"/>
      <c r="OKN284" s="12"/>
      <c r="OKO284" s="27"/>
      <c r="OKP284" s="37"/>
      <c r="OKQ284" s="29"/>
      <c r="OKR284" s="36"/>
      <c r="OKS284" s="14"/>
      <c r="OKT284" s="11"/>
      <c r="OKU284" s="13"/>
      <c r="OKV284" s="12"/>
      <c r="OKW284" s="12"/>
      <c r="OKX284" s="11"/>
      <c r="OKY284" s="12"/>
      <c r="OKZ284" s="162"/>
      <c r="OLA284" s="37"/>
      <c r="OLB284" s="37"/>
      <c r="OLC284" s="37"/>
      <c r="OLD284" s="37"/>
      <c r="OLE284" s="37"/>
      <c r="OLF284" s="28"/>
      <c r="OLG284" s="11"/>
      <c r="OLH284" s="10"/>
      <c r="OLI284" s="37"/>
      <c r="OLJ284" s="162"/>
      <c r="OLK284" s="162"/>
      <c r="OLL284" s="29"/>
      <c r="OLM284" s="12"/>
      <c r="OLN284" s="37"/>
      <c r="OLO284" s="37"/>
      <c r="OLP284" s="11"/>
      <c r="OLQ284" s="24"/>
      <c r="OLR284" s="28"/>
      <c r="OLS284" s="11"/>
      <c r="OLT284" s="12"/>
      <c r="OLU284" s="27"/>
      <c r="OLV284" s="37"/>
      <c r="OLW284" s="29"/>
      <c r="OLX284" s="36"/>
      <c r="OLY284" s="14"/>
      <c r="OLZ284" s="11"/>
      <c r="OMA284" s="13"/>
      <c r="OMB284" s="12"/>
      <c r="OMC284" s="12"/>
      <c r="OMD284" s="11"/>
      <c r="OME284" s="12"/>
      <c r="OMF284" s="162"/>
      <c r="OMG284" s="37"/>
      <c r="OMH284" s="37"/>
      <c r="OMI284" s="37"/>
      <c r="OMJ284" s="37"/>
      <c r="OMK284" s="37"/>
      <c r="OML284" s="28"/>
      <c r="OMM284" s="11"/>
      <c r="OMN284" s="10"/>
      <c r="OMO284" s="37"/>
      <c r="OMP284" s="162"/>
      <c r="OMQ284" s="162"/>
      <c r="OMR284" s="29"/>
      <c r="OMS284" s="12"/>
      <c r="OMT284" s="37"/>
      <c r="OMU284" s="37"/>
      <c r="OMV284" s="11"/>
      <c r="OMW284" s="24"/>
      <c r="OMX284" s="28"/>
      <c r="OMY284" s="11"/>
      <c r="OMZ284" s="12"/>
      <c r="ONA284" s="27"/>
      <c r="ONB284" s="37"/>
      <c r="ONC284" s="29"/>
      <c r="OND284" s="36"/>
      <c r="ONE284" s="14"/>
      <c r="ONF284" s="11"/>
      <c r="ONG284" s="13"/>
      <c r="ONH284" s="12"/>
      <c r="ONI284" s="12"/>
      <c r="ONJ284" s="11"/>
      <c r="ONK284" s="12"/>
      <c r="ONL284" s="162"/>
      <c r="ONM284" s="37"/>
      <c r="ONN284" s="37"/>
      <c r="ONO284" s="37"/>
      <c r="ONP284" s="37"/>
      <c r="ONQ284" s="37"/>
      <c r="ONR284" s="28"/>
      <c r="ONS284" s="11"/>
      <c r="ONT284" s="10"/>
      <c r="ONU284" s="37"/>
      <c r="ONV284" s="162"/>
      <c r="ONW284" s="162"/>
      <c r="ONX284" s="29"/>
      <c r="ONY284" s="12"/>
      <c r="ONZ284" s="37"/>
      <c r="OOA284" s="37"/>
      <c r="OOB284" s="11"/>
      <c r="OOC284" s="24"/>
      <c r="OOD284" s="28"/>
      <c r="OOE284" s="11"/>
      <c r="OOF284" s="12"/>
      <c r="OOG284" s="27"/>
      <c r="OOH284" s="37"/>
      <c r="OOI284" s="29"/>
      <c r="OOJ284" s="36"/>
      <c r="OOK284" s="14"/>
      <c r="OOL284" s="11"/>
      <c r="OOM284" s="13"/>
      <c r="OON284" s="12"/>
      <c r="OOO284" s="12"/>
      <c r="OOP284" s="11"/>
      <c r="OOQ284" s="12"/>
      <c r="OOR284" s="162"/>
      <c r="OOS284" s="37"/>
      <c r="OOT284" s="37"/>
      <c r="OOU284" s="37"/>
      <c r="OOV284" s="37"/>
      <c r="OOW284" s="37"/>
      <c r="OOX284" s="28"/>
      <c r="OOY284" s="11"/>
      <c r="OOZ284" s="10"/>
      <c r="OPA284" s="37"/>
      <c r="OPB284" s="162"/>
      <c r="OPC284" s="162"/>
      <c r="OPD284" s="29"/>
      <c r="OPE284" s="12"/>
      <c r="OPF284" s="37"/>
      <c r="OPG284" s="37"/>
      <c r="OPH284" s="11"/>
      <c r="OPI284" s="24"/>
      <c r="OPJ284" s="28"/>
      <c r="OPK284" s="11"/>
      <c r="OPL284" s="12"/>
      <c r="OPM284" s="27"/>
      <c r="OPN284" s="37"/>
      <c r="OPO284" s="29"/>
      <c r="OPP284" s="36"/>
      <c r="OPQ284" s="14"/>
      <c r="OPR284" s="11"/>
      <c r="OPS284" s="13"/>
      <c r="OPT284" s="12"/>
      <c r="OPU284" s="12"/>
      <c r="OPV284" s="11"/>
      <c r="OPW284" s="12"/>
      <c r="OPX284" s="162"/>
      <c r="OPY284" s="37"/>
      <c r="OPZ284" s="37"/>
      <c r="OQA284" s="37"/>
      <c r="OQB284" s="37"/>
      <c r="OQC284" s="37"/>
      <c r="OQD284" s="28"/>
      <c r="OQE284" s="11"/>
      <c r="OQF284" s="10"/>
      <c r="OQG284" s="37"/>
      <c r="OQH284" s="162"/>
      <c r="OQI284" s="162"/>
      <c r="OQJ284" s="29"/>
      <c r="OQK284" s="12"/>
      <c r="OQL284" s="37"/>
      <c r="OQM284" s="37"/>
      <c r="OQN284" s="11"/>
      <c r="OQO284" s="24"/>
      <c r="OQP284" s="28"/>
      <c r="OQQ284" s="11"/>
      <c r="OQR284" s="12"/>
      <c r="OQS284" s="27"/>
      <c r="OQT284" s="37"/>
      <c r="OQU284" s="29"/>
      <c r="OQV284" s="36"/>
      <c r="OQW284" s="14"/>
      <c r="OQX284" s="11"/>
      <c r="OQY284" s="13"/>
      <c r="OQZ284" s="12"/>
      <c r="ORA284" s="12"/>
      <c r="ORB284" s="11"/>
      <c r="ORC284" s="12"/>
      <c r="ORD284" s="162"/>
      <c r="ORE284" s="37"/>
      <c r="ORF284" s="37"/>
      <c r="ORG284" s="37"/>
      <c r="ORH284" s="37"/>
      <c r="ORI284" s="37"/>
      <c r="ORJ284" s="28"/>
      <c r="ORK284" s="11"/>
      <c r="ORL284" s="10"/>
      <c r="ORM284" s="37"/>
      <c r="ORN284" s="162"/>
      <c r="ORO284" s="162"/>
      <c r="ORP284" s="29"/>
      <c r="ORQ284" s="12"/>
      <c r="ORR284" s="37"/>
      <c r="ORS284" s="37"/>
      <c r="ORT284" s="11"/>
      <c r="ORU284" s="24"/>
      <c r="ORV284" s="28"/>
      <c r="ORW284" s="11"/>
      <c r="ORX284" s="12"/>
      <c r="ORY284" s="27"/>
      <c r="ORZ284" s="37"/>
      <c r="OSA284" s="29"/>
      <c r="OSB284" s="36"/>
      <c r="OSC284" s="14"/>
      <c r="OSD284" s="11"/>
      <c r="OSE284" s="13"/>
      <c r="OSF284" s="12"/>
      <c r="OSG284" s="12"/>
      <c r="OSH284" s="11"/>
      <c r="OSI284" s="12"/>
      <c r="OSJ284" s="162"/>
      <c r="OSK284" s="37"/>
      <c r="OSL284" s="37"/>
      <c r="OSM284" s="37"/>
      <c r="OSN284" s="37"/>
      <c r="OSO284" s="37"/>
      <c r="OSP284" s="28"/>
      <c r="OSQ284" s="11"/>
      <c r="OSR284" s="10"/>
      <c r="OSS284" s="37"/>
      <c r="OST284" s="162"/>
      <c r="OSU284" s="162"/>
      <c r="OSV284" s="29"/>
      <c r="OSW284" s="12"/>
      <c r="OSX284" s="37"/>
      <c r="OSY284" s="37"/>
      <c r="OSZ284" s="11"/>
      <c r="OTA284" s="24"/>
      <c r="OTB284" s="28"/>
      <c r="OTC284" s="11"/>
      <c r="OTD284" s="12"/>
      <c r="OTE284" s="27"/>
      <c r="OTF284" s="37"/>
      <c r="OTG284" s="29"/>
      <c r="OTH284" s="36"/>
      <c r="OTI284" s="14"/>
      <c r="OTJ284" s="11"/>
      <c r="OTK284" s="13"/>
      <c r="OTL284" s="12"/>
      <c r="OTM284" s="12"/>
      <c r="OTN284" s="11"/>
      <c r="OTO284" s="12"/>
      <c r="OTP284" s="162"/>
      <c r="OTQ284" s="37"/>
      <c r="OTR284" s="37"/>
      <c r="OTS284" s="37"/>
      <c r="OTT284" s="37"/>
      <c r="OTU284" s="37"/>
      <c r="OTV284" s="28"/>
      <c r="OTW284" s="11"/>
      <c r="OTX284" s="10"/>
      <c r="OTY284" s="37"/>
      <c r="OTZ284" s="162"/>
      <c r="OUA284" s="162"/>
      <c r="OUB284" s="29"/>
      <c r="OUC284" s="12"/>
      <c r="OUD284" s="37"/>
      <c r="OUE284" s="37"/>
      <c r="OUF284" s="11"/>
      <c r="OUG284" s="24"/>
      <c r="OUH284" s="28"/>
      <c r="OUI284" s="11"/>
      <c r="OUJ284" s="12"/>
      <c r="OUK284" s="27"/>
      <c r="OUL284" s="37"/>
      <c r="OUM284" s="29"/>
      <c r="OUN284" s="36"/>
      <c r="OUO284" s="14"/>
      <c r="OUP284" s="11"/>
      <c r="OUQ284" s="13"/>
      <c r="OUR284" s="12"/>
      <c r="OUS284" s="12"/>
      <c r="OUT284" s="11"/>
      <c r="OUU284" s="12"/>
      <c r="OUV284" s="162"/>
      <c r="OUW284" s="37"/>
      <c r="OUX284" s="37"/>
      <c r="OUY284" s="37"/>
      <c r="OUZ284" s="37"/>
      <c r="OVA284" s="37"/>
      <c r="OVB284" s="28"/>
      <c r="OVC284" s="11"/>
      <c r="OVD284" s="10"/>
      <c r="OVE284" s="37"/>
      <c r="OVF284" s="162"/>
      <c r="OVG284" s="162"/>
      <c r="OVH284" s="29"/>
      <c r="OVI284" s="12"/>
      <c r="OVJ284" s="37"/>
      <c r="OVK284" s="37"/>
      <c r="OVL284" s="11"/>
      <c r="OVM284" s="24"/>
      <c r="OVN284" s="28"/>
      <c r="OVO284" s="11"/>
      <c r="OVP284" s="12"/>
      <c r="OVQ284" s="27"/>
      <c r="OVR284" s="37"/>
      <c r="OVS284" s="29"/>
      <c r="OVT284" s="36"/>
      <c r="OVU284" s="14"/>
      <c r="OVV284" s="11"/>
      <c r="OVW284" s="13"/>
      <c r="OVX284" s="12"/>
      <c r="OVY284" s="12"/>
      <c r="OVZ284" s="11"/>
      <c r="OWA284" s="12"/>
      <c r="OWB284" s="162"/>
      <c r="OWC284" s="37"/>
      <c r="OWD284" s="37"/>
      <c r="OWE284" s="37"/>
      <c r="OWF284" s="37"/>
      <c r="OWG284" s="37"/>
      <c r="OWH284" s="28"/>
      <c r="OWI284" s="11"/>
      <c r="OWJ284" s="10"/>
      <c r="OWK284" s="37"/>
      <c r="OWL284" s="162"/>
      <c r="OWM284" s="162"/>
      <c r="OWN284" s="29"/>
      <c r="OWO284" s="12"/>
      <c r="OWP284" s="37"/>
      <c r="OWQ284" s="37"/>
      <c r="OWR284" s="11"/>
      <c r="OWS284" s="24"/>
      <c r="OWT284" s="28"/>
      <c r="OWU284" s="11"/>
      <c r="OWV284" s="12"/>
      <c r="OWW284" s="27"/>
      <c r="OWX284" s="37"/>
      <c r="OWY284" s="29"/>
      <c r="OWZ284" s="36"/>
      <c r="OXA284" s="14"/>
      <c r="OXB284" s="11"/>
      <c r="OXC284" s="13"/>
      <c r="OXD284" s="12"/>
      <c r="OXE284" s="12"/>
      <c r="OXF284" s="11"/>
      <c r="OXG284" s="12"/>
      <c r="OXH284" s="162"/>
      <c r="OXI284" s="37"/>
      <c r="OXJ284" s="37"/>
      <c r="OXK284" s="37"/>
      <c r="OXL284" s="37"/>
      <c r="OXM284" s="37"/>
      <c r="OXN284" s="28"/>
      <c r="OXO284" s="11"/>
      <c r="OXP284" s="10"/>
      <c r="OXQ284" s="37"/>
      <c r="OXR284" s="162"/>
      <c r="OXS284" s="162"/>
      <c r="OXT284" s="29"/>
      <c r="OXU284" s="12"/>
      <c r="OXV284" s="37"/>
      <c r="OXW284" s="37"/>
      <c r="OXX284" s="11"/>
      <c r="OXY284" s="24"/>
      <c r="OXZ284" s="28"/>
      <c r="OYA284" s="11"/>
      <c r="OYB284" s="12"/>
      <c r="OYC284" s="27"/>
      <c r="OYD284" s="37"/>
      <c r="OYE284" s="29"/>
      <c r="OYF284" s="36"/>
      <c r="OYG284" s="14"/>
      <c r="OYH284" s="11"/>
      <c r="OYI284" s="13"/>
      <c r="OYJ284" s="12"/>
      <c r="OYK284" s="12"/>
      <c r="OYL284" s="11"/>
      <c r="OYM284" s="12"/>
      <c r="OYN284" s="162"/>
      <c r="OYO284" s="37"/>
      <c r="OYP284" s="37"/>
      <c r="OYQ284" s="37"/>
      <c r="OYR284" s="37"/>
      <c r="OYS284" s="37"/>
      <c r="OYT284" s="28"/>
      <c r="OYU284" s="11"/>
      <c r="OYV284" s="10"/>
      <c r="OYW284" s="37"/>
      <c r="OYX284" s="162"/>
      <c r="OYY284" s="162"/>
      <c r="OYZ284" s="29"/>
      <c r="OZA284" s="12"/>
      <c r="OZB284" s="37"/>
      <c r="OZC284" s="37"/>
      <c r="OZD284" s="11"/>
      <c r="OZE284" s="24"/>
      <c r="OZF284" s="28"/>
      <c r="OZG284" s="11"/>
      <c r="OZH284" s="12"/>
      <c r="OZI284" s="27"/>
      <c r="OZJ284" s="37"/>
      <c r="OZK284" s="29"/>
      <c r="OZL284" s="36"/>
      <c r="OZM284" s="14"/>
      <c r="OZN284" s="11"/>
      <c r="OZO284" s="13"/>
      <c r="OZP284" s="12"/>
      <c r="OZQ284" s="12"/>
      <c r="OZR284" s="11"/>
      <c r="OZS284" s="12"/>
      <c r="OZT284" s="162"/>
      <c r="OZU284" s="37"/>
      <c r="OZV284" s="37"/>
      <c r="OZW284" s="37"/>
      <c r="OZX284" s="37"/>
      <c r="OZY284" s="37"/>
      <c r="OZZ284" s="28"/>
      <c r="PAA284" s="11"/>
      <c r="PAB284" s="10"/>
      <c r="PAC284" s="37"/>
      <c r="PAD284" s="162"/>
      <c r="PAE284" s="162"/>
      <c r="PAF284" s="29"/>
      <c r="PAG284" s="12"/>
      <c r="PAH284" s="37"/>
      <c r="PAI284" s="37"/>
      <c r="PAJ284" s="11"/>
      <c r="PAK284" s="24"/>
      <c r="PAL284" s="28"/>
      <c r="PAM284" s="11"/>
      <c r="PAN284" s="12"/>
      <c r="PAO284" s="27"/>
      <c r="PAP284" s="37"/>
      <c r="PAQ284" s="29"/>
      <c r="PAR284" s="36"/>
      <c r="PAS284" s="14"/>
      <c r="PAT284" s="11"/>
      <c r="PAU284" s="13"/>
      <c r="PAV284" s="12"/>
      <c r="PAW284" s="12"/>
      <c r="PAX284" s="11"/>
      <c r="PAY284" s="12"/>
      <c r="PAZ284" s="162"/>
      <c r="PBA284" s="37"/>
      <c r="PBB284" s="37"/>
      <c r="PBC284" s="37"/>
      <c r="PBD284" s="37"/>
      <c r="PBE284" s="37"/>
      <c r="PBF284" s="28"/>
      <c r="PBG284" s="11"/>
      <c r="PBH284" s="10"/>
      <c r="PBI284" s="37"/>
      <c r="PBJ284" s="162"/>
      <c r="PBK284" s="162"/>
      <c r="PBL284" s="29"/>
      <c r="PBM284" s="12"/>
      <c r="PBN284" s="37"/>
      <c r="PBO284" s="37"/>
      <c r="PBP284" s="11"/>
      <c r="PBQ284" s="24"/>
      <c r="PBR284" s="28"/>
      <c r="PBS284" s="11"/>
      <c r="PBT284" s="12"/>
      <c r="PBU284" s="27"/>
      <c r="PBV284" s="37"/>
      <c r="PBW284" s="29"/>
      <c r="PBX284" s="36"/>
      <c r="PBY284" s="14"/>
      <c r="PBZ284" s="11"/>
      <c r="PCA284" s="13"/>
      <c r="PCB284" s="12"/>
      <c r="PCC284" s="12"/>
      <c r="PCD284" s="11"/>
      <c r="PCE284" s="12"/>
      <c r="PCF284" s="162"/>
      <c r="PCG284" s="37"/>
      <c r="PCH284" s="37"/>
      <c r="PCI284" s="37"/>
      <c r="PCJ284" s="37"/>
      <c r="PCK284" s="37"/>
      <c r="PCL284" s="28"/>
      <c r="PCM284" s="11"/>
      <c r="PCN284" s="10"/>
      <c r="PCO284" s="37"/>
      <c r="PCP284" s="162"/>
      <c r="PCQ284" s="162"/>
      <c r="PCR284" s="29"/>
      <c r="PCS284" s="12"/>
      <c r="PCT284" s="37"/>
      <c r="PCU284" s="37"/>
      <c r="PCV284" s="11"/>
      <c r="PCW284" s="24"/>
      <c r="PCX284" s="28"/>
      <c r="PCY284" s="11"/>
      <c r="PCZ284" s="12"/>
      <c r="PDA284" s="27"/>
      <c r="PDB284" s="37"/>
      <c r="PDC284" s="29"/>
      <c r="PDD284" s="36"/>
      <c r="PDE284" s="14"/>
      <c r="PDF284" s="11"/>
      <c r="PDG284" s="13"/>
      <c r="PDH284" s="12"/>
      <c r="PDI284" s="12"/>
      <c r="PDJ284" s="11"/>
      <c r="PDK284" s="12"/>
      <c r="PDL284" s="162"/>
      <c r="PDM284" s="37"/>
      <c r="PDN284" s="37"/>
      <c r="PDO284" s="37"/>
      <c r="PDP284" s="37"/>
      <c r="PDQ284" s="37"/>
      <c r="PDR284" s="28"/>
      <c r="PDS284" s="11"/>
      <c r="PDT284" s="10"/>
      <c r="PDU284" s="37"/>
      <c r="PDV284" s="162"/>
      <c r="PDW284" s="162"/>
      <c r="PDX284" s="29"/>
      <c r="PDY284" s="12"/>
      <c r="PDZ284" s="37"/>
      <c r="PEA284" s="37"/>
      <c r="PEB284" s="11"/>
      <c r="PEC284" s="24"/>
      <c r="PED284" s="28"/>
      <c r="PEE284" s="11"/>
      <c r="PEF284" s="12"/>
      <c r="PEG284" s="27"/>
      <c r="PEH284" s="37"/>
      <c r="PEI284" s="29"/>
      <c r="PEJ284" s="36"/>
      <c r="PEK284" s="14"/>
      <c r="PEL284" s="11"/>
      <c r="PEM284" s="13"/>
      <c r="PEN284" s="12"/>
      <c r="PEO284" s="12"/>
      <c r="PEP284" s="11"/>
      <c r="PEQ284" s="12"/>
      <c r="PER284" s="162"/>
      <c r="PES284" s="37"/>
      <c r="PET284" s="37"/>
      <c r="PEU284" s="37"/>
      <c r="PEV284" s="37"/>
      <c r="PEW284" s="37"/>
      <c r="PEX284" s="28"/>
      <c r="PEY284" s="11"/>
      <c r="PEZ284" s="10"/>
      <c r="PFA284" s="37"/>
      <c r="PFB284" s="162"/>
      <c r="PFC284" s="162"/>
      <c r="PFD284" s="29"/>
      <c r="PFE284" s="12"/>
      <c r="PFF284" s="37"/>
      <c r="PFG284" s="37"/>
      <c r="PFH284" s="11"/>
      <c r="PFI284" s="24"/>
      <c r="PFJ284" s="28"/>
      <c r="PFK284" s="11"/>
      <c r="PFL284" s="12"/>
      <c r="PFM284" s="27"/>
      <c r="PFN284" s="37"/>
      <c r="PFO284" s="29"/>
      <c r="PFP284" s="36"/>
      <c r="PFQ284" s="14"/>
      <c r="PFR284" s="11"/>
      <c r="PFS284" s="13"/>
      <c r="PFT284" s="12"/>
      <c r="PFU284" s="12"/>
      <c r="PFV284" s="11"/>
      <c r="PFW284" s="12"/>
      <c r="PFX284" s="162"/>
      <c r="PFY284" s="37"/>
      <c r="PFZ284" s="37"/>
      <c r="PGA284" s="37"/>
      <c r="PGB284" s="37"/>
      <c r="PGC284" s="37"/>
      <c r="PGD284" s="28"/>
      <c r="PGE284" s="11"/>
      <c r="PGF284" s="10"/>
      <c r="PGG284" s="37"/>
      <c r="PGH284" s="162"/>
      <c r="PGI284" s="162"/>
      <c r="PGJ284" s="29"/>
      <c r="PGK284" s="12"/>
      <c r="PGL284" s="37"/>
      <c r="PGM284" s="37"/>
      <c r="PGN284" s="11"/>
      <c r="PGO284" s="24"/>
      <c r="PGP284" s="28"/>
      <c r="PGQ284" s="11"/>
      <c r="PGR284" s="12"/>
      <c r="PGS284" s="27"/>
      <c r="PGT284" s="37"/>
      <c r="PGU284" s="29"/>
      <c r="PGV284" s="36"/>
      <c r="PGW284" s="14"/>
      <c r="PGX284" s="11"/>
      <c r="PGY284" s="13"/>
      <c r="PGZ284" s="12"/>
      <c r="PHA284" s="12"/>
      <c r="PHB284" s="11"/>
      <c r="PHC284" s="12"/>
      <c r="PHD284" s="162"/>
      <c r="PHE284" s="37"/>
      <c r="PHF284" s="37"/>
      <c r="PHG284" s="37"/>
      <c r="PHH284" s="37"/>
      <c r="PHI284" s="37"/>
      <c r="PHJ284" s="28"/>
      <c r="PHK284" s="11"/>
      <c r="PHL284" s="10"/>
      <c r="PHM284" s="37"/>
      <c r="PHN284" s="162"/>
      <c r="PHO284" s="162"/>
      <c r="PHP284" s="29"/>
      <c r="PHQ284" s="12"/>
      <c r="PHR284" s="37"/>
      <c r="PHS284" s="37"/>
      <c r="PHT284" s="11"/>
      <c r="PHU284" s="24"/>
      <c r="PHV284" s="28"/>
      <c r="PHW284" s="11"/>
      <c r="PHX284" s="12"/>
      <c r="PHY284" s="27"/>
      <c r="PHZ284" s="37"/>
      <c r="PIA284" s="29"/>
      <c r="PIB284" s="36"/>
      <c r="PIC284" s="14"/>
      <c r="PID284" s="11"/>
      <c r="PIE284" s="13"/>
      <c r="PIF284" s="12"/>
      <c r="PIG284" s="12"/>
      <c r="PIH284" s="11"/>
      <c r="PII284" s="12"/>
      <c r="PIJ284" s="162"/>
      <c r="PIK284" s="37"/>
      <c r="PIL284" s="37"/>
      <c r="PIM284" s="37"/>
      <c r="PIN284" s="37"/>
      <c r="PIO284" s="37"/>
      <c r="PIP284" s="28"/>
      <c r="PIQ284" s="11"/>
      <c r="PIR284" s="10"/>
      <c r="PIS284" s="37"/>
      <c r="PIT284" s="162"/>
      <c r="PIU284" s="162"/>
      <c r="PIV284" s="29"/>
      <c r="PIW284" s="12"/>
      <c r="PIX284" s="37"/>
      <c r="PIY284" s="37"/>
      <c r="PIZ284" s="11"/>
      <c r="PJA284" s="24"/>
      <c r="PJB284" s="28"/>
      <c r="PJC284" s="11"/>
      <c r="PJD284" s="12"/>
      <c r="PJE284" s="27"/>
      <c r="PJF284" s="37"/>
      <c r="PJG284" s="29"/>
      <c r="PJH284" s="36"/>
      <c r="PJI284" s="14"/>
      <c r="PJJ284" s="11"/>
      <c r="PJK284" s="13"/>
      <c r="PJL284" s="12"/>
      <c r="PJM284" s="12"/>
      <c r="PJN284" s="11"/>
      <c r="PJO284" s="12"/>
      <c r="PJP284" s="162"/>
      <c r="PJQ284" s="37"/>
      <c r="PJR284" s="37"/>
      <c r="PJS284" s="37"/>
      <c r="PJT284" s="37"/>
      <c r="PJU284" s="37"/>
      <c r="PJV284" s="28"/>
      <c r="PJW284" s="11"/>
      <c r="PJX284" s="10"/>
      <c r="PJY284" s="37"/>
      <c r="PJZ284" s="162"/>
      <c r="PKA284" s="162"/>
      <c r="PKB284" s="29"/>
      <c r="PKC284" s="12"/>
      <c r="PKD284" s="37"/>
      <c r="PKE284" s="37"/>
      <c r="PKF284" s="11"/>
      <c r="PKG284" s="24"/>
      <c r="PKH284" s="28"/>
      <c r="PKI284" s="11"/>
      <c r="PKJ284" s="12"/>
      <c r="PKK284" s="27"/>
      <c r="PKL284" s="37"/>
      <c r="PKM284" s="29"/>
      <c r="PKN284" s="36"/>
      <c r="PKO284" s="14"/>
      <c r="PKP284" s="11"/>
      <c r="PKQ284" s="13"/>
      <c r="PKR284" s="12"/>
      <c r="PKS284" s="12"/>
      <c r="PKT284" s="11"/>
      <c r="PKU284" s="12"/>
      <c r="PKV284" s="162"/>
      <c r="PKW284" s="37"/>
      <c r="PKX284" s="37"/>
      <c r="PKY284" s="37"/>
      <c r="PKZ284" s="37"/>
      <c r="PLA284" s="37"/>
      <c r="PLB284" s="28"/>
      <c r="PLC284" s="11"/>
      <c r="PLD284" s="10"/>
      <c r="PLE284" s="37"/>
      <c r="PLF284" s="162"/>
      <c r="PLG284" s="162"/>
      <c r="PLH284" s="29"/>
      <c r="PLI284" s="12"/>
      <c r="PLJ284" s="37"/>
      <c r="PLK284" s="37"/>
      <c r="PLL284" s="11"/>
      <c r="PLM284" s="24"/>
      <c r="PLN284" s="28"/>
      <c r="PLO284" s="11"/>
      <c r="PLP284" s="12"/>
      <c r="PLQ284" s="27"/>
      <c r="PLR284" s="37"/>
      <c r="PLS284" s="29"/>
      <c r="PLT284" s="36"/>
      <c r="PLU284" s="14"/>
      <c r="PLV284" s="11"/>
      <c r="PLW284" s="13"/>
      <c r="PLX284" s="12"/>
      <c r="PLY284" s="12"/>
      <c r="PLZ284" s="11"/>
      <c r="PMA284" s="12"/>
      <c r="PMB284" s="162"/>
      <c r="PMC284" s="37"/>
      <c r="PMD284" s="37"/>
      <c r="PME284" s="37"/>
      <c r="PMF284" s="37"/>
      <c r="PMG284" s="37"/>
      <c r="PMH284" s="28"/>
      <c r="PMI284" s="11"/>
      <c r="PMJ284" s="10"/>
      <c r="PMK284" s="37"/>
      <c r="PML284" s="162"/>
      <c r="PMM284" s="162"/>
      <c r="PMN284" s="29"/>
      <c r="PMO284" s="12"/>
      <c r="PMP284" s="37"/>
      <c r="PMQ284" s="37"/>
      <c r="PMR284" s="11"/>
      <c r="PMS284" s="24"/>
      <c r="PMT284" s="28"/>
      <c r="PMU284" s="11"/>
      <c r="PMV284" s="12"/>
      <c r="PMW284" s="27"/>
      <c r="PMX284" s="37"/>
      <c r="PMY284" s="29"/>
      <c r="PMZ284" s="36"/>
      <c r="PNA284" s="14"/>
      <c r="PNB284" s="11"/>
      <c r="PNC284" s="13"/>
      <c r="PND284" s="12"/>
      <c r="PNE284" s="12"/>
      <c r="PNF284" s="11"/>
      <c r="PNG284" s="12"/>
      <c r="PNH284" s="162"/>
      <c r="PNI284" s="37"/>
      <c r="PNJ284" s="37"/>
      <c r="PNK284" s="37"/>
      <c r="PNL284" s="37"/>
      <c r="PNM284" s="37"/>
      <c r="PNN284" s="28"/>
      <c r="PNO284" s="11"/>
      <c r="PNP284" s="10"/>
      <c r="PNQ284" s="37"/>
      <c r="PNR284" s="162"/>
      <c r="PNS284" s="162"/>
      <c r="PNT284" s="29"/>
      <c r="PNU284" s="12"/>
      <c r="PNV284" s="37"/>
      <c r="PNW284" s="37"/>
      <c r="PNX284" s="11"/>
      <c r="PNY284" s="24"/>
      <c r="PNZ284" s="28"/>
      <c r="POA284" s="11"/>
      <c r="POB284" s="12"/>
      <c r="POC284" s="27"/>
      <c r="POD284" s="37"/>
      <c r="POE284" s="29"/>
      <c r="POF284" s="36"/>
      <c r="POG284" s="14"/>
      <c r="POH284" s="11"/>
      <c r="POI284" s="13"/>
      <c r="POJ284" s="12"/>
      <c r="POK284" s="12"/>
      <c r="POL284" s="11"/>
      <c r="POM284" s="12"/>
      <c r="PON284" s="162"/>
      <c r="POO284" s="37"/>
      <c r="POP284" s="37"/>
      <c r="POQ284" s="37"/>
      <c r="POR284" s="37"/>
      <c r="POS284" s="37"/>
      <c r="POT284" s="28"/>
      <c r="POU284" s="11"/>
      <c r="POV284" s="10"/>
      <c r="POW284" s="37"/>
      <c r="POX284" s="162"/>
      <c r="POY284" s="162"/>
      <c r="POZ284" s="29"/>
      <c r="PPA284" s="12"/>
      <c r="PPB284" s="37"/>
      <c r="PPC284" s="37"/>
      <c r="PPD284" s="11"/>
      <c r="PPE284" s="24"/>
      <c r="PPF284" s="28"/>
      <c r="PPG284" s="11"/>
      <c r="PPH284" s="12"/>
      <c r="PPI284" s="27"/>
      <c r="PPJ284" s="37"/>
      <c r="PPK284" s="29"/>
      <c r="PPL284" s="36"/>
      <c r="PPM284" s="14"/>
      <c r="PPN284" s="11"/>
      <c r="PPO284" s="13"/>
      <c r="PPP284" s="12"/>
      <c r="PPQ284" s="12"/>
      <c r="PPR284" s="11"/>
      <c r="PPS284" s="12"/>
      <c r="PPT284" s="162"/>
      <c r="PPU284" s="37"/>
      <c r="PPV284" s="37"/>
      <c r="PPW284" s="37"/>
      <c r="PPX284" s="37"/>
      <c r="PPY284" s="37"/>
      <c r="PPZ284" s="28"/>
      <c r="PQA284" s="11"/>
      <c r="PQB284" s="10"/>
      <c r="PQC284" s="37"/>
      <c r="PQD284" s="162"/>
      <c r="PQE284" s="162"/>
      <c r="PQF284" s="29"/>
      <c r="PQG284" s="12"/>
      <c r="PQH284" s="37"/>
      <c r="PQI284" s="37"/>
      <c r="PQJ284" s="11"/>
      <c r="PQK284" s="24"/>
      <c r="PQL284" s="28"/>
      <c r="PQM284" s="11"/>
      <c r="PQN284" s="12"/>
      <c r="PQO284" s="27"/>
      <c r="PQP284" s="37"/>
      <c r="PQQ284" s="29"/>
      <c r="PQR284" s="36"/>
      <c r="PQS284" s="14"/>
      <c r="PQT284" s="11"/>
      <c r="PQU284" s="13"/>
      <c r="PQV284" s="12"/>
      <c r="PQW284" s="12"/>
      <c r="PQX284" s="11"/>
      <c r="PQY284" s="12"/>
      <c r="PQZ284" s="162"/>
      <c r="PRA284" s="37"/>
      <c r="PRB284" s="37"/>
      <c r="PRC284" s="37"/>
      <c r="PRD284" s="37"/>
      <c r="PRE284" s="37"/>
      <c r="PRF284" s="28"/>
      <c r="PRG284" s="11"/>
      <c r="PRH284" s="10"/>
      <c r="PRI284" s="37"/>
      <c r="PRJ284" s="162"/>
      <c r="PRK284" s="162"/>
      <c r="PRL284" s="29"/>
      <c r="PRM284" s="12"/>
      <c r="PRN284" s="37"/>
      <c r="PRO284" s="37"/>
      <c r="PRP284" s="11"/>
      <c r="PRQ284" s="24"/>
      <c r="PRR284" s="28"/>
      <c r="PRS284" s="11"/>
      <c r="PRT284" s="12"/>
      <c r="PRU284" s="27"/>
      <c r="PRV284" s="37"/>
      <c r="PRW284" s="29"/>
      <c r="PRX284" s="36"/>
      <c r="PRY284" s="14"/>
      <c r="PRZ284" s="11"/>
      <c r="PSA284" s="13"/>
      <c r="PSB284" s="12"/>
      <c r="PSC284" s="12"/>
      <c r="PSD284" s="11"/>
      <c r="PSE284" s="12"/>
      <c r="PSF284" s="162"/>
      <c r="PSG284" s="37"/>
      <c r="PSH284" s="37"/>
      <c r="PSI284" s="37"/>
      <c r="PSJ284" s="37"/>
      <c r="PSK284" s="37"/>
      <c r="PSL284" s="28"/>
      <c r="PSM284" s="11"/>
      <c r="PSN284" s="10"/>
      <c r="PSO284" s="37"/>
      <c r="PSP284" s="162"/>
      <c r="PSQ284" s="162"/>
      <c r="PSR284" s="29"/>
      <c r="PSS284" s="12"/>
      <c r="PST284" s="37"/>
      <c r="PSU284" s="37"/>
      <c r="PSV284" s="11"/>
      <c r="PSW284" s="24"/>
      <c r="PSX284" s="28"/>
      <c r="PSY284" s="11"/>
      <c r="PSZ284" s="12"/>
      <c r="PTA284" s="27"/>
      <c r="PTB284" s="37"/>
      <c r="PTC284" s="29"/>
      <c r="PTD284" s="36"/>
      <c r="PTE284" s="14"/>
      <c r="PTF284" s="11"/>
      <c r="PTG284" s="13"/>
      <c r="PTH284" s="12"/>
      <c r="PTI284" s="12"/>
      <c r="PTJ284" s="11"/>
      <c r="PTK284" s="12"/>
      <c r="PTL284" s="162"/>
      <c r="PTM284" s="37"/>
      <c r="PTN284" s="37"/>
      <c r="PTO284" s="37"/>
      <c r="PTP284" s="37"/>
      <c r="PTQ284" s="37"/>
      <c r="PTR284" s="28"/>
      <c r="PTS284" s="11"/>
      <c r="PTT284" s="10"/>
      <c r="PTU284" s="37"/>
      <c r="PTV284" s="162"/>
      <c r="PTW284" s="162"/>
      <c r="PTX284" s="29"/>
      <c r="PTY284" s="12"/>
      <c r="PTZ284" s="37"/>
      <c r="PUA284" s="37"/>
      <c r="PUB284" s="11"/>
      <c r="PUC284" s="24"/>
      <c r="PUD284" s="28"/>
      <c r="PUE284" s="11"/>
      <c r="PUF284" s="12"/>
      <c r="PUG284" s="27"/>
      <c r="PUH284" s="37"/>
      <c r="PUI284" s="29"/>
      <c r="PUJ284" s="36"/>
      <c r="PUK284" s="14"/>
      <c r="PUL284" s="11"/>
      <c r="PUM284" s="13"/>
      <c r="PUN284" s="12"/>
      <c r="PUO284" s="12"/>
      <c r="PUP284" s="11"/>
      <c r="PUQ284" s="12"/>
      <c r="PUR284" s="162"/>
      <c r="PUS284" s="37"/>
      <c r="PUT284" s="37"/>
      <c r="PUU284" s="37"/>
      <c r="PUV284" s="37"/>
      <c r="PUW284" s="37"/>
      <c r="PUX284" s="28"/>
      <c r="PUY284" s="11"/>
      <c r="PUZ284" s="10"/>
      <c r="PVA284" s="37"/>
      <c r="PVB284" s="162"/>
      <c r="PVC284" s="162"/>
      <c r="PVD284" s="29"/>
      <c r="PVE284" s="12"/>
      <c r="PVF284" s="37"/>
      <c r="PVG284" s="37"/>
      <c r="PVH284" s="11"/>
      <c r="PVI284" s="24"/>
      <c r="PVJ284" s="28"/>
      <c r="PVK284" s="11"/>
      <c r="PVL284" s="12"/>
      <c r="PVM284" s="27"/>
      <c r="PVN284" s="37"/>
      <c r="PVO284" s="29"/>
      <c r="PVP284" s="36"/>
      <c r="PVQ284" s="14"/>
      <c r="PVR284" s="11"/>
      <c r="PVS284" s="13"/>
      <c r="PVT284" s="12"/>
      <c r="PVU284" s="12"/>
      <c r="PVV284" s="11"/>
      <c r="PVW284" s="12"/>
      <c r="PVX284" s="162"/>
      <c r="PVY284" s="37"/>
      <c r="PVZ284" s="37"/>
      <c r="PWA284" s="37"/>
      <c r="PWB284" s="37"/>
      <c r="PWC284" s="37"/>
      <c r="PWD284" s="28"/>
      <c r="PWE284" s="11"/>
      <c r="PWF284" s="10"/>
      <c r="PWG284" s="37"/>
      <c r="PWH284" s="162"/>
      <c r="PWI284" s="162"/>
      <c r="PWJ284" s="29"/>
      <c r="PWK284" s="12"/>
      <c r="PWL284" s="37"/>
      <c r="PWM284" s="37"/>
      <c r="PWN284" s="11"/>
      <c r="PWO284" s="24"/>
      <c r="PWP284" s="28"/>
      <c r="PWQ284" s="11"/>
      <c r="PWR284" s="12"/>
      <c r="PWS284" s="27"/>
      <c r="PWT284" s="37"/>
      <c r="PWU284" s="29"/>
      <c r="PWV284" s="36"/>
      <c r="PWW284" s="14"/>
      <c r="PWX284" s="11"/>
      <c r="PWY284" s="13"/>
      <c r="PWZ284" s="12"/>
      <c r="PXA284" s="12"/>
      <c r="PXB284" s="11"/>
      <c r="PXC284" s="12"/>
      <c r="PXD284" s="162"/>
      <c r="PXE284" s="37"/>
      <c r="PXF284" s="37"/>
      <c r="PXG284" s="37"/>
      <c r="PXH284" s="37"/>
      <c r="PXI284" s="37"/>
      <c r="PXJ284" s="28"/>
      <c r="PXK284" s="11"/>
      <c r="PXL284" s="10"/>
      <c r="PXM284" s="37"/>
      <c r="PXN284" s="162"/>
      <c r="PXO284" s="162"/>
      <c r="PXP284" s="29"/>
      <c r="PXQ284" s="12"/>
      <c r="PXR284" s="37"/>
      <c r="PXS284" s="37"/>
      <c r="PXT284" s="11"/>
      <c r="PXU284" s="24"/>
      <c r="PXV284" s="28"/>
      <c r="PXW284" s="11"/>
      <c r="PXX284" s="12"/>
      <c r="PXY284" s="27"/>
      <c r="PXZ284" s="37"/>
      <c r="PYA284" s="29"/>
      <c r="PYB284" s="36"/>
      <c r="PYC284" s="14"/>
      <c r="PYD284" s="11"/>
      <c r="PYE284" s="13"/>
      <c r="PYF284" s="12"/>
      <c r="PYG284" s="12"/>
      <c r="PYH284" s="11"/>
      <c r="PYI284" s="12"/>
      <c r="PYJ284" s="162"/>
      <c r="PYK284" s="37"/>
      <c r="PYL284" s="37"/>
      <c r="PYM284" s="37"/>
      <c r="PYN284" s="37"/>
      <c r="PYO284" s="37"/>
      <c r="PYP284" s="28"/>
      <c r="PYQ284" s="11"/>
      <c r="PYR284" s="10"/>
      <c r="PYS284" s="37"/>
      <c r="PYT284" s="162"/>
      <c r="PYU284" s="162"/>
      <c r="PYV284" s="29"/>
      <c r="PYW284" s="12"/>
      <c r="PYX284" s="37"/>
      <c r="PYY284" s="37"/>
      <c r="PYZ284" s="11"/>
      <c r="PZA284" s="24"/>
      <c r="PZB284" s="28"/>
      <c r="PZC284" s="11"/>
      <c r="PZD284" s="12"/>
      <c r="PZE284" s="27"/>
      <c r="PZF284" s="37"/>
      <c r="PZG284" s="29"/>
      <c r="PZH284" s="36"/>
      <c r="PZI284" s="14"/>
      <c r="PZJ284" s="11"/>
      <c r="PZK284" s="13"/>
      <c r="PZL284" s="12"/>
      <c r="PZM284" s="12"/>
      <c r="PZN284" s="11"/>
      <c r="PZO284" s="12"/>
      <c r="PZP284" s="162"/>
      <c r="PZQ284" s="37"/>
      <c r="PZR284" s="37"/>
      <c r="PZS284" s="37"/>
      <c r="PZT284" s="37"/>
      <c r="PZU284" s="37"/>
      <c r="PZV284" s="28"/>
      <c r="PZW284" s="11"/>
      <c r="PZX284" s="10"/>
      <c r="PZY284" s="37"/>
      <c r="PZZ284" s="162"/>
      <c r="QAA284" s="162"/>
      <c r="QAB284" s="29"/>
      <c r="QAC284" s="12"/>
      <c r="QAD284" s="37"/>
      <c r="QAE284" s="37"/>
      <c r="QAF284" s="11"/>
      <c r="QAG284" s="24"/>
      <c r="QAH284" s="28"/>
      <c r="QAI284" s="11"/>
      <c r="QAJ284" s="12"/>
      <c r="QAK284" s="27"/>
      <c r="QAL284" s="37"/>
      <c r="QAM284" s="29"/>
      <c r="QAN284" s="36"/>
      <c r="QAO284" s="14"/>
      <c r="QAP284" s="11"/>
      <c r="QAQ284" s="13"/>
      <c r="QAR284" s="12"/>
      <c r="QAS284" s="12"/>
      <c r="QAT284" s="11"/>
      <c r="QAU284" s="12"/>
      <c r="QAV284" s="162"/>
      <c r="QAW284" s="37"/>
      <c r="QAX284" s="37"/>
      <c r="QAY284" s="37"/>
      <c r="QAZ284" s="37"/>
      <c r="QBA284" s="37"/>
      <c r="QBB284" s="28"/>
      <c r="QBC284" s="11"/>
      <c r="QBD284" s="10"/>
      <c r="QBE284" s="37"/>
      <c r="QBF284" s="162"/>
      <c r="QBG284" s="162"/>
      <c r="QBH284" s="29"/>
      <c r="QBI284" s="12"/>
      <c r="QBJ284" s="37"/>
      <c r="QBK284" s="37"/>
      <c r="QBL284" s="11"/>
      <c r="QBM284" s="24"/>
      <c r="QBN284" s="28"/>
      <c r="QBO284" s="11"/>
      <c r="QBP284" s="12"/>
      <c r="QBQ284" s="27"/>
      <c r="QBR284" s="37"/>
      <c r="QBS284" s="29"/>
      <c r="QBT284" s="36"/>
      <c r="QBU284" s="14"/>
      <c r="QBV284" s="11"/>
      <c r="QBW284" s="13"/>
      <c r="QBX284" s="12"/>
      <c r="QBY284" s="12"/>
      <c r="QBZ284" s="11"/>
      <c r="QCA284" s="12"/>
      <c r="QCB284" s="162"/>
      <c r="QCC284" s="37"/>
      <c r="QCD284" s="37"/>
      <c r="QCE284" s="37"/>
      <c r="QCF284" s="37"/>
      <c r="QCG284" s="37"/>
      <c r="QCH284" s="28"/>
      <c r="QCI284" s="11"/>
      <c r="QCJ284" s="10"/>
      <c r="QCK284" s="37"/>
      <c r="QCL284" s="162"/>
      <c r="QCM284" s="162"/>
      <c r="QCN284" s="29"/>
      <c r="QCO284" s="12"/>
      <c r="QCP284" s="37"/>
      <c r="QCQ284" s="37"/>
      <c r="QCR284" s="11"/>
      <c r="QCS284" s="24"/>
      <c r="QCT284" s="28"/>
      <c r="QCU284" s="11"/>
      <c r="QCV284" s="12"/>
      <c r="QCW284" s="27"/>
      <c r="QCX284" s="37"/>
      <c r="QCY284" s="29"/>
      <c r="QCZ284" s="36"/>
      <c r="QDA284" s="14"/>
      <c r="QDB284" s="11"/>
      <c r="QDC284" s="13"/>
      <c r="QDD284" s="12"/>
      <c r="QDE284" s="12"/>
      <c r="QDF284" s="11"/>
      <c r="QDG284" s="12"/>
      <c r="QDH284" s="162"/>
      <c r="QDI284" s="37"/>
      <c r="QDJ284" s="37"/>
      <c r="QDK284" s="37"/>
      <c r="QDL284" s="37"/>
      <c r="QDM284" s="37"/>
      <c r="QDN284" s="28"/>
      <c r="QDO284" s="11"/>
      <c r="QDP284" s="10"/>
      <c r="QDQ284" s="37"/>
      <c r="QDR284" s="162"/>
      <c r="QDS284" s="162"/>
      <c r="QDT284" s="29"/>
      <c r="QDU284" s="12"/>
      <c r="QDV284" s="37"/>
      <c r="QDW284" s="37"/>
      <c r="QDX284" s="11"/>
      <c r="QDY284" s="24"/>
      <c r="QDZ284" s="28"/>
      <c r="QEA284" s="11"/>
      <c r="QEB284" s="12"/>
      <c r="QEC284" s="27"/>
      <c r="QED284" s="37"/>
      <c r="QEE284" s="29"/>
      <c r="QEF284" s="36"/>
      <c r="QEG284" s="14"/>
      <c r="QEH284" s="11"/>
      <c r="QEI284" s="13"/>
      <c r="QEJ284" s="12"/>
      <c r="QEK284" s="12"/>
      <c r="QEL284" s="11"/>
      <c r="QEM284" s="12"/>
      <c r="QEN284" s="162"/>
      <c r="QEO284" s="37"/>
      <c r="QEP284" s="37"/>
      <c r="QEQ284" s="37"/>
      <c r="QER284" s="37"/>
      <c r="QES284" s="37"/>
      <c r="QET284" s="28"/>
      <c r="QEU284" s="11"/>
      <c r="QEV284" s="10"/>
      <c r="QEW284" s="37"/>
      <c r="QEX284" s="162"/>
      <c r="QEY284" s="162"/>
      <c r="QEZ284" s="29"/>
      <c r="QFA284" s="12"/>
      <c r="QFB284" s="37"/>
      <c r="QFC284" s="37"/>
      <c r="QFD284" s="11"/>
      <c r="QFE284" s="24"/>
      <c r="QFF284" s="28"/>
      <c r="QFG284" s="11"/>
      <c r="QFH284" s="12"/>
      <c r="QFI284" s="27"/>
      <c r="QFJ284" s="37"/>
      <c r="QFK284" s="29"/>
      <c r="QFL284" s="36"/>
      <c r="QFM284" s="14"/>
      <c r="QFN284" s="11"/>
      <c r="QFO284" s="13"/>
      <c r="QFP284" s="12"/>
      <c r="QFQ284" s="12"/>
      <c r="QFR284" s="11"/>
      <c r="QFS284" s="12"/>
      <c r="QFT284" s="162"/>
      <c r="QFU284" s="37"/>
      <c r="QFV284" s="37"/>
      <c r="QFW284" s="37"/>
      <c r="QFX284" s="37"/>
      <c r="QFY284" s="37"/>
      <c r="QFZ284" s="28"/>
      <c r="QGA284" s="11"/>
      <c r="QGB284" s="10"/>
      <c r="QGC284" s="37"/>
      <c r="QGD284" s="162"/>
      <c r="QGE284" s="162"/>
      <c r="QGF284" s="29"/>
      <c r="QGG284" s="12"/>
      <c r="QGH284" s="37"/>
      <c r="QGI284" s="37"/>
      <c r="QGJ284" s="11"/>
      <c r="QGK284" s="24"/>
      <c r="QGL284" s="28"/>
      <c r="QGM284" s="11"/>
      <c r="QGN284" s="12"/>
      <c r="QGO284" s="27"/>
      <c r="QGP284" s="37"/>
      <c r="QGQ284" s="29"/>
      <c r="QGR284" s="36"/>
      <c r="QGS284" s="14"/>
      <c r="QGT284" s="11"/>
      <c r="QGU284" s="13"/>
      <c r="QGV284" s="12"/>
      <c r="QGW284" s="12"/>
      <c r="QGX284" s="11"/>
      <c r="QGY284" s="12"/>
      <c r="QGZ284" s="162"/>
      <c r="QHA284" s="37"/>
      <c r="QHB284" s="37"/>
      <c r="QHC284" s="37"/>
      <c r="QHD284" s="37"/>
      <c r="QHE284" s="37"/>
      <c r="QHF284" s="28"/>
      <c r="QHG284" s="11"/>
      <c r="QHH284" s="10"/>
      <c r="QHI284" s="37"/>
      <c r="QHJ284" s="162"/>
      <c r="QHK284" s="162"/>
      <c r="QHL284" s="29"/>
      <c r="QHM284" s="12"/>
      <c r="QHN284" s="37"/>
      <c r="QHO284" s="37"/>
      <c r="QHP284" s="11"/>
      <c r="QHQ284" s="24"/>
      <c r="QHR284" s="28"/>
      <c r="QHS284" s="11"/>
      <c r="QHT284" s="12"/>
      <c r="QHU284" s="27"/>
      <c r="QHV284" s="37"/>
      <c r="QHW284" s="29"/>
      <c r="QHX284" s="36"/>
      <c r="QHY284" s="14"/>
      <c r="QHZ284" s="11"/>
      <c r="QIA284" s="13"/>
      <c r="QIB284" s="12"/>
      <c r="QIC284" s="12"/>
      <c r="QID284" s="11"/>
      <c r="QIE284" s="12"/>
      <c r="QIF284" s="162"/>
      <c r="QIG284" s="37"/>
      <c r="QIH284" s="37"/>
      <c r="QII284" s="37"/>
      <c r="QIJ284" s="37"/>
      <c r="QIK284" s="37"/>
      <c r="QIL284" s="28"/>
      <c r="QIM284" s="11"/>
      <c r="QIN284" s="10"/>
      <c r="QIO284" s="37"/>
      <c r="QIP284" s="162"/>
      <c r="QIQ284" s="162"/>
      <c r="QIR284" s="29"/>
      <c r="QIS284" s="12"/>
      <c r="QIT284" s="37"/>
      <c r="QIU284" s="37"/>
      <c r="QIV284" s="11"/>
      <c r="QIW284" s="24"/>
      <c r="QIX284" s="28"/>
      <c r="QIY284" s="11"/>
      <c r="QIZ284" s="12"/>
      <c r="QJA284" s="27"/>
      <c r="QJB284" s="37"/>
      <c r="QJC284" s="29"/>
      <c r="QJD284" s="36"/>
      <c r="QJE284" s="14"/>
      <c r="QJF284" s="11"/>
      <c r="QJG284" s="13"/>
      <c r="QJH284" s="12"/>
      <c r="QJI284" s="12"/>
      <c r="QJJ284" s="11"/>
      <c r="QJK284" s="12"/>
      <c r="QJL284" s="162"/>
      <c r="QJM284" s="37"/>
      <c r="QJN284" s="37"/>
      <c r="QJO284" s="37"/>
      <c r="QJP284" s="37"/>
      <c r="QJQ284" s="37"/>
      <c r="QJR284" s="28"/>
      <c r="QJS284" s="11"/>
      <c r="QJT284" s="10"/>
      <c r="QJU284" s="37"/>
      <c r="QJV284" s="162"/>
      <c r="QJW284" s="162"/>
      <c r="QJX284" s="29"/>
      <c r="QJY284" s="12"/>
      <c r="QJZ284" s="37"/>
      <c r="QKA284" s="37"/>
      <c r="QKB284" s="11"/>
      <c r="QKC284" s="24"/>
      <c r="QKD284" s="28"/>
      <c r="QKE284" s="11"/>
      <c r="QKF284" s="12"/>
      <c r="QKG284" s="27"/>
      <c r="QKH284" s="37"/>
      <c r="QKI284" s="29"/>
      <c r="QKJ284" s="36"/>
      <c r="QKK284" s="14"/>
      <c r="QKL284" s="11"/>
      <c r="QKM284" s="13"/>
      <c r="QKN284" s="12"/>
      <c r="QKO284" s="12"/>
      <c r="QKP284" s="11"/>
      <c r="QKQ284" s="12"/>
      <c r="QKR284" s="162"/>
      <c r="QKS284" s="37"/>
      <c r="QKT284" s="37"/>
      <c r="QKU284" s="37"/>
      <c r="QKV284" s="37"/>
      <c r="QKW284" s="37"/>
      <c r="QKX284" s="28"/>
      <c r="QKY284" s="11"/>
      <c r="QKZ284" s="10"/>
      <c r="QLA284" s="37"/>
      <c r="QLB284" s="162"/>
      <c r="QLC284" s="162"/>
      <c r="QLD284" s="29"/>
      <c r="QLE284" s="12"/>
      <c r="QLF284" s="37"/>
      <c r="QLG284" s="37"/>
      <c r="QLH284" s="11"/>
      <c r="QLI284" s="24"/>
      <c r="QLJ284" s="28"/>
      <c r="QLK284" s="11"/>
      <c r="QLL284" s="12"/>
      <c r="QLM284" s="27"/>
      <c r="QLN284" s="37"/>
      <c r="QLO284" s="29"/>
      <c r="QLP284" s="36"/>
      <c r="QLQ284" s="14"/>
      <c r="QLR284" s="11"/>
      <c r="QLS284" s="13"/>
      <c r="QLT284" s="12"/>
      <c r="QLU284" s="12"/>
      <c r="QLV284" s="11"/>
      <c r="QLW284" s="12"/>
      <c r="QLX284" s="162"/>
      <c r="QLY284" s="37"/>
      <c r="QLZ284" s="37"/>
      <c r="QMA284" s="37"/>
      <c r="QMB284" s="37"/>
      <c r="QMC284" s="37"/>
      <c r="QMD284" s="28"/>
      <c r="QME284" s="11"/>
      <c r="QMF284" s="10"/>
      <c r="QMG284" s="37"/>
      <c r="QMH284" s="162"/>
      <c r="QMI284" s="162"/>
      <c r="QMJ284" s="29"/>
      <c r="QMK284" s="12"/>
      <c r="QML284" s="37"/>
      <c r="QMM284" s="37"/>
      <c r="QMN284" s="11"/>
      <c r="QMO284" s="24"/>
      <c r="QMP284" s="28"/>
      <c r="QMQ284" s="11"/>
      <c r="QMR284" s="12"/>
      <c r="QMS284" s="27"/>
      <c r="QMT284" s="37"/>
      <c r="QMU284" s="29"/>
      <c r="QMV284" s="36"/>
      <c r="QMW284" s="14"/>
      <c r="QMX284" s="11"/>
      <c r="QMY284" s="13"/>
      <c r="QMZ284" s="12"/>
      <c r="QNA284" s="12"/>
      <c r="QNB284" s="11"/>
      <c r="QNC284" s="12"/>
      <c r="QND284" s="162"/>
      <c r="QNE284" s="37"/>
      <c r="QNF284" s="37"/>
      <c r="QNG284" s="37"/>
      <c r="QNH284" s="37"/>
      <c r="QNI284" s="37"/>
      <c r="QNJ284" s="28"/>
      <c r="QNK284" s="11"/>
      <c r="QNL284" s="10"/>
      <c r="QNM284" s="37"/>
      <c r="QNN284" s="162"/>
      <c r="QNO284" s="162"/>
      <c r="QNP284" s="29"/>
      <c r="QNQ284" s="12"/>
      <c r="QNR284" s="37"/>
      <c r="QNS284" s="37"/>
      <c r="QNT284" s="11"/>
      <c r="QNU284" s="24"/>
      <c r="QNV284" s="28"/>
      <c r="QNW284" s="11"/>
      <c r="QNX284" s="12"/>
      <c r="QNY284" s="27"/>
      <c r="QNZ284" s="37"/>
      <c r="QOA284" s="29"/>
      <c r="QOB284" s="36"/>
      <c r="QOC284" s="14"/>
      <c r="QOD284" s="11"/>
      <c r="QOE284" s="13"/>
      <c r="QOF284" s="12"/>
      <c r="QOG284" s="12"/>
      <c r="QOH284" s="11"/>
      <c r="QOI284" s="12"/>
      <c r="QOJ284" s="162"/>
      <c r="QOK284" s="37"/>
      <c r="QOL284" s="37"/>
      <c r="QOM284" s="37"/>
      <c r="QON284" s="37"/>
      <c r="QOO284" s="37"/>
      <c r="QOP284" s="28"/>
      <c r="QOQ284" s="11"/>
      <c r="QOR284" s="10"/>
      <c r="QOS284" s="37"/>
      <c r="QOT284" s="162"/>
      <c r="QOU284" s="162"/>
      <c r="QOV284" s="29"/>
      <c r="QOW284" s="12"/>
      <c r="QOX284" s="37"/>
      <c r="QOY284" s="37"/>
      <c r="QOZ284" s="11"/>
      <c r="QPA284" s="24"/>
      <c r="QPB284" s="28"/>
      <c r="QPC284" s="11"/>
      <c r="QPD284" s="12"/>
      <c r="QPE284" s="27"/>
      <c r="QPF284" s="37"/>
      <c r="QPG284" s="29"/>
      <c r="QPH284" s="36"/>
      <c r="QPI284" s="14"/>
      <c r="QPJ284" s="11"/>
      <c r="QPK284" s="13"/>
      <c r="QPL284" s="12"/>
      <c r="QPM284" s="12"/>
      <c r="QPN284" s="11"/>
      <c r="QPO284" s="12"/>
      <c r="QPP284" s="162"/>
      <c r="QPQ284" s="37"/>
      <c r="QPR284" s="37"/>
      <c r="QPS284" s="37"/>
      <c r="QPT284" s="37"/>
      <c r="QPU284" s="37"/>
      <c r="QPV284" s="28"/>
      <c r="QPW284" s="11"/>
      <c r="QPX284" s="10"/>
      <c r="QPY284" s="37"/>
      <c r="QPZ284" s="162"/>
      <c r="QQA284" s="162"/>
      <c r="QQB284" s="29"/>
      <c r="QQC284" s="12"/>
      <c r="QQD284" s="37"/>
      <c r="QQE284" s="37"/>
      <c r="QQF284" s="11"/>
      <c r="QQG284" s="24"/>
      <c r="QQH284" s="28"/>
      <c r="QQI284" s="11"/>
      <c r="QQJ284" s="12"/>
      <c r="QQK284" s="27"/>
      <c r="QQL284" s="37"/>
      <c r="QQM284" s="29"/>
      <c r="QQN284" s="36"/>
      <c r="QQO284" s="14"/>
      <c r="QQP284" s="11"/>
      <c r="QQQ284" s="13"/>
      <c r="QQR284" s="12"/>
      <c r="QQS284" s="12"/>
      <c r="QQT284" s="11"/>
      <c r="QQU284" s="12"/>
      <c r="QQV284" s="162"/>
      <c r="QQW284" s="37"/>
      <c r="QQX284" s="37"/>
      <c r="QQY284" s="37"/>
      <c r="QQZ284" s="37"/>
      <c r="QRA284" s="37"/>
      <c r="QRB284" s="28"/>
      <c r="QRC284" s="11"/>
      <c r="QRD284" s="10"/>
      <c r="QRE284" s="37"/>
      <c r="QRF284" s="162"/>
      <c r="QRG284" s="162"/>
      <c r="QRH284" s="29"/>
      <c r="QRI284" s="12"/>
      <c r="QRJ284" s="37"/>
      <c r="QRK284" s="37"/>
      <c r="QRL284" s="11"/>
      <c r="QRM284" s="24"/>
      <c r="QRN284" s="28"/>
      <c r="QRO284" s="11"/>
      <c r="QRP284" s="12"/>
      <c r="QRQ284" s="27"/>
      <c r="QRR284" s="37"/>
      <c r="QRS284" s="29"/>
      <c r="QRT284" s="36"/>
      <c r="QRU284" s="14"/>
      <c r="QRV284" s="11"/>
      <c r="QRW284" s="13"/>
      <c r="QRX284" s="12"/>
      <c r="QRY284" s="12"/>
      <c r="QRZ284" s="11"/>
      <c r="QSA284" s="12"/>
      <c r="QSB284" s="162"/>
      <c r="QSC284" s="37"/>
      <c r="QSD284" s="37"/>
      <c r="QSE284" s="37"/>
      <c r="QSF284" s="37"/>
      <c r="QSG284" s="37"/>
      <c r="QSH284" s="28"/>
      <c r="QSI284" s="11"/>
      <c r="QSJ284" s="10"/>
      <c r="QSK284" s="37"/>
      <c r="QSL284" s="162"/>
      <c r="QSM284" s="162"/>
      <c r="QSN284" s="29"/>
      <c r="QSO284" s="12"/>
      <c r="QSP284" s="37"/>
      <c r="QSQ284" s="37"/>
      <c r="QSR284" s="11"/>
      <c r="QSS284" s="24"/>
      <c r="QST284" s="28"/>
      <c r="QSU284" s="11"/>
      <c r="QSV284" s="12"/>
      <c r="QSW284" s="27"/>
      <c r="QSX284" s="37"/>
      <c r="QSY284" s="29"/>
      <c r="QSZ284" s="36"/>
      <c r="QTA284" s="14"/>
      <c r="QTB284" s="11"/>
      <c r="QTC284" s="13"/>
      <c r="QTD284" s="12"/>
      <c r="QTE284" s="12"/>
      <c r="QTF284" s="11"/>
      <c r="QTG284" s="12"/>
      <c r="QTH284" s="162"/>
      <c r="QTI284" s="37"/>
      <c r="QTJ284" s="37"/>
      <c r="QTK284" s="37"/>
      <c r="QTL284" s="37"/>
      <c r="QTM284" s="37"/>
      <c r="QTN284" s="28"/>
      <c r="QTO284" s="11"/>
      <c r="QTP284" s="10"/>
      <c r="QTQ284" s="37"/>
      <c r="QTR284" s="162"/>
      <c r="QTS284" s="162"/>
      <c r="QTT284" s="29"/>
      <c r="QTU284" s="12"/>
      <c r="QTV284" s="37"/>
      <c r="QTW284" s="37"/>
      <c r="QTX284" s="11"/>
      <c r="QTY284" s="24"/>
      <c r="QTZ284" s="28"/>
      <c r="QUA284" s="11"/>
      <c r="QUB284" s="12"/>
      <c r="QUC284" s="27"/>
      <c r="QUD284" s="37"/>
      <c r="QUE284" s="29"/>
      <c r="QUF284" s="36"/>
      <c r="QUG284" s="14"/>
      <c r="QUH284" s="11"/>
      <c r="QUI284" s="13"/>
      <c r="QUJ284" s="12"/>
      <c r="QUK284" s="12"/>
      <c r="QUL284" s="11"/>
      <c r="QUM284" s="12"/>
      <c r="QUN284" s="162"/>
      <c r="QUO284" s="37"/>
      <c r="QUP284" s="37"/>
      <c r="QUQ284" s="37"/>
      <c r="QUR284" s="37"/>
      <c r="QUS284" s="37"/>
      <c r="QUT284" s="28"/>
      <c r="QUU284" s="11"/>
      <c r="QUV284" s="10"/>
      <c r="QUW284" s="37"/>
      <c r="QUX284" s="162"/>
      <c r="QUY284" s="162"/>
      <c r="QUZ284" s="29"/>
      <c r="QVA284" s="12"/>
      <c r="QVB284" s="37"/>
      <c r="QVC284" s="37"/>
      <c r="QVD284" s="11"/>
      <c r="QVE284" s="24"/>
      <c r="QVF284" s="28"/>
      <c r="QVG284" s="11"/>
      <c r="QVH284" s="12"/>
      <c r="QVI284" s="27"/>
      <c r="QVJ284" s="37"/>
      <c r="QVK284" s="29"/>
      <c r="QVL284" s="36"/>
      <c r="QVM284" s="14"/>
      <c r="QVN284" s="11"/>
      <c r="QVO284" s="13"/>
      <c r="QVP284" s="12"/>
      <c r="QVQ284" s="12"/>
      <c r="QVR284" s="11"/>
      <c r="QVS284" s="12"/>
      <c r="QVT284" s="162"/>
      <c r="QVU284" s="37"/>
      <c r="QVV284" s="37"/>
      <c r="QVW284" s="37"/>
      <c r="QVX284" s="37"/>
      <c r="QVY284" s="37"/>
      <c r="QVZ284" s="28"/>
      <c r="QWA284" s="11"/>
      <c r="QWB284" s="10"/>
      <c r="QWC284" s="37"/>
      <c r="QWD284" s="162"/>
      <c r="QWE284" s="162"/>
      <c r="QWF284" s="29"/>
      <c r="QWG284" s="12"/>
      <c r="QWH284" s="37"/>
      <c r="QWI284" s="37"/>
      <c r="QWJ284" s="11"/>
      <c r="QWK284" s="24"/>
      <c r="QWL284" s="28"/>
      <c r="QWM284" s="11"/>
      <c r="QWN284" s="12"/>
      <c r="QWO284" s="27"/>
      <c r="QWP284" s="37"/>
      <c r="QWQ284" s="29"/>
      <c r="QWR284" s="36"/>
      <c r="QWS284" s="14"/>
      <c r="QWT284" s="11"/>
      <c r="QWU284" s="13"/>
      <c r="QWV284" s="12"/>
      <c r="QWW284" s="12"/>
      <c r="QWX284" s="11"/>
      <c r="QWY284" s="12"/>
      <c r="QWZ284" s="162"/>
      <c r="QXA284" s="37"/>
      <c r="QXB284" s="37"/>
      <c r="QXC284" s="37"/>
      <c r="QXD284" s="37"/>
      <c r="QXE284" s="37"/>
      <c r="QXF284" s="28"/>
      <c r="QXG284" s="11"/>
      <c r="QXH284" s="10"/>
      <c r="QXI284" s="37"/>
      <c r="QXJ284" s="162"/>
      <c r="QXK284" s="162"/>
      <c r="QXL284" s="29"/>
      <c r="QXM284" s="12"/>
      <c r="QXN284" s="37"/>
      <c r="QXO284" s="37"/>
      <c r="QXP284" s="11"/>
      <c r="QXQ284" s="24"/>
      <c r="QXR284" s="28"/>
      <c r="QXS284" s="11"/>
      <c r="QXT284" s="12"/>
      <c r="QXU284" s="27"/>
      <c r="QXV284" s="37"/>
      <c r="QXW284" s="29"/>
      <c r="QXX284" s="36"/>
      <c r="QXY284" s="14"/>
      <c r="QXZ284" s="11"/>
      <c r="QYA284" s="13"/>
      <c r="QYB284" s="12"/>
      <c r="QYC284" s="12"/>
      <c r="QYD284" s="11"/>
      <c r="QYE284" s="12"/>
      <c r="QYF284" s="162"/>
      <c r="QYG284" s="37"/>
      <c r="QYH284" s="37"/>
      <c r="QYI284" s="37"/>
      <c r="QYJ284" s="37"/>
      <c r="QYK284" s="37"/>
      <c r="QYL284" s="28"/>
      <c r="QYM284" s="11"/>
      <c r="QYN284" s="10"/>
      <c r="QYO284" s="37"/>
      <c r="QYP284" s="162"/>
      <c r="QYQ284" s="162"/>
      <c r="QYR284" s="29"/>
      <c r="QYS284" s="12"/>
      <c r="QYT284" s="37"/>
      <c r="QYU284" s="37"/>
      <c r="QYV284" s="11"/>
      <c r="QYW284" s="24"/>
      <c r="QYX284" s="28"/>
      <c r="QYY284" s="11"/>
      <c r="QYZ284" s="12"/>
      <c r="QZA284" s="27"/>
      <c r="QZB284" s="37"/>
      <c r="QZC284" s="29"/>
      <c r="QZD284" s="36"/>
      <c r="QZE284" s="14"/>
      <c r="QZF284" s="11"/>
      <c r="QZG284" s="13"/>
      <c r="QZH284" s="12"/>
      <c r="QZI284" s="12"/>
      <c r="QZJ284" s="11"/>
      <c r="QZK284" s="12"/>
      <c r="QZL284" s="162"/>
      <c r="QZM284" s="37"/>
      <c r="QZN284" s="37"/>
      <c r="QZO284" s="37"/>
      <c r="QZP284" s="37"/>
      <c r="QZQ284" s="37"/>
      <c r="QZR284" s="28"/>
      <c r="QZS284" s="11"/>
      <c r="QZT284" s="10"/>
      <c r="QZU284" s="37"/>
      <c r="QZV284" s="162"/>
      <c r="QZW284" s="162"/>
      <c r="QZX284" s="29"/>
      <c r="QZY284" s="12"/>
      <c r="QZZ284" s="37"/>
      <c r="RAA284" s="37"/>
      <c r="RAB284" s="11"/>
      <c r="RAC284" s="24"/>
      <c r="RAD284" s="28"/>
      <c r="RAE284" s="11"/>
      <c r="RAF284" s="12"/>
      <c r="RAG284" s="27"/>
      <c r="RAH284" s="37"/>
      <c r="RAI284" s="29"/>
      <c r="RAJ284" s="36"/>
      <c r="RAK284" s="14"/>
      <c r="RAL284" s="11"/>
      <c r="RAM284" s="13"/>
      <c r="RAN284" s="12"/>
      <c r="RAO284" s="12"/>
      <c r="RAP284" s="11"/>
      <c r="RAQ284" s="12"/>
      <c r="RAR284" s="162"/>
      <c r="RAS284" s="37"/>
      <c r="RAT284" s="37"/>
      <c r="RAU284" s="37"/>
      <c r="RAV284" s="37"/>
      <c r="RAW284" s="37"/>
      <c r="RAX284" s="28"/>
      <c r="RAY284" s="11"/>
      <c r="RAZ284" s="10"/>
      <c r="RBA284" s="37"/>
      <c r="RBB284" s="162"/>
      <c r="RBC284" s="162"/>
      <c r="RBD284" s="29"/>
      <c r="RBE284" s="12"/>
      <c r="RBF284" s="37"/>
      <c r="RBG284" s="37"/>
      <c r="RBH284" s="11"/>
      <c r="RBI284" s="24"/>
      <c r="RBJ284" s="28"/>
      <c r="RBK284" s="11"/>
      <c r="RBL284" s="12"/>
      <c r="RBM284" s="27"/>
      <c r="RBN284" s="37"/>
      <c r="RBO284" s="29"/>
      <c r="RBP284" s="36"/>
      <c r="RBQ284" s="14"/>
      <c r="RBR284" s="11"/>
      <c r="RBS284" s="13"/>
      <c r="RBT284" s="12"/>
      <c r="RBU284" s="12"/>
      <c r="RBV284" s="11"/>
      <c r="RBW284" s="12"/>
      <c r="RBX284" s="162"/>
      <c r="RBY284" s="37"/>
      <c r="RBZ284" s="37"/>
      <c r="RCA284" s="37"/>
      <c r="RCB284" s="37"/>
      <c r="RCC284" s="37"/>
      <c r="RCD284" s="28"/>
      <c r="RCE284" s="11"/>
      <c r="RCF284" s="10"/>
      <c r="RCG284" s="37"/>
      <c r="RCH284" s="162"/>
      <c r="RCI284" s="162"/>
      <c r="RCJ284" s="29"/>
      <c r="RCK284" s="12"/>
      <c r="RCL284" s="37"/>
      <c r="RCM284" s="37"/>
      <c r="RCN284" s="11"/>
      <c r="RCO284" s="24"/>
      <c r="RCP284" s="28"/>
      <c r="RCQ284" s="11"/>
      <c r="RCR284" s="12"/>
      <c r="RCS284" s="27"/>
      <c r="RCT284" s="37"/>
      <c r="RCU284" s="29"/>
      <c r="RCV284" s="36"/>
      <c r="RCW284" s="14"/>
      <c r="RCX284" s="11"/>
      <c r="RCY284" s="13"/>
      <c r="RCZ284" s="12"/>
      <c r="RDA284" s="12"/>
      <c r="RDB284" s="11"/>
      <c r="RDC284" s="12"/>
      <c r="RDD284" s="162"/>
      <c r="RDE284" s="37"/>
      <c r="RDF284" s="37"/>
      <c r="RDG284" s="37"/>
      <c r="RDH284" s="37"/>
      <c r="RDI284" s="37"/>
      <c r="RDJ284" s="28"/>
      <c r="RDK284" s="11"/>
      <c r="RDL284" s="10"/>
      <c r="RDM284" s="37"/>
      <c r="RDN284" s="162"/>
      <c r="RDO284" s="162"/>
      <c r="RDP284" s="29"/>
      <c r="RDQ284" s="12"/>
      <c r="RDR284" s="37"/>
      <c r="RDS284" s="37"/>
      <c r="RDT284" s="11"/>
      <c r="RDU284" s="24"/>
      <c r="RDV284" s="28"/>
      <c r="RDW284" s="11"/>
      <c r="RDX284" s="12"/>
      <c r="RDY284" s="27"/>
      <c r="RDZ284" s="37"/>
      <c r="REA284" s="29"/>
      <c r="REB284" s="36"/>
      <c r="REC284" s="14"/>
      <c r="RED284" s="11"/>
      <c r="REE284" s="13"/>
      <c r="REF284" s="12"/>
      <c r="REG284" s="12"/>
      <c r="REH284" s="11"/>
      <c r="REI284" s="12"/>
      <c r="REJ284" s="162"/>
      <c r="REK284" s="37"/>
      <c r="REL284" s="37"/>
      <c r="REM284" s="37"/>
      <c r="REN284" s="37"/>
      <c r="REO284" s="37"/>
      <c r="REP284" s="28"/>
      <c r="REQ284" s="11"/>
      <c r="RER284" s="10"/>
      <c r="RES284" s="37"/>
      <c r="RET284" s="162"/>
      <c r="REU284" s="162"/>
      <c r="REV284" s="29"/>
      <c r="REW284" s="12"/>
      <c r="REX284" s="37"/>
      <c r="REY284" s="37"/>
      <c r="REZ284" s="11"/>
      <c r="RFA284" s="24"/>
      <c r="RFB284" s="28"/>
      <c r="RFC284" s="11"/>
      <c r="RFD284" s="12"/>
      <c r="RFE284" s="27"/>
      <c r="RFF284" s="37"/>
      <c r="RFG284" s="29"/>
      <c r="RFH284" s="36"/>
      <c r="RFI284" s="14"/>
      <c r="RFJ284" s="11"/>
      <c r="RFK284" s="13"/>
      <c r="RFL284" s="12"/>
      <c r="RFM284" s="12"/>
      <c r="RFN284" s="11"/>
      <c r="RFO284" s="12"/>
      <c r="RFP284" s="162"/>
      <c r="RFQ284" s="37"/>
      <c r="RFR284" s="37"/>
      <c r="RFS284" s="37"/>
      <c r="RFT284" s="37"/>
      <c r="RFU284" s="37"/>
      <c r="RFV284" s="28"/>
      <c r="RFW284" s="11"/>
      <c r="RFX284" s="10"/>
      <c r="RFY284" s="37"/>
      <c r="RFZ284" s="162"/>
      <c r="RGA284" s="162"/>
      <c r="RGB284" s="29"/>
      <c r="RGC284" s="12"/>
      <c r="RGD284" s="37"/>
      <c r="RGE284" s="37"/>
      <c r="RGF284" s="11"/>
      <c r="RGG284" s="24"/>
      <c r="RGH284" s="28"/>
      <c r="RGI284" s="11"/>
      <c r="RGJ284" s="12"/>
      <c r="RGK284" s="27"/>
      <c r="RGL284" s="37"/>
      <c r="RGM284" s="29"/>
      <c r="RGN284" s="36"/>
      <c r="RGO284" s="14"/>
      <c r="RGP284" s="11"/>
      <c r="RGQ284" s="13"/>
      <c r="RGR284" s="12"/>
      <c r="RGS284" s="12"/>
      <c r="RGT284" s="11"/>
      <c r="RGU284" s="12"/>
      <c r="RGV284" s="162"/>
      <c r="RGW284" s="37"/>
      <c r="RGX284" s="37"/>
      <c r="RGY284" s="37"/>
      <c r="RGZ284" s="37"/>
      <c r="RHA284" s="37"/>
      <c r="RHB284" s="28"/>
      <c r="RHC284" s="11"/>
      <c r="RHD284" s="10"/>
      <c r="RHE284" s="37"/>
      <c r="RHF284" s="162"/>
      <c r="RHG284" s="162"/>
      <c r="RHH284" s="29"/>
      <c r="RHI284" s="12"/>
      <c r="RHJ284" s="37"/>
      <c r="RHK284" s="37"/>
      <c r="RHL284" s="11"/>
      <c r="RHM284" s="24"/>
      <c r="RHN284" s="28"/>
      <c r="RHO284" s="11"/>
      <c r="RHP284" s="12"/>
      <c r="RHQ284" s="27"/>
      <c r="RHR284" s="37"/>
      <c r="RHS284" s="29"/>
      <c r="RHT284" s="36"/>
      <c r="RHU284" s="14"/>
      <c r="RHV284" s="11"/>
      <c r="RHW284" s="13"/>
      <c r="RHX284" s="12"/>
      <c r="RHY284" s="12"/>
      <c r="RHZ284" s="11"/>
      <c r="RIA284" s="12"/>
      <c r="RIB284" s="162"/>
      <c r="RIC284" s="37"/>
      <c r="RID284" s="37"/>
      <c r="RIE284" s="37"/>
      <c r="RIF284" s="37"/>
      <c r="RIG284" s="37"/>
      <c r="RIH284" s="28"/>
      <c r="RII284" s="11"/>
      <c r="RIJ284" s="10"/>
      <c r="RIK284" s="37"/>
      <c r="RIL284" s="162"/>
      <c r="RIM284" s="162"/>
      <c r="RIN284" s="29"/>
      <c r="RIO284" s="12"/>
      <c r="RIP284" s="37"/>
      <c r="RIQ284" s="37"/>
      <c r="RIR284" s="11"/>
      <c r="RIS284" s="24"/>
      <c r="RIT284" s="28"/>
      <c r="RIU284" s="11"/>
      <c r="RIV284" s="12"/>
      <c r="RIW284" s="27"/>
      <c r="RIX284" s="37"/>
      <c r="RIY284" s="29"/>
      <c r="RIZ284" s="36"/>
      <c r="RJA284" s="14"/>
      <c r="RJB284" s="11"/>
      <c r="RJC284" s="13"/>
      <c r="RJD284" s="12"/>
      <c r="RJE284" s="12"/>
      <c r="RJF284" s="11"/>
      <c r="RJG284" s="12"/>
      <c r="RJH284" s="162"/>
      <c r="RJI284" s="37"/>
      <c r="RJJ284" s="37"/>
      <c r="RJK284" s="37"/>
      <c r="RJL284" s="37"/>
      <c r="RJM284" s="37"/>
      <c r="RJN284" s="28"/>
      <c r="RJO284" s="11"/>
      <c r="RJP284" s="10"/>
      <c r="RJQ284" s="37"/>
      <c r="RJR284" s="162"/>
      <c r="RJS284" s="162"/>
      <c r="RJT284" s="29"/>
      <c r="RJU284" s="12"/>
      <c r="RJV284" s="37"/>
      <c r="RJW284" s="37"/>
      <c r="RJX284" s="11"/>
      <c r="RJY284" s="24"/>
      <c r="RJZ284" s="28"/>
      <c r="RKA284" s="11"/>
      <c r="RKB284" s="12"/>
      <c r="RKC284" s="27"/>
      <c r="RKD284" s="37"/>
      <c r="RKE284" s="29"/>
      <c r="RKF284" s="36"/>
      <c r="RKG284" s="14"/>
      <c r="RKH284" s="11"/>
      <c r="RKI284" s="13"/>
      <c r="RKJ284" s="12"/>
      <c r="RKK284" s="12"/>
      <c r="RKL284" s="11"/>
      <c r="RKM284" s="12"/>
      <c r="RKN284" s="162"/>
      <c r="RKO284" s="37"/>
      <c r="RKP284" s="37"/>
      <c r="RKQ284" s="37"/>
      <c r="RKR284" s="37"/>
      <c r="RKS284" s="37"/>
      <c r="RKT284" s="28"/>
      <c r="RKU284" s="11"/>
      <c r="RKV284" s="10"/>
      <c r="RKW284" s="37"/>
      <c r="RKX284" s="162"/>
      <c r="RKY284" s="162"/>
      <c r="RKZ284" s="29"/>
      <c r="RLA284" s="12"/>
      <c r="RLB284" s="37"/>
      <c r="RLC284" s="37"/>
      <c r="RLD284" s="11"/>
      <c r="RLE284" s="24"/>
      <c r="RLF284" s="28"/>
      <c r="RLG284" s="11"/>
      <c r="RLH284" s="12"/>
      <c r="RLI284" s="27"/>
      <c r="RLJ284" s="37"/>
      <c r="RLK284" s="29"/>
      <c r="RLL284" s="36"/>
      <c r="RLM284" s="14"/>
      <c r="RLN284" s="11"/>
      <c r="RLO284" s="13"/>
      <c r="RLP284" s="12"/>
      <c r="RLQ284" s="12"/>
      <c r="RLR284" s="11"/>
      <c r="RLS284" s="12"/>
      <c r="RLT284" s="162"/>
      <c r="RLU284" s="37"/>
      <c r="RLV284" s="37"/>
      <c r="RLW284" s="37"/>
      <c r="RLX284" s="37"/>
      <c r="RLY284" s="37"/>
      <c r="RLZ284" s="28"/>
      <c r="RMA284" s="11"/>
      <c r="RMB284" s="10"/>
      <c r="RMC284" s="37"/>
      <c r="RMD284" s="162"/>
      <c r="RME284" s="162"/>
      <c r="RMF284" s="29"/>
      <c r="RMG284" s="12"/>
      <c r="RMH284" s="37"/>
      <c r="RMI284" s="37"/>
      <c r="RMJ284" s="11"/>
      <c r="RMK284" s="24"/>
      <c r="RML284" s="28"/>
      <c r="RMM284" s="11"/>
      <c r="RMN284" s="12"/>
      <c r="RMO284" s="27"/>
      <c r="RMP284" s="37"/>
      <c r="RMQ284" s="29"/>
      <c r="RMR284" s="36"/>
      <c r="RMS284" s="14"/>
      <c r="RMT284" s="11"/>
      <c r="RMU284" s="13"/>
      <c r="RMV284" s="12"/>
      <c r="RMW284" s="12"/>
      <c r="RMX284" s="11"/>
      <c r="RMY284" s="12"/>
      <c r="RMZ284" s="162"/>
      <c r="RNA284" s="37"/>
      <c r="RNB284" s="37"/>
      <c r="RNC284" s="37"/>
      <c r="RND284" s="37"/>
      <c r="RNE284" s="37"/>
      <c r="RNF284" s="28"/>
      <c r="RNG284" s="11"/>
      <c r="RNH284" s="10"/>
      <c r="RNI284" s="37"/>
      <c r="RNJ284" s="162"/>
      <c r="RNK284" s="162"/>
      <c r="RNL284" s="29"/>
      <c r="RNM284" s="12"/>
      <c r="RNN284" s="37"/>
      <c r="RNO284" s="37"/>
      <c r="RNP284" s="11"/>
      <c r="RNQ284" s="24"/>
      <c r="RNR284" s="28"/>
      <c r="RNS284" s="11"/>
      <c r="RNT284" s="12"/>
      <c r="RNU284" s="27"/>
      <c r="RNV284" s="37"/>
      <c r="RNW284" s="29"/>
      <c r="RNX284" s="36"/>
      <c r="RNY284" s="14"/>
      <c r="RNZ284" s="11"/>
      <c r="ROA284" s="13"/>
      <c r="ROB284" s="12"/>
      <c r="ROC284" s="12"/>
      <c r="ROD284" s="11"/>
      <c r="ROE284" s="12"/>
      <c r="ROF284" s="162"/>
      <c r="ROG284" s="37"/>
      <c r="ROH284" s="37"/>
      <c r="ROI284" s="37"/>
      <c r="ROJ284" s="37"/>
      <c r="ROK284" s="37"/>
      <c r="ROL284" s="28"/>
      <c r="ROM284" s="11"/>
      <c r="RON284" s="10"/>
      <c r="ROO284" s="37"/>
      <c r="ROP284" s="162"/>
      <c r="ROQ284" s="162"/>
      <c r="ROR284" s="29"/>
      <c r="ROS284" s="12"/>
      <c r="ROT284" s="37"/>
      <c r="ROU284" s="37"/>
      <c r="ROV284" s="11"/>
      <c r="ROW284" s="24"/>
      <c r="ROX284" s="28"/>
      <c r="ROY284" s="11"/>
      <c r="ROZ284" s="12"/>
      <c r="RPA284" s="27"/>
      <c r="RPB284" s="37"/>
      <c r="RPC284" s="29"/>
      <c r="RPD284" s="36"/>
      <c r="RPE284" s="14"/>
      <c r="RPF284" s="11"/>
      <c r="RPG284" s="13"/>
      <c r="RPH284" s="12"/>
      <c r="RPI284" s="12"/>
      <c r="RPJ284" s="11"/>
      <c r="RPK284" s="12"/>
      <c r="RPL284" s="162"/>
      <c r="RPM284" s="37"/>
      <c r="RPN284" s="37"/>
      <c r="RPO284" s="37"/>
      <c r="RPP284" s="37"/>
      <c r="RPQ284" s="37"/>
      <c r="RPR284" s="28"/>
      <c r="RPS284" s="11"/>
      <c r="RPT284" s="10"/>
      <c r="RPU284" s="37"/>
      <c r="RPV284" s="162"/>
      <c r="RPW284" s="162"/>
      <c r="RPX284" s="29"/>
      <c r="RPY284" s="12"/>
      <c r="RPZ284" s="37"/>
      <c r="RQA284" s="37"/>
      <c r="RQB284" s="11"/>
      <c r="RQC284" s="24"/>
      <c r="RQD284" s="28"/>
      <c r="RQE284" s="11"/>
      <c r="RQF284" s="12"/>
      <c r="RQG284" s="27"/>
      <c r="RQH284" s="37"/>
      <c r="RQI284" s="29"/>
      <c r="RQJ284" s="36"/>
      <c r="RQK284" s="14"/>
      <c r="RQL284" s="11"/>
      <c r="RQM284" s="13"/>
      <c r="RQN284" s="12"/>
      <c r="RQO284" s="12"/>
      <c r="RQP284" s="11"/>
      <c r="RQQ284" s="12"/>
      <c r="RQR284" s="162"/>
      <c r="RQS284" s="37"/>
      <c r="RQT284" s="37"/>
      <c r="RQU284" s="37"/>
      <c r="RQV284" s="37"/>
      <c r="RQW284" s="37"/>
      <c r="RQX284" s="28"/>
      <c r="RQY284" s="11"/>
      <c r="RQZ284" s="10"/>
      <c r="RRA284" s="37"/>
      <c r="RRB284" s="162"/>
      <c r="RRC284" s="162"/>
      <c r="RRD284" s="29"/>
      <c r="RRE284" s="12"/>
      <c r="RRF284" s="37"/>
      <c r="RRG284" s="37"/>
      <c r="RRH284" s="11"/>
      <c r="RRI284" s="24"/>
      <c r="RRJ284" s="28"/>
      <c r="RRK284" s="11"/>
      <c r="RRL284" s="12"/>
      <c r="RRM284" s="27"/>
      <c r="RRN284" s="37"/>
      <c r="RRO284" s="29"/>
      <c r="RRP284" s="36"/>
      <c r="RRQ284" s="14"/>
      <c r="RRR284" s="11"/>
      <c r="RRS284" s="13"/>
      <c r="RRT284" s="12"/>
      <c r="RRU284" s="12"/>
      <c r="RRV284" s="11"/>
      <c r="RRW284" s="12"/>
      <c r="RRX284" s="162"/>
      <c r="RRY284" s="37"/>
      <c r="RRZ284" s="37"/>
      <c r="RSA284" s="37"/>
      <c r="RSB284" s="37"/>
      <c r="RSC284" s="37"/>
      <c r="RSD284" s="28"/>
      <c r="RSE284" s="11"/>
      <c r="RSF284" s="10"/>
      <c r="RSG284" s="37"/>
      <c r="RSH284" s="162"/>
      <c r="RSI284" s="162"/>
      <c r="RSJ284" s="29"/>
      <c r="RSK284" s="12"/>
      <c r="RSL284" s="37"/>
      <c r="RSM284" s="37"/>
      <c r="RSN284" s="11"/>
      <c r="RSO284" s="24"/>
      <c r="RSP284" s="28"/>
      <c r="RSQ284" s="11"/>
      <c r="RSR284" s="12"/>
      <c r="RSS284" s="27"/>
      <c r="RST284" s="37"/>
      <c r="RSU284" s="29"/>
      <c r="RSV284" s="36"/>
      <c r="RSW284" s="14"/>
      <c r="RSX284" s="11"/>
      <c r="RSY284" s="13"/>
      <c r="RSZ284" s="12"/>
      <c r="RTA284" s="12"/>
      <c r="RTB284" s="11"/>
      <c r="RTC284" s="12"/>
      <c r="RTD284" s="162"/>
      <c r="RTE284" s="37"/>
      <c r="RTF284" s="37"/>
      <c r="RTG284" s="37"/>
      <c r="RTH284" s="37"/>
      <c r="RTI284" s="37"/>
      <c r="RTJ284" s="28"/>
      <c r="RTK284" s="11"/>
      <c r="RTL284" s="10"/>
      <c r="RTM284" s="37"/>
      <c r="RTN284" s="162"/>
      <c r="RTO284" s="162"/>
      <c r="RTP284" s="29"/>
      <c r="RTQ284" s="12"/>
      <c r="RTR284" s="37"/>
      <c r="RTS284" s="37"/>
      <c r="RTT284" s="11"/>
      <c r="RTU284" s="24"/>
      <c r="RTV284" s="28"/>
      <c r="RTW284" s="11"/>
      <c r="RTX284" s="12"/>
      <c r="RTY284" s="27"/>
      <c r="RTZ284" s="37"/>
      <c r="RUA284" s="29"/>
      <c r="RUB284" s="36"/>
      <c r="RUC284" s="14"/>
      <c r="RUD284" s="11"/>
      <c r="RUE284" s="13"/>
      <c r="RUF284" s="12"/>
      <c r="RUG284" s="12"/>
      <c r="RUH284" s="11"/>
      <c r="RUI284" s="12"/>
      <c r="RUJ284" s="162"/>
      <c r="RUK284" s="37"/>
      <c r="RUL284" s="37"/>
      <c r="RUM284" s="37"/>
      <c r="RUN284" s="37"/>
      <c r="RUO284" s="37"/>
      <c r="RUP284" s="28"/>
      <c r="RUQ284" s="11"/>
      <c r="RUR284" s="10"/>
      <c r="RUS284" s="37"/>
      <c r="RUT284" s="162"/>
      <c r="RUU284" s="162"/>
      <c r="RUV284" s="29"/>
      <c r="RUW284" s="12"/>
      <c r="RUX284" s="37"/>
      <c r="RUY284" s="37"/>
      <c r="RUZ284" s="11"/>
      <c r="RVA284" s="24"/>
      <c r="RVB284" s="28"/>
      <c r="RVC284" s="11"/>
      <c r="RVD284" s="12"/>
      <c r="RVE284" s="27"/>
      <c r="RVF284" s="37"/>
      <c r="RVG284" s="29"/>
      <c r="RVH284" s="36"/>
      <c r="RVI284" s="14"/>
      <c r="RVJ284" s="11"/>
      <c r="RVK284" s="13"/>
      <c r="RVL284" s="12"/>
      <c r="RVM284" s="12"/>
      <c r="RVN284" s="11"/>
      <c r="RVO284" s="12"/>
      <c r="RVP284" s="162"/>
      <c r="RVQ284" s="37"/>
      <c r="RVR284" s="37"/>
      <c r="RVS284" s="37"/>
      <c r="RVT284" s="37"/>
      <c r="RVU284" s="37"/>
      <c r="RVV284" s="28"/>
      <c r="RVW284" s="11"/>
      <c r="RVX284" s="10"/>
      <c r="RVY284" s="37"/>
      <c r="RVZ284" s="162"/>
      <c r="RWA284" s="162"/>
      <c r="RWB284" s="29"/>
      <c r="RWC284" s="12"/>
      <c r="RWD284" s="37"/>
      <c r="RWE284" s="37"/>
      <c r="RWF284" s="11"/>
      <c r="RWG284" s="24"/>
      <c r="RWH284" s="28"/>
      <c r="RWI284" s="11"/>
      <c r="RWJ284" s="12"/>
      <c r="RWK284" s="27"/>
      <c r="RWL284" s="37"/>
      <c r="RWM284" s="29"/>
      <c r="RWN284" s="36"/>
      <c r="RWO284" s="14"/>
      <c r="RWP284" s="11"/>
      <c r="RWQ284" s="13"/>
      <c r="RWR284" s="12"/>
      <c r="RWS284" s="12"/>
      <c r="RWT284" s="11"/>
      <c r="RWU284" s="12"/>
      <c r="RWV284" s="162"/>
      <c r="RWW284" s="37"/>
      <c r="RWX284" s="37"/>
      <c r="RWY284" s="37"/>
      <c r="RWZ284" s="37"/>
      <c r="RXA284" s="37"/>
      <c r="RXB284" s="28"/>
      <c r="RXC284" s="11"/>
      <c r="RXD284" s="10"/>
      <c r="RXE284" s="37"/>
      <c r="RXF284" s="162"/>
      <c r="RXG284" s="162"/>
      <c r="RXH284" s="29"/>
      <c r="RXI284" s="12"/>
      <c r="RXJ284" s="37"/>
      <c r="RXK284" s="37"/>
      <c r="RXL284" s="11"/>
      <c r="RXM284" s="24"/>
      <c r="RXN284" s="28"/>
      <c r="RXO284" s="11"/>
      <c r="RXP284" s="12"/>
      <c r="RXQ284" s="27"/>
      <c r="RXR284" s="37"/>
      <c r="RXS284" s="29"/>
      <c r="RXT284" s="36"/>
      <c r="RXU284" s="14"/>
      <c r="RXV284" s="11"/>
      <c r="RXW284" s="13"/>
      <c r="RXX284" s="12"/>
      <c r="RXY284" s="12"/>
      <c r="RXZ284" s="11"/>
      <c r="RYA284" s="12"/>
      <c r="RYB284" s="162"/>
      <c r="RYC284" s="37"/>
      <c r="RYD284" s="37"/>
      <c r="RYE284" s="37"/>
      <c r="RYF284" s="37"/>
      <c r="RYG284" s="37"/>
      <c r="RYH284" s="28"/>
      <c r="RYI284" s="11"/>
      <c r="RYJ284" s="10"/>
      <c r="RYK284" s="37"/>
      <c r="RYL284" s="162"/>
      <c r="RYM284" s="162"/>
      <c r="RYN284" s="29"/>
      <c r="RYO284" s="12"/>
      <c r="RYP284" s="37"/>
      <c r="RYQ284" s="37"/>
      <c r="RYR284" s="11"/>
      <c r="RYS284" s="24"/>
      <c r="RYT284" s="28"/>
      <c r="RYU284" s="11"/>
      <c r="RYV284" s="12"/>
      <c r="RYW284" s="27"/>
      <c r="RYX284" s="37"/>
      <c r="RYY284" s="29"/>
      <c r="RYZ284" s="36"/>
      <c r="RZA284" s="14"/>
      <c r="RZB284" s="11"/>
      <c r="RZC284" s="13"/>
      <c r="RZD284" s="12"/>
      <c r="RZE284" s="12"/>
      <c r="RZF284" s="11"/>
      <c r="RZG284" s="12"/>
      <c r="RZH284" s="162"/>
      <c r="RZI284" s="37"/>
      <c r="RZJ284" s="37"/>
      <c r="RZK284" s="37"/>
      <c r="RZL284" s="37"/>
      <c r="RZM284" s="37"/>
      <c r="RZN284" s="28"/>
      <c r="RZO284" s="11"/>
      <c r="RZP284" s="10"/>
      <c r="RZQ284" s="37"/>
      <c r="RZR284" s="162"/>
      <c r="RZS284" s="162"/>
      <c r="RZT284" s="29"/>
      <c r="RZU284" s="12"/>
      <c r="RZV284" s="37"/>
      <c r="RZW284" s="37"/>
      <c r="RZX284" s="11"/>
      <c r="RZY284" s="24"/>
      <c r="RZZ284" s="28"/>
      <c r="SAA284" s="11"/>
      <c r="SAB284" s="12"/>
      <c r="SAC284" s="27"/>
      <c r="SAD284" s="37"/>
      <c r="SAE284" s="29"/>
      <c r="SAF284" s="36"/>
      <c r="SAG284" s="14"/>
      <c r="SAH284" s="11"/>
      <c r="SAI284" s="13"/>
      <c r="SAJ284" s="12"/>
      <c r="SAK284" s="12"/>
      <c r="SAL284" s="11"/>
      <c r="SAM284" s="12"/>
      <c r="SAN284" s="162"/>
      <c r="SAO284" s="37"/>
      <c r="SAP284" s="37"/>
      <c r="SAQ284" s="37"/>
      <c r="SAR284" s="37"/>
      <c r="SAS284" s="37"/>
      <c r="SAT284" s="28"/>
      <c r="SAU284" s="11"/>
      <c r="SAV284" s="10"/>
      <c r="SAW284" s="37"/>
      <c r="SAX284" s="162"/>
      <c r="SAY284" s="162"/>
      <c r="SAZ284" s="29"/>
      <c r="SBA284" s="12"/>
      <c r="SBB284" s="37"/>
      <c r="SBC284" s="37"/>
      <c r="SBD284" s="11"/>
      <c r="SBE284" s="24"/>
      <c r="SBF284" s="28"/>
      <c r="SBG284" s="11"/>
      <c r="SBH284" s="12"/>
      <c r="SBI284" s="27"/>
      <c r="SBJ284" s="37"/>
      <c r="SBK284" s="29"/>
      <c r="SBL284" s="36"/>
      <c r="SBM284" s="14"/>
      <c r="SBN284" s="11"/>
      <c r="SBO284" s="13"/>
      <c r="SBP284" s="12"/>
      <c r="SBQ284" s="12"/>
      <c r="SBR284" s="11"/>
      <c r="SBS284" s="12"/>
      <c r="SBT284" s="162"/>
      <c r="SBU284" s="37"/>
      <c r="SBV284" s="37"/>
      <c r="SBW284" s="37"/>
      <c r="SBX284" s="37"/>
      <c r="SBY284" s="37"/>
      <c r="SBZ284" s="28"/>
      <c r="SCA284" s="11"/>
      <c r="SCB284" s="10"/>
      <c r="SCC284" s="37"/>
      <c r="SCD284" s="162"/>
      <c r="SCE284" s="162"/>
      <c r="SCF284" s="29"/>
      <c r="SCG284" s="12"/>
      <c r="SCH284" s="37"/>
      <c r="SCI284" s="37"/>
      <c r="SCJ284" s="11"/>
      <c r="SCK284" s="24"/>
      <c r="SCL284" s="28"/>
      <c r="SCM284" s="11"/>
      <c r="SCN284" s="12"/>
      <c r="SCO284" s="27"/>
      <c r="SCP284" s="37"/>
      <c r="SCQ284" s="29"/>
      <c r="SCR284" s="36"/>
      <c r="SCS284" s="14"/>
      <c r="SCT284" s="11"/>
      <c r="SCU284" s="13"/>
      <c r="SCV284" s="12"/>
      <c r="SCW284" s="12"/>
      <c r="SCX284" s="11"/>
      <c r="SCY284" s="12"/>
      <c r="SCZ284" s="162"/>
      <c r="SDA284" s="37"/>
      <c r="SDB284" s="37"/>
      <c r="SDC284" s="37"/>
      <c r="SDD284" s="37"/>
      <c r="SDE284" s="37"/>
      <c r="SDF284" s="28"/>
      <c r="SDG284" s="11"/>
      <c r="SDH284" s="10"/>
      <c r="SDI284" s="37"/>
      <c r="SDJ284" s="162"/>
      <c r="SDK284" s="162"/>
      <c r="SDL284" s="29"/>
      <c r="SDM284" s="12"/>
      <c r="SDN284" s="37"/>
      <c r="SDO284" s="37"/>
      <c r="SDP284" s="11"/>
      <c r="SDQ284" s="24"/>
      <c r="SDR284" s="28"/>
      <c r="SDS284" s="11"/>
      <c r="SDT284" s="12"/>
      <c r="SDU284" s="27"/>
      <c r="SDV284" s="37"/>
      <c r="SDW284" s="29"/>
      <c r="SDX284" s="36"/>
      <c r="SDY284" s="14"/>
      <c r="SDZ284" s="11"/>
      <c r="SEA284" s="13"/>
      <c r="SEB284" s="12"/>
      <c r="SEC284" s="12"/>
      <c r="SED284" s="11"/>
      <c r="SEE284" s="12"/>
      <c r="SEF284" s="162"/>
      <c r="SEG284" s="37"/>
      <c r="SEH284" s="37"/>
      <c r="SEI284" s="37"/>
      <c r="SEJ284" s="37"/>
      <c r="SEK284" s="37"/>
      <c r="SEL284" s="28"/>
      <c r="SEM284" s="11"/>
      <c r="SEN284" s="10"/>
      <c r="SEO284" s="37"/>
      <c r="SEP284" s="162"/>
      <c r="SEQ284" s="162"/>
      <c r="SER284" s="29"/>
      <c r="SES284" s="12"/>
      <c r="SET284" s="37"/>
      <c r="SEU284" s="37"/>
      <c r="SEV284" s="11"/>
      <c r="SEW284" s="24"/>
      <c r="SEX284" s="28"/>
      <c r="SEY284" s="11"/>
      <c r="SEZ284" s="12"/>
      <c r="SFA284" s="27"/>
      <c r="SFB284" s="37"/>
      <c r="SFC284" s="29"/>
      <c r="SFD284" s="36"/>
      <c r="SFE284" s="14"/>
      <c r="SFF284" s="11"/>
      <c r="SFG284" s="13"/>
      <c r="SFH284" s="12"/>
      <c r="SFI284" s="12"/>
      <c r="SFJ284" s="11"/>
      <c r="SFK284" s="12"/>
      <c r="SFL284" s="162"/>
      <c r="SFM284" s="37"/>
      <c r="SFN284" s="37"/>
      <c r="SFO284" s="37"/>
      <c r="SFP284" s="37"/>
      <c r="SFQ284" s="37"/>
      <c r="SFR284" s="28"/>
      <c r="SFS284" s="11"/>
      <c r="SFT284" s="10"/>
      <c r="SFU284" s="37"/>
      <c r="SFV284" s="162"/>
      <c r="SFW284" s="162"/>
      <c r="SFX284" s="29"/>
      <c r="SFY284" s="12"/>
      <c r="SFZ284" s="37"/>
      <c r="SGA284" s="37"/>
      <c r="SGB284" s="11"/>
      <c r="SGC284" s="24"/>
      <c r="SGD284" s="28"/>
      <c r="SGE284" s="11"/>
      <c r="SGF284" s="12"/>
      <c r="SGG284" s="27"/>
      <c r="SGH284" s="37"/>
      <c r="SGI284" s="29"/>
      <c r="SGJ284" s="36"/>
      <c r="SGK284" s="14"/>
      <c r="SGL284" s="11"/>
      <c r="SGM284" s="13"/>
      <c r="SGN284" s="12"/>
      <c r="SGO284" s="12"/>
      <c r="SGP284" s="11"/>
      <c r="SGQ284" s="12"/>
      <c r="SGR284" s="162"/>
      <c r="SGS284" s="37"/>
      <c r="SGT284" s="37"/>
      <c r="SGU284" s="37"/>
      <c r="SGV284" s="37"/>
      <c r="SGW284" s="37"/>
      <c r="SGX284" s="28"/>
      <c r="SGY284" s="11"/>
      <c r="SGZ284" s="10"/>
      <c r="SHA284" s="37"/>
      <c r="SHB284" s="162"/>
      <c r="SHC284" s="162"/>
      <c r="SHD284" s="29"/>
      <c r="SHE284" s="12"/>
      <c r="SHF284" s="37"/>
      <c r="SHG284" s="37"/>
      <c r="SHH284" s="11"/>
      <c r="SHI284" s="24"/>
      <c r="SHJ284" s="28"/>
      <c r="SHK284" s="11"/>
      <c r="SHL284" s="12"/>
      <c r="SHM284" s="27"/>
      <c r="SHN284" s="37"/>
      <c r="SHO284" s="29"/>
      <c r="SHP284" s="36"/>
      <c r="SHQ284" s="14"/>
      <c r="SHR284" s="11"/>
      <c r="SHS284" s="13"/>
      <c r="SHT284" s="12"/>
      <c r="SHU284" s="12"/>
      <c r="SHV284" s="11"/>
      <c r="SHW284" s="12"/>
      <c r="SHX284" s="162"/>
      <c r="SHY284" s="37"/>
      <c r="SHZ284" s="37"/>
      <c r="SIA284" s="37"/>
      <c r="SIB284" s="37"/>
      <c r="SIC284" s="37"/>
      <c r="SID284" s="28"/>
      <c r="SIE284" s="11"/>
      <c r="SIF284" s="10"/>
      <c r="SIG284" s="37"/>
      <c r="SIH284" s="162"/>
      <c r="SII284" s="162"/>
      <c r="SIJ284" s="29"/>
      <c r="SIK284" s="12"/>
      <c r="SIL284" s="37"/>
      <c r="SIM284" s="37"/>
      <c r="SIN284" s="11"/>
      <c r="SIO284" s="24"/>
      <c r="SIP284" s="28"/>
      <c r="SIQ284" s="11"/>
      <c r="SIR284" s="12"/>
      <c r="SIS284" s="27"/>
      <c r="SIT284" s="37"/>
      <c r="SIU284" s="29"/>
      <c r="SIV284" s="36"/>
      <c r="SIW284" s="14"/>
      <c r="SIX284" s="11"/>
      <c r="SIY284" s="13"/>
      <c r="SIZ284" s="12"/>
      <c r="SJA284" s="12"/>
      <c r="SJB284" s="11"/>
      <c r="SJC284" s="12"/>
      <c r="SJD284" s="162"/>
      <c r="SJE284" s="37"/>
      <c r="SJF284" s="37"/>
      <c r="SJG284" s="37"/>
      <c r="SJH284" s="37"/>
      <c r="SJI284" s="37"/>
      <c r="SJJ284" s="28"/>
      <c r="SJK284" s="11"/>
      <c r="SJL284" s="10"/>
      <c r="SJM284" s="37"/>
      <c r="SJN284" s="162"/>
      <c r="SJO284" s="162"/>
      <c r="SJP284" s="29"/>
      <c r="SJQ284" s="12"/>
      <c r="SJR284" s="37"/>
      <c r="SJS284" s="37"/>
      <c r="SJT284" s="11"/>
      <c r="SJU284" s="24"/>
      <c r="SJV284" s="28"/>
      <c r="SJW284" s="11"/>
      <c r="SJX284" s="12"/>
      <c r="SJY284" s="27"/>
      <c r="SJZ284" s="37"/>
      <c r="SKA284" s="29"/>
      <c r="SKB284" s="36"/>
      <c r="SKC284" s="14"/>
      <c r="SKD284" s="11"/>
      <c r="SKE284" s="13"/>
      <c r="SKF284" s="12"/>
      <c r="SKG284" s="12"/>
      <c r="SKH284" s="11"/>
      <c r="SKI284" s="12"/>
      <c r="SKJ284" s="162"/>
      <c r="SKK284" s="37"/>
      <c r="SKL284" s="37"/>
      <c r="SKM284" s="37"/>
      <c r="SKN284" s="37"/>
      <c r="SKO284" s="37"/>
      <c r="SKP284" s="28"/>
      <c r="SKQ284" s="11"/>
      <c r="SKR284" s="10"/>
      <c r="SKS284" s="37"/>
      <c r="SKT284" s="162"/>
      <c r="SKU284" s="162"/>
      <c r="SKV284" s="29"/>
      <c r="SKW284" s="12"/>
      <c r="SKX284" s="37"/>
      <c r="SKY284" s="37"/>
      <c r="SKZ284" s="11"/>
      <c r="SLA284" s="24"/>
      <c r="SLB284" s="28"/>
      <c r="SLC284" s="11"/>
      <c r="SLD284" s="12"/>
      <c r="SLE284" s="27"/>
      <c r="SLF284" s="37"/>
      <c r="SLG284" s="29"/>
      <c r="SLH284" s="36"/>
      <c r="SLI284" s="14"/>
      <c r="SLJ284" s="11"/>
      <c r="SLK284" s="13"/>
      <c r="SLL284" s="12"/>
      <c r="SLM284" s="12"/>
      <c r="SLN284" s="11"/>
      <c r="SLO284" s="12"/>
      <c r="SLP284" s="162"/>
      <c r="SLQ284" s="37"/>
      <c r="SLR284" s="37"/>
      <c r="SLS284" s="37"/>
      <c r="SLT284" s="37"/>
      <c r="SLU284" s="37"/>
      <c r="SLV284" s="28"/>
      <c r="SLW284" s="11"/>
      <c r="SLX284" s="10"/>
      <c r="SLY284" s="37"/>
      <c r="SLZ284" s="162"/>
      <c r="SMA284" s="162"/>
      <c r="SMB284" s="29"/>
      <c r="SMC284" s="12"/>
      <c r="SMD284" s="37"/>
      <c r="SME284" s="37"/>
      <c r="SMF284" s="11"/>
      <c r="SMG284" s="24"/>
      <c r="SMH284" s="28"/>
      <c r="SMI284" s="11"/>
      <c r="SMJ284" s="12"/>
      <c r="SMK284" s="27"/>
      <c r="SML284" s="37"/>
      <c r="SMM284" s="29"/>
      <c r="SMN284" s="36"/>
      <c r="SMO284" s="14"/>
      <c r="SMP284" s="11"/>
      <c r="SMQ284" s="13"/>
      <c r="SMR284" s="12"/>
      <c r="SMS284" s="12"/>
      <c r="SMT284" s="11"/>
      <c r="SMU284" s="12"/>
      <c r="SMV284" s="162"/>
      <c r="SMW284" s="37"/>
      <c r="SMX284" s="37"/>
      <c r="SMY284" s="37"/>
      <c r="SMZ284" s="37"/>
      <c r="SNA284" s="37"/>
      <c r="SNB284" s="28"/>
      <c r="SNC284" s="11"/>
      <c r="SND284" s="10"/>
      <c r="SNE284" s="37"/>
      <c r="SNF284" s="162"/>
      <c r="SNG284" s="162"/>
      <c r="SNH284" s="29"/>
      <c r="SNI284" s="12"/>
      <c r="SNJ284" s="37"/>
      <c r="SNK284" s="37"/>
      <c r="SNL284" s="11"/>
      <c r="SNM284" s="24"/>
      <c r="SNN284" s="28"/>
      <c r="SNO284" s="11"/>
      <c r="SNP284" s="12"/>
      <c r="SNQ284" s="27"/>
      <c r="SNR284" s="37"/>
      <c r="SNS284" s="29"/>
      <c r="SNT284" s="36"/>
      <c r="SNU284" s="14"/>
      <c r="SNV284" s="11"/>
      <c r="SNW284" s="13"/>
      <c r="SNX284" s="12"/>
      <c r="SNY284" s="12"/>
      <c r="SNZ284" s="11"/>
      <c r="SOA284" s="12"/>
      <c r="SOB284" s="162"/>
      <c r="SOC284" s="37"/>
      <c r="SOD284" s="37"/>
      <c r="SOE284" s="37"/>
      <c r="SOF284" s="37"/>
      <c r="SOG284" s="37"/>
      <c r="SOH284" s="28"/>
      <c r="SOI284" s="11"/>
      <c r="SOJ284" s="10"/>
      <c r="SOK284" s="37"/>
      <c r="SOL284" s="162"/>
      <c r="SOM284" s="162"/>
      <c r="SON284" s="29"/>
      <c r="SOO284" s="12"/>
      <c r="SOP284" s="37"/>
      <c r="SOQ284" s="37"/>
      <c r="SOR284" s="11"/>
      <c r="SOS284" s="24"/>
      <c r="SOT284" s="28"/>
      <c r="SOU284" s="11"/>
      <c r="SOV284" s="12"/>
      <c r="SOW284" s="27"/>
      <c r="SOX284" s="37"/>
      <c r="SOY284" s="29"/>
      <c r="SOZ284" s="36"/>
      <c r="SPA284" s="14"/>
      <c r="SPB284" s="11"/>
      <c r="SPC284" s="13"/>
      <c r="SPD284" s="12"/>
      <c r="SPE284" s="12"/>
      <c r="SPF284" s="11"/>
      <c r="SPG284" s="12"/>
      <c r="SPH284" s="162"/>
      <c r="SPI284" s="37"/>
      <c r="SPJ284" s="37"/>
      <c r="SPK284" s="37"/>
      <c r="SPL284" s="37"/>
      <c r="SPM284" s="37"/>
      <c r="SPN284" s="28"/>
      <c r="SPO284" s="11"/>
      <c r="SPP284" s="10"/>
      <c r="SPQ284" s="37"/>
      <c r="SPR284" s="162"/>
      <c r="SPS284" s="162"/>
      <c r="SPT284" s="29"/>
      <c r="SPU284" s="12"/>
      <c r="SPV284" s="37"/>
      <c r="SPW284" s="37"/>
      <c r="SPX284" s="11"/>
      <c r="SPY284" s="24"/>
      <c r="SPZ284" s="28"/>
      <c r="SQA284" s="11"/>
      <c r="SQB284" s="12"/>
      <c r="SQC284" s="27"/>
      <c r="SQD284" s="37"/>
      <c r="SQE284" s="29"/>
      <c r="SQF284" s="36"/>
      <c r="SQG284" s="14"/>
      <c r="SQH284" s="11"/>
      <c r="SQI284" s="13"/>
      <c r="SQJ284" s="12"/>
      <c r="SQK284" s="12"/>
      <c r="SQL284" s="11"/>
      <c r="SQM284" s="12"/>
      <c r="SQN284" s="162"/>
      <c r="SQO284" s="37"/>
      <c r="SQP284" s="37"/>
      <c r="SQQ284" s="37"/>
      <c r="SQR284" s="37"/>
      <c r="SQS284" s="37"/>
      <c r="SQT284" s="28"/>
      <c r="SQU284" s="11"/>
      <c r="SQV284" s="10"/>
      <c r="SQW284" s="37"/>
      <c r="SQX284" s="162"/>
      <c r="SQY284" s="162"/>
      <c r="SQZ284" s="29"/>
      <c r="SRA284" s="12"/>
      <c r="SRB284" s="37"/>
      <c r="SRC284" s="37"/>
      <c r="SRD284" s="11"/>
      <c r="SRE284" s="24"/>
      <c r="SRF284" s="28"/>
      <c r="SRG284" s="11"/>
      <c r="SRH284" s="12"/>
      <c r="SRI284" s="27"/>
      <c r="SRJ284" s="37"/>
      <c r="SRK284" s="29"/>
      <c r="SRL284" s="36"/>
      <c r="SRM284" s="14"/>
      <c r="SRN284" s="11"/>
      <c r="SRO284" s="13"/>
      <c r="SRP284" s="12"/>
      <c r="SRQ284" s="12"/>
      <c r="SRR284" s="11"/>
      <c r="SRS284" s="12"/>
      <c r="SRT284" s="162"/>
      <c r="SRU284" s="37"/>
      <c r="SRV284" s="37"/>
      <c r="SRW284" s="37"/>
      <c r="SRX284" s="37"/>
      <c r="SRY284" s="37"/>
      <c r="SRZ284" s="28"/>
      <c r="SSA284" s="11"/>
      <c r="SSB284" s="10"/>
      <c r="SSC284" s="37"/>
      <c r="SSD284" s="162"/>
      <c r="SSE284" s="162"/>
      <c r="SSF284" s="29"/>
      <c r="SSG284" s="12"/>
      <c r="SSH284" s="37"/>
      <c r="SSI284" s="37"/>
      <c r="SSJ284" s="11"/>
      <c r="SSK284" s="24"/>
      <c r="SSL284" s="28"/>
      <c r="SSM284" s="11"/>
      <c r="SSN284" s="12"/>
      <c r="SSO284" s="27"/>
      <c r="SSP284" s="37"/>
      <c r="SSQ284" s="29"/>
      <c r="SSR284" s="36"/>
      <c r="SSS284" s="14"/>
      <c r="SST284" s="11"/>
      <c r="SSU284" s="13"/>
      <c r="SSV284" s="12"/>
      <c r="SSW284" s="12"/>
      <c r="SSX284" s="11"/>
      <c r="SSY284" s="12"/>
      <c r="SSZ284" s="162"/>
      <c r="STA284" s="37"/>
      <c r="STB284" s="37"/>
      <c r="STC284" s="37"/>
      <c r="STD284" s="37"/>
      <c r="STE284" s="37"/>
      <c r="STF284" s="28"/>
      <c r="STG284" s="11"/>
      <c r="STH284" s="10"/>
      <c r="STI284" s="37"/>
      <c r="STJ284" s="162"/>
      <c r="STK284" s="162"/>
      <c r="STL284" s="29"/>
      <c r="STM284" s="12"/>
      <c r="STN284" s="37"/>
      <c r="STO284" s="37"/>
      <c r="STP284" s="11"/>
      <c r="STQ284" s="24"/>
      <c r="STR284" s="28"/>
      <c r="STS284" s="11"/>
      <c r="STT284" s="12"/>
      <c r="STU284" s="27"/>
      <c r="STV284" s="37"/>
      <c r="STW284" s="29"/>
      <c r="STX284" s="36"/>
      <c r="STY284" s="14"/>
      <c r="STZ284" s="11"/>
      <c r="SUA284" s="13"/>
      <c r="SUB284" s="12"/>
      <c r="SUC284" s="12"/>
      <c r="SUD284" s="11"/>
      <c r="SUE284" s="12"/>
      <c r="SUF284" s="162"/>
      <c r="SUG284" s="37"/>
      <c r="SUH284" s="37"/>
      <c r="SUI284" s="37"/>
      <c r="SUJ284" s="37"/>
      <c r="SUK284" s="37"/>
      <c r="SUL284" s="28"/>
      <c r="SUM284" s="11"/>
      <c r="SUN284" s="10"/>
      <c r="SUO284" s="37"/>
      <c r="SUP284" s="162"/>
      <c r="SUQ284" s="162"/>
      <c r="SUR284" s="29"/>
      <c r="SUS284" s="12"/>
      <c r="SUT284" s="37"/>
      <c r="SUU284" s="37"/>
      <c r="SUV284" s="11"/>
      <c r="SUW284" s="24"/>
      <c r="SUX284" s="28"/>
      <c r="SUY284" s="11"/>
      <c r="SUZ284" s="12"/>
      <c r="SVA284" s="27"/>
      <c r="SVB284" s="37"/>
      <c r="SVC284" s="29"/>
      <c r="SVD284" s="36"/>
      <c r="SVE284" s="14"/>
      <c r="SVF284" s="11"/>
      <c r="SVG284" s="13"/>
      <c r="SVH284" s="12"/>
      <c r="SVI284" s="12"/>
      <c r="SVJ284" s="11"/>
      <c r="SVK284" s="12"/>
      <c r="SVL284" s="162"/>
      <c r="SVM284" s="37"/>
      <c r="SVN284" s="37"/>
      <c r="SVO284" s="37"/>
      <c r="SVP284" s="37"/>
      <c r="SVQ284" s="37"/>
      <c r="SVR284" s="28"/>
      <c r="SVS284" s="11"/>
      <c r="SVT284" s="10"/>
      <c r="SVU284" s="37"/>
      <c r="SVV284" s="162"/>
      <c r="SVW284" s="162"/>
      <c r="SVX284" s="29"/>
      <c r="SVY284" s="12"/>
      <c r="SVZ284" s="37"/>
      <c r="SWA284" s="37"/>
      <c r="SWB284" s="11"/>
      <c r="SWC284" s="24"/>
      <c r="SWD284" s="28"/>
      <c r="SWE284" s="11"/>
      <c r="SWF284" s="12"/>
      <c r="SWG284" s="27"/>
      <c r="SWH284" s="37"/>
      <c r="SWI284" s="29"/>
      <c r="SWJ284" s="36"/>
      <c r="SWK284" s="14"/>
      <c r="SWL284" s="11"/>
      <c r="SWM284" s="13"/>
      <c r="SWN284" s="12"/>
      <c r="SWO284" s="12"/>
      <c r="SWP284" s="11"/>
      <c r="SWQ284" s="12"/>
      <c r="SWR284" s="162"/>
      <c r="SWS284" s="37"/>
      <c r="SWT284" s="37"/>
      <c r="SWU284" s="37"/>
      <c r="SWV284" s="37"/>
      <c r="SWW284" s="37"/>
      <c r="SWX284" s="28"/>
      <c r="SWY284" s="11"/>
      <c r="SWZ284" s="10"/>
      <c r="SXA284" s="37"/>
      <c r="SXB284" s="162"/>
      <c r="SXC284" s="162"/>
      <c r="SXD284" s="29"/>
      <c r="SXE284" s="12"/>
      <c r="SXF284" s="37"/>
      <c r="SXG284" s="37"/>
      <c r="SXH284" s="11"/>
      <c r="SXI284" s="24"/>
      <c r="SXJ284" s="28"/>
      <c r="SXK284" s="11"/>
      <c r="SXL284" s="12"/>
      <c r="SXM284" s="27"/>
      <c r="SXN284" s="37"/>
      <c r="SXO284" s="29"/>
      <c r="SXP284" s="36"/>
      <c r="SXQ284" s="14"/>
      <c r="SXR284" s="11"/>
      <c r="SXS284" s="13"/>
      <c r="SXT284" s="12"/>
      <c r="SXU284" s="12"/>
      <c r="SXV284" s="11"/>
      <c r="SXW284" s="12"/>
      <c r="SXX284" s="162"/>
      <c r="SXY284" s="37"/>
      <c r="SXZ284" s="37"/>
      <c r="SYA284" s="37"/>
      <c r="SYB284" s="37"/>
      <c r="SYC284" s="37"/>
      <c r="SYD284" s="28"/>
      <c r="SYE284" s="11"/>
      <c r="SYF284" s="10"/>
      <c r="SYG284" s="37"/>
      <c r="SYH284" s="162"/>
      <c r="SYI284" s="162"/>
      <c r="SYJ284" s="29"/>
      <c r="SYK284" s="12"/>
      <c r="SYL284" s="37"/>
      <c r="SYM284" s="37"/>
      <c r="SYN284" s="11"/>
      <c r="SYO284" s="24"/>
      <c r="SYP284" s="28"/>
      <c r="SYQ284" s="11"/>
      <c r="SYR284" s="12"/>
      <c r="SYS284" s="27"/>
      <c r="SYT284" s="37"/>
      <c r="SYU284" s="29"/>
      <c r="SYV284" s="36"/>
      <c r="SYW284" s="14"/>
      <c r="SYX284" s="11"/>
      <c r="SYY284" s="13"/>
      <c r="SYZ284" s="12"/>
      <c r="SZA284" s="12"/>
      <c r="SZB284" s="11"/>
      <c r="SZC284" s="12"/>
      <c r="SZD284" s="162"/>
      <c r="SZE284" s="37"/>
      <c r="SZF284" s="37"/>
      <c r="SZG284" s="37"/>
      <c r="SZH284" s="37"/>
      <c r="SZI284" s="37"/>
      <c r="SZJ284" s="28"/>
      <c r="SZK284" s="11"/>
      <c r="SZL284" s="10"/>
      <c r="SZM284" s="37"/>
      <c r="SZN284" s="162"/>
      <c r="SZO284" s="162"/>
      <c r="SZP284" s="29"/>
      <c r="SZQ284" s="12"/>
      <c r="SZR284" s="37"/>
      <c r="SZS284" s="37"/>
      <c r="SZT284" s="11"/>
      <c r="SZU284" s="24"/>
      <c r="SZV284" s="28"/>
      <c r="SZW284" s="11"/>
      <c r="SZX284" s="12"/>
      <c r="SZY284" s="27"/>
      <c r="SZZ284" s="37"/>
      <c r="TAA284" s="29"/>
      <c r="TAB284" s="36"/>
      <c r="TAC284" s="14"/>
      <c r="TAD284" s="11"/>
      <c r="TAE284" s="13"/>
      <c r="TAF284" s="12"/>
      <c r="TAG284" s="12"/>
      <c r="TAH284" s="11"/>
      <c r="TAI284" s="12"/>
      <c r="TAJ284" s="162"/>
      <c r="TAK284" s="37"/>
      <c r="TAL284" s="37"/>
      <c r="TAM284" s="37"/>
      <c r="TAN284" s="37"/>
      <c r="TAO284" s="37"/>
      <c r="TAP284" s="28"/>
      <c r="TAQ284" s="11"/>
      <c r="TAR284" s="10"/>
      <c r="TAS284" s="37"/>
      <c r="TAT284" s="162"/>
      <c r="TAU284" s="162"/>
      <c r="TAV284" s="29"/>
      <c r="TAW284" s="12"/>
      <c r="TAX284" s="37"/>
      <c r="TAY284" s="37"/>
      <c r="TAZ284" s="11"/>
      <c r="TBA284" s="24"/>
      <c r="TBB284" s="28"/>
      <c r="TBC284" s="11"/>
      <c r="TBD284" s="12"/>
      <c r="TBE284" s="27"/>
      <c r="TBF284" s="37"/>
      <c r="TBG284" s="29"/>
      <c r="TBH284" s="36"/>
      <c r="TBI284" s="14"/>
      <c r="TBJ284" s="11"/>
      <c r="TBK284" s="13"/>
      <c r="TBL284" s="12"/>
      <c r="TBM284" s="12"/>
      <c r="TBN284" s="11"/>
      <c r="TBO284" s="12"/>
      <c r="TBP284" s="162"/>
      <c r="TBQ284" s="37"/>
      <c r="TBR284" s="37"/>
      <c r="TBS284" s="37"/>
      <c r="TBT284" s="37"/>
      <c r="TBU284" s="37"/>
      <c r="TBV284" s="28"/>
      <c r="TBW284" s="11"/>
      <c r="TBX284" s="10"/>
      <c r="TBY284" s="37"/>
      <c r="TBZ284" s="162"/>
      <c r="TCA284" s="162"/>
      <c r="TCB284" s="29"/>
      <c r="TCC284" s="12"/>
      <c r="TCD284" s="37"/>
      <c r="TCE284" s="37"/>
      <c r="TCF284" s="11"/>
      <c r="TCG284" s="24"/>
      <c r="TCH284" s="28"/>
      <c r="TCI284" s="11"/>
      <c r="TCJ284" s="12"/>
      <c r="TCK284" s="27"/>
      <c r="TCL284" s="37"/>
      <c r="TCM284" s="29"/>
      <c r="TCN284" s="36"/>
      <c r="TCO284" s="14"/>
      <c r="TCP284" s="11"/>
      <c r="TCQ284" s="13"/>
      <c r="TCR284" s="12"/>
      <c r="TCS284" s="12"/>
      <c r="TCT284" s="11"/>
      <c r="TCU284" s="12"/>
      <c r="TCV284" s="162"/>
      <c r="TCW284" s="37"/>
      <c r="TCX284" s="37"/>
      <c r="TCY284" s="37"/>
      <c r="TCZ284" s="37"/>
      <c r="TDA284" s="37"/>
      <c r="TDB284" s="28"/>
      <c r="TDC284" s="11"/>
      <c r="TDD284" s="10"/>
      <c r="TDE284" s="37"/>
      <c r="TDF284" s="162"/>
      <c r="TDG284" s="162"/>
      <c r="TDH284" s="29"/>
      <c r="TDI284" s="12"/>
      <c r="TDJ284" s="37"/>
      <c r="TDK284" s="37"/>
      <c r="TDL284" s="11"/>
      <c r="TDM284" s="24"/>
      <c r="TDN284" s="28"/>
      <c r="TDO284" s="11"/>
      <c r="TDP284" s="12"/>
      <c r="TDQ284" s="27"/>
      <c r="TDR284" s="37"/>
      <c r="TDS284" s="29"/>
      <c r="TDT284" s="36"/>
      <c r="TDU284" s="14"/>
      <c r="TDV284" s="11"/>
      <c r="TDW284" s="13"/>
      <c r="TDX284" s="12"/>
      <c r="TDY284" s="12"/>
      <c r="TDZ284" s="11"/>
      <c r="TEA284" s="12"/>
      <c r="TEB284" s="162"/>
      <c r="TEC284" s="37"/>
      <c r="TED284" s="37"/>
      <c r="TEE284" s="37"/>
      <c r="TEF284" s="37"/>
      <c r="TEG284" s="37"/>
      <c r="TEH284" s="28"/>
      <c r="TEI284" s="11"/>
      <c r="TEJ284" s="10"/>
      <c r="TEK284" s="37"/>
      <c r="TEL284" s="162"/>
      <c r="TEM284" s="162"/>
      <c r="TEN284" s="29"/>
      <c r="TEO284" s="12"/>
      <c r="TEP284" s="37"/>
      <c r="TEQ284" s="37"/>
      <c r="TER284" s="11"/>
      <c r="TES284" s="24"/>
      <c r="TET284" s="28"/>
      <c r="TEU284" s="11"/>
      <c r="TEV284" s="12"/>
      <c r="TEW284" s="27"/>
      <c r="TEX284" s="37"/>
      <c r="TEY284" s="29"/>
      <c r="TEZ284" s="36"/>
      <c r="TFA284" s="14"/>
      <c r="TFB284" s="11"/>
      <c r="TFC284" s="13"/>
      <c r="TFD284" s="12"/>
      <c r="TFE284" s="12"/>
      <c r="TFF284" s="11"/>
      <c r="TFG284" s="12"/>
      <c r="TFH284" s="162"/>
      <c r="TFI284" s="37"/>
      <c r="TFJ284" s="37"/>
      <c r="TFK284" s="37"/>
      <c r="TFL284" s="37"/>
      <c r="TFM284" s="37"/>
      <c r="TFN284" s="28"/>
      <c r="TFO284" s="11"/>
      <c r="TFP284" s="10"/>
      <c r="TFQ284" s="37"/>
      <c r="TFR284" s="162"/>
      <c r="TFS284" s="162"/>
      <c r="TFT284" s="29"/>
      <c r="TFU284" s="12"/>
      <c r="TFV284" s="37"/>
      <c r="TFW284" s="37"/>
      <c r="TFX284" s="11"/>
      <c r="TFY284" s="24"/>
      <c r="TFZ284" s="28"/>
      <c r="TGA284" s="11"/>
      <c r="TGB284" s="12"/>
      <c r="TGC284" s="27"/>
      <c r="TGD284" s="37"/>
      <c r="TGE284" s="29"/>
      <c r="TGF284" s="36"/>
      <c r="TGG284" s="14"/>
      <c r="TGH284" s="11"/>
      <c r="TGI284" s="13"/>
      <c r="TGJ284" s="12"/>
      <c r="TGK284" s="12"/>
      <c r="TGL284" s="11"/>
      <c r="TGM284" s="12"/>
      <c r="TGN284" s="162"/>
      <c r="TGO284" s="37"/>
      <c r="TGP284" s="37"/>
      <c r="TGQ284" s="37"/>
      <c r="TGR284" s="37"/>
      <c r="TGS284" s="37"/>
      <c r="TGT284" s="28"/>
      <c r="TGU284" s="11"/>
      <c r="TGV284" s="10"/>
      <c r="TGW284" s="37"/>
      <c r="TGX284" s="162"/>
      <c r="TGY284" s="162"/>
      <c r="TGZ284" s="29"/>
      <c r="THA284" s="12"/>
      <c r="THB284" s="37"/>
      <c r="THC284" s="37"/>
      <c r="THD284" s="11"/>
      <c r="THE284" s="24"/>
      <c r="THF284" s="28"/>
      <c r="THG284" s="11"/>
      <c r="THH284" s="12"/>
      <c r="THI284" s="27"/>
      <c r="THJ284" s="37"/>
      <c r="THK284" s="29"/>
      <c r="THL284" s="36"/>
      <c r="THM284" s="14"/>
      <c r="THN284" s="11"/>
      <c r="THO284" s="13"/>
      <c r="THP284" s="12"/>
      <c r="THQ284" s="12"/>
      <c r="THR284" s="11"/>
      <c r="THS284" s="12"/>
      <c r="THT284" s="162"/>
      <c r="THU284" s="37"/>
      <c r="THV284" s="37"/>
      <c r="THW284" s="37"/>
      <c r="THX284" s="37"/>
      <c r="THY284" s="37"/>
      <c r="THZ284" s="28"/>
      <c r="TIA284" s="11"/>
      <c r="TIB284" s="10"/>
      <c r="TIC284" s="37"/>
      <c r="TID284" s="162"/>
      <c r="TIE284" s="162"/>
      <c r="TIF284" s="29"/>
      <c r="TIG284" s="12"/>
      <c r="TIH284" s="37"/>
      <c r="TII284" s="37"/>
      <c r="TIJ284" s="11"/>
      <c r="TIK284" s="24"/>
      <c r="TIL284" s="28"/>
      <c r="TIM284" s="11"/>
      <c r="TIN284" s="12"/>
      <c r="TIO284" s="27"/>
      <c r="TIP284" s="37"/>
      <c r="TIQ284" s="29"/>
      <c r="TIR284" s="36"/>
      <c r="TIS284" s="14"/>
      <c r="TIT284" s="11"/>
      <c r="TIU284" s="13"/>
      <c r="TIV284" s="12"/>
      <c r="TIW284" s="12"/>
      <c r="TIX284" s="11"/>
      <c r="TIY284" s="12"/>
      <c r="TIZ284" s="162"/>
      <c r="TJA284" s="37"/>
      <c r="TJB284" s="37"/>
      <c r="TJC284" s="37"/>
      <c r="TJD284" s="37"/>
      <c r="TJE284" s="37"/>
      <c r="TJF284" s="28"/>
      <c r="TJG284" s="11"/>
      <c r="TJH284" s="10"/>
      <c r="TJI284" s="37"/>
      <c r="TJJ284" s="162"/>
      <c r="TJK284" s="162"/>
      <c r="TJL284" s="29"/>
      <c r="TJM284" s="12"/>
      <c r="TJN284" s="37"/>
      <c r="TJO284" s="37"/>
      <c r="TJP284" s="11"/>
      <c r="TJQ284" s="24"/>
      <c r="TJR284" s="28"/>
      <c r="TJS284" s="11"/>
      <c r="TJT284" s="12"/>
      <c r="TJU284" s="27"/>
      <c r="TJV284" s="37"/>
      <c r="TJW284" s="29"/>
      <c r="TJX284" s="36"/>
      <c r="TJY284" s="14"/>
      <c r="TJZ284" s="11"/>
      <c r="TKA284" s="13"/>
      <c r="TKB284" s="12"/>
      <c r="TKC284" s="12"/>
      <c r="TKD284" s="11"/>
      <c r="TKE284" s="12"/>
      <c r="TKF284" s="162"/>
      <c r="TKG284" s="37"/>
      <c r="TKH284" s="37"/>
      <c r="TKI284" s="37"/>
      <c r="TKJ284" s="37"/>
      <c r="TKK284" s="37"/>
      <c r="TKL284" s="28"/>
      <c r="TKM284" s="11"/>
      <c r="TKN284" s="10"/>
      <c r="TKO284" s="37"/>
      <c r="TKP284" s="162"/>
      <c r="TKQ284" s="162"/>
      <c r="TKR284" s="29"/>
      <c r="TKS284" s="12"/>
      <c r="TKT284" s="37"/>
      <c r="TKU284" s="37"/>
      <c r="TKV284" s="11"/>
      <c r="TKW284" s="24"/>
      <c r="TKX284" s="28"/>
      <c r="TKY284" s="11"/>
      <c r="TKZ284" s="12"/>
      <c r="TLA284" s="27"/>
      <c r="TLB284" s="37"/>
      <c r="TLC284" s="29"/>
      <c r="TLD284" s="36"/>
      <c r="TLE284" s="14"/>
      <c r="TLF284" s="11"/>
      <c r="TLG284" s="13"/>
      <c r="TLH284" s="12"/>
      <c r="TLI284" s="12"/>
      <c r="TLJ284" s="11"/>
      <c r="TLK284" s="12"/>
      <c r="TLL284" s="162"/>
      <c r="TLM284" s="37"/>
      <c r="TLN284" s="37"/>
      <c r="TLO284" s="37"/>
      <c r="TLP284" s="37"/>
      <c r="TLQ284" s="37"/>
      <c r="TLR284" s="28"/>
      <c r="TLS284" s="11"/>
      <c r="TLT284" s="10"/>
      <c r="TLU284" s="37"/>
      <c r="TLV284" s="162"/>
      <c r="TLW284" s="162"/>
      <c r="TLX284" s="29"/>
      <c r="TLY284" s="12"/>
      <c r="TLZ284" s="37"/>
      <c r="TMA284" s="37"/>
      <c r="TMB284" s="11"/>
      <c r="TMC284" s="24"/>
      <c r="TMD284" s="28"/>
      <c r="TME284" s="11"/>
      <c r="TMF284" s="12"/>
      <c r="TMG284" s="27"/>
      <c r="TMH284" s="37"/>
      <c r="TMI284" s="29"/>
      <c r="TMJ284" s="36"/>
      <c r="TMK284" s="14"/>
      <c r="TML284" s="11"/>
      <c r="TMM284" s="13"/>
      <c r="TMN284" s="12"/>
      <c r="TMO284" s="12"/>
      <c r="TMP284" s="11"/>
      <c r="TMQ284" s="12"/>
      <c r="TMR284" s="162"/>
      <c r="TMS284" s="37"/>
      <c r="TMT284" s="37"/>
      <c r="TMU284" s="37"/>
      <c r="TMV284" s="37"/>
      <c r="TMW284" s="37"/>
      <c r="TMX284" s="28"/>
      <c r="TMY284" s="11"/>
      <c r="TMZ284" s="10"/>
      <c r="TNA284" s="37"/>
      <c r="TNB284" s="162"/>
      <c r="TNC284" s="162"/>
      <c r="TND284" s="29"/>
      <c r="TNE284" s="12"/>
      <c r="TNF284" s="37"/>
      <c r="TNG284" s="37"/>
      <c r="TNH284" s="11"/>
      <c r="TNI284" s="24"/>
      <c r="TNJ284" s="28"/>
      <c r="TNK284" s="11"/>
      <c r="TNL284" s="12"/>
      <c r="TNM284" s="27"/>
      <c r="TNN284" s="37"/>
      <c r="TNO284" s="29"/>
      <c r="TNP284" s="36"/>
      <c r="TNQ284" s="14"/>
      <c r="TNR284" s="11"/>
      <c r="TNS284" s="13"/>
      <c r="TNT284" s="12"/>
      <c r="TNU284" s="12"/>
      <c r="TNV284" s="11"/>
      <c r="TNW284" s="12"/>
      <c r="TNX284" s="162"/>
      <c r="TNY284" s="37"/>
      <c r="TNZ284" s="37"/>
      <c r="TOA284" s="37"/>
      <c r="TOB284" s="37"/>
      <c r="TOC284" s="37"/>
      <c r="TOD284" s="28"/>
      <c r="TOE284" s="11"/>
      <c r="TOF284" s="10"/>
      <c r="TOG284" s="37"/>
      <c r="TOH284" s="162"/>
      <c r="TOI284" s="162"/>
      <c r="TOJ284" s="29"/>
      <c r="TOK284" s="12"/>
      <c r="TOL284" s="37"/>
      <c r="TOM284" s="37"/>
      <c r="TON284" s="11"/>
      <c r="TOO284" s="24"/>
      <c r="TOP284" s="28"/>
      <c r="TOQ284" s="11"/>
      <c r="TOR284" s="12"/>
      <c r="TOS284" s="27"/>
      <c r="TOT284" s="37"/>
      <c r="TOU284" s="29"/>
      <c r="TOV284" s="36"/>
      <c r="TOW284" s="14"/>
      <c r="TOX284" s="11"/>
      <c r="TOY284" s="13"/>
      <c r="TOZ284" s="12"/>
      <c r="TPA284" s="12"/>
      <c r="TPB284" s="11"/>
      <c r="TPC284" s="12"/>
      <c r="TPD284" s="162"/>
      <c r="TPE284" s="37"/>
      <c r="TPF284" s="37"/>
      <c r="TPG284" s="37"/>
      <c r="TPH284" s="37"/>
      <c r="TPI284" s="37"/>
      <c r="TPJ284" s="28"/>
      <c r="TPK284" s="11"/>
      <c r="TPL284" s="10"/>
      <c r="TPM284" s="37"/>
      <c r="TPN284" s="162"/>
      <c r="TPO284" s="162"/>
      <c r="TPP284" s="29"/>
      <c r="TPQ284" s="12"/>
      <c r="TPR284" s="37"/>
      <c r="TPS284" s="37"/>
      <c r="TPT284" s="11"/>
      <c r="TPU284" s="24"/>
      <c r="TPV284" s="28"/>
      <c r="TPW284" s="11"/>
      <c r="TPX284" s="12"/>
      <c r="TPY284" s="27"/>
      <c r="TPZ284" s="37"/>
      <c r="TQA284" s="29"/>
      <c r="TQB284" s="36"/>
      <c r="TQC284" s="14"/>
      <c r="TQD284" s="11"/>
      <c r="TQE284" s="13"/>
      <c r="TQF284" s="12"/>
      <c r="TQG284" s="12"/>
      <c r="TQH284" s="11"/>
      <c r="TQI284" s="12"/>
      <c r="TQJ284" s="162"/>
      <c r="TQK284" s="37"/>
      <c r="TQL284" s="37"/>
      <c r="TQM284" s="37"/>
      <c r="TQN284" s="37"/>
      <c r="TQO284" s="37"/>
      <c r="TQP284" s="28"/>
      <c r="TQQ284" s="11"/>
      <c r="TQR284" s="10"/>
      <c r="TQS284" s="37"/>
      <c r="TQT284" s="162"/>
      <c r="TQU284" s="162"/>
      <c r="TQV284" s="29"/>
      <c r="TQW284" s="12"/>
      <c r="TQX284" s="37"/>
      <c r="TQY284" s="37"/>
      <c r="TQZ284" s="11"/>
      <c r="TRA284" s="24"/>
      <c r="TRB284" s="28"/>
      <c r="TRC284" s="11"/>
      <c r="TRD284" s="12"/>
      <c r="TRE284" s="27"/>
      <c r="TRF284" s="37"/>
      <c r="TRG284" s="29"/>
      <c r="TRH284" s="36"/>
      <c r="TRI284" s="14"/>
      <c r="TRJ284" s="11"/>
      <c r="TRK284" s="13"/>
      <c r="TRL284" s="12"/>
      <c r="TRM284" s="12"/>
      <c r="TRN284" s="11"/>
      <c r="TRO284" s="12"/>
      <c r="TRP284" s="162"/>
      <c r="TRQ284" s="37"/>
      <c r="TRR284" s="37"/>
      <c r="TRS284" s="37"/>
      <c r="TRT284" s="37"/>
      <c r="TRU284" s="37"/>
      <c r="TRV284" s="28"/>
      <c r="TRW284" s="11"/>
      <c r="TRX284" s="10"/>
      <c r="TRY284" s="37"/>
      <c r="TRZ284" s="162"/>
      <c r="TSA284" s="162"/>
      <c r="TSB284" s="29"/>
      <c r="TSC284" s="12"/>
      <c r="TSD284" s="37"/>
      <c r="TSE284" s="37"/>
      <c r="TSF284" s="11"/>
      <c r="TSG284" s="24"/>
      <c r="TSH284" s="28"/>
      <c r="TSI284" s="11"/>
      <c r="TSJ284" s="12"/>
      <c r="TSK284" s="27"/>
      <c r="TSL284" s="37"/>
      <c r="TSM284" s="29"/>
      <c r="TSN284" s="36"/>
      <c r="TSO284" s="14"/>
      <c r="TSP284" s="11"/>
      <c r="TSQ284" s="13"/>
      <c r="TSR284" s="12"/>
      <c r="TSS284" s="12"/>
      <c r="TST284" s="11"/>
      <c r="TSU284" s="12"/>
      <c r="TSV284" s="162"/>
      <c r="TSW284" s="37"/>
      <c r="TSX284" s="37"/>
      <c r="TSY284" s="37"/>
      <c r="TSZ284" s="37"/>
      <c r="TTA284" s="37"/>
      <c r="TTB284" s="28"/>
      <c r="TTC284" s="11"/>
      <c r="TTD284" s="10"/>
      <c r="TTE284" s="37"/>
      <c r="TTF284" s="162"/>
      <c r="TTG284" s="162"/>
      <c r="TTH284" s="29"/>
      <c r="TTI284" s="12"/>
      <c r="TTJ284" s="37"/>
      <c r="TTK284" s="37"/>
      <c r="TTL284" s="11"/>
      <c r="TTM284" s="24"/>
      <c r="TTN284" s="28"/>
      <c r="TTO284" s="11"/>
      <c r="TTP284" s="12"/>
      <c r="TTQ284" s="27"/>
      <c r="TTR284" s="37"/>
      <c r="TTS284" s="29"/>
      <c r="TTT284" s="36"/>
      <c r="TTU284" s="14"/>
      <c r="TTV284" s="11"/>
      <c r="TTW284" s="13"/>
      <c r="TTX284" s="12"/>
      <c r="TTY284" s="12"/>
      <c r="TTZ284" s="11"/>
      <c r="TUA284" s="12"/>
      <c r="TUB284" s="162"/>
      <c r="TUC284" s="37"/>
      <c r="TUD284" s="37"/>
      <c r="TUE284" s="37"/>
      <c r="TUF284" s="37"/>
      <c r="TUG284" s="37"/>
      <c r="TUH284" s="28"/>
      <c r="TUI284" s="11"/>
      <c r="TUJ284" s="10"/>
      <c r="TUK284" s="37"/>
      <c r="TUL284" s="162"/>
      <c r="TUM284" s="162"/>
      <c r="TUN284" s="29"/>
      <c r="TUO284" s="12"/>
      <c r="TUP284" s="37"/>
      <c r="TUQ284" s="37"/>
      <c r="TUR284" s="11"/>
      <c r="TUS284" s="24"/>
      <c r="TUT284" s="28"/>
      <c r="TUU284" s="11"/>
      <c r="TUV284" s="12"/>
      <c r="TUW284" s="27"/>
      <c r="TUX284" s="37"/>
      <c r="TUY284" s="29"/>
      <c r="TUZ284" s="36"/>
      <c r="TVA284" s="14"/>
      <c r="TVB284" s="11"/>
      <c r="TVC284" s="13"/>
      <c r="TVD284" s="12"/>
      <c r="TVE284" s="12"/>
      <c r="TVF284" s="11"/>
      <c r="TVG284" s="12"/>
      <c r="TVH284" s="162"/>
      <c r="TVI284" s="37"/>
      <c r="TVJ284" s="37"/>
      <c r="TVK284" s="37"/>
      <c r="TVL284" s="37"/>
      <c r="TVM284" s="37"/>
      <c r="TVN284" s="28"/>
      <c r="TVO284" s="11"/>
      <c r="TVP284" s="10"/>
      <c r="TVQ284" s="37"/>
      <c r="TVR284" s="162"/>
      <c r="TVS284" s="162"/>
      <c r="TVT284" s="29"/>
      <c r="TVU284" s="12"/>
      <c r="TVV284" s="37"/>
      <c r="TVW284" s="37"/>
      <c r="TVX284" s="11"/>
      <c r="TVY284" s="24"/>
      <c r="TVZ284" s="28"/>
      <c r="TWA284" s="11"/>
      <c r="TWB284" s="12"/>
      <c r="TWC284" s="27"/>
      <c r="TWD284" s="37"/>
      <c r="TWE284" s="29"/>
      <c r="TWF284" s="36"/>
      <c r="TWG284" s="14"/>
      <c r="TWH284" s="11"/>
      <c r="TWI284" s="13"/>
      <c r="TWJ284" s="12"/>
      <c r="TWK284" s="12"/>
      <c r="TWL284" s="11"/>
      <c r="TWM284" s="12"/>
      <c r="TWN284" s="162"/>
      <c r="TWO284" s="37"/>
      <c r="TWP284" s="37"/>
      <c r="TWQ284" s="37"/>
      <c r="TWR284" s="37"/>
      <c r="TWS284" s="37"/>
      <c r="TWT284" s="28"/>
      <c r="TWU284" s="11"/>
      <c r="TWV284" s="10"/>
      <c r="TWW284" s="37"/>
      <c r="TWX284" s="162"/>
      <c r="TWY284" s="162"/>
      <c r="TWZ284" s="29"/>
      <c r="TXA284" s="12"/>
      <c r="TXB284" s="37"/>
      <c r="TXC284" s="37"/>
      <c r="TXD284" s="11"/>
      <c r="TXE284" s="24"/>
      <c r="TXF284" s="28"/>
      <c r="TXG284" s="11"/>
      <c r="TXH284" s="12"/>
      <c r="TXI284" s="27"/>
      <c r="TXJ284" s="37"/>
      <c r="TXK284" s="29"/>
      <c r="TXL284" s="36"/>
      <c r="TXM284" s="14"/>
      <c r="TXN284" s="11"/>
      <c r="TXO284" s="13"/>
      <c r="TXP284" s="12"/>
      <c r="TXQ284" s="12"/>
      <c r="TXR284" s="11"/>
      <c r="TXS284" s="12"/>
      <c r="TXT284" s="162"/>
      <c r="TXU284" s="37"/>
      <c r="TXV284" s="37"/>
      <c r="TXW284" s="37"/>
      <c r="TXX284" s="37"/>
      <c r="TXY284" s="37"/>
      <c r="TXZ284" s="28"/>
      <c r="TYA284" s="11"/>
      <c r="TYB284" s="10"/>
      <c r="TYC284" s="37"/>
      <c r="TYD284" s="162"/>
      <c r="TYE284" s="162"/>
      <c r="TYF284" s="29"/>
      <c r="TYG284" s="12"/>
      <c r="TYH284" s="37"/>
      <c r="TYI284" s="37"/>
      <c r="TYJ284" s="11"/>
      <c r="TYK284" s="24"/>
      <c r="TYL284" s="28"/>
      <c r="TYM284" s="11"/>
      <c r="TYN284" s="12"/>
      <c r="TYO284" s="27"/>
      <c r="TYP284" s="37"/>
      <c r="TYQ284" s="29"/>
      <c r="TYR284" s="36"/>
      <c r="TYS284" s="14"/>
      <c r="TYT284" s="11"/>
      <c r="TYU284" s="13"/>
      <c r="TYV284" s="12"/>
      <c r="TYW284" s="12"/>
      <c r="TYX284" s="11"/>
      <c r="TYY284" s="12"/>
      <c r="TYZ284" s="162"/>
      <c r="TZA284" s="37"/>
      <c r="TZB284" s="37"/>
      <c r="TZC284" s="37"/>
      <c r="TZD284" s="37"/>
      <c r="TZE284" s="37"/>
      <c r="TZF284" s="28"/>
      <c r="TZG284" s="11"/>
      <c r="TZH284" s="10"/>
      <c r="TZI284" s="37"/>
      <c r="TZJ284" s="162"/>
      <c r="TZK284" s="162"/>
      <c r="TZL284" s="29"/>
      <c r="TZM284" s="12"/>
      <c r="TZN284" s="37"/>
      <c r="TZO284" s="37"/>
      <c r="TZP284" s="11"/>
      <c r="TZQ284" s="24"/>
      <c r="TZR284" s="28"/>
      <c r="TZS284" s="11"/>
      <c r="TZT284" s="12"/>
      <c r="TZU284" s="27"/>
      <c r="TZV284" s="37"/>
      <c r="TZW284" s="29"/>
      <c r="TZX284" s="36"/>
      <c r="TZY284" s="14"/>
      <c r="TZZ284" s="11"/>
      <c r="UAA284" s="13"/>
      <c r="UAB284" s="12"/>
      <c r="UAC284" s="12"/>
      <c r="UAD284" s="11"/>
      <c r="UAE284" s="12"/>
      <c r="UAF284" s="162"/>
      <c r="UAG284" s="37"/>
      <c r="UAH284" s="37"/>
      <c r="UAI284" s="37"/>
      <c r="UAJ284" s="37"/>
      <c r="UAK284" s="37"/>
      <c r="UAL284" s="28"/>
      <c r="UAM284" s="11"/>
      <c r="UAN284" s="10"/>
      <c r="UAO284" s="37"/>
      <c r="UAP284" s="162"/>
      <c r="UAQ284" s="162"/>
      <c r="UAR284" s="29"/>
      <c r="UAS284" s="12"/>
      <c r="UAT284" s="37"/>
      <c r="UAU284" s="37"/>
      <c r="UAV284" s="11"/>
      <c r="UAW284" s="24"/>
      <c r="UAX284" s="28"/>
      <c r="UAY284" s="11"/>
      <c r="UAZ284" s="12"/>
      <c r="UBA284" s="27"/>
      <c r="UBB284" s="37"/>
      <c r="UBC284" s="29"/>
      <c r="UBD284" s="36"/>
      <c r="UBE284" s="14"/>
      <c r="UBF284" s="11"/>
      <c r="UBG284" s="13"/>
      <c r="UBH284" s="12"/>
      <c r="UBI284" s="12"/>
      <c r="UBJ284" s="11"/>
      <c r="UBK284" s="12"/>
      <c r="UBL284" s="162"/>
      <c r="UBM284" s="37"/>
      <c r="UBN284" s="37"/>
      <c r="UBO284" s="37"/>
      <c r="UBP284" s="37"/>
      <c r="UBQ284" s="37"/>
      <c r="UBR284" s="28"/>
      <c r="UBS284" s="11"/>
      <c r="UBT284" s="10"/>
      <c r="UBU284" s="37"/>
      <c r="UBV284" s="162"/>
      <c r="UBW284" s="162"/>
      <c r="UBX284" s="29"/>
      <c r="UBY284" s="12"/>
      <c r="UBZ284" s="37"/>
      <c r="UCA284" s="37"/>
      <c r="UCB284" s="11"/>
      <c r="UCC284" s="24"/>
      <c r="UCD284" s="28"/>
      <c r="UCE284" s="11"/>
      <c r="UCF284" s="12"/>
      <c r="UCG284" s="27"/>
      <c r="UCH284" s="37"/>
      <c r="UCI284" s="29"/>
      <c r="UCJ284" s="36"/>
      <c r="UCK284" s="14"/>
      <c r="UCL284" s="11"/>
      <c r="UCM284" s="13"/>
      <c r="UCN284" s="12"/>
      <c r="UCO284" s="12"/>
      <c r="UCP284" s="11"/>
      <c r="UCQ284" s="12"/>
      <c r="UCR284" s="162"/>
      <c r="UCS284" s="37"/>
      <c r="UCT284" s="37"/>
      <c r="UCU284" s="37"/>
      <c r="UCV284" s="37"/>
      <c r="UCW284" s="37"/>
      <c r="UCX284" s="28"/>
      <c r="UCY284" s="11"/>
      <c r="UCZ284" s="10"/>
      <c r="UDA284" s="37"/>
      <c r="UDB284" s="162"/>
      <c r="UDC284" s="162"/>
      <c r="UDD284" s="29"/>
      <c r="UDE284" s="12"/>
      <c r="UDF284" s="37"/>
      <c r="UDG284" s="37"/>
      <c r="UDH284" s="11"/>
      <c r="UDI284" s="24"/>
      <c r="UDJ284" s="28"/>
      <c r="UDK284" s="11"/>
      <c r="UDL284" s="12"/>
      <c r="UDM284" s="27"/>
      <c r="UDN284" s="37"/>
      <c r="UDO284" s="29"/>
      <c r="UDP284" s="36"/>
      <c r="UDQ284" s="14"/>
      <c r="UDR284" s="11"/>
      <c r="UDS284" s="13"/>
      <c r="UDT284" s="12"/>
      <c r="UDU284" s="12"/>
      <c r="UDV284" s="11"/>
      <c r="UDW284" s="12"/>
      <c r="UDX284" s="162"/>
      <c r="UDY284" s="37"/>
      <c r="UDZ284" s="37"/>
      <c r="UEA284" s="37"/>
      <c r="UEB284" s="37"/>
      <c r="UEC284" s="37"/>
      <c r="UED284" s="28"/>
      <c r="UEE284" s="11"/>
      <c r="UEF284" s="10"/>
      <c r="UEG284" s="37"/>
      <c r="UEH284" s="162"/>
      <c r="UEI284" s="162"/>
      <c r="UEJ284" s="29"/>
      <c r="UEK284" s="12"/>
      <c r="UEL284" s="37"/>
      <c r="UEM284" s="37"/>
      <c r="UEN284" s="11"/>
      <c r="UEO284" s="24"/>
      <c r="UEP284" s="28"/>
      <c r="UEQ284" s="11"/>
      <c r="UER284" s="12"/>
      <c r="UES284" s="27"/>
      <c r="UET284" s="37"/>
      <c r="UEU284" s="29"/>
      <c r="UEV284" s="36"/>
      <c r="UEW284" s="14"/>
      <c r="UEX284" s="11"/>
      <c r="UEY284" s="13"/>
      <c r="UEZ284" s="12"/>
      <c r="UFA284" s="12"/>
      <c r="UFB284" s="11"/>
      <c r="UFC284" s="12"/>
      <c r="UFD284" s="162"/>
      <c r="UFE284" s="37"/>
      <c r="UFF284" s="37"/>
      <c r="UFG284" s="37"/>
      <c r="UFH284" s="37"/>
      <c r="UFI284" s="37"/>
      <c r="UFJ284" s="28"/>
      <c r="UFK284" s="11"/>
      <c r="UFL284" s="10"/>
      <c r="UFM284" s="37"/>
      <c r="UFN284" s="162"/>
      <c r="UFO284" s="162"/>
      <c r="UFP284" s="29"/>
      <c r="UFQ284" s="12"/>
      <c r="UFR284" s="37"/>
      <c r="UFS284" s="37"/>
      <c r="UFT284" s="11"/>
      <c r="UFU284" s="24"/>
      <c r="UFV284" s="28"/>
      <c r="UFW284" s="11"/>
      <c r="UFX284" s="12"/>
      <c r="UFY284" s="27"/>
      <c r="UFZ284" s="37"/>
      <c r="UGA284" s="29"/>
      <c r="UGB284" s="36"/>
      <c r="UGC284" s="14"/>
      <c r="UGD284" s="11"/>
      <c r="UGE284" s="13"/>
      <c r="UGF284" s="12"/>
      <c r="UGG284" s="12"/>
      <c r="UGH284" s="11"/>
      <c r="UGI284" s="12"/>
      <c r="UGJ284" s="162"/>
      <c r="UGK284" s="37"/>
      <c r="UGL284" s="37"/>
      <c r="UGM284" s="37"/>
      <c r="UGN284" s="37"/>
      <c r="UGO284" s="37"/>
      <c r="UGP284" s="28"/>
      <c r="UGQ284" s="11"/>
      <c r="UGR284" s="10"/>
      <c r="UGS284" s="37"/>
      <c r="UGT284" s="162"/>
      <c r="UGU284" s="162"/>
      <c r="UGV284" s="29"/>
      <c r="UGW284" s="12"/>
      <c r="UGX284" s="37"/>
      <c r="UGY284" s="37"/>
      <c r="UGZ284" s="11"/>
      <c r="UHA284" s="24"/>
      <c r="UHB284" s="28"/>
      <c r="UHC284" s="11"/>
      <c r="UHD284" s="12"/>
      <c r="UHE284" s="27"/>
      <c r="UHF284" s="37"/>
      <c r="UHG284" s="29"/>
      <c r="UHH284" s="36"/>
      <c r="UHI284" s="14"/>
      <c r="UHJ284" s="11"/>
      <c r="UHK284" s="13"/>
      <c r="UHL284" s="12"/>
      <c r="UHM284" s="12"/>
      <c r="UHN284" s="11"/>
      <c r="UHO284" s="12"/>
      <c r="UHP284" s="162"/>
      <c r="UHQ284" s="37"/>
      <c r="UHR284" s="37"/>
      <c r="UHS284" s="37"/>
      <c r="UHT284" s="37"/>
      <c r="UHU284" s="37"/>
      <c r="UHV284" s="28"/>
      <c r="UHW284" s="11"/>
      <c r="UHX284" s="10"/>
      <c r="UHY284" s="37"/>
      <c r="UHZ284" s="162"/>
      <c r="UIA284" s="162"/>
      <c r="UIB284" s="29"/>
      <c r="UIC284" s="12"/>
      <c r="UID284" s="37"/>
      <c r="UIE284" s="37"/>
      <c r="UIF284" s="11"/>
      <c r="UIG284" s="24"/>
      <c r="UIH284" s="28"/>
      <c r="UII284" s="11"/>
      <c r="UIJ284" s="12"/>
      <c r="UIK284" s="27"/>
      <c r="UIL284" s="37"/>
      <c r="UIM284" s="29"/>
      <c r="UIN284" s="36"/>
      <c r="UIO284" s="14"/>
      <c r="UIP284" s="11"/>
      <c r="UIQ284" s="13"/>
      <c r="UIR284" s="12"/>
      <c r="UIS284" s="12"/>
      <c r="UIT284" s="11"/>
      <c r="UIU284" s="12"/>
      <c r="UIV284" s="162"/>
      <c r="UIW284" s="37"/>
      <c r="UIX284" s="37"/>
      <c r="UIY284" s="37"/>
      <c r="UIZ284" s="37"/>
      <c r="UJA284" s="37"/>
      <c r="UJB284" s="28"/>
      <c r="UJC284" s="11"/>
      <c r="UJD284" s="10"/>
      <c r="UJE284" s="37"/>
      <c r="UJF284" s="162"/>
      <c r="UJG284" s="162"/>
      <c r="UJH284" s="29"/>
      <c r="UJI284" s="12"/>
      <c r="UJJ284" s="37"/>
      <c r="UJK284" s="37"/>
      <c r="UJL284" s="11"/>
      <c r="UJM284" s="24"/>
      <c r="UJN284" s="28"/>
      <c r="UJO284" s="11"/>
      <c r="UJP284" s="12"/>
      <c r="UJQ284" s="27"/>
      <c r="UJR284" s="37"/>
      <c r="UJS284" s="29"/>
      <c r="UJT284" s="36"/>
      <c r="UJU284" s="14"/>
      <c r="UJV284" s="11"/>
      <c r="UJW284" s="13"/>
      <c r="UJX284" s="12"/>
      <c r="UJY284" s="12"/>
      <c r="UJZ284" s="11"/>
      <c r="UKA284" s="12"/>
      <c r="UKB284" s="162"/>
      <c r="UKC284" s="37"/>
      <c r="UKD284" s="37"/>
      <c r="UKE284" s="37"/>
      <c r="UKF284" s="37"/>
      <c r="UKG284" s="37"/>
      <c r="UKH284" s="28"/>
      <c r="UKI284" s="11"/>
      <c r="UKJ284" s="10"/>
      <c r="UKK284" s="37"/>
      <c r="UKL284" s="162"/>
      <c r="UKM284" s="162"/>
      <c r="UKN284" s="29"/>
      <c r="UKO284" s="12"/>
      <c r="UKP284" s="37"/>
      <c r="UKQ284" s="37"/>
      <c r="UKR284" s="11"/>
      <c r="UKS284" s="24"/>
      <c r="UKT284" s="28"/>
      <c r="UKU284" s="11"/>
      <c r="UKV284" s="12"/>
      <c r="UKW284" s="27"/>
      <c r="UKX284" s="37"/>
      <c r="UKY284" s="29"/>
      <c r="UKZ284" s="36"/>
      <c r="ULA284" s="14"/>
      <c r="ULB284" s="11"/>
      <c r="ULC284" s="13"/>
      <c r="ULD284" s="12"/>
      <c r="ULE284" s="12"/>
      <c r="ULF284" s="11"/>
      <c r="ULG284" s="12"/>
      <c r="ULH284" s="162"/>
      <c r="ULI284" s="37"/>
      <c r="ULJ284" s="37"/>
      <c r="ULK284" s="37"/>
      <c r="ULL284" s="37"/>
      <c r="ULM284" s="37"/>
      <c r="ULN284" s="28"/>
      <c r="ULO284" s="11"/>
      <c r="ULP284" s="10"/>
      <c r="ULQ284" s="37"/>
      <c r="ULR284" s="162"/>
      <c r="ULS284" s="162"/>
      <c r="ULT284" s="29"/>
      <c r="ULU284" s="12"/>
      <c r="ULV284" s="37"/>
      <c r="ULW284" s="37"/>
      <c r="ULX284" s="11"/>
      <c r="ULY284" s="24"/>
      <c r="ULZ284" s="28"/>
      <c r="UMA284" s="11"/>
      <c r="UMB284" s="12"/>
      <c r="UMC284" s="27"/>
      <c r="UMD284" s="37"/>
      <c r="UME284" s="29"/>
      <c r="UMF284" s="36"/>
      <c r="UMG284" s="14"/>
      <c r="UMH284" s="11"/>
      <c r="UMI284" s="13"/>
      <c r="UMJ284" s="12"/>
      <c r="UMK284" s="12"/>
      <c r="UML284" s="11"/>
      <c r="UMM284" s="12"/>
      <c r="UMN284" s="162"/>
      <c r="UMO284" s="37"/>
      <c r="UMP284" s="37"/>
      <c r="UMQ284" s="37"/>
      <c r="UMR284" s="37"/>
      <c r="UMS284" s="37"/>
      <c r="UMT284" s="28"/>
      <c r="UMU284" s="11"/>
      <c r="UMV284" s="10"/>
      <c r="UMW284" s="37"/>
      <c r="UMX284" s="162"/>
      <c r="UMY284" s="162"/>
      <c r="UMZ284" s="29"/>
      <c r="UNA284" s="12"/>
      <c r="UNB284" s="37"/>
      <c r="UNC284" s="37"/>
      <c r="UND284" s="11"/>
      <c r="UNE284" s="24"/>
      <c r="UNF284" s="28"/>
      <c r="UNG284" s="11"/>
      <c r="UNH284" s="12"/>
      <c r="UNI284" s="27"/>
      <c r="UNJ284" s="37"/>
      <c r="UNK284" s="29"/>
      <c r="UNL284" s="36"/>
      <c r="UNM284" s="14"/>
      <c r="UNN284" s="11"/>
      <c r="UNO284" s="13"/>
      <c r="UNP284" s="12"/>
      <c r="UNQ284" s="12"/>
      <c r="UNR284" s="11"/>
      <c r="UNS284" s="12"/>
      <c r="UNT284" s="162"/>
      <c r="UNU284" s="37"/>
      <c r="UNV284" s="37"/>
      <c r="UNW284" s="37"/>
      <c r="UNX284" s="37"/>
      <c r="UNY284" s="37"/>
      <c r="UNZ284" s="28"/>
      <c r="UOA284" s="11"/>
      <c r="UOB284" s="10"/>
      <c r="UOC284" s="37"/>
      <c r="UOD284" s="162"/>
      <c r="UOE284" s="162"/>
      <c r="UOF284" s="29"/>
      <c r="UOG284" s="12"/>
      <c r="UOH284" s="37"/>
      <c r="UOI284" s="37"/>
      <c r="UOJ284" s="11"/>
      <c r="UOK284" s="24"/>
      <c r="UOL284" s="28"/>
      <c r="UOM284" s="11"/>
      <c r="UON284" s="12"/>
      <c r="UOO284" s="27"/>
      <c r="UOP284" s="37"/>
      <c r="UOQ284" s="29"/>
      <c r="UOR284" s="36"/>
      <c r="UOS284" s="14"/>
      <c r="UOT284" s="11"/>
      <c r="UOU284" s="13"/>
      <c r="UOV284" s="12"/>
      <c r="UOW284" s="12"/>
      <c r="UOX284" s="11"/>
      <c r="UOY284" s="12"/>
      <c r="UOZ284" s="162"/>
      <c r="UPA284" s="37"/>
      <c r="UPB284" s="37"/>
      <c r="UPC284" s="37"/>
      <c r="UPD284" s="37"/>
      <c r="UPE284" s="37"/>
      <c r="UPF284" s="28"/>
      <c r="UPG284" s="11"/>
      <c r="UPH284" s="10"/>
      <c r="UPI284" s="37"/>
      <c r="UPJ284" s="162"/>
      <c r="UPK284" s="162"/>
      <c r="UPL284" s="29"/>
      <c r="UPM284" s="12"/>
      <c r="UPN284" s="37"/>
      <c r="UPO284" s="37"/>
      <c r="UPP284" s="11"/>
      <c r="UPQ284" s="24"/>
      <c r="UPR284" s="28"/>
      <c r="UPS284" s="11"/>
      <c r="UPT284" s="12"/>
      <c r="UPU284" s="27"/>
      <c r="UPV284" s="37"/>
      <c r="UPW284" s="29"/>
      <c r="UPX284" s="36"/>
      <c r="UPY284" s="14"/>
      <c r="UPZ284" s="11"/>
      <c r="UQA284" s="13"/>
      <c r="UQB284" s="12"/>
      <c r="UQC284" s="12"/>
      <c r="UQD284" s="11"/>
      <c r="UQE284" s="12"/>
      <c r="UQF284" s="162"/>
      <c r="UQG284" s="37"/>
      <c r="UQH284" s="37"/>
      <c r="UQI284" s="37"/>
      <c r="UQJ284" s="37"/>
      <c r="UQK284" s="37"/>
      <c r="UQL284" s="28"/>
      <c r="UQM284" s="11"/>
      <c r="UQN284" s="10"/>
      <c r="UQO284" s="37"/>
      <c r="UQP284" s="162"/>
      <c r="UQQ284" s="162"/>
      <c r="UQR284" s="29"/>
      <c r="UQS284" s="12"/>
      <c r="UQT284" s="37"/>
      <c r="UQU284" s="37"/>
      <c r="UQV284" s="11"/>
      <c r="UQW284" s="24"/>
      <c r="UQX284" s="28"/>
      <c r="UQY284" s="11"/>
      <c r="UQZ284" s="12"/>
      <c r="URA284" s="27"/>
      <c r="URB284" s="37"/>
      <c r="URC284" s="29"/>
      <c r="URD284" s="36"/>
      <c r="URE284" s="14"/>
      <c r="URF284" s="11"/>
      <c r="URG284" s="13"/>
      <c r="URH284" s="12"/>
      <c r="URI284" s="12"/>
      <c r="URJ284" s="11"/>
      <c r="URK284" s="12"/>
      <c r="URL284" s="162"/>
      <c r="URM284" s="37"/>
      <c r="URN284" s="37"/>
      <c r="URO284" s="37"/>
      <c r="URP284" s="37"/>
      <c r="URQ284" s="37"/>
      <c r="URR284" s="28"/>
      <c r="URS284" s="11"/>
      <c r="URT284" s="10"/>
      <c r="URU284" s="37"/>
      <c r="URV284" s="162"/>
      <c r="URW284" s="162"/>
      <c r="URX284" s="29"/>
      <c r="URY284" s="12"/>
      <c r="URZ284" s="37"/>
      <c r="USA284" s="37"/>
      <c r="USB284" s="11"/>
      <c r="USC284" s="24"/>
      <c r="USD284" s="28"/>
      <c r="USE284" s="11"/>
      <c r="USF284" s="12"/>
      <c r="USG284" s="27"/>
      <c r="USH284" s="37"/>
      <c r="USI284" s="29"/>
      <c r="USJ284" s="36"/>
      <c r="USK284" s="14"/>
      <c r="USL284" s="11"/>
      <c r="USM284" s="13"/>
      <c r="USN284" s="12"/>
      <c r="USO284" s="12"/>
      <c r="USP284" s="11"/>
      <c r="USQ284" s="12"/>
      <c r="USR284" s="162"/>
      <c r="USS284" s="37"/>
      <c r="UST284" s="37"/>
      <c r="USU284" s="37"/>
      <c r="USV284" s="37"/>
      <c r="USW284" s="37"/>
      <c r="USX284" s="28"/>
      <c r="USY284" s="11"/>
      <c r="USZ284" s="10"/>
      <c r="UTA284" s="37"/>
      <c r="UTB284" s="162"/>
      <c r="UTC284" s="162"/>
      <c r="UTD284" s="29"/>
      <c r="UTE284" s="12"/>
      <c r="UTF284" s="37"/>
      <c r="UTG284" s="37"/>
      <c r="UTH284" s="11"/>
      <c r="UTI284" s="24"/>
      <c r="UTJ284" s="28"/>
      <c r="UTK284" s="11"/>
      <c r="UTL284" s="12"/>
      <c r="UTM284" s="27"/>
      <c r="UTN284" s="37"/>
      <c r="UTO284" s="29"/>
      <c r="UTP284" s="36"/>
      <c r="UTQ284" s="14"/>
      <c r="UTR284" s="11"/>
      <c r="UTS284" s="13"/>
      <c r="UTT284" s="12"/>
      <c r="UTU284" s="12"/>
      <c r="UTV284" s="11"/>
      <c r="UTW284" s="12"/>
      <c r="UTX284" s="162"/>
      <c r="UTY284" s="37"/>
      <c r="UTZ284" s="37"/>
      <c r="UUA284" s="37"/>
      <c r="UUB284" s="37"/>
      <c r="UUC284" s="37"/>
      <c r="UUD284" s="28"/>
      <c r="UUE284" s="11"/>
      <c r="UUF284" s="10"/>
      <c r="UUG284" s="37"/>
      <c r="UUH284" s="162"/>
      <c r="UUI284" s="162"/>
      <c r="UUJ284" s="29"/>
      <c r="UUK284" s="12"/>
      <c r="UUL284" s="37"/>
      <c r="UUM284" s="37"/>
      <c r="UUN284" s="11"/>
      <c r="UUO284" s="24"/>
      <c r="UUP284" s="28"/>
      <c r="UUQ284" s="11"/>
      <c r="UUR284" s="12"/>
      <c r="UUS284" s="27"/>
      <c r="UUT284" s="37"/>
      <c r="UUU284" s="29"/>
      <c r="UUV284" s="36"/>
      <c r="UUW284" s="14"/>
      <c r="UUX284" s="11"/>
      <c r="UUY284" s="13"/>
      <c r="UUZ284" s="12"/>
      <c r="UVA284" s="12"/>
      <c r="UVB284" s="11"/>
      <c r="UVC284" s="12"/>
      <c r="UVD284" s="162"/>
      <c r="UVE284" s="37"/>
      <c r="UVF284" s="37"/>
      <c r="UVG284" s="37"/>
      <c r="UVH284" s="37"/>
      <c r="UVI284" s="37"/>
      <c r="UVJ284" s="28"/>
      <c r="UVK284" s="11"/>
      <c r="UVL284" s="10"/>
      <c r="UVM284" s="37"/>
      <c r="UVN284" s="162"/>
      <c r="UVO284" s="162"/>
      <c r="UVP284" s="29"/>
      <c r="UVQ284" s="12"/>
      <c r="UVR284" s="37"/>
      <c r="UVS284" s="37"/>
      <c r="UVT284" s="11"/>
      <c r="UVU284" s="24"/>
      <c r="UVV284" s="28"/>
      <c r="UVW284" s="11"/>
      <c r="UVX284" s="12"/>
      <c r="UVY284" s="27"/>
      <c r="UVZ284" s="37"/>
      <c r="UWA284" s="29"/>
      <c r="UWB284" s="36"/>
      <c r="UWC284" s="14"/>
      <c r="UWD284" s="11"/>
      <c r="UWE284" s="13"/>
      <c r="UWF284" s="12"/>
      <c r="UWG284" s="12"/>
      <c r="UWH284" s="11"/>
      <c r="UWI284" s="12"/>
      <c r="UWJ284" s="162"/>
      <c r="UWK284" s="37"/>
      <c r="UWL284" s="37"/>
      <c r="UWM284" s="37"/>
      <c r="UWN284" s="37"/>
      <c r="UWO284" s="37"/>
      <c r="UWP284" s="28"/>
      <c r="UWQ284" s="11"/>
      <c r="UWR284" s="10"/>
      <c r="UWS284" s="37"/>
      <c r="UWT284" s="162"/>
      <c r="UWU284" s="162"/>
      <c r="UWV284" s="29"/>
      <c r="UWW284" s="12"/>
      <c r="UWX284" s="37"/>
      <c r="UWY284" s="37"/>
      <c r="UWZ284" s="11"/>
      <c r="UXA284" s="24"/>
      <c r="UXB284" s="28"/>
      <c r="UXC284" s="11"/>
      <c r="UXD284" s="12"/>
      <c r="UXE284" s="27"/>
      <c r="UXF284" s="37"/>
      <c r="UXG284" s="29"/>
      <c r="UXH284" s="36"/>
      <c r="UXI284" s="14"/>
      <c r="UXJ284" s="11"/>
      <c r="UXK284" s="13"/>
      <c r="UXL284" s="12"/>
      <c r="UXM284" s="12"/>
      <c r="UXN284" s="11"/>
      <c r="UXO284" s="12"/>
      <c r="UXP284" s="162"/>
      <c r="UXQ284" s="37"/>
      <c r="UXR284" s="37"/>
      <c r="UXS284" s="37"/>
      <c r="UXT284" s="37"/>
      <c r="UXU284" s="37"/>
      <c r="UXV284" s="28"/>
      <c r="UXW284" s="11"/>
      <c r="UXX284" s="10"/>
      <c r="UXY284" s="37"/>
      <c r="UXZ284" s="162"/>
      <c r="UYA284" s="162"/>
      <c r="UYB284" s="29"/>
      <c r="UYC284" s="12"/>
      <c r="UYD284" s="37"/>
      <c r="UYE284" s="37"/>
      <c r="UYF284" s="11"/>
      <c r="UYG284" s="24"/>
      <c r="UYH284" s="28"/>
      <c r="UYI284" s="11"/>
      <c r="UYJ284" s="12"/>
      <c r="UYK284" s="27"/>
      <c r="UYL284" s="37"/>
      <c r="UYM284" s="29"/>
      <c r="UYN284" s="36"/>
      <c r="UYO284" s="14"/>
      <c r="UYP284" s="11"/>
      <c r="UYQ284" s="13"/>
      <c r="UYR284" s="12"/>
      <c r="UYS284" s="12"/>
      <c r="UYT284" s="11"/>
      <c r="UYU284" s="12"/>
      <c r="UYV284" s="162"/>
      <c r="UYW284" s="37"/>
      <c r="UYX284" s="37"/>
      <c r="UYY284" s="37"/>
      <c r="UYZ284" s="37"/>
      <c r="UZA284" s="37"/>
      <c r="UZB284" s="28"/>
      <c r="UZC284" s="11"/>
      <c r="UZD284" s="10"/>
      <c r="UZE284" s="37"/>
      <c r="UZF284" s="162"/>
      <c r="UZG284" s="162"/>
      <c r="UZH284" s="29"/>
      <c r="UZI284" s="12"/>
      <c r="UZJ284" s="37"/>
      <c r="UZK284" s="37"/>
      <c r="UZL284" s="11"/>
      <c r="UZM284" s="24"/>
      <c r="UZN284" s="28"/>
      <c r="UZO284" s="11"/>
      <c r="UZP284" s="12"/>
      <c r="UZQ284" s="27"/>
      <c r="UZR284" s="37"/>
      <c r="UZS284" s="29"/>
      <c r="UZT284" s="36"/>
      <c r="UZU284" s="14"/>
      <c r="UZV284" s="11"/>
      <c r="UZW284" s="13"/>
      <c r="UZX284" s="12"/>
      <c r="UZY284" s="12"/>
      <c r="UZZ284" s="11"/>
      <c r="VAA284" s="12"/>
      <c r="VAB284" s="162"/>
      <c r="VAC284" s="37"/>
      <c r="VAD284" s="37"/>
      <c r="VAE284" s="37"/>
      <c r="VAF284" s="37"/>
      <c r="VAG284" s="37"/>
      <c r="VAH284" s="28"/>
      <c r="VAI284" s="11"/>
      <c r="VAJ284" s="10"/>
      <c r="VAK284" s="37"/>
      <c r="VAL284" s="162"/>
      <c r="VAM284" s="162"/>
      <c r="VAN284" s="29"/>
      <c r="VAO284" s="12"/>
      <c r="VAP284" s="37"/>
      <c r="VAQ284" s="37"/>
      <c r="VAR284" s="11"/>
      <c r="VAS284" s="24"/>
      <c r="VAT284" s="28"/>
      <c r="VAU284" s="11"/>
      <c r="VAV284" s="12"/>
      <c r="VAW284" s="27"/>
      <c r="VAX284" s="37"/>
      <c r="VAY284" s="29"/>
      <c r="VAZ284" s="36"/>
      <c r="VBA284" s="14"/>
      <c r="VBB284" s="11"/>
      <c r="VBC284" s="13"/>
      <c r="VBD284" s="12"/>
      <c r="VBE284" s="12"/>
      <c r="VBF284" s="11"/>
      <c r="VBG284" s="12"/>
      <c r="VBH284" s="162"/>
      <c r="VBI284" s="37"/>
      <c r="VBJ284" s="37"/>
      <c r="VBK284" s="37"/>
      <c r="VBL284" s="37"/>
      <c r="VBM284" s="37"/>
      <c r="VBN284" s="28"/>
      <c r="VBO284" s="11"/>
      <c r="VBP284" s="10"/>
      <c r="VBQ284" s="37"/>
      <c r="VBR284" s="162"/>
      <c r="VBS284" s="162"/>
      <c r="VBT284" s="29"/>
      <c r="VBU284" s="12"/>
      <c r="VBV284" s="37"/>
      <c r="VBW284" s="37"/>
      <c r="VBX284" s="11"/>
      <c r="VBY284" s="24"/>
      <c r="VBZ284" s="28"/>
      <c r="VCA284" s="11"/>
      <c r="VCB284" s="12"/>
      <c r="VCC284" s="27"/>
      <c r="VCD284" s="37"/>
      <c r="VCE284" s="29"/>
      <c r="VCF284" s="36"/>
      <c r="VCG284" s="14"/>
      <c r="VCH284" s="11"/>
      <c r="VCI284" s="13"/>
      <c r="VCJ284" s="12"/>
      <c r="VCK284" s="12"/>
      <c r="VCL284" s="11"/>
      <c r="VCM284" s="12"/>
      <c r="VCN284" s="162"/>
      <c r="VCO284" s="37"/>
      <c r="VCP284" s="37"/>
      <c r="VCQ284" s="37"/>
      <c r="VCR284" s="37"/>
      <c r="VCS284" s="37"/>
      <c r="VCT284" s="28"/>
      <c r="VCU284" s="11"/>
      <c r="VCV284" s="10"/>
      <c r="VCW284" s="37"/>
      <c r="VCX284" s="162"/>
      <c r="VCY284" s="162"/>
      <c r="VCZ284" s="29"/>
      <c r="VDA284" s="12"/>
      <c r="VDB284" s="37"/>
      <c r="VDC284" s="37"/>
      <c r="VDD284" s="11"/>
      <c r="VDE284" s="24"/>
      <c r="VDF284" s="28"/>
      <c r="VDG284" s="11"/>
      <c r="VDH284" s="12"/>
      <c r="VDI284" s="27"/>
      <c r="VDJ284" s="37"/>
      <c r="VDK284" s="29"/>
      <c r="VDL284" s="36"/>
      <c r="VDM284" s="14"/>
      <c r="VDN284" s="11"/>
      <c r="VDO284" s="13"/>
      <c r="VDP284" s="12"/>
      <c r="VDQ284" s="12"/>
      <c r="VDR284" s="11"/>
      <c r="VDS284" s="12"/>
      <c r="VDT284" s="162"/>
      <c r="VDU284" s="37"/>
      <c r="VDV284" s="37"/>
      <c r="VDW284" s="37"/>
      <c r="VDX284" s="37"/>
      <c r="VDY284" s="37"/>
      <c r="VDZ284" s="28"/>
      <c r="VEA284" s="11"/>
      <c r="VEB284" s="10"/>
      <c r="VEC284" s="37"/>
      <c r="VED284" s="162"/>
      <c r="VEE284" s="162"/>
      <c r="VEF284" s="29"/>
      <c r="VEG284" s="12"/>
      <c r="VEH284" s="37"/>
      <c r="VEI284" s="37"/>
      <c r="VEJ284" s="11"/>
      <c r="VEK284" s="24"/>
      <c r="VEL284" s="28"/>
      <c r="VEM284" s="11"/>
      <c r="VEN284" s="12"/>
      <c r="VEO284" s="27"/>
      <c r="VEP284" s="37"/>
      <c r="VEQ284" s="29"/>
      <c r="VER284" s="36"/>
      <c r="VES284" s="14"/>
      <c r="VET284" s="11"/>
      <c r="VEU284" s="13"/>
      <c r="VEV284" s="12"/>
      <c r="VEW284" s="12"/>
      <c r="VEX284" s="11"/>
      <c r="VEY284" s="12"/>
      <c r="VEZ284" s="162"/>
      <c r="VFA284" s="37"/>
      <c r="VFB284" s="37"/>
      <c r="VFC284" s="37"/>
      <c r="VFD284" s="37"/>
      <c r="VFE284" s="37"/>
      <c r="VFF284" s="28"/>
      <c r="VFG284" s="11"/>
      <c r="VFH284" s="10"/>
      <c r="VFI284" s="37"/>
      <c r="VFJ284" s="162"/>
      <c r="VFK284" s="162"/>
      <c r="VFL284" s="29"/>
      <c r="VFM284" s="12"/>
      <c r="VFN284" s="37"/>
      <c r="VFO284" s="37"/>
      <c r="VFP284" s="11"/>
      <c r="VFQ284" s="24"/>
      <c r="VFR284" s="28"/>
      <c r="VFS284" s="11"/>
      <c r="VFT284" s="12"/>
      <c r="VFU284" s="27"/>
      <c r="VFV284" s="37"/>
      <c r="VFW284" s="29"/>
      <c r="VFX284" s="36"/>
      <c r="VFY284" s="14"/>
      <c r="VFZ284" s="11"/>
      <c r="VGA284" s="13"/>
      <c r="VGB284" s="12"/>
      <c r="VGC284" s="12"/>
      <c r="VGD284" s="11"/>
      <c r="VGE284" s="12"/>
      <c r="VGF284" s="162"/>
      <c r="VGG284" s="37"/>
      <c r="VGH284" s="37"/>
      <c r="VGI284" s="37"/>
      <c r="VGJ284" s="37"/>
      <c r="VGK284" s="37"/>
      <c r="VGL284" s="28"/>
      <c r="VGM284" s="11"/>
      <c r="VGN284" s="10"/>
      <c r="VGO284" s="37"/>
      <c r="VGP284" s="162"/>
      <c r="VGQ284" s="162"/>
      <c r="VGR284" s="29"/>
      <c r="VGS284" s="12"/>
      <c r="VGT284" s="37"/>
      <c r="VGU284" s="37"/>
      <c r="VGV284" s="11"/>
      <c r="VGW284" s="24"/>
      <c r="VGX284" s="28"/>
      <c r="VGY284" s="11"/>
      <c r="VGZ284" s="12"/>
      <c r="VHA284" s="27"/>
      <c r="VHB284" s="37"/>
      <c r="VHC284" s="29"/>
      <c r="VHD284" s="36"/>
      <c r="VHE284" s="14"/>
      <c r="VHF284" s="11"/>
      <c r="VHG284" s="13"/>
      <c r="VHH284" s="12"/>
      <c r="VHI284" s="12"/>
      <c r="VHJ284" s="11"/>
      <c r="VHK284" s="12"/>
      <c r="VHL284" s="162"/>
      <c r="VHM284" s="37"/>
      <c r="VHN284" s="37"/>
      <c r="VHO284" s="37"/>
      <c r="VHP284" s="37"/>
      <c r="VHQ284" s="37"/>
      <c r="VHR284" s="28"/>
      <c r="VHS284" s="11"/>
      <c r="VHT284" s="10"/>
      <c r="VHU284" s="37"/>
      <c r="VHV284" s="162"/>
      <c r="VHW284" s="162"/>
      <c r="VHX284" s="29"/>
      <c r="VHY284" s="12"/>
      <c r="VHZ284" s="37"/>
      <c r="VIA284" s="37"/>
      <c r="VIB284" s="11"/>
      <c r="VIC284" s="24"/>
      <c r="VID284" s="28"/>
      <c r="VIE284" s="11"/>
      <c r="VIF284" s="12"/>
      <c r="VIG284" s="27"/>
      <c r="VIH284" s="37"/>
      <c r="VII284" s="29"/>
      <c r="VIJ284" s="36"/>
      <c r="VIK284" s="14"/>
      <c r="VIL284" s="11"/>
      <c r="VIM284" s="13"/>
      <c r="VIN284" s="12"/>
      <c r="VIO284" s="12"/>
      <c r="VIP284" s="11"/>
      <c r="VIQ284" s="12"/>
      <c r="VIR284" s="162"/>
      <c r="VIS284" s="37"/>
      <c r="VIT284" s="37"/>
      <c r="VIU284" s="37"/>
      <c r="VIV284" s="37"/>
      <c r="VIW284" s="37"/>
      <c r="VIX284" s="28"/>
      <c r="VIY284" s="11"/>
      <c r="VIZ284" s="10"/>
      <c r="VJA284" s="37"/>
      <c r="VJB284" s="162"/>
      <c r="VJC284" s="162"/>
      <c r="VJD284" s="29"/>
      <c r="VJE284" s="12"/>
      <c r="VJF284" s="37"/>
      <c r="VJG284" s="37"/>
      <c r="VJH284" s="11"/>
      <c r="VJI284" s="24"/>
      <c r="VJJ284" s="28"/>
      <c r="VJK284" s="11"/>
      <c r="VJL284" s="12"/>
      <c r="VJM284" s="27"/>
      <c r="VJN284" s="37"/>
      <c r="VJO284" s="29"/>
      <c r="VJP284" s="36"/>
      <c r="VJQ284" s="14"/>
      <c r="VJR284" s="11"/>
      <c r="VJS284" s="13"/>
      <c r="VJT284" s="12"/>
      <c r="VJU284" s="12"/>
      <c r="VJV284" s="11"/>
      <c r="VJW284" s="12"/>
      <c r="VJX284" s="162"/>
      <c r="VJY284" s="37"/>
      <c r="VJZ284" s="37"/>
      <c r="VKA284" s="37"/>
      <c r="VKB284" s="37"/>
      <c r="VKC284" s="37"/>
      <c r="VKD284" s="28"/>
      <c r="VKE284" s="11"/>
      <c r="VKF284" s="10"/>
      <c r="VKG284" s="37"/>
      <c r="VKH284" s="162"/>
      <c r="VKI284" s="162"/>
      <c r="VKJ284" s="29"/>
      <c r="VKK284" s="12"/>
      <c r="VKL284" s="37"/>
      <c r="VKM284" s="37"/>
      <c r="VKN284" s="11"/>
      <c r="VKO284" s="24"/>
      <c r="VKP284" s="28"/>
      <c r="VKQ284" s="11"/>
      <c r="VKR284" s="12"/>
      <c r="VKS284" s="27"/>
      <c r="VKT284" s="37"/>
      <c r="VKU284" s="29"/>
      <c r="VKV284" s="36"/>
      <c r="VKW284" s="14"/>
      <c r="VKX284" s="11"/>
      <c r="VKY284" s="13"/>
      <c r="VKZ284" s="12"/>
      <c r="VLA284" s="12"/>
      <c r="VLB284" s="11"/>
      <c r="VLC284" s="12"/>
      <c r="VLD284" s="162"/>
      <c r="VLE284" s="37"/>
      <c r="VLF284" s="37"/>
      <c r="VLG284" s="37"/>
      <c r="VLH284" s="37"/>
      <c r="VLI284" s="37"/>
      <c r="VLJ284" s="28"/>
      <c r="VLK284" s="11"/>
      <c r="VLL284" s="10"/>
      <c r="VLM284" s="37"/>
      <c r="VLN284" s="162"/>
      <c r="VLO284" s="162"/>
      <c r="VLP284" s="29"/>
      <c r="VLQ284" s="12"/>
      <c r="VLR284" s="37"/>
      <c r="VLS284" s="37"/>
      <c r="VLT284" s="11"/>
      <c r="VLU284" s="24"/>
      <c r="VLV284" s="28"/>
      <c r="VLW284" s="11"/>
      <c r="VLX284" s="12"/>
      <c r="VLY284" s="27"/>
      <c r="VLZ284" s="37"/>
      <c r="VMA284" s="29"/>
      <c r="VMB284" s="36"/>
      <c r="VMC284" s="14"/>
      <c r="VMD284" s="11"/>
      <c r="VME284" s="13"/>
      <c r="VMF284" s="12"/>
      <c r="VMG284" s="12"/>
      <c r="VMH284" s="11"/>
      <c r="VMI284" s="12"/>
      <c r="VMJ284" s="162"/>
      <c r="VMK284" s="37"/>
      <c r="VML284" s="37"/>
      <c r="VMM284" s="37"/>
      <c r="VMN284" s="37"/>
      <c r="VMO284" s="37"/>
      <c r="VMP284" s="28"/>
      <c r="VMQ284" s="11"/>
      <c r="VMR284" s="10"/>
      <c r="VMS284" s="37"/>
      <c r="VMT284" s="162"/>
      <c r="VMU284" s="162"/>
      <c r="VMV284" s="29"/>
      <c r="VMW284" s="12"/>
      <c r="VMX284" s="37"/>
      <c r="VMY284" s="37"/>
      <c r="VMZ284" s="11"/>
      <c r="VNA284" s="24"/>
      <c r="VNB284" s="28"/>
      <c r="VNC284" s="11"/>
      <c r="VND284" s="12"/>
      <c r="VNE284" s="27"/>
      <c r="VNF284" s="37"/>
      <c r="VNG284" s="29"/>
      <c r="VNH284" s="36"/>
      <c r="VNI284" s="14"/>
      <c r="VNJ284" s="11"/>
      <c r="VNK284" s="13"/>
      <c r="VNL284" s="12"/>
      <c r="VNM284" s="12"/>
      <c r="VNN284" s="11"/>
      <c r="VNO284" s="12"/>
      <c r="VNP284" s="162"/>
      <c r="VNQ284" s="37"/>
      <c r="VNR284" s="37"/>
      <c r="VNS284" s="37"/>
      <c r="VNT284" s="37"/>
      <c r="VNU284" s="37"/>
      <c r="VNV284" s="28"/>
      <c r="VNW284" s="11"/>
      <c r="VNX284" s="10"/>
      <c r="VNY284" s="37"/>
      <c r="VNZ284" s="162"/>
      <c r="VOA284" s="162"/>
      <c r="VOB284" s="29"/>
      <c r="VOC284" s="12"/>
      <c r="VOD284" s="37"/>
      <c r="VOE284" s="37"/>
      <c r="VOF284" s="11"/>
      <c r="VOG284" s="24"/>
      <c r="VOH284" s="28"/>
      <c r="VOI284" s="11"/>
      <c r="VOJ284" s="12"/>
      <c r="VOK284" s="27"/>
      <c r="VOL284" s="37"/>
      <c r="VOM284" s="29"/>
      <c r="VON284" s="36"/>
      <c r="VOO284" s="14"/>
      <c r="VOP284" s="11"/>
      <c r="VOQ284" s="13"/>
      <c r="VOR284" s="12"/>
      <c r="VOS284" s="12"/>
      <c r="VOT284" s="11"/>
      <c r="VOU284" s="12"/>
      <c r="VOV284" s="162"/>
      <c r="VOW284" s="37"/>
      <c r="VOX284" s="37"/>
      <c r="VOY284" s="37"/>
      <c r="VOZ284" s="37"/>
      <c r="VPA284" s="37"/>
      <c r="VPB284" s="28"/>
      <c r="VPC284" s="11"/>
      <c r="VPD284" s="10"/>
      <c r="VPE284" s="37"/>
      <c r="VPF284" s="162"/>
      <c r="VPG284" s="162"/>
      <c r="VPH284" s="29"/>
      <c r="VPI284" s="12"/>
      <c r="VPJ284" s="37"/>
      <c r="VPK284" s="37"/>
      <c r="VPL284" s="11"/>
      <c r="VPM284" s="24"/>
      <c r="VPN284" s="28"/>
      <c r="VPO284" s="11"/>
      <c r="VPP284" s="12"/>
      <c r="VPQ284" s="27"/>
      <c r="VPR284" s="37"/>
      <c r="VPS284" s="29"/>
      <c r="VPT284" s="36"/>
      <c r="VPU284" s="14"/>
      <c r="VPV284" s="11"/>
      <c r="VPW284" s="13"/>
      <c r="VPX284" s="12"/>
      <c r="VPY284" s="12"/>
      <c r="VPZ284" s="11"/>
      <c r="VQA284" s="12"/>
      <c r="VQB284" s="162"/>
      <c r="VQC284" s="37"/>
      <c r="VQD284" s="37"/>
      <c r="VQE284" s="37"/>
      <c r="VQF284" s="37"/>
      <c r="VQG284" s="37"/>
      <c r="VQH284" s="28"/>
      <c r="VQI284" s="11"/>
      <c r="VQJ284" s="10"/>
      <c r="VQK284" s="37"/>
      <c r="VQL284" s="162"/>
      <c r="VQM284" s="162"/>
      <c r="VQN284" s="29"/>
      <c r="VQO284" s="12"/>
      <c r="VQP284" s="37"/>
      <c r="VQQ284" s="37"/>
      <c r="VQR284" s="11"/>
      <c r="VQS284" s="24"/>
      <c r="VQT284" s="28"/>
      <c r="VQU284" s="11"/>
      <c r="VQV284" s="12"/>
      <c r="VQW284" s="27"/>
      <c r="VQX284" s="37"/>
      <c r="VQY284" s="29"/>
      <c r="VQZ284" s="36"/>
      <c r="VRA284" s="14"/>
      <c r="VRB284" s="11"/>
      <c r="VRC284" s="13"/>
      <c r="VRD284" s="12"/>
      <c r="VRE284" s="12"/>
      <c r="VRF284" s="11"/>
      <c r="VRG284" s="12"/>
      <c r="VRH284" s="162"/>
      <c r="VRI284" s="37"/>
      <c r="VRJ284" s="37"/>
      <c r="VRK284" s="37"/>
      <c r="VRL284" s="37"/>
      <c r="VRM284" s="37"/>
      <c r="VRN284" s="28"/>
      <c r="VRO284" s="11"/>
      <c r="VRP284" s="10"/>
      <c r="VRQ284" s="37"/>
      <c r="VRR284" s="162"/>
      <c r="VRS284" s="162"/>
      <c r="VRT284" s="29"/>
      <c r="VRU284" s="12"/>
      <c r="VRV284" s="37"/>
      <c r="VRW284" s="37"/>
      <c r="VRX284" s="11"/>
      <c r="VRY284" s="24"/>
      <c r="VRZ284" s="28"/>
      <c r="VSA284" s="11"/>
      <c r="VSB284" s="12"/>
      <c r="VSC284" s="27"/>
      <c r="VSD284" s="37"/>
      <c r="VSE284" s="29"/>
      <c r="VSF284" s="36"/>
      <c r="VSG284" s="14"/>
      <c r="VSH284" s="11"/>
      <c r="VSI284" s="13"/>
      <c r="VSJ284" s="12"/>
      <c r="VSK284" s="12"/>
      <c r="VSL284" s="11"/>
      <c r="VSM284" s="12"/>
      <c r="VSN284" s="162"/>
      <c r="VSO284" s="37"/>
      <c r="VSP284" s="37"/>
      <c r="VSQ284" s="37"/>
      <c r="VSR284" s="37"/>
      <c r="VSS284" s="37"/>
      <c r="VST284" s="28"/>
      <c r="VSU284" s="11"/>
      <c r="VSV284" s="10"/>
      <c r="VSW284" s="37"/>
      <c r="VSX284" s="162"/>
      <c r="VSY284" s="162"/>
      <c r="VSZ284" s="29"/>
      <c r="VTA284" s="12"/>
      <c r="VTB284" s="37"/>
      <c r="VTC284" s="37"/>
      <c r="VTD284" s="11"/>
      <c r="VTE284" s="24"/>
      <c r="VTF284" s="28"/>
      <c r="VTG284" s="11"/>
      <c r="VTH284" s="12"/>
      <c r="VTI284" s="27"/>
      <c r="VTJ284" s="37"/>
      <c r="VTK284" s="29"/>
      <c r="VTL284" s="36"/>
      <c r="VTM284" s="14"/>
      <c r="VTN284" s="11"/>
      <c r="VTO284" s="13"/>
      <c r="VTP284" s="12"/>
      <c r="VTQ284" s="12"/>
      <c r="VTR284" s="11"/>
      <c r="VTS284" s="12"/>
      <c r="VTT284" s="162"/>
      <c r="VTU284" s="37"/>
      <c r="VTV284" s="37"/>
      <c r="VTW284" s="37"/>
      <c r="VTX284" s="37"/>
      <c r="VTY284" s="37"/>
      <c r="VTZ284" s="28"/>
      <c r="VUA284" s="11"/>
      <c r="VUB284" s="10"/>
      <c r="VUC284" s="37"/>
      <c r="VUD284" s="162"/>
      <c r="VUE284" s="162"/>
      <c r="VUF284" s="29"/>
      <c r="VUG284" s="12"/>
      <c r="VUH284" s="37"/>
      <c r="VUI284" s="37"/>
      <c r="VUJ284" s="11"/>
      <c r="VUK284" s="24"/>
      <c r="VUL284" s="28"/>
      <c r="VUM284" s="11"/>
      <c r="VUN284" s="12"/>
      <c r="VUO284" s="27"/>
      <c r="VUP284" s="37"/>
      <c r="VUQ284" s="29"/>
      <c r="VUR284" s="36"/>
      <c r="VUS284" s="14"/>
      <c r="VUT284" s="11"/>
      <c r="VUU284" s="13"/>
      <c r="VUV284" s="12"/>
      <c r="VUW284" s="12"/>
      <c r="VUX284" s="11"/>
      <c r="VUY284" s="12"/>
      <c r="VUZ284" s="162"/>
      <c r="VVA284" s="37"/>
      <c r="VVB284" s="37"/>
      <c r="VVC284" s="37"/>
      <c r="VVD284" s="37"/>
      <c r="VVE284" s="37"/>
      <c r="VVF284" s="28"/>
      <c r="VVG284" s="11"/>
      <c r="VVH284" s="10"/>
      <c r="VVI284" s="37"/>
      <c r="VVJ284" s="162"/>
      <c r="VVK284" s="162"/>
      <c r="VVL284" s="29"/>
      <c r="VVM284" s="12"/>
      <c r="VVN284" s="37"/>
      <c r="VVO284" s="37"/>
      <c r="VVP284" s="11"/>
      <c r="VVQ284" s="24"/>
      <c r="VVR284" s="28"/>
      <c r="VVS284" s="11"/>
      <c r="VVT284" s="12"/>
      <c r="VVU284" s="27"/>
      <c r="VVV284" s="37"/>
      <c r="VVW284" s="29"/>
      <c r="VVX284" s="36"/>
      <c r="VVY284" s="14"/>
      <c r="VVZ284" s="11"/>
      <c r="VWA284" s="13"/>
      <c r="VWB284" s="12"/>
      <c r="VWC284" s="12"/>
      <c r="VWD284" s="11"/>
      <c r="VWE284" s="12"/>
      <c r="VWF284" s="162"/>
      <c r="VWG284" s="37"/>
      <c r="VWH284" s="37"/>
      <c r="VWI284" s="37"/>
      <c r="VWJ284" s="37"/>
      <c r="VWK284" s="37"/>
      <c r="VWL284" s="28"/>
      <c r="VWM284" s="11"/>
      <c r="VWN284" s="10"/>
      <c r="VWO284" s="37"/>
      <c r="VWP284" s="162"/>
      <c r="VWQ284" s="162"/>
      <c r="VWR284" s="29"/>
      <c r="VWS284" s="12"/>
      <c r="VWT284" s="37"/>
      <c r="VWU284" s="37"/>
      <c r="VWV284" s="11"/>
      <c r="VWW284" s="24"/>
      <c r="VWX284" s="28"/>
      <c r="VWY284" s="11"/>
      <c r="VWZ284" s="12"/>
      <c r="VXA284" s="27"/>
      <c r="VXB284" s="37"/>
      <c r="VXC284" s="29"/>
      <c r="VXD284" s="36"/>
      <c r="VXE284" s="14"/>
      <c r="VXF284" s="11"/>
      <c r="VXG284" s="13"/>
      <c r="VXH284" s="12"/>
      <c r="VXI284" s="12"/>
      <c r="VXJ284" s="11"/>
      <c r="VXK284" s="12"/>
      <c r="VXL284" s="162"/>
      <c r="VXM284" s="37"/>
      <c r="VXN284" s="37"/>
      <c r="VXO284" s="37"/>
      <c r="VXP284" s="37"/>
      <c r="VXQ284" s="37"/>
      <c r="VXR284" s="28"/>
      <c r="VXS284" s="11"/>
      <c r="VXT284" s="10"/>
      <c r="VXU284" s="37"/>
      <c r="VXV284" s="162"/>
      <c r="VXW284" s="162"/>
      <c r="VXX284" s="29"/>
      <c r="VXY284" s="12"/>
      <c r="VXZ284" s="37"/>
      <c r="VYA284" s="37"/>
      <c r="VYB284" s="11"/>
      <c r="VYC284" s="24"/>
      <c r="VYD284" s="28"/>
      <c r="VYE284" s="11"/>
      <c r="VYF284" s="12"/>
      <c r="VYG284" s="27"/>
      <c r="VYH284" s="37"/>
      <c r="VYI284" s="29"/>
      <c r="VYJ284" s="36"/>
      <c r="VYK284" s="14"/>
      <c r="VYL284" s="11"/>
      <c r="VYM284" s="13"/>
      <c r="VYN284" s="12"/>
      <c r="VYO284" s="12"/>
      <c r="VYP284" s="11"/>
      <c r="VYQ284" s="12"/>
      <c r="VYR284" s="162"/>
      <c r="VYS284" s="37"/>
      <c r="VYT284" s="37"/>
      <c r="VYU284" s="37"/>
      <c r="VYV284" s="37"/>
      <c r="VYW284" s="37"/>
      <c r="VYX284" s="28"/>
      <c r="VYY284" s="11"/>
      <c r="VYZ284" s="10"/>
      <c r="VZA284" s="37"/>
      <c r="VZB284" s="162"/>
      <c r="VZC284" s="162"/>
      <c r="VZD284" s="29"/>
      <c r="VZE284" s="12"/>
      <c r="VZF284" s="37"/>
      <c r="VZG284" s="37"/>
      <c r="VZH284" s="11"/>
      <c r="VZI284" s="24"/>
      <c r="VZJ284" s="28"/>
      <c r="VZK284" s="11"/>
      <c r="VZL284" s="12"/>
      <c r="VZM284" s="27"/>
      <c r="VZN284" s="37"/>
      <c r="VZO284" s="29"/>
      <c r="VZP284" s="36"/>
      <c r="VZQ284" s="14"/>
      <c r="VZR284" s="11"/>
      <c r="VZS284" s="13"/>
      <c r="VZT284" s="12"/>
      <c r="VZU284" s="12"/>
      <c r="VZV284" s="11"/>
      <c r="VZW284" s="12"/>
      <c r="VZX284" s="162"/>
      <c r="VZY284" s="37"/>
      <c r="VZZ284" s="37"/>
      <c r="WAA284" s="37"/>
      <c r="WAB284" s="37"/>
      <c r="WAC284" s="37"/>
      <c r="WAD284" s="28"/>
      <c r="WAE284" s="11"/>
      <c r="WAF284" s="10"/>
      <c r="WAG284" s="37"/>
      <c r="WAH284" s="162"/>
      <c r="WAI284" s="162"/>
      <c r="WAJ284" s="29"/>
      <c r="WAK284" s="12"/>
      <c r="WAL284" s="37"/>
      <c r="WAM284" s="37"/>
      <c r="WAN284" s="11"/>
      <c r="WAO284" s="24"/>
      <c r="WAP284" s="28"/>
      <c r="WAQ284" s="11"/>
      <c r="WAR284" s="12"/>
      <c r="WAS284" s="27"/>
      <c r="WAT284" s="37"/>
      <c r="WAU284" s="29"/>
      <c r="WAV284" s="36"/>
      <c r="WAW284" s="14"/>
      <c r="WAX284" s="11"/>
      <c r="WAY284" s="13"/>
      <c r="WAZ284" s="12"/>
      <c r="WBA284" s="12"/>
      <c r="WBB284" s="11"/>
      <c r="WBC284" s="12"/>
      <c r="WBD284" s="162"/>
      <c r="WBE284" s="37"/>
      <c r="WBF284" s="37"/>
      <c r="WBG284" s="37"/>
      <c r="WBH284" s="37"/>
      <c r="WBI284" s="37"/>
      <c r="WBJ284" s="28"/>
      <c r="WBK284" s="11"/>
      <c r="WBL284" s="10"/>
      <c r="WBM284" s="37"/>
      <c r="WBN284" s="162"/>
      <c r="WBO284" s="162"/>
      <c r="WBP284" s="29"/>
      <c r="WBQ284" s="12"/>
      <c r="WBR284" s="37"/>
      <c r="WBS284" s="37"/>
      <c r="WBT284" s="11"/>
      <c r="WBU284" s="24"/>
      <c r="WBV284" s="28"/>
      <c r="WBW284" s="11"/>
      <c r="WBX284" s="12"/>
      <c r="WBY284" s="27"/>
      <c r="WBZ284" s="37"/>
      <c r="WCA284" s="29"/>
      <c r="WCB284" s="36"/>
      <c r="WCC284" s="14"/>
      <c r="WCD284" s="11"/>
      <c r="WCE284" s="13"/>
      <c r="WCF284" s="12"/>
      <c r="WCG284" s="12"/>
      <c r="WCH284" s="11"/>
      <c r="WCI284" s="12"/>
      <c r="WCJ284" s="162"/>
      <c r="WCK284" s="37"/>
      <c r="WCL284" s="37"/>
      <c r="WCM284" s="37"/>
      <c r="WCN284" s="37"/>
      <c r="WCO284" s="37"/>
      <c r="WCP284" s="28"/>
      <c r="WCQ284" s="11"/>
      <c r="WCR284" s="10"/>
      <c r="WCS284" s="37"/>
      <c r="WCT284" s="162"/>
      <c r="WCU284" s="162"/>
      <c r="WCV284" s="29"/>
      <c r="WCW284" s="12"/>
      <c r="WCX284" s="37"/>
      <c r="WCY284" s="37"/>
      <c r="WCZ284" s="11"/>
      <c r="WDA284" s="24"/>
      <c r="WDB284" s="28"/>
      <c r="WDC284" s="11"/>
      <c r="WDD284" s="12"/>
      <c r="WDE284" s="27"/>
      <c r="WDF284" s="37"/>
      <c r="WDG284" s="29"/>
      <c r="WDH284" s="36"/>
      <c r="WDI284" s="14"/>
      <c r="WDJ284" s="11"/>
      <c r="WDK284" s="13"/>
      <c r="WDL284" s="12"/>
      <c r="WDM284" s="12"/>
      <c r="WDN284" s="11"/>
      <c r="WDO284" s="12"/>
      <c r="WDP284" s="162"/>
      <c r="WDQ284" s="37"/>
      <c r="WDR284" s="37"/>
      <c r="WDS284" s="37"/>
      <c r="WDT284" s="37"/>
      <c r="WDU284" s="37"/>
      <c r="WDV284" s="28"/>
      <c r="WDW284" s="11"/>
      <c r="WDX284" s="10"/>
      <c r="WDY284" s="37"/>
      <c r="WDZ284" s="162"/>
      <c r="WEA284" s="162"/>
      <c r="WEB284" s="29"/>
      <c r="WEC284" s="12"/>
      <c r="WED284" s="37"/>
      <c r="WEE284" s="37"/>
      <c r="WEF284" s="11"/>
      <c r="WEG284" s="24"/>
      <c r="WEH284" s="28"/>
      <c r="WEI284" s="11"/>
      <c r="WEJ284" s="12"/>
      <c r="WEK284" s="27"/>
      <c r="WEL284" s="37"/>
      <c r="WEM284" s="29"/>
      <c r="WEN284" s="36"/>
      <c r="WEO284" s="14"/>
      <c r="WEP284" s="11"/>
      <c r="WEQ284" s="13"/>
      <c r="WER284" s="12"/>
      <c r="WES284" s="12"/>
      <c r="WET284" s="11"/>
      <c r="WEU284" s="12"/>
      <c r="WEV284" s="162"/>
      <c r="WEW284" s="37"/>
      <c r="WEX284" s="37"/>
      <c r="WEY284" s="37"/>
      <c r="WEZ284" s="37"/>
      <c r="WFA284" s="37"/>
      <c r="WFB284" s="28"/>
      <c r="WFC284" s="11"/>
      <c r="WFD284" s="10"/>
      <c r="WFE284" s="37"/>
      <c r="WFF284" s="162"/>
      <c r="WFG284" s="162"/>
      <c r="WFH284" s="29"/>
      <c r="WFI284" s="12"/>
      <c r="WFJ284" s="37"/>
      <c r="WFK284" s="37"/>
      <c r="WFL284" s="11"/>
      <c r="WFM284" s="24"/>
      <c r="WFN284" s="28"/>
      <c r="WFO284" s="11"/>
      <c r="WFP284" s="12"/>
      <c r="WFQ284" s="27"/>
      <c r="WFR284" s="37"/>
      <c r="WFS284" s="29"/>
      <c r="WFT284" s="36"/>
      <c r="WFU284" s="14"/>
      <c r="WFV284" s="11"/>
      <c r="WFW284" s="13"/>
      <c r="WFX284" s="12"/>
      <c r="WFY284" s="12"/>
      <c r="WFZ284" s="11"/>
      <c r="WGA284" s="12"/>
      <c r="WGB284" s="162"/>
      <c r="WGC284" s="37"/>
      <c r="WGD284" s="37"/>
      <c r="WGE284" s="37"/>
      <c r="WGF284" s="37"/>
      <c r="WGG284" s="37"/>
      <c r="WGH284" s="28"/>
      <c r="WGI284" s="11"/>
      <c r="WGJ284" s="10"/>
      <c r="WGK284" s="37"/>
      <c r="WGL284" s="162"/>
      <c r="WGM284" s="162"/>
      <c r="WGN284" s="29"/>
      <c r="WGO284" s="12"/>
      <c r="WGP284" s="37"/>
      <c r="WGQ284" s="37"/>
      <c r="WGR284" s="11"/>
      <c r="WGS284" s="24"/>
      <c r="WGT284" s="28"/>
      <c r="WGU284" s="11"/>
      <c r="WGV284" s="12"/>
      <c r="WGW284" s="27"/>
      <c r="WGX284" s="37"/>
      <c r="WGY284" s="29"/>
      <c r="WGZ284" s="36"/>
      <c r="WHA284" s="14"/>
      <c r="WHB284" s="11"/>
      <c r="WHC284" s="13"/>
      <c r="WHD284" s="12"/>
      <c r="WHE284" s="12"/>
      <c r="WHF284" s="11"/>
      <c r="WHG284" s="12"/>
      <c r="WHH284" s="162"/>
      <c r="WHI284" s="37"/>
      <c r="WHJ284" s="37"/>
      <c r="WHK284" s="37"/>
      <c r="WHL284" s="37"/>
      <c r="WHM284" s="37"/>
      <c r="WHN284" s="28"/>
      <c r="WHO284" s="11"/>
      <c r="WHP284" s="10"/>
      <c r="WHQ284" s="37"/>
      <c r="WHR284" s="162"/>
      <c r="WHS284" s="162"/>
      <c r="WHT284" s="29"/>
      <c r="WHU284" s="12"/>
      <c r="WHV284" s="37"/>
      <c r="WHW284" s="37"/>
      <c r="WHX284" s="11"/>
      <c r="WHY284" s="24"/>
      <c r="WHZ284" s="28"/>
      <c r="WIA284" s="11"/>
      <c r="WIB284" s="12"/>
      <c r="WIC284" s="27"/>
      <c r="WID284" s="37"/>
      <c r="WIE284" s="29"/>
      <c r="WIF284" s="36"/>
      <c r="WIG284" s="14"/>
      <c r="WIH284" s="11"/>
      <c r="WII284" s="13"/>
      <c r="WIJ284" s="12"/>
      <c r="WIK284" s="12"/>
      <c r="WIL284" s="11"/>
      <c r="WIM284" s="12"/>
      <c r="WIN284" s="162"/>
      <c r="WIO284" s="37"/>
      <c r="WIP284" s="37"/>
      <c r="WIQ284" s="37"/>
      <c r="WIR284" s="37"/>
      <c r="WIS284" s="37"/>
      <c r="WIT284" s="28"/>
      <c r="WIU284" s="11"/>
      <c r="WIV284" s="10"/>
      <c r="WIW284" s="37"/>
      <c r="WIX284" s="162"/>
      <c r="WIY284" s="162"/>
      <c r="WIZ284" s="29"/>
      <c r="WJA284" s="12"/>
      <c r="WJB284" s="37"/>
      <c r="WJC284" s="37"/>
      <c r="WJD284" s="11"/>
      <c r="WJE284" s="24"/>
      <c r="WJF284" s="28"/>
      <c r="WJG284" s="11"/>
      <c r="WJH284" s="12"/>
      <c r="WJI284" s="27"/>
      <c r="WJJ284" s="37"/>
      <c r="WJK284" s="29"/>
      <c r="WJL284" s="36"/>
      <c r="WJM284" s="14"/>
      <c r="WJN284" s="11"/>
      <c r="WJO284" s="13"/>
      <c r="WJP284" s="12"/>
      <c r="WJQ284" s="12"/>
      <c r="WJR284" s="11"/>
      <c r="WJS284" s="12"/>
      <c r="WJT284" s="162"/>
      <c r="WJU284" s="37"/>
      <c r="WJV284" s="37"/>
      <c r="WJW284" s="37"/>
      <c r="WJX284" s="37"/>
      <c r="WJY284" s="37"/>
      <c r="WJZ284" s="28"/>
      <c r="WKA284" s="11"/>
      <c r="WKB284" s="10"/>
      <c r="WKC284" s="37"/>
      <c r="WKD284" s="162"/>
      <c r="WKE284" s="162"/>
      <c r="WKF284" s="29"/>
      <c r="WKG284" s="12"/>
      <c r="WKH284" s="37"/>
      <c r="WKI284" s="37"/>
      <c r="WKJ284" s="11"/>
      <c r="WKK284" s="24"/>
      <c r="WKL284" s="28"/>
      <c r="WKM284" s="11"/>
      <c r="WKN284" s="12"/>
      <c r="WKO284" s="27"/>
      <c r="WKP284" s="37"/>
      <c r="WKQ284" s="29"/>
      <c r="WKR284" s="36"/>
      <c r="WKS284" s="14"/>
      <c r="WKT284" s="11"/>
      <c r="WKU284" s="13"/>
      <c r="WKV284" s="12"/>
      <c r="WKW284" s="12"/>
      <c r="WKX284" s="11"/>
      <c r="WKY284" s="12"/>
      <c r="WKZ284" s="162"/>
      <c r="WLA284" s="37"/>
      <c r="WLB284" s="37"/>
      <c r="WLC284" s="37"/>
      <c r="WLD284" s="37"/>
      <c r="WLE284" s="37"/>
      <c r="WLF284" s="28"/>
      <c r="WLG284" s="11"/>
      <c r="WLH284" s="10"/>
      <c r="WLI284" s="37"/>
      <c r="WLJ284" s="162"/>
      <c r="WLK284" s="162"/>
      <c r="WLL284" s="29"/>
      <c r="WLM284" s="12"/>
      <c r="WLN284" s="37"/>
      <c r="WLO284" s="37"/>
      <c r="WLP284" s="11"/>
      <c r="WLQ284" s="24"/>
      <c r="WLR284" s="28"/>
      <c r="WLS284" s="11"/>
      <c r="WLT284" s="12"/>
      <c r="WLU284" s="27"/>
      <c r="WLV284" s="37"/>
      <c r="WLW284" s="29"/>
      <c r="WLX284" s="36"/>
      <c r="WLY284" s="14"/>
      <c r="WLZ284" s="11"/>
      <c r="WMA284" s="13"/>
      <c r="WMB284" s="12"/>
      <c r="WMC284" s="12"/>
      <c r="WMD284" s="11"/>
      <c r="WME284" s="12"/>
      <c r="WMF284" s="162"/>
      <c r="WMG284" s="37"/>
      <c r="WMH284" s="37"/>
      <c r="WMI284" s="37"/>
      <c r="WMJ284" s="37"/>
      <c r="WMK284" s="37"/>
      <c r="WML284" s="28"/>
      <c r="WMM284" s="11"/>
      <c r="WMN284" s="10"/>
      <c r="WMO284" s="37"/>
      <c r="WMP284" s="162"/>
      <c r="WMQ284" s="162"/>
      <c r="WMR284" s="29"/>
      <c r="WMS284" s="12"/>
      <c r="WMT284" s="37"/>
      <c r="WMU284" s="37"/>
      <c r="WMV284" s="11"/>
      <c r="WMW284" s="24"/>
      <c r="WMX284" s="28"/>
      <c r="WMY284" s="11"/>
      <c r="WMZ284" s="12"/>
      <c r="WNA284" s="27"/>
      <c r="WNB284" s="37"/>
      <c r="WNC284" s="29"/>
      <c r="WND284" s="36"/>
      <c r="WNE284" s="14"/>
      <c r="WNF284" s="11"/>
      <c r="WNG284" s="13"/>
      <c r="WNH284" s="12"/>
      <c r="WNI284" s="12"/>
      <c r="WNJ284" s="11"/>
      <c r="WNK284" s="12"/>
      <c r="WNL284" s="162"/>
      <c r="WNM284" s="37"/>
      <c r="WNN284" s="37"/>
      <c r="WNO284" s="37"/>
      <c r="WNP284" s="37"/>
      <c r="WNQ284" s="37"/>
      <c r="WNR284" s="28"/>
      <c r="WNS284" s="11"/>
      <c r="WNT284" s="10"/>
      <c r="WNU284" s="37"/>
      <c r="WNV284" s="162"/>
      <c r="WNW284" s="162"/>
      <c r="WNX284" s="29"/>
      <c r="WNY284" s="12"/>
      <c r="WNZ284" s="37"/>
      <c r="WOA284" s="37"/>
      <c r="WOB284" s="11"/>
      <c r="WOC284" s="24"/>
      <c r="WOD284" s="28"/>
      <c r="WOE284" s="11"/>
      <c r="WOF284" s="12"/>
      <c r="WOG284" s="27"/>
      <c r="WOH284" s="37"/>
      <c r="WOI284" s="29"/>
      <c r="WOJ284" s="36"/>
      <c r="WOK284" s="14"/>
      <c r="WOL284" s="11"/>
      <c r="WOM284" s="13"/>
      <c r="WON284" s="12"/>
      <c r="WOO284" s="12"/>
      <c r="WOP284" s="11"/>
      <c r="WOQ284" s="12"/>
      <c r="WOR284" s="162"/>
      <c r="WOS284" s="37"/>
      <c r="WOT284" s="37"/>
      <c r="WOU284" s="37"/>
      <c r="WOV284" s="37"/>
      <c r="WOW284" s="37"/>
      <c r="WOX284" s="28"/>
      <c r="WOY284" s="11"/>
      <c r="WOZ284" s="10"/>
      <c r="WPA284" s="37"/>
      <c r="WPB284" s="162"/>
      <c r="WPC284" s="162"/>
      <c r="WPD284" s="29"/>
      <c r="WPE284" s="12"/>
      <c r="WPF284" s="37"/>
      <c r="WPG284" s="37"/>
      <c r="WPH284" s="11"/>
      <c r="WPI284" s="24"/>
      <c r="WPJ284" s="28"/>
      <c r="WPK284" s="11"/>
      <c r="WPL284" s="12"/>
      <c r="WPM284" s="27"/>
      <c r="WPN284" s="37"/>
      <c r="WPO284" s="29"/>
      <c r="WPP284" s="36"/>
      <c r="WPQ284" s="14"/>
      <c r="WPR284" s="11"/>
      <c r="WPS284" s="13"/>
      <c r="WPT284" s="12"/>
      <c r="WPU284" s="12"/>
      <c r="WPV284" s="11"/>
      <c r="WPW284" s="12"/>
      <c r="WPX284" s="162"/>
      <c r="WPY284" s="37"/>
      <c r="WPZ284" s="37"/>
      <c r="WQA284" s="37"/>
      <c r="WQB284" s="37"/>
      <c r="WQC284" s="37"/>
      <c r="WQD284" s="28"/>
      <c r="WQE284" s="11"/>
      <c r="WQF284" s="10"/>
      <c r="WQG284" s="37"/>
      <c r="WQH284" s="162"/>
      <c r="WQI284" s="162"/>
      <c r="WQJ284" s="29"/>
      <c r="WQK284" s="12"/>
      <c r="WQL284" s="37"/>
      <c r="WQM284" s="37"/>
      <c r="WQN284" s="11"/>
      <c r="WQO284" s="24"/>
      <c r="WQP284" s="28"/>
      <c r="WQQ284" s="11"/>
      <c r="WQR284" s="12"/>
      <c r="WQS284" s="27"/>
      <c r="WQT284" s="37"/>
      <c r="WQU284" s="29"/>
      <c r="WQV284" s="36"/>
      <c r="WQW284" s="14"/>
      <c r="WQX284" s="11"/>
      <c r="WQY284" s="13"/>
      <c r="WQZ284" s="12"/>
      <c r="WRA284" s="12"/>
      <c r="WRB284" s="11"/>
      <c r="WRC284" s="12"/>
      <c r="WRD284" s="162"/>
      <c r="WRE284" s="37"/>
      <c r="WRF284" s="37"/>
      <c r="WRG284" s="37"/>
      <c r="WRH284" s="37"/>
      <c r="WRI284" s="37"/>
      <c r="WRJ284" s="28"/>
      <c r="WRK284" s="11"/>
      <c r="WRL284" s="10"/>
      <c r="WRM284" s="37"/>
      <c r="WRN284" s="162"/>
      <c r="WRO284" s="162"/>
      <c r="WRP284" s="29"/>
      <c r="WRQ284" s="12"/>
      <c r="WRR284" s="37"/>
      <c r="WRS284" s="37"/>
      <c r="WRT284" s="11"/>
      <c r="WRU284" s="24"/>
      <c r="WRV284" s="28"/>
      <c r="WRW284" s="11"/>
      <c r="WRX284" s="12"/>
      <c r="WRY284" s="27"/>
      <c r="WRZ284" s="37"/>
      <c r="WSA284" s="29"/>
      <c r="WSB284" s="36"/>
      <c r="WSC284" s="14"/>
      <c r="WSD284" s="11"/>
      <c r="WSE284" s="13"/>
      <c r="WSF284" s="12"/>
      <c r="WSG284" s="12"/>
      <c r="WSH284" s="11"/>
      <c r="WSI284" s="12"/>
      <c r="WSJ284" s="162"/>
      <c r="WSK284" s="37"/>
      <c r="WSL284" s="37"/>
      <c r="WSM284" s="37"/>
      <c r="WSN284" s="37"/>
      <c r="WSO284" s="37"/>
      <c r="WSP284" s="28"/>
      <c r="WSQ284" s="11"/>
      <c r="WSR284" s="10"/>
      <c r="WSS284" s="37"/>
      <c r="WST284" s="162"/>
      <c r="WSU284" s="162"/>
      <c r="WSV284" s="29"/>
      <c r="WSW284" s="12"/>
      <c r="WSX284" s="37"/>
      <c r="WSY284" s="37"/>
      <c r="WSZ284" s="11"/>
      <c r="WTA284" s="24"/>
      <c r="WTB284" s="28"/>
      <c r="WTC284" s="11"/>
      <c r="WTD284" s="12"/>
      <c r="WTE284" s="27"/>
      <c r="WTF284" s="37"/>
      <c r="WTG284" s="29"/>
      <c r="WTH284" s="36"/>
      <c r="WTI284" s="14"/>
      <c r="WTJ284" s="11"/>
      <c r="WTK284" s="13"/>
      <c r="WTL284" s="12"/>
      <c r="WTM284" s="12"/>
      <c r="WTN284" s="11"/>
      <c r="WTO284" s="12"/>
      <c r="WTP284" s="162"/>
      <c r="WTQ284" s="37"/>
      <c r="WTR284" s="37"/>
      <c r="WTS284" s="37"/>
      <c r="WTT284" s="37"/>
      <c r="WTU284" s="37"/>
      <c r="WTV284" s="28"/>
      <c r="WTW284" s="11"/>
      <c r="WTX284" s="10"/>
      <c r="WTY284" s="37"/>
      <c r="WTZ284" s="162"/>
      <c r="WUA284" s="162"/>
      <c r="WUB284" s="29"/>
      <c r="WUC284" s="12"/>
      <c r="WUD284" s="37"/>
      <c r="WUE284" s="37"/>
      <c r="WUF284" s="11"/>
      <c r="WUG284" s="24"/>
      <c r="WUH284" s="28"/>
      <c r="WUI284" s="11"/>
      <c r="WUJ284" s="12"/>
      <c r="WUK284" s="27"/>
      <c r="WUL284" s="37"/>
      <c r="WUM284" s="29"/>
      <c r="WUN284" s="36"/>
      <c r="WUO284" s="14"/>
      <c r="WUP284" s="11"/>
      <c r="WUQ284" s="13"/>
      <c r="WUR284" s="12"/>
      <c r="WUS284" s="12"/>
      <c r="WUT284" s="11"/>
      <c r="WUU284" s="12"/>
      <c r="WUV284" s="162"/>
      <c r="WUW284" s="37"/>
      <c r="WUX284" s="37"/>
      <c r="WUY284" s="37"/>
      <c r="WUZ284" s="37"/>
      <c r="WVA284" s="37"/>
      <c r="WVB284" s="28"/>
      <c r="WVC284" s="11"/>
      <c r="WVD284" s="10"/>
      <c r="WVE284" s="37"/>
      <c r="WVF284" s="162"/>
      <c r="WVG284" s="162"/>
      <c r="WVH284" s="29"/>
      <c r="WVI284" s="12"/>
      <c r="WVJ284" s="37"/>
      <c r="WVK284" s="37"/>
      <c r="WVL284" s="11"/>
      <c r="WVM284" s="24"/>
      <c r="WVN284" s="28"/>
      <c r="WVO284" s="11"/>
      <c r="WVP284" s="12"/>
      <c r="WVQ284" s="27"/>
      <c r="WVR284" s="37"/>
      <c r="WVS284" s="29"/>
      <c r="WVT284" s="36"/>
      <c r="WVU284" s="14"/>
      <c r="WVV284" s="11"/>
      <c r="WVW284" s="13"/>
      <c r="WVX284" s="12"/>
      <c r="WVY284" s="12"/>
      <c r="WVZ284" s="11"/>
      <c r="WWA284" s="12"/>
      <c r="WWB284" s="162"/>
      <c r="WWC284" s="37"/>
      <c r="WWD284" s="37"/>
      <c r="WWE284" s="37"/>
      <c r="WWF284" s="37"/>
      <c r="WWG284" s="37"/>
      <c r="WWH284" s="28"/>
      <c r="WWI284" s="11"/>
      <c r="WWJ284" s="10"/>
      <c r="WWK284" s="37"/>
      <c r="WWL284" s="162"/>
      <c r="WWM284" s="162"/>
      <c r="WWN284" s="29"/>
      <c r="WWO284" s="12"/>
      <c r="WWP284" s="37"/>
      <c r="WWQ284" s="37"/>
      <c r="WWR284" s="11"/>
      <c r="WWS284" s="24"/>
      <c r="WWT284" s="28"/>
      <c r="WWU284" s="11"/>
      <c r="WWV284" s="12"/>
      <c r="WWW284" s="27"/>
      <c r="WWX284" s="37"/>
      <c r="WWY284" s="29"/>
      <c r="WWZ284" s="36"/>
      <c r="WXA284" s="14"/>
      <c r="WXB284" s="11"/>
      <c r="WXC284" s="13"/>
      <c r="WXD284" s="12"/>
      <c r="WXE284" s="12"/>
      <c r="WXF284" s="11"/>
      <c r="WXG284" s="12"/>
      <c r="WXH284" s="162"/>
      <c r="WXI284" s="37"/>
      <c r="WXJ284" s="37"/>
      <c r="WXK284" s="37"/>
      <c r="WXL284" s="37"/>
      <c r="WXM284" s="37"/>
      <c r="WXN284" s="28"/>
      <c r="WXO284" s="11"/>
      <c r="WXP284" s="10"/>
      <c r="WXQ284" s="37"/>
      <c r="WXR284" s="162"/>
      <c r="WXS284" s="162"/>
      <c r="WXT284" s="29"/>
      <c r="WXU284" s="12"/>
      <c r="WXV284" s="37"/>
      <c r="WXW284" s="37"/>
      <c r="WXX284" s="11"/>
      <c r="WXY284" s="24"/>
      <c r="WXZ284" s="28"/>
      <c r="WYA284" s="11"/>
      <c r="WYB284" s="12"/>
      <c r="WYC284" s="27"/>
      <c r="WYD284" s="37"/>
      <c r="WYE284" s="29"/>
      <c r="WYF284" s="36"/>
      <c r="WYG284" s="14"/>
      <c r="WYH284" s="11"/>
      <c r="WYI284" s="13"/>
      <c r="WYJ284" s="12"/>
      <c r="WYK284" s="12"/>
      <c r="WYL284" s="11"/>
      <c r="WYM284" s="12"/>
      <c r="WYN284" s="162"/>
      <c r="WYO284" s="37"/>
      <c r="WYP284" s="37"/>
      <c r="WYQ284" s="37"/>
      <c r="WYR284" s="37"/>
      <c r="WYS284" s="37"/>
      <c r="WYT284" s="28"/>
      <c r="WYU284" s="11"/>
      <c r="WYV284" s="10"/>
      <c r="WYW284" s="37"/>
      <c r="WYX284" s="162"/>
      <c r="WYY284" s="162"/>
      <c r="WYZ284" s="29"/>
      <c r="WZA284" s="12"/>
      <c r="WZB284" s="37"/>
      <c r="WZC284" s="37"/>
      <c r="WZD284" s="11"/>
      <c r="WZE284" s="24"/>
      <c r="WZF284" s="28"/>
      <c r="WZG284" s="11"/>
      <c r="WZH284" s="12"/>
      <c r="WZI284" s="27"/>
      <c r="WZJ284" s="37"/>
      <c r="WZK284" s="29"/>
      <c r="WZL284" s="36"/>
      <c r="WZM284" s="14"/>
      <c r="WZN284" s="11"/>
      <c r="WZO284" s="13"/>
      <c r="WZP284" s="12"/>
      <c r="WZQ284" s="12"/>
      <c r="WZR284" s="11"/>
      <c r="WZS284" s="12"/>
      <c r="WZT284" s="162"/>
      <c r="WZU284" s="37"/>
      <c r="WZV284" s="37"/>
      <c r="WZW284" s="37"/>
      <c r="WZX284" s="37"/>
      <c r="WZY284" s="37"/>
      <c r="WZZ284" s="28"/>
      <c r="XAA284" s="11"/>
      <c r="XAB284" s="10"/>
      <c r="XAC284" s="37"/>
      <c r="XAD284" s="162"/>
      <c r="XAE284" s="162"/>
      <c r="XAF284" s="29"/>
      <c r="XAG284" s="12"/>
      <c r="XAH284" s="37"/>
      <c r="XAI284" s="37"/>
      <c r="XAJ284" s="11"/>
      <c r="XAK284" s="24"/>
      <c r="XAL284" s="28"/>
      <c r="XAM284" s="11"/>
      <c r="XAN284" s="12"/>
      <c r="XAO284" s="27"/>
      <c r="XAP284" s="37"/>
      <c r="XAQ284" s="29"/>
      <c r="XAR284" s="36"/>
      <c r="XAS284" s="14"/>
      <c r="XAT284" s="11"/>
      <c r="XAU284" s="13"/>
      <c r="XAV284" s="12"/>
      <c r="XAW284" s="12"/>
      <c r="XAX284" s="11"/>
      <c r="XAY284" s="12"/>
      <c r="XAZ284" s="162"/>
      <c r="XBA284" s="37"/>
      <c r="XBB284" s="37"/>
      <c r="XBC284" s="37"/>
      <c r="XBD284" s="37"/>
      <c r="XBE284" s="37"/>
      <c r="XBF284" s="28"/>
      <c r="XBG284" s="11"/>
      <c r="XBH284" s="10"/>
      <c r="XBI284" s="37"/>
      <c r="XBJ284" s="162"/>
      <c r="XBK284" s="162"/>
      <c r="XBL284" s="29"/>
      <c r="XBM284" s="12"/>
      <c r="XBN284" s="37"/>
      <c r="XBO284" s="37"/>
      <c r="XBP284" s="11"/>
      <c r="XBQ284" s="24"/>
      <c r="XBR284" s="28"/>
      <c r="XBS284" s="11"/>
      <c r="XBT284" s="12"/>
      <c r="XBU284" s="27"/>
      <c r="XBV284" s="37"/>
      <c r="XBW284" s="29"/>
      <c r="XBX284" s="36"/>
      <c r="XBY284" s="14"/>
      <c r="XBZ284" s="11"/>
      <c r="XCA284" s="13"/>
      <c r="XCB284" s="12"/>
      <c r="XCC284" s="12"/>
      <c r="XCD284" s="11"/>
      <c r="XCE284" s="12"/>
      <c r="XCF284" s="162"/>
      <c r="XCG284" s="37"/>
      <c r="XCH284" s="37"/>
      <c r="XCI284" s="37"/>
      <c r="XCJ284" s="37"/>
      <c r="XCK284" s="37"/>
      <c r="XCL284" s="28"/>
      <c r="XCM284" s="11"/>
      <c r="XCN284" s="10"/>
      <c r="XCO284" s="37"/>
      <c r="XCP284" s="162"/>
      <c r="XCQ284" s="162"/>
      <c r="XCR284" s="29"/>
      <c r="XCS284" s="12"/>
      <c r="XCT284" s="37"/>
      <c r="XCU284" s="37"/>
      <c r="XCV284" s="11"/>
      <c r="XCW284" s="24"/>
      <c r="XCX284" s="28"/>
      <c r="XCY284" s="11"/>
      <c r="XCZ284" s="12"/>
      <c r="XDA284" s="27"/>
      <c r="XDB284" s="37"/>
      <c r="XDC284" s="29"/>
      <c r="XDD284" s="36"/>
      <c r="XDE284" s="14"/>
      <c r="XDF284" s="11"/>
      <c r="XDG284" s="13"/>
      <c r="XDH284" s="12"/>
      <c r="XDI284" s="12"/>
      <c r="XDJ284" s="11"/>
      <c r="XDK284" s="12"/>
      <c r="XDL284" s="162"/>
      <c r="XDM284" s="37"/>
      <c r="XDN284" s="37"/>
      <c r="XDO284" s="37"/>
      <c r="XDP284" s="37"/>
      <c r="XDQ284" s="37"/>
      <c r="XDR284" s="28"/>
      <c r="XDS284" s="11"/>
      <c r="XDT284" s="10"/>
      <c r="XDU284" s="37"/>
      <c r="XDV284" s="162"/>
      <c r="XDW284" s="162"/>
      <c r="XDX284" s="29"/>
      <c r="XDY284" s="12"/>
      <c r="XDZ284" s="37"/>
      <c r="XEA284" s="37"/>
      <c r="XEB284" s="11"/>
      <c r="XEC284" s="24"/>
      <c r="XED284" s="28"/>
      <c r="XEE284" s="11"/>
      <c r="XEF284" s="12"/>
      <c r="XEG284" s="27"/>
      <c r="XEH284" s="37"/>
      <c r="XEI284" s="29"/>
      <c r="XEJ284" s="36"/>
      <c r="XEK284" s="14"/>
      <c r="XEL284" s="11"/>
      <c r="XEM284" s="13"/>
      <c r="XEN284" s="12"/>
      <c r="XEO284" s="12"/>
      <c r="XEP284" s="11"/>
      <c r="XEQ284" s="12"/>
      <c r="XER284" s="162"/>
      <c r="XES284" s="37"/>
      <c r="XET284" s="37"/>
      <c r="XEU284" s="37"/>
      <c r="XEV284" s="37"/>
      <c r="XEW284" s="37"/>
      <c r="XEX284" s="28"/>
      <c r="XEY284" s="11"/>
      <c r="XEZ284" s="10"/>
      <c r="XFA284" s="37"/>
      <c r="XFB284" s="162"/>
      <c r="XFC284" s="162"/>
      <c r="XFD284" s="29"/>
    </row>
    <row r="285" spans="1:16384" ht="16.5">
      <c r="A285" s="316"/>
      <c r="B285" s="316"/>
      <c r="C285" s="317"/>
      <c r="D285" s="316"/>
      <c r="E285" s="379"/>
      <c r="F285" s="557"/>
      <c r="G285" s="316"/>
      <c r="H285" s="318"/>
      <c r="I285" s="561"/>
      <c r="J285" s="548"/>
      <c r="K285" s="564"/>
      <c r="L285" s="550"/>
      <c r="M285" s="548"/>
      <c r="N285" s="316"/>
      <c r="O285" s="318"/>
      <c r="P285" s="31"/>
      <c r="Q285" s="414"/>
      <c r="R285" s="31"/>
      <c r="S285" s="320"/>
      <c r="T285" s="321"/>
      <c r="U285" s="320"/>
      <c r="V285" s="321" t="s">
        <v>170</v>
      </c>
      <c r="W285" s="322"/>
      <c r="X285" s="323">
        <v>250</v>
      </c>
      <c r="Y285" s="322">
        <v>0</v>
      </c>
      <c r="Z285" s="415"/>
      <c r="AA285" s="31"/>
      <c r="AB285" s="31"/>
      <c r="AC285" s="315"/>
      <c r="AD285" s="326"/>
      <c r="AE285" s="327"/>
      <c r="AF285" s="360"/>
      <c r="AG285" s="360"/>
      <c r="AH285" s="313"/>
      <c r="AI285" s="329"/>
      <c r="AJ285" s="312"/>
      <c r="AK285" s="312"/>
      <c r="AL285" s="314"/>
      <c r="AM285" s="314">
        <v>231000</v>
      </c>
      <c r="AN285" s="330">
        <f t="shared" si="20"/>
        <v>57750000</v>
      </c>
      <c r="AO285" s="314"/>
      <c r="AP285" s="314"/>
      <c r="AQ285" s="312"/>
      <c r="AR285" s="313"/>
      <c r="AS285" s="312"/>
      <c r="AT285" s="313"/>
      <c r="AU285" s="313"/>
      <c r="AV285" s="329"/>
      <c r="AW285" s="314"/>
      <c r="AX285" s="11"/>
      <c r="AY285" s="12"/>
      <c r="AZ285" s="162"/>
      <c r="BA285" s="37"/>
      <c r="BB285" s="37"/>
      <c r="BC285" s="37"/>
      <c r="BD285" s="37"/>
      <c r="BE285" s="37"/>
      <c r="BF285" s="28"/>
      <c r="BG285" s="11"/>
      <c r="BH285" s="10"/>
      <c r="BI285" s="37"/>
      <c r="BJ285" s="162"/>
      <c r="BK285" s="162"/>
      <c r="BL285" s="29"/>
      <c r="BM285" s="12"/>
      <c r="BN285" s="37"/>
      <c r="BO285" s="37"/>
      <c r="BP285" s="11"/>
      <c r="BQ285" s="24"/>
      <c r="BR285" s="28"/>
      <c r="BS285" s="11"/>
      <c r="BT285" s="12"/>
      <c r="BU285" s="27"/>
      <c r="BV285" s="37"/>
      <c r="BW285" s="29"/>
      <c r="BX285" s="36"/>
      <c r="BY285" s="14"/>
      <c r="BZ285" s="11"/>
      <c r="CA285" s="13"/>
      <c r="CB285" s="12"/>
      <c r="CC285" s="12"/>
      <c r="CD285" s="11"/>
      <c r="CE285" s="12"/>
      <c r="CF285" s="162"/>
      <c r="CG285" s="37"/>
      <c r="CH285" s="37"/>
      <c r="CI285" s="37"/>
      <c r="CJ285" s="37"/>
      <c r="CK285" s="37"/>
      <c r="CL285" s="28"/>
      <c r="CM285" s="11"/>
      <c r="CN285" s="10"/>
      <c r="CO285" s="37"/>
      <c r="CP285" s="162"/>
      <c r="CQ285" s="162"/>
      <c r="CR285" s="29"/>
      <c r="CS285" s="12"/>
      <c r="CT285" s="37"/>
      <c r="CU285" s="37"/>
      <c r="CV285" s="11"/>
      <c r="CW285" s="24"/>
      <c r="CX285" s="28"/>
      <c r="CY285" s="11"/>
      <c r="CZ285" s="12"/>
      <c r="DA285" s="27"/>
      <c r="DB285" s="37"/>
      <c r="DC285" s="29"/>
      <c r="DD285" s="36"/>
      <c r="DE285" s="14"/>
      <c r="DF285" s="11"/>
      <c r="DG285" s="13"/>
      <c r="DH285" s="12"/>
      <c r="DI285" s="12"/>
      <c r="DJ285" s="11"/>
      <c r="DK285" s="12"/>
      <c r="DL285" s="162"/>
      <c r="DM285" s="37"/>
      <c r="DN285" s="37"/>
      <c r="DO285" s="37"/>
      <c r="DP285" s="37"/>
      <c r="DQ285" s="37"/>
      <c r="DR285" s="28"/>
      <c r="DS285" s="11"/>
      <c r="DT285" s="10"/>
      <c r="DU285" s="37"/>
      <c r="DV285" s="162"/>
      <c r="DW285" s="162"/>
      <c r="DX285" s="29"/>
      <c r="DY285" s="12"/>
      <c r="DZ285" s="37"/>
      <c r="EA285" s="37"/>
      <c r="EB285" s="11"/>
      <c r="EC285" s="24"/>
      <c r="ED285" s="28"/>
      <c r="EE285" s="11"/>
      <c r="EF285" s="12"/>
      <c r="EG285" s="27"/>
      <c r="EH285" s="37"/>
      <c r="EI285" s="29"/>
      <c r="EJ285" s="36"/>
      <c r="EK285" s="14"/>
      <c r="EL285" s="11"/>
      <c r="EM285" s="13"/>
      <c r="EN285" s="12"/>
      <c r="EO285" s="12"/>
      <c r="EP285" s="11"/>
      <c r="EQ285" s="12"/>
      <c r="ER285" s="162"/>
      <c r="ES285" s="37"/>
      <c r="ET285" s="37"/>
      <c r="EU285" s="37"/>
      <c r="EV285" s="37"/>
      <c r="EW285" s="37"/>
      <c r="EX285" s="28"/>
      <c r="EY285" s="11"/>
      <c r="EZ285" s="10"/>
      <c r="FA285" s="37"/>
      <c r="FB285" s="162"/>
      <c r="FC285" s="162"/>
      <c r="FD285" s="29"/>
      <c r="FE285" s="12"/>
      <c r="FF285" s="37"/>
      <c r="FG285" s="37"/>
      <c r="FH285" s="11"/>
      <c r="FI285" s="24"/>
      <c r="FJ285" s="28"/>
      <c r="FK285" s="11"/>
      <c r="FL285" s="12"/>
      <c r="FM285" s="27"/>
      <c r="FN285" s="37"/>
      <c r="FO285" s="29"/>
      <c r="FP285" s="36"/>
      <c r="FQ285" s="14"/>
      <c r="FR285" s="11"/>
      <c r="FS285" s="13"/>
      <c r="FT285" s="12"/>
      <c r="FU285" s="12"/>
      <c r="FV285" s="11"/>
      <c r="FW285" s="12"/>
      <c r="FX285" s="162"/>
      <c r="FY285" s="37"/>
      <c r="FZ285" s="37"/>
      <c r="GA285" s="37"/>
      <c r="GB285" s="37"/>
      <c r="GC285" s="37"/>
      <c r="GD285" s="28"/>
      <c r="GE285" s="11"/>
      <c r="GF285" s="10"/>
      <c r="GG285" s="37"/>
      <c r="GH285" s="162"/>
      <c r="GI285" s="162"/>
      <c r="GJ285" s="29"/>
      <c r="GK285" s="12"/>
      <c r="GL285" s="37"/>
      <c r="GM285" s="37"/>
      <c r="GN285" s="11"/>
      <c r="GO285" s="24"/>
      <c r="GP285" s="28"/>
      <c r="GQ285" s="11"/>
      <c r="GR285" s="12"/>
      <c r="GS285" s="27"/>
      <c r="GT285" s="37"/>
      <c r="GU285" s="29"/>
      <c r="GV285" s="36"/>
      <c r="GW285" s="14"/>
      <c r="GX285" s="11"/>
      <c r="GY285" s="13"/>
      <c r="GZ285" s="12"/>
      <c r="HA285" s="12"/>
      <c r="HB285" s="11"/>
      <c r="HC285" s="12"/>
      <c r="HD285" s="162"/>
      <c r="HE285" s="37"/>
      <c r="HF285" s="37"/>
      <c r="HG285" s="37"/>
      <c r="HH285" s="37"/>
      <c r="HI285" s="37"/>
      <c r="HJ285" s="28"/>
      <c r="HK285" s="11"/>
      <c r="HL285" s="10"/>
      <c r="HM285" s="37"/>
      <c r="HN285" s="162"/>
      <c r="HO285" s="162"/>
      <c r="HP285" s="29"/>
      <c r="HQ285" s="12"/>
      <c r="HR285" s="37"/>
      <c r="HS285" s="37"/>
      <c r="HT285" s="11"/>
      <c r="HU285" s="24"/>
      <c r="HV285" s="28"/>
      <c r="HW285" s="11"/>
      <c r="HX285" s="12"/>
      <c r="HY285" s="27"/>
      <c r="HZ285" s="37"/>
      <c r="IA285" s="29"/>
      <c r="IB285" s="36"/>
      <c r="IC285" s="14"/>
      <c r="ID285" s="11"/>
      <c r="IE285" s="13"/>
      <c r="IF285" s="12"/>
      <c r="IG285" s="12"/>
      <c r="IH285" s="11"/>
      <c r="II285" s="12"/>
      <c r="IJ285" s="162"/>
      <c r="IK285" s="37"/>
      <c r="IL285" s="37"/>
      <c r="IM285" s="37"/>
      <c r="IN285" s="37"/>
      <c r="IO285" s="37"/>
      <c r="IP285" s="28"/>
      <c r="IQ285" s="11"/>
      <c r="IR285" s="10"/>
      <c r="IS285" s="37"/>
      <c r="IT285" s="162"/>
      <c r="IU285" s="162"/>
      <c r="IV285" s="29"/>
      <c r="IW285" s="12"/>
      <c r="IX285" s="37"/>
      <c r="IY285" s="37"/>
      <c r="IZ285" s="11"/>
      <c r="JA285" s="24"/>
      <c r="JB285" s="28"/>
      <c r="JC285" s="11"/>
      <c r="JD285" s="12"/>
      <c r="JE285" s="27"/>
      <c r="JF285" s="37"/>
      <c r="JG285" s="29"/>
      <c r="JH285" s="36"/>
      <c r="JI285" s="14"/>
      <c r="JJ285" s="11"/>
      <c r="JK285" s="13"/>
      <c r="JL285" s="12"/>
      <c r="JM285" s="12"/>
      <c r="JN285" s="11"/>
      <c r="JO285" s="12"/>
      <c r="JP285" s="162"/>
      <c r="JQ285" s="37"/>
      <c r="JR285" s="37"/>
      <c r="JS285" s="37"/>
      <c r="JT285" s="37"/>
      <c r="JU285" s="37"/>
      <c r="JV285" s="28"/>
      <c r="JW285" s="11"/>
      <c r="JX285" s="10"/>
      <c r="JY285" s="37"/>
      <c r="JZ285" s="162"/>
      <c r="KA285" s="162"/>
      <c r="KB285" s="29"/>
      <c r="KC285" s="12"/>
      <c r="KD285" s="37"/>
      <c r="KE285" s="37"/>
      <c r="KF285" s="11"/>
      <c r="KG285" s="24"/>
      <c r="KH285" s="28"/>
      <c r="KI285" s="11"/>
      <c r="KJ285" s="12"/>
      <c r="KK285" s="27"/>
      <c r="KL285" s="37"/>
      <c r="KM285" s="29"/>
      <c r="KN285" s="36"/>
      <c r="KO285" s="14"/>
      <c r="KP285" s="11"/>
      <c r="KQ285" s="13"/>
      <c r="KR285" s="12"/>
      <c r="KS285" s="12"/>
      <c r="KT285" s="11"/>
      <c r="KU285" s="12"/>
      <c r="KV285" s="162"/>
      <c r="KW285" s="37"/>
      <c r="KX285" s="37"/>
      <c r="KY285" s="37"/>
      <c r="KZ285" s="37"/>
      <c r="LA285" s="37"/>
      <c r="LB285" s="28"/>
      <c r="LC285" s="11"/>
      <c r="LD285" s="10"/>
      <c r="LE285" s="37"/>
      <c r="LF285" s="162"/>
      <c r="LG285" s="162"/>
      <c r="LH285" s="29"/>
      <c r="LI285" s="12"/>
      <c r="LJ285" s="37"/>
      <c r="LK285" s="37"/>
      <c r="LL285" s="11"/>
      <c r="LM285" s="24"/>
      <c r="LN285" s="28"/>
      <c r="LO285" s="11"/>
      <c r="LP285" s="12"/>
      <c r="LQ285" s="27"/>
      <c r="LR285" s="37"/>
      <c r="LS285" s="29"/>
      <c r="LT285" s="36"/>
      <c r="LU285" s="14"/>
      <c r="LV285" s="11"/>
      <c r="LW285" s="13"/>
      <c r="LX285" s="12"/>
      <c r="LY285" s="12"/>
      <c r="LZ285" s="11"/>
      <c r="MA285" s="12"/>
      <c r="MB285" s="162"/>
      <c r="MC285" s="37"/>
      <c r="MD285" s="37"/>
      <c r="ME285" s="37"/>
      <c r="MF285" s="37"/>
      <c r="MG285" s="37"/>
      <c r="MH285" s="28"/>
      <c r="MI285" s="11"/>
      <c r="MJ285" s="10"/>
      <c r="MK285" s="37"/>
      <c r="ML285" s="162"/>
      <c r="MM285" s="162"/>
      <c r="MN285" s="29"/>
      <c r="MO285" s="12"/>
      <c r="MP285" s="37"/>
      <c r="MQ285" s="37"/>
      <c r="MR285" s="11"/>
      <c r="MS285" s="24"/>
      <c r="MT285" s="28"/>
      <c r="MU285" s="11"/>
      <c r="MV285" s="12"/>
      <c r="MW285" s="27"/>
      <c r="MX285" s="37"/>
      <c r="MY285" s="29"/>
      <c r="MZ285" s="36"/>
      <c r="NA285" s="14"/>
      <c r="NB285" s="11"/>
      <c r="NC285" s="13"/>
      <c r="ND285" s="12"/>
      <c r="NE285" s="12"/>
      <c r="NF285" s="11"/>
      <c r="NG285" s="12"/>
      <c r="NH285" s="162"/>
      <c r="NI285" s="37"/>
      <c r="NJ285" s="37"/>
      <c r="NK285" s="37"/>
      <c r="NL285" s="37"/>
      <c r="NM285" s="37"/>
      <c r="NN285" s="28"/>
      <c r="NO285" s="11"/>
      <c r="NP285" s="10"/>
      <c r="NQ285" s="37"/>
      <c r="NR285" s="162"/>
      <c r="NS285" s="162"/>
      <c r="NT285" s="29"/>
      <c r="NU285" s="12"/>
      <c r="NV285" s="37"/>
      <c r="NW285" s="37"/>
      <c r="NX285" s="11"/>
      <c r="NY285" s="24"/>
      <c r="NZ285" s="28"/>
      <c r="OA285" s="11"/>
      <c r="OB285" s="12"/>
      <c r="OC285" s="27"/>
      <c r="OD285" s="37"/>
      <c r="OE285" s="29"/>
      <c r="OF285" s="36"/>
      <c r="OG285" s="14"/>
      <c r="OH285" s="11"/>
      <c r="OI285" s="13"/>
      <c r="OJ285" s="12"/>
      <c r="OK285" s="12"/>
      <c r="OL285" s="11"/>
      <c r="OM285" s="12"/>
      <c r="ON285" s="162"/>
      <c r="OO285" s="37"/>
      <c r="OP285" s="37"/>
      <c r="OQ285" s="37"/>
      <c r="OR285" s="37"/>
      <c r="OS285" s="37"/>
      <c r="OT285" s="28"/>
      <c r="OU285" s="11"/>
      <c r="OV285" s="10"/>
      <c r="OW285" s="37"/>
      <c r="OX285" s="162"/>
      <c r="OY285" s="162"/>
      <c r="OZ285" s="29"/>
      <c r="PA285" s="12"/>
      <c r="PB285" s="37"/>
      <c r="PC285" s="37"/>
      <c r="PD285" s="11"/>
      <c r="PE285" s="24"/>
      <c r="PF285" s="28"/>
      <c r="PG285" s="11"/>
      <c r="PH285" s="12"/>
      <c r="PI285" s="27"/>
      <c r="PJ285" s="37"/>
      <c r="PK285" s="29"/>
      <c r="PL285" s="36"/>
      <c r="PM285" s="14"/>
      <c r="PN285" s="11"/>
      <c r="PO285" s="13"/>
      <c r="PP285" s="12"/>
      <c r="PQ285" s="12"/>
      <c r="PR285" s="11"/>
      <c r="PS285" s="12"/>
      <c r="PT285" s="162"/>
      <c r="PU285" s="37"/>
      <c r="PV285" s="37"/>
      <c r="PW285" s="37"/>
      <c r="PX285" s="37"/>
      <c r="PY285" s="37"/>
      <c r="PZ285" s="28"/>
      <c r="QA285" s="11"/>
      <c r="QB285" s="10"/>
      <c r="QC285" s="37"/>
      <c r="QD285" s="162"/>
      <c r="QE285" s="162"/>
      <c r="QF285" s="29"/>
      <c r="QG285" s="12"/>
      <c r="QH285" s="37"/>
      <c r="QI285" s="37"/>
      <c r="QJ285" s="11"/>
      <c r="QK285" s="24"/>
      <c r="QL285" s="28"/>
      <c r="QM285" s="11"/>
      <c r="QN285" s="12"/>
      <c r="QO285" s="27"/>
      <c r="QP285" s="37"/>
      <c r="QQ285" s="29"/>
      <c r="QR285" s="36"/>
      <c r="QS285" s="14"/>
      <c r="QT285" s="11"/>
      <c r="QU285" s="13"/>
      <c r="QV285" s="12"/>
      <c r="QW285" s="12"/>
      <c r="QX285" s="11"/>
      <c r="QY285" s="12"/>
      <c r="QZ285" s="162"/>
      <c r="RA285" s="37"/>
      <c r="RB285" s="37"/>
      <c r="RC285" s="37"/>
      <c r="RD285" s="37"/>
      <c r="RE285" s="37"/>
      <c r="RF285" s="28"/>
      <c r="RG285" s="11"/>
      <c r="RH285" s="10"/>
      <c r="RI285" s="37"/>
      <c r="RJ285" s="162"/>
      <c r="RK285" s="162"/>
      <c r="RL285" s="29"/>
      <c r="RM285" s="12"/>
      <c r="RN285" s="37"/>
      <c r="RO285" s="37"/>
      <c r="RP285" s="11"/>
      <c r="RQ285" s="24"/>
      <c r="RR285" s="28"/>
      <c r="RS285" s="11"/>
      <c r="RT285" s="12"/>
      <c r="RU285" s="27"/>
      <c r="RV285" s="37"/>
      <c r="RW285" s="29"/>
      <c r="RX285" s="36"/>
      <c r="RY285" s="14"/>
      <c r="RZ285" s="11"/>
      <c r="SA285" s="13"/>
      <c r="SB285" s="12"/>
      <c r="SC285" s="12"/>
      <c r="SD285" s="11"/>
      <c r="SE285" s="12"/>
      <c r="SF285" s="162"/>
      <c r="SG285" s="37"/>
      <c r="SH285" s="37"/>
      <c r="SI285" s="37"/>
      <c r="SJ285" s="37"/>
      <c r="SK285" s="37"/>
      <c r="SL285" s="28"/>
      <c r="SM285" s="11"/>
      <c r="SN285" s="10"/>
      <c r="SO285" s="37"/>
      <c r="SP285" s="162"/>
      <c r="SQ285" s="162"/>
      <c r="SR285" s="29"/>
      <c r="SS285" s="12"/>
      <c r="ST285" s="37"/>
      <c r="SU285" s="37"/>
      <c r="SV285" s="11"/>
      <c r="SW285" s="24"/>
      <c r="SX285" s="28"/>
      <c r="SY285" s="11"/>
      <c r="SZ285" s="12"/>
      <c r="TA285" s="27"/>
      <c r="TB285" s="37"/>
      <c r="TC285" s="29"/>
      <c r="TD285" s="36"/>
      <c r="TE285" s="14"/>
      <c r="TF285" s="11"/>
      <c r="TG285" s="13"/>
      <c r="TH285" s="12"/>
      <c r="TI285" s="12"/>
      <c r="TJ285" s="11"/>
      <c r="TK285" s="12"/>
      <c r="TL285" s="162"/>
      <c r="TM285" s="37"/>
      <c r="TN285" s="37"/>
      <c r="TO285" s="37"/>
      <c r="TP285" s="37"/>
      <c r="TQ285" s="37"/>
      <c r="TR285" s="28"/>
      <c r="TS285" s="11"/>
      <c r="TT285" s="10"/>
      <c r="TU285" s="37"/>
      <c r="TV285" s="162"/>
      <c r="TW285" s="162"/>
      <c r="TX285" s="29"/>
      <c r="TY285" s="12"/>
      <c r="TZ285" s="37"/>
      <c r="UA285" s="37"/>
      <c r="UB285" s="11"/>
      <c r="UC285" s="24"/>
      <c r="UD285" s="28"/>
      <c r="UE285" s="11"/>
      <c r="UF285" s="12"/>
      <c r="UG285" s="27"/>
      <c r="UH285" s="37"/>
      <c r="UI285" s="29"/>
      <c r="UJ285" s="36"/>
      <c r="UK285" s="14"/>
      <c r="UL285" s="11"/>
      <c r="UM285" s="13"/>
      <c r="UN285" s="12"/>
      <c r="UO285" s="12"/>
      <c r="UP285" s="11"/>
      <c r="UQ285" s="12"/>
      <c r="UR285" s="162"/>
      <c r="US285" s="37"/>
      <c r="UT285" s="37"/>
      <c r="UU285" s="37"/>
      <c r="UV285" s="37"/>
      <c r="UW285" s="37"/>
      <c r="UX285" s="28"/>
      <c r="UY285" s="11"/>
      <c r="UZ285" s="10"/>
      <c r="VA285" s="37"/>
      <c r="VB285" s="162"/>
      <c r="VC285" s="162"/>
      <c r="VD285" s="29"/>
      <c r="VE285" s="12"/>
      <c r="VF285" s="37"/>
      <c r="VG285" s="37"/>
      <c r="VH285" s="11"/>
      <c r="VI285" s="24"/>
      <c r="VJ285" s="28"/>
      <c r="VK285" s="11"/>
      <c r="VL285" s="12"/>
      <c r="VM285" s="27"/>
      <c r="VN285" s="37"/>
      <c r="VO285" s="29"/>
      <c r="VP285" s="36"/>
      <c r="VQ285" s="14"/>
      <c r="VR285" s="11"/>
      <c r="VS285" s="13"/>
      <c r="VT285" s="12"/>
      <c r="VU285" s="12"/>
      <c r="VV285" s="11"/>
      <c r="VW285" s="12"/>
      <c r="VX285" s="162"/>
      <c r="VY285" s="37"/>
      <c r="VZ285" s="37"/>
      <c r="WA285" s="37"/>
      <c r="WB285" s="37"/>
      <c r="WC285" s="37"/>
      <c r="WD285" s="28"/>
      <c r="WE285" s="11"/>
      <c r="WF285" s="10"/>
      <c r="WG285" s="37"/>
      <c r="WH285" s="162"/>
      <c r="WI285" s="162"/>
      <c r="WJ285" s="29"/>
      <c r="WK285" s="12"/>
      <c r="WL285" s="37"/>
      <c r="WM285" s="37"/>
      <c r="WN285" s="11"/>
      <c r="WO285" s="24"/>
      <c r="WP285" s="28"/>
      <c r="WQ285" s="11"/>
      <c r="WR285" s="12"/>
      <c r="WS285" s="27"/>
      <c r="WT285" s="37"/>
      <c r="WU285" s="29"/>
      <c r="WV285" s="36"/>
      <c r="WW285" s="14"/>
      <c r="WX285" s="11"/>
      <c r="WY285" s="13"/>
      <c r="WZ285" s="12"/>
      <c r="XA285" s="12"/>
      <c r="XB285" s="11"/>
      <c r="XC285" s="12"/>
      <c r="XD285" s="162"/>
      <c r="XE285" s="37"/>
      <c r="XF285" s="37"/>
      <c r="XG285" s="37"/>
      <c r="XH285" s="37"/>
      <c r="XI285" s="37"/>
      <c r="XJ285" s="28"/>
      <c r="XK285" s="11"/>
      <c r="XL285" s="10"/>
      <c r="XM285" s="37"/>
      <c r="XN285" s="162"/>
      <c r="XO285" s="162"/>
      <c r="XP285" s="29"/>
      <c r="XQ285" s="12"/>
      <c r="XR285" s="37"/>
      <c r="XS285" s="37"/>
      <c r="XT285" s="11"/>
      <c r="XU285" s="24"/>
      <c r="XV285" s="28"/>
      <c r="XW285" s="11"/>
      <c r="XX285" s="12"/>
      <c r="XY285" s="27"/>
      <c r="XZ285" s="37"/>
      <c r="YA285" s="29"/>
      <c r="YB285" s="36"/>
      <c r="YC285" s="14"/>
      <c r="YD285" s="11"/>
      <c r="YE285" s="13"/>
      <c r="YF285" s="12"/>
      <c r="YG285" s="12"/>
      <c r="YH285" s="11"/>
      <c r="YI285" s="12"/>
      <c r="YJ285" s="162"/>
      <c r="YK285" s="37"/>
      <c r="YL285" s="37"/>
      <c r="YM285" s="37"/>
      <c r="YN285" s="37"/>
      <c r="YO285" s="37"/>
      <c r="YP285" s="28"/>
      <c r="YQ285" s="11"/>
      <c r="YR285" s="10"/>
      <c r="YS285" s="37"/>
      <c r="YT285" s="162"/>
      <c r="YU285" s="162"/>
      <c r="YV285" s="29"/>
      <c r="YW285" s="12"/>
      <c r="YX285" s="37"/>
      <c r="YY285" s="37"/>
      <c r="YZ285" s="11"/>
      <c r="ZA285" s="24"/>
      <c r="ZB285" s="28"/>
      <c r="ZC285" s="11"/>
      <c r="ZD285" s="12"/>
      <c r="ZE285" s="27"/>
      <c r="ZF285" s="37"/>
      <c r="ZG285" s="29"/>
      <c r="ZH285" s="36"/>
      <c r="ZI285" s="14"/>
      <c r="ZJ285" s="11"/>
      <c r="ZK285" s="13"/>
      <c r="ZL285" s="12"/>
      <c r="ZM285" s="12"/>
      <c r="ZN285" s="11"/>
      <c r="ZO285" s="12"/>
      <c r="ZP285" s="162"/>
      <c r="ZQ285" s="37"/>
      <c r="ZR285" s="37"/>
      <c r="ZS285" s="37"/>
      <c r="ZT285" s="37"/>
      <c r="ZU285" s="37"/>
      <c r="ZV285" s="28"/>
      <c r="ZW285" s="11"/>
      <c r="ZX285" s="10"/>
      <c r="ZY285" s="37"/>
      <c r="ZZ285" s="162"/>
      <c r="AAA285" s="162"/>
      <c r="AAB285" s="29"/>
      <c r="AAC285" s="12"/>
      <c r="AAD285" s="37"/>
      <c r="AAE285" s="37"/>
      <c r="AAF285" s="11"/>
      <c r="AAG285" s="24"/>
      <c r="AAH285" s="28"/>
      <c r="AAI285" s="11"/>
      <c r="AAJ285" s="12"/>
      <c r="AAK285" s="27"/>
      <c r="AAL285" s="37"/>
      <c r="AAM285" s="29"/>
      <c r="AAN285" s="36"/>
      <c r="AAO285" s="14"/>
      <c r="AAP285" s="11"/>
      <c r="AAQ285" s="13"/>
      <c r="AAR285" s="12"/>
      <c r="AAS285" s="12"/>
      <c r="AAT285" s="11"/>
      <c r="AAU285" s="12"/>
      <c r="AAV285" s="162"/>
      <c r="AAW285" s="37"/>
      <c r="AAX285" s="37"/>
      <c r="AAY285" s="37"/>
      <c r="AAZ285" s="37"/>
      <c r="ABA285" s="37"/>
      <c r="ABB285" s="28"/>
      <c r="ABC285" s="11"/>
      <c r="ABD285" s="10"/>
      <c r="ABE285" s="37"/>
      <c r="ABF285" s="162"/>
      <c r="ABG285" s="162"/>
      <c r="ABH285" s="29"/>
      <c r="ABI285" s="12"/>
      <c r="ABJ285" s="37"/>
      <c r="ABK285" s="37"/>
      <c r="ABL285" s="11"/>
      <c r="ABM285" s="24"/>
      <c r="ABN285" s="28"/>
      <c r="ABO285" s="11"/>
      <c r="ABP285" s="12"/>
      <c r="ABQ285" s="27"/>
      <c r="ABR285" s="37"/>
      <c r="ABS285" s="29"/>
      <c r="ABT285" s="36"/>
      <c r="ABU285" s="14"/>
      <c r="ABV285" s="11"/>
      <c r="ABW285" s="13"/>
      <c r="ABX285" s="12"/>
      <c r="ABY285" s="12"/>
      <c r="ABZ285" s="11"/>
      <c r="ACA285" s="12"/>
      <c r="ACB285" s="162"/>
      <c r="ACC285" s="37"/>
      <c r="ACD285" s="37"/>
      <c r="ACE285" s="37"/>
      <c r="ACF285" s="37"/>
      <c r="ACG285" s="37"/>
      <c r="ACH285" s="28"/>
      <c r="ACI285" s="11"/>
      <c r="ACJ285" s="10"/>
      <c r="ACK285" s="37"/>
      <c r="ACL285" s="162"/>
      <c r="ACM285" s="162"/>
      <c r="ACN285" s="29"/>
      <c r="ACO285" s="12"/>
      <c r="ACP285" s="37"/>
      <c r="ACQ285" s="37"/>
      <c r="ACR285" s="11"/>
      <c r="ACS285" s="24"/>
      <c r="ACT285" s="28"/>
      <c r="ACU285" s="11"/>
      <c r="ACV285" s="12"/>
      <c r="ACW285" s="27"/>
      <c r="ACX285" s="37"/>
      <c r="ACY285" s="29"/>
      <c r="ACZ285" s="36"/>
      <c r="ADA285" s="14"/>
      <c r="ADB285" s="11"/>
      <c r="ADC285" s="13"/>
      <c r="ADD285" s="12"/>
      <c r="ADE285" s="12"/>
      <c r="ADF285" s="11"/>
      <c r="ADG285" s="12"/>
      <c r="ADH285" s="162"/>
      <c r="ADI285" s="37"/>
      <c r="ADJ285" s="37"/>
      <c r="ADK285" s="37"/>
      <c r="ADL285" s="37"/>
      <c r="ADM285" s="37"/>
      <c r="ADN285" s="28"/>
      <c r="ADO285" s="11"/>
      <c r="ADP285" s="10"/>
      <c r="ADQ285" s="37"/>
      <c r="ADR285" s="162"/>
      <c r="ADS285" s="162"/>
      <c r="ADT285" s="29"/>
      <c r="ADU285" s="12"/>
      <c r="ADV285" s="37"/>
      <c r="ADW285" s="37"/>
      <c r="ADX285" s="11"/>
      <c r="ADY285" s="24"/>
      <c r="ADZ285" s="28"/>
      <c r="AEA285" s="11"/>
      <c r="AEB285" s="12"/>
      <c r="AEC285" s="27"/>
      <c r="AED285" s="37"/>
      <c r="AEE285" s="29"/>
      <c r="AEF285" s="36"/>
      <c r="AEG285" s="14"/>
      <c r="AEH285" s="11"/>
      <c r="AEI285" s="13"/>
      <c r="AEJ285" s="12"/>
      <c r="AEK285" s="12"/>
      <c r="AEL285" s="11"/>
      <c r="AEM285" s="12"/>
      <c r="AEN285" s="162"/>
      <c r="AEO285" s="37"/>
      <c r="AEP285" s="37"/>
      <c r="AEQ285" s="37"/>
      <c r="AER285" s="37"/>
      <c r="AES285" s="37"/>
      <c r="AET285" s="28"/>
      <c r="AEU285" s="11"/>
      <c r="AEV285" s="10"/>
      <c r="AEW285" s="37"/>
      <c r="AEX285" s="162"/>
      <c r="AEY285" s="162"/>
      <c r="AEZ285" s="29"/>
      <c r="AFA285" s="12"/>
      <c r="AFB285" s="37"/>
      <c r="AFC285" s="37"/>
      <c r="AFD285" s="11"/>
      <c r="AFE285" s="24"/>
      <c r="AFF285" s="28"/>
      <c r="AFG285" s="11"/>
      <c r="AFH285" s="12"/>
      <c r="AFI285" s="27"/>
      <c r="AFJ285" s="37"/>
      <c r="AFK285" s="29"/>
      <c r="AFL285" s="36"/>
      <c r="AFM285" s="14"/>
      <c r="AFN285" s="11"/>
      <c r="AFO285" s="13"/>
      <c r="AFP285" s="12"/>
      <c r="AFQ285" s="12"/>
      <c r="AFR285" s="11"/>
      <c r="AFS285" s="12"/>
      <c r="AFT285" s="162"/>
      <c r="AFU285" s="37"/>
      <c r="AFV285" s="37"/>
      <c r="AFW285" s="37"/>
      <c r="AFX285" s="37"/>
      <c r="AFY285" s="37"/>
      <c r="AFZ285" s="28"/>
      <c r="AGA285" s="11"/>
      <c r="AGB285" s="10"/>
      <c r="AGC285" s="37"/>
      <c r="AGD285" s="162"/>
      <c r="AGE285" s="162"/>
      <c r="AGF285" s="29"/>
      <c r="AGG285" s="12"/>
      <c r="AGH285" s="37"/>
      <c r="AGI285" s="37"/>
      <c r="AGJ285" s="11"/>
      <c r="AGK285" s="24"/>
      <c r="AGL285" s="28"/>
      <c r="AGM285" s="11"/>
      <c r="AGN285" s="12"/>
      <c r="AGO285" s="27"/>
      <c r="AGP285" s="37"/>
      <c r="AGQ285" s="29"/>
      <c r="AGR285" s="36"/>
      <c r="AGS285" s="14"/>
      <c r="AGT285" s="11"/>
      <c r="AGU285" s="13"/>
      <c r="AGV285" s="12"/>
      <c r="AGW285" s="12"/>
      <c r="AGX285" s="11"/>
      <c r="AGY285" s="12"/>
      <c r="AGZ285" s="162"/>
      <c r="AHA285" s="37"/>
      <c r="AHB285" s="37"/>
      <c r="AHC285" s="37"/>
      <c r="AHD285" s="37"/>
      <c r="AHE285" s="37"/>
      <c r="AHF285" s="28"/>
      <c r="AHG285" s="11"/>
      <c r="AHH285" s="10"/>
      <c r="AHI285" s="37"/>
      <c r="AHJ285" s="162"/>
      <c r="AHK285" s="162"/>
      <c r="AHL285" s="29"/>
      <c r="AHM285" s="12"/>
      <c r="AHN285" s="37"/>
      <c r="AHO285" s="37"/>
      <c r="AHP285" s="11"/>
      <c r="AHQ285" s="24"/>
      <c r="AHR285" s="28"/>
      <c r="AHS285" s="11"/>
      <c r="AHT285" s="12"/>
      <c r="AHU285" s="27"/>
      <c r="AHV285" s="37"/>
      <c r="AHW285" s="29"/>
      <c r="AHX285" s="36"/>
      <c r="AHY285" s="14"/>
      <c r="AHZ285" s="11"/>
      <c r="AIA285" s="13"/>
      <c r="AIB285" s="12"/>
      <c r="AIC285" s="12"/>
      <c r="AID285" s="11"/>
      <c r="AIE285" s="12"/>
      <c r="AIF285" s="162"/>
      <c r="AIG285" s="37"/>
      <c r="AIH285" s="37"/>
      <c r="AII285" s="37"/>
      <c r="AIJ285" s="37"/>
      <c r="AIK285" s="37"/>
      <c r="AIL285" s="28"/>
      <c r="AIM285" s="11"/>
      <c r="AIN285" s="10"/>
      <c r="AIO285" s="37"/>
      <c r="AIP285" s="162"/>
      <c r="AIQ285" s="162"/>
      <c r="AIR285" s="29"/>
      <c r="AIS285" s="12"/>
      <c r="AIT285" s="37"/>
      <c r="AIU285" s="37"/>
      <c r="AIV285" s="11"/>
      <c r="AIW285" s="24"/>
      <c r="AIX285" s="28"/>
      <c r="AIY285" s="11"/>
      <c r="AIZ285" s="12"/>
      <c r="AJA285" s="27"/>
      <c r="AJB285" s="37"/>
      <c r="AJC285" s="29"/>
      <c r="AJD285" s="36"/>
      <c r="AJE285" s="14"/>
      <c r="AJF285" s="11"/>
      <c r="AJG285" s="13"/>
      <c r="AJH285" s="12"/>
      <c r="AJI285" s="12"/>
      <c r="AJJ285" s="11"/>
      <c r="AJK285" s="12"/>
      <c r="AJL285" s="162"/>
      <c r="AJM285" s="37"/>
      <c r="AJN285" s="37"/>
      <c r="AJO285" s="37"/>
      <c r="AJP285" s="37"/>
      <c r="AJQ285" s="37"/>
      <c r="AJR285" s="28"/>
      <c r="AJS285" s="11"/>
      <c r="AJT285" s="10"/>
      <c r="AJU285" s="37"/>
      <c r="AJV285" s="162"/>
      <c r="AJW285" s="162"/>
      <c r="AJX285" s="29"/>
      <c r="AJY285" s="12"/>
      <c r="AJZ285" s="37"/>
      <c r="AKA285" s="37"/>
      <c r="AKB285" s="11"/>
      <c r="AKC285" s="24"/>
      <c r="AKD285" s="28"/>
      <c r="AKE285" s="11"/>
      <c r="AKF285" s="12"/>
      <c r="AKG285" s="27"/>
      <c r="AKH285" s="37"/>
      <c r="AKI285" s="29"/>
      <c r="AKJ285" s="36"/>
      <c r="AKK285" s="14"/>
      <c r="AKL285" s="11"/>
      <c r="AKM285" s="13"/>
      <c r="AKN285" s="12"/>
      <c r="AKO285" s="12"/>
      <c r="AKP285" s="11"/>
      <c r="AKQ285" s="12"/>
      <c r="AKR285" s="162"/>
      <c r="AKS285" s="37"/>
      <c r="AKT285" s="37"/>
      <c r="AKU285" s="37"/>
      <c r="AKV285" s="37"/>
      <c r="AKW285" s="37"/>
      <c r="AKX285" s="28"/>
      <c r="AKY285" s="11"/>
      <c r="AKZ285" s="10"/>
      <c r="ALA285" s="37"/>
      <c r="ALB285" s="162"/>
      <c r="ALC285" s="162"/>
      <c r="ALD285" s="29"/>
      <c r="ALE285" s="12"/>
      <c r="ALF285" s="37"/>
      <c r="ALG285" s="37"/>
      <c r="ALH285" s="11"/>
      <c r="ALI285" s="24"/>
      <c r="ALJ285" s="28"/>
      <c r="ALK285" s="11"/>
      <c r="ALL285" s="12"/>
      <c r="ALM285" s="27"/>
      <c r="ALN285" s="37"/>
      <c r="ALO285" s="29"/>
      <c r="ALP285" s="36"/>
      <c r="ALQ285" s="14"/>
      <c r="ALR285" s="11"/>
      <c r="ALS285" s="13"/>
      <c r="ALT285" s="12"/>
      <c r="ALU285" s="12"/>
      <c r="ALV285" s="11"/>
      <c r="ALW285" s="12"/>
      <c r="ALX285" s="162"/>
      <c r="ALY285" s="37"/>
      <c r="ALZ285" s="37"/>
      <c r="AMA285" s="37"/>
      <c r="AMB285" s="37"/>
      <c r="AMC285" s="37"/>
      <c r="AMD285" s="28"/>
      <c r="AME285" s="11"/>
      <c r="AMF285" s="10"/>
      <c r="AMG285" s="37"/>
      <c r="AMH285" s="162"/>
      <c r="AMI285" s="162"/>
      <c r="AMJ285" s="29"/>
      <c r="AMK285" s="12"/>
      <c r="AML285" s="37"/>
      <c r="AMM285" s="37"/>
      <c r="AMN285" s="11"/>
      <c r="AMO285" s="24"/>
      <c r="AMP285" s="28"/>
      <c r="AMQ285" s="11"/>
      <c r="AMR285" s="12"/>
      <c r="AMS285" s="27"/>
      <c r="AMT285" s="37"/>
      <c r="AMU285" s="29"/>
      <c r="AMV285" s="36"/>
      <c r="AMW285" s="14"/>
      <c r="AMX285" s="11"/>
      <c r="AMY285" s="13"/>
      <c r="AMZ285" s="12"/>
      <c r="ANA285" s="12"/>
      <c r="ANB285" s="11"/>
      <c r="ANC285" s="12"/>
      <c r="AND285" s="162"/>
      <c r="ANE285" s="37"/>
      <c r="ANF285" s="37"/>
      <c r="ANG285" s="37"/>
      <c r="ANH285" s="37"/>
      <c r="ANI285" s="37"/>
      <c r="ANJ285" s="28"/>
      <c r="ANK285" s="11"/>
      <c r="ANL285" s="10"/>
      <c r="ANM285" s="37"/>
      <c r="ANN285" s="162"/>
      <c r="ANO285" s="162"/>
      <c r="ANP285" s="29"/>
      <c r="ANQ285" s="12"/>
      <c r="ANR285" s="37"/>
      <c r="ANS285" s="37"/>
      <c r="ANT285" s="11"/>
      <c r="ANU285" s="24"/>
      <c r="ANV285" s="28"/>
      <c r="ANW285" s="11"/>
      <c r="ANX285" s="12"/>
      <c r="ANY285" s="27"/>
      <c r="ANZ285" s="37"/>
      <c r="AOA285" s="29"/>
      <c r="AOB285" s="36"/>
      <c r="AOC285" s="14"/>
      <c r="AOD285" s="11"/>
      <c r="AOE285" s="13"/>
      <c r="AOF285" s="12"/>
      <c r="AOG285" s="12"/>
      <c r="AOH285" s="11"/>
      <c r="AOI285" s="12"/>
      <c r="AOJ285" s="162"/>
      <c r="AOK285" s="37"/>
      <c r="AOL285" s="37"/>
      <c r="AOM285" s="37"/>
      <c r="AON285" s="37"/>
      <c r="AOO285" s="37"/>
      <c r="AOP285" s="28"/>
      <c r="AOQ285" s="11"/>
      <c r="AOR285" s="10"/>
      <c r="AOS285" s="37"/>
      <c r="AOT285" s="162"/>
      <c r="AOU285" s="162"/>
      <c r="AOV285" s="29"/>
      <c r="AOW285" s="12"/>
      <c r="AOX285" s="37"/>
      <c r="AOY285" s="37"/>
      <c r="AOZ285" s="11"/>
      <c r="APA285" s="24"/>
      <c r="APB285" s="28"/>
      <c r="APC285" s="11"/>
      <c r="APD285" s="12"/>
      <c r="APE285" s="27"/>
      <c r="APF285" s="37"/>
      <c r="APG285" s="29"/>
      <c r="APH285" s="36"/>
      <c r="API285" s="14"/>
      <c r="APJ285" s="11"/>
      <c r="APK285" s="13"/>
      <c r="APL285" s="12"/>
      <c r="APM285" s="12"/>
      <c r="APN285" s="11"/>
      <c r="APO285" s="12"/>
      <c r="APP285" s="162"/>
      <c r="APQ285" s="37"/>
      <c r="APR285" s="37"/>
      <c r="APS285" s="37"/>
      <c r="APT285" s="37"/>
      <c r="APU285" s="37"/>
      <c r="APV285" s="28"/>
      <c r="APW285" s="11"/>
      <c r="APX285" s="10"/>
      <c r="APY285" s="37"/>
      <c r="APZ285" s="162"/>
      <c r="AQA285" s="162"/>
      <c r="AQB285" s="29"/>
      <c r="AQC285" s="12"/>
      <c r="AQD285" s="37"/>
      <c r="AQE285" s="37"/>
      <c r="AQF285" s="11"/>
      <c r="AQG285" s="24"/>
      <c r="AQH285" s="28"/>
      <c r="AQI285" s="11"/>
      <c r="AQJ285" s="12"/>
      <c r="AQK285" s="27"/>
      <c r="AQL285" s="37"/>
      <c r="AQM285" s="29"/>
      <c r="AQN285" s="36"/>
      <c r="AQO285" s="14"/>
      <c r="AQP285" s="11"/>
      <c r="AQQ285" s="13"/>
      <c r="AQR285" s="12"/>
      <c r="AQS285" s="12"/>
      <c r="AQT285" s="11"/>
      <c r="AQU285" s="12"/>
      <c r="AQV285" s="162"/>
      <c r="AQW285" s="37"/>
      <c r="AQX285" s="37"/>
      <c r="AQY285" s="37"/>
      <c r="AQZ285" s="37"/>
      <c r="ARA285" s="37"/>
      <c r="ARB285" s="28"/>
      <c r="ARC285" s="11"/>
      <c r="ARD285" s="10"/>
      <c r="ARE285" s="37"/>
      <c r="ARF285" s="162"/>
      <c r="ARG285" s="162"/>
      <c r="ARH285" s="29"/>
      <c r="ARI285" s="12"/>
      <c r="ARJ285" s="37"/>
      <c r="ARK285" s="37"/>
      <c r="ARL285" s="11"/>
      <c r="ARM285" s="24"/>
      <c r="ARN285" s="28"/>
      <c r="ARO285" s="11"/>
      <c r="ARP285" s="12"/>
      <c r="ARQ285" s="27"/>
      <c r="ARR285" s="37"/>
      <c r="ARS285" s="29"/>
      <c r="ART285" s="36"/>
      <c r="ARU285" s="14"/>
      <c r="ARV285" s="11"/>
      <c r="ARW285" s="13"/>
      <c r="ARX285" s="12"/>
      <c r="ARY285" s="12"/>
      <c r="ARZ285" s="11"/>
      <c r="ASA285" s="12"/>
      <c r="ASB285" s="162"/>
      <c r="ASC285" s="37"/>
      <c r="ASD285" s="37"/>
      <c r="ASE285" s="37"/>
      <c r="ASF285" s="37"/>
      <c r="ASG285" s="37"/>
      <c r="ASH285" s="28"/>
      <c r="ASI285" s="11"/>
      <c r="ASJ285" s="10"/>
      <c r="ASK285" s="37"/>
      <c r="ASL285" s="162"/>
      <c r="ASM285" s="162"/>
      <c r="ASN285" s="29"/>
      <c r="ASO285" s="12"/>
      <c r="ASP285" s="37"/>
      <c r="ASQ285" s="37"/>
      <c r="ASR285" s="11"/>
      <c r="ASS285" s="24"/>
      <c r="AST285" s="28"/>
      <c r="ASU285" s="11"/>
      <c r="ASV285" s="12"/>
      <c r="ASW285" s="27"/>
      <c r="ASX285" s="37"/>
      <c r="ASY285" s="29"/>
      <c r="ASZ285" s="36"/>
      <c r="ATA285" s="14"/>
      <c r="ATB285" s="11"/>
      <c r="ATC285" s="13"/>
      <c r="ATD285" s="12"/>
      <c r="ATE285" s="12"/>
      <c r="ATF285" s="11"/>
      <c r="ATG285" s="12"/>
      <c r="ATH285" s="162"/>
      <c r="ATI285" s="37"/>
      <c r="ATJ285" s="37"/>
      <c r="ATK285" s="37"/>
      <c r="ATL285" s="37"/>
      <c r="ATM285" s="37"/>
      <c r="ATN285" s="28"/>
      <c r="ATO285" s="11"/>
      <c r="ATP285" s="10"/>
      <c r="ATQ285" s="37"/>
      <c r="ATR285" s="162"/>
      <c r="ATS285" s="162"/>
      <c r="ATT285" s="29"/>
      <c r="ATU285" s="12"/>
      <c r="ATV285" s="37"/>
      <c r="ATW285" s="37"/>
      <c r="ATX285" s="11"/>
      <c r="ATY285" s="24"/>
      <c r="ATZ285" s="28"/>
      <c r="AUA285" s="11"/>
      <c r="AUB285" s="12"/>
      <c r="AUC285" s="27"/>
      <c r="AUD285" s="37"/>
      <c r="AUE285" s="29"/>
      <c r="AUF285" s="36"/>
      <c r="AUG285" s="14"/>
      <c r="AUH285" s="11"/>
      <c r="AUI285" s="13"/>
      <c r="AUJ285" s="12"/>
      <c r="AUK285" s="12"/>
      <c r="AUL285" s="11"/>
      <c r="AUM285" s="12"/>
      <c r="AUN285" s="162"/>
      <c r="AUO285" s="37"/>
      <c r="AUP285" s="37"/>
      <c r="AUQ285" s="37"/>
      <c r="AUR285" s="37"/>
      <c r="AUS285" s="37"/>
      <c r="AUT285" s="28"/>
      <c r="AUU285" s="11"/>
      <c r="AUV285" s="10"/>
      <c r="AUW285" s="37"/>
      <c r="AUX285" s="162"/>
      <c r="AUY285" s="162"/>
      <c r="AUZ285" s="29"/>
      <c r="AVA285" s="12"/>
      <c r="AVB285" s="37"/>
      <c r="AVC285" s="37"/>
      <c r="AVD285" s="11"/>
      <c r="AVE285" s="24"/>
      <c r="AVF285" s="28"/>
      <c r="AVG285" s="11"/>
      <c r="AVH285" s="12"/>
      <c r="AVI285" s="27"/>
      <c r="AVJ285" s="37"/>
      <c r="AVK285" s="29"/>
      <c r="AVL285" s="36"/>
      <c r="AVM285" s="14"/>
      <c r="AVN285" s="11"/>
      <c r="AVO285" s="13"/>
      <c r="AVP285" s="12"/>
      <c r="AVQ285" s="12"/>
      <c r="AVR285" s="11"/>
      <c r="AVS285" s="12"/>
      <c r="AVT285" s="162"/>
      <c r="AVU285" s="37"/>
      <c r="AVV285" s="37"/>
      <c r="AVW285" s="37"/>
      <c r="AVX285" s="37"/>
      <c r="AVY285" s="37"/>
      <c r="AVZ285" s="28"/>
      <c r="AWA285" s="11"/>
      <c r="AWB285" s="10"/>
      <c r="AWC285" s="37"/>
      <c r="AWD285" s="162"/>
      <c r="AWE285" s="162"/>
      <c r="AWF285" s="29"/>
      <c r="AWG285" s="12"/>
      <c r="AWH285" s="37"/>
      <c r="AWI285" s="37"/>
      <c r="AWJ285" s="11"/>
      <c r="AWK285" s="24"/>
      <c r="AWL285" s="28"/>
      <c r="AWM285" s="11"/>
      <c r="AWN285" s="12"/>
      <c r="AWO285" s="27"/>
      <c r="AWP285" s="37"/>
      <c r="AWQ285" s="29"/>
      <c r="AWR285" s="36"/>
      <c r="AWS285" s="14"/>
      <c r="AWT285" s="11"/>
      <c r="AWU285" s="13"/>
      <c r="AWV285" s="12"/>
      <c r="AWW285" s="12"/>
      <c r="AWX285" s="11"/>
      <c r="AWY285" s="12"/>
      <c r="AWZ285" s="162"/>
      <c r="AXA285" s="37"/>
      <c r="AXB285" s="37"/>
      <c r="AXC285" s="37"/>
      <c r="AXD285" s="37"/>
      <c r="AXE285" s="37"/>
      <c r="AXF285" s="28"/>
      <c r="AXG285" s="11"/>
      <c r="AXH285" s="10"/>
      <c r="AXI285" s="37"/>
      <c r="AXJ285" s="162"/>
      <c r="AXK285" s="162"/>
      <c r="AXL285" s="29"/>
      <c r="AXM285" s="12"/>
      <c r="AXN285" s="37"/>
      <c r="AXO285" s="37"/>
      <c r="AXP285" s="11"/>
      <c r="AXQ285" s="24"/>
      <c r="AXR285" s="28"/>
      <c r="AXS285" s="11"/>
      <c r="AXT285" s="12"/>
      <c r="AXU285" s="27"/>
      <c r="AXV285" s="37"/>
      <c r="AXW285" s="29"/>
      <c r="AXX285" s="36"/>
      <c r="AXY285" s="14"/>
      <c r="AXZ285" s="11"/>
      <c r="AYA285" s="13"/>
      <c r="AYB285" s="12"/>
      <c r="AYC285" s="12"/>
      <c r="AYD285" s="11"/>
      <c r="AYE285" s="12"/>
      <c r="AYF285" s="162"/>
      <c r="AYG285" s="37"/>
      <c r="AYH285" s="37"/>
      <c r="AYI285" s="37"/>
      <c r="AYJ285" s="37"/>
      <c r="AYK285" s="37"/>
      <c r="AYL285" s="28"/>
      <c r="AYM285" s="11"/>
      <c r="AYN285" s="10"/>
      <c r="AYO285" s="37"/>
      <c r="AYP285" s="162"/>
      <c r="AYQ285" s="162"/>
      <c r="AYR285" s="29"/>
      <c r="AYS285" s="12"/>
      <c r="AYT285" s="37"/>
      <c r="AYU285" s="37"/>
      <c r="AYV285" s="11"/>
      <c r="AYW285" s="24"/>
      <c r="AYX285" s="28"/>
      <c r="AYY285" s="11"/>
      <c r="AYZ285" s="12"/>
      <c r="AZA285" s="27"/>
      <c r="AZB285" s="37"/>
      <c r="AZC285" s="29"/>
      <c r="AZD285" s="36"/>
      <c r="AZE285" s="14"/>
      <c r="AZF285" s="11"/>
      <c r="AZG285" s="13"/>
      <c r="AZH285" s="12"/>
      <c r="AZI285" s="12"/>
      <c r="AZJ285" s="11"/>
      <c r="AZK285" s="12"/>
      <c r="AZL285" s="162"/>
      <c r="AZM285" s="37"/>
      <c r="AZN285" s="37"/>
      <c r="AZO285" s="37"/>
      <c r="AZP285" s="37"/>
      <c r="AZQ285" s="37"/>
      <c r="AZR285" s="28"/>
      <c r="AZS285" s="11"/>
      <c r="AZT285" s="10"/>
      <c r="AZU285" s="37"/>
      <c r="AZV285" s="162"/>
      <c r="AZW285" s="162"/>
      <c r="AZX285" s="29"/>
      <c r="AZY285" s="12"/>
      <c r="AZZ285" s="37"/>
      <c r="BAA285" s="37"/>
      <c r="BAB285" s="11"/>
      <c r="BAC285" s="24"/>
      <c r="BAD285" s="28"/>
      <c r="BAE285" s="11"/>
      <c r="BAF285" s="12"/>
      <c r="BAG285" s="27"/>
      <c r="BAH285" s="37"/>
      <c r="BAI285" s="29"/>
      <c r="BAJ285" s="36"/>
      <c r="BAK285" s="14"/>
      <c r="BAL285" s="11"/>
      <c r="BAM285" s="13"/>
      <c r="BAN285" s="12"/>
      <c r="BAO285" s="12"/>
      <c r="BAP285" s="11"/>
      <c r="BAQ285" s="12"/>
      <c r="BAR285" s="162"/>
      <c r="BAS285" s="37"/>
      <c r="BAT285" s="37"/>
      <c r="BAU285" s="37"/>
      <c r="BAV285" s="37"/>
      <c r="BAW285" s="37"/>
      <c r="BAX285" s="28"/>
      <c r="BAY285" s="11"/>
      <c r="BAZ285" s="10"/>
      <c r="BBA285" s="37"/>
      <c r="BBB285" s="162"/>
      <c r="BBC285" s="162"/>
      <c r="BBD285" s="29"/>
      <c r="BBE285" s="12"/>
      <c r="BBF285" s="37"/>
      <c r="BBG285" s="37"/>
      <c r="BBH285" s="11"/>
      <c r="BBI285" s="24"/>
      <c r="BBJ285" s="28"/>
      <c r="BBK285" s="11"/>
      <c r="BBL285" s="12"/>
      <c r="BBM285" s="27"/>
      <c r="BBN285" s="37"/>
      <c r="BBO285" s="29"/>
      <c r="BBP285" s="36"/>
      <c r="BBQ285" s="14"/>
      <c r="BBR285" s="11"/>
      <c r="BBS285" s="13"/>
      <c r="BBT285" s="12"/>
      <c r="BBU285" s="12"/>
      <c r="BBV285" s="11"/>
      <c r="BBW285" s="12"/>
      <c r="BBX285" s="162"/>
      <c r="BBY285" s="37"/>
      <c r="BBZ285" s="37"/>
      <c r="BCA285" s="37"/>
      <c r="BCB285" s="37"/>
      <c r="BCC285" s="37"/>
      <c r="BCD285" s="28"/>
      <c r="BCE285" s="11"/>
      <c r="BCF285" s="10"/>
      <c r="BCG285" s="37"/>
      <c r="BCH285" s="162"/>
      <c r="BCI285" s="162"/>
      <c r="BCJ285" s="29"/>
      <c r="BCK285" s="12"/>
      <c r="BCL285" s="37"/>
      <c r="BCM285" s="37"/>
      <c r="BCN285" s="11"/>
      <c r="BCO285" s="24"/>
      <c r="BCP285" s="28"/>
      <c r="BCQ285" s="11"/>
      <c r="BCR285" s="12"/>
      <c r="BCS285" s="27"/>
      <c r="BCT285" s="37"/>
      <c r="BCU285" s="29"/>
      <c r="BCV285" s="36"/>
      <c r="BCW285" s="14"/>
      <c r="BCX285" s="11"/>
      <c r="BCY285" s="13"/>
      <c r="BCZ285" s="12"/>
      <c r="BDA285" s="12"/>
      <c r="BDB285" s="11"/>
      <c r="BDC285" s="12"/>
      <c r="BDD285" s="162"/>
      <c r="BDE285" s="37"/>
      <c r="BDF285" s="37"/>
      <c r="BDG285" s="37"/>
      <c r="BDH285" s="37"/>
      <c r="BDI285" s="37"/>
      <c r="BDJ285" s="28"/>
      <c r="BDK285" s="11"/>
      <c r="BDL285" s="10"/>
      <c r="BDM285" s="37"/>
      <c r="BDN285" s="162"/>
      <c r="BDO285" s="162"/>
      <c r="BDP285" s="29"/>
      <c r="BDQ285" s="12"/>
      <c r="BDR285" s="37"/>
      <c r="BDS285" s="37"/>
      <c r="BDT285" s="11"/>
      <c r="BDU285" s="24"/>
      <c r="BDV285" s="28"/>
      <c r="BDW285" s="11"/>
      <c r="BDX285" s="12"/>
      <c r="BDY285" s="27"/>
      <c r="BDZ285" s="37"/>
      <c r="BEA285" s="29"/>
      <c r="BEB285" s="36"/>
      <c r="BEC285" s="14"/>
      <c r="BED285" s="11"/>
      <c r="BEE285" s="13"/>
      <c r="BEF285" s="12"/>
      <c r="BEG285" s="12"/>
      <c r="BEH285" s="11"/>
      <c r="BEI285" s="12"/>
      <c r="BEJ285" s="162"/>
      <c r="BEK285" s="37"/>
      <c r="BEL285" s="37"/>
      <c r="BEM285" s="37"/>
      <c r="BEN285" s="37"/>
      <c r="BEO285" s="37"/>
      <c r="BEP285" s="28"/>
      <c r="BEQ285" s="11"/>
      <c r="BER285" s="10"/>
      <c r="BES285" s="37"/>
      <c r="BET285" s="162"/>
      <c r="BEU285" s="162"/>
      <c r="BEV285" s="29"/>
      <c r="BEW285" s="12"/>
      <c r="BEX285" s="37"/>
      <c r="BEY285" s="37"/>
      <c r="BEZ285" s="11"/>
      <c r="BFA285" s="24"/>
      <c r="BFB285" s="28"/>
      <c r="BFC285" s="11"/>
      <c r="BFD285" s="12"/>
      <c r="BFE285" s="27"/>
      <c r="BFF285" s="37"/>
      <c r="BFG285" s="29"/>
      <c r="BFH285" s="36"/>
      <c r="BFI285" s="14"/>
      <c r="BFJ285" s="11"/>
      <c r="BFK285" s="13"/>
      <c r="BFL285" s="12"/>
      <c r="BFM285" s="12"/>
      <c r="BFN285" s="11"/>
      <c r="BFO285" s="12"/>
      <c r="BFP285" s="162"/>
      <c r="BFQ285" s="37"/>
      <c r="BFR285" s="37"/>
      <c r="BFS285" s="37"/>
      <c r="BFT285" s="37"/>
      <c r="BFU285" s="37"/>
      <c r="BFV285" s="28"/>
      <c r="BFW285" s="11"/>
      <c r="BFX285" s="10"/>
      <c r="BFY285" s="37"/>
      <c r="BFZ285" s="162"/>
      <c r="BGA285" s="162"/>
      <c r="BGB285" s="29"/>
      <c r="BGC285" s="12"/>
      <c r="BGD285" s="37"/>
      <c r="BGE285" s="37"/>
      <c r="BGF285" s="11"/>
      <c r="BGG285" s="24"/>
      <c r="BGH285" s="28"/>
      <c r="BGI285" s="11"/>
      <c r="BGJ285" s="12"/>
      <c r="BGK285" s="27"/>
      <c r="BGL285" s="37"/>
      <c r="BGM285" s="29"/>
      <c r="BGN285" s="36"/>
      <c r="BGO285" s="14"/>
      <c r="BGP285" s="11"/>
      <c r="BGQ285" s="13"/>
      <c r="BGR285" s="12"/>
      <c r="BGS285" s="12"/>
      <c r="BGT285" s="11"/>
      <c r="BGU285" s="12"/>
      <c r="BGV285" s="162"/>
      <c r="BGW285" s="37"/>
      <c r="BGX285" s="37"/>
      <c r="BGY285" s="37"/>
      <c r="BGZ285" s="37"/>
      <c r="BHA285" s="37"/>
      <c r="BHB285" s="28"/>
      <c r="BHC285" s="11"/>
      <c r="BHD285" s="10"/>
      <c r="BHE285" s="37"/>
      <c r="BHF285" s="162"/>
      <c r="BHG285" s="162"/>
      <c r="BHH285" s="29"/>
      <c r="BHI285" s="12"/>
      <c r="BHJ285" s="37"/>
      <c r="BHK285" s="37"/>
      <c r="BHL285" s="11"/>
      <c r="BHM285" s="24"/>
      <c r="BHN285" s="28"/>
      <c r="BHO285" s="11"/>
      <c r="BHP285" s="12"/>
      <c r="BHQ285" s="27"/>
      <c r="BHR285" s="37"/>
      <c r="BHS285" s="29"/>
      <c r="BHT285" s="36"/>
      <c r="BHU285" s="14"/>
      <c r="BHV285" s="11"/>
      <c r="BHW285" s="13"/>
      <c r="BHX285" s="12"/>
      <c r="BHY285" s="12"/>
      <c r="BHZ285" s="11"/>
      <c r="BIA285" s="12"/>
      <c r="BIB285" s="162"/>
      <c r="BIC285" s="37"/>
      <c r="BID285" s="37"/>
      <c r="BIE285" s="37"/>
      <c r="BIF285" s="37"/>
      <c r="BIG285" s="37"/>
      <c r="BIH285" s="28"/>
      <c r="BII285" s="11"/>
      <c r="BIJ285" s="10"/>
      <c r="BIK285" s="37"/>
      <c r="BIL285" s="162"/>
      <c r="BIM285" s="162"/>
      <c r="BIN285" s="29"/>
      <c r="BIO285" s="12"/>
      <c r="BIP285" s="37"/>
      <c r="BIQ285" s="37"/>
      <c r="BIR285" s="11"/>
      <c r="BIS285" s="24"/>
      <c r="BIT285" s="28"/>
      <c r="BIU285" s="11"/>
      <c r="BIV285" s="12"/>
      <c r="BIW285" s="27"/>
      <c r="BIX285" s="37"/>
      <c r="BIY285" s="29"/>
      <c r="BIZ285" s="36"/>
      <c r="BJA285" s="14"/>
      <c r="BJB285" s="11"/>
      <c r="BJC285" s="13"/>
      <c r="BJD285" s="12"/>
      <c r="BJE285" s="12"/>
      <c r="BJF285" s="11"/>
      <c r="BJG285" s="12"/>
      <c r="BJH285" s="162"/>
      <c r="BJI285" s="37"/>
      <c r="BJJ285" s="37"/>
      <c r="BJK285" s="37"/>
      <c r="BJL285" s="37"/>
      <c r="BJM285" s="37"/>
      <c r="BJN285" s="28"/>
      <c r="BJO285" s="11"/>
      <c r="BJP285" s="10"/>
      <c r="BJQ285" s="37"/>
      <c r="BJR285" s="162"/>
      <c r="BJS285" s="162"/>
      <c r="BJT285" s="29"/>
      <c r="BJU285" s="12"/>
      <c r="BJV285" s="37"/>
      <c r="BJW285" s="37"/>
      <c r="BJX285" s="11"/>
      <c r="BJY285" s="24"/>
      <c r="BJZ285" s="28"/>
      <c r="BKA285" s="11"/>
      <c r="BKB285" s="12"/>
      <c r="BKC285" s="27"/>
      <c r="BKD285" s="37"/>
      <c r="BKE285" s="29"/>
      <c r="BKF285" s="36"/>
      <c r="BKG285" s="14"/>
      <c r="BKH285" s="11"/>
      <c r="BKI285" s="13"/>
      <c r="BKJ285" s="12"/>
      <c r="BKK285" s="12"/>
      <c r="BKL285" s="11"/>
      <c r="BKM285" s="12"/>
      <c r="BKN285" s="162"/>
      <c r="BKO285" s="37"/>
      <c r="BKP285" s="37"/>
      <c r="BKQ285" s="37"/>
      <c r="BKR285" s="37"/>
      <c r="BKS285" s="37"/>
      <c r="BKT285" s="28"/>
      <c r="BKU285" s="11"/>
      <c r="BKV285" s="10"/>
      <c r="BKW285" s="37"/>
      <c r="BKX285" s="162"/>
      <c r="BKY285" s="162"/>
      <c r="BKZ285" s="29"/>
      <c r="BLA285" s="12"/>
      <c r="BLB285" s="37"/>
      <c r="BLC285" s="37"/>
      <c r="BLD285" s="11"/>
      <c r="BLE285" s="24"/>
      <c r="BLF285" s="28"/>
      <c r="BLG285" s="11"/>
      <c r="BLH285" s="12"/>
      <c r="BLI285" s="27"/>
      <c r="BLJ285" s="37"/>
      <c r="BLK285" s="29"/>
      <c r="BLL285" s="36"/>
      <c r="BLM285" s="14"/>
      <c r="BLN285" s="11"/>
      <c r="BLO285" s="13"/>
      <c r="BLP285" s="12"/>
      <c r="BLQ285" s="12"/>
      <c r="BLR285" s="11"/>
      <c r="BLS285" s="12"/>
      <c r="BLT285" s="162"/>
      <c r="BLU285" s="37"/>
      <c r="BLV285" s="37"/>
      <c r="BLW285" s="37"/>
      <c r="BLX285" s="37"/>
      <c r="BLY285" s="37"/>
      <c r="BLZ285" s="28"/>
      <c r="BMA285" s="11"/>
      <c r="BMB285" s="10"/>
      <c r="BMC285" s="37"/>
      <c r="BMD285" s="162"/>
      <c r="BME285" s="162"/>
      <c r="BMF285" s="29"/>
      <c r="BMG285" s="12"/>
      <c r="BMH285" s="37"/>
      <c r="BMI285" s="37"/>
      <c r="BMJ285" s="11"/>
      <c r="BMK285" s="24"/>
      <c r="BML285" s="28"/>
      <c r="BMM285" s="11"/>
      <c r="BMN285" s="12"/>
      <c r="BMO285" s="27"/>
      <c r="BMP285" s="37"/>
      <c r="BMQ285" s="29"/>
      <c r="BMR285" s="36"/>
      <c r="BMS285" s="14"/>
      <c r="BMT285" s="11"/>
      <c r="BMU285" s="13"/>
      <c r="BMV285" s="12"/>
      <c r="BMW285" s="12"/>
      <c r="BMX285" s="11"/>
      <c r="BMY285" s="12"/>
      <c r="BMZ285" s="162"/>
      <c r="BNA285" s="37"/>
      <c r="BNB285" s="37"/>
      <c r="BNC285" s="37"/>
      <c r="BND285" s="37"/>
      <c r="BNE285" s="37"/>
      <c r="BNF285" s="28"/>
      <c r="BNG285" s="11"/>
      <c r="BNH285" s="10"/>
      <c r="BNI285" s="37"/>
      <c r="BNJ285" s="162"/>
      <c r="BNK285" s="162"/>
      <c r="BNL285" s="29"/>
      <c r="BNM285" s="12"/>
      <c r="BNN285" s="37"/>
      <c r="BNO285" s="37"/>
      <c r="BNP285" s="11"/>
      <c r="BNQ285" s="24"/>
      <c r="BNR285" s="28"/>
      <c r="BNS285" s="11"/>
      <c r="BNT285" s="12"/>
      <c r="BNU285" s="27"/>
      <c r="BNV285" s="37"/>
      <c r="BNW285" s="29"/>
      <c r="BNX285" s="36"/>
      <c r="BNY285" s="14"/>
      <c r="BNZ285" s="11"/>
      <c r="BOA285" s="13"/>
      <c r="BOB285" s="12"/>
      <c r="BOC285" s="12"/>
      <c r="BOD285" s="11"/>
      <c r="BOE285" s="12"/>
      <c r="BOF285" s="162"/>
      <c r="BOG285" s="37"/>
      <c r="BOH285" s="37"/>
      <c r="BOI285" s="37"/>
      <c r="BOJ285" s="37"/>
      <c r="BOK285" s="37"/>
      <c r="BOL285" s="28"/>
      <c r="BOM285" s="11"/>
      <c r="BON285" s="10"/>
      <c r="BOO285" s="37"/>
      <c r="BOP285" s="162"/>
      <c r="BOQ285" s="162"/>
      <c r="BOR285" s="29"/>
      <c r="BOS285" s="12"/>
      <c r="BOT285" s="37"/>
      <c r="BOU285" s="37"/>
      <c r="BOV285" s="11"/>
      <c r="BOW285" s="24"/>
      <c r="BOX285" s="28"/>
      <c r="BOY285" s="11"/>
      <c r="BOZ285" s="12"/>
      <c r="BPA285" s="27"/>
      <c r="BPB285" s="37"/>
      <c r="BPC285" s="29"/>
      <c r="BPD285" s="36"/>
      <c r="BPE285" s="14"/>
      <c r="BPF285" s="11"/>
      <c r="BPG285" s="13"/>
      <c r="BPH285" s="12"/>
      <c r="BPI285" s="12"/>
      <c r="BPJ285" s="11"/>
      <c r="BPK285" s="12"/>
      <c r="BPL285" s="162"/>
      <c r="BPM285" s="37"/>
      <c r="BPN285" s="37"/>
      <c r="BPO285" s="37"/>
      <c r="BPP285" s="37"/>
      <c r="BPQ285" s="37"/>
      <c r="BPR285" s="28"/>
      <c r="BPS285" s="11"/>
      <c r="BPT285" s="10"/>
      <c r="BPU285" s="37"/>
      <c r="BPV285" s="162"/>
      <c r="BPW285" s="162"/>
      <c r="BPX285" s="29"/>
      <c r="BPY285" s="12"/>
      <c r="BPZ285" s="37"/>
      <c r="BQA285" s="37"/>
      <c r="BQB285" s="11"/>
      <c r="BQC285" s="24"/>
      <c r="BQD285" s="28"/>
      <c r="BQE285" s="11"/>
      <c r="BQF285" s="12"/>
      <c r="BQG285" s="27"/>
      <c r="BQH285" s="37"/>
      <c r="BQI285" s="29"/>
      <c r="BQJ285" s="36"/>
      <c r="BQK285" s="14"/>
      <c r="BQL285" s="11"/>
      <c r="BQM285" s="13"/>
      <c r="BQN285" s="12"/>
      <c r="BQO285" s="12"/>
      <c r="BQP285" s="11"/>
      <c r="BQQ285" s="12"/>
      <c r="BQR285" s="162"/>
      <c r="BQS285" s="37"/>
      <c r="BQT285" s="37"/>
      <c r="BQU285" s="37"/>
      <c r="BQV285" s="37"/>
      <c r="BQW285" s="37"/>
      <c r="BQX285" s="28"/>
      <c r="BQY285" s="11"/>
      <c r="BQZ285" s="10"/>
      <c r="BRA285" s="37"/>
      <c r="BRB285" s="162"/>
      <c r="BRC285" s="162"/>
      <c r="BRD285" s="29"/>
      <c r="BRE285" s="12"/>
      <c r="BRF285" s="37"/>
      <c r="BRG285" s="37"/>
      <c r="BRH285" s="11"/>
      <c r="BRI285" s="24"/>
      <c r="BRJ285" s="28"/>
      <c r="BRK285" s="11"/>
      <c r="BRL285" s="12"/>
      <c r="BRM285" s="27"/>
      <c r="BRN285" s="37"/>
      <c r="BRO285" s="29"/>
      <c r="BRP285" s="36"/>
      <c r="BRQ285" s="14"/>
      <c r="BRR285" s="11"/>
      <c r="BRS285" s="13"/>
      <c r="BRT285" s="12"/>
      <c r="BRU285" s="12"/>
      <c r="BRV285" s="11"/>
      <c r="BRW285" s="12"/>
      <c r="BRX285" s="162"/>
      <c r="BRY285" s="37"/>
      <c r="BRZ285" s="37"/>
      <c r="BSA285" s="37"/>
      <c r="BSB285" s="37"/>
      <c r="BSC285" s="37"/>
      <c r="BSD285" s="28"/>
      <c r="BSE285" s="11"/>
      <c r="BSF285" s="10"/>
      <c r="BSG285" s="37"/>
      <c r="BSH285" s="162"/>
      <c r="BSI285" s="162"/>
      <c r="BSJ285" s="29"/>
      <c r="BSK285" s="12"/>
      <c r="BSL285" s="37"/>
      <c r="BSM285" s="37"/>
      <c r="BSN285" s="11"/>
      <c r="BSO285" s="24"/>
      <c r="BSP285" s="28"/>
      <c r="BSQ285" s="11"/>
      <c r="BSR285" s="12"/>
      <c r="BSS285" s="27"/>
      <c r="BST285" s="37"/>
      <c r="BSU285" s="29"/>
      <c r="BSV285" s="36"/>
      <c r="BSW285" s="14"/>
      <c r="BSX285" s="11"/>
      <c r="BSY285" s="13"/>
      <c r="BSZ285" s="12"/>
      <c r="BTA285" s="12"/>
      <c r="BTB285" s="11"/>
      <c r="BTC285" s="12"/>
      <c r="BTD285" s="162"/>
      <c r="BTE285" s="37"/>
      <c r="BTF285" s="37"/>
      <c r="BTG285" s="37"/>
      <c r="BTH285" s="37"/>
      <c r="BTI285" s="37"/>
      <c r="BTJ285" s="28"/>
      <c r="BTK285" s="11"/>
      <c r="BTL285" s="10"/>
      <c r="BTM285" s="37"/>
      <c r="BTN285" s="162"/>
      <c r="BTO285" s="162"/>
      <c r="BTP285" s="29"/>
      <c r="BTQ285" s="12"/>
      <c r="BTR285" s="37"/>
      <c r="BTS285" s="37"/>
      <c r="BTT285" s="11"/>
      <c r="BTU285" s="24"/>
      <c r="BTV285" s="28"/>
      <c r="BTW285" s="11"/>
      <c r="BTX285" s="12"/>
      <c r="BTY285" s="27"/>
      <c r="BTZ285" s="37"/>
      <c r="BUA285" s="29"/>
      <c r="BUB285" s="36"/>
      <c r="BUC285" s="14"/>
      <c r="BUD285" s="11"/>
      <c r="BUE285" s="13"/>
      <c r="BUF285" s="12"/>
      <c r="BUG285" s="12"/>
      <c r="BUH285" s="11"/>
      <c r="BUI285" s="12"/>
      <c r="BUJ285" s="162"/>
      <c r="BUK285" s="37"/>
      <c r="BUL285" s="37"/>
      <c r="BUM285" s="37"/>
      <c r="BUN285" s="37"/>
      <c r="BUO285" s="37"/>
      <c r="BUP285" s="28"/>
      <c r="BUQ285" s="11"/>
      <c r="BUR285" s="10"/>
      <c r="BUS285" s="37"/>
      <c r="BUT285" s="162"/>
      <c r="BUU285" s="162"/>
      <c r="BUV285" s="29"/>
      <c r="BUW285" s="12"/>
      <c r="BUX285" s="37"/>
      <c r="BUY285" s="37"/>
      <c r="BUZ285" s="11"/>
      <c r="BVA285" s="24"/>
      <c r="BVB285" s="28"/>
      <c r="BVC285" s="11"/>
      <c r="BVD285" s="12"/>
      <c r="BVE285" s="27"/>
      <c r="BVF285" s="37"/>
      <c r="BVG285" s="29"/>
      <c r="BVH285" s="36"/>
      <c r="BVI285" s="14"/>
      <c r="BVJ285" s="11"/>
      <c r="BVK285" s="13"/>
      <c r="BVL285" s="12"/>
      <c r="BVM285" s="12"/>
      <c r="BVN285" s="11"/>
      <c r="BVO285" s="12"/>
      <c r="BVP285" s="162"/>
      <c r="BVQ285" s="37"/>
      <c r="BVR285" s="37"/>
      <c r="BVS285" s="37"/>
      <c r="BVT285" s="37"/>
      <c r="BVU285" s="37"/>
      <c r="BVV285" s="28"/>
      <c r="BVW285" s="11"/>
      <c r="BVX285" s="10"/>
      <c r="BVY285" s="37"/>
      <c r="BVZ285" s="162"/>
      <c r="BWA285" s="162"/>
      <c r="BWB285" s="29"/>
      <c r="BWC285" s="12"/>
      <c r="BWD285" s="37"/>
      <c r="BWE285" s="37"/>
      <c r="BWF285" s="11"/>
      <c r="BWG285" s="24"/>
      <c r="BWH285" s="28"/>
      <c r="BWI285" s="11"/>
      <c r="BWJ285" s="12"/>
      <c r="BWK285" s="27"/>
      <c r="BWL285" s="37"/>
      <c r="BWM285" s="29"/>
      <c r="BWN285" s="36"/>
      <c r="BWO285" s="14"/>
      <c r="BWP285" s="11"/>
      <c r="BWQ285" s="13"/>
      <c r="BWR285" s="12"/>
      <c r="BWS285" s="12"/>
      <c r="BWT285" s="11"/>
      <c r="BWU285" s="12"/>
      <c r="BWV285" s="162"/>
      <c r="BWW285" s="37"/>
      <c r="BWX285" s="37"/>
      <c r="BWY285" s="37"/>
      <c r="BWZ285" s="37"/>
      <c r="BXA285" s="37"/>
      <c r="BXB285" s="28"/>
      <c r="BXC285" s="11"/>
      <c r="BXD285" s="10"/>
      <c r="BXE285" s="37"/>
      <c r="BXF285" s="162"/>
      <c r="BXG285" s="162"/>
      <c r="BXH285" s="29"/>
      <c r="BXI285" s="12"/>
      <c r="BXJ285" s="37"/>
      <c r="BXK285" s="37"/>
      <c r="BXL285" s="11"/>
      <c r="BXM285" s="24"/>
      <c r="BXN285" s="28"/>
      <c r="BXO285" s="11"/>
      <c r="BXP285" s="12"/>
      <c r="BXQ285" s="27"/>
      <c r="BXR285" s="37"/>
      <c r="BXS285" s="29"/>
      <c r="BXT285" s="36"/>
      <c r="BXU285" s="14"/>
      <c r="BXV285" s="11"/>
      <c r="BXW285" s="13"/>
      <c r="BXX285" s="12"/>
      <c r="BXY285" s="12"/>
      <c r="BXZ285" s="11"/>
      <c r="BYA285" s="12"/>
      <c r="BYB285" s="162"/>
      <c r="BYC285" s="37"/>
      <c r="BYD285" s="37"/>
      <c r="BYE285" s="37"/>
      <c r="BYF285" s="37"/>
      <c r="BYG285" s="37"/>
      <c r="BYH285" s="28"/>
      <c r="BYI285" s="11"/>
      <c r="BYJ285" s="10"/>
      <c r="BYK285" s="37"/>
      <c r="BYL285" s="162"/>
      <c r="BYM285" s="162"/>
      <c r="BYN285" s="29"/>
      <c r="BYO285" s="12"/>
      <c r="BYP285" s="37"/>
      <c r="BYQ285" s="37"/>
      <c r="BYR285" s="11"/>
      <c r="BYS285" s="24"/>
      <c r="BYT285" s="28"/>
      <c r="BYU285" s="11"/>
      <c r="BYV285" s="12"/>
      <c r="BYW285" s="27"/>
      <c r="BYX285" s="37"/>
      <c r="BYY285" s="29"/>
      <c r="BYZ285" s="36"/>
      <c r="BZA285" s="14"/>
      <c r="BZB285" s="11"/>
      <c r="BZC285" s="13"/>
      <c r="BZD285" s="12"/>
      <c r="BZE285" s="12"/>
      <c r="BZF285" s="11"/>
      <c r="BZG285" s="12"/>
      <c r="BZH285" s="162"/>
      <c r="BZI285" s="37"/>
      <c r="BZJ285" s="37"/>
      <c r="BZK285" s="37"/>
      <c r="BZL285" s="37"/>
      <c r="BZM285" s="37"/>
      <c r="BZN285" s="28"/>
      <c r="BZO285" s="11"/>
      <c r="BZP285" s="10"/>
      <c r="BZQ285" s="37"/>
      <c r="BZR285" s="162"/>
      <c r="BZS285" s="162"/>
      <c r="BZT285" s="29"/>
      <c r="BZU285" s="12"/>
      <c r="BZV285" s="37"/>
      <c r="BZW285" s="37"/>
      <c r="BZX285" s="11"/>
      <c r="BZY285" s="24"/>
      <c r="BZZ285" s="28"/>
      <c r="CAA285" s="11"/>
      <c r="CAB285" s="12"/>
      <c r="CAC285" s="27"/>
      <c r="CAD285" s="37"/>
      <c r="CAE285" s="29"/>
      <c r="CAF285" s="36"/>
      <c r="CAG285" s="14"/>
      <c r="CAH285" s="11"/>
      <c r="CAI285" s="13"/>
      <c r="CAJ285" s="12"/>
      <c r="CAK285" s="12"/>
      <c r="CAL285" s="11"/>
      <c r="CAM285" s="12"/>
      <c r="CAN285" s="162"/>
      <c r="CAO285" s="37"/>
      <c r="CAP285" s="37"/>
      <c r="CAQ285" s="37"/>
      <c r="CAR285" s="37"/>
      <c r="CAS285" s="37"/>
      <c r="CAT285" s="28"/>
      <c r="CAU285" s="11"/>
      <c r="CAV285" s="10"/>
      <c r="CAW285" s="37"/>
      <c r="CAX285" s="162"/>
      <c r="CAY285" s="162"/>
      <c r="CAZ285" s="29"/>
      <c r="CBA285" s="12"/>
      <c r="CBB285" s="37"/>
      <c r="CBC285" s="37"/>
      <c r="CBD285" s="11"/>
      <c r="CBE285" s="24"/>
      <c r="CBF285" s="28"/>
      <c r="CBG285" s="11"/>
      <c r="CBH285" s="12"/>
      <c r="CBI285" s="27"/>
      <c r="CBJ285" s="37"/>
      <c r="CBK285" s="29"/>
      <c r="CBL285" s="36"/>
      <c r="CBM285" s="14"/>
      <c r="CBN285" s="11"/>
      <c r="CBO285" s="13"/>
      <c r="CBP285" s="12"/>
      <c r="CBQ285" s="12"/>
      <c r="CBR285" s="11"/>
      <c r="CBS285" s="12"/>
      <c r="CBT285" s="162"/>
      <c r="CBU285" s="37"/>
      <c r="CBV285" s="37"/>
      <c r="CBW285" s="37"/>
      <c r="CBX285" s="37"/>
      <c r="CBY285" s="37"/>
      <c r="CBZ285" s="28"/>
      <c r="CCA285" s="11"/>
      <c r="CCB285" s="10"/>
      <c r="CCC285" s="37"/>
      <c r="CCD285" s="162"/>
      <c r="CCE285" s="162"/>
      <c r="CCF285" s="29"/>
      <c r="CCG285" s="12"/>
      <c r="CCH285" s="37"/>
      <c r="CCI285" s="37"/>
      <c r="CCJ285" s="11"/>
      <c r="CCK285" s="24"/>
      <c r="CCL285" s="28"/>
      <c r="CCM285" s="11"/>
      <c r="CCN285" s="12"/>
      <c r="CCO285" s="27"/>
      <c r="CCP285" s="37"/>
      <c r="CCQ285" s="29"/>
      <c r="CCR285" s="36"/>
      <c r="CCS285" s="14"/>
      <c r="CCT285" s="11"/>
      <c r="CCU285" s="13"/>
      <c r="CCV285" s="12"/>
      <c r="CCW285" s="12"/>
      <c r="CCX285" s="11"/>
      <c r="CCY285" s="12"/>
      <c r="CCZ285" s="162"/>
      <c r="CDA285" s="37"/>
      <c r="CDB285" s="37"/>
      <c r="CDC285" s="37"/>
      <c r="CDD285" s="37"/>
      <c r="CDE285" s="37"/>
      <c r="CDF285" s="28"/>
      <c r="CDG285" s="11"/>
      <c r="CDH285" s="10"/>
      <c r="CDI285" s="37"/>
      <c r="CDJ285" s="162"/>
      <c r="CDK285" s="162"/>
      <c r="CDL285" s="29"/>
      <c r="CDM285" s="12"/>
      <c r="CDN285" s="37"/>
      <c r="CDO285" s="37"/>
      <c r="CDP285" s="11"/>
      <c r="CDQ285" s="24"/>
      <c r="CDR285" s="28"/>
      <c r="CDS285" s="11"/>
      <c r="CDT285" s="12"/>
      <c r="CDU285" s="27"/>
      <c r="CDV285" s="37"/>
      <c r="CDW285" s="29"/>
      <c r="CDX285" s="36"/>
      <c r="CDY285" s="14"/>
      <c r="CDZ285" s="11"/>
      <c r="CEA285" s="13"/>
      <c r="CEB285" s="12"/>
      <c r="CEC285" s="12"/>
      <c r="CED285" s="11"/>
      <c r="CEE285" s="12"/>
      <c r="CEF285" s="162"/>
      <c r="CEG285" s="37"/>
      <c r="CEH285" s="37"/>
      <c r="CEI285" s="37"/>
      <c r="CEJ285" s="37"/>
      <c r="CEK285" s="37"/>
      <c r="CEL285" s="28"/>
      <c r="CEM285" s="11"/>
      <c r="CEN285" s="10"/>
      <c r="CEO285" s="37"/>
      <c r="CEP285" s="162"/>
      <c r="CEQ285" s="162"/>
      <c r="CER285" s="29"/>
      <c r="CES285" s="12"/>
      <c r="CET285" s="37"/>
      <c r="CEU285" s="37"/>
      <c r="CEV285" s="11"/>
      <c r="CEW285" s="24"/>
      <c r="CEX285" s="28"/>
      <c r="CEY285" s="11"/>
      <c r="CEZ285" s="12"/>
      <c r="CFA285" s="27"/>
      <c r="CFB285" s="37"/>
      <c r="CFC285" s="29"/>
      <c r="CFD285" s="36"/>
      <c r="CFE285" s="14"/>
      <c r="CFF285" s="11"/>
      <c r="CFG285" s="13"/>
      <c r="CFH285" s="12"/>
      <c r="CFI285" s="12"/>
      <c r="CFJ285" s="11"/>
      <c r="CFK285" s="12"/>
      <c r="CFL285" s="162"/>
      <c r="CFM285" s="37"/>
      <c r="CFN285" s="37"/>
      <c r="CFO285" s="37"/>
      <c r="CFP285" s="37"/>
      <c r="CFQ285" s="37"/>
      <c r="CFR285" s="28"/>
      <c r="CFS285" s="11"/>
      <c r="CFT285" s="10"/>
      <c r="CFU285" s="37"/>
      <c r="CFV285" s="162"/>
      <c r="CFW285" s="162"/>
      <c r="CFX285" s="29"/>
      <c r="CFY285" s="12"/>
      <c r="CFZ285" s="37"/>
      <c r="CGA285" s="37"/>
      <c r="CGB285" s="11"/>
      <c r="CGC285" s="24"/>
      <c r="CGD285" s="28"/>
      <c r="CGE285" s="11"/>
      <c r="CGF285" s="12"/>
      <c r="CGG285" s="27"/>
      <c r="CGH285" s="37"/>
      <c r="CGI285" s="29"/>
      <c r="CGJ285" s="36"/>
      <c r="CGK285" s="14"/>
      <c r="CGL285" s="11"/>
      <c r="CGM285" s="13"/>
      <c r="CGN285" s="12"/>
      <c r="CGO285" s="12"/>
      <c r="CGP285" s="11"/>
      <c r="CGQ285" s="12"/>
      <c r="CGR285" s="162"/>
      <c r="CGS285" s="37"/>
      <c r="CGT285" s="37"/>
      <c r="CGU285" s="37"/>
      <c r="CGV285" s="37"/>
      <c r="CGW285" s="37"/>
      <c r="CGX285" s="28"/>
      <c r="CGY285" s="11"/>
      <c r="CGZ285" s="10"/>
      <c r="CHA285" s="37"/>
      <c r="CHB285" s="162"/>
      <c r="CHC285" s="162"/>
      <c r="CHD285" s="29"/>
      <c r="CHE285" s="12"/>
      <c r="CHF285" s="37"/>
      <c r="CHG285" s="37"/>
      <c r="CHH285" s="11"/>
      <c r="CHI285" s="24"/>
      <c r="CHJ285" s="28"/>
      <c r="CHK285" s="11"/>
      <c r="CHL285" s="12"/>
      <c r="CHM285" s="27"/>
      <c r="CHN285" s="37"/>
      <c r="CHO285" s="29"/>
      <c r="CHP285" s="36"/>
      <c r="CHQ285" s="14"/>
      <c r="CHR285" s="11"/>
      <c r="CHS285" s="13"/>
      <c r="CHT285" s="12"/>
      <c r="CHU285" s="12"/>
      <c r="CHV285" s="11"/>
      <c r="CHW285" s="12"/>
      <c r="CHX285" s="162"/>
      <c r="CHY285" s="37"/>
      <c r="CHZ285" s="37"/>
      <c r="CIA285" s="37"/>
      <c r="CIB285" s="37"/>
      <c r="CIC285" s="37"/>
      <c r="CID285" s="28"/>
      <c r="CIE285" s="11"/>
      <c r="CIF285" s="10"/>
      <c r="CIG285" s="37"/>
      <c r="CIH285" s="162"/>
      <c r="CII285" s="162"/>
      <c r="CIJ285" s="29"/>
      <c r="CIK285" s="12"/>
      <c r="CIL285" s="37"/>
      <c r="CIM285" s="37"/>
      <c r="CIN285" s="11"/>
      <c r="CIO285" s="24"/>
      <c r="CIP285" s="28"/>
      <c r="CIQ285" s="11"/>
      <c r="CIR285" s="12"/>
      <c r="CIS285" s="27"/>
      <c r="CIT285" s="37"/>
      <c r="CIU285" s="29"/>
      <c r="CIV285" s="36"/>
      <c r="CIW285" s="14"/>
      <c r="CIX285" s="11"/>
      <c r="CIY285" s="13"/>
      <c r="CIZ285" s="12"/>
      <c r="CJA285" s="12"/>
      <c r="CJB285" s="11"/>
      <c r="CJC285" s="12"/>
      <c r="CJD285" s="162"/>
      <c r="CJE285" s="37"/>
      <c r="CJF285" s="37"/>
      <c r="CJG285" s="37"/>
      <c r="CJH285" s="37"/>
      <c r="CJI285" s="37"/>
      <c r="CJJ285" s="28"/>
      <c r="CJK285" s="11"/>
      <c r="CJL285" s="10"/>
      <c r="CJM285" s="37"/>
      <c r="CJN285" s="162"/>
      <c r="CJO285" s="162"/>
      <c r="CJP285" s="29"/>
      <c r="CJQ285" s="12"/>
      <c r="CJR285" s="37"/>
      <c r="CJS285" s="37"/>
      <c r="CJT285" s="11"/>
      <c r="CJU285" s="24"/>
      <c r="CJV285" s="28"/>
      <c r="CJW285" s="11"/>
      <c r="CJX285" s="12"/>
      <c r="CJY285" s="27"/>
      <c r="CJZ285" s="37"/>
      <c r="CKA285" s="29"/>
      <c r="CKB285" s="36"/>
      <c r="CKC285" s="14"/>
      <c r="CKD285" s="11"/>
      <c r="CKE285" s="13"/>
      <c r="CKF285" s="12"/>
      <c r="CKG285" s="12"/>
      <c r="CKH285" s="11"/>
      <c r="CKI285" s="12"/>
      <c r="CKJ285" s="162"/>
      <c r="CKK285" s="37"/>
      <c r="CKL285" s="37"/>
      <c r="CKM285" s="37"/>
      <c r="CKN285" s="37"/>
      <c r="CKO285" s="37"/>
      <c r="CKP285" s="28"/>
      <c r="CKQ285" s="11"/>
      <c r="CKR285" s="10"/>
      <c r="CKS285" s="37"/>
      <c r="CKT285" s="162"/>
      <c r="CKU285" s="162"/>
      <c r="CKV285" s="29"/>
      <c r="CKW285" s="12"/>
      <c r="CKX285" s="37"/>
      <c r="CKY285" s="37"/>
      <c r="CKZ285" s="11"/>
      <c r="CLA285" s="24"/>
      <c r="CLB285" s="28"/>
      <c r="CLC285" s="11"/>
      <c r="CLD285" s="12"/>
      <c r="CLE285" s="27"/>
      <c r="CLF285" s="37"/>
      <c r="CLG285" s="29"/>
      <c r="CLH285" s="36"/>
      <c r="CLI285" s="14"/>
      <c r="CLJ285" s="11"/>
      <c r="CLK285" s="13"/>
      <c r="CLL285" s="12"/>
      <c r="CLM285" s="12"/>
      <c r="CLN285" s="11"/>
      <c r="CLO285" s="12"/>
      <c r="CLP285" s="162"/>
      <c r="CLQ285" s="37"/>
      <c r="CLR285" s="37"/>
      <c r="CLS285" s="37"/>
      <c r="CLT285" s="37"/>
      <c r="CLU285" s="37"/>
      <c r="CLV285" s="28"/>
      <c r="CLW285" s="11"/>
      <c r="CLX285" s="10"/>
      <c r="CLY285" s="37"/>
      <c r="CLZ285" s="162"/>
      <c r="CMA285" s="162"/>
      <c r="CMB285" s="29"/>
      <c r="CMC285" s="12"/>
      <c r="CMD285" s="37"/>
      <c r="CME285" s="37"/>
      <c r="CMF285" s="11"/>
      <c r="CMG285" s="24"/>
      <c r="CMH285" s="28"/>
      <c r="CMI285" s="11"/>
      <c r="CMJ285" s="12"/>
      <c r="CMK285" s="27"/>
      <c r="CML285" s="37"/>
      <c r="CMM285" s="29"/>
      <c r="CMN285" s="36"/>
      <c r="CMO285" s="14"/>
      <c r="CMP285" s="11"/>
      <c r="CMQ285" s="13"/>
      <c r="CMR285" s="12"/>
      <c r="CMS285" s="12"/>
      <c r="CMT285" s="11"/>
      <c r="CMU285" s="12"/>
      <c r="CMV285" s="162"/>
      <c r="CMW285" s="37"/>
      <c r="CMX285" s="37"/>
      <c r="CMY285" s="37"/>
      <c r="CMZ285" s="37"/>
      <c r="CNA285" s="37"/>
      <c r="CNB285" s="28"/>
      <c r="CNC285" s="11"/>
      <c r="CND285" s="10"/>
      <c r="CNE285" s="37"/>
      <c r="CNF285" s="162"/>
      <c r="CNG285" s="162"/>
      <c r="CNH285" s="29"/>
      <c r="CNI285" s="12"/>
      <c r="CNJ285" s="37"/>
      <c r="CNK285" s="37"/>
      <c r="CNL285" s="11"/>
      <c r="CNM285" s="24"/>
      <c r="CNN285" s="28"/>
      <c r="CNO285" s="11"/>
      <c r="CNP285" s="12"/>
      <c r="CNQ285" s="27"/>
      <c r="CNR285" s="37"/>
      <c r="CNS285" s="29"/>
      <c r="CNT285" s="36"/>
      <c r="CNU285" s="14"/>
      <c r="CNV285" s="11"/>
      <c r="CNW285" s="13"/>
      <c r="CNX285" s="12"/>
      <c r="CNY285" s="12"/>
      <c r="CNZ285" s="11"/>
      <c r="COA285" s="12"/>
      <c r="COB285" s="162"/>
      <c r="COC285" s="37"/>
      <c r="COD285" s="37"/>
      <c r="COE285" s="37"/>
      <c r="COF285" s="37"/>
      <c r="COG285" s="37"/>
      <c r="COH285" s="28"/>
      <c r="COI285" s="11"/>
      <c r="COJ285" s="10"/>
      <c r="COK285" s="37"/>
      <c r="COL285" s="162"/>
      <c r="COM285" s="162"/>
      <c r="CON285" s="29"/>
      <c r="COO285" s="12"/>
      <c r="COP285" s="37"/>
      <c r="COQ285" s="37"/>
      <c r="COR285" s="11"/>
      <c r="COS285" s="24"/>
      <c r="COT285" s="28"/>
      <c r="COU285" s="11"/>
      <c r="COV285" s="12"/>
      <c r="COW285" s="27"/>
      <c r="COX285" s="37"/>
      <c r="COY285" s="29"/>
      <c r="COZ285" s="36"/>
      <c r="CPA285" s="14"/>
      <c r="CPB285" s="11"/>
      <c r="CPC285" s="13"/>
      <c r="CPD285" s="12"/>
      <c r="CPE285" s="12"/>
      <c r="CPF285" s="11"/>
      <c r="CPG285" s="12"/>
      <c r="CPH285" s="162"/>
      <c r="CPI285" s="37"/>
      <c r="CPJ285" s="37"/>
      <c r="CPK285" s="37"/>
      <c r="CPL285" s="37"/>
      <c r="CPM285" s="37"/>
      <c r="CPN285" s="28"/>
      <c r="CPO285" s="11"/>
      <c r="CPP285" s="10"/>
      <c r="CPQ285" s="37"/>
      <c r="CPR285" s="162"/>
      <c r="CPS285" s="162"/>
      <c r="CPT285" s="29"/>
      <c r="CPU285" s="12"/>
      <c r="CPV285" s="37"/>
      <c r="CPW285" s="37"/>
      <c r="CPX285" s="11"/>
      <c r="CPY285" s="24"/>
      <c r="CPZ285" s="28"/>
      <c r="CQA285" s="11"/>
      <c r="CQB285" s="12"/>
      <c r="CQC285" s="27"/>
      <c r="CQD285" s="37"/>
      <c r="CQE285" s="29"/>
      <c r="CQF285" s="36"/>
      <c r="CQG285" s="14"/>
      <c r="CQH285" s="11"/>
      <c r="CQI285" s="13"/>
      <c r="CQJ285" s="12"/>
      <c r="CQK285" s="12"/>
      <c r="CQL285" s="11"/>
      <c r="CQM285" s="12"/>
      <c r="CQN285" s="162"/>
      <c r="CQO285" s="37"/>
      <c r="CQP285" s="37"/>
      <c r="CQQ285" s="37"/>
      <c r="CQR285" s="37"/>
      <c r="CQS285" s="37"/>
      <c r="CQT285" s="28"/>
      <c r="CQU285" s="11"/>
      <c r="CQV285" s="10"/>
      <c r="CQW285" s="37"/>
      <c r="CQX285" s="162"/>
      <c r="CQY285" s="162"/>
      <c r="CQZ285" s="29"/>
      <c r="CRA285" s="12"/>
      <c r="CRB285" s="37"/>
      <c r="CRC285" s="37"/>
      <c r="CRD285" s="11"/>
      <c r="CRE285" s="24"/>
      <c r="CRF285" s="28"/>
      <c r="CRG285" s="11"/>
      <c r="CRH285" s="12"/>
      <c r="CRI285" s="27"/>
      <c r="CRJ285" s="37"/>
      <c r="CRK285" s="29"/>
      <c r="CRL285" s="36"/>
      <c r="CRM285" s="14"/>
      <c r="CRN285" s="11"/>
      <c r="CRO285" s="13"/>
      <c r="CRP285" s="12"/>
      <c r="CRQ285" s="12"/>
      <c r="CRR285" s="11"/>
      <c r="CRS285" s="12"/>
      <c r="CRT285" s="162"/>
      <c r="CRU285" s="37"/>
      <c r="CRV285" s="37"/>
      <c r="CRW285" s="37"/>
      <c r="CRX285" s="37"/>
      <c r="CRY285" s="37"/>
      <c r="CRZ285" s="28"/>
      <c r="CSA285" s="11"/>
      <c r="CSB285" s="10"/>
      <c r="CSC285" s="37"/>
      <c r="CSD285" s="162"/>
      <c r="CSE285" s="162"/>
      <c r="CSF285" s="29"/>
      <c r="CSG285" s="12"/>
      <c r="CSH285" s="37"/>
      <c r="CSI285" s="37"/>
      <c r="CSJ285" s="11"/>
      <c r="CSK285" s="24"/>
      <c r="CSL285" s="28"/>
      <c r="CSM285" s="11"/>
      <c r="CSN285" s="12"/>
      <c r="CSO285" s="27"/>
      <c r="CSP285" s="37"/>
      <c r="CSQ285" s="29"/>
      <c r="CSR285" s="36"/>
      <c r="CSS285" s="14"/>
      <c r="CST285" s="11"/>
      <c r="CSU285" s="13"/>
      <c r="CSV285" s="12"/>
      <c r="CSW285" s="12"/>
      <c r="CSX285" s="11"/>
      <c r="CSY285" s="12"/>
      <c r="CSZ285" s="162"/>
      <c r="CTA285" s="37"/>
      <c r="CTB285" s="37"/>
      <c r="CTC285" s="37"/>
      <c r="CTD285" s="37"/>
      <c r="CTE285" s="37"/>
      <c r="CTF285" s="28"/>
      <c r="CTG285" s="11"/>
      <c r="CTH285" s="10"/>
      <c r="CTI285" s="37"/>
      <c r="CTJ285" s="162"/>
      <c r="CTK285" s="162"/>
      <c r="CTL285" s="29"/>
      <c r="CTM285" s="12"/>
      <c r="CTN285" s="37"/>
      <c r="CTO285" s="37"/>
      <c r="CTP285" s="11"/>
      <c r="CTQ285" s="24"/>
      <c r="CTR285" s="28"/>
      <c r="CTS285" s="11"/>
      <c r="CTT285" s="12"/>
      <c r="CTU285" s="27"/>
      <c r="CTV285" s="37"/>
      <c r="CTW285" s="29"/>
      <c r="CTX285" s="36"/>
      <c r="CTY285" s="14"/>
      <c r="CTZ285" s="11"/>
      <c r="CUA285" s="13"/>
      <c r="CUB285" s="12"/>
      <c r="CUC285" s="12"/>
      <c r="CUD285" s="11"/>
      <c r="CUE285" s="12"/>
      <c r="CUF285" s="162"/>
      <c r="CUG285" s="37"/>
      <c r="CUH285" s="37"/>
      <c r="CUI285" s="37"/>
      <c r="CUJ285" s="37"/>
      <c r="CUK285" s="37"/>
      <c r="CUL285" s="28"/>
      <c r="CUM285" s="11"/>
      <c r="CUN285" s="10"/>
      <c r="CUO285" s="37"/>
      <c r="CUP285" s="162"/>
      <c r="CUQ285" s="162"/>
      <c r="CUR285" s="29"/>
      <c r="CUS285" s="12"/>
      <c r="CUT285" s="37"/>
      <c r="CUU285" s="37"/>
      <c r="CUV285" s="11"/>
      <c r="CUW285" s="24"/>
      <c r="CUX285" s="28"/>
      <c r="CUY285" s="11"/>
      <c r="CUZ285" s="12"/>
      <c r="CVA285" s="27"/>
      <c r="CVB285" s="37"/>
      <c r="CVC285" s="29"/>
      <c r="CVD285" s="36"/>
      <c r="CVE285" s="14"/>
      <c r="CVF285" s="11"/>
      <c r="CVG285" s="13"/>
      <c r="CVH285" s="12"/>
      <c r="CVI285" s="12"/>
      <c r="CVJ285" s="11"/>
      <c r="CVK285" s="12"/>
      <c r="CVL285" s="162"/>
      <c r="CVM285" s="37"/>
      <c r="CVN285" s="37"/>
      <c r="CVO285" s="37"/>
      <c r="CVP285" s="37"/>
      <c r="CVQ285" s="37"/>
      <c r="CVR285" s="28"/>
      <c r="CVS285" s="11"/>
      <c r="CVT285" s="10"/>
      <c r="CVU285" s="37"/>
      <c r="CVV285" s="162"/>
      <c r="CVW285" s="162"/>
      <c r="CVX285" s="29"/>
      <c r="CVY285" s="12"/>
      <c r="CVZ285" s="37"/>
      <c r="CWA285" s="37"/>
      <c r="CWB285" s="11"/>
      <c r="CWC285" s="24"/>
      <c r="CWD285" s="28"/>
      <c r="CWE285" s="11"/>
      <c r="CWF285" s="12"/>
      <c r="CWG285" s="27"/>
      <c r="CWH285" s="37"/>
      <c r="CWI285" s="29"/>
      <c r="CWJ285" s="36"/>
      <c r="CWK285" s="14"/>
      <c r="CWL285" s="11"/>
      <c r="CWM285" s="13"/>
      <c r="CWN285" s="12"/>
      <c r="CWO285" s="12"/>
      <c r="CWP285" s="11"/>
      <c r="CWQ285" s="12"/>
      <c r="CWR285" s="162"/>
      <c r="CWS285" s="37"/>
      <c r="CWT285" s="37"/>
      <c r="CWU285" s="37"/>
      <c r="CWV285" s="37"/>
      <c r="CWW285" s="37"/>
      <c r="CWX285" s="28"/>
      <c r="CWY285" s="11"/>
      <c r="CWZ285" s="10"/>
      <c r="CXA285" s="37"/>
      <c r="CXB285" s="162"/>
      <c r="CXC285" s="162"/>
      <c r="CXD285" s="29"/>
      <c r="CXE285" s="12"/>
      <c r="CXF285" s="37"/>
      <c r="CXG285" s="37"/>
      <c r="CXH285" s="11"/>
      <c r="CXI285" s="24"/>
      <c r="CXJ285" s="28"/>
      <c r="CXK285" s="11"/>
      <c r="CXL285" s="12"/>
      <c r="CXM285" s="27"/>
      <c r="CXN285" s="37"/>
      <c r="CXO285" s="29"/>
      <c r="CXP285" s="36"/>
      <c r="CXQ285" s="14"/>
      <c r="CXR285" s="11"/>
      <c r="CXS285" s="13"/>
      <c r="CXT285" s="12"/>
      <c r="CXU285" s="12"/>
      <c r="CXV285" s="11"/>
      <c r="CXW285" s="12"/>
      <c r="CXX285" s="162"/>
      <c r="CXY285" s="37"/>
      <c r="CXZ285" s="37"/>
      <c r="CYA285" s="37"/>
      <c r="CYB285" s="37"/>
      <c r="CYC285" s="37"/>
      <c r="CYD285" s="28"/>
      <c r="CYE285" s="11"/>
      <c r="CYF285" s="10"/>
      <c r="CYG285" s="37"/>
      <c r="CYH285" s="162"/>
      <c r="CYI285" s="162"/>
      <c r="CYJ285" s="29"/>
      <c r="CYK285" s="12"/>
      <c r="CYL285" s="37"/>
      <c r="CYM285" s="37"/>
      <c r="CYN285" s="11"/>
      <c r="CYO285" s="24"/>
      <c r="CYP285" s="28"/>
      <c r="CYQ285" s="11"/>
      <c r="CYR285" s="12"/>
      <c r="CYS285" s="27"/>
      <c r="CYT285" s="37"/>
      <c r="CYU285" s="29"/>
      <c r="CYV285" s="36"/>
      <c r="CYW285" s="14"/>
      <c r="CYX285" s="11"/>
      <c r="CYY285" s="13"/>
      <c r="CYZ285" s="12"/>
      <c r="CZA285" s="12"/>
      <c r="CZB285" s="11"/>
      <c r="CZC285" s="12"/>
      <c r="CZD285" s="162"/>
      <c r="CZE285" s="37"/>
      <c r="CZF285" s="37"/>
      <c r="CZG285" s="37"/>
      <c r="CZH285" s="37"/>
      <c r="CZI285" s="37"/>
      <c r="CZJ285" s="28"/>
      <c r="CZK285" s="11"/>
      <c r="CZL285" s="10"/>
      <c r="CZM285" s="37"/>
      <c r="CZN285" s="162"/>
      <c r="CZO285" s="162"/>
      <c r="CZP285" s="29"/>
      <c r="CZQ285" s="12"/>
      <c r="CZR285" s="37"/>
      <c r="CZS285" s="37"/>
      <c r="CZT285" s="11"/>
      <c r="CZU285" s="24"/>
      <c r="CZV285" s="28"/>
      <c r="CZW285" s="11"/>
      <c r="CZX285" s="12"/>
      <c r="CZY285" s="27"/>
      <c r="CZZ285" s="37"/>
      <c r="DAA285" s="29"/>
      <c r="DAB285" s="36"/>
      <c r="DAC285" s="14"/>
      <c r="DAD285" s="11"/>
      <c r="DAE285" s="13"/>
      <c r="DAF285" s="12"/>
      <c r="DAG285" s="12"/>
      <c r="DAH285" s="11"/>
      <c r="DAI285" s="12"/>
      <c r="DAJ285" s="162"/>
      <c r="DAK285" s="37"/>
      <c r="DAL285" s="37"/>
      <c r="DAM285" s="37"/>
      <c r="DAN285" s="37"/>
      <c r="DAO285" s="37"/>
      <c r="DAP285" s="28"/>
      <c r="DAQ285" s="11"/>
      <c r="DAR285" s="10"/>
      <c r="DAS285" s="37"/>
      <c r="DAT285" s="162"/>
      <c r="DAU285" s="162"/>
      <c r="DAV285" s="29"/>
      <c r="DAW285" s="12"/>
      <c r="DAX285" s="37"/>
      <c r="DAY285" s="37"/>
      <c r="DAZ285" s="11"/>
      <c r="DBA285" s="24"/>
      <c r="DBB285" s="28"/>
      <c r="DBC285" s="11"/>
      <c r="DBD285" s="12"/>
      <c r="DBE285" s="27"/>
      <c r="DBF285" s="37"/>
      <c r="DBG285" s="29"/>
      <c r="DBH285" s="36"/>
      <c r="DBI285" s="14"/>
      <c r="DBJ285" s="11"/>
      <c r="DBK285" s="13"/>
      <c r="DBL285" s="12"/>
      <c r="DBM285" s="12"/>
      <c r="DBN285" s="11"/>
      <c r="DBO285" s="12"/>
      <c r="DBP285" s="162"/>
      <c r="DBQ285" s="37"/>
      <c r="DBR285" s="37"/>
      <c r="DBS285" s="37"/>
      <c r="DBT285" s="37"/>
      <c r="DBU285" s="37"/>
      <c r="DBV285" s="28"/>
      <c r="DBW285" s="11"/>
      <c r="DBX285" s="10"/>
      <c r="DBY285" s="37"/>
      <c r="DBZ285" s="162"/>
      <c r="DCA285" s="162"/>
      <c r="DCB285" s="29"/>
      <c r="DCC285" s="12"/>
      <c r="DCD285" s="37"/>
      <c r="DCE285" s="37"/>
      <c r="DCF285" s="11"/>
      <c r="DCG285" s="24"/>
      <c r="DCH285" s="28"/>
      <c r="DCI285" s="11"/>
      <c r="DCJ285" s="12"/>
      <c r="DCK285" s="27"/>
      <c r="DCL285" s="37"/>
      <c r="DCM285" s="29"/>
      <c r="DCN285" s="36"/>
      <c r="DCO285" s="14"/>
      <c r="DCP285" s="11"/>
      <c r="DCQ285" s="13"/>
      <c r="DCR285" s="12"/>
      <c r="DCS285" s="12"/>
      <c r="DCT285" s="11"/>
      <c r="DCU285" s="12"/>
      <c r="DCV285" s="162"/>
      <c r="DCW285" s="37"/>
      <c r="DCX285" s="37"/>
      <c r="DCY285" s="37"/>
      <c r="DCZ285" s="37"/>
      <c r="DDA285" s="37"/>
      <c r="DDB285" s="28"/>
      <c r="DDC285" s="11"/>
      <c r="DDD285" s="10"/>
      <c r="DDE285" s="37"/>
      <c r="DDF285" s="162"/>
      <c r="DDG285" s="162"/>
      <c r="DDH285" s="29"/>
      <c r="DDI285" s="12"/>
      <c r="DDJ285" s="37"/>
      <c r="DDK285" s="37"/>
      <c r="DDL285" s="11"/>
      <c r="DDM285" s="24"/>
      <c r="DDN285" s="28"/>
      <c r="DDO285" s="11"/>
      <c r="DDP285" s="12"/>
      <c r="DDQ285" s="27"/>
      <c r="DDR285" s="37"/>
      <c r="DDS285" s="29"/>
      <c r="DDT285" s="36"/>
      <c r="DDU285" s="14"/>
      <c r="DDV285" s="11"/>
      <c r="DDW285" s="13"/>
      <c r="DDX285" s="12"/>
      <c r="DDY285" s="12"/>
      <c r="DDZ285" s="11"/>
      <c r="DEA285" s="12"/>
      <c r="DEB285" s="162"/>
      <c r="DEC285" s="37"/>
      <c r="DED285" s="37"/>
      <c r="DEE285" s="37"/>
      <c r="DEF285" s="37"/>
      <c r="DEG285" s="37"/>
      <c r="DEH285" s="28"/>
      <c r="DEI285" s="11"/>
      <c r="DEJ285" s="10"/>
      <c r="DEK285" s="37"/>
      <c r="DEL285" s="162"/>
      <c r="DEM285" s="162"/>
      <c r="DEN285" s="29"/>
      <c r="DEO285" s="12"/>
      <c r="DEP285" s="37"/>
      <c r="DEQ285" s="37"/>
      <c r="DER285" s="11"/>
      <c r="DES285" s="24"/>
      <c r="DET285" s="28"/>
      <c r="DEU285" s="11"/>
      <c r="DEV285" s="12"/>
      <c r="DEW285" s="27"/>
      <c r="DEX285" s="37"/>
      <c r="DEY285" s="29"/>
      <c r="DEZ285" s="36"/>
      <c r="DFA285" s="14"/>
      <c r="DFB285" s="11"/>
      <c r="DFC285" s="13"/>
      <c r="DFD285" s="12"/>
      <c r="DFE285" s="12"/>
      <c r="DFF285" s="11"/>
      <c r="DFG285" s="12"/>
      <c r="DFH285" s="162"/>
      <c r="DFI285" s="37"/>
      <c r="DFJ285" s="37"/>
      <c r="DFK285" s="37"/>
      <c r="DFL285" s="37"/>
      <c r="DFM285" s="37"/>
      <c r="DFN285" s="28"/>
      <c r="DFO285" s="11"/>
      <c r="DFP285" s="10"/>
      <c r="DFQ285" s="37"/>
      <c r="DFR285" s="162"/>
      <c r="DFS285" s="162"/>
      <c r="DFT285" s="29"/>
      <c r="DFU285" s="12"/>
      <c r="DFV285" s="37"/>
      <c r="DFW285" s="37"/>
      <c r="DFX285" s="11"/>
      <c r="DFY285" s="24"/>
      <c r="DFZ285" s="28"/>
      <c r="DGA285" s="11"/>
      <c r="DGB285" s="12"/>
      <c r="DGC285" s="27"/>
      <c r="DGD285" s="37"/>
      <c r="DGE285" s="29"/>
      <c r="DGF285" s="36"/>
      <c r="DGG285" s="14"/>
      <c r="DGH285" s="11"/>
      <c r="DGI285" s="13"/>
      <c r="DGJ285" s="12"/>
      <c r="DGK285" s="12"/>
      <c r="DGL285" s="11"/>
      <c r="DGM285" s="12"/>
      <c r="DGN285" s="162"/>
      <c r="DGO285" s="37"/>
      <c r="DGP285" s="37"/>
      <c r="DGQ285" s="37"/>
      <c r="DGR285" s="37"/>
      <c r="DGS285" s="37"/>
      <c r="DGT285" s="28"/>
      <c r="DGU285" s="11"/>
      <c r="DGV285" s="10"/>
      <c r="DGW285" s="37"/>
      <c r="DGX285" s="162"/>
      <c r="DGY285" s="162"/>
      <c r="DGZ285" s="29"/>
      <c r="DHA285" s="12"/>
      <c r="DHB285" s="37"/>
      <c r="DHC285" s="37"/>
      <c r="DHD285" s="11"/>
      <c r="DHE285" s="24"/>
      <c r="DHF285" s="28"/>
      <c r="DHG285" s="11"/>
      <c r="DHH285" s="12"/>
      <c r="DHI285" s="27"/>
      <c r="DHJ285" s="37"/>
      <c r="DHK285" s="29"/>
      <c r="DHL285" s="36"/>
      <c r="DHM285" s="14"/>
      <c r="DHN285" s="11"/>
      <c r="DHO285" s="13"/>
      <c r="DHP285" s="12"/>
      <c r="DHQ285" s="12"/>
      <c r="DHR285" s="11"/>
      <c r="DHS285" s="12"/>
      <c r="DHT285" s="162"/>
      <c r="DHU285" s="37"/>
      <c r="DHV285" s="37"/>
      <c r="DHW285" s="37"/>
      <c r="DHX285" s="37"/>
      <c r="DHY285" s="37"/>
      <c r="DHZ285" s="28"/>
      <c r="DIA285" s="11"/>
      <c r="DIB285" s="10"/>
      <c r="DIC285" s="37"/>
      <c r="DID285" s="162"/>
      <c r="DIE285" s="162"/>
      <c r="DIF285" s="29"/>
      <c r="DIG285" s="12"/>
      <c r="DIH285" s="37"/>
      <c r="DII285" s="37"/>
      <c r="DIJ285" s="11"/>
      <c r="DIK285" s="24"/>
      <c r="DIL285" s="28"/>
      <c r="DIM285" s="11"/>
      <c r="DIN285" s="12"/>
      <c r="DIO285" s="27"/>
      <c r="DIP285" s="37"/>
      <c r="DIQ285" s="29"/>
      <c r="DIR285" s="36"/>
      <c r="DIS285" s="14"/>
      <c r="DIT285" s="11"/>
      <c r="DIU285" s="13"/>
      <c r="DIV285" s="12"/>
      <c r="DIW285" s="12"/>
      <c r="DIX285" s="11"/>
      <c r="DIY285" s="12"/>
      <c r="DIZ285" s="162"/>
      <c r="DJA285" s="37"/>
      <c r="DJB285" s="37"/>
      <c r="DJC285" s="37"/>
      <c r="DJD285" s="37"/>
      <c r="DJE285" s="37"/>
      <c r="DJF285" s="28"/>
      <c r="DJG285" s="11"/>
      <c r="DJH285" s="10"/>
      <c r="DJI285" s="37"/>
      <c r="DJJ285" s="162"/>
      <c r="DJK285" s="162"/>
      <c r="DJL285" s="29"/>
      <c r="DJM285" s="12"/>
      <c r="DJN285" s="37"/>
      <c r="DJO285" s="37"/>
      <c r="DJP285" s="11"/>
      <c r="DJQ285" s="24"/>
      <c r="DJR285" s="28"/>
      <c r="DJS285" s="11"/>
      <c r="DJT285" s="12"/>
      <c r="DJU285" s="27"/>
      <c r="DJV285" s="37"/>
      <c r="DJW285" s="29"/>
      <c r="DJX285" s="36"/>
      <c r="DJY285" s="14"/>
      <c r="DJZ285" s="11"/>
      <c r="DKA285" s="13"/>
      <c r="DKB285" s="12"/>
      <c r="DKC285" s="12"/>
      <c r="DKD285" s="11"/>
      <c r="DKE285" s="12"/>
      <c r="DKF285" s="162"/>
      <c r="DKG285" s="37"/>
      <c r="DKH285" s="37"/>
      <c r="DKI285" s="37"/>
      <c r="DKJ285" s="37"/>
      <c r="DKK285" s="37"/>
      <c r="DKL285" s="28"/>
      <c r="DKM285" s="11"/>
      <c r="DKN285" s="10"/>
      <c r="DKO285" s="37"/>
      <c r="DKP285" s="162"/>
      <c r="DKQ285" s="162"/>
      <c r="DKR285" s="29"/>
      <c r="DKS285" s="12"/>
      <c r="DKT285" s="37"/>
      <c r="DKU285" s="37"/>
      <c r="DKV285" s="11"/>
      <c r="DKW285" s="24"/>
      <c r="DKX285" s="28"/>
      <c r="DKY285" s="11"/>
      <c r="DKZ285" s="12"/>
      <c r="DLA285" s="27"/>
      <c r="DLB285" s="37"/>
      <c r="DLC285" s="29"/>
      <c r="DLD285" s="36"/>
      <c r="DLE285" s="14"/>
      <c r="DLF285" s="11"/>
      <c r="DLG285" s="13"/>
      <c r="DLH285" s="12"/>
      <c r="DLI285" s="12"/>
      <c r="DLJ285" s="11"/>
      <c r="DLK285" s="12"/>
      <c r="DLL285" s="162"/>
      <c r="DLM285" s="37"/>
      <c r="DLN285" s="37"/>
      <c r="DLO285" s="37"/>
      <c r="DLP285" s="37"/>
      <c r="DLQ285" s="37"/>
      <c r="DLR285" s="28"/>
      <c r="DLS285" s="11"/>
      <c r="DLT285" s="10"/>
      <c r="DLU285" s="37"/>
      <c r="DLV285" s="162"/>
      <c r="DLW285" s="162"/>
      <c r="DLX285" s="29"/>
      <c r="DLY285" s="12"/>
      <c r="DLZ285" s="37"/>
      <c r="DMA285" s="37"/>
      <c r="DMB285" s="11"/>
      <c r="DMC285" s="24"/>
      <c r="DMD285" s="28"/>
      <c r="DME285" s="11"/>
      <c r="DMF285" s="12"/>
      <c r="DMG285" s="27"/>
      <c r="DMH285" s="37"/>
      <c r="DMI285" s="29"/>
      <c r="DMJ285" s="36"/>
      <c r="DMK285" s="14"/>
      <c r="DML285" s="11"/>
      <c r="DMM285" s="13"/>
      <c r="DMN285" s="12"/>
      <c r="DMO285" s="12"/>
      <c r="DMP285" s="11"/>
      <c r="DMQ285" s="12"/>
      <c r="DMR285" s="162"/>
      <c r="DMS285" s="37"/>
      <c r="DMT285" s="37"/>
      <c r="DMU285" s="37"/>
      <c r="DMV285" s="37"/>
      <c r="DMW285" s="37"/>
      <c r="DMX285" s="28"/>
      <c r="DMY285" s="11"/>
      <c r="DMZ285" s="10"/>
      <c r="DNA285" s="37"/>
      <c r="DNB285" s="162"/>
      <c r="DNC285" s="162"/>
      <c r="DND285" s="29"/>
      <c r="DNE285" s="12"/>
      <c r="DNF285" s="37"/>
      <c r="DNG285" s="37"/>
      <c r="DNH285" s="11"/>
      <c r="DNI285" s="24"/>
      <c r="DNJ285" s="28"/>
      <c r="DNK285" s="11"/>
      <c r="DNL285" s="12"/>
      <c r="DNM285" s="27"/>
      <c r="DNN285" s="37"/>
      <c r="DNO285" s="29"/>
      <c r="DNP285" s="36"/>
      <c r="DNQ285" s="14"/>
      <c r="DNR285" s="11"/>
      <c r="DNS285" s="13"/>
      <c r="DNT285" s="12"/>
      <c r="DNU285" s="12"/>
      <c r="DNV285" s="11"/>
      <c r="DNW285" s="12"/>
      <c r="DNX285" s="162"/>
      <c r="DNY285" s="37"/>
      <c r="DNZ285" s="37"/>
      <c r="DOA285" s="37"/>
      <c r="DOB285" s="37"/>
      <c r="DOC285" s="37"/>
      <c r="DOD285" s="28"/>
      <c r="DOE285" s="11"/>
      <c r="DOF285" s="10"/>
      <c r="DOG285" s="37"/>
      <c r="DOH285" s="162"/>
      <c r="DOI285" s="162"/>
      <c r="DOJ285" s="29"/>
      <c r="DOK285" s="12"/>
      <c r="DOL285" s="37"/>
      <c r="DOM285" s="37"/>
      <c r="DON285" s="11"/>
      <c r="DOO285" s="24"/>
      <c r="DOP285" s="28"/>
      <c r="DOQ285" s="11"/>
      <c r="DOR285" s="12"/>
      <c r="DOS285" s="27"/>
      <c r="DOT285" s="37"/>
      <c r="DOU285" s="29"/>
      <c r="DOV285" s="36"/>
      <c r="DOW285" s="14"/>
      <c r="DOX285" s="11"/>
      <c r="DOY285" s="13"/>
      <c r="DOZ285" s="12"/>
      <c r="DPA285" s="12"/>
      <c r="DPB285" s="11"/>
      <c r="DPC285" s="12"/>
      <c r="DPD285" s="162"/>
      <c r="DPE285" s="37"/>
      <c r="DPF285" s="37"/>
      <c r="DPG285" s="37"/>
      <c r="DPH285" s="37"/>
      <c r="DPI285" s="37"/>
      <c r="DPJ285" s="28"/>
      <c r="DPK285" s="11"/>
      <c r="DPL285" s="10"/>
      <c r="DPM285" s="37"/>
      <c r="DPN285" s="162"/>
      <c r="DPO285" s="162"/>
      <c r="DPP285" s="29"/>
      <c r="DPQ285" s="12"/>
      <c r="DPR285" s="37"/>
      <c r="DPS285" s="37"/>
      <c r="DPT285" s="11"/>
      <c r="DPU285" s="24"/>
      <c r="DPV285" s="28"/>
      <c r="DPW285" s="11"/>
      <c r="DPX285" s="12"/>
      <c r="DPY285" s="27"/>
      <c r="DPZ285" s="37"/>
      <c r="DQA285" s="29"/>
      <c r="DQB285" s="36"/>
      <c r="DQC285" s="14"/>
      <c r="DQD285" s="11"/>
      <c r="DQE285" s="13"/>
      <c r="DQF285" s="12"/>
      <c r="DQG285" s="12"/>
      <c r="DQH285" s="11"/>
      <c r="DQI285" s="12"/>
      <c r="DQJ285" s="162"/>
      <c r="DQK285" s="37"/>
      <c r="DQL285" s="37"/>
      <c r="DQM285" s="37"/>
      <c r="DQN285" s="37"/>
      <c r="DQO285" s="37"/>
      <c r="DQP285" s="28"/>
      <c r="DQQ285" s="11"/>
      <c r="DQR285" s="10"/>
      <c r="DQS285" s="37"/>
      <c r="DQT285" s="162"/>
      <c r="DQU285" s="162"/>
      <c r="DQV285" s="29"/>
      <c r="DQW285" s="12"/>
      <c r="DQX285" s="37"/>
      <c r="DQY285" s="37"/>
      <c r="DQZ285" s="11"/>
      <c r="DRA285" s="24"/>
      <c r="DRB285" s="28"/>
      <c r="DRC285" s="11"/>
      <c r="DRD285" s="12"/>
      <c r="DRE285" s="27"/>
      <c r="DRF285" s="37"/>
      <c r="DRG285" s="29"/>
      <c r="DRH285" s="36"/>
      <c r="DRI285" s="14"/>
      <c r="DRJ285" s="11"/>
      <c r="DRK285" s="13"/>
      <c r="DRL285" s="12"/>
      <c r="DRM285" s="12"/>
      <c r="DRN285" s="11"/>
      <c r="DRO285" s="12"/>
      <c r="DRP285" s="162"/>
      <c r="DRQ285" s="37"/>
      <c r="DRR285" s="37"/>
      <c r="DRS285" s="37"/>
      <c r="DRT285" s="37"/>
      <c r="DRU285" s="37"/>
      <c r="DRV285" s="28"/>
      <c r="DRW285" s="11"/>
      <c r="DRX285" s="10"/>
      <c r="DRY285" s="37"/>
      <c r="DRZ285" s="162"/>
      <c r="DSA285" s="162"/>
      <c r="DSB285" s="29"/>
      <c r="DSC285" s="12"/>
      <c r="DSD285" s="37"/>
      <c r="DSE285" s="37"/>
      <c r="DSF285" s="11"/>
      <c r="DSG285" s="24"/>
      <c r="DSH285" s="28"/>
      <c r="DSI285" s="11"/>
      <c r="DSJ285" s="12"/>
      <c r="DSK285" s="27"/>
      <c r="DSL285" s="37"/>
      <c r="DSM285" s="29"/>
      <c r="DSN285" s="36"/>
      <c r="DSO285" s="14"/>
      <c r="DSP285" s="11"/>
      <c r="DSQ285" s="13"/>
      <c r="DSR285" s="12"/>
      <c r="DSS285" s="12"/>
      <c r="DST285" s="11"/>
      <c r="DSU285" s="12"/>
      <c r="DSV285" s="162"/>
      <c r="DSW285" s="37"/>
      <c r="DSX285" s="37"/>
      <c r="DSY285" s="37"/>
      <c r="DSZ285" s="37"/>
      <c r="DTA285" s="37"/>
      <c r="DTB285" s="28"/>
      <c r="DTC285" s="11"/>
      <c r="DTD285" s="10"/>
      <c r="DTE285" s="37"/>
      <c r="DTF285" s="162"/>
      <c r="DTG285" s="162"/>
      <c r="DTH285" s="29"/>
      <c r="DTI285" s="12"/>
      <c r="DTJ285" s="37"/>
      <c r="DTK285" s="37"/>
      <c r="DTL285" s="11"/>
      <c r="DTM285" s="24"/>
      <c r="DTN285" s="28"/>
      <c r="DTO285" s="11"/>
      <c r="DTP285" s="12"/>
      <c r="DTQ285" s="27"/>
      <c r="DTR285" s="37"/>
      <c r="DTS285" s="29"/>
      <c r="DTT285" s="36"/>
      <c r="DTU285" s="14"/>
      <c r="DTV285" s="11"/>
      <c r="DTW285" s="13"/>
      <c r="DTX285" s="12"/>
      <c r="DTY285" s="12"/>
      <c r="DTZ285" s="11"/>
      <c r="DUA285" s="12"/>
      <c r="DUB285" s="162"/>
      <c r="DUC285" s="37"/>
      <c r="DUD285" s="37"/>
      <c r="DUE285" s="37"/>
      <c r="DUF285" s="37"/>
      <c r="DUG285" s="37"/>
      <c r="DUH285" s="28"/>
      <c r="DUI285" s="11"/>
      <c r="DUJ285" s="10"/>
      <c r="DUK285" s="37"/>
      <c r="DUL285" s="162"/>
      <c r="DUM285" s="162"/>
      <c r="DUN285" s="29"/>
      <c r="DUO285" s="12"/>
      <c r="DUP285" s="37"/>
      <c r="DUQ285" s="37"/>
      <c r="DUR285" s="11"/>
      <c r="DUS285" s="24"/>
      <c r="DUT285" s="28"/>
      <c r="DUU285" s="11"/>
      <c r="DUV285" s="12"/>
      <c r="DUW285" s="27"/>
      <c r="DUX285" s="37"/>
      <c r="DUY285" s="29"/>
      <c r="DUZ285" s="36"/>
      <c r="DVA285" s="14"/>
      <c r="DVB285" s="11"/>
      <c r="DVC285" s="13"/>
      <c r="DVD285" s="12"/>
      <c r="DVE285" s="12"/>
      <c r="DVF285" s="11"/>
      <c r="DVG285" s="12"/>
      <c r="DVH285" s="162"/>
      <c r="DVI285" s="37"/>
      <c r="DVJ285" s="37"/>
      <c r="DVK285" s="37"/>
      <c r="DVL285" s="37"/>
      <c r="DVM285" s="37"/>
      <c r="DVN285" s="28"/>
      <c r="DVO285" s="11"/>
      <c r="DVP285" s="10"/>
      <c r="DVQ285" s="37"/>
      <c r="DVR285" s="162"/>
      <c r="DVS285" s="162"/>
      <c r="DVT285" s="29"/>
      <c r="DVU285" s="12"/>
      <c r="DVV285" s="37"/>
      <c r="DVW285" s="37"/>
      <c r="DVX285" s="11"/>
      <c r="DVY285" s="24"/>
      <c r="DVZ285" s="28"/>
      <c r="DWA285" s="11"/>
      <c r="DWB285" s="12"/>
      <c r="DWC285" s="27"/>
      <c r="DWD285" s="37"/>
      <c r="DWE285" s="29"/>
      <c r="DWF285" s="36"/>
      <c r="DWG285" s="14"/>
      <c r="DWH285" s="11"/>
      <c r="DWI285" s="13"/>
      <c r="DWJ285" s="12"/>
      <c r="DWK285" s="12"/>
      <c r="DWL285" s="11"/>
      <c r="DWM285" s="12"/>
      <c r="DWN285" s="162"/>
      <c r="DWO285" s="37"/>
      <c r="DWP285" s="37"/>
      <c r="DWQ285" s="37"/>
      <c r="DWR285" s="37"/>
      <c r="DWS285" s="37"/>
      <c r="DWT285" s="28"/>
      <c r="DWU285" s="11"/>
      <c r="DWV285" s="10"/>
      <c r="DWW285" s="37"/>
      <c r="DWX285" s="162"/>
      <c r="DWY285" s="162"/>
      <c r="DWZ285" s="29"/>
      <c r="DXA285" s="12"/>
      <c r="DXB285" s="37"/>
      <c r="DXC285" s="37"/>
      <c r="DXD285" s="11"/>
      <c r="DXE285" s="24"/>
      <c r="DXF285" s="28"/>
      <c r="DXG285" s="11"/>
      <c r="DXH285" s="12"/>
      <c r="DXI285" s="27"/>
      <c r="DXJ285" s="37"/>
      <c r="DXK285" s="29"/>
      <c r="DXL285" s="36"/>
      <c r="DXM285" s="14"/>
      <c r="DXN285" s="11"/>
      <c r="DXO285" s="13"/>
      <c r="DXP285" s="12"/>
      <c r="DXQ285" s="12"/>
      <c r="DXR285" s="11"/>
      <c r="DXS285" s="12"/>
      <c r="DXT285" s="162"/>
      <c r="DXU285" s="37"/>
      <c r="DXV285" s="37"/>
      <c r="DXW285" s="37"/>
      <c r="DXX285" s="37"/>
      <c r="DXY285" s="37"/>
      <c r="DXZ285" s="28"/>
      <c r="DYA285" s="11"/>
      <c r="DYB285" s="10"/>
      <c r="DYC285" s="37"/>
      <c r="DYD285" s="162"/>
      <c r="DYE285" s="162"/>
      <c r="DYF285" s="29"/>
      <c r="DYG285" s="12"/>
      <c r="DYH285" s="37"/>
      <c r="DYI285" s="37"/>
      <c r="DYJ285" s="11"/>
      <c r="DYK285" s="24"/>
      <c r="DYL285" s="28"/>
      <c r="DYM285" s="11"/>
      <c r="DYN285" s="12"/>
      <c r="DYO285" s="27"/>
      <c r="DYP285" s="37"/>
      <c r="DYQ285" s="29"/>
      <c r="DYR285" s="36"/>
      <c r="DYS285" s="14"/>
      <c r="DYT285" s="11"/>
      <c r="DYU285" s="13"/>
      <c r="DYV285" s="12"/>
      <c r="DYW285" s="12"/>
      <c r="DYX285" s="11"/>
      <c r="DYY285" s="12"/>
      <c r="DYZ285" s="162"/>
      <c r="DZA285" s="37"/>
      <c r="DZB285" s="37"/>
      <c r="DZC285" s="37"/>
      <c r="DZD285" s="37"/>
      <c r="DZE285" s="37"/>
      <c r="DZF285" s="28"/>
      <c r="DZG285" s="11"/>
      <c r="DZH285" s="10"/>
      <c r="DZI285" s="37"/>
      <c r="DZJ285" s="162"/>
      <c r="DZK285" s="162"/>
      <c r="DZL285" s="29"/>
      <c r="DZM285" s="12"/>
      <c r="DZN285" s="37"/>
      <c r="DZO285" s="37"/>
      <c r="DZP285" s="11"/>
      <c r="DZQ285" s="24"/>
      <c r="DZR285" s="28"/>
      <c r="DZS285" s="11"/>
      <c r="DZT285" s="12"/>
      <c r="DZU285" s="27"/>
      <c r="DZV285" s="37"/>
      <c r="DZW285" s="29"/>
      <c r="DZX285" s="36"/>
      <c r="DZY285" s="14"/>
      <c r="DZZ285" s="11"/>
      <c r="EAA285" s="13"/>
      <c r="EAB285" s="12"/>
      <c r="EAC285" s="12"/>
      <c r="EAD285" s="11"/>
      <c r="EAE285" s="12"/>
      <c r="EAF285" s="162"/>
      <c r="EAG285" s="37"/>
      <c r="EAH285" s="37"/>
      <c r="EAI285" s="37"/>
      <c r="EAJ285" s="37"/>
      <c r="EAK285" s="37"/>
      <c r="EAL285" s="28"/>
      <c r="EAM285" s="11"/>
      <c r="EAN285" s="10"/>
      <c r="EAO285" s="37"/>
      <c r="EAP285" s="162"/>
      <c r="EAQ285" s="162"/>
      <c r="EAR285" s="29"/>
      <c r="EAS285" s="12"/>
      <c r="EAT285" s="37"/>
      <c r="EAU285" s="37"/>
      <c r="EAV285" s="11"/>
      <c r="EAW285" s="24"/>
      <c r="EAX285" s="28"/>
      <c r="EAY285" s="11"/>
      <c r="EAZ285" s="12"/>
      <c r="EBA285" s="27"/>
      <c r="EBB285" s="37"/>
      <c r="EBC285" s="29"/>
      <c r="EBD285" s="36"/>
      <c r="EBE285" s="14"/>
      <c r="EBF285" s="11"/>
      <c r="EBG285" s="13"/>
      <c r="EBH285" s="12"/>
      <c r="EBI285" s="12"/>
      <c r="EBJ285" s="11"/>
      <c r="EBK285" s="12"/>
      <c r="EBL285" s="162"/>
      <c r="EBM285" s="37"/>
      <c r="EBN285" s="37"/>
      <c r="EBO285" s="37"/>
      <c r="EBP285" s="37"/>
      <c r="EBQ285" s="37"/>
      <c r="EBR285" s="28"/>
      <c r="EBS285" s="11"/>
      <c r="EBT285" s="10"/>
      <c r="EBU285" s="37"/>
      <c r="EBV285" s="162"/>
      <c r="EBW285" s="162"/>
      <c r="EBX285" s="29"/>
      <c r="EBY285" s="12"/>
      <c r="EBZ285" s="37"/>
      <c r="ECA285" s="37"/>
      <c r="ECB285" s="11"/>
      <c r="ECC285" s="24"/>
      <c r="ECD285" s="28"/>
      <c r="ECE285" s="11"/>
      <c r="ECF285" s="12"/>
      <c r="ECG285" s="27"/>
      <c r="ECH285" s="37"/>
      <c r="ECI285" s="29"/>
      <c r="ECJ285" s="36"/>
      <c r="ECK285" s="14"/>
      <c r="ECL285" s="11"/>
      <c r="ECM285" s="13"/>
      <c r="ECN285" s="12"/>
      <c r="ECO285" s="12"/>
      <c r="ECP285" s="11"/>
      <c r="ECQ285" s="12"/>
      <c r="ECR285" s="162"/>
      <c r="ECS285" s="37"/>
      <c r="ECT285" s="37"/>
      <c r="ECU285" s="37"/>
      <c r="ECV285" s="37"/>
      <c r="ECW285" s="37"/>
      <c r="ECX285" s="28"/>
      <c r="ECY285" s="11"/>
      <c r="ECZ285" s="10"/>
      <c r="EDA285" s="37"/>
      <c r="EDB285" s="162"/>
      <c r="EDC285" s="162"/>
      <c r="EDD285" s="29"/>
      <c r="EDE285" s="12"/>
      <c r="EDF285" s="37"/>
      <c r="EDG285" s="37"/>
      <c r="EDH285" s="11"/>
      <c r="EDI285" s="24"/>
      <c r="EDJ285" s="28"/>
      <c r="EDK285" s="11"/>
      <c r="EDL285" s="12"/>
      <c r="EDM285" s="27"/>
      <c r="EDN285" s="37"/>
      <c r="EDO285" s="29"/>
      <c r="EDP285" s="36"/>
      <c r="EDQ285" s="14"/>
      <c r="EDR285" s="11"/>
      <c r="EDS285" s="13"/>
      <c r="EDT285" s="12"/>
      <c r="EDU285" s="12"/>
      <c r="EDV285" s="11"/>
      <c r="EDW285" s="12"/>
      <c r="EDX285" s="162"/>
      <c r="EDY285" s="37"/>
      <c r="EDZ285" s="37"/>
      <c r="EEA285" s="37"/>
      <c r="EEB285" s="37"/>
      <c r="EEC285" s="37"/>
      <c r="EED285" s="28"/>
      <c r="EEE285" s="11"/>
      <c r="EEF285" s="10"/>
      <c r="EEG285" s="37"/>
      <c r="EEH285" s="162"/>
      <c r="EEI285" s="162"/>
      <c r="EEJ285" s="29"/>
      <c r="EEK285" s="12"/>
      <c r="EEL285" s="37"/>
      <c r="EEM285" s="37"/>
      <c r="EEN285" s="11"/>
      <c r="EEO285" s="24"/>
      <c r="EEP285" s="28"/>
      <c r="EEQ285" s="11"/>
      <c r="EER285" s="12"/>
      <c r="EES285" s="27"/>
      <c r="EET285" s="37"/>
      <c r="EEU285" s="29"/>
      <c r="EEV285" s="36"/>
      <c r="EEW285" s="14"/>
      <c r="EEX285" s="11"/>
      <c r="EEY285" s="13"/>
      <c r="EEZ285" s="12"/>
      <c r="EFA285" s="12"/>
      <c r="EFB285" s="11"/>
      <c r="EFC285" s="12"/>
      <c r="EFD285" s="162"/>
      <c r="EFE285" s="37"/>
      <c r="EFF285" s="37"/>
      <c r="EFG285" s="37"/>
      <c r="EFH285" s="37"/>
      <c r="EFI285" s="37"/>
      <c r="EFJ285" s="28"/>
      <c r="EFK285" s="11"/>
      <c r="EFL285" s="10"/>
      <c r="EFM285" s="37"/>
      <c r="EFN285" s="162"/>
      <c r="EFO285" s="162"/>
      <c r="EFP285" s="29"/>
      <c r="EFQ285" s="12"/>
      <c r="EFR285" s="37"/>
      <c r="EFS285" s="37"/>
      <c r="EFT285" s="11"/>
      <c r="EFU285" s="24"/>
      <c r="EFV285" s="28"/>
      <c r="EFW285" s="11"/>
      <c r="EFX285" s="12"/>
      <c r="EFY285" s="27"/>
      <c r="EFZ285" s="37"/>
      <c r="EGA285" s="29"/>
      <c r="EGB285" s="36"/>
      <c r="EGC285" s="14"/>
      <c r="EGD285" s="11"/>
      <c r="EGE285" s="13"/>
      <c r="EGF285" s="12"/>
      <c r="EGG285" s="12"/>
      <c r="EGH285" s="11"/>
      <c r="EGI285" s="12"/>
      <c r="EGJ285" s="162"/>
      <c r="EGK285" s="37"/>
      <c r="EGL285" s="37"/>
      <c r="EGM285" s="37"/>
      <c r="EGN285" s="37"/>
      <c r="EGO285" s="37"/>
      <c r="EGP285" s="28"/>
      <c r="EGQ285" s="11"/>
      <c r="EGR285" s="10"/>
      <c r="EGS285" s="37"/>
      <c r="EGT285" s="162"/>
      <c r="EGU285" s="162"/>
      <c r="EGV285" s="29"/>
      <c r="EGW285" s="12"/>
      <c r="EGX285" s="37"/>
      <c r="EGY285" s="37"/>
      <c r="EGZ285" s="11"/>
      <c r="EHA285" s="24"/>
      <c r="EHB285" s="28"/>
      <c r="EHC285" s="11"/>
      <c r="EHD285" s="12"/>
      <c r="EHE285" s="27"/>
      <c r="EHF285" s="37"/>
      <c r="EHG285" s="29"/>
      <c r="EHH285" s="36"/>
      <c r="EHI285" s="14"/>
      <c r="EHJ285" s="11"/>
      <c r="EHK285" s="13"/>
      <c r="EHL285" s="12"/>
      <c r="EHM285" s="12"/>
      <c r="EHN285" s="11"/>
      <c r="EHO285" s="12"/>
      <c r="EHP285" s="162"/>
      <c r="EHQ285" s="37"/>
      <c r="EHR285" s="37"/>
      <c r="EHS285" s="37"/>
      <c r="EHT285" s="37"/>
      <c r="EHU285" s="37"/>
      <c r="EHV285" s="28"/>
      <c r="EHW285" s="11"/>
      <c r="EHX285" s="10"/>
      <c r="EHY285" s="37"/>
      <c r="EHZ285" s="162"/>
      <c r="EIA285" s="162"/>
      <c r="EIB285" s="29"/>
      <c r="EIC285" s="12"/>
      <c r="EID285" s="37"/>
      <c r="EIE285" s="37"/>
      <c r="EIF285" s="11"/>
      <c r="EIG285" s="24"/>
      <c r="EIH285" s="28"/>
      <c r="EII285" s="11"/>
      <c r="EIJ285" s="12"/>
      <c r="EIK285" s="27"/>
      <c r="EIL285" s="37"/>
      <c r="EIM285" s="29"/>
      <c r="EIN285" s="36"/>
      <c r="EIO285" s="14"/>
      <c r="EIP285" s="11"/>
      <c r="EIQ285" s="13"/>
      <c r="EIR285" s="12"/>
      <c r="EIS285" s="12"/>
      <c r="EIT285" s="11"/>
      <c r="EIU285" s="12"/>
      <c r="EIV285" s="162"/>
      <c r="EIW285" s="37"/>
      <c r="EIX285" s="37"/>
      <c r="EIY285" s="37"/>
      <c r="EIZ285" s="37"/>
      <c r="EJA285" s="37"/>
      <c r="EJB285" s="28"/>
      <c r="EJC285" s="11"/>
      <c r="EJD285" s="10"/>
      <c r="EJE285" s="37"/>
      <c r="EJF285" s="162"/>
      <c r="EJG285" s="162"/>
      <c r="EJH285" s="29"/>
      <c r="EJI285" s="12"/>
      <c r="EJJ285" s="37"/>
      <c r="EJK285" s="37"/>
      <c r="EJL285" s="11"/>
      <c r="EJM285" s="24"/>
      <c r="EJN285" s="28"/>
      <c r="EJO285" s="11"/>
      <c r="EJP285" s="12"/>
      <c r="EJQ285" s="27"/>
      <c r="EJR285" s="37"/>
      <c r="EJS285" s="29"/>
      <c r="EJT285" s="36"/>
      <c r="EJU285" s="14"/>
      <c r="EJV285" s="11"/>
      <c r="EJW285" s="13"/>
      <c r="EJX285" s="12"/>
      <c r="EJY285" s="12"/>
      <c r="EJZ285" s="11"/>
      <c r="EKA285" s="12"/>
      <c r="EKB285" s="162"/>
      <c r="EKC285" s="37"/>
      <c r="EKD285" s="37"/>
      <c r="EKE285" s="37"/>
      <c r="EKF285" s="37"/>
      <c r="EKG285" s="37"/>
      <c r="EKH285" s="28"/>
      <c r="EKI285" s="11"/>
      <c r="EKJ285" s="10"/>
      <c r="EKK285" s="37"/>
      <c r="EKL285" s="162"/>
      <c r="EKM285" s="162"/>
      <c r="EKN285" s="29"/>
      <c r="EKO285" s="12"/>
      <c r="EKP285" s="37"/>
      <c r="EKQ285" s="37"/>
      <c r="EKR285" s="11"/>
      <c r="EKS285" s="24"/>
      <c r="EKT285" s="28"/>
      <c r="EKU285" s="11"/>
      <c r="EKV285" s="12"/>
      <c r="EKW285" s="27"/>
      <c r="EKX285" s="37"/>
      <c r="EKY285" s="29"/>
      <c r="EKZ285" s="36"/>
      <c r="ELA285" s="14"/>
      <c r="ELB285" s="11"/>
      <c r="ELC285" s="13"/>
      <c r="ELD285" s="12"/>
      <c r="ELE285" s="12"/>
      <c r="ELF285" s="11"/>
      <c r="ELG285" s="12"/>
      <c r="ELH285" s="162"/>
      <c r="ELI285" s="37"/>
      <c r="ELJ285" s="37"/>
      <c r="ELK285" s="37"/>
      <c r="ELL285" s="37"/>
      <c r="ELM285" s="37"/>
      <c r="ELN285" s="28"/>
      <c r="ELO285" s="11"/>
      <c r="ELP285" s="10"/>
      <c r="ELQ285" s="37"/>
      <c r="ELR285" s="162"/>
      <c r="ELS285" s="162"/>
      <c r="ELT285" s="29"/>
      <c r="ELU285" s="12"/>
      <c r="ELV285" s="37"/>
      <c r="ELW285" s="37"/>
      <c r="ELX285" s="11"/>
      <c r="ELY285" s="24"/>
      <c r="ELZ285" s="28"/>
      <c r="EMA285" s="11"/>
      <c r="EMB285" s="12"/>
      <c r="EMC285" s="27"/>
      <c r="EMD285" s="37"/>
      <c r="EME285" s="29"/>
      <c r="EMF285" s="36"/>
      <c r="EMG285" s="14"/>
      <c r="EMH285" s="11"/>
      <c r="EMI285" s="13"/>
      <c r="EMJ285" s="12"/>
      <c r="EMK285" s="12"/>
      <c r="EML285" s="11"/>
      <c r="EMM285" s="12"/>
      <c r="EMN285" s="162"/>
      <c r="EMO285" s="37"/>
      <c r="EMP285" s="37"/>
      <c r="EMQ285" s="37"/>
      <c r="EMR285" s="37"/>
      <c r="EMS285" s="37"/>
      <c r="EMT285" s="28"/>
      <c r="EMU285" s="11"/>
      <c r="EMV285" s="10"/>
      <c r="EMW285" s="37"/>
      <c r="EMX285" s="162"/>
      <c r="EMY285" s="162"/>
      <c r="EMZ285" s="29"/>
      <c r="ENA285" s="12"/>
      <c r="ENB285" s="37"/>
      <c r="ENC285" s="37"/>
      <c r="END285" s="11"/>
      <c r="ENE285" s="24"/>
      <c r="ENF285" s="28"/>
      <c r="ENG285" s="11"/>
      <c r="ENH285" s="12"/>
      <c r="ENI285" s="27"/>
      <c r="ENJ285" s="37"/>
      <c r="ENK285" s="29"/>
      <c r="ENL285" s="36"/>
      <c r="ENM285" s="14"/>
      <c r="ENN285" s="11"/>
      <c r="ENO285" s="13"/>
      <c r="ENP285" s="12"/>
      <c r="ENQ285" s="12"/>
      <c r="ENR285" s="11"/>
      <c r="ENS285" s="12"/>
      <c r="ENT285" s="162"/>
      <c r="ENU285" s="37"/>
      <c r="ENV285" s="37"/>
      <c r="ENW285" s="37"/>
      <c r="ENX285" s="37"/>
      <c r="ENY285" s="37"/>
      <c r="ENZ285" s="28"/>
      <c r="EOA285" s="11"/>
      <c r="EOB285" s="10"/>
      <c r="EOC285" s="37"/>
      <c r="EOD285" s="162"/>
      <c r="EOE285" s="162"/>
      <c r="EOF285" s="29"/>
      <c r="EOG285" s="12"/>
      <c r="EOH285" s="37"/>
      <c r="EOI285" s="37"/>
      <c r="EOJ285" s="11"/>
      <c r="EOK285" s="24"/>
      <c r="EOL285" s="28"/>
      <c r="EOM285" s="11"/>
      <c r="EON285" s="12"/>
      <c r="EOO285" s="27"/>
      <c r="EOP285" s="37"/>
      <c r="EOQ285" s="29"/>
      <c r="EOR285" s="36"/>
      <c r="EOS285" s="14"/>
      <c r="EOT285" s="11"/>
      <c r="EOU285" s="13"/>
      <c r="EOV285" s="12"/>
      <c r="EOW285" s="12"/>
      <c r="EOX285" s="11"/>
      <c r="EOY285" s="12"/>
      <c r="EOZ285" s="162"/>
      <c r="EPA285" s="37"/>
      <c r="EPB285" s="37"/>
      <c r="EPC285" s="37"/>
      <c r="EPD285" s="37"/>
      <c r="EPE285" s="37"/>
      <c r="EPF285" s="28"/>
      <c r="EPG285" s="11"/>
      <c r="EPH285" s="10"/>
      <c r="EPI285" s="37"/>
      <c r="EPJ285" s="162"/>
      <c r="EPK285" s="162"/>
      <c r="EPL285" s="29"/>
      <c r="EPM285" s="12"/>
      <c r="EPN285" s="37"/>
      <c r="EPO285" s="37"/>
      <c r="EPP285" s="11"/>
      <c r="EPQ285" s="24"/>
      <c r="EPR285" s="28"/>
      <c r="EPS285" s="11"/>
      <c r="EPT285" s="12"/>
      <c r="EPU285" s="27"/>
      <c r="EPV285" s="37"/>
      <c r="EPW285" s="29"/>
      <c r="EPX285" s="36"/>
      <c r="EPY285" s="14"/>
      <c r="EPZ285" s="11"/>
      <c r="EQA285" s="13"/>
      <c r="EQB285" s="12"/>
      <c r="EQC285" s="12"/>
      <c r="EQD285" s="11"/>
      <c r="EQE285" s="12"/>
      <c r="EQF285" s="162"/>
      <c r="EQG285" s="37"/>
      <c r="EQH285" s="37"/>
      <c r="EQI285" s="37"/>
      <c r="EQJ285" s="37"/>
      <c r="EQK285" s="37"/>
      <c r="EQL285" s="28"/>
      <c r="EQM285" s="11"/>
      <c r="EQN285" s="10"/>
      <c r="EQO285" s="37"/>
      <c r="EQP285" s="162"/>
      <c r="EQQ285" s="162"/>
      <c r="EQR285" s="29"/>
      <c r="EQS285" s="12"/>
      <c r="EQT285" s="37"/>
      <c r="EQU285" s="37"/>
      <c r="EQV285" s="11"/>
      <c r="EQW285" s="24"/>
      <c r="EQX285" s="28"/>
      <c r="EQY285" s="11"/>
      <c r="EQZ285" s="12"/>
      <c r="ERA285" s="27"/>
      <c r="ERB285" s="37"/>
      <c r="ERC285" s="29"/>
      <c r="ERD285" s="36"/>
      <c r="ERE285" s="14"/>
      <c r="ERF285" s="11"/>
      <c r="ERG285" s="13"/>
      <c r="ERH285" s="12"/>
      <c r="ERI285" s="12"/>
      <c r="ERJ285" s="11"/>
      <c r="ERK285" s="12"/>
      <c r="ERL285" s="162"/>
      <c r="ERM285" s="37"/>
      <c r="ERN285" s="37"/>
      <c r="ERO285" s="37"/>
      <c r="ERP285" s="37"/>
      <c r="ERQ285" s="37"/>
      <c r="ERR285" s="28"/>
      <c r="ERS285" s="11"/>
      <c r="ERT285" s="10"/>
      <c r="ERU285" s="37"/>
      <c r="ERV285" s="162"/>
      <c r="ERW285" s="162"/>
      <c r="ERX285" s="29"/>
      <c r="ERY285" s="12"/>
      <c r="ERZ285" s="37"/>
      <c r="ESA285" s="37"/>
      <c r="ESB285" s="11"/>
      <c r="ESC285" s="24"/>
      <c r="ESD285" s="28"/>
      <c r="ESE285" s="11"/>
      <c r="ESF285" s="12"/>
      <c r="ESG285" s="27"/>
      <c r="ESH285" s="37"/>
      <c r="ESI285" s="29"/>
      <c r="ESJ285" s="36"/>
      <c r="ESK285" s="14"/>
      <c r="ESL285" s="11"/>
      <c r="ESM285" s="13"/>
      <c r="ESN285" s="12"/>
      <c r="ESO285" s="12"/>
      <c r="ESP285" s="11"/>
      <c r="ESQ285" s="12"/>
      <c r="ESR285" s="162"/>
      <c r="ESS285" s="37"/>
      <c r="EST285" s="37"/>
      <c r="ESU285" s="37"/>
      <c r="ESV285" s="37"/>
      <c r="ESW285" s="37"/>
      <c r="ESX285" s="28"/>
      <c r="ESY285" s="11"/>
      <c r="ESZ285" s="10"/>
      <c r="ETA285" s="37"/>
      <c r="ETB285" s="162"/>
      <c r="ETC285" s="162"/>
      <c r="ETD285" s="29"/>
      <c r="ETE285" s="12"/>
      <c r="ETF285" s="37"/>
      <c r="ETG285" s="37"/>
      <c r="ETH285" s="11"/>
      <c r="ETI285" s="24"/>
      <c r="ETJ285" s="28"/>
      <c r="ETK285" s="11"/>
      <c r="ETL285" s="12"/>
      <c r="ETM285" s="27"/>
      <c r="ETN285" s="37"/>
      <c r="ETO285" s="29"/>
      <c r="ETP285" s="36"/>
      <c r="ETQ285" s="14"/>
      <c r="ETR285" s="11"/>
      <c r="ETS285" s="13"/>
      <c r="ETT285" s="12"/>
      <c r="ETU285" s="12"/>
      <c r="ETV285" s="11"/>
      <c r="ETW285" s="12"/>
      <c r="ETX285" s="162"/>
      <c r="ETY285" s="37"/>
      <c r="ETZ285" s="37"/>
      <c r="EUA285" s="37"/>
      <c r="EUB285" s="37"/>
      <c r="EUC285" s="37"/>
      <c r="EUD285" s="28"/>
      <c r="EUE285" s="11"/>
      <c r="EUF285" s="10"/>
      <c r="EUG285" s="37"/>
      <c r="EUH285" s="162"/>
      <c r="EUI285" s="162"/>
      <c r="EUJ285" s="29"/>
      <c r="EUK285" s="12"/>
      <c r="EUL285" s="37"/>
      <c r="EUM285" s="37"/>
      <c r="EUN285" s="11"/>
      <c r="EUO285" s="24"/>
      <c r="EUP285" s="28"/>
      <c r="EUQ285" s="11"/>
      <c r="EUR285" s="12"/>
      <c r="EUS285" s="27"/>
      <c r="EUT285" s="37"/>
      <c r="EUU285" s="29"/>
      <c r="EUV285" s="36"/>
      <c r="EUW285" s="14"/>
      <c r="EUX285" s="11"/>
      <c r="EUY285" s="13"/>
      <c r="EUZ285" s="12"/>
      <c r="EVA285" s="12"/>
      <c r="EVB285" s="11"/>
      <c r="EVC285" s="12"/>
      <c r="EVD285" s="162"/>
      <c r="EVE285" s="37"/>
      <c r="EVF285" s="37"/>
      <c r="EVG285" s="37"/>
      <c r="EVH285" s="37"/>
      <c r="EVI285" s="37"/>
      <c r="EVJ285" s="28"/>
      <c r="EVK285" s="11"/>
      <c r="EVL285" s="10"/>
      <c r="EVM285" s="37"/>
      <c r="EVN285" s="162"/>
      <c r="EVO285" s="162"/>
      <c r="EVP285" s="29"/>
      <c r="EVQ285" s="12"/>
      <c r="EVR285" s="37"/>
      <c r="EVS285" s="37"/>
      <c r="EVT285" s="11"/>
      <c r="EVU285" s="24"/>
      <c r="EVV285" s="28"/>
      <c r="EVW285" s="11"/>
      <c r="EVX285" s="12"/>
      <c r="EVY285" s="27"/>
      <c r="EVZ285" s="37"/>
      <c r="EWA285" s="29"/>
      <c r="EWB285" s="36"/>
      <c r="EWC285" s="14"/>
      <c r="EWD285" s="11"/>
      <c r="EWE285" s="13"/>
      <c r="EWF285" s="12"/>
      <c r="EWG285" s="12"/>
      <c r="EWH285" s="11"/>
      <c r="EWI285" s="12"/>
      <c r="EWJ285" s="162"/>
      <c r="EWK285" s="37"/>
      <c r="EWL285" s="37"/>
      <c r="EWM285" s="37"/>
      <c r="EWN285" s="37"/>
      <c r="EWO285" s="37"/>
      <c r="EWP285" s="28"/>
      <c r="EWQ285" s="11"/>
      <c r="EWR285" s="10"/>
      <c r="EWS285" s="37"/>
      <c r="EWT285" s="162"/>
      <c r="EWU285" s="162"/>
      <c r="EWV285" s="29"/>
      <c r="EWW285" s="12"/>
      <c r="EWX285" s="37"/>
      <c r="EWY285" s="37"/>
      <c r="EWZ285" s="11"/>
      <c r="EXA285" s="24"/>
      <c r="EXB285" s="28"/>
      <c r="EXC285" s="11"/>
      <c r="EXD285" s="12"/>
      <c r="EXE285" s="27"/>
      <c r="EXF285" s="37"/>
      <c r="EXG285" s="29"/>
      <c r="EXH285" s="36"/>
      <c r="EXI285" s="14"/>
      <c r="EXJ285" s="11"/>
      <c r="EXK285" s="13"/>
      <c r="EXL285" s="12"/>
      <c r="EXM285" s="12"/>
      <c r="EXN285" s="11"/>
      <c r="EXO285" s="12"/>
      <c r="EXP285" s="162"/>
      <c r="EXQ285" s="37"/>
      <c r="EXR285" s="37"/>
      <c r="EXS285" s="37"/>
      <c r="EXT285" s="37"/>
      <c r="EXU285" s="37"/>
      <c r="EXV285" s="28"/>
      <c r="EXW285" s="11"/>
      <c r="EXX285" s="10"/>
      <c r="EXY285" s="37"/>
      <c r="EXZ285" s="162"/>
      <c r="EYA285" s="162"/>
      <c r="EYB285" s="29"/>
      <c r="EYC285" s="12"/>
      <c r="EYD285" s="37"/>
      <c r="EYE285" s="37"/>
      <c r="EYF285" s="11"/>
      <c r="EYG285" s="24"/>
      <c r="EYH285" s="28"/>
      <c r="EYI285" s="11"/>
      <c r="EYJ285" s="12"/>
      <c r="EYK285" s="27"/>
      <c r="EYL285" s="37"/>
      <c r="EYM285" s="29"/>
      <c r="EYN285" s="36"/>
      <c r="EYO285" s="14"/>
      <c r="EYP285" s="11"/>
      <c r="EYQ285" s="13"/>
      <c r="EYR285" s="12"/>
      <c r="EYS285" s="12"/>
      <c r="EYT285" s="11"/>
      <c r="EYU285" s="12"/>
      <c r="EYV285" s="162"/>
      <c r="EYW285" s="37"/>
      <c r="EYX285" s="37"/>
      <c r="EYY285" s="37"/>
      <c r="EYZ285" s="37"/>
      <c r="EZA285" s="37"/>
      <c r="EZB285" s="28"/>
      <c r="EZC285" s="11"/>
      <c r="EZD285" s="10"/>
      <c r="EZE285" s="37"/>
      <c r="EZF285" s="162"/>
      <c r="EZG285" s="162"/>
      <c r="EZH285" s="29"/>
      <c r="EZI285" s="12"/>
      <c r="EZJ285" s="37"/>
      <c r="EZK285" s="37"/>
      <c r="EZL285" s="11"/>
      <c r="EZM285" s="24"/>
      <c r="EZN285" s="28"/>
      <c r="EZO285" s="11"/>
      <c r="EZP285" s="12"/>
      <c r="EZQ285" s="27"/>
      <c r="EZR285" s="37"/>
      <c r="EZS285" s="29"/>
      <c r="EZT285" s="36"/>
      <c r="EZU285" s="14"/>
      <c r="EZV285" s="11"/>
      <c r="EZW285" s="13"/>
      <c r="EZX285" s="12"/>
      <c r="EZY285" s="12"/>
      <c r="EZZ285" s="11"/>
      <c r="FAA285" s="12"/>
      <c r="FAB285" s="162"/>
      <c r="FAC285" s="37"/>
      <c r="FAD285" s="37"/>
      <c r="FAE285" s="37"/>
      <c r="FAF285" s="37"/>
      <c r="FAG285" s="37"/>
      <c r="FAH285" s="28"/>
      <c r="FAI285" s="11"/>
      <c r="FAJ285" s="10"/>
      <c r="FAK285" s="37"/>
      <c r="FAL285" s="162"/>
      <c r="FAM285" s="162"/>
      <c r="FAN285" s="29"/>
      <c r="FAO285" s="12"/>
      <c r="FAP285" s="37"/>
      <c r="FAQ285" s="37"/>
      <c r="FAR285" s="11"/>
      <c r="FAS285" s="24"/>
      <c r="FAT285" s="28"/>
      <c r="FAU285" s="11"/>
      <c r="FAV285" s="12"/>
      <c r="FAW285" s="27"/>
      <c r="FAX285" s="37"/>
      <c r="FAY285" s="29"/>
      <c r="FAZ285" s="36"/>
      <c r="FBA285" s="14"/>
      <c r="FBB285" s="11"/>
      <c r="FBC285" s="13"/>
      <c r="FBD285" s="12"/>
      <c r="FBE285" s="12"/>
      <c r="FBF285" s="11"/>
      <c r="FBG285" s="12"/>
      <c r="FBH285" s="162"/>
      <c r="FBI285" s="37"/>
      <c r="FBJ285" s="37"/>
      <c r="FBK285" s="37"/>
      <c r="FBL285" s="37"/>
      <c r="FBM285" s="37"/>
      <c r="FBN285" s="28"/>
      <c r="FBO285" s="11"/>
      <c r="FBP285" s="10"/>
      <c r="FBQ285" s="37"/>
      <c r="FBR285" s="162"/>
      <c r="FBS285" s="162"/>
      <c r="FBT285" s="29"/>
      <c r="FBU285" s="12"/>
      <c r="FBV285" s="37"/>
      <c r="FBW285" s="37"/>
      <c r="FBX285" s="11"/>
      <c r="FBY285" s="24"/>
      <c r="FBZ285" s="28"/>
      <c r="FCA285" s="11"/>
      <c r="FCB285" s="12"/>
      <c r="FCC285" s="27"/>
      <c r="FCD285" s="37"/>
      <c r="FCE285" s="29"/>
      <c r="FCF285" s="36"/>
      <c r="FCG285" s="14"/>
      <c r="FCH285" s="11"/>
      <c r="FCI285" s="13"/>
      <c r="FCJ285" s="12"/>
      <c r="FCK285" s="12"/>
      <c r="FCL285" s="11"/>
      <c r="FCM285" s="12"/>
      <c r="FCN285" s="162"/>
      <c r="FCO285" s="37"/>
      <c r="FCP285" s="37"/>
      <c r="FCQ285" s="37"/>
      <c r="FCR285" s="37"/>
      <c r="FCS285" s="37"/>
      <c r="FCT285" s="28"/>
      <c r="FCU285" s="11"/>
      <c r="FCV285" s="10"/>
      <c r="FCW285" s="37"/>
      <c r="FCX285" s="162"/>
      <c r="FCY285" s="162"/>
      <c r="FCZ285" s="29"/>
      <c r="FDA285" s="12"/>
      <c r="FDB285" s="37"/>
      <c r="FDC285" s="37"/>
      <c r="FDD285" s="11"/>
      <c r="FDE285" s="24"/>
      <c r="FDF285" s="28"/>
      <c r="FDG285" s="11"/>
      <c r="FDH285" s="12"/>
      <c r="FDI285" s="27"/>
      <c r="FDJ285" s="37"/>
      <c r="FDK285" s="29"/>
      <c r="FDL285" s="36"/>
      <c r="FDM285" s="14"/>
      <c r="FDN285" s="11"/>
      <c r="FDO285" s="13"/>
      <c r="FDP285" s="12"/>
      <c r="FDQ285" s="12"/>
      <c r="FDR285" s="11"/>
      <c r="FDS285" s="12"/>
      <c r="FDT285" s="162"/>
      <c r="FDU285" s="37"/>
      <c r="FDV285" s="37"/>
      <c r="FDW285" s="37"/>
      <c r="FDX285" s="37"/>
      <c r="FDY285" s="37"/>
      <c r="FDZ285" s="28"/>
      <c r="FEA285" s="11"/>
      <c r="FEB285" s="10"/>
      <c r="FEC285" s="37"/>
      <c r="FED285" s="162"/>
      <c r="FEE285" s="162"/>
      <c r="FEF285" s="29"/>
      <c r="FEG285" s="12"/>
      <c r="FEH285" s="37"/>
      <c r="FEI285" s="37"/>
      <c r="FEJ285" s="11"/>
      <c r="FEK285" s="24"/>
      <c r="FEL285" s="28"/>
      <c r="FEM285" s="11"/>
      <c r="FEN285" s="12"/>
      <c r="FEO285" s="27"/>
      <c r="FEP285" s="37"/>
      <c r="FEQ285" s="29"/>
      <c r="FER285" s="36"/>
      <c r="FES285" s="14"/>
      <c r="FET285" s="11"/>
      <c r="FEU285" s="13"/>
      <c r="FEV285" s="12"/>
      <c r="FEW285" s="12"/>
      <c r="FEX285" s="11"/>
      <c r="FEY285" s="12"/>
      <c r="FEZ285" s="162"/>
      <c r="FFA285" s="37"/>
      <c r="FFB285" s="37"/>
      <c r="FFC285" s="37"/>
      <c r="FFD285" s="37"/>
      <c r="FFE285" s="37"/>
      <c r="FFF285" s="28"/>
      <c r="FFG285" s="11"/>
      <c r="FFH285" s="10"/>
      <c r="FFI285" s="37"/>
      <c r="FFJ285" s="162"/>
      <c r="FFK285" s="162"/>
      <c r="FFL285" s="29"/>
      <c r="FFM285" s="12"/>
      <c r="FFN285" s="37"/>
      <c r="FFO285" s="37"/>
      <c r="FFP285" s="11"/>
      <c r="FFQ285" s="24"/>
      <c r="FFR285" s="28"/>
      <c r="FFS285" s="11"/>
      <c r="FFT285" s="12"/>
      <c r="FFU285" s="27"/>
      <c r="FFV285" s="37"/>
      <c r="FFW285" s="29"/>
      <c r="FFX285" s="36"/>
      <c r="FFY285" s="14"/>
      <c r="FFZ285" s="11"/>
      <c r="FGA285" s="13"/>
      <c r="FGB285" s="12"/>
      <c r="FGC285" s="12"/>
      <c r="FGD285" s="11"/>
      <c r="FGE285" s="12"/>
      <c r="FGF285" s="162"/>
      <c r="FGG285" s="37"/>
      <c r="FGH285" s="37"/>
      <c r="FGI285" s="37"/>
      <c r="FGJ285" s="37"/>
      <c r="FGK285" s="37"/>
      <c r="FGL285" s="28"/>
      <c r="FGM285" s="11"/>
      <c r="FGN285" s="10"/>
      <c r="FGO285" s="37"/>
      <c r="FGP285" s="162"/>
      <c r="FGQ285" s="162"/>
      <c r="FGR285" s="29"/>
      <c r="FGS285" s="12"/>
      <c r="FGT285" s="37"/>
      <c r="FGU285" s="37"/>
      <c r="FGV285" s="11"/>
      <c r="FGW285" s="24"/>
      <c r="FGX285" s="28"/>
      <c r="FGY285" s="11"/>
      <c r="FGZ285" s="12"/>
      <c r="FHA285" s="27"/>
      <c r="FHB285" s="37"/>
      <c r="FHC285" s="29"/>
      <c r="FHD285" s="36"/>
      <c r="FHE285" s="14"/>
      <c r="FHF285" s="11"/>
      <c r="FHG285" s="13"/>
      <c r="FHH285" s="12"/>
      <c r="FHI285" s="12"/>
      <c r="FHJ285" s="11"/>
      <c r="FHK285" s="12"/>
      <c r="FHL285" s="162"/>
      <c r="FHM285" s="37"/>
      <c r="FHN285" s="37"/>
      <c r="FHO285" s="37"/>
      <c r="FHP285" s="37"/>
      <c r="FHQ285" s="37"/>
      <c r="FHR285" s="28"/>
      <c r="FHS285" s="11"/>
      <c r="FHT285" s="10"/>
      <c r="FHU285" s="37"/>
      <c r="FHV285" s="162"/>
      <c r="FHW285" s="162"/>
      <c r="FHX285" s="29"/>
      <c r="FHY285" s="12"/>
      <c r="FHZ285" s="37"/>
      <c r="FIA285" s="37"/>
      <c r="FIB285" s="11"/>
      <c r="FIC285" s="24"/>
      <c r="FID285" s="28"/>
      <c r="FIE285" s="11"/>
      <c r="FIF285" s="12"/>
      <c r="FIG285" s="27"/>
      <c r="FIH285" s="37"/>
      <c r="FII285" s="29"/>
      <c r="FIJ285" s="36"/>
      <c r="FIK285" s="14"/>
      <c r="FIL285" s="11"/>
      <c r="FIM285" s="13"/>
      <c r="FIN285" s="12"/>
      <c r="FIO285" s="12"/>
      <c r="FIP285" s="11"/>
      <c r="FIQ285" s="12"/>
      <c r="FIR285" s="162"/>
      <c r="FIS285" s="37"/>
      <c r="FIT285" s="37"/>
      <c r="FIU285" s="37"/>
      <c r="FIV285" s="37"/>
      <c r="FIW285" s="37"/>
      <c r="FIX285" s="28"/>
      <c r="FIY285" s="11"/>
      <c r="FIZ285" s="10"/>
      <c r="FJA285" s="37"/>
      <c r="FJB285" s="162"/>
      <c r="FJC285" s="162"/>
      <c r="FJD285" s="29"/>
      <c r="FJE285" s="12"/>
      <c r="FJF285" s="37"/>
      <c r="FJG285" s="37"/>
      <c r="FJH285" s="11"/>
      <c r="FJI285" s="24"/>
      <c r="FJJ285" s="28"/>
      <c r="FJK285" s="11"/>
      <c r="FJL285" s="12"/>
      <c r="FJM285" s="27"/>
      <c r="FJN285" s="37"/>
      <c r="FJO285" s="29"/>
      <c r="FJP285" s="36"/>
      <c r="FJQ285" s="14"/>
      <c r="FJR285" s="11"/>
      <c r="FJS285" s="13"/>
      <c r="FJT285" s="12"/>
      <c r="FJU285" s="12"/>
      <c r="FJV285" s="11"/>
      <c r="FJW285" s="12"/>
      <c r="FJX285" s="162"/>
      <c r="FJY285" s="37"/>
      <c r="FJZ285" s="37"/>
      <c r="FKA285" s="37"/>
      <c r="FKB285" s="37"/>
      <c r="FKC285" s="37"/>
      <c r="FKD285" s="28"/>
      <c r="FKE285" s="11"/>
      <c r="FKF285" s="10"/>
      <c r="FKG285" s="37"/>
      <c r="FKH285" s="162"/>
      <c r="FKI285" s="162"/>
      <c r="FKJ285" s="29"/>
      <c r="FKK285" s="12"/>
      <c r="FKL285" s="37"/>
      <c r="FKM285" s="37"/>
      <c r="FKN285" s="11"/>
      <c r="FKO285" s="24"/>
      <c r="FKP285" s="28"/>
      <c r="FKQ285" s="11"/>
      <c r="FKR285" s="12"/>
      <c r="FKS285" s="27"/>
      <c r="FKT285" s="37"/>
      <c r="FKU285" s="29"/>
      <c r="FKV285" s="36"/>
      <c r="FKW285" s="14"/>
      <c r="FKX285" s="11"/>
      <c r="FKY285" s="13"/>
      <c r="FKZ285" s="12"/>
      <c r="FLA285" s="12"/>
      <c r="FLB285" s="11"/>
      <c r="FLC285" s="12"/>
      <c r="FLD285" s="162"/>
      <c r="FLE285" s="37"/>
      <c r="FLF285" s="37"/>
      <c r="FLG285" s="37"/>
      <c r="FLH285" s="37"/>
      <c r="FLI285" s="37"/>
      <c r="FLJ285" s="28"/>
      <c r="FLK285" s="11"/>
      <c r="FLL285" s="10"/>
      <c r="FLM285" s="37"/>
      <c r="FLN285" s="162"/>
      <c r="FLO285" s="162"/>
      <c r="FLP285" s="29"/>
      <c r="FLQ285" s="12"/>
      <c r="FLR285" s="37"/>
      <c r="FLS285" s="37"/>
      <c r="FLT285" s="11"/>
      <c r="FLU285" s="24"/>
      <c r="FLV285" s="28"/>
      <c r="FLW285" s="11"/>
      <c r="FLX285" s="12"/>
      <c r="FLY285" s="27"/>
      <c r="FLZ285" s="37"/>
      <c r="FMA285" s="29"/>
      <c r="FMB285" s="36"/>
      <c r="FMC285" s="14"/>
      <c r="FMD285" s="11"/>
      <c r="FME285" s="13"/>
      <c r="FMF285" s="12"/>
      <c r="FMG285" s="12"/>
      <c r="FMH285" s="11"/>
      <c r="FMI285" s="12"/>
      <c r="FMJ285" s="162"/>
      <c r="FMK285" s="37"/>
      <c r="FML285" s="37"/>
      <c r="FMM285" s="37"/>
      <c r="FMN285" s="37"/>
      <c r="FMO285" s="37"/>
      <c r="FMP285" s="28"/>
      <c r="FMQ285" s="11"/>
      <c r="FMR285" s="10"/>
      <c r="FMS285" s="37"/>
      <c r="FMT285" s="162"/>
      <c r="FMU285" s="162"/>
      <c r="FMV285" s="29"/>
      <c r="FMW285" s="12"/>
      <c r="FMX285" s="37"/>
      <c r="FMY285" s="37"/>
      <c r="FMZ285" s="11"/>
      <c r="FNA285" s="24"/>
      <c r="FNB285" s="28"/>
      <c r="FNC285" s="11"/>
      <c r="FND285" s="12"/>
      <c r="FNE285" s="27"/>
      <c r="FNF285" s="37"/>
      <c r="FNG285" s="29"/>
      <c r="FNH285" s="36"/>
      <c r="FNI285" s="14"/>
      <c r="FNJ285" s="11"/>
      <c r="FNK285" s="13"/>
      <c r="FNL285" s="12"/>
      <c r="FNM285" s="12"/>
      <c r="FNN285" s="11"/>
      <c r="FNO285" s="12"/>
      <c r="FNP285" s="162"/>
      <c r="FNQ285" s="37"/>
      <c r="FNR285" s="37"/>
      <c r="FNS285" s="37"/>
      <c r="FNT285" s="37"/>
      <c r="FNU285" s="37"/>
      <c r="FNV285" s="28"/>
      <c r="FNW285" s="11"/>
      <c r="FNX285" s="10"/>
      <c r="FNY285" s="37"/>
      <c r="FNZ285" s="162"/>
      <c r="FOA285" s="162"/>
      <c r="FOB285" s="29"/>
      <c r="FOC285" s="12"/>
      <c r="FOD285" s="37"/>
      <c r="FOE285" s="37"/>
      <c r="FOF285" s="11"/>
      <c r="FOG285" s="24"/>
      <c r="FOH285" s="28"/>
      <c r="FOI285" s="11"/>
      <c r="FOJ285" s="12"/>
      <c r="FOK285" s="27"/>
      <c r="FOL285" s="37"/>
      <c r="FOM285" s="29"/>
      <c r="FON285" s="36"/>
      <c r="FOO285" s="14"/>
      <c r="FOP285" s="11"/>
      <c r="FOQ285" s="13"/>
      <c r="FOR285" s="12"/>
      <c r="FOS285" s="12"/>
      <c r="FOT285" s="11"/>
      <c r="FOU285" s="12"/>
      <c r="FOV285" s="162"/>
      <c r="FOW285" s="37"/>
      <c r="FOX285" s="37"/>
      <c r="FOY285" s="37"/>
      <c r="FOZ285" s="37"/>
      <c r="FPA285" s="37"/>
      <c r="FPB285" s="28"/>
      <c r="FPC285" s="11"/>
      <c r="FPD285" s="10"/>
      <c r="FPE285" s="37"/>
      <c r="FPF285" s="162"/>
      <c r="FPG285" s="162"/>
      <c r="FPH285" s="29"/>
      <c r="FPI285" s="12"/>
      <c r="FPJ285" s="37"/>
      <c r="FPK285" s="37"/>
      <c r="FPL285" s="11"/>
      <c r="FPM285" s="24"/>
      <c r="FPN285" s="28"/>
      <c r="FPO285" s="11"/>
      <c r="FPP285" s="12"/>
      <c r="FPQ285" s="27"/>
      <c r="FPR285" s="37"/>
      <c r="FPS285" s="29"/>
      <c r="FPT285" s="36"/>
      <c r="FPU285" s="14"/>
      <c r="FPV285" s="11"/>
      <c r="FPW285" s="13"/>
      <c r="FPX285" s="12"/>
      <c r="FPY285" s="12"/>
      <c r="FPZ285" s="11"/>
      <c r="FQA285" s="12"/>
      <c r="FQB285" s="162"/>
      <c r="FQC285" s="37"/>
      <c r="FQD285" s="37"/>
      <c r="FQE285" s="37"/>
      <c r="FQF285" s="37"/>
      <c r="FQG285" s="37"/>
      <c r="FQH285" s="28"/>
      <c r="FQI285" s="11"/>
      <c r="FQJ285" s="10"/>
      <c r="FQK285" s="37"/>
      <c r="FQL285" s="162"/>
      <c r="FQM285" s="162"/>
      <c r="FQN285" s="29"/>
      <c r="FQO285" s="12"/>
      <c r="FQP285" s="37"/>
      <c r="FQQ285" s="37"/>
      <c r="FQR285" s="11"/>
      <c r="FQS285" s="24"/>
      <c r="FQT285" s="28"/>
      <c r="FQU285" s="11"/>
      <c r="FQV285" s="12"/>
      <c r="FQW285" s="27"/>
      <c r="FQX285" s="37"/>
      <c r="FQY285" s="29"/>
      <c r="FQZ285" s="36"/>
      <c r="FRA285" s="14"/>
      <c r="FRB285" s="11"/>
      <c r="FRC285" s="13"/>
      <c r="FRD285" s="12"/>
      <c r="FRE285" s="12"/>
      <c r="FRF285" s="11"/>
      <c r="FRG285" s="12"/>
      <c r="FRH285" s="162"/>
      <c r="FRI285" s="37"/>
      <c r="FRJ285" s="37"/>
      <c r="FRK285" s="37"/>
      <c r="FRL285" s="37"/>
      <c r="FRM285" s="37"/>
      <c r="FRN285" s="28"/>
      <c r="FRO285" s="11"/>
      <c r="FRP285" s="10"/>
      <c r="FRQ285" s="37"/>
      <c r="FRR285" s="162"/>
      <c r="FRS285" s="162"/>
      <c r="FRT285" s="29"/>
      <c r="FRU285" s="12"/>
      <c r="FRV285" s="37"/>
      <c r="FRW285" s="37"/>
      <c r="FRX285" s="11"/>
      <c r="FRY285" s="24"/>
      <c r="FRZ285" s="28"/>
      <c r="FSA285" s="11"/>
      <c r="FSB285" s="12"/>
      <c r="FSC285" s="27"/>
      <c r="FSD285" s="37"/>
      <c r="FSE285" s="29"/>
      <c r="FSF285" s="36"/>
      <c r="FSG285" s="14"/>
      <c r="FSH285" s="11"/>
      <c r="FSI285" s="13"/>
      <c r="FSJ285" s="12"/>
      <c r="FSK285" s="12"/>
      <c r="FSL285" s="11"/>
      <c r="FSM285" s="12"/>
      <c r="FSN285" s="162"/>
      <c r="FSO285" s="37"/>
      <c r="FSP285" s="37"/>
      <c r="FSQ285" s="37"/>
      <c r="FSR285" s="37"/>
      <c r="FSS285" s="37"/>
      <c r="FST285" s="28"/>
      <c r="FSU285" s="11"/>
      <c r="FSV285" s="10"/>
      <c r="FSW285" s="37"/>
      <c r="FSX285" s="162"/>
      <c r="FSY285" s="162"/>
      <c r="FSZ285" s="29"/>
      <c r="FTA285" s="12"/>
      <c r="FTB285" s="37"/>
      <c r="FTC285" s="37"/>
      <c r="FTD285" s="11"/>
      <c r="FTE285" s="24"/>
      <c r="FTF285" s="28"/>
      <c r="FTG285" s="11"/>
      <c r="FTH285" s="12"/>
      <c r="FTI285" s="27"/>
      <c r="FTJ285" s="37"/>
      <c r="FTK285" s="29"/>
      <c r="FTL285" s="36"/>
      <c r="FTM285" s="14"/>
      <c r="FTN285" s="11"/>
      <c r="FTO285" s="13"/>
      <c r="FTP285" s="12"/>
      <c r="FTQ285" s="12"/>
      <c r="FTR285" s="11"/>
      <c r="FTS285" s="12"/>
      <c r="FTT285" s="162"/>
      <c r="FTU285" s="37"/>
      <c r="FTV285" s="37"/>
      <c r="FTW285" s="37"/>
      <c r="FTX285" s="37"/>
      <c r="FTY285" s="37"/>
      <c r="FTZ285" s="28"/>
      <c r="FUA285" s="11"/>
      <c r="FUB285" s="10"/>
      <c r="FUC285" s="37"/>
      <c r="FUD285" s="162"/>
      <c r="FUE285" s="162"/>
      <c r="FUF285" s="29"/>
      <c r="FUG285" s="12"/>
      <c r="FUH285" s="37"/>
      <c r="FUI285" s="37"/>
      <c r="FUJ285" s="11"/>
      <c r="FUK285" s="24"/>
      <c r="FUL285" s="28"/>
      <c r="FUM285" s="11"/>
      <c r="FUN285" s="12"/>
      <c r="FUO285" s="27"/>
      <c r="FUP285" s="37"/>
      <c r="FUQ285" s="29"/>
      <c r="FUR285" s="36"/>
      <c r="FUS285" s="14"/>
      <c r="FUT285" s="11"/>
      <c r="FUU285" s="13"/>
      <c r="FUV285" s="12"/>
      <c r="FUW285" s="12"/>
      <c r="FUX285" s="11"/>
      <c r="FUY285" s="12"/>
      <c r="FUZ285" s="162"/>
      <c r="FVA285" s="37"/>
      <c r="FVB285" s="37"/>
      <c r="FVC285" s="37"/>
      <c r="FVD285" s="37"/>
      <c r="FVE285" s="37"/>
      <c r="FVF285" s="28"/>
      <c r="FVG285" s="11"/>
      <c r="FVH285" s="10"/>
      <c r="FVI285" s="37"/>
      <c r="FVJ285" s="162"/>
      <c r="FVK285" s="162"/>
      <c r="FVL285" s="29"/>
      <c r="FVM285" s="12"/>
      <c r="FVN285" s="37"/>
      <c r="FVO285" s="37"/>
      <c r="FVP285" s="11"/>
      <c r="FVQ285" s="24"/>
      <c r="FVR285" s="28"/>
      <c r="FVS285" s="11"/>
      <c r="FVT285" s="12"/>
      <c r="FVU285" s="27"/>
      <c r="FVV285" s="37"/>
      <c r="FVW285" s="29"/>
      <c r="FVX285" s="36"/>
      <c r="FVY285" s="14"/>
      <c r="FVZ285" s="11"/>
      <c r="FWA285" s="13"/>
      <c r="FWB285" s="12"/>
      <c r="FWC285" s="12"/>
      <c r="FWD285" s="11"/>
      <c r="FWE285" s="12"/>
      <c r="FWF285" s="162"/>
      <c r="FWG285" s="37"/>
      <c r="FWH285" s="37"/>
      <c r="FWI285" s="37"/>
      <c r="FWJ285" s="37"/>
      <c r="FWK285" s="37"/>
      <c r="FWL285" s="28"/>
      <c r="FWM285" s="11"/>
      <c r="FWN285" s="10"/>
      <c r="FWO285" s="37"/>
      <c r="FWP285" s="162"/>
      <c r="FWQ285" s="162"/>
      <c r="FWR285" s="29"/>
      <c r="FWS285" s="12"/>
      <c r="FWT285" s="37"/>
      <c r="FWU285" s="37"/>
      <c r="FWV285" s="11"/>
      <c r="FWW285" s="24"/>
      <c r="FWX285" s="28"/>
      <c r="FWY285" s="11"/>
      <c r="FWZ285" s="12"/>
      <c r="FXA285" s="27"/>
      <c r="FXB285" s="37"/>
      <c r="FXC285" s="29"/>
      <c r="FXD285" s="36"/>
      <c r="FXE285" s="14"/>
      <c r="FXF285" s="11"/>
      <c r="FXG285" s="13"/>
      <c r="FXH285" s="12"/>
      <c r="FXI285" s="12"/>
      <c r="FXJ285" s="11"/>
      <c r="FXK285" s="12"/>
      <c r="FXL285" s="162"/>
      <c r="FXM285" s="37"/>
      <c r="FXN285" s="37"/>
      <c r="FXO285" s="37"/>
      <c r="FXP285" s="37"/>
      <c r="FXQ285" s="37"/>
      <c r="FXR285" s="28"/>
      <c r="FXS285" s="11"/>
      <c r="FXT285" s="10"/>
      <c r="FXU285" s="37"/>
      <c r="FXV285" s="162"/>
      <c r="FXW285" s="162"/>
      <c r="FXX285" s="29"/>
      <c r="FXY285" s="12"/>
      <c r="FXZ285" s="37"/>
      <c r="FYA285" s="37"/>
      <c r="FYB285" s="11"/>
      <c r="FYC285" s="24"/>
      <c r="FYD285" s="28"/>
      <c r="FYE285" s="11"/>
      <c r="FYF285" s="12"/>
      <c r="FYG285" s="27"/>
      <c r="FYH285" s="37"/>
      <c r="FYI285" s="29"/>
      <c r="FYJ285" s="36"/>
      <c r="FYK285" s="14"/>
      <c r="FYL285" s="11"/>
      <c r="FYM285" s="13"/>
      <c r="FYN285" s="12"/>
      <c r="FYO285" s="12"/>
      <c r="FYP285" s="11"/>
      <c r="FYQ285" s="12"/>
      <c r="FYR285" s="162"/>
      <c r="FYS285" s="37"/>
      <c r="FYT285" s="37"/>
      <c r="FYU285" s="37"/>
      <c r="FYV285" s="37"/>
      <c r="FYW285" s="37"/>
      <c r="FYX285" s="28"/>
      <c r="FYY285" s="11"/>
      <c r="FYZ285" s="10"/>
      <c r="FZA285" s="37"/>
      <c r="FZB285" s="162"/>
      <c r="FZC285" s="162"/>
      <c r="FZD285" s="29"/>
      <c r="FZE285" s="12"/>
      <c r="FZF285" s="37"/>
      <c r="FZG285" s="37"/>
      <c r="FZH285" s="11"/>
      <c r="FZI285" s="24"/>
      <c r="FZJ285" s="28"/>
      <c r="FZK285" s="11"/>
      <c r="FZL285" s="12"/>
      <c r="FZM285" s="27"/>
      <c r="FZN285" s="37"/>
      <c r="FZO285" s="29"/>
      <c r="FZP285" s="36"/>
      <c r="FZQ285" s="14"/>
      <c r="FZR285" s="11"/>
      <c r="FZS285" s="13"/>
      <c r="FZT285" s="12"/>
      <c r="FZU285" s="12"/>
      <c r="FZV285" s="11"/>
      <c r="FZW285" s="12"/>
      <c r="FZX285" s="162"/>
      <c r="FZY285" s="37"/>
      <c r="FZZ285" s="37"/>
      <c r="GAA285" s="37"/>
      <c r="GAB285" s="37"/>
      <c r="GAC285" s="37"/>
      <c r="GAD285" s="28"/>
      <c r="GAE285" s="11"/>
      <c r="GAF285" s="10"/>
      <c r="GAG285" s="37"/>
      <c r="GAH285" s="162"/>
      <c r="GAI285" s="162"/>
      <c r="GAJ285" s="29"/>
      <c r="GAK285" s="12"/>
      <c r="GAL285" s="37"/>
      <c r="GAM285" s="37"/>
      <c r="GAN285" s="11"/>
      <c r="GAO285" s="24"/>
      <c r="GAP285" s="28"/>
      <c r="GAQ285" s="11"/>
      <c r="GAR285" s="12"/>
      <c r="GAS285" s="27"/>
      <c r="GAT285" s="37"/>
      <c r="GAU285" s="29"/>
      <c r="GAV285" s="36"/>
      <c r="GAW285" s="14"/>
      <c r="GAX285" s="11"/>
      <c r="GAY285" s="13"/>
      <c r="GAZ285" s="12"/>
      <c r="GBA285" s="12"/>
      <c r="GBB285" s="11"/>
      <c r="GBC285" s="12"/>
      <c r="GBD285" s="162"/>
      <c r="GBE285" s="37"/>
      <c r="GBF285" s="37"/>
      <c r="GBG285" s="37"/>
      <c r="GBH285" s="37"/>
      <c r="GBI285" s="37"/>
      <c r="GBJ285" s="28"/>
      <c r="GBK285" s="11"/>
      <c r="GBL285" s="10"/>
      <c r="GBM285" s="37"/>
      <c r="GBN285" s="162"/>
      <c r="GBO285" s="162"/>
      <c r="GBP285" s="29"/>
      <c r="GBQ285" s="12"/>
      <c r="GBR285" s="37"/>
      <c r="GBS285" s="37"/>
      <c r="GBT285" s="11"/>
      <c r="GBU285" s="24"/>
      <c r="GBV285" s="28"/>
      <c r="GBW285" s="11"/>
      <c r="GBX285" s="12"/>
      <c r="GBY285" s="27"/>
      <c r="GBZ285" s="37"/>
      <c r="GCA285" s="29"/>
      <c r="GCB285" s="36"/>
      <c r="GCC285" s="14"/>
      <c r="GCD285" s="11"/>
      <c r="GCE285" s="13"/>
      <c r="GCF285" s="12"/>
      <c r="GCG285" s="12"/>
      <c r="GCH285" s="11"/>
      <c r="GCI285" s="12"/>
      <c r="GCJ285" s="162"/>
      <c r="GCK285" s="37"/>
      <c r="GCL285" s="37"/>
      <c r="GCM285" s="37"/>
      <c r="GCN285" s="37"/>
      <c r="GCO285" s="37"/>
      <c r="GCP285" s="28"/>
      <c r="GCQ285" s="11"/>
      <c r="GCR285" s="10"/>
      <c r="GCS285" s="37"/>
      <c r="GCT285" s="162"/>
      <c r="GCU285" s="162"/>
      <c r="GCV285" s="29"/>
      <c r="GCW285" s="12"/>
      <c r="GCX285" s="37"/>
      <c r="GCY285" s="37"/>
      <c r="GCZ285" s="11"/>
      <c r="GDA285" s="24"/>
      <c r="GDB285" s="28"/>
      <c r="GDC285" s="11"/>
      <c r="GDD285" s="12"/>
      <c r="GDE285" s="27"/>
      <c r="GDF285" s="37"/>
      <c r="GDG285" s="29"/>
      <c r="GDH285" s="36"/>
      <c r="GDI285" s="14"/>
      <c r="GDJ285" s="11"/>
      <c r="GDK285" s="13"/>
      <c r="GDL285" s="12"/>
      <c r="GDM285" s="12"/>
      <c r="GDN285" s="11"/>
      <c r="GDO285" s="12"/>
      <c r="GDP285" s="162"/>
      <c r="GDQ285" s="37"/>
      <c r="GDR285" s="37"/>
      <c r="GDS285" s="37"/>
      <c r="GDT285" s="37"/>
      <c r="GDU285" s="37"/>
      <c r="GDV285" s="28"/>
      <c r="GDW285" s="11"/>
      <c r="GDX285" s="10"/>
      <c r="GDY285" s="37"/>
      <c r="GDZ285" s="162"/>
      <c r="GEA285" s="162"/>
      <c r="GEB285" s="29"/>
      <c r="GEC285" s="12"/>
      <c r="GED285" s="37"/>
      <c r="GEE285" s="37"/>
      <c r="GEF285" s="11"/>
      <c r="GEG285" s="24"/>
      <c r="GEH285" s="28"/>
      <c r="GEI285" s="11"/>
      <c r="GEJ285" s="12"/>
      <c r="GEK285" s="27"/>
      <c r="GEL285" s="37"/>
      <c r="GEM285" s="29"/>
      <c r="GEN285" s="36"/>
      <c r="GEO285" s="14"/>
      <c r="GEP285" s="11"/>
      <c r="GEQ285" s="13"/>
      <c r="GER285" s="12"/>
      <c r="GES285" s="12"/>
      <c r="GET285" s="11"/>
      <c r="GEU285" s="12"/>
      <c r="GEV285" s="162"/>
      <c r="GEW285" s="37"/>
      <c r="GEX285" s="37"/>
      <c r="GEY285" s="37"/>
      <c r="GEZ285" s="37"/>
      <c r="GFA285" s="37"/>
      <c r="GFB285" s="28"/>
      <c r="GFC285" s="11"/>
      <c r="GFD285" s="10"/>
      <c r="GFE285" s="37"/>
      <c r="GFF285" s="162"/>
      <c r="GFG285" s="162"/>
      <c r="GFH285" s="29"/>
      <c r="GFI285" s="12"/>
      <c r="GFJ285" s="37"/>
      <c r="GFK285" s="37"/>
      <c r="GFL285" s="11"/>
      <c r="GFM285" s="24"/>
      <c r="GFN285" s="28"/>
      <c r="GFO285" s="11"/>
      <c r="GFP285" s="12"/>
      <c r="GFQ285" s="27"/>
      <c r="GFR285" s="37"/>
      <c r="GFS285" s="29"/>
      <c r="GFT285" s="36"/>
      <c r="GFU285" s="14"/>
      <c r="GFV285" s="11"/>
      <c r="GFW285" s="13"/>
      <c r="GFX285" s="12"/>
      <c r="GFY285" s="12"/>
      <c r="GFZ285" s="11"/>
      <c r="GGA285" s="12"/>
      <c r="GGB285" s="162"/>
      <c r="GGC285" s="37"/>
      <c r="GGD285" s="37"/>
      <c r="GGE285" s="37"/>
      <c r="GGF285" s="37"/>
      <c r="GGG285" s="37"/>
      <c r="GGH285" s="28"/>
      <c r="GGI285" s="11"/>
      <c r="GGJ285" s="10"/>
      <c r="GGK285" s="37"/>
      <c r="GGL285" s="162"/>
      <c r="GGM285" s="162"/>
      <c r="GGN285" s="29"/>
      <c r="GGO285" s="12"/>
      <c r="GGP285" s="37"/>
      <c r="GGQ285" s="37"/>
      <c r="GGR285" s="11"/>
      <c r="GGS285" s="24"/>
      <c r="GGT285" s="28"/>
      <c r="GGU285" s="11"/>
      <c r="GGV285" s="12"/>
      <c r="GGW285" s="27"/>
      <c r="GGX285" s="37"/>
      <c r="GGY285" s="29"/>
      <c r="GGZ285" s="36"/>
      <c r="GHA285" s="14"/>
      <c r="GHB285" s="11"/>
      <c r="GHC285" s="13"/>
      <c r="GHD285" s="12"/>
      <c r="GHE285" s="12"/>
      <c r="GHF285" s="11"/>
      <c r="GHG285" s="12"/>
      <c r="GHH285" s="162"/>
      <c r="GHI285" s="37"/>
      <c r="GHJ285" s="37"/>
      <c r="GHK285" s="37"/>
      <c r="GHL285" s="37"/>
      <c r="GHM285" s="37"/>
      <c r="GHN285" s="28"/>
      <c r="GHO285" s="11"/>
      <c r="GHP285" s="10"/>
      <c r="GHQ285" s="37"/>
      <c r="GHR285" s="162"/>
      <c r="GHS285" s="162"/>
      <c r="GHT285" s="29"/>
      <c r="GHU285" s="12"/>
      <c r="GHV285" s="37"/>
      <c r="GHW285" s="37"/>
      <c r="GHX285" s="11"/>
      <c r="GHY285" s="24"/>
      <c r="GHZ285" s="28"/>
      <c r="GIA285" s="11"/>
      <c r="GIB285" s="12"/>
      <c r="GIC285" s="27"/>
      <c r="GID285" s="37"/>
      <c r="GIE285" s="29"/>
      <c r="GIF285" s="36"/>
      <c r="GIG285" s="14"/>
      <c r="GIH285" s="11"/>
      <c r="GII285" s="13"/>
      <c r="GIJ285" s="12"/>
      <c r="GIK285" s="12"/>
      <c r="GIL285" s="11"/>
      <c r="GIM285" s="12"/>
      <c r="GIN285" s="162"/>
      <c r="GIO285" s="37"/>
      <c r="GIP285" s="37"/>
      <c r="GIQ285" s="37"/>
      <c r="GIR285" s="37"/>
      <c r="GIS285" s="37"/>
      <c r="GIT285" s="28"/>
      <c r="GIU285" s="11"/>
      <c r="GIV285" s="10"/>
      <c r="GIW285" s="37"/>
      <c r="GIX285" s="162"/>
      <c r="GIY285" s="162"/>
      <c r="GIZ285" s="29"/>
      <c r="GJA285" s="12"/>
      <c r="GJB285" s="37"/>
      <c r="GJC285" s="37"/>
      <c r="GJD285" s="11"/>
      <c r="GJE285" s="24"/>
      <c r="GJF285" s="28"/>
      <c r="GJG285" s="11"/>
      <c r="GJH285" s="12"/>
      <c r="GJI285" s="27"/>
      <c r="GJJ285" s="37"/>
      <c r="GJK285" s="29"/>
      <c r="GJL285" s="36"/>
      <c r="GJM285" s="14"/>
      <c r="GJN285" s="11"/>
      <c r="GJO285" s="13"/>
      <c r="GJP285" s="12"/>
      <c r="GJQ285" s="12"/>
      <c r="GJR285" s="11"/>
      <c r="GJS285" s="12"/>
      <c r="GJT285" s="162"/>
      <c r="GJU285" s="37"/>
      <c r="GJV285" s="37"/>
      <c r="GJW285" s="37"/>
      <c r="GJX285" s="37"/>
      <c r="GJY285" s="37"/>
      <c r="GJZ285" s="28"/>
      <c r="GKA285" s="11"/>
      <c r="GKB285" s="10"/>
      <c r="GKC285" s="37"/>
      <c r="GKD285" s="162"/>
      <c r="GKE285" s="162"/>
      <c r="GKF285" s="29"/>
      <c r="GKG285" s="12"/>
      <c r="GKH285" s="37"/>
      <c r="GKI285" s="37"/>
      <c r="GKJ285" s="11"/>
      <c r="GKK285" s="24"/>
      <c r="GKL285" s="28"/>
      <c r="GKM285" s="11"/>
      <c r="GKN285" s="12"/>
      <c r="GKO285" s="27"/>
      <c r="GKP285" s="37"/>
      <c r="GKQ285" s="29"/>
      <c r="GKR285" s="36"/>
      <c r="GKS285" s="14"/>
      <c r="GKT285" s="11"/>
      <c r="GKU285" s="13"/>
      <c r="GKV285" s="12"/>
      <c r="GKW285" s="12"/>
      <c r="GKX285" s="11"/>
      <c r="GKY285" s="12"/>
      <c r="GKZ285" s="162"/>
      <c r="GLA285" s="37"/>
      <c r="GLB285" s="37"/>
      <c r="GLC285" s="37"/>
      <c r="GLD285" s="37"/>
      <c r="GLE285" s="37"/>
      <c r="GLF285" s="28"/>
      <c r="GLG285" s="11"/>
      <c r="GLH285" s="10"/>
      <c r="GLI285" s="37"/>
      <c r="GLJ285" s="162"/>
      <c r="GLK285" s="162"/>
      <c r="GLL285" s="29"/>
      <c r="GLM285" s="12"/>
      <c r="GLN285" s="37"/>
      <c r="GLO285" s="37"/>
      <c r="GLP285" s="11"/>
      <c r="GLQ285" s="24"/>
      <c r="GLR285" s="28"/>
      <c r="GLS285" s="11"/>
      <c r="GLT285" s="12"/>
      <c r="GLU285" s="27"/>
      <c r="GLV285" s="37"/>
      <c r="GLW285" s="29"/>
      <c r="GLX285" s="36"/>
      <c r="GLY285" s="14"/>
      <c r="GLZ285" s="11"/>
      <c r="GMA285" s="13"/>
      <c r="GMB285" s="12"/>
      <c r="GMC285" s="12"/>
      <c r="GMD285" s="11"/>
      <c r="GME285" s="12"/>
      <c r="GMF285" s="162"/>
      <c r="GMG285" s="37"/>
      <c r="GMH285" s="37"/>
      <c r="GMI285" s="37"/>
      <c r="GMJ285" s="37"/>
      <c r="GMK285" s="37"/>
      <c r="GML285" s="28"/>
      <c r="GMM285" s="11"/>
      <c r="GMN285" s="10"/>
      <c r="GMO285" s="37"/>
      <c r="GMP285" s="162"/>
      <c r="GMQ285" s="162"/>
      <c r="GMR285" s="29"/>
      <c r="GMS285" s="12"/>
      <c r="GMT285" s="37"/>
      <c r="GMU285" s="37"/>
      <c r="GMV285" s="11"/>
      <c r="GMW285" s="24"/>
      <c r="GMX285" s="28"/>
      <c r="GMY285" s="11"/>
      <c r="GMZ285" s="12"/>
      <c r="GNA285" s="27"/>
      <c r="GNB285" s="37"/>
      <c r="GNC285" s="29"/>
      <c r="GND285" s="36"/>
      <c r="GNE285" s="14"/>
      <c r="GNF285" s="11"/>
      <c r="GNG285" s="13"/>
      <c r="GNH285" s="12"/>
      <c r="GNI285" s="12"/>
      <c r="GNJ285" s="11"/>
      <c r="GNK285" s="12"/>
      <c r="GNL285" s="162"/>
      <c r="GNM285" s="37"/>
      <c r="GNN285" s="37"/>
      <c r="GNO285" s="37"/>
      <c r="GNP285" s="37"/>
      <c r="GNQ285" s="37"/>
      <c r="GNR285" s="28"/>
      <c r="GNS285" s="11"/>
      <c r="GNT285" s="10"/>
      <c r="GNU285" s="37"/>
      <c r="GNV285" s="162"/>
      <c r="GNW285" s="162"/>
      <c r="GNX285" s="29"/>
      <c r="GNY285" s="12"/>
      <c r="GNZ285" s="37"/>
      <c r="GOA285" s="37"/>
      <c r="GOB285" s="11"/>
      <c r="GOC285" s="24"/>
      <c r="GOD285" s="28"/>
      <c r="GOE285" s="11"/>
      <c r="GOF285" s="12"/>
      <c r="GOG285" s="27"/>
      <c r="GOH285" s="37"/>
      <c r="GOI285" s="29"/>
      <c r="GOJ285" s="36"/>
      <c r="GOK285" s="14"/>
      <c r="GOL285" s="11"/>
      <c r="GOM285" s="13"/>
      <c r="GON285" s="12"/>
      <c r="GOO285" s="12"/>
      <c r="GOP285" s="11"/>
      <c r="GOQ285" s="12"/>
      <c r="GOR285" s="162"/>
      <c r="GOS285" s="37"/>
      <c r="GOT285" s="37"/>
      <c r="GOU285" s="37"/>
      <c r="GOV285" s="37"/>
      <c r="GOW285" s="37"/>
      <c r="GOX285" s="28"/>
      <c r="GOY285" s="11"/>
      <c r="GOZ285" s="10"/>
      <c r="GPA285" s="37"/>
      <c r="GPB285" s="162"/>
      <c r="GPC285" s="162"/>
      <c r="GPD285" s="29"/>
      <c r="GPE285" s="12"/>
      <c r="GPF285" s="37"/>
      <c r="GPG285" s="37"/>
      <c r="GPH285" s="11"/>
      <c r="GPI285" s="24"/>
      <c r="GPJ285" s="28"/>
      <c r="GPK285" s="11"/>
      <c r="GPL285" s="12"/>
      <c r="GPM285" s="27"/>
      <c r="GPN285" s="37"/>
      <c r="GPO285" s="29"/>
      <c r="GPP285" s="36"/>
      <c r="GPQ285" s="14"/>
      <c r="GPR285" s="11"/>
      <c r="GPS285" s="13"/>
      <c r="GPT285" s="12"/>
      <c r="GPU285" s="12"/>
      <c r="GPV285" s="11"/>
      <c r="GPW285" s="12"/>
      <c r="GPX285" s="162"/>
      <c r="GPY285" s="37"/>
      <c r="GPZ285" s="37"/>
      <c r="GQA285" s="37"/>
      <c r="GQB285" s="37"/>
      <c r="GQC285" s="37"/>
      <c r="GQD285" s="28"/>
      <c r="GQE285" s="11"/>
      <c r="GQF285" s="10"/>
      <c r="GQG285" s="37"/>
      <c r="GQH285" s="162"/>
      <c r="GQI285" s="162"/>
      <c r="GQJ285" s="29"/>
      <c r="GQK285" s="12"/>
      <c r="GQL285" s="37"/>
      <c r="GQM285" s="37"/>
      <c r="GQN285" s="11"/>
      <c r="GQO285" s="24"/>
      <c r="GQP285" s="28"/>
      <c r="GQQ285" s="11"/>
      <c r="GQR285" s="12"/>
      <c r="GQS285" s="27"/>
      <c r="GQT285" s="37"/>
      <c r="GQU285" s="29"/>
      <c r="GQV285" s="36"/>
      <c r="GQW285" s="14"/>
      <c r="GQX285" s="11"/>
      <c r="GQY285" s="13"/>
      <c r="GQZ285" s="12"/>
      <c r="GRA285" s="12"/>
      <c r="GRB285" s="11"/>
      <c r="GRC285" s="12"/>
      <c r="GRD285" s="162"/>
      <c r="GRE285" s="37"/>
      <c r="GRF285" s="37"/>
      <c r="GRG285" s="37"/>
      <c r="GRH285" s="37"/>
      <c r="GRI285" s="37"/>
      <c r="GRJ285" s="28"/>
      <c r="GRK285" s="11"/>
      <c r="GRL285" s="10"/>
      <c r="GRM285" s="37"/>
      <c r="GRN285" s="162"/>
      <c r="GRO285" s="162"/>
      <c r="GRP285" s="29"/>
      <c r="GRQ285" s="12"/>
      <c r="GRR285" s="37"/>
      <c r="GRS285" s="37"/>
      <c r="GRT285" s="11"/>
      <c r="GRU285" s="24"/>
      <c r="GRV285" s="28"/>
      <c r="GRW285" s="11"/>
      <c r="GRX285" s="12"/>
      <c r="GRY285" s="27"/>
      <c r="GRZ285" s="37"/>
      <c r="GSA285" s="29"/>
      <c r="GSB285" s="36"/>
      <c r="GSC285" s="14"/>
      <c r="GSD285" s="11"/>
      <c r="GSE285" s="13"/>
      <c r="GSF285" s="12"/>
      <c r="GSG285" s="12"/>
      <c r="GSH285" s="11"/>
      <c r="GSI285" s="12"/>
      <c r="GSJ285" s="162"/>
      <c r="GSK285" s="37"/>
      <c r="GSL285" s="37"/>
      <c r="GSM285" s="37"/>
      <c r="GSN285" s="37"/>
      <c r="GSO285" s="37"/>
      <c r="GSP285" s="28"/>
      <c r="GSQ285" s="11"/>
      <c r="GSR285" s="10"/>
      <c r="GSS285" s="37"/>
      <c r="GST285" s="162"/>
      <c r="GSU285" s="162"/>
      <c r="GSV285" s="29"/>
      <c r="GSW285" s="12"/>
      <c r="GSX285" s="37"/>
      <c r="GSY285" s="37"/>
      <c r="GSZ285" s="11"/>
      <c r="GTA285" s="24"/>
      <c r="GTB285" s="28"/>
      <c r="GTC285" s="11"/>
      <c r="GTD285" s="12"/>
      <c r="GTE285" s="27"/>
      <c r="GTF285" s="37"/>
      <c r="GTG285" s="29"/>
      <c r="GTH285" s="36"/>
      <c r="GTI285" s="14"/>
      <c r="GTJ285" s="11"/>
      <c r="GTK285" s="13"/>
      <c r="GTL285" s="12"/>
      <c r="GTM285" s="12"/>
      <c r="GTN285" s="11"/>
      <c r="GTO285" s="12"/>
      <c r="GTP285" s="162"/>
      <c r="GTQ285" s="37"/>
      <c r="GTR285" s="37"/>
      <c r="GTS285" s="37"/>
      <c r="GTT285" s="37"/>
      <c r="GTU285" s="37"/>
      <c r="GTV285" s="28"/>
      <c r="GTW285" s="11"/>
      <c r="GTX285" s="10"/>
      <c r="GTY285" s="37"/>
      <c r="GTZ285" s="162"/>
      <c r="GUA285" s="162"/>
      <c r="GUB285" s="29"/>
      <c r="GUC285" s="12"/>
      <c r="GUD285" s="37"/>
      <c r="GUE285" s="37"/>
      <c r="GUF285" s="11"/>
      <c r="GUG285" s="24"/>
      <c r="GUH285" s="28"/>
      <c r="GUI285" s="11"/>
      <c r="GUJ285" s="12"/>
      <c r="GUK285" s="27"/>
      <c r="GUL285" s="37"/>
      <c r="GUM285" s="29"/>
      <c r="GUN285" s="36"/>
      <c r="GUO285" s="14"/>
      <c r="GUP285" s="11"/>
      <c r="GUQ285" s="13"/>
      <c r="GUR285" s="12"/>
      <c r="GUS285" s="12"/>
      <c r="GUT285" s="11"/>
      <c r="GUU285" s="12"/>
      <c r="GUV285" s="162"/>
      <c r="GUW285" s="37"/>
      <c r="GUX285" s="37"/>
      <c r="GUY285" s="37"/>
      <c r="GUZ285" s="37"/>
      <c r="GVA285" s="37"/>
      <c r="GVB285" s="28"/>
      <c r="GVC285" s="11"/>
      <c r="GVD285" s="10"/>
      <c r="GVE285" s="37"/>
      <c r="GVF285" s="162"/>
      <c r="GVG285" s="162"/>
      <c r="GVH285" s="29"/>
      <c r="GVI285" s="12"/>
      <c r="GVJ285" s="37"/>
      <c r="GVK285" s="37"/>
      <c r="GVL285" s="11"/>
      <c r="GVM285" s="24"/>
      <c r="GVN285" s="28"/>
      <c r="GVO285" s="11"/>
      <c r="GVP285" s="12"/>
      <c r="GVQ285" s="27"/>
      <c r="GVR285" s="37"/>
      <c r="GVS285" s="29"/>
      <c r="GVT285" s="36"/>
      <c r="GVU285" s="14"/>
      <c r="GVV285" s="11"/>
      <c r="GVW285" s="13"/>
      <c r="GVX285" s="12"/>
      <c r="GVY285" s="12"/>
      <c r="GVZ285" s="11"/>
      <c r="GWA285" s="12"/>
      <c r="GWB285" s="162"/>
      <c r="GWC285" s="37"/>
      <c r="GWD285" s="37"/>
      <c r="GWE285" s="37"/>
      <c r="GWF285" s="37"/>
      <c r="GWG285" s="37"/>
      <c r="GWH285" s="28"/>
      <c r="GWI285" s="11"/>
      <c r="GWJ285" s="10"/>
      <c r="GWK285" s="37"/>
      <c r="GWL285" s="162"/>
      <c r="GWM285" s="162"/>
      <c r="GWN285" s="29"/>
      <c r="GWO285" s="12"/>
      <c r="GWP285" s="37"/>
      <c r="GWQ285" s="37"/>
      <c r="GWR285" s="11"/>
      <c r="GWS285" s="24"/>
      <c r="GWT285" s="28"/>
      <c r="GWU285" s="11"/>
      <c r="GWV285" s="12"/>
      <c r="GWW285" s="27"/>
      <c r="GWX285" s="37"/>
      <c r="GWY285" s="29"/>
      <c r="GWZ285" s="36"/>
      <c r="GXA285" s="14"/>
      <c r="GXB285" s="11"/>
      <c r="GXC285" s="13"/>
      <c r="GXD285" s="12"/>
      <c r="GXE285" s="12"/>
      <c r="GXF285" s="11"/>
      <c r="GXG285" s="12"/>
      <c r="GXH285" s="162"/>
      <c r="GXI285" s="37"/>
      <c r="GXJ285" s="37"/>
      <c r="GXK285" s="37"/>
      <c r="GXL285" s="37"/>
      <c r="GXM285" s="37"/>
      <c r="GXN285" s="28"/>
      <c r="GXO285" s="11"/>
      <c r="GXP285" s="10"/>
      <c r="GXQ285" s="37"/>
      <c r="GXR285" s="162"/>
      <c r="GXS285" s="162"/>
      <c r="GXT285" s="29"/>
      <c r="GXU285" s="12"/>
      <c r="GXV285" s="37"/>
      <c r="GXW285" s="37"/>
      <c r="GXX285" s="11"/>
      <c r="GXY285" s="24"/>
      <c r="GXZ285" s="28"/>
      <c r="GYA285" s="11"/>
      <c r="GYB285" s="12"/>
      <c r="GYC285" s="27"/>
      <c r="GYD285" s="37"/>
      <c r="GYE285" s="29"/>
      <c r="GYF285" s="36"/>
      <c r="GYG285" s="14"/>
      <c r="GYH285" s="11"/>
      <c r="GYI285" s="13"/>
      <c r="GYJ285" s="12"/>
      <c r="GYK285" s="12"/>
      <c r="GYL285" s="11"/>
      <c r="GYM285" s="12"/>
      <c r="GYN285" s="162"/>
      <c r="GYO285" s="37"/>
      <c r="GYP285" s="37"/>
      <c r="GYQ285" s="37"/>
      <c r="GYR285" s="37"/>
      <c r="GYS285" s="37"/>
      <c r="GYT285" s="28"/>
      <c r="GYU285" s="11"/>
      <c r="GYV285" s="10"/>
      <c r="GYW285" s="37"/>
      <c r="GYX285" s="162"/>
      <c r="GYY285" s="162"/>
      <c r="GYZ285" s="29"/>
      <c r="GZA285" s="12"/>
      <c r="GZB285" s="37"/>
      <c r="GZC285" s="37"/>
      <c r="GZD285" s="11"/>
      <c r="GZE285" s="24"/>
      <c r="GZF285" s="28"/>
      <c r="GZG285" s="11"/>
      <c r="GZH285" s="12"/>
      <c r="GZI285" s="27"/>
      <c r="GZJ285" s="37"/>
      <c r="GZK285" s="29"/>
      <c r="GZL285" s="36"/>
      <c r="GZM285" s="14"/>
      <c r="GZN285" s="11"/>
      <c r="GZO285" s="13"/>
      <c r="GZP285" s="12"/>
      <c r="GZQ285" s="12"/>
      <c r="GZR285" s="11"/>
      <c r="GZS285" s="12"/>
      <c r="GZT285" s="162"/>
      <c r="GZU285" s="37"/>
      <c r="GZV285" s="37"/>
      <c r="GZW285" s="37"/>
      <c r="GZX285" s="37"/>
      <c r="GZY285" s="37"/>
      <c r="GZZ285" s="28"/>
      <c r="HAA285" s="11"/>
      <c r="HAB285" s="10"/>
      <c r="HAC285" s="37"/>
      <c r="HAD285" s="162"/>
      <c r="HAE285" s="162"/>
      <c r="HAF285" s="29"/>
      <c r="HAG285" s="12"/>
      <c r="HAH285" s="37"/>
      <c r="HAI285" s="37"/>
      <c r="HAJ285" s="11"/>
      <c r="HAK285" s="24"/>
      <c r="HAL285" s="28"/>
      <c r="HAM285" s="11"/>
      <c r="HAN285" s="12"/>
      <c r="HAO285" s="27"/>
      <c r="HAP285" s="37"/>
      <c r="HAQ285" s="29"/>
      <c r="HAR285" s="36"/>
      <c r="HAS285" s="14"/>
      <c r="HAT285" s="11"/>
      <c r="HAU285" s="13"/>
      <c r="HAV285" s="12"/>
      <c r="HAW285" s="12"/>
      <c r="HAX285" s="11"/>
      <c r="HAY285" s="12"/>
      <c r="HAZ285" s="162"/>
      <c r="HBA285" s="37"/>
      <c r="HBB285" s="37"/>
      <c r="HBC285" s="37"/>
      <c r="HBD285" s="37"/>
      <c r="HBE285" s="37"/>
      <c r="HBF285" s="28"/>
      <c r="HBG285" s="11"/>
      <c r="HBH285" s="10"/>
      <c r="HBI285" s="37"/>
      <c r="HBJ285" s="162"/>
      <c r="HBK285" s="162"/>
      <c r="HBL285" s="29"/>
      <c r="HBM285" s="12"/>
      <c r="HBN285" s="37"/>
      <c r="HBO285" s="37"/>
      <c r="HBP285" s="11"/>
      <c r="HBQ285" s="24"/>
      <c r="HBR285" s="28"/>
      <c r="HBS285" s="11"/>
      <c r="HBT285" s="12"/>
      <c r="HBU285" s="27"/>
      <c r="HBV285" s="37"/>
      <c r="HBW285" s="29"/>
      <c r="HBX285" s="36"/>
      <c r="HBY285" s="14"/>
      <c r="HBZ285" s="11"/>
      <c r="HCA285" s="13"/>
      <c r="HCB285" s="12"/>
      <c r="HCC285" s="12"/>
      <c r="HCD285" s="11"/>
      <c r="HCE285" s="12"/>
      <c r="HCF285" s="162"/>
      <c r="HCG285" s="37"/>
      <c r="HCH285" s="37"/>
      <c r="HCI285" s="37"/>
      <c r="HCJ285" s="37"/>
      <c r="HCK285" s="37"/>
      <c r="HCL285" s="28"/>
      <c r="HCM285" s="11"/>
      <c r="HCN285" s="10"/>
      <c r="HCO285" s="37"/>
      <c r="HCP285" s="162"/>
      <c r="HCQ285" s="162"/>
      <c r="HCR285" s="29"/>
      <c r="HCS285" s="12"/>
      <c r="HCT285" s="37"/>
      <c r="HCU285" s="37"/>
      <c r="HCV285" s="11"/>
      <c r="HCW285" s="24"/>
      <c r="HCX285" s="28"/>
      <c r="HCY285" s="11"/>
      <c r="HCZ285" s="12"/>
      <c r="HDA285" s="27"/>
      <c r="HDB285" s="37"/>
      <c r="HDC285" s="29"/>
      <c r="HDD285" s="36"/>
      <c r="HDE285" s="14"/>
      <c r="HDF285" s="11"/>
      <c r="HDG285" s="13"/>
      <c r="HDH285" s="12"/>
      <c r="HDI285" s="12"/>
      <c r="HDJ285" s="11"/>
      <c r="HDK285" s="12"/>
      <c r="HDL285" s="162"/>
      <c r="HDM285" s="37"/>
      <c r="HDN285" s="37"/>
      <c r="HDO285" s="37"/>
      <c r="HDP285" s="37"/>
      <c r="HDQ285" s="37"/>
      <c r="HDR285" s="28"/>
      <c r="HDS285" s="11"/>
      <c r="HDT285" s="10"/>
      <c r="HDU285" s="37"/>
      <c r="HDV285" s="162"/>
      <c r="HDW285" s="162"/>
      <c r="HDX285" s="29"/>
      <c r="HDY285" s="12"/>
      <c r="HDZ285" s="37"/>
      <c r="HEA285" s="37"/>
      <c r="HEB285" s="11"/>
      <c r="HEC285" s="24"/>
      <c r="HED285" s="28"/>
      <c r="HEE285" s="11"/>
      <c r="HEF285" s="12"/>
      <c r="HEG285" s="27"/>
      <c r="HEH285" s="37"/>
      <c r="HEI285" s="29"/>
      <c r="HEJ285" s="36"/>
      <c r="HEK285" s="14"/>
      <c r="HEL285" s="11"/>
      <c r="HEM285" s="13"/>
      <c r="HEN285" s="12"/>
      <c r="HEO285" s="12"/>
      <c r="HEP285" s="11"/>
      <c r="HEQ285" s="12"/>
      <c r="HER285" s="162"/>
      <c r="HES285" s="37"/>
      <c r="HET285" s="37"/>
      <c r="HEU285" s="37"/>
      <c r="HEV285" s="37"/>
      <c r="HEW285" s="37"/>
      <c r="HEX285" s="28"/>
      <c r="HEY285" s="11"/>
      <c r="HEZ285" s="10"/>
      <c r="HFA285" s="37"/>
      <c r="HFB285" s="162"/>
      <c r="HFC285" s="162"/>
      <c r="HFD285" s="29"/>
      <c r="HFE285" s="12"/>
      <c r="HFF285" s="37"/>
      <c r="HFG285" s="37"/>
      <c r="HFH285" s="11"/>
      <c r="HFI285" s="24"/>
      <c r="HFJ285" s="28"/>
      <c r="HFK285" s="11"/>
      <c r="HFL285" s="12"/>
      <c r="HFM285" s="27"/>
      <c r="HFN285" s="37"/>
      <c r="HFO285" s="29"/>
      <c r="HFP285" s="36"/>
      <c r="HFQ285" s="14"/>
      <c r="HFR285" s="11"/>
      <c r="HFS285" s="13"/>
      <c r="HFT285" s="12"/>
      <c r="HFU285" s="12"/>
      <c r="HFV285" s="11"/>
      <c r="HFW285" s="12"/>
      <c r="HFX285" s="162"/>
      <c r="HFY285" s="37"/>
      <c r="HFZ285" s="37"/>
      <c r="HGA285" s="37"/>
      <c r="HGB285" s="37"/>
      <c r="HGC285" s="37"/>
      <c r="HGD285" s="28"/>
      <c r="HGE285" s="11"/>
      <c r="HGF285" s="10"/>
      <c r="HGG285" s="37"/>
      <c r="HGH285" s="162"/>
      <c r="HGI285" s="162"/>
      <c r="HGJ285" s="29"/>
      <c r="HGK285" s="12"/>
      <c r="HGL285" s="37"/>
      <c r="HGM285" s="37"/>
      <c r="HGN285" s="11"/>
      <c r="HGO285" s="24"/>
      <c r="HGP285" s="28"/>
      <c r="HGQ285" s="11"/>
      <c r="HGR285" s="12"/>
      <c r="HGS285" s="27"/>
      <c r="HGT285" s="37"/>
      <c r="HGU285" s="29"/>
      <c r="HGV285" s="36"/>
      <c r="HGW285" s="14"/>
      <c r="HGX285" s="11"/>
      <c r="HGY285" s="13"/>
      <c r="HGZ285" s="12"/>
      <c r="HHA285" s="12"/>
      <c r="HHB285" s="11"/>
      <c r="HHC285" s="12"/>
      <c r="HHD285" s="162"/>
      <c r="HHE285" s="37"/>
      <c r="HHF285" s="37"/>
      <c r="HHG285" s="37"/>
      <c r="HHH285" s="37"/>
      <c r="HHI285" s="37"/>
      <c r="HHJ285" s="28"/>
      <c r="HHK285" s="11"/>
      <c r="HHL285" s="10"/>
      <c r="HHM285" s="37"/>
      <c r="HHN285" s="162"/>
      <c r="HHO285" s="162"/>
      <c r="HHP285" s="29"/>
      <c r="HHQ285" s="12"/>
      <c r="HHR285" s="37"/>
      <c r="HHS285" s="37"/>
      <c r="HHT285" s="11"/>
      <c r="HHU285" s="24"/>
      <c r="HHV285" s="28"/>
      <c r="HHW285" s="11"/>
      <c r="HHX285" s="12"/>
      <c r="HHY285" s="27"/>
      <c r="HHZ285" s="37"/>
      <c r="HIA285" s="29"/>
      <c r="HIB285" s="36"/>
      <c r="HIC285" s="14"/>
      <c r="HID285" s="11"/>
      <c r="HIE285" s="13"/>
      <c r="HIF285" s="12"/>
      <c r="HIG285" s="12"/>
      <c r="HIH285" s="11"/>
      <c r="HII285" s="12"/>
      <c r="HIJ285" s="162"/>
      <c r="HIK285" s="37"/>
      <c r="HIL285" s="37"/>
      <c r="HIM285" s="37"/>
      <c r="HIN285" s="37"/>
      <c r="HIO285" s="37"/>
      <c r="HIP285" s="28"/>
      <c r="HIQ285" s="11"/>
      <c r="HIR285" s="10"/>
      <c r="HIS285" s="37"/>
      <c r="HIT285" s="162"/>
      <c r="HIU285" s="162"/>
      <c r="HIV285" s="29"/>
      <c r="HIW285" s="12"/>
      <c r="HIX285" s="37"/>
      <c r="HIY285" s="37"/>
      <c r="HIZ285" s="11"/>
      <c r="HJA285" s="24"/>
      <c r="HJB285" s="28"/>
      <c r="HJC285" s="11"/>
      <c r="HJD285" s="12"/>
      <c r="HJE285" s="27"/>
      <c r="HJF285" s="37"/>
      <c r="HJG285" s="29"/>
      <c r="HJH285" s="36"/>
      <c r="HJI285" s="14"/>
      <c r="HJJ285" s="11"/>
      <c r="HJK285" s="13"/>
      <c r="HJL285" s="12"/>
      <c r="HJM285" s="12"/>
      <c r="HJN285" s="11"/>
      <c r="HJO285" s="12"/>
      <c r="HJP285" s="162"/>
      <c r="HJQ285" s="37"/>
      <c r="HJR285" s="37"/>
      <c r="HJS285" s="37"/>
      <c r="HJT285" s="37"/>
      <c r="HJU285" s="37"/>
      <c r="HJV285" s="28"/>
      <c r="HJW285" s="11"/>
      <c r="HJX285" s="10"/>
      <c r="HJY285" s="37"/>
      <c r="HJZ285" s="162"/>
      <c r="HKA285" s="162"/>
      <c r="HKB285" s="29"/>
      <c r="HKC285" s="12"/>
      <c r="HKD285" s="37"/>
      <c r="HKE285" s="37"/>
      <c r="HKF285" s="11"/>
      <c r="HKG285" s="24"/>
      <c r="HKH285" s="28"/>
      <c r="HKI285" s="11"/>
      <c r="HKJ285" s="12"/>
      <c r="HKK285" s="27"/>
      <c r="HKL285" s="37"/>
      <c r="HKM285" s="29"/>
      <c r="HKN285" s="36"/>
      <c r="HKO285" s="14"/>
      <c r="HKP285" s="11"/>
      <c r="HKQ285" s="13"/>
      <c r="HKR285" s="12"/>
      <c r="HKS285" s="12"/>
      <c r="HKT285" s="11"/>
      <c r="HKU285" s="12"/>
      <c r="HKV285" s="162"/>
      <c r="HKW285" s="37"/>
      <c r="HKX285" s="37"/>
      <c r="HKY285" s="37"/>
      <c r="HKZ285" s="37"/>
      <c r="HLA285" s="37"/>
      <c r="HLB285" s="28"/>
      <c r="HLC285" s="11"/>
      <c r="HLD285" s="10"/>
      <c r="HLE285" s="37"/>
      <c r="HLF285" s="162"/>
      <c r="HLG285" s="162"/>
      <c r="HLH285" s="29"/>
      <c r="HLI285" s="12"/>
      <c r="HLJ285" s="37"/>
      <c r="HLK285" s="37"/>
      <c r="HLL285" s="11"/>
      <c r="HLM285" s="24"/>
      <c r="HLN285" s="28"/>
      <c r="HLO285" s="11"/>
      <c r="HLP285" s="12"/>
      <c r="HLQ285" s="27"/>
      <c r="HLR285" s="37"/>
      <c r="HLS285" s="29"/>
      <c r="HLT285" s="36"/>
      <c r="HLU285" s="14"/>
      <c r="HLV285" s="11"/>
      <c r="HLW285" s="13"/>
      <c r="HLX285" s="12"/>
      <c r="HLY285" s="12"/>
      <c r="HLZ285" s="11"/>
      <c r="HMA285" s="12"/>
      <c r="HMB285" s="162"/>
      <c r="HMC285" s="37"/>
      <c r="HMD285" s="37"/>
      <c r="HME285" s="37"/>
      <c r="HMF285" s="37"/>
      <c r="HMG285" s="37"/>
      <c r="HMH285" s="28"/>
      <c r="HMI285" s="11"/>
      <c r="HMJ285" s="10"/>
      <c r="HMK285" s="37"/>
      <c r="HML285" s="162"/>
      <c r="HMM285" s="162"/>
      <c r="HMN285" s="29"/>
      <c r="HMO285" s="12"/>
      <c r="HMP285" s="37"/>
      <c r="HMQ285" s="37"/>
      <c r="HMR285" s="11"/>
      <c r="HMS285" s="24"/>
      <c r="HMT285" s="28"/>
      <c r="HMU285" s="11"/>
      <c r="HMV285" s="12"/>
      <c r="HMW285" s="27"/>
      <c r="HMX285" s="37"/>
      <c r="HMY285" s="29"/>
      <c r="HMZ285" s="36"/>
      <c r="HNA285" s="14"/>
      <c r="HNB285" s="11"/>
      <c r="HNC285" s="13"/>
      <c r="HND285" s="12"/>
      <c r="HNE285" s="12"/>
      <c r="HNF285" s="11"/>
      <c r="HNG285" s="12"/>
      <c r="HNH285" s="162"/>
      <c r="HNI285" s="37"/>
      <c r="HNJ285" s="37"/>
      <c r="HNK285" s="37"/>
      <c r="HNL285" s="37"/>
      <c r="HNM285" s="37"/>
      <c r="HNN285" s="28"/>
      <c r="HNO285" s="11"/>
      <c r="HNP285" s="10"/>
      <c r="HNQ285" s="37"/>
      <c r="HNR285" s="162"/>
      <c r="HNS285" s="162"/>
      <c r="HNT285" s="29"/>
      <c r="HNU285" s="12"/>
      <c r="HNV285" s="37"/>
      <c r="HNW285" s="37"/>
      <c r="HNX285" s="11"/>
      <c r="HNY285" s="24"/>
      <c r="HNZ285" s="28"/>
      <c r="HOA285" s="11"/>
      <c r="HOB285" s="12"/>
      <c r="HOC285" s="27"/>
      <c r="HOD285" s="37"/>
      <c r="HOE285" s="29"/>
      <c r="HOF285" s="36"/>
      <c r="HOG285" s="14"/>
      <c r="HOH285" s="11"/>
      <c r="HOI285" s="13"/>
      <c r="HOJ285" s="12"/>
      <c r="HOK285" s="12"/>
      <c r="HOL285" s="11"/>
      <c r="HOM285" s="12"/>
      <c r="HON285" s="162"/>
      <c r="HOO285" s="37"/>
      <c r="HOP285" s="37"/>
      <c r="HOQ285" s="37"/>
      <c r="HOR285" s="37"/>
      <c r="HOS285" s="37"/>
      <c r="HOT285" s="28"/>
      <c r="HOU285" s="11"/>
      <c r="HOV285" s="10"/>
      <c r="HOW285" s="37"/>
      <c r="HOX285" s="162"/>
      <c r="HOY285" s="162"/>
      <c r="HOZ285" s="29"/>
      <c r="HPA285" s="12"/>
      <c r="HPB285" s="37"/>
      <c r="HPC285" s="37"/>
      <c r="HPD285" s="11"/>
      <c r="HPE285" s="24"/>
      <c r="HPF285" s="28"/>
      <c r="HPG285" s="11"/>
      <c r="HPH285" s="12"/>
      <c r="HPI285" s="27"/>
      <c r="HPJ285" s="37"/>
      <c r="HPK285" s="29"/>
      <c r="HPL285" s="36"/>
      <c r="HPM285" s="14"/>
      <c r="HPN285" s="11"/>
      <c r="HPO285" s="13"/>
      <c r="HPP285" s="12"/>
      <c r="HPQ285" s="12"/>
      <c r="HPR285" s="11"/>
      <c r="HPS285" s="12"/>
      <c r="HPT285" s="162"/>
      <c r="HPU285" s="37"/>
      <c r="HPV285" s="37"/>
      <c r="HPW285" s="37"/>
      <c r="HPX285" s="37"/>
      <c r="HPY285" s="37"/>
      <c r="HPZ285" s="28"/>
      <c r="HQA285" s="11"/>
      <c r="HQB285" s="10"/>
      <c r="HQC285" s="37"/>
      <c r="HQD285" s="162"/>
      <c r="HQE285" s="162"/>
      <c r="HQF285" s="29"/>
      <c r="HQG285" s="12"/>
      <c r="HQH285" s="37"/>
      <c r="HQI285" s="37"/>
      <c r="HQJ285" s="11"/>
      <c r="HQK285" s="24"/>
      <c r="HQL285" s="28"/>
      <c r="HQM285" s="11"/>
      <c r="HQN285" s="12"/>
      <c r="HQO285" s="27"/>
      <c r="HQP285" s="37"/>
      <c r="HQQ285" s="29"/>
      <c r="HQR285" s="36"/>
      <c r="HQS285" s="14"/>
      <c r="HQT285" s="11"/>
      <c r="HQU285" s="13"/>
      <c r="HQV285" s="12"/>
      <c r="HQW285" s="12"/>
      <c r="HQX285" s="11"/>
      <c r="HQY285" s="12"/>
      <c r="HQZ285" s="162"/>
      <c r="HRA285" s="37"/>
      <c r="HRB285" s="37"/>
      <c r="HRC285" s="37"/>
      <c r="HRD285" s="37"/>
      <c r="HRE285" s="37"/>
      <c r="HRF285" s="28"/>
      <c r="HRG285" s="11"/>
      <c r="HRH285" s="10"/>
      <c r="HRI285" s="37"/>
      <c r="HRJ285" s="162"/>
      <c r="HRK285" s="162"/>
      <c r="HRL285" s="29"/>
      <c r="HRM285" s="12"/>
      <c r="HRN285" s="37"/>
      <c r="HRO285" s="37"/>
      <c r="HRP285" s="11"/>
      <c r="HRQ285" s="24"/>
      <c r="HRR285" s="28"/>
      <c r="HRS285" s="11"/>
      <c r="HRT285" s="12"/>
      <c r="HRU285" s="27"/>
      <c r="HRV285" s="37"/>
      <c r="HRW285" s="29"/>
      <c r="HRX285" s="36"/>
      <c r="HRY285" s="14"/>
      <c r="HRZ285" s="11"/>
      <c r="HSA285" s="13"/>
      <c r="HSB285" s="12"/>
      <c r="HSC285" s="12"/>
      <c r="HSD285" s="11"/>
      <c r="HSE285" s="12"/>
      <c r="HSF285" s="162"/>
      <c r="HSG285" s="37"/>
      <c r="HSH285" s="37"/>
      <c r="HSI285" s="37"/>
      <c r="HSJ285" s="37"/>
      <c r="HSK285" s="37"/>
      <c r="HSL285" s="28"/>
      <c r="HSM285" s="11"/>
      <c r="HSN285" s="10"/>
      <c r="HSO285" s="37"/>
      <c r="HSP285" s="162"/>
      <c r="HSQ285" s="162"/>
      <c r="HSR285" s="29"/>
      <c r="HSS285" s="12"/>
      <c r="HST285" s="37"/>
      <c r="HSU285" s="37"/>
      <c r="HSV285" s="11"/>
      <c r="HSW285" s="24"/>
      <c r="HSX285" s="28"/>
      <c r="HSY285" s="11"/>
      <c r="HSZ285" s="12"/>
      <c r="HTA285" s="27"/>
      <c r="HTB285" s="37"/>
      <c r="HTC285" s="29"/>
      <c r="HTD285" s="36"/>
      <c r="HTE285" s="14"/>
      <c r="HTF285" s="11"/>
      <c r="HTG285" s="13"/>
      <c r="HTH285" s="12"/>
      <c r="HTI285" s="12"/>
      <c r="HTJ285" s="11"/>
      <c r="HTK285" s="12"/>
      <c r="HTL285" s="162"/>
      <c r="HTM285" s="37"/>
      <c r="HTN285" s="37"/>
      <c r="HTO285" s="37"/>
      <c r="HTP285" s="37"/>
      <c r="HTQ285" s="37"/>
      <c r="HTR285" s="28"/>
      <c r="HTS285" s="11"/>
      <c r="HTT285" s="10"/>
      <c r="HTU285" s="37"/>
      <c r="HTV285" s="162"/>
      <c r="HTW285" s="162"/>
      <c r="HTX285" s="29"/>
      <c r="HTY285" s="12"/>
      <c r="HTZ285" s="37"/>
      <c r="HUA285" s="37"/>
      <c r="HUB285" s="11"/>
      <c r="HUC285" s="24"/>
      <c r="HUD285" s="28"/>
      <c r="HUE285" s="11"/>
      <c r="HUF285" s="12"/>
      <c r="HUG285" s="27"/>
      <c r="HUH285" s="37"/>
      <c r="HUI285" s="29"/>
      <c r="HUJ285" s="36"/>
      <c r="HUK285" s="14"/>
      <c r="HUL285" s="11"/>
      <c r="HUM285" s="13"/>
      <c r="HUN285" s="12"/>
      <c r="HUO285" s="12"/>
      <c r="HUP285" s="11"/>
      <c r="HUQ285" s="12"/>
      <c r="HUR285" s="162"/>
      <c r="HUS285" s="37"/>
      <c r="HUT285" s="37"/>
      <c r="HUU285" s="37"/>
      <c r="HUV285" s="37"/>
      <c r="HUW285" s="37"/>
      <c r="HUX285" s="28"/>
      <c r="HUY285" s="11"/>
      <c r="HUZ285" s="10"/>
      <c r="HVA285" s="37"/>
      <c r="HVB285" s="162"/>
      <c r="HVC285" s="162"/>
      <c r="HVD285" s="29"/>
      <c r="HVE285" s="12"/>
      <c r="HVF285" s="37"/>
      <c r="HVG285" s="37"/>
      <c r="HVH285" s="11"/>
      <c r="HVI285" s="24"/>
      <c r="HVJ285" s="28"/>
      <c r="HVK285" s="11"/>
      <c r="HVL285" s="12"/>
      <c r="HVM285" s="27"/>
      <c r="HVN285" s="37"/>
      <c r="HVO285" s="29"/>
      <c r="HVP285" s="36"/>
      <c r="HVQ285" s="14"/>
      <c r="HVR285" s="11"/>
      <c r="HVS285" s="13"/>
      <c r="HVT285" s="12"/>
      <c r="HVU285" s="12"/>
      <c r="HVV285" s="11"/>
      <c r="HVW285" s="12"/>
      <c r="HVX285" s="162"/>
      <c r="HVY285" s="37"/>
      <c r="HVZ285" s="37"/>
      <c r="HWA285" s="37"/>
      <c r="HWB285" s="37"/>
      <c r="HWC285" s="37"/>
      <c r="HWD285" s="28"/>
      <c r="HWE285" s="11"/>
      <c r="HWF285" s="10"/>
      <c r="HWG285" s="37"/>
      <c r="HWH285" s="162"/>
      <c r="HWI285" s="162"/>
      <c r="HWJ285" s="29"/>
      <c r="HWK285" s="12"/>
      <c r="HWL285" s="37"/>
      <c r="HWM285" s="37"/>
      <c r="HWN285" s="11"/>
      <c r="HWO285" s="24"/>
      <c r="HWP285" s="28"/>
      <c r="HWQ285" s="11"/>
      <c r="HWR285" s="12"/>
      <c r="HWS285" s="27"/>
      <c r="HWT285" s="37"/>
      <c r="HWU285" s="29"/>
      <c r="HWV285" s="36"/>
      <c r="HWW285" s="14"/>
      <c r="HWX285" s="11"/>
      <c r="HWY285" s="13"/>
      <c r="HWZ285" s="12"/>
      <c r="HXA285" s="12"/>
      <c r="HXB285" s="11"/>
      <c r="HXC285" s="12"/>
      <c r="HXD285" s="162"/>
      <c r="HXE285" s="37"/>
      <c r="HXF285" s="37"/>
      <c r="HXG285" s="37"/>
      <c r="HXH285" s="37"/>
      <c r="HXI285" s="37"/>
      <c r="HXJ285" s="28"/>
      <c r="HXK285" s="11"/>
      <c r="HXL285" s="10"/>
      <c r="HXM285" s="37"/>
      <c r="HXN285" s="162"/>
      <c r="HXO285" s="162"/>
      <c r="HXP285" s="29"/>
      <c r="HXQ285" s="12"/>
      <c r="HXR285" s="37"/>
      <c r="HXS285" s="37"/>
      <c r="HXT285" s="11"/>
      <c r="HXU285" s="24"/>
      <c r="HXV285" s="28"/>
      <c r="HXW285" s="11"/>
      <c r="HXX285" s="12"/>
      <c r="HXY285" s="27"/>
      <c r="HXZ285" s="37"/>
      <c r="HYA285" s="29"/>
      <c r="HYB285" s="36"/>
      <c r="HYC285" s="14"/>
      <c r="HYD285" s="11"/>
      <c r="HYE285" s="13"/>
      <c r="HYF285" s="12"/>
      <c r="HYG285" s="12"/>
      <c r="HYH285" s="11"/>
      <c r="HYI285" s="12"/>
      <c r="HYJ285" s="162"/>
      <c r="HYK285" s="37"/>
      <c r="HYL285" s="37"/>
      <c r="HYM285" s="37"/>
      <c r="HYN285" s="37"/>
      <c r="HYO285" s="37"/>
      <c r="HYP285" s="28"/>
      <c r="HYQ285" s="11"/>
      <c r="HYR285" s="10"/>
      <c r="HYS285" s="37"/>
      <c r="HYT285" s="162"/>
      <c r="HYU285" s="162"/>
      <c r="HYV285" s="29"/>
      <c r="HYW285" s="12"/>
      <c r="HYX285" s="37"/>
      <c r="HYY285" s="37"/>
      <c r="HYZ285" s="11"/>
      <c r="HZA285" s="24"/>
      <c r="HZB285" s="28"/>
      <c r="HZC285" s="11"/>
      <c r="HZD285" s="12"/>
      <c r="HZE285" s="27"/>
      <c r="HZF285" s="37"/>
      <c r="HZG285" s="29"/>
      <c r="HZH285" s="36"/>
      <c r="HZI285" s="14"/>
      <c r="HZJ285" s="11"/>
      <c r="HZK285" s="13"/>
      <c r="HZL285" s="12"/>
      <c r="HZM285" s="12"/>
      <c r="HZN285" s="11"/>
      <c r="HZO285" s="12"/>
      <c r="HZP285" s="162"/>
      <c r="HZQ285" s="37"/>
      <c r="HZR285" s="37"/>
      <c r="HZS285" s="37"/>
      <c r="HZT285" s="37"/>
      <c r="HZU285" s="37"/>
      <c r="HZV285" s="28"/>
      <c r="HZW285" s="11"/>
      <c r="HZX285" s="10"/>
      <c r="HZY285" s="37"/>
      <c r="HZZ285" s="162"/>
      <c r="IAA285" s="162"/>
      <c r="IAB285" s="29"/>
      <c r="IAC285" s="12"/>
      <c r="IAD285" s="37"/>
      <c r="IAE285" s="37"/>
      <c r="IAF285" s="11"/>
      <c r="IAG285" s="24"/>
      <c r="IAH285" s="28"/>
      <c r="IAI285" s="11"/>
      <c r="IAJ285" s="12"/>
      <c r="IAK285" s="27"/>
      <c r="IAL285" s="37"/>
      <c r="IAM285" s="29"/>
      <c r="IAN285" s="36"/>
      <c r="IAO285" s="14"/>
      <c r="IAP285" s="11"/>
      <c r="IAQ285" s="13"/>
      <c r="IAR285" s="12"/>
      <c r="IAS285" s="12"/>
      <c r="IAT285" s="11"/>
      <c r="IAU285" s="12"/>
      <c r="IAV285" s="162"/>
      <c r="IAW285" s="37"/>
      <c r="IAX285" s="37"/>
      <c r="IAY285" s="37"/>
      <c r="IAZ285" s="37"/>
      <c r="IBA285" s="37"/>
      <c r="IBB285" s="28"/>
      <c r="IBC285" s="11"/>
      <c r="IBD285" s="10"/>
      <c r="IBE285" s="37"/>
      <c r="IBF285" s="162"/>
      <c r="IBG285" s="162"/>
      <c r="IBH285" s="29"/>
      <c r="IBI285" s="12"/>
      <c r="IBJ285" s="37"/>
      <c r="IBK285" s="37"/>
      <c r="IBL285" s="11"/>
      <c r="IBM285" s="24"/>
      <c r="IBN285" s="28"/>
      <c r="IBO285" s="11"/>
      <c r="IBP285" s="12"/>
      <c r="IBQ285" s="27"/>
      <c r="IBR285" s="37"/>
      <c r="IBS285" s="29"/>
      <c r="IBT285" s="36"/>
      <c r="IBU285" s="14"/>
      <c r="IBV285" s="11"/>
      <c r="IBW285" s="13"/>
      <c r="IBX285" s="12"/>
      <c r="IBY285" s="12"/>
      <c r="IBZ285" s="11"/>
      <c r="ICA285" s="12"/>
      <c r="ICB285" s="162"/>
      <c r="ICC285" s="37"/>
      <c r="ICD285" s="37"/>
      <c r="ICE285" s="37"/>
      <c r="ICF285" s="37"/>
      <c r="ICG285" s="37"/>
      <c r="ICH285" s="28"/>
      <c r="ICI285" s="11"/>
      <c r="ICJ285" s="10"/>
      <c r="ICK285" s="37"/>
      <c r="ICL285" s="162"/>
      <c r="ICM285" s="162"/>
      <c r="ICN285" s="29"/>
      <c r="ICO285" s="12"/>
      <c r="ICP285" s="37"/>
      <c r="ICQ285" s="37"/>
      <c r="ICR285" s="11"/>
      <c r="ICS285" s="24"/>
      <c r="ICT285" s="28"/>
      <c r="ICU285" s="11"/>
      <c r="ICV285" s="12"/>
      <c r="ICW285" s="27"/>
      <c r="ICX285" s="37"/>
      <c r="ICY285" s="29"/>
      <c r="ICZ285" s="36"/>
      <c r="IDA285" s="14"/>
      <c r="IDB285" s="11"/>
      <c r="IDC285" s="13"/>
      <c r="IDD285" s="12"/>
      <c r="IDE285" s="12"/>
      <c r="IDF285" s="11"/>
      <c r="IDG285" s="12"/>
      <c r="IDH285" s="162"/>
      <c r="IDI285" s="37"/>
      <c r="IDJ285" s="37"/>
      <c r="IDK285" s="37"/>
      <c r="IDL285" s="37"/>
      <c r="IDM285" s="37"/>
      <c r="IDN285" s="28"/>
      <c r="IDO285" s="11"/>
      <c r="IDP285" s="10"/>
      <c r="IDQ285" s="37"/>
      <c r="IDR285" s="162"/>
      <c r="IDS285" s="162"/>
      <c r="IDT285" s="29"/>
      <c r="IDU285" s="12"/>
      <c r="IDV285" s="37"/>
      <c r="IDW285" s="37"/>
      <c r="IDX285" s="11"/>
      <c r="IDY285" s="24"/>
      <c r="IDZ285" s="28"/>
      <c r="IEA285" s="11"/>
      <c r="IEB285" s="12"/>
      <c r="IEC285" s="27"/>
      <c r="IED285" s="37"/>
      <c r="IEE285" s="29"/>
      <c r="IEF285" s="36"/>
      <c r="IEG285" s="14"/>
      <c r="IEH285" s="11"/>
      <c r="IEI285" s="13"/>
      <c r="IEJ285" s="12"/>
      <c r="IEK285" s="12"/>
      <c r="IEL285" s="11"/>
      <c r="IEM285" s="12"/>
      <c r="IEN285" s="162"/>
      <c r="IEO285" s="37"/>
      <c r="IEP285" s="37"/>
      <c r="IEQ285" s="37"/>
      <c r="IER285" s="37"/>
      <c r="IES285" s="37"/>
      <c r="IET285" s="28"/>
      <c r="IEU285" s="11"/>
      <c r="IEV285" s="10"/>
      <c r="IEW285" s="37"/>
      <c r="IEX285" s="162"/>
      <c r="IEY285" s="162"/>
      <c r="IEZ285" s="29"/>
      <c r="IFA285" s="12"/>
      <c r="IFB285" s="37"/>
      <c r="IFC285" s="37"/>
      <c r="IFD285" s="11"/>
      <c r="IFE285" s="24"/>
      <c r="IFF285" s="28"/>
      <c r="IFG285" s="11"/>
      <c r="IFH285" s="12"/>
      <c r="IFI285" s="27"/>
      <c r="IFJ285" s="37"/>
      <c r="IFK285" s="29"/>
      <c r="IFL285" s="36"/>
      <c r="IFM285" s="14"/>
      <c r="IFN285" s="11"/>
      <c r="IFO285" s="13"/>
      <c r="IFP285" s="12"/>
      <c r="IFQ285" s="12"/>
      <c r="IFR285" s="11"/>
      <c r="IFS285" s="12"/>
      <c r="IFT285" s="162"/>
      <c r="IFU285" s="37"/>
      <c r="IFV285" s="37"/>
      <c r="IFW285" s="37"/>
      <c r="IFX285" s="37"/>
      <c r="IFY285" s="37"/>
      <c r="IFZ285" s="28"/>
      <c r="IGA285" s="11"/>
      <c r="IGB285" s="10"/>
      <c r="IGC285" s="37"/>
      <c r="IGD285" s="162"/>
      <c r="IGE285" s="162"/>
      <c r="IGF285" s="29"/>
      <c r="IGG285" s="12"/>
      <c r="IGH285" s="37"/>
      <c r="IGI285" s="37"/>
      <c r="IGJ285" s="11"/>
      <c r="IGK285" s="24"/>
      <c r="IGL285" s="28"/>
      <c r="IGM285" s="11"/>
      <c r="IGN285" s="12"/>
      <c r="IGO285" s="27"/>
      <c r="IGP285" s="37"/>
      <c r="IGQ285" s="29"/>
      <c r="IGR285" s="36"/>
      <c r="IGS285" s="14"/>
      <c r="IGT285" s="11"/>
      <c r="IGU285" s="13"/>
      <c r="IGV285" s="12"/>
      <c r="IGW285" s="12"/>
      <c r="IGX285" s="11"/>
      <c r="IGY285" s="12"/>
      <c r="IGZ285" s="162"/>
      <c r="IHA285" s="37"/>
      <c r="IHB285" s="37"/>
      <c r="IHC285" s="37"/>
      <c r="IHD285" s="37"/>
      <c r="IHE285" s="37"/>
      <c r="IHF285" s="28"/>
      <c r="IHG285" s="11"/>
      <c r="IHH285" s="10"/>
      <c r="IHI285" s="37"/>
      <c r="IHJ285" s="162"/>
      <c r="IHK285" s="162"/>
      <c r="IHL285" s="29"/>
      <c r="IHM285" s="12"/>
      <c r="IHN285" s="37"/>
      <c r="IHO285" s="37"/>
      <c r="IHP285" s="11"/>
      <c r="IHQ285" s="24"/>
      <c r="IHR285" s="28"/>
      <c r="IHS285" s="11"/>
      <c r="IHT285" s="12"/>
      <c r="IHU285" s="27"/>
      <c r="IHV285" s="37"/>
      <c r="IHW285" s="29"/>
      <c r="IHX285" s="36"/>
      <c r="IHY285" s="14"/>
      <c r="IHZ285" s="11"/>
      <c r="IIA285" s="13"/>
      <c r="IIB285" s="12"/>
      <c r="IIC285" s="12"/>
      <c r="IID285" s="11"/>
      <c r="IIE285" s="12"/>
      <c r="IIF285" s="162"/>
      <c r="IIG285" s="37"/>
      <c r="IIH285" s="37"/>
      <c r="III285" s="37"/>
      <c r="IIJ285" s="37"/>
      <c r="IIK285" s="37"/>
      <c r="IIL285" s="28"/>
      <c r="IIM285" s="11"/>
      <c r="IIN285" s="10"/>
      <c r="IIO285" s="37"/>
      <c r="IIP285" s="162"/>
      <c r="IIQ285" s="162"/>
      <c r="IIR285" s="29"/>
      <c r="IIS285" s="12"/>
      <c r="IIT285" s="37"/>
      <c r="IIU285" s="37"/>
      <c r="IIV285" s="11"/>
      <c r="IIW285" s="24"/>
      <c r="IIX285" s="28"/>
      <c r="IIY285" s="11"/>
      <c r="IIZ285" s="12"/>
      <c r="IJA285" s="27"/>
      <c r="IJB285" s="37"/>
      <c r="IJC285" s="29"/>
      <c r="IJD285" s="36"/>
      <c r="IJE285" s="14"/>
      <c r="IJF285" s="11"/>
      <c r="IJG285" s="13"/>
      <c r="IJH285" s="12"/>
      <c r="IJI285" s="12"/>
      <c r="IJJ285" s="11"/>
      <c r="IJK285" s="12"/>
      <c r="IJL285" s="162"/>
      <c r="IJM285" s="37"/>
      <c r="IJN285" s="37"/>
      <c r="IJO285" s="37"/>
      <c r="IJP285" s="37"/>
      <c r="IJQ285" s="37"/>
      <c r="IJR285" s="28"/>
      <c r="IJS285" s="11"/>
      <c r="IJT285" s="10"/>
      <c r="IJU285" s="37"/>
      <c r="IJV285" s="162"/>
      <c r="IJW285" s="162"/>
      <c r="IJX285" s="29"/>
      <c r="IJY285" s="12"/>
      <c r="IJZ285" s="37"/>
      <c r="IKA285" s="37"/>
      <c r="IKB285" s="11"/>
      <c r="IKC285" s="24"/>
      <c r="IKD285" s="28"/>
      <c r="IKE285" s="11"/>
      <c r="IKF285" s="12"/>
      <c r="IKG285" s="27"/>
      <c r="IKH285" s="37"/>
      <c r="IKI285" s="29"/>
      <c r="IKJ285" s="36"/>
      <c r="IKK285" s="14"/>
      <c r="IKL285" s="11"/>
      <c r="IKM285" s="13"/>
      <c r="IKN285" s="12"/>
      <c r="IKO285" s="12"/>
      <c r="IKP285" s="11"/>
      <c r="IKQ285" s="12"/>
      <c r="IKR285" s="162"/>
      <c r="IKS285" s="37"/>
      <c r="IKT285" s="37"/>
      <c r="IKU285" s="37"/>
      <c r="IKV285" s="37"/>
      <c r="IKW285" s="37"/>
      <c r="IKX285" s="28"/>
      <c r="IKY285" s="11"/>
      <c r="IKZ285" s="10"/>
      <c r="ILA285" s="37"/>
      <c r="ILB285" s="162"/>
      <c r="ILC285" s="162"/>
      <c r="ILD285" s="29"/>
      <c r="ILE285" s="12"/>
      <c r="ILF285" s="37"/>
      <c r="ILG285" s="37"/>
      <c r="ILH285" s="11"/>
      <c r="ILI285" s="24"/>
      <c r="ILJ285" s="28"/>
      <c r="ILK285" s="11"/>
      <c r="ILL285" s="12"/>
      <c r="ILM285" s="27"/>
      <c r="ILN285" s="37"/>
      <c r="ILO285" s="29"/>
      <c r="ILP285" s="36"/>
      <c r="ILQ285" s="14"/>
      <c r="ILR285" s="11"/>
      <c r="ILS285" s="13"/>
      <c r="ILT285" s="12"/>
      <c r="ILU285" s="12"/>
      <c r="ILV285" s="11"/>
      <c r="ILW285" s="12"/>
      <c r="ILX285" s="162"/>
      <c r="ILY285" s="37"/>
      <c r="ILZ285" s="37"/>
      <c r="IMA285" s="37"/>
      <c r="IMB285" s="37"/>
      <c r="IMC285" s="37"/>
      <c r="IMD285" s="28"/>
      <c r="IME285" s="11"/>
      <c r="IMF285" s="10"/>
      <c r="IMG285" s="37"/>
      <c r="IMH285" s="162"/>
      <c r="IMI285" s="162"/>
      <c r="IMJ285" s="29"/>
      <c r="IMK285" s="12"/>
      <c r="IML285" s="37"/>
      <c r="IMM285" s="37"/>
      <c r="IMN285" s="11"/>
      <c r="IMO285" s="24"/>
      <c r="IMP285" s="28"/>
      <c r="IMQ285" s="11"/>
      <c r="IMR285" s="12"/>
      <c r="IMS285" s="27"/>
      <c r="IMT285" s="37"/>
      <c r="IMU285" s="29"/>
      <c r="IMV285" s="36"/>
      <c r="IMW285" s="14"/>
      <c r="IMX285" s="11"/>
      <c r="IMY285" s="13"/>
      <c r="IMZ285" s="12"/>
      <c r="INA285" s="12"/>
      <c r="INB285" s="11"/>
      <c r="INC285" s="12"/>
      <c r="IND285" s="162"/>
      <c r="INE285" s="37"/>
      <c r="INF285" s="37"/>
      <c r="ING285" s="37"/>
      <c r="INH285" s="37"/>
      <c r="INI285" s="37"/>
      <c r="INJ285" s="28"/>
      <c r="INK285" s="11"/>
      <c r="INL285" s="10"/>
      <c r="INM285" s="37"/>
      <c r="INN285" s="162"/>
      <c r="INO285" s="162"/>
      <c r="INP285" s="29"/>
      <c r="INQ285" s="12"/>
      <c r="INR285" s="37"/>
      <c r="INS285" s="37"/>
      <c r="INT285" s="11"/>
      <c r="INU285" s="24"/>
      <c r="INV285" s="28"/>
      <c r="INW285" s="11"/>
      <c r="INX285" s="12"/>
      <c r="INY285" s="27"/>
      <c r="INZ285" s="37"/>
      <c r="IOA285" s="29"/>
      <c r="IOB285" s="36"/>
      <c r="IOC285" s="14"/>
      <c r="IOD285" s="11"/>
      <c r="IOE285" s="13"/>
      <c r="IOF285" s="12"/>
      <c r="IOG285" s="12"/>
      <c r="IOH285" s="11"/>
      <c r="IOI285" s="12"/>
      <c r="IOJ285" s="162"/>
      <c r="IOK285" s="37"/>
      <c r="IOL285" s="37"/>
      <c r="IOM285" s="37"/>
      <c r="ION285" s="37"/>
      <c r="IOO285" s="37"/>
      <c r="IOP285" s="28"/>
      <c r="IOQ285" s="11"/>
      <c r="IOR285" s="10"/>
      <c r="IOS285" s="37"/>
      <c r="IOT285" s="162"/>
      <c r="IOU285" s="162"/>
      <c r="IOV285" s="29"/>
      <c r="IOW285" s="12"/>
      <c r="IOX285" s="37"/>
      <c r="IOY285" s="37"/>
      <c r="IOZ285" s="11"/>
      <c r="IPA285" s="24"/>
      <c r="IPB285" s="28"/>
      <c r="IPC285" s="11"/>
      <c r="IPD285" s="12"/>
      <c r="IPE285" s="27"/>
      <c r="IPF285" s="37"/>
      <c r="IPG285" s="29"/>
      <c r="IPH285" s="36"/>
      <c r="IPI285" s="14"/>
      <c r="IPJ285" s="11"/>
      <c r="IPK285" s="13"/>
      <c r="IPL285" s="12"/>
      <c r="IPM285" s="12"/>
      <c r="IPN285" s="11"/>
      <c r="IPO285" s="12"/>
      <c r="IPP285" s="162"/>
      <c r="IPQ285" s="37"/>
      <c r="IPR285" s="37"/>
      <c r="IPS285" s="37"/>
      <c r="IPT285" s="37"/>
      <c r="IPU285" s="37"/>
      <c r="IPV285" s="28"/>
      <c r="IPW285" s="11"/>
      <c r="IPX285" s="10"/>
      <c r="IPY285" s="37"/>
      <c r="IPZ285" s="162"/>
      <c r="IQA285" s="162"/>
      <c r="IQB285" s="29"/>
      <c r="IQC285" s="12"/>
      <c r="IQD285" s="37"/>
      <c r="IQE285" s="37"/>
      <c r="IQF285" s="11"/>
      <c r="IQG285" s="24"/>
      <c r="IQH285" s="28"/>
      <c r="IQI285" s="11"/>
      <c r="IQJ285" s="12"/>
      <c r="IQK285" s="27"/>
      <c r="IQL285" s="37"/>
      <c r="IQM285" s="29"/>
      <c r="IQN285" s="36"/>
      <c r="IQO285" s="14"/>
      <c r="IQP285" s="11"/>
      <c r="IQQ285" s="13"/>
      <c r="IQR285" s="12"/>
      <c r="IQS285" s="12"/>
      <c r="IQT285" s="11"/>
      <c r="IQU285" s="12"/>
      <c r="IQV285" s="162"/>
      <c r="IQW285" s="37"/>
      <c r="IQX285" s="37"/>
      <c r="IQY285" s="37"/>
      <c r="IQZ285" s="37"/>
      <c r="IRA285" s="37"/>
      <c r="IRB285" s="28"/>
      <c r="IRC285" s="11"/>
      <c r="IRD285" s="10"/>
      <c r="IRE285" s="37"/>
      <c r="IRF285" s="162"/>
      <c r="IRG285" s="162"/>
      <c r="IRH285" s="29"/>
      <c r="IRI285" s="12"/>
      <c r="IRJ285" s="37"/>
      <c r="IRK285" s="37"/>
      <c r="IRL285" s="11"/>
      <c r="IRM285" s="24"/>
      <c r="IRN285" s="28"/>
      <c r="IRO285" s="11"/>
      <c r="IRP285" s="12"/>
      <c r="IRQ285" s="27"/>
      <c r="IRR285" s="37"/>
      <c r="IRS285" s="29"/>
      <c r="IRT285" s="36"/>
      <c r="IRU285" s="14"/>
      <c r="IRV285" s="11"/>
      <c r="IRW285" s="13"/>
      <c r="IRX285" s="12"/>
      <c r="IRY285" s="12"/>
      <c r="IRZ285" s="11"/>
      <c r="ISA285" s="12"/>
      <c r="ISB285" s="162"/>
      <c r="ISC285" s="37"/>
      <c r="ISD285" s="37"/>
      <c r="ISE285" s="37"/>
      <c r="ISF285" s="37"/>
      <c r="ISG285" s="37"/>
      <c r="ISH285" s="28"/>
      <c r="ISI285" s="11"/>
      <c r="ISJ285" s="10"/>
      <c r="ISK285" s="37"/>
      <c r="ISL285" s="162"/>
      <c r="ISM285" s="162"/>
      <c r="ISN285" s="29"/>
      <c r="ISO285" s="12"/>
      <c r="ISP285" s="37"/>
      <c r="ISQ285" s="37"/>
      <c r="ISR285" s="11"/>
      <c r="ISS285" s="24"/>
      <c r="IST285" s="28"/>
      <c r="ISU285" s="11"/>
      <c r="ISV285" s="12"/>
      <c r="ISW285" s="27"/>
      <c r="ISX285" s="37"/>
      <c r="ISY285" s="29"/>
      <c r="ISZ285" s="36"/>
      <c r="ITA285" s="14"/>
      <c r="ITB285" s="11"/>
      <c r="ITC285" s="13"/>
      <c r="ITD285" s="12"/>
      <c r="ITE285" s="12"/>
      <c r="ITF285" s="11"/>
      <c r="ITG285" s="12"/>
      <c r="ITH285" s="162"/>
      <c r="ITI285" s="37"/>
      <c r="ITJ285" s="37"/>
      <c r="ITK285" s="37"/>
      <c r="ITL285" s="37"/>
      <c r="ITM285" s="37"/>
      <c r="ITN285" s="28"/>
      <c r="ITO285" s="11"/>
      <c r="ITP285" s="10"/>
      <c r="ITQ285" s="37"/>
      <c r="ITR285" s="162"/>
      <c r="ITS285" s="162"/>
      <c r="ITT285" s="29"/>
      <c r="ITU285" s="12"/>
      <c r="ITV285" s="37"/>
      <c r="ITW285" s="37"/>
      <c r="ITX285" s="11"/>
      <c r="ITY285" s="24"/>
      <c r="ITZ285" s="28"/>
      <c r="IUA285" s="11"/>
      <c r="IUB285" s="12"/>
      <c r="IUC285" s="27"/>
      <c r="IUD285" s="37"/>
      <c r="IUE285" s="29"/>
      <c r="IUF285" s="36"/>
      <c r="IUG285" s="14"/>
      <c r="IUH285" s="11"/>
      <c r="IUI285" s="13"/>
      <c r="IUJ285" s="12"/>
      <c r="IUK285" s="12"/>
      <c r="IUL285" s="11"/>
      <c r="IUM285" s="12"/>
      <c r="IUN285" s="162"/>
      <c r="IUO285" s="37"/>
      <c r="IUP285" s="37"/>
      <c r="IUQ285" s="37"/>
      <c r="IUR285" s="37"/>
      <c r="IUS285" s="37"/>
      <c r="IUT285" s="28"/>
      <c r="IUU285" s="11"/>
      <c r="IUV285" s="10"/>
      <c r="IUW285" s="37"/>
      <c r="IUX285" s="162"/>
      <c r="IUY285" s="162"/>
      <c r="IUZ285" s="29"/>
      <c r="IVA285" s="12"/>
      <c r="IVB285" s="37"/>
      <c r="IVC285" s="37"/>
      <c r="IVD285" s="11"/>
      <c r="IVE285" s="24"/>
      <c r="IVF285" s="28"/>
      <c r="IVG285" s="11"/>
      <c r="IVH285" s="12"/>
      <c r="IVI285" s="27"/>
      <c r="IVJ285" s="37"/>
      <c r="IVK285" s="29"/>
      <c r="IVL285" s="36"/>
      <c r="IVM285" s="14"/>
      <c r="IVN285" s="11"/>
      <c r="IVO285" s="13"/>
      <c r="IVP285" s="12"/>
      <c r="IVQ285" s="12"/>
      <c r="IVR285" s="11"/>
      <c r="IVS285" s="12"/>
      <c r="IVT285" s="162"/>
      <c r="IVU285" s="37"/>
      <c r="IVV285" s="37"/>
      <c r="IVW285" s="37"/>
      <c r="IVX285" s="37"/>
      <c r="IVY285" s="37"/>
      <c r="IVZ285" s="28"/>
      <c r="IWA285" s="11"/>
      <c r="IWB285" s="10"/>
      <c r="IWC285" s="37"/>
      <c r="IWD285" s="162"/>
      <c r="IWE285" s="162"/>
      <c r="IWF285" s="29"/>
      <c r="IWG285" s="12"/>
      <c r="IWH285" s="37"/>
      <c r="IWI285" s="37"/>
      <c r="IWJ285" s="11"/>
      <c r="IWK285" s="24"/>
      <c r="IWL285" s="28"/>
      <c r="IWM285" s="11"/>
      <c r="IWN285" s="12"/>
      <c r="IWO285" s="27"/>
      <c r="IWP285" s="37"/>
      <c r="IWQ285" s="29"/>
      <c r="IWR285" s="36"/>
      <c r="IWS285" s="14"/>
      <c r="IWT285" s="11"/>
      <c r="IWU285" s="13"/>
      <c r="IWV285" s="12"/>
      <c r="IWW285" s="12"/>
      <c r="IWX285" s="11"/>
      <c r="IWY285" s="12"/>
      <c r="IWZ285" s="162"/>
      <c r="IXA285" s="37"/>
      <c r="IXB285" s="37"/>
      <c r="IXC285" s="37"/>
      <c r="IXD285" s="37"/>
      <c r="IXE285" s="37"/>
      <c r="IXF285" s="28"/>
      <c r="IXG285" s="11"/>
      <c r="IXH285" s="10"/>
      <c r="IXI285" s="37"/>
      <c r="IXJ285" s="162"/>
      <c r="IXK285" s="162"/>
      <c r="IXL285" s="29"/>
      <c r="IXM285" s="12"/>
      <c r="IXN285" s="37"/>
      <c r="IXO285" s="37"/>
      <c r="IXP285" s="11"/>
      <c r="IXQ285" s="24"/>
      <c r="IXR285" s="28"/>
      <c r="IXS285" s="11"/>
      <c r="IXT285" s="12"/>
      <c r="IXU285" s="27"/>
      <c r="IXV285" s="37"/>
      <c r="IXW285" s="29"/>
      <c r="IXX285" s="36"/>
      <c r="IXY285" s="14"/>
      <c r="IXZ285" s="11"/>
      <c r="IYA285" s="13"/>
      <c r="IYB285" s="12"/>
      <c r="IYC285" s="12"/>
      <c r="IYD285" s="11"/>
      <c r="IYE285" s="12"/>
      <c r="IYF285" s="162"/>
      <c r="IYG285" s="37"/>
      <c r="IYH285" s="37"/>
      <c r="IYI285" s="37"/>
      <c r="IYJ285" s="37"/>
      <c r="IYK285" s="37"/>
      <c r="IYL285" s="28"/>
      <c r="IYM285" s="11"/>
      <c r="IYN285" s="10"/>
      <c r="IYO285" s="37"/>
      <c r="IYP285" s="162"/>
      <c r="IYQ285" s="162"/>
      <c r="IYR285" s="29"/>
      <c r="IYS285" s="12"/>
      <c r="IYT285" s="37"/>
      <c r="IYU285" s="37"/>
      <c r="IYV285" s="11"/>
      <c r="IYW285" s="24"/>
      <c r="IYX285" s="28"/>
      <c r="IYY285" s="11"/>
      <c r="IYZ285" s="12"/>
      <c r="IZA285" s="27"/>
      <c r="IZB285" s="37"/>
      <c r="IZC285" s="29"/>
      <c r="IZD285" s="36"/>
      <c r="IZE285" s="14"/>
      <c r="IZF285" s="11"/>
      <c r="IZG285" s="13"/>
      <c r="IZH285" s="12"/>
      <c r="IZI285" s="12"/>
      <c r="IZJ285" s="11"/>
      <c r="IZK285" s="12"/>
      <c r="IZL285" s="162"/>
      <c r="IZM285" s="37"/>
      <c r="IZN285" s="37"/>
      <c r="IZO285" s="37"/>
      <c r="IZP285" s="37"/>
      <c r="IZQ285" s="37"/>
      <c r="IZR285" s="28"/>
      <c r="IZS285" s="11"/>
      <c r="IZT285" s="10"/>
      <c r="IZU285" s="37"/>
      <c r="IZV285" s="162"/>
      <c r="IZW285" s="162"/>
      <c r="IZX285" s="29"/>
      <c r="IZY285" s="12"/>
      <c r="IZZ285" s="37"/>
      <c r="JAA285" s="37"/>
      <c r="JAB285" s="11"/>
      <c r="JAC285" s="24"/>
      <c r="JAD285" s="28"/>
      <c r="JAE285" s="11"/>
      <c r="JAF285" s="12"/>
      <c r="JAG285" s="27"/>
      <c r="JAH285" s="37"/>
      <c r="JAI285" s="29"/>
      <c r="JAJ285" s="36"/>
      <c r="JAK285" s="14"/>
      <c r="JAL285" s="11"/>
      <c r="JAM285" s="13"/>
      <c r="JAN285" s="12"/>
      <c r="JAO285" s="12"/>
      <c r="JAP285" s="11"/>
      <c r="JAQ285" s="12"/>
      <c r="JAR285" s="162"/>
      <c r="JAS285" s="37"/>
      <c r="JAT285" s="37"/>
      <c r="JAU285" s="37"/>
      <c r="JAV285" s="37"/>
      <c r="JAW285" s="37"/>
      <c r="JAX285" s="28"/>
      <c r="JAY285" s="11"/>
      <c r="JAZ285" s="10"/>
      <c r="JBA285" s="37"/>
      <c r="JBB285" s="162"/>
      <c r="JBC285" s="162"/>
      <c r="JBD285" s="29"/>
      <c r="JBE285" s="12"/>
      <c r="JBF285" s="37"/>
      <c r="JBG285" s="37"/>
      <c r="JBH285" s="11"/>
      <c r="JBI285" s="24"/>
      <c r="JBJ285" s="28"/>
      <c r="JBK285" s="11"/>
      <c r="JBL285" s="12"/>
      <c r="JBM285" s="27"/>
      <c r="JBN285" s="37"/>
      <c r="JBO285" s="29"/>
      <c r="JBP285" s="36"/>
      <c r="JBQ285" s="14"/>
      <c r="JBR285" s="11"/>
      <c r="JBS285" s="13"/>
      <c r="JBT285" s="12"/>
      <c r="JBU285" s="12"/>
      <c r="JBV285" s="11"/>
      <c r="JBW285" s="12"/>
      <c r="JBX285" s="162"/>
      <c r="JBY285" s="37"/>
      <c r="JBZ285" s="37"/>
      <c r="JCA285" s="37"/>
      <c r="JCB285" s="37"/>
      <c r="JCC285" s="37"/>
      <c r="JCD285" s="28"/>
      <c r="JCE285" s="11"/>
      <c r="JCF285" s="10"/>
      <c r="JCG285" s="37"/>
      <c r="JCH285" s="162"/>
      <c r="JCI285" s="162"/>
      <c r="JCJ285" s="29"/>
      <c r="JCK285" s="12"/>
      <c r="JCL285" s="37"/>
      <c r="JCM285" s="37"/>
      <c r="JCN285" s="11"/>
      <c r="JCO285" s="24"/>
      <c r="JCP285" s="28"/>
      <c r="JCQ285" s="11"/>
      <c r="JCR285" s="12"/>
      <c r="JCS285" s="27"/>
      <c r="JCT285" s="37"/>
      <c r="JCU285" s="29"/>
      <c r="JCV285" s="36"/>
      <c r="JCW285" s="14"/>
      <c r="JCX285" s="11"/>
      <c r="JCY285" s="13"/>
      <c r="JCZ285" s="12"/>
      <c r="JDA285" s="12"/>
      <c r="JDB285" s="11"/>
      <c r="JDC285" s="12"/>
      <c r="JDD285" s="162"/>
      <c r="JDE285" s="37"/>
      <c r="JDF285" s="37"/>
      <c r="JDG285" s="37"/>
      <c r="JDH285" s="37"/>
      <c r="JDI285" s="37"/>
      <c r="JDJ285" s="28"/>
      <c r="JDK285" s="11"/>
      <c r="JDL285" s="10"/>
      <c r="JDM285" s="37"/>
      <c r="JDN285" s="162"/>
      <c r="JDO285" s="162"/>
      <c r="JDP285" s="29"/>
      <c r="JDQ285" s="12"/>
      <c r="JDR285" s="37"/>
      <c r="JDS285" s="37"/>
      <c r="JDT285" s="11"/>
      <c r="JDU285" s="24"/>
      <c r="JDV285" s="28"/>
      <c r="JDW285" s="11"/>
      <c r="JDX285" s="12"/>
      <c r="JDY285" s="27"/>
      <c r="JDZ285" s="37"/>
      <c r="JEA285" s="29"/>
      <c r="JEB285" s="36"/>
      <c r="JEC285" s="14"/>
      <c r="JED285" s="11"/>
      <c r="JEE285" s="13"/>
      <c r="JEF285" s="12"/>
      <c r="JEG285" s="12"/>
      <c r="JEH285" s="11"/>
      <c r="JEI285" s="12"/>
      <c r="JEJ285" s="162"/>
      <c r="JEK285" s="37"/>
      <c r="JEL285" s="37"/>
      <c r="JEM285" s="37"/>
      <c r="JEN285" s="37"/>
      <c r="JEO285" s="37"/>
      <c r="JEP285" s="28"/>
      <c r="JEQ285" s="11"/>
      <c r="JER285" s="10"/>
      <c r="JES285" s="37"/>
      <c r="JET285" s="162"/>
      <c r="JEU285" s="162"/>
      <c r="JEV285" s="29"/>
      <c r="JEW285" s="12"/>
      <c r="JEX285" s="37"/>
      <c r="JEY285" s="37"/>
      <c r="JEZ285" s="11"/>
      <c r="JFA285" s="24"/>
      <c r="JFB285" s="28"/>
      <c r="JFC285" s="11"/>
      <c r="JFD285" s="12"/>
      <c r="JFE285" s="27"/>
      <c r="JFF285" s="37"/>
      <c r="JFG285" s="29"/>
      <c r="JFH285" s="36"/>
      <c r="JFI285" s="14"/>
      <c r="JFJ285" s="11"/>
      <c r="JFK285" s="13"/>
      <c r="JFL285" s="12"/>
      <c r="JFM285" s="12"/>
      <c r="JFN285" s="11"/>
      <c r="JFO285" s="12"/>
      <c r="JFP285" s="162"/>
      <c r="JFQ285" s="37"/>
      <c r="JFR285" s="37"/>
      <c r="JFS285" s="37"/>
      <c r="JFT285" s="37"/>
      <c r="JFU285" s="37"/>
      <c r="JFV285" s="28"/>
      <c r="JFW285" s="11"/>
      <c r="JFX285" s="10"/>
      <c r="JFY285" s="37"/>
      <c r="JFZ285" s="162"/>
      <c r="JGA285" s="162"/>
      <c r="JGB285" s="29"/>
      <c r="JGC285" s="12"/>
      <c r="JGD285" s="37"/>
      <c r="JGE285" s="37"/>
      <c r="JGF285" s="11"/>
      <c r="JGG285" s="24"/>
      <c r="JGH285" s="28"/>
      <c r="JGI285" s="11"/>
      <c r="JGJ285" s="12"/>
      <c r="JGK285" s="27"/>
      <c r="JGL285" s="37"/>
      <c r="JGM285" s="29"/>
      <c r="JGN285" s="36"/>
      <c r="JGO285" s="14"/>
      <c r="JGP285" s="11"/>
      <c r="JGQ285" s="13"/>
      <c r="JGR285" s="12"/>
      <c r="JGS285" s="12"/>
      <c r="JGT285" s="11"/>
      <c r="JGU285" s="12"/>
      <c r="JGV285" s="162"/>
      <c r="JGW285" s="37"/>
      <c r="JGX285" s="37"/>
      <c r="JGY285" s="37"/>
      <c r="JGZ285" s="37"/>
      <c r="JHA285" s="37"/>
      <c r="JHB285" s="28"/>
      <c r="JHC285" s="11"/>
      <c r="JHD285" s="10"/>
      <c r="JHE285" s="37"/>
      <c r="JHF285" s="162"/>
      <c r="JHG285" s="162"/>
      <c r="JHH285" s="29"/>
      <c r="JHI285" s="12"/>
      <c r="JHJ285" s="37"/>
      <c r="JHK285" s="37"/>
      <c r="JHL285" s="11"/>
      <c r="JHM285" s="24"/>
      <c r="JHN285" s="28"/>
      <c r="JHO285" s="11"/>
      <c r="JHP285" s="12"/>
      <c r="JHQ285" s="27"/>
      <c r="JHR285" s="37"/>
      <c r="JHS285" s="29"/>
      <c r="JHT285" s="36"/>
      <c r="JHU285" s="14"/>
      <c r="JHV285" s="11"/>
      <c r="JHW285" s="13"/>
      <c r="JHX285" s="12"/>
      <c r="JHY285" s="12"/>
      <c r="JHZ285" s="11"/>
      <c r="JIA285" s="12"/>
      <c r="JIB285" s="162"/>
      <c r="JIC285" s="37"/>
      <c r="JID285" s="37"/>
      <c r="JIE285" s="37"/>
      <c r="JIF285" s="37"/>
      <c r="JIG285" s="37"/>
      <c r="JIH285" s="28"/>
      <c r="JII285" s="11"/>
      <c r="JIJ285" s="10"/>
      <c r="JIK285" s="37"/>
      <c r="JIL285" s="162"/>
      <c r="JIM285" s="162"/>
      <c r="JIN285" s="29"/>
      <c r="JIO285" s="12"/>
      <c r="JIP285" s="37"/>
      <c r="JIQ285" s="37"/>
      <c r="JIR285" s="11"/>
      <c r="JIS285" s="24"/>
      <c r="JIT285" s="28"/>
      <c r="JIU285" s="11"/>
      <c r="JIV285" s="12"/>
      <c r="JIW285" s="27"/>
      <c r="JIX285" s="37"/>
      <c r="JIY285" s="29"/>
      <c r="JIZ285" s="36"/>
      <c r="JJA285" s="14"/>
      <c r="JJB285" s="11"/>
      <c r="JJC285" s="13"/>
      <c r="JJD285" s="12"/>
      <c r="JJE285" s="12"/>
      <c r="JJF285" s="11"/>
      <c r="JJG285" s="12"/>
      <c r="JJH285" s="162"/>
      <c r="JJI285" s="37"/>
      <c r="JJJ285" s="37"/>
      <c r="JJK285" s="37"/>
      <c r="JJL285" s="37"/>
      <c r="JJM285" s="37"/>
      <c r="JJN285" s="28"/>
      <c r="JJO285" s="11"/>
      <c r="JJP285" s="10"/>
      <c r="JJQ285" s="37"/>
      <c r="JJR285" s="162"/>
      <c r="JJS285" s="162"/>
      <c r="JJT285" s="29"/>
      <c r="JJU285" s="12"/>
      <c r="JJV285" s="37"/>
      <c r="JJW285" s="37"/>
      <c r="JJX285" s="11"/>
      <c r="JJY285" s="24"/>
      <c r="JJZ285" s="28"/>
      <c r="JKA285" s="11"/>
      <c r="JKB285" s="12"/>
      <c r="JKC285" s="27"/>
      <c r="JKD285" s="37"/>
      <c r="JKE285" s="29"/>
      <c r="JKF285" s="36"/>
      <c r="JKG285" s="14"/>
      <c r="JKH285" s="11"/>
      <c r="JKI285" s="13"/>
      <c r="JKJ285" s="12"/>
      <c r="JKK285" s="12"/>
      <c r="JKL285" s="11"/>
      <c r="JKM285" s="12"/>
      <c r="JKN285" s="162"/>
      <c r="JKO285" s="37"/>
      <c r="JKP285" s="37"/>
      <c r="JKQ285" s="37"/>
      <c r="JKR285" s="37"/>
      <c r="JKS285" s="37"/>
      <c r="JKT285" s="28"/>
      <c r="JKU285" s="11"/>
      <c r="JKV285" s="10"/>
      <c r="JKW285" s="37"/>
      <c r="JKX285" s="162"/>
      <c r="JKY285" s="162"/>
      <c r="JKZ285" s="29"/>
      <c r="JLA285" s="12"/>
      <c r="JLB285" s="37"/>
      <c r="JLC285" s="37"/>
      <c r="JLD285" s="11"/>
      <c r="JLE285" s="24"/>
      <c r="JLF285" s="28"/>
      <c r="JLG285" s="11"/>
      <c r="JLH285" s="12"/>
      <c r="JLI285" s="27"/>
      <c r="JLJ285" s="37"/>
      <c r="JLK285" s="29"/>
      <c r="JLL285" s="36"/>
      <c r="JLM285" s="14"/>
      <c r="JLN285" s="11"/>
      <c r="JLO285" s="13"/>
      <c r="JLP285" s="12"/>
      <c r="JLQ285" s="12"/>
      <c r="JLR285" s="11"/>
      <c r="JLS285" s="12"/>
      <c r="JLT285" s="162"/>
      <c r="JLU285" s="37"/>
      <c r="JLV285" s="37"/>
      <c r="JLW285" s="37"/>
      <c r="JLX285" s="37"/>
      <c r="JLY285" s="37"/>
      <c r="JLZ285" s="28"/>
      <c r="JMA285" s="11"/>
      <c r="JMB285" s="10"/>
      <c r="JMC285" s="37"/>
      <c r="JMD285" s="162"/>
      <c r="JME285" s="162"/>
      <c r="JMF285" s="29"/>
      <c r="JMG285" s="12"/>
      <c r="JMH285" s="37"/>
      <c r="JMI285" s="37"/>
      <c r="JMJ285" s="11"/>
      <c r="JMK285" s="24"/>
      <c r="JML285" s="28"/>
      <c r="JMM285" s="11"/>
      <c r="JMN285" s="12"/>
      <c r="JMO285" s="27"/>
      <c r="JMP285" s="37"/>
      <c r="JMQ285" s="29"/>
      <c r="JMR285" s="36"/>
      <c r="JMS285" s="14"/>
      <c r="JMT285" s="11"/>
      <c r="JMU285" s="13"/>
      <c r="JMV285" s="12"/>
      <c r="JMW285" s="12"/>
      <c r="JMX285" s="11"/>
      <c r="JMY285" s="12"/>
      <c r="JMZ285" s="162"/>
      <c r="JNA285" s="37"/>
      <c r="JNB285" s="37"/>
      <c r="JNC285" s="37"/>
      <c r="JND285" s="37"/>
      <c r="JNE285" s="37"/>
      <c r="JNF285" s="28"/>
      <c r="JNG285" s="11"/>
      <c r="JNH285" s="10"/>
      <c r="JNI285" s="37"/>
      <c r="JNJ285" s="162"/>
      <c r="JNK285" s="162"/>
      <c r="JNL285" s="29"/>
      <c r="JNM285" s="12"/>
      <c r="JNN285" s="37"/>
      <c r="JNO285" s="37"/>
      <c r="JNP285" s="11"/>
      <c r="JNQ285" s="24"/>
      <c r="JNR285" s="28"/>
      <c r="JNS285" s="11"/>
      <c r="JNT285" s="12"/>
      <c r="JNU285" s="27"/>
      <c r="JNV285" s="37"/>
      <c r="JNW285" s="29"/>
      <c r="JNX285" s="36"/>
      <c r="JNY285" s="14"/>
      <c r="JNZ285" s="11"/>
      <c r="JOA285" s="13"/>
      <c r="JOB285" s="12"/>
      <c r="JOC285" s="12"/>
      <c r="JOD285" s="11"/>
      <c r="JOE285" s="12"/>
      <c r="JOF285" s="162"/>
      <c r="JOG285" s="37"/>
      <c r="JOH285" s="37"/>
      <c r="JOI285" s="37"/>
      <c r="JOJ285" s="37"/>
      <c r="JOK285" s="37"/>
      <c r="JOL285" s="28"/>
      <c r="JOM285" s="11"/>
      <c r="JON285" s="10"/>
      <c r="JOO285" s="37"/>
      <c r="JOP285" s="162"/>
      <c r="JOQ285" s="162"/>
      <c r="JOR285" s="29"/>
      <c r="JOS285" s="12"/>
      <c r="JOT285" s="37"/>
      <c r="JOU285" s="37"/>
      <c r="JOV285" s="11"/>
      <c r="JOW285" s="24"/>
      <c r="JOX285" s="28"/>
      <c r="JOY285" s="11"/>
      <c r="JOZ285" s="12"/>
      <c r="JPA285" s="27"/>
      <c r="JPB285" s="37"/>
      <c r="JPC285" s="29"/>
      <c r="JPD285" s="36"/>
      <c r="JPE285" s="14"/>
      <c r="JPF285" s="11"/>
      <c r="JPG285" s="13"/>
      <c r="JPH285" s="12"/>
      <c r="JPI285" s="12"/>
      <c r="JPJ285" s="11"/>
      <c r="JPK285" s="12"/>
      <c r="JPL285" s="162"/>
      <c r="JPM285" s="37"/>
      <c r="JPN285" s="37"/>
      <c r="JPO285" s="37"/>
      <c r="JPP285" s="37"/>
      <c r="JPQ285" s="37"/>
      <c r="JPR285" s="28"/>
      <c r="JPS285" s="11"/>
      <c r="JPT285" s="10"/>
      <c r="JPU285" s="37"/>
      <c r="JPV285" s="162"/>
      <c r="JPW285" s="162"/>
      <c r="JPX285" s="29"/>
      <c r="JPY285" s="12"/>
      <c r="JPZ285" s="37"/>
      <c r="JQA285" s="37"/>
      <c r="JQB285" s="11"/>
      <c r="JQC285" s="24"/>
      <c r="JQD285" s="28"/>
      <c r="JQE285" s="11"/>
      <c r="JQF285" s="12"/>
      <c r="JQG285" s="27"/>
      <c r="JQH285" s="37"/>
      <c r="JQI285" s="29"/>
      <c r="JQJ285" s="36"/>
      <c r="JQK285" s="14"/>
      <c r="JQL285" s="11"/>
      <c r="JQM285" s="13"/>
      <c r="JQN285" s="12"/>
      <c r="JQO285" s="12"/>
      <c r="JQP285" s="11"/>
      <c r="JQQ285" s="12"/>
      <c r="JQR285" s="162"/>
      <c r="JQS285" s="37"/>
      <c r="JQT285" s="37"/>
      <c r="JQU285" s="37"/>
      <c r="JQV285" s="37"/>
      <c r="JQW285" s="37"/>
      <c r="JQX285" s="28"/>
      <c r="JQY285" s="11"/>
      <c r="JQZ285" s="10"/>
      <c r="JRA285" s="37"/>
      <c r="JRB285" s="162"/>
      <c r="JRC285" s="162"/>
      <c r="JRD285" s="29"/>
      <c r="JRE285" s="12"/>
      <c r="JRF285" s="37"/>
      <c r="JRG285" s="37"/>
      <c r="JRH285" s="11"/>
      <c r="JRI285" s="24"/>
      <c r="JRJ285" s="28"/>
      <c r="JRK285" s="11"/>
      <c r="JRL285" s="12"/>
      <c r="JRM285" s="27"/>
      <c r="JRN285" s="37"/>
      <c r="JRO285" s="29"/>
      <c r="JRP285" s="36"/>
      <c r="JRQ285" s="14"/>
      <c r="JRR285" s="11"/>
      <c r="JRS285" s="13"/>
      <c r="JRT285" s="12"/>
      <c r="JRU285" s="12"/>
      <c r="JRV285" s="11"/>
      <c r="JRW285" s="12"/>
      <c r="JRX285" s="162"/>
      <c r="JRY285" s="37"/>
      <c r="JRZ285" s="37"/>
      <c r="JSA285" s="37"/>
      <c r="JSB285" s="37"/>
      <c r="JSC285" s="37"/>
      <c r="JSD285" s="28"/>
      <c r="JSE285" s="11"/>
      <c r="JSF285" s="10"/>
      <c r="JSG285" s="37"/>
      <c r="JSH285" s="162"/>
      <c r="JSI285" s="162"/>
      <c r="JSJ285" s="29"/>
      <c r="JSK285" s="12"/>
      <c r="JSL285" s="37"/>
      <c r="JSM285" s="37"/>
      <c r="JSN285" s="11"/>
      <c r="JSO285" s="24"/>
      <c r="JSP285" s="28"/>
      <c r="JSQ285" s="11"/>
      <c r="JSR285" s="12"/>
      <c r="JSS285" s="27"/>
      <c r="JST285" s="37"/>
      <c r="JSU285" s="29"/>
      <c r="JSV285" s="36"/>
      <c r="JSW285" s="14"/>
      <c r="JSX285" s="11"/>
      <c r="JSY285" s="13"/>
      <c r="JSZ285" s="12"/>
      <c r="JTA285" s="12"/>
      <c r="JTB285" s="11"/>
      <c r="JTC285" s="12"/>
      <c r="JTD285" s="162"/>
      <c r="JTE285" s="37"/>
      <c r="JTF285" s="37"/>
      <c r="JTG285" s="37"/>
      <c r="JTH285" s="37"/>
      <c r="JTI285" s="37"/>
      <c r="JTJ285" s="28"/>
      <c r="JTK285" s="11"/>
      <c r="JTL285" s="10"/>
      <c r="JTM285" s="37"/>
      <c r="JTN285" s="162"/>
      <c r="JTO285" s="162"/>
      <c r="JTP285" s="29"/>
      <c r="JTQ285" s="12"/>
      <c r="JTR285" s="37"/>
      <c r="JTS285" s="37"/>
      <c r="JTT285" s="11"/>
      <c r="JTU285" s="24"/>
      <c r="JTV285" s="28"/>
      <c r="JTW285" s="11"/>
      <c r="JTX285" s="12"/>
      <c r="JTY285" s="27"/>
      <c r="JTZ285" s="37"/>
      <c r="JUA285" s="29"/>
      <c r="JUB285" s="36"/>
      <c r="JUC285" s="14"/>
      <c r="JUD285" s="11"/>
      <c r="JUE285" s="13"/>
      <c r="JUF285" s="12"/>
      <c r="JUG285" s="12"/>
      <c r="JUH285" s="11"/>
      <c r="JUI285" s="12"/>
      <c r="JUJ285" s="162"/>
      <c r="JUK285" s="37"/>
      <c r="JUL285" s="37"/>
      <c r="JUM285" s="37"/>
      <c r="JUN285" s="37"/>
      <c r="JUO285" s="37"/>
      <c r="JUP285" s="28"/>
      <c r="JUQ285" s="11"/>
      <c r="JUR285" s="10"/>
      <c r="JUS285" s="37"/>
      <c r="JUT285" s="162"/>
      <c r="JUU285" s="162"/>
      <c r="JUV285" s="29"/>
      <c r="JUW285" s="12"/>
      <c r="JUX285" s="37"/>
      <c r="JUY285" s="37"/>
      <c r="JUZ285" s="11"/>
      <c r="JVA285" s="24"/>
      <c r="JVB285" s="28"/>
      <c r="JVC285" s="11"/>
      <c r="JVD285" s="12"/>
      <c r="JVE285" s="27"/>
      <c r="JVF285" s="37"/>
      <c r="JVG285" s="29"/>
      <c r="JVH285" s="36"/>
      <c r="JVI285" s="14"/>
      <c r="JVJ285" s="11"/>
      <c r="JVK285" s="13"/>
      <c r="JVL285" s="12"/>
      <c r="JVM285" s="12"/>
      <c r="JVN285" s="11"/>
      <c r="JVO285" s="12"/>
      <c r="JVP285" s="162"/>
      <c r="JVQ285" s="37"/>
      <c r="JVR285" s="37"/>
      <c r="JVS285" s="37"/>
      <c r="JVT285" s="37"/>
      <c r="JVU285" s="37"/>
      <c r="JVV285" s="28"/>
      <c r="JVW285" s="11"/>
      <c r="JVX285" s="10"/>
      <c r="JVY285" s="37"/>
      <c r="JVZ285" s="162"/>
      <c r="JWA285" s="162"/>
      <c r="JWB285" s="29"/>
      <c r="JWC285" s="12"/>
      <c r="JWD285" s="37"/>
      <c r="JWE285" s="37"/>
      <c r="JWF285" s="11"/>
      <c r="JWG285" s="24"/>
      <c r="JWH285" s="28"/>
      <c r="JWI285" s="11"/>
      <c r="JWJ285" s="12"/>
      <c r="JWK285" s="27"/>
      <c r="JWL285" s="37"/>
      <c r="JWM285" s="29"/>
      <c r="JWN285" s="36"/>
      <c r="JWO285" s="14"/>
      <c r="JWP285" s="11"/>
      <c r="JWQ285" s="13"/>
      <c r="JWR285" s="12"/>
      <c r="JWS285" s="12"/>
      <c r="JWT285" s="11"/>
      <c r="JWU285" s="12"/>
      <c r="JWV285" s="162"/>
      <c r="JWW285" s="37"/>
      <c r="JWX285" s="37"/>
      <c r="JWY285" s="37"/>
      <c r="JWZ285" s="37"/>
      <c r="JXA285" s="37"/>
      <c r="JXB285" s="28"/>
      <c r="JXC285" s="11"/>
      <c r="JXD285" s="10"/>
      <c r="JXE285" s="37"/>
      <c r="JXF285" s="162"/>
      <c r="JXG285" s="162"/>
      <c r="JXH285" s="29"/>
      <c r="JXI285" s="12"/>
      <c r="JXJ285" s="37"/>
      <c r="JXK285" s="37"/>
      <c r="JXL285" s="11"/>
      <c r="JXM285" s="24"/>
      <c r="JXN285" s="28"/>
      <c r="JXO285" s="11"/>
      <c r="JXP285" s="12"/>
      <c r="JXQ285" s="27"/>
      <c r="JXR285" s="37"/>
      <c r="JXS285" s="29"/>
      <c r="JXT285" s="36"/>
      <c r="JXU285" s="14"/>
      <c r="JXV285" s="11"/>
      <c r="JXW285" s="13"/>
      <c r="JXX285" s="12"/>
      <c r="JXY285" s="12"/>
      <c r="JXZ285" s="11"/>
      <c r="JYA285" s="12"/>
      <c r="JYB285" s="162"/>
      <c r="JYC285" s="37"/>
      <c r="JYD285" s="37"/>
      <c r="JYE285" s="37"/>
      <c r="JYF285" s="37"/>
      <c r="JYG285" s="37"/>
      <c r="JYH285" s="28"/>
      <c r="JYI285" s="11"/>
      <c r="JYJ285" s="10"/>
      <c r="JYK285" s="37"/>
      <c r="JYL285" s="162"/>
      <c r="JYM285" s="162"/>
      <c r="JYN285" s="29"/>
      <c r="JYO285" s="12"/>
      <c r="JYP285" s="37"/>
      <c r="JYQ285" s="37"/>
      <c r="JYR285" s="11"/>
      <c r="JYS285" s="24"/>
      <c r="JYT285" s="28"/>
      <c r="JYU285" s="11"/>
      <c r="JYV285" s="12"/>
      <c r="JYW285" s="27"/>
      <c r="JYX285" s="37"/>
      <c r="JYY285" s="29"/>
      <c r="JYZ285" s="36"/>
      <c r="JZA285" s="14"/>
      <c r="JZB285" s="11"/>
      <c r="JZC285" s="13"/>
      <c r="JZD285" s="12"/>
      <c r="JZE285" s="12"/>
      <c r="JZF285" s="11"/>
      <c r="JZG285" s="12"/>
      <c r="JZH285" s="162"/>
      <c r="JZI285" s="37"/>
      <c r="JZJ285" s="37"/>
      <c r="JZK285" s="37"/>
      <c r="JZL285" s="37"/>
      <c r="JZM285" s="37"/>
      <c r="JZN285" s="28"/>
      <c r="JZO285" s="11"/>
      <c r="JZP285" s="10"/>
      <c r="JZQ285" s="37"/>
      <c r="JZR285" s="162"/>
      <c r="JZS285" s="162"/>
      <c r="JZT285" s="29"/>
      <c r="JZU285" s="12"/>
      <c r="JZV285" s="37"/>
      <c r="JZW285" s="37"/>
      <c r="JZX285" s="11"/>
      <c r="JZY285" s="24"/>
      <c r="JZZ285" s="28"/>
      <c r="KAA285" s="11"/>
      <c r="KAB285" s="12"/>
      <c r="KAC285" s="27"/>
      <c r="KAD285" s="37"/>
      <c r="KAE285" s="29"/>
      <c r="KAF285" s="36"/>
      <c r="KAG285" s="14"/>
      <c r="KAH285" s="11"/>
      <c r="KAI285" s="13"/>
      <c r="KAJ285" s="12"/>
      <c r="KAK285" s="12"/>
      <c r="KAL285" s="11"/>
      <c r="KAM285" s="12"/>
      <c r="KAN285" s="162"/>
      <c r="KAO285" s="37"/>
      <c r="KAP285" s="37"/>
      <c r="KAQ285" s="37"/>
      <c r="KAR285" s="37"/>
      <c r="KAS285" s="37"/>
      <c r="KAT285" s="28"/>
      <c r="KAU285" s="11"/>
      <c r="KAV285" s="10"/>
      <c r="KAW285" s="37"/>
      <c r="KAX285" s="162"/>
      <c r="KAY285" s="162"/>
      <c r="KAZ285" s="29"/>
      <c r="KBA285" s="12"/>
      <c r="KBB285" s="37"/>
      <c r="KBC285" s="37"/>
      <c r="KBD285" s="11"/>
      <c r="KBE285" s="24"/>
      <c r="KBF285" s="28"/>
      <c r="KBG285" s="11"/>
      <c r="KBH285" s="12"/>
      <c r="KBI285" s="27"/>
      <c r="KBJ285" s="37"/>
      <c r="KBK285" s="29"/>
      <c r="KBL285" s="36"/>
      <c r="KBM285" s="14"/>
      <c r="KBN285" s="11"/>
      <c r="KBO285" s="13"/>
      <c r="KBP285" s="12"/>
      <c r="KBQ285" s="12"/>
      <c r="KBR285" s="11"/>
      <c r="KBS285" s="12"/>
      <c r="KBT285" s="162"/>
      <c r="KBU285" s="37"/>
      <c r="KBV285" s="37"/>
      <c r="KBW285" s="37"/>
      <c r="KBX285" s="37"/>
      <c r="KBY285" s="37"/>
      <c r="KBZ285" s="28"/>
      <c r="KCA285" s="11"/>
      <c r="KCB285" s="10"/>
      <c r="KCC285" s="37"/>
      <c r="KCD285" s="162"/>
      <c r="KCE285" s="162"/>
      <c r="KCF285" s="29"/>
      <c r="KCG285" s="12"/>
      <c r="KCH285" s="37"/>
      <c r="KCI285" s="37"/>
      <c r="KCJ285" s="11"/>
      <c r="KCK285" s="24"/>
      <c r="KCL285" s="28"/>
      <c r="KCM285" s="11"/>
      <c r="KCN285" s="12"/>
      <c r="KCO285" s="27"/>
      <c r="KCP285" s="37"/>
      <c r="KCQ285" s="29"/>
      <c r="KCR285" s="36"/>
      <c r="KCS285" s="14"/>
      <c r="KCT285" s="11"/>
      <c r="KCU285" s="13"/>
      <c r="KCV285" s="12"/>
      <c r="KCW285" s="12"/>
      <c r="KCX285" s="11"/>
      <c r="KCY285" s="12"/>
      <c r="KCZ285" s="162"/>
      <c r="KDA285" s="37"/>
      <c r="KDB285" s="37"/>
      <c r="KDC285" s="37"/>
      <c r="KDD285" s="37"/>
      <c r="KDE285" s="37"/>
      <c r="KDF285" s="28"/>
      <c r="KDG285" s="11"/>
      <c r="KDH285" s="10"/>
      <c r="KDI285" s="37"/>
      <c r="KDJ285" s="162"/>
      <c r="KDK285" s="162"/>
      <c r="KDL285" s="29"/>
      <c r="KDM285" s="12"/>
      <c r="KDN285" s="37"/>
      <c r="KDO285" s="37"/>
      <c r="KDP285" s="11"/>
      <c r="KDQ285" s="24"/>
      <c r="KDR285" s="28"/>
      <c r="KDS285" s="11"/>
      <c r="KDT285" s="12"/>
      <c r="KDU285" s="27"/>
      <c r="KDV285" s="37"/>
      <c r="KDW285" s="29"/>
      <c r="KDX285" s="36"/>
      <c r="KDY285" s="14"/>
      <c r="KDZ285" s="11"/>
      <c r="KEA285" s="13"/>
      <c r="KEB285" s="12"/>
      <c r="KEC285" s="12"/>
      <c r="KED285" s="11"/>
      <c r="KEE285" s="12"/>
      <c r="KEF285" s="162"/>
      <c r="KEG285" s="37"/>
      <c r="KEH285" s="37"/>
      <c r="KEI285" s="37"/>
      <c r="KEJ285" s="37"/>
      <c r="KEK285" s="37"/>
      <c r="KEL285" s="28"/>
      <c r="KEM285" s="11"/>
      <c r="KEN285" s="10"/>
      <c r="KEO285" s="37"/>
      <c r="KEP285" s="162"/>
      <c r="KEQ285" s="162"/>
      <c r="KER285" s="29"/>
      <c r="KES285" s="12"/>
      <c r="KET285" s="37"/>
      <c r="KEU285" s="37"/>
      <c r="KEV285" s="11"/>
      <c r="KEW285" s="24"/>
      <c r="KEX285" s="28"/>
      <c r="KEY285" s="11"/>
      <c r="KEZ285" s="12"/>
      <c r="KFA285" s="27"/>
      <c r="KFB285" s="37"/>
      <c r="KFC285" s="29"/>
      <c r="KFD285" s="36"/>
      <c r="KFE285" s="14"/>
      <c r="KFF285" s="11"/>
      <c r="KFG285" s="13"/>
      <c r="KFH285" s="12"/>
      <c r="KFI285" s="12"/>
      <c r="KFJ285" s="11"/>
      <c r="KFK285" s="12"/>
      <c r="KFL285" s="162"/>
      <c r="KFM285" s="37"/>
      <c r="KFN285" s="37"/>
      <c r="KFO285" s="37"/>
      <c r="KFP285" s="37"/>
      <c r="KFQ285" s="37"/>
      <c r="KFR285" s="28"/>
      <c r="KFS285" s="11"/>
      <c r="KFT285" s="10"/>
      <c r="KFU285" s="37"/>
      <c r="KFV285" s="162"/>
      <c r="KFW285" s="162"/>
      <c r="KFX285" s="29"/>
      <c r="KFY285" s="12"/>
      <c r="KFZ285" s="37"/>
      <c r="KGA285" s="37"/>
      <c r="KGB285" s="11"/>
      <c r="KGC285" s="24"/>
      <c r="KGD285" s="28"/>
      <c r="KGE285" s="11"/>
      <c r="KGF285" s="12"/>
      <c r="KGG285" s="27"/>
      <c r="KGH285" s="37"/>
      <c r="KGI285" s="29"/>
      <c r="KGJ285" s="36"/>
      <c r="KGK285" s="14"/>
      <c r="KGL285" s="11"/>
      <c r="KGM285" s="13"/>
      <c r="KGN285" s="12"/>
      <c r="KGO285" s="12"/>
      <c r="KGP285" s="11"/>
      <c r="KGQ285" s="12"/>
      <c r="KGR285" s="162"/>
      <c r="KGS285" s="37"/>
      <c r="KGT285" s="37"/>
      <c r="KGU285" s="37"/>
      <c r="KGV285" s="37"/>
      <c r="KGW285" s="37"/>
      <c r="KGX285" s="28"/>
      <c r="KGY285" s="11"/>
      <c r="KGZ285" s="10"/>
      <c r="KHA285" s="37"/>
      <c r="KHB285" s="162"/>
      <c r="KHC285" s="162"/>
      <c r="KHD285" s="29"/>
      <c r="KHE285" s="12"/>
      <c r="KHF285" s="37"/>
      <c r="KHG285" s="37"/>
      <c r="KHH285" s="11"/>
      <c r="KHI285" s="24"/>
      <c r="KHJ285" s="28"/>
      <c r="KHK285" s="11"/>
      <c r="KHL285" s="12"/>
      <c r="KHM285" s="27"/>
      <c r="KHN285" s="37"/>
      <c r="KHO285" s="29"/>
      <c r="KHP285" s="36"/>
      <c r="KHQ285" s="14"/>
      <c r="KHR285" s="11"/>
      <c r="KHS285" s="13"/>
      <c r="KHT285" s="12"/>
      <c r="KHU285" s="12"/>
      <c r="KHV285" s="11"/>
      <c r="KHW285" s="12"/>
      <c r="KHX285" s="162"/>
      <c r="KHY285" s="37"/>
      <c r="KHZ285" s="37"/>
      <c r="KIA285" s="37"/>
      <c r="KIB285" s="37"/>
      <c r="KIC285" s="37"/>
      <c r="KID285" s="28"/>
      <c r="KIE285" s="11"/>
      <c r="KIF285" s="10"/>
      <c r="KIG285" s="37"/>
      <c r="KIH285" s="162"/>
      <c r="KII285" s="162"/>
      <c r="KIJ285" s="29"/>
      <c r="KIK285" s="12"/>
      <c r="KIL285" s="37"/>
      <c r="KIM285" s="37"/>
      <c r="KIN285" s="11"/>
      <c r="KIO285" s="24"/>
      <c r="KIP285" s="28"/>
      <c r="KIQ285" s="11"/>
      <c r="KIR285" s="12"/>
      <c r="KIS285" s="27"/>
      <c r="KIT285" s="37"/>
      <c r="KIU285" s="29"/>
      <c r="KIV285" s="36"/>
      <c r="KIW285" s="14"/>
      <c r="KIX285" s="11"/>
      <c r="KIY285" s="13"/>
      <c r="KIZ285" s="12"/>
      <c r="KJA285" s="12"/>
      <c r="KJB285" s="11"/>
      <c r="KJC285" s="12"/>
      <c r="KJD285" s="162"/>
      <c r="KJE285" s="37"/>
      <c r="KJF285" s="37"/>
      <c r="KJG285" s="37"/>
      <c r="KJH285" s="37"/>
      <c r="KJI285" s="37"/>
      <c r="KJJ285" s="28"/>
      <c r="KJK285" s="11"/>
      <c r="KJL285" s="10"/>
      <c r="KJM285" s="37"/>
      <c r="KJN285" s="162"/>
      <c r="KJO285" s="162"/>
      <c r="KJP285" s="29"/>
      <c r="KJQ285" s="12"/>
      <c r="KJR285" s="37"/>
      <c r="KJS285" s="37"/>
      <c r="KJT285" s="11"/>
      <c r="KJU285" s="24"/>
      <c r="KJV285" s="28"/>
      <c r="KJW285" s="11"/>
      <c r="KJX285" s="12"/>
      <c r="KJY285" s="27"/>
      <c r="KJZ285" s="37"/>
      <c r="KKA285" s="29"/>
      <c r="KKB285" s="36"/>
      <c r="KKC285" s="14"/>
      <c r="KKD285" s="11"/>
      <c r="KKE285" s="13"/>
      <c r="KKF285" s="12"/>
      <c r="KKG285" s="12"/>
      <c r="KKH285" s="11"/>
      <c r="KKI285" s="12"/>
      <c r="KKJ285" s="162"/>
      <c r="KKK285" s="37"/>
      <c r="KKL285" s="37"/>
      <c r="KKM285" s="37"/>
      <c r="KKN285" s="37"/>
      <c r="KKO285" s="37"/>
      <c r="KKP285" s="28"/>
      <c r="KKQ285" s="11"/>
      <c r="KKR285" s="10"/>
      <c r="KKS285" s="37"/>
      <c r="KKT285" s="162"/>
      <c r="KKU285" s="162"/>
      <c r="KKV285" s="29"/>
      <c r="KKW285" s="12"/>
      <c r="KKX285" s="37"/>
      <c r="KKY285" s="37"/>
      <c r="KKZ285" s="11"/>
      <c r="KLA285" s="24"/>
      <c r="KLB285" s="28"/>
      <c r="KLC285" s="11"/>
      <c r="KLD285" s="12"/>
      <c r="KLE285" s="27"/>
      <c r="KLF285" s="37"/>
      <c r="KLG285" s="29"/>
      <c r="KLH285" s="36"/>
      <c r="KLI285" s="14"/>
      <c r="KLJ285" s="11"/>
      <c r="KLK285" s="13"/>
      <c r="KLL285" s="12"/>
      <c r="KLM285" s="12"/>
      <c r="KLN285" s="11"/>
      <c r="KLO285" s="12"/>
      <c r="KLP285" s="162"/>
      <c r="KLQ285" s="37"/>
      <c r="KLR285" s="37"/>
      <c r="KLS285" s="37"/>
      <c r="KLT285" s="37"/>
      <c r="KLU285" s="37"/>
      <c r="KLV285" s="28"/>
      <c r="KLW285" s="11"/>
      <c r="KLX285" s="10"/>
      <c r="KLY285" s="37"/>
      <c r="KLZ285" s="162"/>
      <c r="KMA285" s="162"/>
      <c r="KMB285" s="29"/>
      <c r="KMC285" s="12"/>
      <c r="KMD285" s="37"/>
      <c r="KME285" s="37"/>
      <c r="KMF285" s="11"/>
      <c r="KMG285" s="24"/>
      <c r="KMH285" s="28"/>
      <c r="KMI285" s="11"/>
      <c r="KMJ285" s="12"/>
      <c r="KMK285" s="27"/>
      <c r="KML285" s="37"/>
      <c r="KMM285" s="29"/>
      <c r="KMN285" s="36"/>
      <c r="KMO285" s="14"/>
      <c r="KMP285" s="11"/>
      <c r="KMQ285" s="13"/>
      <c r="KMR285" s="12"/>
      <c r="KMS285" s="12"/>
      <c r="KMT285" s="11"/>
      <c r="KMU285" s="12"/>
      <c r="KMV285" s="162"/>
      <c r="KMW285" s="37"/>
      <c r="KMX285" s="37"/>
      <c r="KMY285" s="37"/>
      <c r="KMZ285" s="37"/>
      <c r="KNA285" s="37"/>
      <c r="KNB285" s="28"/>
      <c r="KNC285" s="11"/>
      <c r="KND285" s="10"/>
      <c r="KNE285" s="37"/>
      <c r="KNF285" s="162"/>
      <c r="KNG285" s="162"/>
      <c r="KNH285" s="29"/>
      <c r="KNI285" s="12"/>
      <c r="KNJ285" s="37"/>
      <c r="KNK285" s="37"/>
      <c r="KNL285" s="11"/>
      <c r="KNM285" s="24"/>
      <c r="KNN285" s="28"/>
      <c r="KNO285" s="11"/>
      <c r="KNP285" s="12"/>
      <c r="KNQ285" s="27"/>
      <c r="KNR285" s="37"/>
      <c r="KNS285" s="29"/>
      <c r="KNT285" s="36"/>
      <c r="KNU285" s="14"/>
      <c r="KNV285" s="11"/>
      <c r="KNW285" s="13"/>
      <c r="KNX285" s="12"/>
      <c r="KNY285" s="12"/>
      <c r="KNZ285" s="11"/>
      <c r="KOA285" s="12"/>
      <c r="KOB285" s="162"/>
      <c r="KOC285" s="37"/>
      <c r="KOD285" s="37"/>
      <c r="KOE285" s="37"/>
      <c r="KOF285" s="37"/>
      <c r="KOG285" s="37"/>
      <c r="KOH285" s="28"/>
      <c r="KOI285" s="11"/>
      <c r="KOJ285" s="10"/>
      <c r="KOK285" s="37"/>
      <c r="KOL285" s="162"/>
      <c r="KOM285" s="162"/>
      <c r="KON285" s="29"/>
      <c r="KOO285" s="12"/>
      <c r="KOP285" s="37"/>
      <c r="KOQ285" s="37"/>
      <c r="KOR285" s="11"/>
      <c r="KOS285" s="24"/>
      <c r="KOT285" s="28"/>
      <c r="KOU285" s="11"/>
      <c r="KOV285" s="12"/>
      <c r="KOW285" s="27"/>
      <c r="KOX285" s="37"/>
      <c r="KOY285" s="29"/>
      <c r="KOZ285" s="36"/>
      <c r="KPA285" s="14"/>
      <c r="KPB285" s="11"/>
      <c r="KPC285" s="13"/>
      <c r="KPD285" s="12"/>
      <c r="KPE285" s="12"/>
      <c r="KPF285" s="11"/>
      <c r="KPG285" s="12"/>
      <c r="KPH285" s="162"/>
      <c r="KPI285" s="37"/>
      <c r="KPJ285" s="37"/>
      <c r="KPK285" s="37"/>
      <c r="KPL285" s="37"/>
      <c r="KPM285" s="37"/>
      <c r="KPN285" s="28"/>
      <c r="KPO285" s="11"/>
      <c r="KPP285" s="10"/>
      <c r="KPQ285" s="37"/>
      <c r="KPR285" s="162"/>
      <c r="KPS285" s="162"/>
      <c r="KPT285" s="29"/>
      <c r="KPU285" s="12"/>
      <c r="KPV285" s="37"/>
      <c r="KPW285" s="37"/>
      <c r="KPX285" s="11"/>
      <c r="KPY285" s="24"/>
      <c r="KPZ285" s="28"/>
      <c r="KQA285" s="11"/>
      <c r="KQB285" s="12"/>
      <c r="KQC285" s="27"/>
      <c r="KQD285" s="37"/>
      <c r="KQE285" s="29"/>
      <c r="KQF285" s="36"/>
      <c r="KQG285" s="14"/>
      <c r="KQH285" s="11"/>
      <c r="KQI285" s="13"/>
      <c r="KQJ285" s="12"/>
      <c r="KQK285" s="12"/>
      <c r="KQL285" s="11"/>
      <c r="KQM285" s="12"/>
      <c r="KQN285" s="162"/>
      <c r="KQO285" s="37"/>
      <c r="KQP285" s="37"/>
      <c r="KQQ285" s="37"/>
      <c r="KQR285" s="37"/>
      <c r="KQS285" s="37"/>
      <c r="KQT285" s="28"/>
      <c r="KQU285" s="11"/>
      <c r="KQV285" s="10"/>
      <c r="KQW285" s="37"/>
      <c r="KQX285" s="162"/>
      <c r="KQY285" s="162"/>
      <c r="KQZ285" s="29"/>
      <c r="KRA285" s="12"/>
      <c r="KRB285" s="37"/>
      <c r="KRC285" s="37"/>
      <c r="KRD285" s="11"/>
      <c r="KRE285" s="24"/>
      <c r="KRF285" s="28"/>
      <c r="KRG285" s="11"/>
      <c r="KRH285" s="12"/>
      <c r="KRI285" s="27"/>
      <c r="KRJ285" s="37"/>
      <c r="KRK285" s="29"/>
      <c r="KRL285" s="36"/>
      <c r="KRM285" s="14"/>
      <c r="KRN285" s="11"/>
      <c r="KRO285" s="13"/>
      <c r="KRP285" s="12"/>
      <c r="KRQ285" s="12"/>
      <c r="KRR285" s="11"/>
      <c r="KRS285" s="12"/>
      <c r="KRT285" s="162"/>
      <c r="KRU285" s="37"/>
      <c r="KRV285" s="37"/>
      <c r="KRW285" s="37"/>
      <c r="KRX285" s="37"/>
      <c r="KRY285" s="37"/>
      <c r="KRZ285" s="28"/>
      <c r="KSA285" s="11"/>
      <c r="KSB285" s="10"/>
      <c r="KSC285" s="37"/>
      <c r="KSD285" s="162"/>
      <c r="KSE285" s="162"/>
      <c r="KSF285" s="29"/>
      <c r="KSG285" s="12"/>
      <c r="KSH285" s="37"/>
      <c r="KSI285" s="37"/>
      <c r="KSJ285" s="11"/>
      <c r="KSK285" s="24"/>
      <c r="KSL285" s="28"/>
      <c r="KSM285" s="11"/>
      <c r="KSN285" s="12"/>
      <c r="KSO285" s="27"/>
      <c r="KSP285" s="37"/>
      <c r="KSQ285" s="29"/>
      <c r="KSR285" s="36"/>
      <c r="KSS285" s="14"/>
      <c r="KST285" s="11"/>
      <c r="KSU285" s="13"/>
      <c r="KSV285" s="12"/>
      <c r="KSW285" s="12"/>
      <c r="KSX285" s="11"/>
      <c r="KSY285" s="12"/>
      <c r="KSZ285" s="162"/>
      <c r="KTA285" s="37"/>
      <c r="KTB285" s="37"/>
      <c r="KTC285" s="37"/>
      <c r="KTD285" s="37"/>
      <c r="KTE285" s="37"/>
      <c r="KTF285" s="28"/>
      <c r="KTG285" s="11"/>
      <c r="KTH285" s="10"/>
      <c r="KTI285" s="37"/>
      <c r="KTJ285" s="162"/>
      <c r="KTK285" s="162"/>
      <c r="KTL285" s="29"/>
      <c r="KTM285" s="12"/>
      <c r="KTN285" s="37"/>
      <c r="KTO285" s="37"/>
      <c r="KTP285" s="11"/>
      <c r="KTQ285" s="24"/>
      <c r="KTR285" s="28"/>
      <c r="KTS285" s="11"/>
      <c r="KTT285" s="12"/>
      <c r="KTU285" s="27"/>
      <c r="KTV285" s="37"/>
      <c r="KTW285" s="29"/>
      <c r="KTX285" s="36"/>
      <c r="KTY285" s="14"/>
      <c r="KTZ285" s="11"/>
      <c r="KUA285" s="13"/>
      <c r="KUB285" s="12"/>
      <c r="KUC285" s="12"/>
      <c r="KUD285" s="11"/>
      <c r="KUE285" s="12"/>
      <c r="KUF285" s="162"/>
      <c r="KUG285" s="37"/>
      <c r="KUH285" s="37"/>
      <c r="KUI285" s="37"/>
      <c r="KUJ285" s="37"/>
      <c r="KUK285" s="37"/>
      <c r="KUL285" s="28"/>
      <c r="KUM285" s="11"/>
      <c r="KUN285" s="10"/>
      <c r="KUO285" s="37"/>
      <c r="KUP285" s="162"/>
      <c r="KUQ285" s="162"/>
      <c r="KUR285" s="29"/>
      <c r="KUS285" s="12"/>
      <c r="KUT285" s="37"/>
      <c r="KUU285" s="37"/>
      <c r="KUV285" s="11"/>
      <c r="KUW285" s="24"/>
      <c r="KUX285" s="28"/>
      <c r="KUY285" s="11"/>
      <c r="KUZ285" s="12"/>
      <c r="KVA285" s="27"/>
      <c r="KVB285" s="37"/>
      <c r="KVC285" s="29"/>
      <c r="KVD285" s="36"/>
      <c r="KVE285" s="14"/>
      <c r="KVF285" s="11"/>
      <c r="KVG285" s="13"/>
      <c r="KVH285" s="12"/>
      <c r="KVI285" s="12"/>
      <c r="KVJ285" s="11"/>
      <c r="KVK285" s="12"/>
      <c r="KVL285" s="162"/>
      <c r="KVM285" s="37"/>
      <c r="KVN285" s="37"/>
      <c r="KVO285" s="37"/>
      <c r="KVP285" s="37"/>
      <c r="KVQ285" s="37"/>
      <c r="KVR285" s="28"/>
      <c r="KVS285" s="11"/>
      <c r="KVT285" s="10"/>
      <c r="KVU285" s="37"/>
      <c r="KVV285" s="162"/>
      <c r="KVW285" s="162"/>
      <c r="KVX285" s="29"/>
      <c r="KVY285" s="12"/>
      <c r="KVZ285" s="37"/>
      <c r="KWA285" s="37"/>
      <c r="KWB285" s="11"/>
      <c r="KWC285" s="24"/>
      <c r="KWD285" s="28"/>
      <c r="KWE285" s="11"/>
      <c r="KWF285" s="12"/>
      <c r="KWG285" s="27"/>
      <c r="KWH285" s="37"/>
      <c r="KWI285" s="29"/>
      <c r="KWJ285" s="36"/>
      <c r="KWK285" s="14"/>
      <c r="KWL285" s="11"/>
      <c r="KWM285" s="13"/>
      <c r="KWN285" s="12"/>
      <c r="KWO285" s="12"/>
      <c r="KWP285" s="11"/>
      <c r="KWQ285" s="12"/>
      <c r="KWR285" s="162"/>
      <c r="KWS285" s="37"/>
      <c r="KWT285" s="37"/>
      <c r="KWU285" s="37"/>
      <c r="KWV285" s="37"/>
      <c r="KWW285" s="37"/>
      <c r="KWX285" s="28"/>
      <c r="KWY285" s="11"/>
      <c r="KWZ285" s="10"/>
      <c r="KXA285" s="37"/>
      <c r="KXB285" s="162"/>
      <c r="KXC285" s="162"/>
      <c r="KXD285" s="29"/>
      <c r="KXE285" s="12"/>
      <c r="KXF285" s="37"/>
      <c r="KXG285" s="37"/>
      <c r="KXH285" s="11"/>
      <c r="KXI285" s="24"/>
      <c r="KXJ285" s="28"/>
      <c r="KXK285" s="11"/>
      <c r="KXL285" s="12"/>
      <c r="KXM285" s="27"/>
      <c r="KXN285" s="37"/>
      <c r="KXO285" s="29"/>
      <c r="KXP285" s="36"/>
      <c r="KXQ285" s="14"/>
      <c r="KXR285" s="11"/>
      <c r="KXS285" s="13"/>
      <c r="KXT285" s="12"/>
      <c r="KXU285" s="12"/>
      <c r="KXV285" s="11"/>
      <c r="KXW285" s="12"/>
      <c r="KXX285" s="162"/>
      <c r="KXY285" s="37"/>
      <c r="KXZ285" s="37"/>
      <c r="KYA285" s="37"/>
      <c r="KYB285" s="37"/>
      <c r="KYC285" s="37"/>
      <c r="KYD285" s="28"/>
      <c r="KYE285" s="11"/>
      <c r="KYF285" s="10"/>
      <c r="KYG285" s="37"/>
      <c r="KYH285" s="162"/>
      <c r="KYI285" s="162"/>
      <c r="KYJ285" s="29"/>
      <c r="KYK285" s="12"/>
      <c r="KYL285" s="37"/>
      <c r="KYM285" s="37"/>
      <c r="KYN285" s="11"/>
      <c r="KYO285" s="24"/>
      <c r="KYP285" s="28"/>
      <c r="KYQ285" s="11"/>
      <c r="KYR285" s="12"/>
      <c r="KYS285" s="27"/>
      <c r="KYT285" s="37"/>
      <c r="KYU285" s="29"/>
      <c r="KYV285" s="36"/>
      <c r="KYW285" s="14"/>
      <c r="KYX285" s="11"/>
      <c r="KYY285" s="13"/>
      <c r="KYZ285" s="12"/>
      <c r="KZA285" s="12"/>
      <c r="KZB285" s="11"/>
      <c r="KZC285" s="12"/>
      <c r="KZD285" s="162"/>
      <c r="KZE285" s="37"/>
      <c r="KZF285" s="37"/>
      <c r="KZG285" s="37"/>
      <c r="KZH285" s="37"/>
      <c r="KZI285" s="37"/>
      <c r="KZJ285" s="28"/>
      <c r="KZK285" s="11"/>
      <c r="KZL285" s="10"/>
      <c r="KZM285" s="37"/>
      <c r="KZN285" s="162"/>
      <c r="KZO285" s="162"/>
      <c r="KZP285" s="29"/>
      <c r="KZQ285" s="12"/>
      <c r="KZR285" s="37"/>
      <c r="KZS285" s="37"/>
      <c r="KZT285" s="11"/>
      <c r="KZU285" s="24"/>
      <c r="KZV285" s="28"/>
      <c r="KZW285" s="11"/>
      <c r="KZX285" s="12"/>
      <c r="KZY285" s="27"/>
      <c r="KZZ285" s="37"/>
      <c r="LAA285" s="29"/>
      <c r="LAB285" s="36"/>
      <c r="LAC285" s="14"/>
      <c r="LAD285" s="11"/>
      <c r="LAE285" s="13"/>
      <c r="LAF285" s="12"/>
      <c r="LAG285" s="12"/>
      <c r="LAH285" s="11"/>
      <c r="LAI285" s="12"/>
      <c r="LAJ285" s="162"/>
      <c r="LAK285" s="37"/>
      <c r="LAL285" s="37"/>
      <c r="LAM285" s="37"/>
      <c r="LAN285" s="37"/>
      <c r="LAO285" s="37"/>
      <c r="LAP285" s="28"/>
      <c r="LAQ285" s="11"/>
      <c r="LAR285" s="10"/>
      <c r="LAS285" s="37"/>
      <c r="LAT285" s="162"/>
      <c r="LAU285" s="162"/>
      <c r="LAV285" s="29"/>
      <c r="LAW285" s="12"/>
      <c r="LAX285" s="37"/>
      <c r="LAY285" s="37"/>
      <c r="LAZ285" s="11"/>
      <c r="LBA285" s="24"/>
      <c r="LBB285" s="28"/>
      <c r="LBC285" s="11"/>
      <c r="LBD285" s="12"/>
      <c r="LBE285" s="27"/>
      <c r="LBF285" s="37"/>
      <c r="LBG285" s="29"/>
      <c r="LBH285" s="36"/>
      <c r="LBI285" s="14"/>
      <c r="LBJ285" s="11"/>
      <c r="LBK285" s="13"/>
      <c r="LBL285" s="12"/>
      <c r="LBM285" s="12"/>
      <c r="LBN285" s="11"/>
      <c r="LBO285" s="12"/>
      <c r="LBP285" s="162"/>
      <c r="LBQ285" s="37"/>
      <c r="LBR285" s="37"/>
      <c r="LBS285" s="37"/>
      <c r="LBT285" s="37"/>
      <c r="LBU285" s="37"/>
      <c r="LBV285" s="28"/>
      <c r="LBW285" s="11"/>
      <c r="LBX285" s="10"/>
      <c r="LBY285" s="37"/>
      <c r="LBZ285" s="162"/>
      <c r="LCA285" s="162"/>
      <c r="LCB285" s="29"/>
      <c r="LCC285" s="12"/>
      <c r="LCD285" s="37"/>
      <c r="LCE285" s="37"/>
      <c r="LCF285" s="11"/>
      <c r="LCG285" s="24"/>
      <c r="LCH285" s="28"/>
      <c r="LCI285" s="11"/>
      <c r="LCJ285" s="12"/>
      <c r="LCK285" s="27"/>
      <c r="LCL285" s="37"/>
      <c r="LCM285" s="29"/>
      <c r="LCN285" s="36"/>
      <c r="LCO285" s="14"/>
      <c r="LCP285" s="11"/>
      <c r="LCQ285" s="13"/>
      <c r="LCR285" s="12"/>
      <c r="LCS285" s="12"/>
      <c r="LCT285" s="11"/>
      <c r="LCU285" s="12"/>
      <c r="LCV285" s="162"/>
      <c r="LCW285" s="37"/>
      <c r="LCX285" s="37"/>
      <c r="LCY285" s="37"/>
      <c r="LCZ285" s="37"/>
      <c r="LDA285" s="37"/>
      <c r="LDB285" s="28"/>
      <c r="LDC285" s="11"/>
      <c r="LDD285" s="10"/>
      <c r="LDE285" s="37"/>
      <c r="LDF285" s="162"/>
      <c r="LDG285" s="162"/>
      <c r="LDH285" s="29"/>
      <c r="LDI285" s="12"/>
      <c r="LDJ285" s="37"/>
      <c r="LDK285" s="37"/>
      <c r="LDL285" s="11"/>
      <c r="LDM285" s="24"/>
      <c r="LDN285" s="28"/>
      <c r="LDO285" s="11"/>
      <c r="LDP285" s="12"/>
      <c r="LDQ285" s="27"/>
      <c r="LDR285" s="37"/>
      <c r="LDS285" s="29"/>
      <c r="LDT285" s="36"/>
      <c r="LDU285" s="14"/>
      <c r="LDV285" s="11"/>
      <c r="LDW285" s="13"/>
      <c r="LDX285" s="12"/>
      <c r="LDY285" s="12"/>
      <c r="LDZ285" s="11"/>
      <c r="LEA285" s="12"/>
      <c r="LEB285" s="162"/>
      <c r="LEC285" s="37"/>
      <c r="LED285" s="37"/>
      <c r="LEE285" s="37"/>
      <c r="LEF285" s="37"/>
      <c r="LEG285" s="37"/>
      <c r="LEH285" s="28"/>
      <c r="LEI285" s="11"/>
      <c r="LEJ285" s="10"/>
      <c r="LEK285" s="37"/>
      <c r="LEL285" s="162"/>
      <c r="LEM285" s="162"/>
      <c r="LEN285" s="29"/>
      <c r="LEO285" s="12"/>
      <c r="LEP285" s="37"/>
      <c r="LEQ285" s="37"/>
      <c r="LER285" s="11"/>
      <c r="LES285" s="24"/>
      <c r="LET285" s="28"/>
      <c r="LEU285" s="11"/>
      <c r="LEV285" s="12"/>
      <c r="LEW285" s="27"/>
      <c r="LEX285" s="37"/>
      <c r="LEY285" s="29"/>
      <c r="LEZ285" s="36"/>
      <c r="LFA285" s="14"/>
      <c r="LFB285" s="11"/>
      <c r="LFC285" s="13"/>
      <c r="LFD285" s="12"/>
      <c r="LFE285" s="12"/>
      <c r="LFF285" s="11"/>
      <c r="LFG285" s="12"/>
      <c r="LFH285" s="162"/>
      <c r="LFI285" s="37"/>
      <c r="LFJ285" s="37"/>
      <c r="LFK285" s="37"/>
      <c r="LFL285" s="37"/>
      <c r="LFM285" s="37"/>
      <c r="LFN285" s="28"/>
      <c r="LFO285" s="11"/>
      <c r="LFP285" s="10"/>
      <c r="LFQ285" s="37"/>
      <c r="LFR285" s="162"/>
      <c r="LFS285" s="162"/>
      <c r="LFT285" s="29"/>
      <c r="LFU285" s="12"/>
      <c r="LFV285" s="37"/>
      <c r="LFW285" s="37"/>
      <c r="LFX285" s="11"/>
      <c r="LFY285" s="24"/>
      <c r="LFZ285" s="28"/>
      <c r="LGA285" s="11"/>
      <c r="LGB285" s="12"/>
      <c r="LGC285" s="27"/>
      <c r="LGD285" s="37"/>
      <c r="LGE285" s="29"/>
      <c r="LGF285" s="36"/>
      <c r="LGG285" s="14"/>
      <c r="LGH285" s="11"/>
      <c r="LGI285" s="13"/>
      <c r="LGJ285" s="12"/>
      <c r="LGK285" s="12"/>
      <c r="LGL285" s="11"/>
      <c r="LGM285" s="12"/>
      <c r="LGN285" s="162"/>
      <c r="LGO285" s="37"/>
      <c r="LGP285" s="37"/>
      <c r="LGQ285" s="37"/>
      <c r="LGR285" s="37"/>
      <c r="LGS285" s="37"/>
      <c r="LGT285" s="28"/>
      <c r="LGU285" s="11"/>
      <c r="LGV285" s="10"/>
      <c r="LGW285" s="37"/>
      <c r="LGX285" s="162"/>
      <c r="LGY285" s="162"/>
      <c r="LGZ285" s="29"/>
      <c r="LHA285" s="12"/>
      <c r="LHB285" s="37"/>
      <c r="LHC285" s="37"/>
      <c r="LHD285" s="11"/>
      <c r="LHE285" s="24"/>
      <c r="LHF285" s="28"/>
      <c r="LHG285" s="11"/>
      <c r="LHH285" s="12"/>
      <c r="LHI285" s="27"/>
      <c r="LHJ285" s="37"/>
      <c r="LHK285" s="29"/>
      <c r="LHL285" s="36"/>
      <c r="LHM285" s="14"/>
      <c r="LHN285" s="11"/>
      <c r="LHO285" s="13"/>
      <c r="LHP285" s="12"/>
      <c r="LHQ285" s="12"/>
      <c r="LHR285" s="11"/>
      <c r="LHS285" s="12"/>
      <c r="LHT285" s="162"/>
      <c r="LHU285" s="37"/>
      <c r="LHV285" s="37"/>
      <c r="LHW285" s="37"/>
      <c r="LHX285" s="37"/>
      <c r="LHY285" s="37"/>
      <c r="LHZ285" s="28"/>
      <c r="LIA285" s="11"/>
      <c r="LIB285" s="10"/>
      <c r="LIC285" s="37"/>
      <c r="LID285" s="162"/>
      <c r="LIE285" s="162"/>
      <c r="LIF285" s="29"/>
      <c r="LIG285" s="12"/>
      <c r="LIH285" s="37"/>
      <c r="LII285" s="37"/>
      <c r="LIJ285" s="11"/>
      <c r="LIK285" s="24"/>
      <c r="LIL285" s="28"/>
      <c r="LIM285" s="11"/>
      <c r="LIN285" s="12"/>
      <c r="LIO285" s="27"/>
      <c r="LIP285" s="37"/>
      <c r="LIQ285" s="29"/>
      <c r="LIR285" s="36"/>
      <c r="LIS285" s="14"/>
      <c r="LIT285" s="11"/>
      <c r="LIU285" s="13"/>
      <c r="LIV285" s="12"/>
      <c r="LIW285" s="12"/>
      <c r="LIX285" s="11"/>
      <c r="LIY285" s="12"/>
      <c r="LIZ285" s="162"/>
      <c r="LJA285" s="37"/>
      <c r="LJB285" s="37"/>
      <c r="LJC285" s="37"/>
      <c r="LJD285" s="37"/>
      <c r="LJE285" s="37"/>
      <c r="LJF285" s="28"/>
      <c r="LJG285" s="11"/>
      <c r="LJH285" s="10"/>
      <c r="LJI285" s="37"/>
      <c r="LJJ285" s="162"/>
      <c r="LJK285" s="162"/>
      <c r="LJL285" s="29"/>
      <c r="LJM285" s="12"/>
      <c r="LJN285" s="37"/>
      <c r="LJO285" s="37"/>
      <c r="LJP285" s="11"/>
      <c r="LJQ285" s="24"/>
      <c r="LJR285" s="28"/>
      <c r="LJS285" s="11"/>
      <c r="LJT285" s="12"/>
      <c r="LJU285" s="27"/>
      <c r="LJV285" s="37"/>
      <c r="LJW285" s="29"/>
      <c r="LJX285" s="36"/>
      <c r="LJY285" s="14"/>
      <c r="LJZ285" s="11"/>
      <c r="LKA285" s="13"/>
      <c r="LKB285" s="12"/>
      <c r="LKC285" s="12"/>
      <c r="LKD285" s="11"/>
      <c r="LKE285" s="12"/>
      <c r="LKF285" s="162"/>
      <c r="LKG285" s="37"/>
      <c r="LKH285" s="37"/>
      <c r="LKI285" s="37"/>
      <c r="LKJ285" s="37"/>
      <c r="LKK285" s="37"/>
      <c r="LKL285" s="28"/>
      <c r="LKM285" s="11"/>
      <c r="LKN285" s="10"/>
      <c r="LKO285" s="37"/>
      <c r="LKP285" s="162"/>
      <c r="LKQ285" s="162"/>
      <c r="LKR285" s="29"/>
      <c r="LKS285" s="12"/>
      <c r="LKT285" s="37"/>
      <c r="LKU285" s="37"/>
      <c r="LKV285" s="11"/>
      <c r="LKW285" s="24"/>
      <c r="LKX285" s="28"/>
      <c r="LKY285" s="11"/>
      <c r="LKZ285" s="12"/>
      <c r="LLA285" s="27"/>
      <c r="LLB285" s="37"/>
      <c r="LLC285" s="29"/>
      <c r="LLD285" s="36"/>
      <c r="LLE285" s="14"/>
      <c r="LLF285" s="11"/>
      <c r="LLG285" s="13"/>
      <c r="LLH285" s="12"/>
      <c r="LLI285" s="12"/>
      <c r="LLJ285" s="11"/>
      <c r="LLK285" s="12"/>
      <c r="LLL285" s="162"/>
      <c r="LLM285" s="37"/>
      <c r="LLN285" s="37"/>
      <c r="LLO285" s="37"/>
      <c r="LLP285" s="37"/>
      <c r="LLQ285" s="37"/>
      <c r="LLR285" s="28"/>
      <c r="LLS285" s="11"/>
      <c r="LLT285" s="10"/>
      <c r="LLU285" s="37"/>
      <c r="LLV285" s="162"/>
      <c r="LLW285" s="162"/>
      <c r="LLX285" s="29"/>
      <c r="LLY285" s="12"/>
      <c r="LLZ285" s="37"/>
      <c r="LMA285" s="37"/>
      <c r="LMB285" s="11"/>
      <c r="LMC285" s="24"/>
      <c r="LMD285" s="28"/>
      <c r="LME285" s="11"/>
      <c r="LMF285" s="12"/>
      <c r="LMG285" s="27"/>
      <c r="LMH285" s="37"/>
      <c r="LMI285" s="29"/>
      <c r="LMJ285" s="36"/>
      <c r="LMK285" s="14"/>
      <c r="LML285" s="11"/>
      <c r="LMM285" s="13"/>
      <c r="LMN285" s="12"/>
      <c r="LMO285" s="12"/>
      <c r="LMP285" s="11"/>
      <c r="LMQ285" s="12"/>
      <c r="LMR285" s="162"/>
      <c r="LMS285" s="37"/>
      <c r="LMT285" s="37"/>
      <c r="LMU285" s="37"/>
      <c r="LMV285" s="37"/>
      <c r="LMW285" s="37"/>
      <c r="LMX285" s="28"/>
      <c r="LMY285" s="11"/>
      <c r="LMZ285" s="10"/>
      <c r="LNA285" s="37"/>
      <c r="LNB285" s="162"/>
      <c r="LNC285" s="162"/>
      <c r="LND285" s="29"/>
      <c r="LNE285" s="12"/>
      <c r="LNF285" s="37"/>
      <c r="LNG285" s="37"/>
      <c r="LNH285" s="11"/>
      <c r="LNI285" s="24"/>
      <c r="LNJ285" s="28"/>
      <c r="LNK285" s="11"/>
      <c r="LNL285" s="12"/>
      <c r="LNM285" s="27"/>
      <c r="LNN285" s="37"/>
      <c r="LNO285" s="29"/>
      <c r="LNP285" s="36"/>
      <c r="LNQ285" s="14"/>
      <c r="LNR285" s="11"/>
      <c r="LNS285" s="13"/>
      <c r="LNT285" s="12"/>
      <c r="LNU285" s="12"/>
      <c r="LNV285" s="11"/>
      <c r="LNW285" s="12"/>
      <c r="LNX285" s="162"/>
      <c r="LNY285" s="37"/>
      <c r="LNZ285" s="37"/>
      <c r="LOA285" s="37"/>
      <c r="LOB285" s="37"/>
      <c r="LOC285" s="37"/>
      <c r="LOD285" s="28"/>
      <c r="LOE285" s="11"/>
      <c r="LOF285" s="10"/>
      <c r="LOG285" s="37"/>
      <c r="LOH285" s="162"/>
      <c r="LOI285" s="162"/>
      <c r="LOJ285" s="29"/>
      <c r="LOK285" s="12"/>
      <c r="LOL285" s="37"/>
      <c r="LOM285" s="37"/>
      <c r="LON285" s="11"/>
      <c r="LOO285" s="24"/>
      <c r="LOP285" s="28"/>
      <c r="LOQ285" s="11"/>
      <c r="LOR285" s="12"/>
      <c r="LOS285" s="27"/>
      <c r="LOT285" s="37"/>
      <c r="LOU285" s="29"/>
      <c r="LOV285" s="36"/>
      <c r="LOW285" s="14"/>
      <c r="LOX285" s="11"/>
      <c r="LOY285" s="13"/>
      <c r="LOZ285" s="12"/>
      <c r="LPA285" s="12"/>
      <c r="LPB285" s="11"/>
      <c r="LPC285" s="12"/>
      <c r="LPD285" s="162"/>
      <c r="LPE285" s="37"/>
      <c r="LPF285" s="37"/>
      <c r="LPG285" s="37"/>
      <c r="LPH285" s="37"/>
      <c r="LPI285" s="37"/>
      <c r="LPJ285" s="28"/>
      <c r="LPK285" s="11"/>
      <c r="LPL285" s="10"/>
      <c r="LPM285" s="37"/>
      <c r="LPN285" s="162"/>
      <c r="LPO285" s="162"/>
      <c r="LPP285" s="29"/>
      <c r="LPQ285" s="12"/>
      <c r="LPR285" s="37"/>
      <c r="LPS285" s="37"/>
      <c r="LPT285" s="11"/>
      <c r="LPU285" s="24"/>
      <c r="LPV285" s="28"/>
      <c r="LPW285" s="11"/>
      <c r="LPX285" s="12"/>
      <c r="LPY285" s="27"/>
      <c r="LPZ285" s="37"/>
      <c r="LQA285" s="29"/>
      <c r="LQB285" s="36"/>
      <c r="LQC285" s="14"/>
      <c r="LQD285" s="11"/>
      <c r="LQE285" s="13"/>
      <c r="LQF285" s="12"/>
      <c r="LQG285" s="12"/>
      <c r="LQH285" s="11"/>
      <c r="LQI285" s="12"/>
      <c r="LQJ285" s="162"/>
      <c r="LQK285" s="37"/>
      <c r="LQL285" s="37"/>
      <c r="LQM285" s="37"/>
      <c r="LQN285" s="37"/>
      <c r="LQO285" s="37"/>
      <c r="LQP285" s="28"/>
      <c r="LQQ285" s="11"/>
      <c r="LQR285" s="10"/>
      <c r="LQS285" s="37"/>
      <c r="LQT285" s="162"/>
      <c r="LQU285" s="162"/>
      <c r="LQV285" s="29"/>
      <c r="LQW285" s="12"/>
      <c r="LQX285" s="37"/>
      <c r="LQY285" s="37"/>
      <c r="LQZ285" s="11"/>
      <c r="LRA285" s="24"/>
      <c r="LRB285" s="28"/>
      <c r="LRC285" s="11"/>
      <c r="LRD285" s="12"/>
      <c r="LRE285" s="27"/>
      <c r="LRF285" s="37"/>
      <c r="LRG285" s="29"/>
      <c r="LRH285" s="36"/>
      <c r="LRI285" s="14"/>
      <c r="LRJ285" s="11"/>
      <c r="LRK285" s="13"/>
      <c r="LRL285" s="12"/>
      <c r="LRM285" s="12"/>
      <c r="LRN285" s="11"/>
      <c r="LRO285" s="12"/>
      <c r="LRP285" s="162"/>
      <c r="LRQ285" s="37"/>
      <c r="LRR285" s="37"/>
      <c r="LRS285" s="37"/>
      <c r="LRT285" s="37"/>
      <c r="LRU285" s="37"/>
      <c r="LRV285" s="28"/>
      <c r="LRW285" s="11"/>
      <c r="LRX285" s="10"/>
      <c r="LRY285" s="37"/>
      <c r="LRZ285" s="162"/>
      <c r="LSA285" s="162"/>
      <c r="LSB285" s="29"/>
      <c r="LSC285" s="12"/>
      <c r="LSD285" s="37"/>
      <c r="LSE285" s="37"/>
      <c r="LSF285" s="11"/>
      <c r="LSG285" s="24"/>
      <c r="LSH285" s="28"/>
      <c r="LSI285" s="11"/>
      <c r="LSJ285" s="12"/>
      <c r="LSK285" s="27"/>
      <c r="LSL285" s="37"/>
      <c r="LSM285" s="29"/>
      <c r="LSN285" s="36"/>
      <c r="LSO285" s="14"/>
      <c r="LSP285" s="11"/>
      <c r="LSQ285" s="13"/>
      <c r="LSR285" s="12"/>
      <c r="LSS285" s="12"/>
      <c r="LST285" s="11"/>
      <c r="LSU285" s="12"/>
      <c r="LSV285" s="162"/>
      <c r="LSW285" s="37"/>
      <c r="LSX285" s="37"/>
      <c r="LSY285" s="37"/>
      <c r="LSZ285" s="37"/>
      <c r="LTA285" s="37"/>
      <c r="LTB285" s="28"/>
      <c r="LTC285" s="11"/>
      <c r="LTD285" s="10"/>
      <c r="LTE285" s="37"/>
      <c r="LTF285" s="162"/>
      <c r="LTG285" s="162"/>
      <c r="LTH285" s="29"/>
      <c r="LTI285" s="12"/>
      <c r="LTJ285" s="37"/>
      <c r="LTK285" s="37"/>
      <c r="LTL285" s="11"/>
      <c r="LTM285" s="24"/>
      <c r="LTN285" s="28"/>
      <c r="LTO285" s="11"/>
      <c r="LTP285" s="12"/>
      <c r="LTQ285" s="27"/>
      <c r="LTR285" s="37"/>
      <c r="LTS285" s="29"/>
      <c r="LTT285" s="36"/>
      <c r="LTU285" s="14"/>
      <c r="LTV285" s="11"/>
      <c r="LTW285" s="13"/>
      <c r="LTX285" s="12"/>
      <c r="LTY285" s="12"/>
      <c r="LTZ285" s="11"/>
      <c r="LUA285" s="12"/>
      <c r="LUB285" s="162"/>
      <c r="LUC285" s="37"/>
      <c r="LUD285" s="37"/>
      <c r="LUE285" s="37"/>
      <c r="LUF285" s="37"/>
      <c r="LUG285" s="37"/>
      <c r="LUH285" s="28"/>
      <c r="LUI285" s="11"/>
      <c r="LUJ285" s="10"/>
      <c r="LUK285" s="37"/>
      <c r="LUL285" s="162"/>
      <c r="LUM285" s="162"/>
      <c r="LUN285" s="29"/>
      <c r="LUO285" s="12"/>
      <c r="LUP285" s="37"/>
      <c r="LUQ285" s="37"/>
      <c r="LUR285" s="11"/>
      <c r="LUS285" s="24"/>
      <c r="LUT285" s="28"/>
      <c r="LUU285" s="11"/>
      <c r="LUV285" s="12"/>
      <c r="LUW285" s="27"/>
      <c r="LUX285" s="37"/>
      <c r="LUY285" s="29"/>
      <c r="LUZ285" s="36"/>
      <c r="LVA285" s="14"/>
      <c r="LVB285" s="11"/>
      <c r="LVC285" s="13"/>
      <c r="LVD285" s="12"/>
      <c r="LVE285" s="12"/>
      <c r="LVF285" s="11"/>
      <c r="LVG285" s="12"/>
      <c r="LVH285" s="162"/>
      <c r="LVI285" s="37"/>
      <c r="LVJ285" s="37"/>
      <c r="LVK285" s="37"/>
      <c r="LVL285" s="37"/>
      <c r="LVM285" s="37"/>
      <c r="LVN285" s="28"/>
      <c r="LVO285" s="11"/>
      <c r="LVP285" s="10"/>
      <c r="LVQ285" s="37"/>
      <c r="LVR285" s="162"/>
      <c r="LVS285" s="162"/>
      <c r="LVT285" s="29"/>
      <c r="LVU285" s="12"/>
      <c r="LVV285" s="37"/>
      <c r="LVW285" s="37"/>
      <c r="LVX285" s="11"/>
      <c r="LVY285" s="24"/>
      <c r="LVZ285" s="28"/>
      <c r="LWA285" s="11"/>
      <c r="LWB285" s="12"/>
      <c r="LWC285" s="27"/>
      <c r="LWD285" s="37"/>
      <c r="LWE285" s="29"/>
      <c r="LWF285" s="36"/>
      <c r="LWG285" s="14"/>
      <c r="LWH285" s="11"/>
      <c r="LWI285" s="13"/>
      <c r="LWJ285" s="12"/>
      <c r="LWK285" s="12"/>
      <c r="LWL285" s="11"/>
      <c r="LWM285" s="12"/>
      <c r="LWN285" s="162"/>
      <c r="LWO285" s="37"/>
      <c r="LWP285" s="37"/>
      <c r="LWQ285" s="37"/>
      <c r="LWR285" s="37"/>
      <c r="LWS285" s="37"/>
      <c r="LWT285" s="28"/>
      <c r="LWU285" s="11"/>
      <c r="LWV285" s="10"/>
      <c r="LWW285" s="37"/>
      <c r="LWX285" s="162"/>
      <c r="LWY285" s="162"/>
      <c r="LWZ285" s="29"/>
      <c r="LXA285" s="12"/>
      <c r="LXB285" s="37"/>
      <c r="LXC285" s="37"/>
      <c r="LXD285" s="11"/>
      <c r="LXE285" s="24"/>
      <c r="LXF285" s="28"/>
      <c r="LXG285" s="11"/>
      <c r="LXH285" s="12"/>
      <c r="LXI285" s="27"/>
      <c r="LXJ285" s="37"/>
      <c r="LXK285" s="29"/>
      <c r="LXL285" s="36"/>
      <c r="LXM285" s="14"/>
      <c r="LXN285" s="11"/>
      <c r="LXO285" s="13"/>
      <c r="LXP285" s="12"/>
      <c r="LXQ285" s="12"/>
      <c r="LXR285" s="11"/>
      <c r="LXS285" s="12"/>
      <c r="LXT285" s="162"/>
      <c r="LXU285" s="37"/>
      <c r="LXV285" s="37"/>
      <c r="LXW285" s="37"/>
      <c r="LXX285" s="37"/>
      <c r="LXY285" s="37"/>
      <c r="LXZ285" s="28"/>
      <c r="LYA285" s="11"/>
      <c r="LYB285" s="10"/>
      <c r="LYC285" s="37"/>
      <c r="LYD285" s="162"/>
      <c r="LYE285" s="162"/>
      <c r="LYF285" s="29"/>
      <c r="LYG285" s="12"/>
      <c r="LYH285" s="37"/>
      <c r="LYI285" s="37"/>
      <c r="LYJ285" s="11"/>
      <c r="LYK285" s="24"/>
      <c r="LYL285" s="28"/>
      <c r="LYM285" s="11"/>
      <c r="LYN285" s="12"/>
      <c r="LYO285" s="27"/>
      <c r="LYP285" s="37"/>
      <c r="LYQ285" s="29"/>
      <c r="LYR285" s="36"/>
      <c r="LYS285" s="14"/>
      <c r="LYT285" s="11"/>
      <c r="LYU285" s="13"/>
      <c r="LYV285" s="12"/>
      <c r="LYW285" s="12"/>
      <c r="LYX285" s="11"/>
      <c r="LYY285" s="12"/>
      <c r="LYZ285" s="162"/>
      <c r="LZA285" s="37"/>
      <c r="LZB285" s="37"/>
      <c r="LZC285" s="37"/>
      <c r="LZD285" s="37"/>
      <c r="LZE285" s="37"/>
      <c r="LZF285" s="28"/>
      <c r="LZG285" s="11"/>
      <c r="LZH285" s="10"/>
      <c r="LZI285" s="37"/>
      <c r="LZJ285" s="162"/>
      <c r="LZK285" s="162"/>
      <c r="LZL285" s="29"/>
      <c r="LZM285" s="12"/>
      <c r="LZN285" s="37"/>
      <c r="LZO285" s="37"/>
      <c r="LZP285" s="11"/>
      <c r="LZQ285" s="24"/>
      <c r="LZR285" s="28"/>
      <c r="LZS285" s="11"/>
      <c r="LZT285" s="12"/>
      <c r="LZU285" s="27"/>
      <c r="LZV285" s="37"/>
      <c r="LZW285" s="29"/>
      <c r="LZX285" s="36"/>
      <c r="LZY285" s="14"/>
      <c r="LZZ285" s="11"/>
      <c r="MAA285" s="13"/>
      <c r="MAB285" s="12"/>
      <c r="MAC285" s="12"/>
      <c r="MAD285" s="11"/>
      <c r="MAE285" s="12"/>
      <c r="MAF285" s="162"/>
      <c r="MAG285" s="37"/>
      <c r="MAH285" s="37"/>
      <c r="MAI285" s="37"/>
      <c r="MAJ285" s="37"/>
      <c r="MAK285" s="37"/>
      <c r="MAL285" s="28"/>
      <c r="MAM285" s="11"/>
      <c r="MAN285" s="10"/>
      <c r="MAO285" s="37"/>
      <c r="MAP285" s="162"/>
      <c r="MAQ285" s="162"/>
      <c r="MAR285" s="29"/>
      <c r="MAS285" s="12"/>
      <c r="MAT285" s="37"/>
      <c r="MAU285" s="37"/>
      <c r="MAV285" s="11"/>
      <c r="MAW285" s="24"/>
      <c r="MAX285" s="28"/>
      <c r="MAY285" s="11"/>
      <c r="MAZ285" s="12"/>
      <c r="MBA285" s="27"/>
      <c r="MBB285" s="37"/>
      <c r="MBC285" s="29"/>
      <c r="MBD285" s="36"/>
      <c r="MBE285" s="14"/>
      <c r="MBF285" s="11"/>
      <c r="MBG285" s="13"/>
      <c r="MBH285" s="12"/>
      <c r="MBI285" s="12"/>
      <c r="MBJ285" s="11"/>
      <c r="MBK285" s="12"/>
      <c r="MBL285" s="162"/>
      <c r="MBM285" s="37"/>
      <c r="MBN285" s="37"/>
      <c r="MBO285" s="37"/>
      <c r="MBP285" s="37"/>
      <c r="MBQ285" s="37"/>
      <c r="MBR285" s="28"/>
      <c r="MBS285" s="11"/>
      <c r="MBT285" s="10"/>
      <c r="MBU285" s="37"/>
      <c r="MBV285" s="162"/>
      <c r="MBW285" s="162"/>
      <c r="MBX285" s="29"/>
      <c r="MBY285" s="12"/>
      <c r="MBZ285" s="37"/>
      <c r="MCA285" s="37"/>
      <c r="MCB285" s="11"/>
      <c r="MCC285" s="24"/>
      <c r="MCD285" s="28"/>
      <c r="MCE285" s="11"/>
      <c r="MCF285" s="12"/>
      <c r="MCG285" s="27"/>
      <c r="MCH285" s="37"/>
      <c r="MCI285" s="29"/>
      <c r="MCJ285" s="36"/>
      <c r="MCK285" s="14"/>
      <c r="MCL285" s="11"/>
      <c r="MCM285" s="13"/>
      <c r="MCN285" s="12"/>
      <c r="MCO285" s="12"/>
      <c r="MCP285" s="11"/>
      <c r="MCQ285" s="12"/>
      <c r="MCR285" s="162"/>
      <c r="MCS285" s="37"/>
      <c r="MCT285" s="37"/>
      <c r="MCU285" s="37"/>
      <c r="MCV285" s="37"/>
      <c r="MCW285" s="37"/>
      <c r="MCX285" s="28"/>
      <c r="MCY285" s="11"/>
      <c r="MCZ285" s="10"/>
      <c r="MDA285" s="37"/>
      <c r="MDB285" s="162"/>
      <c r="MDC285" s="162"/>
      <c r="MDD285" s="29"/>
      <c r="MDE285" s="12"/>
      <c r="MDF285" s="37"/>
      <c r="MDG285" s="37"/>
      <c r="MDH285" s="11"/>
      <c r="MDI285" s="24"/>
      <c r="MDJ285" s="28"/>
      <c r="MDK285" s="11"/>
      <c r="MDL285" s="12"/>
      <c r="MDM285" s="27"/>
      <c r="MDN285" s="37"/>
      <c r="MDO285" s="29"/>
      <c r="MDP285" s="36"/>
      <c r="MDQ285" s="14"/>
      <c r="MDR285" s="11"/>
      <c r="MDS285" s="13"/>
      <c r="MDT285" s="12"/>
      <c r="MDU285" s="12"/>
      <c r="MDV285" s="11"/>
      <c r="MDW285" s="12"/>
      <c r="MDX285" s="162"/>
      <c r="MDY285" s="37"/>
      <c r="MDZ285" s="37"/>
      <c r="MEA285" s="37"/>
      <c r="MEB285" s="37"/>
      <c r="MEC285" s="37"/>
      <c r="MED285" s="28"/>
      <c r="MEE285" s="11"/>
      <c r="MEF285" s="10"/>
      <c r="MEG285" s="37"/>
      <c r="MEH285" s="162"/>
      <c r="MEI285" s="162"/>
      <c r="MEJ285" s="29"/>
      <c r="MEK285" s="12"/>
      <c r="MEL285" s="37"/>
      <c r="MEM285" s="37"/>
      <c r="MEN285" s="11"/>
      <c r="MEO285" s="24"/>
      <c r="MEP285" s="28"/>
      <c r="MEQ285" s="11"/>
      <c r="MER285" s="12"/>
      <c r="MES285" s="27"/>
      <c r="MET285" s="37"/>
      <c r="MEU285" s="29"/>
      <c r="MEV285" s="36"/>
      <c r="MEW285" s="14"/>
      <c r="MEX285" s="11"/>
      <c r="MEY285" s="13"/>
      <c r="MEZ285" s="12"/>
      <c r="MFA285" s="12"/>
      <c r="MFB285" s="11"/>
      <c r="MFC285" s="12"/>
      <c r="MFD285" s="162"/>
      <c r="MFE285" s="37"/>
      <c r="MFF285" s="37"/>
      <c r="MFG285" s="37"/>
      <c r="MFH285" s="37"/>
      <c r="MFI285" s="37"/>
      <c r="MFJ285" s="28"/>
      <c r="MFK285" s="11"/>
      <c r="MFL285" s="10"/>
      <c r="MFM285" s="37"/>
      <c r="MFN285" s="162"/>
      <c r="MFO285" s="162"/>
      <c r="MFP285" s="29"/>
      <c r="MFQ285" s="12"/>
      <c r="MFR285" s="37"/>
      <c r="MFS285" s="37"/>
      <c r="MFT285" s="11"/>
      <c r="MFU285" s="24"/>
      <c r="MFV285" s="28"/>
      <c r="MFW285" s="11"/>
      <c r="MFX285" s="12"/>
      <c r="MFY285" s="27"/>
      <c r="MFZ285" s="37"/>
      <c r="MGA285" s="29"/>
      <c r="MGB285" s="36"/>
      <c r="MGC285" s="14"/>
      <c r="MGD285" s="11"/>
      <c r="MGE285" s="13"/>
      <c r="MGF285" s="12"/>
      <c r="MGG285" s="12"/>
      <c r="MGH285" s="11"/>
      <c r="MGI285" s="12"/>
      <c r="MGJ285" s="162"/>
      <c r="MGK285" s="37"/>
      <c r="MGL285" s="37"/>
      <c r="MGM285" s="37"/>
      <c r="MGN285" s="37"/>
      <c r="MGO285" s="37"/>
      <c r="MGP285" s="28"/>
      <c r="MGQ285" s="11"/>
      <c r="MGR285" s="10"/>
      <c r="MGS285" s="37"/>
      <c r="MGT285" s="162"/>
      <c r="MGU285" s="162"/>
      <c r="MGV285" s="29"/>
      <c r="MGW285" s="12"/>
      <c r="MGX285" s="37"/>
      <c r="MGY285" s="37"/>
      <c r="MGZ285" s="11"/>
      <c r="MHA285" s="24"/>
      <c r="MHB285" s="28"/>
      <c r="MHC285" s="11"/>
      <c r="MHD285" s="12"/>
      <c r="MHE285" s="27"/>
      <c r="MHF285" s="37"/>
      <c r="MHG285" s="29"/>
      <c r="MHH285" s="36"/>
      <c r="MHI285" s="14"/>
      <c r="MHJ285" s="11"/>
      <c r="MHK285" s="13"/>
      <c r="MHL285" s="12"/>
      <c r="MHM285" s="12"/>
      <c r="MHN285" s="11"/>
      <c r="MHO285" s="12"/>
      <c r="MHP285" s="162"/>
      <c r="MHQ285" s="37"/>
      <c r="MHR285" s="37"/>
      <c r="MHS285" s="37"/>
      <c r="MHT285" s="37"/>
      <c r="MHU285" s="37"/>
      <c r="MHV285" s="28"/>
      <c r="MHW285" s="11"/>
      <c r="MHX285" s="10"/>
      <c r="MHY285" s="37"/>
      <c r="MHZ285" s="162"/>
      <c r="MIA285" s="162"/>
      <c r="MIB285" s="29"/>
      <c r="MIC285" s="12"/>
      <c r="MID285" s="37"/>
      <c r="MIE285" s="37"/>
      <c r="MIF285" s="11"/>
      <c r="MIG285" s="24"/>
      <c r="MIH285" s="28"/>
      <c r="MII285" s="11"/>
      <c r="MIJ285" s="12"/>
      <c r="MIK285" s="27"/>
      <c r="MIL285" s="37"/>
      <c r="MIM285" s="29"/>
      <c r="MIN285" s="36"/>
      <c r="MIO285" s="14"/>
      <c r="MIP285" s="11"/>
      <c r="MIQ285" s="13"/>
      <c r="MIR285" s="12"/>
      <c r="MIS285" s="12"/>
      <c r="MIT285" s="11"/>
      <c r="MIU285" s="12"/>
      <c r="MIV285" s="162"/>
      <c r="MIW285" s="37"/>
      <c r="MIX285" s="37"/>
      <c r="MIY285" s="37"/>
      <c r="MIZ285" s="37"/>
      <c r="MJA285" s="37"/>
      <c r="MJB285" s="28"/>
      <c r="MJC285" s="11"/>
      <c r="MJD285" s="10"/>
      <c r="MJE285" s="37"/>
      <c r="MJF285" s="162"/>
      <c r="MJG285" s="162"/>
      <c r="MJH285" s="29"/>
      <c r="MJI285" s="12"/>
      <c r="MJJ285" s="37"/>
      <c r="MJK285" s="37"/>
      <c r="MJL285" s="11"/>
      <c r="MJM285" s="24"/>
      <c r="MJN285" s="28"/>
      <c r="MJO285" s="11"/>
      <c r="MJP285" s="12"/>
      <c r="MJQ285" s="27"/>
      <c r="MJR285" s="37"/>
      <c r="MJS285" s="29"/>
      <c r="MJT285" s="36"/>
      <c r="MJU285" s="14"/>
      <c r="MJV285" s="11"/>
      <c r="MJW285" s="13"/>
      <c r="MJX285" s="12"/>
      <c r="MJY285" s="12"/>
      <c r="MJZ285" s="11"/>
      <c r="MKA285" s="12"/>
      <c r="MKB285" s="162"/>
      <c r="MKC285" s="37"/>
      <c r="MKD285" s="37"/>
      <c r="MKE285" s="37"/>
      <c r="MKF285" s="37"/>
      <c r="MKG285" s="37"/>
      <c r="MKH285" s="28"/>
      <c r="MKI285" s="11"/>
      <c r="MKJ285" s="10"/>
      <c r="MKK285" s="37"/>
      <c r="MKL285" s="162"/>
      <c r="MKM285" s="162"/>
      <c r="MKN285" s="29"/>
      <c r="MKO285" s="12"/>
      <c r="MKP285" s="37"/>
      <c r="MKQ285" s="37"/>
      <c r="MKR285" s="11"/>
      <c r="MKS285" s="24"/>
      <c r="MKT285" s="28"/>
      <c r="MKU285" s="11"/>
      <c r="MKV285" s="12"/>
      <c r="MKW285" s="27"/>
      <c r="MKX285" s="37"/>
      <c r="MKY285" s="29"/>
      <c r="MKZ285" s="36"/>
      <c r="MLA285" s="14"/>
      <c r="MLB285" s="11"/>
      <c r="MLC285" s="13"/>
      <c r="MLD285" s="12"/>
      <c r="MLE285" s="12"/>
      <c r="MLF285" s="11"/>
      <c r="MLG285" s="12"/>
      <c r="MLH285" s="162"/>
      <c r="MLI285" s="37"/>
      <c r="MLJ285" s="37"/>
      <c r="MLK285" s="37"/>
      <c r="MLL285" s="37"/>
      <c r="MLM285" s="37"/>
      <c r="MLN285" s="28"/>
      <c r="MLO285" s="11"/>
      <c r="MLP285" s="10"/>
      <c r="MLQ285" s="37"/>
      <c r="MLR285" s="162"/>
      <c r="MLS285" s="162"/>
      <c r="MLT285" s="29"/>
      <c r="MLU285" s="12"/>
      <c r="MLV285" s="37"/>
      <c r="MLW285" s="37"/>
      <c r="MLX285" s="11"/>
      <c r="MLY285" s="24"/>
      <c r="MLZ285" s="28"/>
      <c r="MMA285" s="11"/>
      <c r="MMB285" s="12"/>
      <c r="MMC285" s="27"/>
      <c r="MMD285" s="37"/>
      <c r="MME285" s="29"/>
      <c r="MMF285" s="36"/>
      <c r="MMG285" s="14"/>
      <c r="MMH285" s="11"/>
      <c r="MMI285" s="13"/>
      <c r="MMJ285" s="12"/>
      <c r="MMK285" s="12"/>
      <c r="MML285" s="11"/>
      <c r="MMM285" s="12"/>
      <c r="MMN285" s="162"/>
      <c r="MMO285" s="37"/>
      <c r="MMP285" s="37"/>
      <c r="MMQ285" s="37"/>
      <c r="MMR285" s="37"/>
      <c r="MMS285" s="37"/>
      <c r="MMT285" s="28"/>
      <c r="MMU285" s="11"/>
      <c r="MMV285" s="10"/>
      <c r="MMW285" s="37"/>
      <c r="MMX285" s="162"/>
      <c r="MMY285" s="162"/>
      <c r="MMZ285" s="29"/>
      <c r="MNA285" s="12"/>
      <c r="MNB285" s="37"/>
      <c r="MNC285" s="37"/>
      <c r="MND285" s="11"/>
      <c r="MNE285" s="24"/>
      <c r="MNF285" s="28"/>
      <c r="MNG285" s="11"/>
      <c r="MNH285" s="12"/>
      <c r="MNI285" s="27"/>
      <c r="MNJ285" s="37"/>
      <c r="MNK285" s="29"/>
      <c r="MNL285" s="36"/>
      <c r="MNM285" s="14"/>
      <c r="MNN285" s="11"/>
      <c r="MNO285" s="13"/>
      <c r="MNP285" s="12"/>
      <c r="MNQ285" s="12"/>
      <c r="MNR285" s="11"/>
      <c r="MNS285" s="12"/>
      <c r="MNT285" s="162"/>
      <c r="MNU285" s="37"/>
      <c r="MNV285" s="37"/>
      <c r="MNW285" s="37"/>
      <c r="MNX285" s="37"/>
      <c r="MNY285" s="37"/>
      <c r="MNZ285" s="28"/>
      <c r="MOA285" s="11"/>
      <c r="MOB285" s="10"/>
      <c r="MOC285" s="37"/>
      <c r="MOD285" s="162"/>
      <c r="MOE285" s="162"/>
      <c r="MOF285" s="29"/>
      <c r="MOG285" s="12"/>
      <c r="MOH285" s="37"/>
      <c r="MOI285" s="37"/>
      <c r="MOJ285" s="11"/>
      <c r="MOK285" s="24"/>
      <c r="MOL285" s="28"/>
      <c r="MOM285" s="11"/>
      <c r="MON285" s="12"/>
      <c r="MOO285" s="27"/>
      <c r="MOP285" s="37"/>
      <c r="MOQ285" s="29"/>
      <c r="MOR285" s="36"/>
      <c r="MOS285" s="14"/>
      <c r="MOT285" s="11"/>
      <c r="MOU285" s="13"/>
      <c r="MOV285" s="12"/>
      <c r="MOW285" s="12"/>
      <c r="MOX285" s="11"/>
      <c r="MOY285" s="12"/>
      <c r="MOZ285" s="162"/>
      <c r="MPA285" s="37"/>
      <c r="MPB285" s="37"/>
      <c r="MPC285" s="37"/>
      <c r="MPD285" s="37"/>
      <c r="MPE285" s="37"/>
      <c r="MPF285" s="28"/>
      <c r="MPG285" s="11"/>
      <c r="MPH285" s="10"/>
      <c r="MPI285" s="37"/>
      <c r="MPJ285" s="162"/>
      <c r="MPK285" s="162"/>
      <c r="MPL285" s="29"/>
      <c r="MPM285" s="12"/>
      <c r="MPN285" s="37"/>
      <c r="MPO285" s="37"/>
      <c r="MPP285" s="11"/>
      <c r="MPQ285" s="24"/>
      <c r="MPR285" s="28"/>
      <c r="MPS285" s="11"/>
      <c r="MPT285" s="12"/>
      <c r="MPU285" s="27"/>
      <c r="MPV285" s="37"/>
      <c r="MPW285" s="29"/>
      <c r="MPX285" s="36"/>
      <c r="MPY285" s="14"/>
      <c r="MPZ285" s="11"/>
      <c r="MQA285" s="13"/>
      <c r="MQB285" s="12"/>
      <c r="MQC285" s="12"/>
      <c r="MQD285" s="11"/>
      <c r="MQE285" s="12"/>
      <c r="MQF285" s="162"/>
      <c r="MQG285" s="37"/>
      <c r="MQH285" s="37"/>
      <c r="MQI285" s="37"/>
      <c r="MQJ285" s="37"/>
      <c r="MQK285" s="37"/>
      <c r="MQL285" s="28"/>
      <c r="MQM285" s="11"/>
      <c r="MQN285" s="10"/>
      <c r="MQO285" s="37"/>
      <c r="MQP285" s="162"/>
      <c r="MQQ285" s="162"/>
      <c r="MQR285" s="29"/>
      <c r="MQS285" s="12"/>
      <c r="MQT285" s="37"/>
      <c r="MQU285" s="37"/>
      <c r="MQV285" s="11"/>
      <c r="MQW285" s="24"/>
      <c r="MQX285" s="28"/>
      <c r="MQY285" s="11"/>
      <c r="MQZ285" s="12"/>
      <c r="MRA285" s="27"/>
      <c r="MRB285" s="37"/>
      <c r="MRC285" s="29"/>
      <c r="MRD285" s="36"/>
      <c r="MRE285" s="14"/>
      <c r="MRF285" s="11"/>
      <c r="MRG285" s="13"/>
      <c r="MRH285" s="12"/>
      <c r="MRI285" s="12"/>
      <c r="MRJ285" s="11"/>
      <c r="MRK285" s="12"/>
      <c r="MRL285" s="162"/>
      <c r="MRM285" s="37"/>
      <c r="MRN285" s="37"/>
      <c r="MRO285" s="37"/>
      <c r="MRP285" s="37"/>
      <c r="MRQ285" s="37"/>
      <c r="MRR285" s="28"/>
      <c r="MRS285" s="11"/>
      <c r="MRT285" s="10"/>
      <c r="MRU285" s="37"/>
      <c r="MRV285" s="162"/>
      <c r="MRW285" s="162"/>
      <c r="MRX285" s="29"/>
      <c r="MRY285" s="12"/>
      <c r="MRZ285" s="37"/>
      <c r="MSA285" s="37"/>
      <c r="MSB285" s="11"/>
      <c r="MSC285" s="24"/>
      <c r="MSD285" s="28"/>
      <c r="MSE285" s="11"/>
      <c r="MSF285" s="12"/>
      <c r="MSG285" s="27"/>
      <c r="MSH285" s="37"/>
      <c r="MSI285" s="29"/>
      <c r="MSJ285" s="36"/>
      <c r="MSK285" s="14"/>
      <c r="MSL285" s="11"/>
      <c r="MSM285" s="13"/>
      <c r="MSN285" s="12"/>
      <c r="MSO285" s="12"/>
      <c r="MSP285" s="11"/>
      <c r="MSQ285" s="12"/>
      <c r="MSR285" s="162"/>
      <c r="MSS285" s="37"/>
      <c r="MST285" s="37"/>
      <c r="MSU285" s="37"/>
      <c r="MSV285" s="37"/>
      <c r="MSW285" s="37"/>
      <c r="MSX285" s="28"/>
      <c r="MSY285" s="11"/>
      <c r="MSZ285" s="10"/>
      <c r="MTA285" s="37"/>
      <c r="MTB285" s="162"/>
      <c r="MTC285" s="162"/>
      <c r="MTD285" s="29"/>
      <c r="MTE285" s="12"/>
      <c r="MTF285" s="37"/>
      <c r="MTG285" s="37"/>
      <c r="MTH285" s="11"/>
      <c r="MTI285" s="24"/>
      <c r="MTJ285" s="28"/>
      <c r="MTK285" s="11"/>
      <c r="MTL285" s="12"/>
      <c r="MTM285" s="27"/>
      <c r="MTN285" s="37"/>
      <c r="MTO285" s="29"/>
      <c r="MTP285" s="36"/>
      <c r="MTQ285" s="14"/>
      <c r="MTR285" s="11"/>
      <c r="MTS285" s="13"/>
      <c r="MTT285" s="12"/>
      <c r="MTU285" s="12"/>
      <c r="MTV285" s="11"/>
      <c r="MTW285" s="12"/>
      <c r="MTX285" s="162"/>
      <c r="MTY285" s="37"/>
      <c r="MTZ285" s="37"/>
      <c r="MUA285" s="37"/>
      <c r="MUB285" s="37"/>
      <c r="MUC285" s="37"/>
      <c r="MUD285" s="28"/>
      <c r="MUE285" s="11"/>
      <c r="MUF285" s="10"/>
      <c r="MUG285" s="37"/>
      <c r="MUH285" s="162"/>
      <c r="MUI285" s="162"/>
      <c r="MUJ285" s="29"/>
      <c r="MUK285" s="12"/>
      <c r="MUL285" s="37"/>
      <c r="MUM285" s="37"/>
      <c r="MUN285" s="11"/>
      <c r="MUO285" s="24"/>
      <c r="MUP285" s="28"/>
      <c r="MUQ285" s="11"/>
      <c r="MUR285" s="12"/>
      <c r="MUS285" s="27"/>
      <c r="MUT285" s="37"/>
      <c r="MUU285" s="29"/>
      <c r="MUV285" s="36"/>
      <c r="MUW285" s="14"/>
      <c r="MUX285" s="11"/>
      <c r="MUY285" s="13"/>
      <c r="MUZ285" s="12"/>
      <c r="MVA285" s="12"/>
      <c r="MVB285" s="11"/>
      <c r="MVC285" s="12"/>
      <c r="MVD285" s="162"/>
      <c r="MVE285" s="37"/>
      <c r="MVF285" s="37"/>
      <c r="MVG285" s="37"/>
      <c r="MVH285" s="37"/>
      <c r="MVI285" s="37"/>
      <c r="MVJ285" s="28"/>
      <c r="MVK285" s="11"/>
      <c r="MVL285" s="10"/>
      <c r="MVM285" s="37"/>
      <c r="MVN285" s="162"/>
      <c r="MVO285" s="162"/>
      <c r="MVP285" s="29"/>
      <c r="MVQ285" s="12"/>
      <c r="MVR285" s="37"/>
      <c r="MVS285" s="37"/>
      <c r="MVT285" s="11"/>
      <c r="MVU285" s="24"/>
      <c r="MVV285" s="28"/>
      <c r="MVW285" s="11"/>
      <c r="MVX285" s="12"/>
      <c r="MVY285" s="27"/>
      <c r="MVZ285" s="37"/>
      <c r="MWA285" s="29"/>
      <c r="MWB285" s="36"/>
      <c r="MWC285" s="14"/>
      <c r="MWD285" s="11"/>
      <c r="MWE285" s="13"/>
      <c r="MWF285" s="12"/>
      <c r="MWG285" s="12"/>
      <c r="MWH285" s="11"/>
      <c r="MWI285" s="12"/>
      <c r="MWJ285" s="162"/>
      <c r="MWK285" s="37"/>
      <c r="MWL285" s="37"/>
      <c r="MWM285" s="37"/>
      <c r="MWN285" s="37"/>
      <c r="MWO285" s="37"/>
      <c r="MWP285" s="28"/>
      <c r="MWQ285" s="11"/>
      <c r="MWR285" s="10"/>
      <c r="MWS285" s="37"/>
      <c r="MWT285" s="162"/>
      <c r="MWU285" s="162"/>
      <c r="MWV285" s="29"/>
      <c r="MWW285" s="12"/>
      <c r="MWX285" s="37"/>
      <c r="MWY285" s="37"/>
      <c r="MWZ285" s="11"/>
      <c r="MXA285" s="24"/>
      <c r="MXB285" s="28"/>
      <c r="MXC285" s="11"/>
      <c r="MXD285" s="12"/>
      <c r="MXE285" s="27"/>
      <c r="MXF285" s="37"/>
      <c r="MXG285" s="29"/>
      <c r="MXH285" s="36"/>
      <c r="MXI285" s="14"/>
      <c r="MXJ285" s="11"/>
      <c r="MXK285" s="13"/>
      <c r="MXL285" s="12"/>
      <c r="MXM285" s="12"/>
      <c r="MXN285" s="11"/>
      <c r="MXO285" s="12"/>
      <c r="MXP285" s="162"/>
      <c r="MXQ285" s="37"/>
      <c r="MXR285" s="37"/>
      <c r="MXS285" s="37"/>
      <c r="MXT285" s="37"/>
      <c r="MXU285" s="37"/>
      <c r="MXV285" s="28"/>
      <c r="MXW285" s="11"/>
      <c r="MXX285" s="10"/>
      <c r="MXY285" s="37"/>
      <c r="MXZ285" s="162"/>
      <c r="MYA285" s="162"/>
      <c r="MYB285" s="29"/>
      <c r="MYC285" s="12"/>
      <c r="MYD285" s="37"/>
      <c r="MYE285" s="37"/>
      <c r="MYF285" s="11"/>
      <c r="MYG285" s="24"/>
      <c r="MYH285" s="28"/>
      <c r="MYI285" s="11"/>
      <c r="MYJ285" s="12"/>
      <c r="MYK285" s="27"/>
      <c r="MYL285" s="37"/>
      <c r="MYM285" s="29"/>
      <c r="MYN285" s="36"/>
      <c r="MYO285" s="14"/>
      <c r="MYP285" s="11"/>
      <c r="MYQ285" s="13"/>
      <c r="MYR285" s="12"/>
      <c r="MYS285" s="12"/>
      <c r="MYT285" s="11"/>
      <c r="MYU285" s="12"/>
      <c r="MYV285" s="162"/>
      <c r="MYW285" s="37"/>
      <c r="MYX285" s="37"/>
      <c r="MYY285" s="37"/>
      <c r="MYZ285" s="37"/>
      <c r="MZA285" s="37"/>
      <c r="MZB285" s="28"/>
      <c r="MZC285" s="11"/>
      <c r="MZD285" s="10"/>
      <c r="MZE285" s="37"/>
      <c r="MZF285" s="162"/>
      <c r="MZG285" s="162"/>
      <c r="MZH285" s="29"/>
      <c r="MZI285" s="12"/>
      <c r="MZJ285" s="37"/>
      <c r="MZK285" s="37"/>
      <c r="MZL285" s="11"/>
      <c r="MZM285" s="24"/>
      <c r="MZN285" s="28"/>
      <c r="MZO285" s="11"/>
      <c r="MZP285" s="12"/>
      <c r="MZQ285" s="27"/>
      <c r="MZR285" s="37"/>
      <c r="MZS285" s="29"/>
      <c r="MZT285" s="36"/>
      <c r="MZU285" s="14"/>
      <c r="MZV285" s="11"/>
      <c r="MZW285" s="13"/>
      <c r="MZX285" s="12"/>
      <c r="MZY285" s="12"/>
      <c r="MZZ285" s="11"/>
      <c r="NAA285" s="12"/>
      <c r="NAB285" s="162"/>
      <c r="NAC285" s="37"/>
      <c r="NAD285" s="37"/>
      <c r="NAE285" s="37"/>
      <c r="NAF285" s="37"/>
      <c r="NAG285" s="37"/>
      <c r="NAH285" s="28"/>
      <c r="NAI285" s="11"/>
      <c r="NAJ285" s="10"/>
      <c r="NAK285" s="37"/>
      <c r="NAL285" s="162"/>
      <c r="NAM285" s="162"/>
      <c r="NAN285" s="29"/>
      <c r="NAO285" s="12"/>
      <c r="NAP285" s="37"/>
      <c r="NAQ285" s="37"/>
      <c r="NAR285" s="11"/>
      <c r="NAS285" s="24"/>
      <c r="NAT285" s="28"/>
      <c r="NAU285" s="11"/>
      <c r="NAV285" s="12"/>
      <c r="NAW285" s="27"/>
      <c r="NAX285" s="37"/>
      <c r="NAY285" s="29"/>
      <c r="NAZ285" s="36"/>
      <c r="NBA285" s="14"/>
      <c r="NBB285" s="11"/>
      <c r="NBC285" s="13"/>
      <c r="NBD285" s="12"/>
      <c r="NBE285" s="12"/>
      <c r="NBF285" s="11"/>
      <c r="NBG285" s="12"/>
      <c r="NBH285" s="162"/>
      <c r="NBI285" s="37"/>
      <c r="NBJ285" s="37"/>
      <c r="NBK285" s="37"/>
      <c r="NBL285" s="37"/>
      <c r="NBM285" s="37"/>
      <c r="NBN285" s="28"/>
      <c r="NBO285" s="11"/>
      <c r="NBP285" s="10"/>
      <c r="NBQ285" s="37"/>
      <c r="NBR285" s="162"/>
      <c r="NBS285" s="162"/>
      <c r="NBT285" s="29"/>
      <c r="NBU285" s="12"/>
      <c r="NBV285" s="37"/>
      <c r="NBW285" s="37"/>
      <c r="NBX285" s="11"/>
      <c r="NBY285" s="24"/>
      <c r="NBZ285" s="28"/>
      <c r="NCA285" s="11"/>
      <c r="NCB285" s="12"/>
      <c r="NCC285" s="27"/>
      <c r="NCD285" s="37"/>
      <c r="NCE285" s="29"/>
      <c r="NCF285" s="36"/>
      <c r="NCG285" s="14"/>
      <c r="NCH285" s="11"/>
      <c r="NCI285" s="13"/>
      <c r="NCJ285" s="12"/>
      <c r="NCK285" s="12"/>
      <c r="NCL285" s="11"/>
      <c r="NCM285" s="12"/>
      <c r="NCN285" s="162"/>
      <c r="NCO285" s="37"/>
      <c r="NCP285" s="37"/>
      <c r="NCQ285" s="37"/>
      <c r="NCR285" s="37"/>
      <c r="NCS285" s="37"/>
      <c r="NCT285" s="28"/>
      <c r="NCU285" s="11"/>
      <c r="NCV285" s="10"/>
      <c r="NCW285" s="37"/>
      <c r="NCX285" s="162"/>
      <c r="NCY285" s="162"/>
      <c r="NCZ285" s="29"/>
      <c r="NDA285" s="12"/>
      <c r="NDB285" s="37"/>
      <c r="NDC285" s="37"/>
      <c r="NDD285" s="11"/>
      <c r="NDE285" s="24"/>
      <c r="NDF285" s="28"/>
      <c r="NDG285" s="11"/>
      <c r="NDH285" s="12"/>
      <c r="NDI285" s="27"/>
      <c r="NDJ285" s="37"/>
      <c r="NDK285" s="29"/>
      <c r="NDL285" s="36"/>
      <c r="NDM285" s="14"/>
      <c r="NDN285" s="11"/>
      <c r="NDO285" s="13"/>
      <c r="NDP285" s="12"/>
      <c r="NDQ285" s="12"/>
      <c r="NDR285" s="11"/>
      <c r="NDS285" s="12"/>
      <c r="NDT285" s="162"/>
      <c r="NDU285" s="37"/>
      <c r="NDV285" s="37"/>
      <c r="NDW285" s="37"/>
      <c r="NDX285" s="37"/>
      <c r="NDY285" s="37"/>
      <c r="NDZ285" s="28"/>
      <c r="NEA285" s="11"/>
      <c r="NEB285" s="10"/>
      <c r="NEC285" s="37"/>
      <c r="NED285" s="162"/>
      <c r="NEE285" s="162"/>
      <c r="NEF285" s="29"/>
      <c r="NEG285" s="12"/>
      <c r="NEH285" s="37"/>
      <c r="NEI285" s="37"/>
      <c r="NEJ285" s="11"/>
      <c r="NEK285" s="24"/>
      <c r="NEL285" s="28"/>
      <c r="NEM285" s="11"/>
      <c r="NEN285" s="12"/>
      <c r="NEO285" s="27"/>
      <c r="NEP285" s="37"/>
      <c r="NEQ285" s="29"/>
      <c r="NER285" s="36"/>
      <c r="NES285" s="14"/>
      <c r="NET285" s="11"/>
      <c r="NEU285" s="13"/>
      <c r="NEV285" s="12"/>
      <c r="NEW285" s="12"/>
      <c r="NEX285" s="11"/>
      <c r="NEY285" s="12"/>
      <c r="NEZ285" s="162"/>
      <c r="NFA285" s="37"/>
      <c r="NFB285" s="37"/>
      <c r="NFC285" s="37"/>
      <c r="NFD285" s="37"/>
      <c r="NFE285" s="37"/>
      <c r="NFF285" s="28"/>
      <c r="NFG285" s="11"/>
      <c r="NFH285" s="10"/>
      <c r="NFI285" s="37"/>
      <c r="NFJ285" s="162"/>
      <c r="NFK285" s="162"/>
      <c r="NFL285" s="29"/>
      <c r="NFM285" s="12"/>
      <c r="NFN285" s="37"/>
      <c r="NFO285" s="37"/>
      <c r="NFP285" s="11"/>
      <c r="NFQ285" s="24"/>
      <c r="NFR285" s="28"/>
      <c r="NFS285" s="11"/>
      <c r="NFT285" s="12"/>
      <c r="NFU285" s="27"/>
      <c r="NFV285" s="37"/>
      <c r="NFW285" s="29"/>
      <c r="NFX285" s="36"/>
      <c r="NFY285" s="14"/>
      <c r="NFZ285" s="11"/>
      <c r="NGA285" s="13"/>
      <c r="NGB285" s="12"/>
      <c r="NGC285" s="12"/>
      <c r="NGD285" s="11"/>
      <c r="NGE285" s="12"/>
      <c r="NGF285" s="162"/>
      <c r="NGG285" s="37"/>
      <c r="NGH285" s="37"/>
      <c r="NGI285" s="37"/>
      <c r="NGJ285" s="37"/>
      <c r="NGK285" s="37"/>
      <c r="NGL285" s="28"/>
      <c r="NGM285" s="11"/>
      <c r="NGN285" s="10"/>
      <c r="NGO285" s="37"/>
      <c r="NGP285" s="162"/>
      <c r="NGQ285" s="162"/>
      <c r="NGR285" s="29"/>
      <c r="NGS285" s="12"/>
      <c r="NGT285" s="37"/>
      <c r="NGU285" s="37"/>
      <c r="NGV285" s="11"/>
      <c r="NGW285" s="24"/>
      <c r="NGX285" s="28"/>
      <c r="NGY285" s="11"/>
      <c r="NGZ285" s="12"/>
      <c r="NHA285" s="27"/>
      <c r="NHB285" s="37"/>
      <c r="NHC285" s="29"/>
      <c r="NHD285" s="36"/>
      <c r="NHE285" s="14"/>
      <c r="NHF285" s="11"/>
      <c r="NHG285" s="13"/>
      <c r="NHH285" s="12"/>
      <c r="NHI285" s="12"/>
      <c r="NHJ285" s="11"/>
      <c r="NHK285" s="12"/>
      <c r="NHL285" s="162"/>
      <c r="NHM285" s="37"/>
      <c r="NHN285" s="37"/>
      <c r="NHO285" s="37"/>
      <c r="NHP285" s="37"/>
      <c r="NHQ285" s="37"/>
      <c r="NHR285" s="28"/>
      <c r="NHS285" s="11"/>
      <c r="NHT285" s="10"/>
      <c r="NHU285" s="37"/>
      <c r="NHV285" s="162"/>
      <c r="NHW285" s="162"/>
      <c r="NHX285" s="29"/>
      <c r="NHY285" s="12"/>
      <c r="NHZ285" s="37"/>
      <c r="NIA285" s="37"/>
      <c r="NIB285" s="11"/>
      <c r="NIC285" s="24"/>
      <c r="NID285" s="28"/>
      <c r="NIE285" s="11"/>
      <c r="NIF285" s="12"/>
      <c r="NIG285" s="27"/>
      <c r="NIH285" s="37"/>
      <c r="NII285" s="29"/>
      <c r="NIJ285" s="36"/>
      <c r="NIK285" s="14"/>
      <c r="NIL285" s="11"/>
      <c r="NIM285" s="13"/>
      <c r="NIN285" s="12"/>
      <c r="NIO285" s="12"/>
      <c r="NIP285" s="11"/>
      <c r="NIQ285" s="12"/>
      <c r="NIR285" s="162"/>
      <c r="NIS285" s="37"/>
      <c r="NIT285" s="37"/>
      <c r="NIU285" s="37"/>
      <c r="NIV285" s="37"/>
      <c r="NIW285" s="37"/>
      <c r="NIX285" s="28"/>
      <c r="NIY285" s="11"/>
      <c r="NIZ285" s="10"/>
      <c r="NJA285" s="37"/>
      <c r="NJB285" s="162"/>
      <c r="NJC285" s="162"/>
      <c r="NJD285" s="29"/>
      <c r="NJE285" s="12"/>
      <c r="NJF285" s="37"/>
      <c r="NJG285" s="37"/>
      <c r="NJH285" s="11"/>
      <c r="NJI285" s="24"/>
      <c r="NJJ285" s="28"/>
      <c r="NJK285" s="11"/>
      <c r="NJL285" s="12"/>
      <c r="NJM285" s="27"/>
      <c r="NJN285" s="37"/>
      <c r="NJO285" s="29"/>
      <c r="NJP285" s="36"/>
      <c r="NJQ285" s="14"/>
      <c r="NJR285" s="11"/>
      <c r="NJS285" s="13"/>
      <c r="NJT285" s="12"/>
      <c r="NJU285" s="12"/>
      <c r="NJV285" s="11"/>
      <c r="NJW285" s="12"/>
      <c r="NJX285" s="162"/>
      <c r="NJY285" s="37"/>
      <c r="NJZ285" s="37"/>
      <c r="NKA285" s="37"/>
      <c r="NKB285" s="37"/>
      <c r="NKC285" s="37"/>
      <c r="NKD285" s="28"/>
      <c r="NKE285" s="11"/>
      <c r="NKF285" s="10"/>
      <c r="NKG285" s="37"/>
      <c r="NKH285" s="162"/>
      <c r="NKI285" s="162"/>
      <c r="NKJ285" s="29"/>
      <c r="NKK285" s="12"/>
      <c r="NKL285" s="37"/>
      <c r="NKM285" s="37"/>
      <c r="NKN285" s="11"/>
      <c r="NKO285" s="24"/>
      <c r="NKP285" s="28"/>
      <c r="NKQ285" s="11"/>
      <c r="NKR285" s="12"/>
      <c r="NKS285" s="27"/>
      <c r="NKT285" s="37"/>
      <c r="NKU285" s="29"/>
      <c r="NKV285" s="36"/>
      <c r="NKW285" s="14"/>
      <c r="NKX285" s="11"/>
      <c r="NKY285" s="13"/>
      <c r="NKZ285" s="12"/>
      <c r="NLA285" s="12"/>
      <c r="NLB285" s="11"/>
      <c r="NLC285" s="12"/>
      <c r="NLD285" s="162"/>
      <c r="NLE285" s="37"/>
      <c r="NLF285" s="37"/>
      <c r="NLG285" s="37"/>
      <c r="NLH285" s="37"/>
      <c r="NLI285" s="37"/>
      <c r="NLJ285" s="28"/>
      <c r="NLK285" s="11"/>
      <c r="NLL285" s="10"/>
      <c r="NLM285" s="37"/>
      <c r="NLN285" s="162"/>
      <c r="NLO285" s="162"/>
      <c r="NLP285" s="29"/>
      <c r="NLQ285" s="12"/>
      <c r="NLR285" s="37"/>
      <c r="NLS285" s="37"/>
      <c r="NLT285" s="11"/>
      <c r="NLU285" s="24"/>
      <c r="NLV285" s="28"/>
      <c r="NLW285" s="11"/>
      <c r="NLX285" s="12"/>
      <c r="NLY285" s="27"/>
      <c r="NLZ285" s="37"/>
      <c r="NMA285" s="29"/>
      <c r="NMB285" s="36"/>
      <c r="NMC285" s="14"/>
      <c r="NMD285" s="11"/>
      <c r="NME285" s="13"/>
      <c r="NMF285" s="12"/>
      <c r="NMG285" s="12"/>
      <c r="NMH285" s="11"/>
      <c r="NMI285" s="12"/>
      <c r="NMJ285" s="162"/>
      <c r="NMK285" s="37"/>
      <c r="NML285" s="37"/>
      <c r="NMM285" s="37"/>
      <c r="NMN285" s="37"/>
      <c r="NMO285" s="37"/>
      <c r="NMP285" s="28"/>
      <c r="NMQ285" s="11"/>
      <c r="NMR285" s="10"/>
      <c r="NMS285" s="37"/>
      <c r="NMT285" s="162"/>
      <c r="NMU285" s="162"/>
      <c r="NMV285" s="29"/>
      <c r="NMW285" s="12"/>
      <c r="NMX285" s="37"/>
      <c r="NMY285" s="37"/>
      <c r="NMZ285" s="11"/>
      <c r="NNA285" s="24"/>
      <c r="NNB285" s="28"/>
      <c r="NNC285" s="11"/>
      <c r="NND285" s="12"/>
      <c r="NNE285" s="27"/>
      <c r="NNF285" s="37"/>
      <c r="NNG285" s="29"/>
      <c r="NNH285" s="36"/>
      <c r="NNI285" s="14"/>
      <c r="NNJ285" s="11"/>
      <c r="NNK285" s="13"/>
      <c r="NNL285" s="12"/>
      <c r="NNM285" s="12"/>
      <c r="NNN285" s="11"/>
      <c r="NNO285" s="12"/>
      <c r="NNP285" s="162"/>
      <c r="NNQ285" s="37"/>
      <c r="NNR285" s="37"/>
      <c r="NNS285" s="37"/>
      <c r="NNT285" s="37"/>
      <c r="NNU285" s="37"/>
      <c r="NNV285" s="28"/>
      <c r="NNW285" s="11"/>
      <c r="NNX285" s="10"/>
      <c r="NNY285" s="37"/>
      <c r="NNZ285" s="162"/>
      <c r="NOA285" s="162"/>
      <c r="NOB285" s="29"/>
      <c r="NOC285" s="12"/>
      <c r="NOD285" s="37"/>
      <c r="NOE285" s="37"/>
      <c r="NOF285" s="11"/>
      <c r="NOG285" s="24"/>
      <c r="NOH285" s="28"/>
      <c r="NOI285" s="11"/>
      <c r="NOJ285" s="12"/>
      <c r="NOK285" s="27"/>
      <c r="NOL285" s="37"/>
      <c r="NOM285" s="29"/>
      <c r="NON285" s="36"/>
      <c r="NOO285" s="14"/>
      <c r="NOP285" s="11"/>
      <c r="NOQ285" s="13"/>
      <c r="NOR285" s="12"/>
      <c r="NOS285" s="12"/>
      <c r="NOT285" s="11"/>
      <c r="NOU285" s="12"/>
      <c r="NOV285" s="162"/>
      <c r="NOW285" s="37"/>
      <c r="NOX285" s="37"/>
      <c r="NOY285" s="37"/>
      <c r="NOZ285" s="37"/>
      <c r="NPA285" s="37"/>
      <c r="NPB285" s="28"/>
      <c r="NPC285" s="11"/>
      <c r="NPD285" s="10"/>
      <c r="NPE285" s="37"/>
      <c r="NPF285" s="162"/>
      <c r="NPG285" s="162"/>
      <c r="NPH285" s="29"/>
      <c r="NPI285" s="12"/>
      <c r="NPJ285" s="37"/>
      <c r="NPK285" s="37"/>
      <c r="NPL285" s="11"/>
      <c r="NPM285" s="24"/>
      <c r="NPN285" s="28"/>
      <c r="NPO285" s="11"/>
      <c r="NPP285" s="12"/>
      <c r="NPQ285" s="27"/>
      <c r="NPR285" s="37"/>
      <c r="NPS285" s="29"/>
      <c r="NPT285" s="36"/>
      <c r="NPU285" s="14"/>
      <c r="NPV285" s="11"/>
      <c r="NPW285" s="13"/>
      <c r="NPX285" s="12"/>
      <c r="NPY285" s="12"/>
      <c r="NPZ285" s="11"/>
      <c r="NQA285" s="12"/>
      <c r="NQB285" s="162"/>
      <c r="NQC285" s="37"/>
      <c r="NQD285" s="37"/>
      <c r="NQE285" s="37"/>
      <c r="NQF285" s="37"/>
      <c r="NQG285" s="37"/>
      <c r="NQH285" s="28"/>
      <c r="NQI285" s="11"/>
      <c r="NQJ285" s="10"/>
      <c r="NQK285" s="37"/>
      <c r="NQL285" s="162"/>
      <c r="NQM285" s="162"/>
      <c r="NQN285" s="29"/>
      <c r="NQO285" s="12"/>
      <c r="NQP285" s="37"/>
      <c r="NQQ285" s="37"/>
      <c r="NQR285" s="11"/>
      <c r="NQS285" s="24"/>
      <c r="NQT285" s="28"/>
      <c r="NQU285" s="11"/>
      <c r="NQV285" s="12"/>
      <c r="NQW285" s="27"/>
      <c r="NQX285" s="37"/>
      <c r="NQY285" s="29"/>
      <c r="NQZ285" s="36"/>
      <c r="NRA285" s="14"/>
      <c r="NRB285" s="11"/>
      <c r="NRC285" s="13"/>
      <c r="NRD285" s="12"/>
      <c r="NRE285" s="12"/>
      <c r="NRF285" s="11"/>
      <c r="NRG285" s="12"/>
      <c r="NRH285" s="162"/>
      <c r="NRI285" s="37"/>
      <c r="NRJ285" s="37"/>
      <c r="NRK285" s="37"/>
      <c r="NRL285" s="37"/>
      <c r="NRM285" s="37"/>
      <c r="NRN285" s="28"/>
      <c r="NRO285" s="11"/>
      <c r="NRP285" s="10"/>
      <c r="NRQ285" s="37"/>
      <c r="NRR285" s="162"/>
      <c r="NRS285" s="162"/>
      <c r="NRT285" s="29"/>
      <c r="NRU285" s="12"/>
      <c r="NRV285" s="37"/>
      <c r="NRW285" s="37"/>
      <c r="NRX285" s="11"/>
      <c r="NRY285" s="24"/>
      <c r="NRZ285" s="28"/>
      <c r="NSA285" s="11"/>
      <c r="NSB285" s="12"/>
      <c r="NSC285" s="27"/>
      <c r="NSD285" s="37"/>
      <c r="NSE285" s="29"/>
      <c r="NSF285" s="36"/>
      <c r="NSG285" s="14"/>
      <c r="NSH285" s="11"/>
      <c r="NSI285" s="13"/>
      <c r="NSJ285" s="12"/>
      <c r="NSK285" s="12"/>
      <c r="NSL285" s="11"/>
      <c r="NSM285" s="12"/>
      <c r="NSN285" s="162"/>
      <c r="NSO285" s="37"/>
      <c r="NSP285" s="37"/>
      <c r="NSQ285" s="37"/>
      <c r="NSR285" s="37"/>
      <c r="NSS285" s="37"/>
      <c r="NST285" s="28"/>
      <c r="NSU285" s="11"/>
      <c r="NSV285" s="10"/>
      <c r="NSW285" s="37"/>
      <c r="NSX285" s="162"/>
      <c r="NSY285" s="162"/>
      <c r="NSZ285" s="29"/>
      <c r="NTA285" s="12"/>
      <c r="NTB285" s="37"/>
      <c r="NTC285" s="37"/>
      <c r="NTD285" s="11"/>
      <c r="NTE285" s="24"/>
      <c r="NTF285" s="28"/>
      <c r="NTG285" s="11"/>
      <c r="NTH285" s="12"/>
      <c r="NTI285" s="27"/>
      <c r="NTJ285" s="37"/>
      <c r="NTK285" s="29"/>
      <c r="NTL285" s="36"/>
      <c r="NTM285" s="14"/>
      <c r="NTN285" s="11"/>
      <c r="NTO285" s="13"/>
      <c r="NTP285" s="12"/>
      <c r="NTQ285" s="12"/>
      <c r="NTR285" s="11"/>
      <c r="NTS285" s="12"/>
      <c r="NTT285" s="162"/>
      <c r="NTU285" s="37"/>
      <c r="NTV285" s="37"/>
      <c r="NTW285" s="37"/>
      <c r="NTX285" s="37"/>
      <c r="NTY285" s="37"/>
      <c r="NTZ285" s="28"/>
      <c r="NUA285" s="11"/>
      <c r="NUB285" s="10"/>
      <c r="NUC285" s="37"/>
      <c r="NUD285" s="162"/>
      <c r="NUE285" s="162"/>
      <c r="NUF285" s="29"/>
      <c r="NUG285" s="12"/>
      <c r="NUH285" s="37"/>
      <c r="NUI285" s="37"/>
      <c r="NUJ285" s="11"/>
      <c r="NUK285" s="24"/>
      <c r="NUL285" s="28"/>
      <c r="NUM285" s="11"/>
      <c r="NUN285" s="12"/>
      <c r="NUO285" s="27"/>
      <c r="NUP285" s="37"/>
      <c r="NUQ285" s="29"/>
      <c r="NUR285" s="36"/>
      <c r="NUS285" s="14"/>
      <c r="NUT285" s="11"/>
      <c r="NUU285" s="13"/>
      <c r="NUV285" s="12"/>
      <c r="NUW285" s="12"/>
      <c r="NUX285" s="11"/>
      <c r="NUY285" s="12"/>
      <c r="NUZ285" s="162"/>
      <c r="NVA285" s="37"/>
      <c r="NVB285" s="37"/>
      <c r="NVC285" s="37"/>
      <c r="NVD285" s="37"/>
      <c r="NVE285" s="37"/>
      <c r="NVF285" s="28"/>
      <c r="NVG285" s="11"/>
      <c r="NVH285" s="10"/>
      <c r="NVI285" s="37"/>
      <c r="NVJ285" s="162"/>
      <c r="NVK285" s="162"/>
      <c r="NVL285" s="29"/>
      <c r="NVM285" s="12"/>
      <c r="NVN285" s="37"/>
      <c r="NVO285" s="37"/>
      <c r="NVP285" s="11"/>
      <c r="NVQ285" s="24"/>
      <c r="NVR285" s="28"/>
      <c r="NVS285" s="11"/>
      <c r="NVT285" s="12"/>
      <c r="NVU285" s="27"/>
      <c r="NVV285" s="37"/>
      <c r="NVW285" s="29"/>
      <c r="NVX285" s="36"/>
      <c r="NVY285" s="14"/>
      <c r="NVZ285" s="11"/>
      <c r="NWA285" s="13"/>
      <c r="NWB285" s="12"/>
      <c r="NWC285" s="12"/>
      <c r="NWD285" s="11"/>
      <c r="NWE285" s="12"/>
      <c r="NWF285" s="162"/>
      <c r="NWG285" s="37"/>
      <c r="NWH285" s="37"/>
      <c r="NWI285" s="37"/>
      <c r="NWJ285" s="37"/>
      <c r="NWK285" s="37"/>
      <c r="NWL285" s="28"/>
      <c r="NWM285" s="11"/>
      <c r="NWN285" s="10"/>
      <c r="NWO285" s="37"/>
      <c r="NWP285" s="162"/>
      <c r="NWQ285" s="162"/>
      <c r="NWR285" s="29"/>
      <c r="NWS285" s="12"/>
      <c r="NWT285" s="37"/>
      <c r="NWU285" s="37"/>
      <c r="NWV285" s="11"/>
      <c r="NWW285" s="24"/>
      <c r="NWX285" s="28"/>
      <c r="NWY285" s="11"/>
      <c r="NWZ285" s="12"/>
      <c r="NXA285" s="27"/>
      <c r="NXB285" s="37"/>
      <c r="NXC285" s="29"/>
      <c r="NXD285" s="36"/>
      <c r="NXE285" s="14"/>
      <c r="NXF285" s="11"/>
      <c r="NXG285" s="13"/>
      <c r="NXH285" s="12"/>
      <c r="NXI285" s="12"/>
      <c r="NXJ285" s="11"/>
      <c r="NXK285" s="12"/>
      <c r="NXL285" s="162"/>
      <c r="NXM285" s="37"/>
      <c r="NXN285" s="37"/>
      <c r="NXO285" s="37"/>
      <c r="NXP285" s="37"/>
      <c r="NXQ285" s="37"/>
      <c r="NXR285" s="28"/>
      <c r="NXS285" s="11"/>
      <c r="NXT285" s="10"/>
      <c r="NXU285" s="37"/>
      <c r="NXV285" s="162"/>
      <c r="NXW285" s="162"/>
      <c r="NXX285" s="29"/>
      <c r="NXY285" s="12"/>
      <c r="NXZ285" s="37"/>
      <c r="NYA285" s="37"/>
      <c r="NYB285" s="11"/>
      <c r="NYC285" s="24"/>
      <c r="NYD285" s="28"/>
      <c r="NYE285" s="11"/>
      <c r="NYF285" s="12"/>
      <c r="NYG285" s="27"/>
      <c r="NYH285" s="37"/>
      <c r="NYI285" s="29"/>
      <c r="NYJ285" s="36"/>
      <c r="NYK285" s="14"/>
      <c r="NYL285" s="11"/>
      <c r="NYM285" s="13"/>
      <c r="NYN285" s="12"/>
      <c r="NYO285" s="12"/>
      <c r="NYP285" s="11"/>
      <c r="NYQ285" s="12"/>
      <c r="NYR285" s="162"/>
      <c r="NYS285" s="37"/>
      <c r="NYT285" s="37"/>
      <c r="NYU285" s="37"/>
      <c r="NYV285" s="37"/>
      <c r="NYW285" s="37"/>
      <c r="NYX285" s="28"/>
      <c r="NYY285" s="11"/>
      <c r="NYZ285" s="10"/>
      <c r="NZA285" s="37"/>
      <c r="NZB285" s="162"/>
      <c r="NZC285" s="162"/>
      <c r="NZD285" s="29"/>
      <c r="NZE285" s="12"/>
      <c r="NZF285" s="37"/>
      <c r="NZG285" s="37"/>
      <c r="NZH285" s="11"/>
      <c r="NZI285" s="24"/>
      <c r="NZJ285" s="28"/>
      <c r="NZK285" s="11"/>
      <c r="NZL285" s="12"/>
      <c r="NZM285" s="27"/>
      <c r="NZN285" s="37"/>
      <c r="NZO285" s="29"/>
      <c r="NZP285" s="36"/>
      <c r="NZQ285" s="14"/>
      <c r="NZR285" s="11"/>
      <c r="NZS285" s="13"/>
      <c r="NZT285" s="12"/>
      <c r="NZU285" s="12"/>
      <c r="NZV285" s="11"/>
      <c r="NZW285" s="12"/>
      <c r="NZX285" s="162"/>
      <c r="NZY285" s="37"/>
      <c r="NZZ285" s="37"/>
      <c r="OAA285" s="37"/>
      <c r="OAB285" s="37"/>
      <c r="OAC285" s="37"/>
      <c r="OAD285" s="28"/>
      <c r="OAE285" s="11"/>
      <c r="OAF285" s="10"/>
      <c r="OAG285" s="37"/>
      <c r="OAH285" s="162"/>
      <c r="OAI285" s="162"/>
      <c r="OAJ285" s="29"/>
      <c r="OAK285" s="12"/>
      <c r="OAL285" s="37"/>
      <c r="OAM285" s="37"/>
      <c r="OAN285" s="11"/>
      <c r="OAO285" s="24"/>
      <c r="OAP285" s="28"/>
      <c r="OAQ285" s="11"/>
      <c r="OAR285" s="12"/>
      <c r="OAS285" s="27"/>
      <c r="OAT285" s="37"/>
      <c r="OAU285" s="29"/>
      <c r="OAV285" s="36"/>
      <c r="OAW285" s="14"/>
      <c r="OAX285" s="11"/>
      <c r="OAY285" s="13"/>
      <c r="OAZ285" s="12"/>
      <c r="OBA285" s="12"/>
      <c r="OBB285" s="11"/>
      <c r="OBC285" s="12"/>
      <c r="OBD285" s="162"/>
      <c r="OBE285" s="37"/>
      <c r="OBF285" s="37"/>
      <c r="OBG285" s="37"/>
      <c r="OBH285" s="37"/>
      <c r="OBI285" s="37"/>
      <c r="OBJ285" s="28"/>
      <c r="OBK285" s="11"/>
      <c r="OBL285" s="10"/>
      <c r="OBM285" s="37"/>
      <c r="OBN285" s="162"/>
      <c r="OBO285" s="162"/>
      <c r="OBP285" s="29"/>
      <c r="OBQ285" s="12"/>
      <c r="OBR285" s="37"/>
      <c r="OBS285" s="37"/>
      <c r="OBT285" s="11"/>
      <c r="OBU285" s="24"/>
      <c r="OBV285" s="28"/>
      <c r="OBW285" s="11"/>
      <c r="OBX285" s="12"/>
      <c r="OBY285" s="27"/>
      <c r="OBZ285" s="37"/>
      <c r="OCA285" s="29"/>
      <c r="OCB285" s="36"/>
      <c r="OCC285" s="14"/>
      <c r="OCD285" s="11"/>
      <c r="OCE285" s="13"/>
      <c r="OCF285" s="12"/>
      <c r="OCG285" s="12"/>
      <c r="OCH285" s="11"/>
      <c r="OCI285" s="12"/>
      <c r="OCJ285" s="162"/>
      <c r="OCK285" s="37"/>
      <c r="OCL285" s="37"/>
      <c r="OCM285" s="37"/>
      <c r="OCN285" s="37"/>
      <c r="OCO285" s="37"/>
      <c r="OCP285" s="28"/>
      <c r="OCQ285" s="11"/>
      <c r="OCR285" s="10"/>
      <c r="OCS285" s="37"/>
      <c r="OCT285" s="162"/>
      <c r="OCU285" s="162"/>
      <c r="OCV285" s="29"/>
      <c r="OCW285" s="12"/>
      <c r="OCX285" s="37"/>
      <c r="OCY285" s="37"/>
      <c r="OCZ285" s="11"/>
      <c r="ODA285" s="24"/>
      <c r="ODB285" s="28"/>
      <c r="ODC285" s="11"/>
      <c r="ODD285" s="12"/>
      <c r="ODE285" s="27"/>
      <c r="ODF285" s="37"/>
      <c r="ODG285" s="29"/>
      <c r="ODH285" s="36"/>
      <c r="ODI285" s="14"/>
      <c r="ODJ285" s="11"/>
      <c r="ODK285" s="13"/>
      <c r="ODL285" s="12"/>
      <c r="ODM285" s="12"/>
      <c r="ODN285" s="11"/>
      <c r="ODO285" s="12"/>
      <c r="ODP285" s="162"/>
      <c r="ODQ285" s="37"/>
      <c r="ODR285" s="37"/>
      <c r="ODS285" s="37"/>
      <c r="ODT285" s="37"/>
      <c r="ODU285" s="37"/>
      <c r="ODV285" s="28"/>
      <c r="ODW285" s="11"/>
      <c r="ODX285" s="10"/>
      <c r="ODY285" s="37"/>
      <c r="ODZ285" s="162"/>
      <c r="OEA285" s="162"/>
      <c r="OEB285" s="29"/>
      <c r="OEC285" s="12"/>
      <c r="OED285" s="37"/>
      <c r="OEE285" s="37"/>
      <c r="OEF285" s="11"/>
      <c r="OEG285" s="24"/>
      <c r="OEH285" s="28"/>
      <c r="OEI285" s="11"/>
      <c r="OEJ285" s="12"/>
      <c r="OEK285" s="27"/>
      <c r="OEL285" s="37"/>
      <c r="OEM285" s="29"/>
      <c r="OEN285" s="36"/>
      <c r="OEO285" s="14"/>
      <c r="OEP285" s="11"/>
      <c r="OEQ285" s="13"/>
      <c r="OER285" s="12"/>
      <c r="OES285" s="12"/>
      <c r="OET285" s="11"/>
      <c r="OEU285" s="12"/>
      <c r="OEV285" s="162"/>
      <c r="OEW285" s="37"/>
      <c r="OEX285" s="37"/>
      <c r="OEY285" s="37"/>
      <c r="OEZ285" s="37"/>
      <c r="OFA285" s="37"/>
      <c r="OFB285" s="28"/>
      <c r="OFC285" s="11"/>
      <c r="OFD285" s="10"/>
      <c r="OFE285" s="37"/>
      <c r="OFF285" s="162"/>
      <c r="OFG285" s="162"/>
      <c r="OFH285" s="29"/>
      <c r="OFI285" s="12"/>
      <c r="OFJ285" s="37"/>
      <c r="OFK285" s="37"/>
      <c r="OFL285" s="11"/>
      <c r="OFM285" s="24"/>
      <c r="OFN285" s="28"/>
      <c r="OFO285" s="11"/>
      <c r="OFP285" s="12"/>
      <c r="OFQ285" s="27"/>
      <c r="OFR285" s="37"/>
      <c r="OFS285" s="29"/>
      <c r="OFT285" s="36"/>
      <c r="OFU285" s="14"/>
      <c r="OFV285" s="11"/>
      <c r="OFW285" s="13"/>
      <c r="OFX285" s="12"/>
      <c r="OFY285" s="12"/>
      <c r="OFZ285" s="11"/>
      <c r="OGA285" s="12"/>
      <c r="OGB285" s="162"/>
      <c r="OGC285" s="37"/>
      <c r="OGD285" s="37"/>
      <c r="OGE285" s="37"/>
      <c r="OGF285" s="37"/>
      <c r="OGG285" s="37"/>
      <c r="OGH285" s="28"/>
      <c r="OGI285" s="11"/>
      <c r="OGJ285" s="10"/>
      <c r="OGK285" s="37"/>
      <c r="OGL285" s="162"/>
      <c r="OGM285" s="162"/>
      <c r="OGN285" s="29"/>
      <c r="OGO285" s="12"/>
      <c r="OGP285" s="37"/>
      <c r="OGQ285" s="37"/>
      <c r="OGR285" s="11"/>
      <c r="OGS285" s="24"/>
      <c r="OGT285" s="28"/>
      <c r="OGU285" s="11"/>
      <c r="OGV285" s="12"/>
      <c r="OGW285" s="27"/>
      <c r="OGX285" s="37"/>
      <c r="OGY285" s="29"/>
      <c r="OGZ285" s="36"/>
      <c r="OHA285" s="14"/>
      <c r="OHB285" s="11"/>
      <c r="OHC285" s="13"/>
      <c r="OHD285" s="12"/>
      <c r="OHE285" s="12"/>
      <c r="OHF285" s="11"/>
      <c r="OHG285" s="12"/>
      <c r="OHH285" s="162"/>
      <c r="OHI285" s="37"/>
      <c r="OHJ285" s="37"/>
      <c r="OHK285" s="37"/>
      <c r="OHL285" s="37"/>
      <c r="OHM285" s="37"/>
      <c r="OHN285" s="28"/>
      <c r="OHO285" s="11"/>
      <c r="OHP285" s="10"/>
      <c r="OHQ285" s="37"/>
      <c r="OHR285" s="162"/>
      <c r="OHS285" s="162"/>
      <c r="OHT285" s="29"/>
      <c r="OHU285" s="12"/>
      <c r="OHV285" s="37"/>
      <c r="OHW285" s="37"/>
      <c r="OHX285" s="11"/>
      <c r="OHY285" s="24"/>
      <c r="OHZ285" s="28"/>
      <c r="OIA285" s="11"/>
      <c r="OIB285" s="12"/>
      <c r="OIC285" s="27"/>
      <c r="OID285" s="37"/>
      <c r="OIE285" s="29"/>
      <c r="OIF285" s="36"/>
      <c r="OIG285" s="14"/>
      <c r="OIH285" s="11"/>
      <c r="OII285" s="13"/>
      <c r="OIJ285" s="12"/>
      <c r="OIK285" s="12"/>
      <c r="OIL285" s="11"/>
      <c r="OIM285" s="12"/>
      <c r="OIN285" s="162"/>
      <c r="OIO285" s="37"/>
      <c r="OIP285" s="37"/>
      <c r="OIQ285" s="37"/>
      <c r="OIR285" s="37"/>
      <c r="OIS285" s="37"/>
      <c r="OIT285" s="28"/>
      <c r="OIU285" s="11"/>
      <c r="OIV285" s="10"/>
      <c r="OIW285" s="37"/>
      <c r="OIX285" s="162"/>
      <c r="OIY285" s="162"/>
      <c r="OIZ285" s="29"/>
      <c r="OJA285" s="12"/>
      <c r="OJB285" s="37"/>
      <c r="OJC285" s="37"/>
      <c r="OJD285" s="11"/>
      <c r="OJE285" s="24"/>
      <c r="OJF285" s="28"/>
      <c r="OJG285" s="11"/>
      <c r="OJH285" s="12"/>
      <c r="OJI285" s="27"/>
      <c r="OJJ285" s="37"/>
      <c r="OJK285" s="29"/>
      <c r="OJL285" s="36"/>
      <c r="OJM285" s="14"/>
      <c r="OJN285" s="11"/>
      <c r="OJO285" s="13"/>
      <c r="OJP285" s="12"/>
      <c r="OJQ285" s="12"/>
      <c r="OJR285" s="11"/>
      <c r="OJS285" s="12"/>
      <c r="OJT285" s="162"/>
      <c r="OJU285" s="37"/>
      <c r="OJV285" s="37"/>
      <c r="OJW285" s="37"/>
      <c r="OJX285" s="37"/>
      <c r="OJY285" s="37"/>
      <c r="OJZ285" s="28"/>
      <c r="OKA285" s="11"/>
      <c r="OKB285" s="10"/>
      <c r="OKC285" s="37"/>
      <c r="OKD285" s="162"/>
      <c r="OKE285" s="162"/>
      <c r="OKF285" s="29"/>
      <c r="OKG285" s="12"/>
      <c r="OKH285" s="37"/>
      <c r="OKI285" s="37"/>
      <c r="OKJ285" s="11"/>
      <c r="OKK285" s="24"/>
      <c r="OKL285" s="28"/>
      <c r="OKM285" s="11"/>
      <c r="OKN285" s="12"/>
      <c r="OKO285" s="27"/>
      <c r="OKP285" s="37"/>
      <c r="OKQ285" s="29"/>
      <c r="OKR285" s="36"/>
      <c r="OKS285" s="14"/>
      <c r="OKT285" s="11"/>
      <c r="OKU285" s="13"/>
      <c r="OKV285" s="12"/>
      <c r="OKW285" s="12"/>
      <c r="OKX285" s="11"/>
      <c r="OKY285" s="12"/>
      <c r="OKZ285" s="162"/>
      <c r="OLA285" s="37"/>
      <c r="OLB285" s="37"/>
      <c r="OLC285" s="37"/>
      <c r="OLD285" s="37"/>
      <c r="OLE285" s="37"/>
      <c r="OLF285" s="28"/>
      <c r="OLG285" s="11"/>
      <c r="OLH285" s="10"/>
      <c r="OLI285" s="37"/>
      <c r="OLJ285" s="162"/>
      <c r="OLK285" s="162"/>
      <c r="OLL285" s="29"/>
      <c r="OLM285" s="12"/>
      <c r="OLN285" s="37"/>
      <c r="OLO285" s="37"/>
      <c r="OLP285" s="11"/>
      <c r="OLQ285" s="24"/>
      <c r="OLR285" s="28"/>
      <c r="OLS285" s="11"/>
      <c r="OLT285" s="12"/>
      <c r="OLU285" s="27"/>
      <c r="OLV285" s="37"/>
      <c r="OLW285" s="29"/>
      <c r="OLX285" s="36"/>
      <c r="OLY285" s="14"/>
      <c r="OLZ285" s="11"/>
      <c r="OMA285" s="13"/>
      <c r="OMB285" s="12"/>
      <c r="OMC285" s="12"/>
      <c r="OMD285" s="11"/>
      <c r="OME285" s="12"/>
      <c r="OMF285" s="162"/>
      <c r="OMG285" s="37"/>
      <c r="OMH285" s="37"/>
      <c r="OMI285" s="37"/>
      <c r="OMJ285" s="37"/>
      <c r="OMK285" s="37"/>
      <c r="OML285" s="28"/>
      <c r="OMM285" s="11"/>
      <c r="OMN285" s="10"/>
      <c r="OMO285" s="37"/>
      <c r="OMP285" s="162"/>
      <c r="OMQ285" s="162"/>
      <c r="OMR285" s="29"/>
      <c r="OMS285" s="12"/>
      <c r="OMT285" s="37"/>
      <c r="OMU285" s="37"/>
      <c r="OMV285" s="11"/>
      <c r="OMW285" s="24"/>
      <c r="OMX285" s="28"/>
      <c r="OMY285" s="11"/>
      <c r="OMZ285" s="12"/>
      <c r="ONA285" s="27"/>
      <c r="ONB285" s="37"/>
      <c r="ONC285" s="29"/>
      <c r="OND285" s="36"/>
      <c r="ONE285" s="14"/>
      <c r="ONF285" s="11"/>
      <c r="ONG285" s="13"/>
      <c r="ONH285" s="12"/>
      <c r="ONI285" s="12"/>
      <c r="ONJ285" s="11"/>
      <c r="ONK285" s="12"/>
      <c r="ONL285" s="162"/>
      <c r="ONM285" s="37"/>
      <c r="ONN285" s="37"/>
      <c r="ONO285" s="37"/>
      <c r="ONP285" s="37"/>
      <c r="ONQ285" s="37"/>
      <c r="ONR285" s="28"/>
      <c r="ONS285" s="11"/>
      <c r="ONT285" s="10"/>
      <c r="ONU285" s="37"/>
      <c r="ONV285" s="162"/>
      <c r="ONW285" s="162"/>
      <c r="ONX285" s="29"/>
      <c r="ONY285" s="12"/>
      <c r="ONZ285" s="37"/>
      <c r="OOA285" s="37"/>
      <c r="OOB285" s="11"/>
      <c r="OOC285" s="24"/>
      <c r="OOD285" s="28"/>
      <c r="OOE285" s="11"/>
      <c r="OOF285" s="12"/>
      <c r="OOG285" s="27"/>
      <c r="OOH285" s="37"/>
      <c r="OOI285" s="29"/>
      <c r="OOJ285" s="36"/>
      <c r="OOK285" s="14"/>
      <c r="OOL285" s="11"/>
      <c r="OOM285" s="13"/>
      <c r="OON285" s="12"/>
      <c r="OOO285" s="12"/>
      <c r="OOP285" s="11"/>
      <c r="OOQ285" s="12"/>
      <c r="OOR285" s="162"/>
      <c r="OOS285" s="37"/>
      <c r="OOT285" s="37"/>
      <c r="OOU285" s="37"/>
      <c r="OOV285" s="37"/>
      <c r="OOW285" s="37"/>
      <c r="OOX285" s="28"/>
      <c r="OOY285" s="11"/>
      <c r="OOZ285" s="10"/>
      <c r="OPA285" s="37"/>
      <c r="OPB285" s="162"/>
      <c r="OPC285" s="162"/>
      <c r="OPD285" s="29"/>
      <c r="OPE285" s="12"/>
      <c r="OPF285" s="37"/>
      <c r="OPG285" s="37"/>
      <c r="OPH285" s="11"/>
      <c r="OPI285" s="24"/>
      <c r="OPJ285" s="28"/>
      <c r="OPK285" s="11"/>
      <c r="OPL285" s="12"/>
      <c r="OPM285" s="27"/>
      <c r="OPN285" s="37"/>
      <c r="OPO285" s="29"/>
      <c r="OPP285" s="36"/>
      <c r="OPQ285" s="14"/>
      <c r="OPR285" s="11"/>
      <c r="OPS285" s="13"/>
      <c r="OPT285" s="12"/>
      <c r="OPU285" s="12"/>
      <c r="OPV285" s="11"/>
      <c r="OPW285" s="12"/>
      <c r="OPX285" s="162"/>
      <c r="OPY285" s="37"/>
      <c r="OPZ285" s="37"/>
      <c r="OQA285" s="37"/>
      <c r="OQB285" s="37"/>
      <c r="OQC285" s="37"/>
      <c r="OQD285" s="28"/>
      <c r="OQE285" s="11"/>
      <c r="OQF285" s="10"/>
      <c r="OQG285" s="37"/>
      <c r="OQH285" s="162"/>
      <c r="OQI285" s="162"/>
      <c r="OQJ285" s="29"/>
      <c r="OQK285" s="12"/>
      <c r="OQL285" s="37"/>
      <c r="OQM285" s="37"/>
      <c r="OQN285" s="11"/>
      <c r="OQO285" s="24"/>
      <c r="OQP285" s="28"/>
      <c r="OQQ285" s="11"/>
      <c r="OQR285" s="12"/>
      <c r="OQS285" s="27"/>
      <c r="OQT285" s="37"/>
      <c r="OQU285" s="29"/>
      <c r="OQV285" s="36"/>
      <c r="OQW285" s="14"/>
      <c r="OQX285" s="11"/>
      <c r="OQY285" s="13"/>
      <c r="OQZ285" s="12"/>
      <c r="ORA285" s="12"/>
      <c r="ORB285" s="11"/>
      <c r="ORC285" s="12"/>
      <c r="ORD285" s="162"/>
      <c r="ORE285" s="37"/>
      <c r="ORF285" s="37"/>
      <c r="ORG285" s="37"/>
      <c r="ORH285" s="37"/>
      <c r="ORI285" s="37"/>
      <c r="ORJ285" s="28"/>
      <c r="ORK285" s="11"/>
      <c r="ORL285" s="10"/>
      <c r="ORM285" s="37"/>
      <c r="ORN285" s="162"/>
      <c r="ORO285" s="162"/>
      <c r="ORP285" s="29"/>
      <c r="ORQ285" s="12"/>
      <c r="ORR285" s="37"/>
      <c r="ORS285" s="37"/>
      <c r="ORT285" s="11"/>
      <c r="ORU285" s="24"/>
      <c r="ORV285" s="28"/>
      <c r="ORW285" s="11"/>
      <c r="ORX285" s="12"/>
      <c r="ORY285" s="27"/>
      <c r="ORZ285" s="37"/>
      <c r="OSA285" s="29"/>
      <c r="OSB285" s="36"/>
      <c r="OSC285" s="14"/>
      <c r="OSD285" s="11"/>
      <c r="OSE285" s="13"/>
      <c r="OSF285" s="12"/>
      <c r="OSG285" s="12"/>
      <c r="OSH285" s="11"/>
      <c r="OSI285" s="12"/>
      <c r="OSJ285" s="162"/>
      <c r="OSK285" s="37"/>
      <c r="OSL285" s="37"/>
      <c r="OSM285" s="37"/>
      <c r="OSN285" s="37"/>
      <c r="OSO285" s="37"/>
      <c r="OSP285" s="28"/>
      <c r="OSQ285" s="11"/>
      <c r="OSR285" s="10"/>
      <c r="OSS285" s="37"/>
      <c r="OST285" s="162"/>
      <c r="OSU285" s="162"/>
      <c r="OSV285" s="29"/>
      <c r="OSW285" s="12"/>
      <c r="OSX285" s="37"/>
      <c r="OSY285" s="37"/>
      <c r="OSZ285" s="11"/>
      <c r="OTA285" s="24"/>
      <c r="OTB285" s="28"/>
      <c r="OTC285" s="11"/>
      <c r="OTD285" s="12"/>
      <c r="OTE285" s="27"/>
      <c r="OTF285" s="37"/>
      <c r="OTG285" s="29"/>
      <c r="OTH285" s="36"/>
      <c r="OTI285" s="14"/>
      <c r="OTJ285" s="11"/>
      <c r="OTK285" s="13"/>
      <c r="OTL285" s="12"/>
      <c r="OTM285" s="12"/>
      <c r="OTN285" s="11"/>
      <c r="OTO285" s="12"/>
      <c r="OTP285" s="162"/>
      <c r="OTQ285" s="37"/>
      <c r="OTR285" s="37"/>
      <c r="OTS285" s="37"/>
      <c r="OTT285" s="37"/>
      <c r="OTU285" s="37"/>
      <c r="OTV285" s="28"/>
      <c r="OTW285" s="11"/>
      <c r="OTX285" s="10"/>
      <c r="OTY285" s="37"/>
      <c r="OTZ285" s="162"/>
      <c r="OUA285" s="162"/>
      <c r="OUB285" s="29"/>
      <c r="OUC285" s="12"/>
      <c r="OUD285" s="37"/>
      <c r="OUE285" s="37"/>
      <c r="OUF285" s="11"/>
      <c r="OUG285" s="24"/>
      <c r="OUH285" s="28"/>
      <c r="OUI285" s="11"/>
      <c r="OUJ285" s="12"/>
      <c r="OUK285" s="27"/>
      <c r="OUL285" s="37"/>
      <c r="OUM285" s="29"/>
      <c r="OUN285" s="36"/>
      <c r="OUO285" s="14"/>
      <c r="OUP285" s="11"/>
      <c r="OUQ285" s="13"/>
      <c r="OUR285" s="12"/>
      <c r="OUS285" s="12"/>
      <c r="OUT285" s="11"/>
      <c r="OUU285" s="12"/>
      <c r="OUV285" s="162"/>
      <c r="OUW285" s="37"/>
      <c r="OUX285" s="37"/>
      <c r="OUY285" s="37"/>
      <c r="OUZ285" s="37"/>
      <c r="OVA285" s="37"/>
      <c r="OVB285" s="28"/>
      <c r="OVC285" s="11"/>
      <c r="OVD285" s="10"/>
      <c r="OVE285" s="37"/>
      <c r="OVF285" s="162"/>
      <c r="OVG285" s="162"/>
      <c r="OVH285" s="29"/>
      <c r="OVI285" s="12"/>
      <c r="OVJ285" s="37"/>
      <c r="OVK285" s="37"/>
      <c r="OVL285" s="11"/>
      <c r="OVM285" s="24"/>
      <c r="OVN285" s="28"/>
      <c r="OVO285" s="11"/>
      <c r="OVP285" s="12"/>
      <c r="OVQ285" s="27"/>
      <c r="OVR285" s="37"/>
      <c r="OVS285" s="29"/>
      <c r="OVT285" s="36"/>
      <c r="OVU285" s="14"/>
      <c r="OVV285" s="11"/>
      <c r="OVW285" s="13"/>
      <c r="OVX285" s="12"/>
      <c r="OVY285" s="12"/>
      <c r="OVZ285" s="11"/>
      <c r="OWA285" s="12"/>
      <c r="OWB285" s="162"/>
      <c r="OWC285" s="37"/>
      <c r="OWD285" s="37"/>
      <c r="OWE285" s="37"/>
      <c r="OWF285" s="37"/>
      <c r="OWG285" s="37"/>
      <c r="OWH285" s="28"/>
      <c r="OWI285" s="11"/>
      <c r="OWJ285" s="10"/>
      <c r="OWK285" s="37"/>
      <c r="OWL285" s="162"/>
      <c r="OWM285" s="162"/>
      <c r="OWN285" s="29"/>
      <c r="OWO285" s="12"/>
      <c r="OWP285" s="37"/>
      <c r="OWQ285" s="37"/>
      <c r="OWR285" s="11"/>
      <c r="OWS285" s="24"/>
      <c r="OWT285" s="28"/>
      <c r="OWU285" s="11"/>
      <c r="OWV285" s="12"/>
      <c r="OWW285" s="27"/>
      <c r="OWX285" s="37"/>
      <c r="OWY285" s="29"/>
      <c r="OWZ285" s="36"/>
      <c r="OXA285" s="14"/>
      <c r="OXB285" s="11"/>
      <c r="OXC285" s="13"/>
      <c r="OXD285" s="12"/>
      <c r="OXE285" s="12"/>
      <c r="OXF285" s="11"/>
      <c r="OXG285" s="12"/>
      <c r="OXH285" s="162"/>
      <c r="OXI285" s="37"/>
      <c r="OXJ285" s="37"/>
      <c r="OXK285" s="37"/>
      <c r="OXL285" s="37"/>
      <c r="OXM285" s="37"/>
      <c r="OXN285" s="28"/>
      <c r="OXO285" s="11"/>
      <c r="OXP285" s="10"/>
      <c r="OXQ285" s="37"/>
      <c r="OXR285" s="162"/>
      <c r="OXS285" s="162"/>
      <c r="OXT285" s="29"/>
      <c r="OXU285" s="12"/>
      <c r="OXV285" s="37"/>
      <c r="OXW285" s="37"/>
      <c r="OXX285" s="11"/>
      <c r="OXY285" s="24"/>
      <c r="OXZ285" s="28"/>
      <c r="OYA285" s="11"/>
      <c r="OYB285" s="12"/>
      <c r="OYC285" s="27"/>
      <c r="OYD285" s="37"/>
      <c r="OYE285" s="29"/>
      <c r="OYF285" s="36"/>
      <c r="OYG285" s="14"/>
      <c r="OYH285" s="11"/>
      <c r="OYI285" s="13"/>
      <c r="OYJ285" s="12"/>
      <c r="OYK285" s="12"/>
      <c r="OYL285" s="11"/>
      <c r="OYM285" s="12"/>
      <c r="OYN285" s="162"/>
      <c r="OYO285" s="37"/>
      <c r="OYP285" s="37"/>
      <c r="OYQ285" s="37"/>
      <c r="OYR285" s="37"/>
      <c r="OYS285" s="37"/>
      <c r="OYT285" s="28"/>
      <c r="OYU285" s="11"/>
      <c r="OYV285" s="10"/>
      <c r="OYW285" s="37"/>
      <c r="OYX285" s="162"/>
      <c r="OYY285" s="162"/>
      <c r="OYZ285" s="29"/>
      <c r="OZA285" s="12"/>
      <c r="OZB285" s="37"/>
      <c r="OZC285" s="37"/>
      <c r="OZD285" s="11"/>
      <c r="OZE285" s="24"/>
      <c r="OZF285" s="28"/>
      <c r="OZG285" s="11"/>
      <c r="OZH285" s="12"/>
      <c r="OZI285" s="27"/>
      <c r="OZJ285" s="37"/>
      <c r="OZK285" s="29"/>
      <c r="OZL285" s="36"/>
      <c r="OZM285" s="14"/>
      <c r="OZN285" s="11"/>
      <c r="OZO285" s="13"/>
      <c r="OZP285" s="12"/>
      <c r="OZQ285" s="12"/>
      <c r="OZR285" s="11"/>
      <c r="OZS285" s="12"/>
      <c r="OZT285" s="162"/>
      <c r="OZU285" s="37"/>
      <c r="OZV285" s="37"/>
      <c r="OZW285" s="37"/>
      <c r="OZX285" s="37"/>
      <c r="OZY285" s="37"/>
      <c r="OZZ285" s="28"/>
      <c r="PAA285" s="11"/>
      <c r="PAB285" s="10"/>
      <c r="PAC285" s="37"/>
      <c r="PAD285" s="162"/>
      <c r="PAE285" s="162"/>
      <c r="PAF285" s="29"/>
      <c r="PAG285" s="12"/>
      <c r="PAH285" s="37"/>
      <c r="PAI285" s="37"/>
      <c r="PAJ285" s="11"/>
      <c r="PAK285" s="24"/>
      <c r="PAL285" s="28"/>
      <c r="PAM285" s="11"/>
      <c r="PAN285" s="12"/>
      <c r="PAO285" s="27"/>
      <c r="PAP285" s="37"/>
      <c r="PAQ285" s="29"/>
      <c r="PAR285" s="36"/>
      <c r="PAS285" s="14"/>
      <c r="PAT285" s="11"/>
      <c r="PAU285" s="13"/>
      <c r="PAV285" s="12"/>
      <c r="PAW285" s="12"/>
      <c r="PAX285" s="11"/>
      <c r="PAY285" s="12"/>
      <c r="PAZ285" s="162"/>
      <c r="PBA285" s="37"/>
      <c r="PBB285" s="37"/>
      <c r="PBC285" s="37"/>
      <c r="PBD285" s="37"/>
      <c r="PBE285" s="37"/>
      <c r="PBF285" s="28"/>
      <c r="PBG285" s="11"/>
      <c r="PBH285" s="10"/>
      <c r="PBI285" s="37"/>
      <c r="PBJ285" s="162"/>
      <c r="PBK285" s="162"/>
      <c r="PBL285" s="29"/>
      <c r="PBM285" s="12"/>
      <c r="PBN285" s="37"/>
      <c r="PBO285" s="37"/>
      <c r="PBP285" s="11"/>
      <c r="PBQ285" s="24"/>
      <c r="PBR285" s="28"/>
      <c r="PBS285" s="11"/>
      <c r="PBT285" s="12"/>
      <c r="PBU285" s="27"/>
      <c r="PBV285" s="37"/>
      <c r="PBW285" s="29"/>
      <c r="PBX285" s="36"/>
      <c r="PBY285" s="14"/>
      <c r="PBZ285" s="11"/>
      <c r="PCA285" s="13"/>
      <c r="PCB285" s="12"/>
      <c r="PCC285" s="12"/>
      <c r="PCD285" s="11"/>
      <c r="PCE285" s="12"/>
      <c r="PCF285" s="162"/>
      <c r="PCG285" s="37"/>
      <c r="PCH285" s="37"/>
      <c r="PCI285" s="37"/>
      <c r="PCJ285" s="37"/>
      <c r="PCK285" s="37"/>
      <c r="PCL285" s="28"/>
      <c r="PCM285" s="11"/>
      <c r="PCN285" s="10"/>
      <c r="PCO285" s="37"/>
      <c r="PCP285" s="162"/>
      <c r="PCQ285" s="162"/>
      <c r="PCR285" s="29"/>
      <c r="PCS285" s="12"/>
      <c r="PCT285" s="37"/>
      <c r="PCU285" s="37"/>
      <c r="PCV285" s="11"/>
      <c r="PCW285" s="24"/>
      <c r="PCX285" s="28"/>
      <c r="PCY285" s="11"/>
      <c r="PCZ285" s="12"/>
      <c r="PDA285" s="27"/>
      <c r="PDB285" s="37"/>
      <c r="PDC285" s="29"/>
      <c r="PDD285" s="36"/>
      <c r="PDE285" s="14"/>
      <c r="PDF285" s="11"/>
      <c r="PDG285" s="13"/>
      <c r="PDH285" s="12"/>
      <c r="PDI285" s="12"/>
      <c r="PDJ285" s="11"/>
      <c r="PDK285" s="12"/>
      <c r="PDL285" s="162"/>
      <c r="PDM285" s="37"/>
      <c r="PDN285" s="37"/>
      <c r="PDO285" s="37"/>
      <c r="PDP285" s="37"/>
      <c r="PDQ285" s="37"/>
      <c r="PDR285" s="28"/>
      <c r="PDS285" s="11"/>
      <c r="PDT285" s="10"/>
      <c r="PDU285" s="37"/>
      <c r="PDV285" s="162"/>
      <c r="PDW285" s="162"/>
      <c r="PDX285" s="29"/>
      <c r="PDY285" s="12"/>
      <c r="PDZ285" s="37"/>
      <c r="PEA285" s="37"/>
      <c r="PEB285" s="11"/>
      <c r="PEC285" s="24"/>
      <c r="PED285" s="28"/>
      <c r="PEE285" s="11"/>
      <c r="PEF285" s="12"/>
      <c r="PEG285" s="27"/>
      <c r="PEH285" s="37"/>
      <c r="PEI285" s="29"/>
      <c r="PEJ285" s="36"/>
      <c r="PEK285" s="14"/>
      <c r="PEL285" s="11"/>
      <c r="PEM285" s="13"/>
      <c r="PEN285" s="12"/>
      <c r="PEO285" s="12"/>
      <c r="PEP285" s="11"/>
      <c r="PEQ285" s="12"/>
      <c r="PER285" s="162"/>
      <c r="PES285" s="37"/>
      <c r="PET285" s="37"/>
      <c r="PEU285" s="37"/>
      <c r="PEV285" s="37"/>
      <c r="PEW285" s="37"/>
      <c r="PEX285" s="28"/>
      <c r="PEY285" s="11"/>
      <c r="PEZ285" s="10"/>
      <c r="PFA285" s="37"/>
      <c r="PFB285" s="162"/>
      <c r="PFC285" s="162"/>
      <c r="PFD285" s="29"/>
      <c r="PFE285" s="12"/>
      <c r="PFF285" s="37"/>
      <c r="PFG285" s="37"/>
      <c r="PFH285" s="11"/>
      <c r="PFI285" s="24"/>
      <c r="PFJ285" s="28"/>
      <c r="PFK285" s="11"/>
      <c r="PFL285" s="12"/>
      <c r="PFM285" s="27"/>
      <c r="PFN285" s="37"/>
      <c r="PFO285" s="29"/>
      <c r="PFP285" s="36"/>
      <c r="PFQ285" s="14"/>
      <c r="PFR285" s="11"/>
      <c r="PFS285" s="13"/>
      <c r="PFT285" s="12"/>
      <c r="PFU285" s="12"/>
      <c r="PFV285" s="11"/>
      <c r="PFW285" s="12"/>
      <c r="PFX285" s="162"/>
      <c r="PFY285" s="37"/>
      <c r="PFZ285" s="37"/>
      <c r="PGA285" s="37"/>
      <c r="PGB285" s="37"/>
      <c r="PGC285" s="37"/>
      <c r="PGD285" s="28"/>
      <c r="PGE285" s="11"/>
      <c r="PGF285" s="10"/>
      <c r="PGG285" s="37"/>
      <c r="PGH285" s="162"/>
      <c r="PGI285" s="162"/>
      <c r="PGJ285" s="29"/>
      <c r="PGK285" s="12"/>
      <c r="PGL285" s="37"/>
      <c r="PGM285" s="37"/>
      <c r="PGN285" s="11"/>
      <c r="PGO285" s="24"/>
      <c r="PGP285" s="28"/>
      <c r="PGQ285" s="11"/>
      <c r="PGR285" s="12"/>
      <c r="PGS285" s="27"/>
      <c r="PGT285" s="37"/>
      <c r="PGU285" s="29"/>
      <c r="PGV285" s="36"/>
      <c r="PGW285" s="14"/>
      <c r="PGX285" s="11"/>
      <c r="PGY285" s="13"/>
      <c r="PGZ285" s="12"/>
      <c r="PHA285" s="12"/>
      <c r="PHB285" s="11"/>
      <c r="PHC285" s="12"/>
      <c r="PHD285" s="162"/>
      <c r="PHE285" s="37"/>
      <c r="PHF285" s="37"/>
      <c r="PHG285" s="37"/>
      <c r="PHH285" s="37"/>
      <c r="PHI285" s="37"/>
      <c r="PHJ285" s="28"/>
      <c r="PHK285" s="11"/>
      <c r="PHL285" s="10"/>
      <c r="PHM285" s="37"/>
      <c r="PHN285" s="162"/>
      <c r="PHO285" s="162"/>
      <c r="PHP285" s="29"/>
      <c r="PHQ285" s="12"/>
      <c r="PHR285" s="37"/>
      <c r="PHS285" s="37"/>
      <c r="PHT285" s="11"/>
      <c r="PHU285" s="24"/>
      <c r="PHV285" s="28"/>
      <c r="PHW285" s="11"/>
      <c r="PHX285" s="12"/>
      <c r="PHY285" s="27"/>
      <c r="PHZ285" s="37"/>
      <c r="PIA285" s="29"/>
      <c r="PIB285" s="36"/>
      <c r="PIC285" s="14"/>
      <c r="PID285" s="11"/>
      <c r="PIE285" s="13"/>
      <c r="PIF285" s="12"/>
      <c r="PIG285" s="12"/>
      <c r="PIH285" s="11"/>
      <c r="PII285" s="12"/>
      <c r="PIJ285" s="162"/>
      <c r="PIK285" s="37"/>
      <c r="PIL285" s="37"/>
      <c r="PIM285" s="37"/>
      <c r="PIN285" s="37"/>
      <c r="PIO285" s="37"/>
      <c r="PIP285" s="28"/>
      <c r="PIQ285" s="11"/>
      <c r="PIR285" s="10"/>
      <c r="PIS285" s="37"/>
      <c r="PIT285" s="162"/>
      <c r="PIU285" s="162"/>
      <c r="PIV285" s="29"/>
      <c r="PIW285" s="12"/>
      <c r="PIX285" s="37"/>
      <c r="PIY285" s="37"/>
      <c r="PIZ285" s="11"/>
      <c r="PJA285" s="24"/>
      <c r="PJB285" s="28"/>
      <c r="PJC285" s="11"/>
      <c r="PJD285" s="12"/>
      <c r="PJE285" s="27"/>
      <c r="PJF285" s="37"/>
      <c r="PJG285" s="29"/>
      <c r="PJH285" s="36"/>
      <c r="PJI285" s="14"/>
      <c r="PJJ285" s="11"/>
      <c r="PJK285" s="13"/>
      <c r="PJL285" s="12"/>
      <c r="PJM285" s="12"/>
      <c r="PJN285" s="11"/>
      <c r="PJO285" s="12"/>
      <c r="PJP285" s="162"/>
      <c r="PJQ285" s="37"/>
      <c r="PJR285" s="37"/>
      <c r="PJS285" s="37"/>
      <c r="PJT285" s="37"/>
      <c r="PJU285" s="37"/>
      <c r="PJV285" s="28"/>
      <c r="PJW285" s="11"/>
      <c r="PJX285" s="10"/>
      <c r="PJY285" s="37"/>
      <c r="PJZ285" s="162"/>
      <c r="PKA285" s="162"/>
      <c r="PKB285" s="29"/>
      <c r="PKC285" s="12"/>
      <c r="PKD285" s="37"/>
      <c r="PKE285" s="37"/>
      <c r="PKF285" s="11"/>
      <c r="PKG285" s="24"/>
      <c r="PKH285" s="28"/>
      <c r="PKI285" s="11"/>
      <c r="PKJ285" s="12"/>
      <c r="PKK285" s="27"/>
      <c r="PKL285" s="37"/>
      <c r="PKM285" s="29"/>
      <c r="PKN285" s="36"/>
      <c r="PKO285" s="14"/>
      <c r="PKP285" s="11"/>
      <c r="PKQ285" s="13"/>
      <c r="PKR285" s="12"/>
      <c r="PKS285" s="12"/>
      <c r="PKT285" s="11"/>
      <c r="PKU285" s="12"/>
      <c r="PKV285" s="162"/>
      <c r="PKW285" s="37"/>
      <c r="PKX285" s="37"/>
      <c r="PKY285" s="37"/>
      <c r="PKZ285" s="37"/>
      <c r="PLA285" s="37"/>
      <c r="PLB285" s="28"/>
      <c r="PLC285" s="11"/>
      <c r="PLD285" s="10"/>
      <c r="PLE285" s="37"/>
      <c r="PLF285" s="162"/>
      <c r="PLG285" s="162"/>
      <c r="PLH285" s="29"/>
      <c r="PLI285" s="12"/>
      <c r="PLJ285" s="37"/>
      <c r="PLK285" s="37"/>
      <c r="PLL285" s="11"/>
      <c r="PLM285" s="24"/>
      <c r="PLN285" s="28"/>
      <c r="PLO285" s="11"/>
      <c r="PLP285" s="12"/>
      <c r="PLQ285" s="27"/>
      <c r="PLR285" s="37"/>
      <c r="PLS285" s="29"/>
      <c r="PLT285" s="36"/>
      <c r="PLU285" s="14"/>
      <c r="PLV285" s="11"/>
      <c r="PLW285" s="13"/>
      <c r="PLX285" s="12"/>
      <c r="PLY285" s="12"/>
      <c r="PLZ285" s="11"/>
      <c r="PMA285" s="12"/>
      <c r="PMB285" s="162"/>
      <c r="PMC285" s="37"/>
      <c r="PMD285" s="37"/>
      <c r="PME285" s="37"/>
      <c r="PMF285" s="37"/>
      <c r="PMG285" s="37"/>
      <c r="PMH285" s="28"/>
      <c r="PMI285" s="11"/>
      <c r="PMJ285" s="10"/>
      <c r="PMK285" s="37"/>
      <c r="PML285" s="162"/>
      <c r="PMM285" s="162"/>
      <c r="PMN285" s="29"/>
      <c r="PMO285" s="12"/>
      <c r="PMP285" s="37"/>
      <c r="PMQ285" s="37"/>
      <c r="PMR285" s="11"/>
      <c r="PMS285" s="24"/>
      <c r="PMT285" s="28"/>
      <c r="PMU285" s="11"/>
      <c r="PMV285" s="12"/>
      <c r="PMW285" s="27"/>
      <c r="PMX285" s="37"/>
      <c r="PMY285" s="29"/>
      <c r="PMZ285" s="36"/>
      <c r="PNA285" s="14"/>
      <c r="PNB285" s="11"/>
      <c r="PNC285" s="13"/>
      <c r="PND285" s="12"/>
      <c r="PNE285" s="12"/>
      <c r="PNF285" s="11"/>
      <c r="PNG285" s="12"/>
      <c r="PNH285" s="162"/>
      <c r="PNI285" s="37"/>
      <c r="PNJ285" s="37"/>
      <c r="PNK285" s="37"/>
      <c r="PNL285" s="37"/>
      <c r="PNM285" s="37"/>
      <c r="PNN285" s="28"/>
      <c r="PNO285" s="11"/>
      <c r="PNP285" s="10"/>
      <c r="PNQ285" s="37"/>
      <c r="PNR285" s="162"/>
      <c r="PNS285" s="162"/>
      <c r="PNT285" s="29"/>
      <c r="PNU285" s="12"/>
      <c r="PNV285" s="37"/>
      <c r="PNW285" s="37"/>
      <c r="PNX285" s="11"/>
      <c r="PNY285" s="24"/>
      <c r="PNZ285" s="28"/>
      <c r="POA285" s="11"/>
      <c r="POB285" s="12"/>
      <c r="POC285" s="27"/>
      <c r="POD285" s="37"/>
      <c r="POE285" s="29"/>
      <c r="POF285" s="36"/>
      <c r="POG285" s="14"/>
      <c r="POH285" s="11"/>
      <c r="POI285" s="13"/>
      <c r="POJ285" s="12"/>
      <c r="POK285" s="12"/>
      <c r="POL285" s="11"/>
      <c r="POM285" s="12"/>
      <c r="PON285" s="162"/>
      <c r="POO285" s="37"/>
      <c r="POP285" s="37"/>
      <c r="POQ285" s="37"/>
      <c r="POR285" s="37"/>
      <c r="POS285" s="37"/>
      <c r="POT285" s="28"/>
      <c r="POU285" s="11"/>
      <c r="POV285" s="10"/>
      <c r="POW285" s="37"/>
      <c r="POX285" s="162"/>
      <c r="POY285" s="162"/>
      <c r="POZ285" s="29"/>
      <c r="PPA285" s="12"/>
      <c r="PPB285" s="37"/>
      <c r="PPC285" s="37"/>
      <c r="PPD285" s="11"/>
      <c r="PPE285" s="24"/>
      <c r="PPF285" s="28"/>
      <c r="PPG285" s="11"/>
      <c r="PPH285" s="12"/>
      <c r="PPI285" s="27"/>
      <c r="PPJ285" s="37"/>
      <c r="PPK285" s="29"/>
      <c r="PPL285" s="36"/>
      <c r="PPM285" s="14"/>
      <c r="PPN285" s="11"/>
      <c r="PPO285" s="13"/>
      <c r="PPP285" s="12"/>
      <c r="PPQ285" s="12"/>
      <c r="PPR285" s="11"/>
      <c r="PPS285" s="12"/>
      <c r="PPT285" s="162"/>
      <c r="PPU285" s="37"/>
      <c r="PPV285" s="37"/>
      <c r="PPW285" s="37"/>
      <c r="PPX285" s="37"/>
      <c r="PPY285" s="37"/>
      <c r="PPZ285" s="28"/>
      <c r="PQA285" s="11"/>
      <c r="PQB285" s="10"/>
      <c r="PQC285" s="37"/>
      <c r="PQD285" s="162"/>
      <c r="PQE285" s="162"/>
      <c r="PQF285" s="29"/>
      <c r="PQG285" s="12"/>
      <c r="PQH285" s="37"/>
      <c r="PQI285" s="37"/>
      <c r="PQJ285" s="11"/>
      <c r="PQK285" s="24"/>
      <c r="PQL285" s="28"/>
      <c r="PQM285" s="11"/>
      <c r="PQN285" s="12"/>
      <c r="PQO285" s="27"/>
      <c r="PQP285" s="37"/>
      <c r="PQQ285" s="29"/>
      <c r="PQR285" s="36"/>
      <c r="PQS285" s="14"/>
      <c r="PQT285" s="11"/>
      <c r="PQU285" s="13"/>
      <c r="PQV285" s="12"/>
      <c r="PQW285" s="12"/>
      <c r="PQX285" s="11"/>
      <c r="PQY285" s="12"/>
      <c r="PQZ285" s="162"/>
      <c r="PRA285" s="37"/>
      <c r="PRB285" s="37"/>
      <c r="PRC285" s="37"/>
      <c r="PRD285" s="37"/>
      <c r="PRE285" s="37"/>
      <c r="PRF285" s="28"/>
      <c r="PRG285" s="11"/>
      <c r="PRH285" s="10"/>
      <c r="PRI285" s="37"/>
      <c r="PRJ285" s="162"/>
      <c r="PRK285" s="162"/>
      <c r="PRL285" s="29"/>
      <c r="PRM285" s="12"/>
      <c r="PRN285" s="37"/>
      <c r="PRO285" s="37"/>
      <c r="PRP285" s="11"/>
      <c r="PRQ285" s="24"/>
      <c r="PRR285" s="28"/>
      <c r="PRS285" s="11"/>
      <c r="PRT285" s="12"/>
      <c r="PRU285" s="27"/>
      <c r="PRV285" s="37"/>
      <c r="PRW285" s="29"/>
      <c r="PRX285" s="36"/>
      <c r="PRY285" s="14"/>
      <c r="PRZ285" s="11"/>
      <c r="PSA285" s="13"/>
      <c r="PSB285" s="12"/>
      <c r="PSC285" s="12"/>
      <c r="PSD285" s="11"/>
      <c r="PSE285" s="12"/>
      <c r="PSF285" s="162"/>
      <c r="PSG285" s="37"/>
      <c r="PSH285" s="37"/>
      <c r="PSI285" s="37"/>
      <c r="PSJ285" s="37"/>
      <c r="PSK285" s="37"/>
      <c r="PSL285" s="28"/>
      <c r="PSM285" s="11"/>
      <c r="PSN285" s="10"/>
      <c r="PSO285" s="37"/>
      <c r="PSP285" s="162"/>
      <c r="PSQ285" s="162"/>
      <c r="PSR285" s="29"/>
      <c r="PSS285" s="12"/>
      <c r="PST285" s="37"/>
      <c r="PSU285" s="37"/>
      <c r="PSV285" s="11"/>
      <c r="PSW285" s="24"/>
      <c r="PSX285" s="28"/>
      <c r="PSY285" s="11"/>
      <c r="PSZ285" s="12"/>
      <c r="PTA285" s="27"/>
      <c r="PTB285" s="37"/>
      <c r="PTC285" s="29"/>
      <c r="PTD285" s="36"/>
      <c r="PTE285" s="14"/>
      <c r="PTF285" s="11"/>
      <c r="PTG285" s="13"/>
      <c r="PTH285" s="12"/>
      <c r="PTI285" s="12"/>
      <c r="PTJ285" s="11"/>
      <c r="PTK285" s="12"/>
      <c r="PTL285" s="162"/>
      <c r="PTM285" s="37"/>
      <c r="PTN285" s="37"/>
      <c r="PTO285" s="37"/>
      <c r="PTP285" s="37"/>
      <c r="PTQ285" s="37"/>
      <c r="PTR285" s="28"/>
      <c r="PTS285" s="11"/>
      <c r="PTT285" s="10"/>
      <c r="PTU285" s="37"/>
      <c r="PTV285" s="162"/>
      <c r="PTW285" s="162"/>
      <c r="PTX285" s="29"/>
      <c r="PTY285" s="12"/>
      <c r="PTZ285" s="37"/>
      <c r="PUA285" s="37"/>
      <c r="PUB285" s="11"/>
      <c r="PUC285" s="24"/>
      <c r="PUD285" s="28"/>
      <c r="PUE285" s="11"/>
      <c r="PUF285" s="12"/>
      <c r="PUG285" s="27"/>
      <c r="PUH285" s="37"/>
      <c r="PUI285" s="29"/>
      <c r="PUJ285" s="36"/>
      <c r="PUK285" s="14"/>
      <c r="PUL285" s="11"/>
      <c r="PUM285" s="13"/>
      <c r="PUN285" s="12"/>
      <c r="PUO285" s="12"/>
      <c r="PUP285" s="11"/>
      <c r="PUQ285" s="12"/>
      <c r="PUR285" s="162"/>
      <c r="PUS285" s="37"/>
      <c r="PUT285" s="37"/>
      <c r="PUU285" s="37"/>
      <c r="PUV285" s="37"/>
      <c r="PUW285" s="37"/>
      <c r="PUX285" s="28"/>
      <c r="PUY285" s="11"/>
      <c r="PUZ285" s="10"/>
      <c r="PVA285" s="37"/>
      <c r="PVB285" s="162"/>
      <c r="PVC285" s="162"/>
      <c r="PVD285" s="29"/>
      <c r="PVE285" s="12"/>
      <c r="PVF285" s="37"/>
      <c r="PVG285" s="37"/>
      <c r="PVH285" s="11"/>
      <c r="PVI285" s="24"/>
      <c r="PVJ285" s="28"/>
      <c r="PVK285" s="11"/>
      <c r="PVL285" s="12"/>
      <c r="PVM285" s="27"/>
      <c r="PVN285" s="37"/>
      <c r="PVO285" s="29"/>
      <c r="PVP285" s="36"/>
      <c r="PVQ285" s="14"/>
      <c r="PVR285" s="11"/>
      <c r="PVS285" s="13"/>
      <c r="PVT285" s="12"/>
      <c r="PVU285" s="12"/>
      <c r="PVV285" s="11"/>
      <c r="PVW285" s="12"/>
      <c r="PVX285" s="162"/>
      <c r="PVY285" s="37"/>
      <c r="PVZ285" s="37"/>
      <c r="PWA285" s="37"/>
      <c r="PWB285" s="37"/>
      <c r="PWC285" s="37"/>
      <c r="PWD285" s="28"/>
      <c r="PWE285" s="11"/>
      <c r="PWF285" s="10"/>
      <c r="PWG285" s="37"/>
      <c r="PWH285" s="162"/>
      <c r="PWI285" s="162"/>
      <c r="PWJ285" s="29"/>
      <c r="PWK285" s="12"/>
      <c r="PWL285" s="37"/>
      <c r="PWM285" s="37"/>
      <c r="PWN285" s="11"/>
      <c r="PWO285" s="24"/>
      <c r="PWP285" s="28"/>
      <c r="PWQ285" s="11"/>
      <c r="PWR285" s="12"/>
      <c r="PWS285" s="27"/>
      <c r="PWT285" s="37"/>
      <c r="PWU285" s="29"/>
      <c r="PWV285" s="36"/>
      <c r="PWW285" s="14"/>
      <c r="PWX285" s="11"/>
      <c r="PWY285" s="13"/>
      <c r="PWZ285" s="12"/>
      <c r="PXA285" s="12"/>
      <c r="PXB285" s="11"/>
      <c r="PXC285" s="12"/>
      <c r="PXD285" s="162"/>
      <c r="PXE285" s="37"/>
      <c r="PXF285" s="37"/>
      <c r="PXG285" s="37"/>
      <c r="PXH285" s="37"/>
      <c r="PXI285" s="37"/>
      <c r="PXJ285" s="28"/>
      <c r="PXK285" s="11"/>
      <c r="PXL285" s="10"/>
      <c r="PXM285" s="37"/>
      <c r="PXN285" s="162"/>
      <c r="PXO285" s="162"/>
      <c r="PXP285" s="29"/>
      <c r="PXQ285" s="12"/>
      <c r="PXR285" s="37"/>
      <c r="PXS285" s="37"/>
      <c r="PXT285" s="11"/>
      <c r="PXU285" s="24"/>
      <c r="PXV285" s="28"/>
      <c r="PXW285" s="11"/>
      <c r="PXX285" s="12"/>
      <c r="PXY285" s="27"/>
      <c r="PXZ285" s="37"/>
      <c r="PYA285" s="29"/>
      <c r="PYB285" s="36"/>
      <c r="PYC285" s="14"/>
      <c r="PYD285" s="11"/>
      <c r="PYE285" s="13"/>
      <c r="PYF285" s="12"/>
      <c r="PYG285" s="12"/>
      <c r="PYH285" s="11"/>
      <c r="PYI285" s="12"/>
      <c r="PYJ285" s="162"/>
      <c r="PYK285" s="37"/>
      <c r="PYL285" s="37"/>
      <c r="PYM285" s="37"/>
      <c r="PYN285" s="37"/>
      <c r="PYO285" s="37"/>
      <c r="PYP285" s="28"/>
      <c r="PYQ285" s="11"/>
      <c r="PYR285" s="10"/>
      <c r="PYS285" s="37"/>
      <c r="PYT285" s="162"/>
      <c r="PYU285" s="162"/>
      <c r="PYV285" s="29"/>
      <c r="PYW285" s="12"/>
      <c r="PYX285" s="37"/>
      <c r="PYY285" s="37"/>
      <c r="PYZ285" s="11"/>
      <c r="PZA285" s="24"/>
      <c r="PZB285" s="28"/>
      <c r="PZC285" s="11"/>
      <c r="PZD285" s="12"/>
      <c r="PZE285" s="27"/>
      <c r="PZF285" s="37"/>
      <c r="PZG285" s="29"/>
      <c r="PZH285" s="36"/>
      <c r="PZI285" s="14"/>
      <c r="PZJ285" s="11"/>
      <c r="PZK285" s="13"/>
      <c r="PZL285" s="12"/>
      <c r="PZM285" s="12"/>
      <c r="PZN285" s="11"/>
      <c r="PZO285" s="12"/>
      <c r="PZP285" s="162"/>
      <c r="PZQ285" s="37"/>
      <c r="PZR285" s="37"/>
      <c r="PZS285" s="37"/>
      <c r="PZT285" s="37"/>
      <c r="PZU285" s="37"/>
      <c r="PZV285" s="28"/>
      <c r="PZW285" s="11"/>
      <c r="PZX285" s="10"/>
      <c r="PZY285" s="37"/>
      <c r="PZZ285" s="162"/>
      <c r="QAA285" s="162"/>
      <c r="QAB285" s="29"/>
      <c r="QAC285" s="12"/>
      <c r="QAD285" s="37"/>
      <c r="QAE285" s="37"/>
      <c r="QAF285" s="11"/>
      <c r="QAG285" s="24"/>
      <c r="QAH285" s="28"/>
      <c r="QAI285" s="11"/>
      <c r="QAJ285" s="12"/>
      <c r="QAK285" s="27"/>
      <c r="QAL285" s="37"/>
      <c r="QAM285" s="29"/>
      <c r="QAN285" s="36"/>
      <c r="QAO285" s="14"/>
      <c r="QAP285" s="11"/>
      <c r="QAQ285" s="13"/>
      <c r="QAR285" s="12"/>
      <c r="QAS285" s="12"/>
      <c r="QAT285" s="11"/>
      <c r="QAU285" s="12"/>
      <c r="QAV285" s="162"/>
      <c r="QAW285" s="37"/>
      <c r="QAX285" s="37"/>
      <c r="QAY285" s="37"/>
      <c r="QAZ285" s="37"/>
      <c r="QBA285" s="37"/>
      <c r="QBB285" s="28"/>
      <c r="QBC285" s="11"/>
      <c r="QBD285" s="10"/>
      <c r="QBE285" s="37"/>
      <c r="QBF285" s="162"/>
      <c r="QBG285" s="162"/>
      <c r="QBH285" s="29"/>
      <c r="QBI285" s="12"/>
      <c r="QBJ285" s="37"/>
      <c r="QBK285" s="37"/>
      <c r="QBL285" s="11"/>
      <c r="QBM285" s="24"/>
      <c r="QBN285" s="28"/>
      <c r="QBO285" s="11"/>
      <c r="QBP285" s="12"/>
      <c r="QBQ285" s="27"/>
      <c r="QBR285" s="37"/>
      <c r="QBS285" s="29"/>
      <c r="QBT285" s="36"/>
      <c r="QBU285" s="14"/>
      <c r="QBV285" s="11"/>
      <c r="QBW285" s="13"/>
      <c r="QBX285" s="12"/>
      <c r="QBY285" s="12"/>
      <c r="QBZ285" s="11"/>
      <c r="QCA285" s="12"/>
      <c r="QCB285" s="162"/>
      <c r="QCC285" s="37"/>
      <c r="QCD285" s="37"/>
      <c r="QCE285" s="37"/>
      <c r="QCF285" s="37"/>
      <c r="QCG285" s="37"/>
      <c r="QCH285" s="28"/>
      <c r="QCI285" s="11"/>
      <c r="QCJ285" s="10"/>
      <c r="QCK285" s="37"/>
      <c r="QCL285" s="162"/>
      <c r="QCM285" s="162"/>
      <c r="QCN285" s="29"/>
      <c r="QCO285" s="12"/>
      <c r="QCP285" s="37"/>
      <c r="QCQ285" s="37"/>
      <c r="QCR285" s="11"/>
      <c r="QCS285" s="24"/>
      <c r="QCT285" s="28"/>
      <c r="QCU285" s="11"/>
      <c r="QCV285" s="12"/>
      <c r="QCW285" s="27"/>
      <c r="QCX285" s="37"/>
      <c r="QCY285" s="29"/>
      <c r="QCZ285" s="36"/>
      <c r="QDA285" s="14"/>
      <c r="QDB285" s="11"/>
      <c r="QDC285" s="13"/>
      <c r="QDD285" s="12"/>
      <c r="QDE285" s="12"/>
      <c r="QDF285" s="11"/>
      <c r="QDG285" s="12"/>
      <c r="QDH285" s="162"/>
      <c r="QDI285" s="37"/>
      <c r="QDJ285" s="37"/>
      <c r="QDK285" s="37"/>
      <c r="QDL285" s="37"/>
      <c r="QDM285" s="37"/>
      <c r="QDN285" s="28"/>
      <c r="QDO285" s="11"/>
      <c r="QDP285" s="10"/>
      <c r="QDQ285" s="37"/>
      <c r="QDR285" s="162"/>
      <c r="QDS285" s="162"/>
      <c r="QDT285" s="29"/>
      <c r="QDU285" s="12"/>
      <c r="QDV285" s="37"/>
      <c r="QDW285" s="37"/>
      <c r="QDX285" s="11"/>
      <c r="QDY285" s="24"/>
      <c r="QDZ285" s="28"/>
      <c r="QEA285" s="11"/>
      <c r="QEB285" s="12"/>
      <c r="QEC285" s="27"/>
      <c r="QED285" s="37"/>
      <c r="QEE285" s="29"/>
      <c r="QEF285" s="36"/>
      <c r="QEG285" s="14"/>
      <c r="QEH285" s="11"/>
      <c r="QEI285" s="13"/>
      <c r="QEJ285" s="12"/>
      <c r="QEK285" s="12"/>
      <c r="QEL285" s="11"/>
      <c r="QEM285" s="12"/>
      <c r="QEN285" s="162"/>
      <c r="QEO285" s="37"/>
      <c r="QEP285" s="37"/>
      <c r="QEQ285" s="37"/>
      <c r="QER285" s="37"/>
      <c r="QES285" s="37"/>
      <c r="QET285" s="28"/>
      <c r="QEU285" s="11"/>
      <c r="QEV285" s="10"/>
      <c r="QEW285" s="37"/>
      <c r="QEX285" s="162"/>
      <c r="QEY285" s="162"/>
      <c r="QEZ285" s="29"/>
      <c r="QFA285" s="12"/>
      <c r="QFB285" s="37"/>
      <c r="QFC285" s="37"/>
      <c r="QFD285" s="11"/>
      <c r="QFE285" s="24"/>
      <c r="QFF285" s="28"/>
      <c r="QFG285" s="11"/>
      <c r="QFH285" s="12"/>
      <c r="QFI285" s="27"/>
      <c r="QFJ285" s="37"/>
      <c r="QFK285" s="29"/>
      <c r="QFL285" s="36"/>
      <c r="QFM285" s="14"/>
      <c r="QFN285" s="11"/>
      <c r="QFO285" s="13"/>
      <c r="QFP285" s="12"/>
      <c r="QFQ285" s="12"/>
      <c r="QFR285" s="11"/>
      <c r="QFS285" s="12"/>
      <c r="QFT285" s="162"/>
      <c r="QFU285" s="37"/>
      <c r="QFV285" s="37"/>
      <c r="QFW285" s="37"/>
      <c r="QFX285" s="37"/>
      <c r="QFY285" s="37"/>
      <c r="QFZ285" s="28"/>
      <c r="QGA285" s="11"/>
      <c r="QGB285" s="10"/>
      <c r="QGC285" s="37"/>
      <c r="QGD285" s="162"/>
      <c r="QGE285" s="162"/>
      <c r="QGF285" s="29"/>
      <c r="QGG285" s="12"/>
      <c r="QGH285" s="37"/>
      <c r="QGI285" s="37"/>
      <c r="QGJ285" s="11"/>
      <c r="QGK285" s="24"/>
      <c r="QGL285" s="28"/>
      <c r="QGM285" s="11"/>
      <c r="QGN285" s="12"/>
      <c r="QGO285" s="27"/>
      <c r="QGP285" s="37"/>
      <c r="QGQ285" s="29"/>
      <c r="QGR285" s="36"/>
      <c r="QGS285" s="14"/>
      <c r="QGT285" s="11"/>
      <c r="QGU285" s="13"/>
      <c r="QGV285" s="12"/>
      <c r="QGW285" s="12"/>
      <c r="QGX285" s="11"/>
      <c r="QGY285" s="12"/>
      <c r="QGZ285" s="162"/>
      <c r="QHA285" s="37"/>
      <c r="QHB285" s="37"/>
      <c r="QHC285" s="37"/>
      <c r="QHD285" s="37"/>
      <c r="QHE285" s="37"/>
      <c r="QHF285" s="28"/>
      <c r="QHG285" s="11"/>
      <c r="QHH285" s="10"/>
      <c r="QHI285" s="37"/>
      <c r="QHJ285" s="162"/>
      <c r="QHK285" s="162"/>
      <c r="QHL285" s="29"/>
      <c r="QHM285" s="12"/>
      <c r="QHN285" s="37"/>
      <c r="QHO285" s="37"/>
      <c r="QHP285" s="11"/>
      <c r="QHQ285" s="24"/>
      <c r="QHR285" s="28"/>
      <c r="QHS285" s="11"/>
      <c r="QHT285" s="12"/>
      <c r="QHU285" s="27"/>
      <c r="QHV285" s="37"/>
      <c r="QHW285" s="29"/>
      <c r="QHX285" s="36"/>
      <c r="QHY285" s="14"/>
      <c r="QHZ285" s="11"/>
      <c r="QIA285" s="13"/>
      <c r="QIB285" s="12"/>
      <c r="QIC285" s="12"/>
      <c r="QID285" s="11"/>
      <c r="QIE285" s="12"/>
      <c r="QIF285" s="162"/>
      <c r="QIG285" s="37"/>
      <c r="QIH285" s="37"/>
      <c r="QII285" s="37"/>
      <c r="QIJ285" s="37"/>
      <c r="QIK285" s="37"/>
      <c r="QIL285" s="28"/>
      <c r="QIM285" s="11"/>
      <c r="QIN285" s="10"/>
      <c r="QIO285" s="37"/>
      <c r="QIP285" s="162"/>
      <c r="QIQ285" s="162"/>
      <c r="QIR285" s="29"/>
      <c r="QIS285" s="12"/>
      <c r="QIT285" s="37"/>
      <c r="QIU285" s="37"/>
      <c r="QIV285" s="11"/>
      <c r="QIW285" s="24"/>
      <c r="QIX285" s="28"/>
      <c r="QIY285" s="11"/>
      <c r="QIZ285" s="12"/>
      <c r="QJA285" s="27"/>
      <c r="QJB285" s="37"/>
      <c r="QJC285" s="29"/>
      <c r="QJD285" s="36"/>
      <c r="QJE285" s="14"/>
      <c r="QJF285" s="11"/>
      <c r="QJG285" s="13"/>
      <c r="QJH285" s="12"/>
      <c r="QJI285" s="12"/>
      <c r="QJJ285" s="11"/>
      <c r="QJK285" s="12"/>
      <c r="QJL285" s="162"/>
      <c r="QJM285" s="37"/>
      <c r="QJN285" s="37"/>
      <c r="QJO285" s="37"/>
      <c r="QJP285" s="37"/>
      <c r="QJQ285" s="37"/>
      <c r="QJR285" s="28"/>
      <c r="QJS285" s="11"/>
      <c r="QJT285" s="10"/>
      <c r="QJU285" s="37"/>
      <c r="QJV285" s="162"/>
      <c r="QJW285" s="162"/>
      <c r="QJX285" s="29"/>
      <c r="QJY285" s="12"/>
      <c r="QJZ285" s="37"/>
      <c r="QKA285" s="37"/>
      <c r="QKB285" s="11"/>
      <c r="QKC285" s="24"/>
      <c r="QKD285" s="28"/>
      <c r="QKE285" s="11"/>
      <c r="QKF285" s="12"/>
      <c r="QKG285" s="27"/>
      <c r="QKH285" s="37"/>
      <c r="QKI285" s="29"/>
      <c r="QKJ285" s="36"/>
      <c r="QKK285" s="14"/>
      <c r="QKL285" s="11"/>
      <c r="QKM285" s="13"/>
      <c r="QKN285" s="12"/>
      <c r="QKO285" s="12"/>
      <c r="QKP285" s="11"/>
      <c r="QKQ285" s="12"/>
      <c r="QKR285" s="162"/>
      <c r="QKS285" s="37"/>
      <c r="QKT285" s="37"/>
      <c r="QKU285" s="37"/>
      <c r="QKV285" s="37"/>
      <c r="QKW285" s="37"/>
      <c r="QKX285" s="28"/>
      <c r="QKY285" s="11"/>
      <c r="QKZ285" s="10"/>
      <c r="QLA285" s="37"/>
      <c r="QLB285" s="162"/>
      <c r="QLC285" s="162"/>
      <c r="QLD285" s="29"/>
      <c r="QLE285" s="12"/>
      <c r="QLF285" s="37"/>
      <c r="QLG285" s="37"/>
      <c r="QLH285" s="11"/>
      <c r="QLI285" s="24"/>
      <c r="QLJ285" s="28"/>
      <c r="QLK285" s="11"/>
      <c r="QLL285" s="12"/>
      <c r="QLM285" s="27"/>
      <c r="QLN285" s="37"/>
      <c r="QLO285" s="29"/>
      <c r="QLP285" s="36"/>
      <c r="QLQ285" s="14"/>
      <c r="QLR285" s="11"/>
      <c r="QLS285" s="13"/>
      <c r="QLT285" s="12"/>
      <c r="QLU285" s="12"/>
      <c r="QLV285" s="11"/>
      <c r="QLW285" s="12"/>
      <c r="QLX285" s="162"/>
      <c r="QLY285" s="37"/>
      <c r="QLZ285" s="37"/>
      <c r="QMA285" s="37"/>
      <c r="QMB285" s="37"/>
      <c r="QMC285" s="37"/>
      <c r="QMD285" s="28"/>
      <c r="QME285" s="11"/>
      <c r="QMF285" s="10"/>
      <c r="QMG285" s="37"/>
      <c r="QMH285" s="162"/>
      <c r="QMI285" s="162"/>
      <c r="QMJ285" s="29"/>
      <c r="QMK285" s="12"/>
      <c r="QML285" s="37"/>
      <c r="QMM285" s="37"/>
      <c r="QMN285" s="11"/>
      <c r="QMO285" s="24"/>
      <c r="QMP285" s="28"/>
      <c r="QMQ285" s="11"/>
      <c r="QMR285" s="12"/>
      <c r="QMS285" s="27"/>
      <c r="QMT285" s="37"/>
      <c r="QMU285" s="29"/>
      <c r="QMV285" s="36"/>
      <c r="QMW285" s="14"/>
      <c r="QMX285" s="11"/>
      <c r="QMY285" s="13"/>
      <c r="QMZ285" s="12"/>
      <c r="QNA285" s="12"/>
      <c r="QNB285" s="11"/>
      <c r="QNC285" s="12"/>
      <c r="QND285" s="162"/>
      <c r="QNE285" s="37"/>
      <c r="QNF285" s="37"/>
      <c r="QNG285" s="37"/>
      <c r="QNH285" s="37"/>
      <c r="QNI285" s="37"/>
      <c r="QNJ285" s="28"/>
      <c r="QNK285" s="11"/>
      <c r="QNL285" s="10"/>
      <c r="QNM285" s="37"/>
      <c r="QNN285" s="162"/>
      <c r="QNO285" s="162"/>
      <c r="QNP285" s="29"/>
      <c r="QNQ285" s="12"/>
      <c r="QNR285" s="37"/>
      <c r="QNS285" s="37"/>
      <c r="QNT285" s="11"/>
      <c r="QNU285" s="24"/>
      <c r="QNV285" s="28"/>
      <c r="QNW285" s="11"/>
      <c r="QNX285" s="12"/>
      <c r="QNY285" s="27"/>
      <c r="QNZ285" s="37"/>
      <c r="QOA285" s="29"/>
      <c r="QOB285" s="36"/>
      <c r="QOC285" s="14"/>
      <c r="QOD285" s="11"/>
      <c r="QOE285" s="13"/>
      <c r="QOF285" s="12"/>
      <c r="QOG285" s="12"/>
      <c r="QOH285" s="11"/>
      <c r="QOI285" s="12"/>
      <c r="QOJ285" s="162"/>
      <c r="QOK285" s="37"/>
      <c r="QOL285" s="37"/>
      <c r="QOM285" s="37"/>
      <c r="QON285" s="37"/>
      <c r="QOO285" s="37"/>
      <c r="QOP285" s="28"/>
      <c r="QOQ285" s="11"/>
      <c r="QOR285" s="10"/>
      <c r="QOS285" s="37"/>
      <c r="QOT285" s="162"/>
      <c r="QOU285" s="162"/>
      <c r="QOV285" s="29"/>
      <c r="QOW285" s="12"/>
      <c r="QOX285" s="37"/>
      <c r="QOY285" s="37"/>
      <c r="QOZ285" s="11"/>
      <c r="QPA285" s="24"/>
      <c r="QPB285" s="28"/>
      <c r="QPC285" s="11"/>
      <c r="QPD285" s="12"/>
      <c r="QPE285" s="27"/>
      <c r="QPF285" s="37"/>
      <c r="QPG285" s="29"/>
      <c r="QPH285" s="36"/>
      <c r="QPI285" s="14"/>
      <c r="QPJ285" s="11"/>
      <c r="QPK285" s="13"/>
      <c r="QPL285" s="12"/>
      <c r="QPM285" s="12"/>
      <c r="QPN285" s="11"/>
      <c r="QPO285" s="12"/>
      <c r="QPP285" s="162"/>
      <c r="QPQ285" s="37"/>
      <c r="QPR285" s="37"/>
      <c r="QPS285" s="37"/>
      <c r="QPT285" s="37"/>
      <c r="QPU285" s="37"/>
      <c r="QPV285" s="28"/>
      <c r="QPW285" s="11"/>
      <c r="QPX285" s="10"/>
      <c r="QPY285" s="37"/>
      <c r="QPZ285" s="162"/>
      <c r="QQA285" s="162"/>
      <c r="QQB285" s="29"/>
      <c r="QQC285" s="12"/>
      <c r="QQD285" s="37"/>
      <c r="QQE285" s="37"/>
      <c r="QQF285" s="11"/>
      <c r="QQG285" s="24"/>
      <c r="QQH285" s="28"/>
      <c r="QQI285" s="11"/>
      <c r="QQJ285" s="12"/>
      <c r="QQK285" s="27"/>
      <c r="QQL285" s="37"/>
      <c r="QQM285" s="29"/>
      <c r="QQN285" s="36"/>
      <c r="QQO285" s="14"/>
      <c r="QQP285" s="11"/>
      <c r="QQQ285" s="13"/>
      <c r="QQR285" s="12"/>
      <c r="QQS285" s="12"/>
      <c r="QQT285" s="11"/>
      <c r="QQU285" s="12"/>
      <c r="QQV285" s="162"/>
      <c r="QQW285" s="37"/>
      <c r="QQX285" s="37"/>
      <c r="QQY285" s="37"/>
      <c r="QQZ285" s="37"/>
      <c r="QRA285" s="37"/>
      <c r="QRB285" s="28"/>
      <c r="QRC285" s="11"/>
      <c r="QRD285" s="10"/>
      <c r="QRE285" s="37"/>
      <c r="QRF285" s="162"/>
      <c r="QRG285" s="162"/>
      <c r="QRH285" s="29"/>
      <c r="QRI285" s="12"/>
      <c r="QRJ285" s="37"/>
      <c r="QRK285" s="37"/>
      <c r="QRL285" s="11"/>
      <c r="QRM285" s="24"/>
      <c r="QRN285" s="28"/>
      <c r="QRO285" s="11"/>
      <c r="QRP285" s="12"/>
      <c r="QRQ285" s="27"/>
      <c r="QRR285" s="37"/>
      <c r="QRS285" s="29"/>
      <c r="QRT285" s="36"/>
      <c r="QRU285" s="14"/>
      <c r="QRV285" s="11"/>
      <c r="QRW285" s="13"/>
      <c r="QRX285" s="12"/>
      <c r="QRY285" s="12"/>
      <c r="QRZ285" s="11"/>
      <c r="QSA285" s="12"/>
      <c r="QSB285" s="162"/>
      <c r="QSC285" s="37"/>
      <c r="QSD285" s="37"/>
      <c r="QSE285" s="37"/>
      <c r="QSF285" s="37"/>
      <c r="QSG285" s="37"/>
      <c r="QSH285" s="28"/>
      <c r="QSI285" s="11"/>
      <c r="QSJ285" s="10"/>
      <c r="QSK285" s="37"/>
      <c r="QSL285" s="162"/>
      <c r="QSM285" s="162"/>
      <c r="QSN285" s="29"/>
      <c r="QSO285" s="12"/>
      <c r="QSP285" s="37"/>
      <c r="QSQ285" s="37"/>
      <c r="QSR285" s="11"/>
      <c r="QSS285" s="24"/>
      <c r="QST285" s="28"/>
      <c r="QSU285" s="11"/>
      <c r="QSV285" s="12"/>
      <c r="QSW285" s="27"/>
      <c r="QSX285" s="37"/>
      <c r="QSY285" s="29"/>
      <c r="QSZ285" s="36"/>
      <c r="QTA285" s="14"/>
      <c r="QTB285" s="11"/>
      <c r="QTC285" s="13"/>
      <c r="QTD285" s="12"/>
      <c r="QTE285" s="12"/>
      <c r="QTF285" s="11"/>
      <c r="QTG285" s="12"/>
      <c r="QTH285" s="162"/>
      <c r="QTI285" s="37"/>
      <c r="QTJ285" s="37"/>
      <c r="QTK285" s="37"/>
      <c r="QTL285" s="37"/>
      <c r="QTM285" s="37"/>
      <c r="QTN285" s="28"/>
      <c r="QTO285" s="11"/>
      <c r="QTP285" s="10"/>
      <c r="QTQ285" s="37"/>
      <c r="QTR285" s="162"/>
      <c r="QTS285" s="162"/>
      <c r="QTT285" s="29"/>
      <c r="QTU285" s="12"/>
      <c r="QTV285" s="37"/>
      <c r="QTW285" s="37"/>
      <c r="QTX285" s="11"/>
      <c r="QTY285" s="24"/>
      <c r="QTZ285" s="28"/>
      <c r="QUA285" s="11"/>
      <c r="QUB285" s="12"/>
      <c r="QUC285" s="27"/>
      <c r="QUD285" s="37"/>
      <c r="QUE285" s="29"/>
      <c r="QUF285" s="36"/>
      <c r="QUG285" s="14"/>
      <c r="QUH285" s="11"/>
      <c r="QUI285" s="13"/>
      <c r="QUJ285" s="12"/>
      <c r="QUK285" s="12"/>
      <c r="QUL285" s="11"/>
      <c r="QUM285" s="12"/>
      <c r="QUN285" s="162"/>
      <c r="QUO285" s="37"/>
      <c r="QUP285" s="37"/>
      <c r="QUQ285" s="37"/>
      <c r="QUR285" s="37"/>
      <c r="QUS285" s="37"/>
      <c r="QUT285" s="28"/>
      <c r="QUU285" s="11"/>
      <c r="QUV285" s="10"/>
      <c r="QUW285" s="37"/>
      <c r="QUX285" s="162"/>
      <c r="QUY285" s="162"/>
      <c r="QUZ285" s="29"/>
      <c r="QVA285" s="12"/>
      <c r="QVB285" s="37"/>
      <c r="QVC285" s="37"/>
      <c r="QVD285" s="11"/>
      <c r="QVE285" s="24"/>
      <c r="QVF285" s="28"/>
      <c r="QVG285" s="11"/>
      <c r="QVH285" s="12"/>
      <c r="QVI285" s="27"/>
      <c r="QVJ285" s="37"/>
      <c r="QVK285" s="29"/>
      <c r="QVL285" s="36"/>
      <c r="QVM285" s="14"/>
      <c r="QVN285" s="11"/>
      <c r="QVO285" s="13"/>
      <c r="QVP285" s="12"/>
      <c r="QVQ285" s="12"/>
      <c r="QVR285" s="11"/>
      <c r="QVS285" s="12"/>
      <c r="QVT285" s="162"/>
      <c r="QVU285" s="37"/>
      <c r="QVV285" s="37"/>
      <c r="QVW285" s="37"/>
      <c r="QVX285" s="37"/>
      <c r="QVY285" s="37"/>
      <c r="QVZ285" s="28"/>
      <c r="QWA285" s="11"/>
      <c r="QWB285" s="10"/>
      <c r="QWC285" s="37"/>
      <c r="QWD285" s="162"/>
      <c r="QWE285" s="162"/>
      <c r="QWF285" s="29"/>
      <c r="QWG285" s="12"/>
      <c r="QWH285" s="37"/>
      <c r="QWI285" s="37"/>
      <c r="QWJ285" s="11"/>
      <c r="QWK285" s="24"/>
      <c r="QWL285" s="28"/>
      <c r="QWM285" s="11"/>
      <c r="QWN285" s="12"/>
      <c r="QWO285" s="27"/>
      <c r="QWP285" s="37"/>
      <c r="QWQ285" s="29"/>
      <c r="QWR285" s="36"/>
      <c r="QWS285" s="14"/>
      <c r="QWT285" s="11"/>
      <c r="QWU285" s="13"/>
      <c r="QWV285" s="12"/>
      <c r="QWW285" s="12"/>
      <c r="QWX285" s="11"/>
      <c r="QWY285" s="12"/>
      <c r="QWZ285" s="162"/>
      <c r="QXA285" s="37"/>
      <c r="QXB285" s="37"/>
      <c r="QXC285" s="37"/>
      <c r="QXD285" s="37"/>
      <c r="QXE285" s="37"/>
      <c r="QXF285" s="28"/>
      <c r="QXG285" s="11"/>
      <c r="QXH285" s="10"/>
      <c r="QXI285" s="37"/>
      <c r="QXJ285" s="162"/>
      <c r="QXK285" s="162"/>
      <c r="QXL285" s="29"/>
      <c r="QXM285" s="12"/>
      <c r="QXN285" s="37"/>
      <c r="QXO285" s="37"/>
      <c r="QXP285" s="11"/>
      <c r="QXQ285" s="24"/>
      <c r="QXR285" s="28"/>
      <c r="QXS285" s="11"/>
      <c r="QXT285" s="12"/>
      <c r="QXU285" s="27"/>
      <c r="QXV285" s="37"/>
      <c r="QXW285" s="29"/>
      <c r="QXX285" s="36"/>
      <c r="QXY285" s="14"/>
      <c r="QXZ285" s="11"/>
      <c r="QYA285" s="13"/>
      <c r="QYB285" s="12"/>
      <c r="QYC285" s="12"/>
      <c r="QYD285" s="11"/>
      <c r="QYE285" s="12"/>
      <c r="QYF285" s="162"/>
      <c r="QYG285" s="37"/>
      <c r="QYH285" s="37"/>
      <c r="QYI285" s="37"/>
      <c r="QYJ285" s="37"/>
      <c r="QYK285" s="37"/>
      <c r="QYL285" s="28"/>
      <c r="QYM285" s="11"/>
      <c r="QYN285" s="10"/>
      <c r="QYO285" s="37"/>
      <c r="QYP285" s="162"/>
      <c r="QYQ285" s="162"/>
      <c r="QYR285" s="29"/>
      <c r="QYS285" s="12"/>
      <c r="QYT285" s="37"/>
      <c r="QYU285" s="37"/>
      <c r="QYV285" s="11"/>
      <c r="QYW285" s="24"/>
      <c r="QYX285" s="28"/>
      <c r="QYY285" s="11"/>
      <c r="QYZ285" s="12"/>
      <c r="QZA285" s="27"/>
      <c r="QZB285" s="37"/>
      <c r="QZC285" s="29"/>
      <c r="QZD285" s="36"/>
      <c r="QZE285" s="14"/>
      <c r="QZF285" s="11"/>
      <c r="QZG285" s="13"/>
      <c r="QZH285" s="12"/>
      <c r="QZI285" s="12"/>
      <c r="QZJ285" s="11"/>
      <c r="QZK285" s="12"/>
      <c r="QZL285" s="162"/>
      <c r="QZM285" s="37"/>
      <c r="QZN285" s="37"/>
      <c r="QZO285" s="37"/>
      <c r="QZP285" s="37"/>
      <c r="QZQ285" s="37"/>
      <c r="QZR285" s="28"/>
      <c r="QZS285" s="11"/>
      <c r="QZT285" s="10"/>
      <c r="QZU285" s="37"/>
      <c r="QZV285" s="162"/>
      <c r="QZW285" s="162"/>
      <c r="QZX285" s="29"/>
      <c r="QZY285" s="12"/>
      <c r="QZZ285" s="37"/>
      <c r="RAA285" s="37"/>
      <c r="RAB285" s="11"/>
      <c r="RAC285" s="24"/>
      <c r="RAD285" s="28"/>
      <c r="RAE285" s="11"/>
      <c r="RAF285" s="12"/>
      <c r="RAG285" s="27"/>
      <c r="RAH285" s="37"/>
      <c r="RAI285" s="29"/>
      <c r="RAJ285" s="36"/>
      <c r="RAK285" s="14"/>
      <c r="RAL285" s="11"/>
      <c r="RAM285" s="13"/>
      <c r="RAN285" s="12"/>
      <c r="RAO285" s="12"/>
      <c r="RAP285" s="11"/>
      <c r="RAQ285" s="12"/>
      <c r="RAR285" s="162"/>
      <c r="RAS285" s="37"/>
      <c r="RAT285" s="37"/>
      <c r="RAU285" s="37"/>
      <c r="RAV285" s="37"/>
      <c r="RAW285" s="37"/>
      <c r="RAX285" s="28"/>
      <c r="RAY285" s="11"/>
      <c r="RAZ285" s="10"/>
      <c r="RBA285" s="37"/>
      <c r="RBB285" s="162"/>
      <c r="RBC285" s="162"/>
      <c r="RBD285" s="29"/>
      <c r="RBE285" s="12"/>
      <c r="RBF285" s="37"/>
      <c r="RBG285" s="37"/>
      <c r="RBH285" s="11"/>
      <c r="RBI285" s="24"/>
      <c r="RBJ285" s="28"/>
      <c r="RBK285" s="11"/>
      <c r="RBL285" s="12"/>
      <c r="RBM285" s="27"/>
      <c r="RBN285" s="37"/>
      <c r="RBO285" s="29"/>
      <c r="RBP285" s="36"/>
      <c r="RBQ285" s="14"/>
      <c r="RBR285" s="11"/>
      <c r="RBS285" s="13"/>
      <c r="RBT285" s="12"/>
      <c r="RBU285" s="12"/>
      <c r="RBV285" s="11"/>
      <c r="RBW285" s="12"/>
      <c r="RBX285" s="162"/>
      <c r="RBY285" s="37"/>
      <c r="RBZ285" s="37"/>
      <c r="RCA285" s="37"/>
      <c r="RCB285" s="37"/>
      <c r="RCC285" s="37"/>
      <c r="RCD285" s="28"/>
      <c r="RCE285" s="11"/>
      <c r="RCF285" s="10"/>
      <c r="RCG285" s="37"/>
      <c r="RCH285" s="162"/>
      <c r="RCI285" s="162"/>
      <c r="RCJ285" s="29"/>
      <c r="RCK285" s="12"/>
      <c r="RCL285" s="37"/>
      <c r="RCM285" s="37"/>
      <c r="RCN285" s="11"/>
      <c r="RCO285" s="24"/>
      <c r="RCP285" s="28"/>
      <c r="RCQ285" s="11"/>
      <c r="RCR285" s="12"/>
      <c r="RCS285" s="27"/>
      <c r="RCT285" s="37"/>
      <c r="RCU285" s="29"/>
      <c r="RCV285" s="36"/>
      <c r="RCW285" s="14"/>
      <c r="RCX285" s="11"/>
      <c r="RCY285" s="13"/>
      <c r="RCZ285" s="12"/>
      <c r="RDA285" s="12"/>
      <c r="RDB285" s="11"/>
      <c r="RDC285" s="12"/>
      <c r="RDD285" s="162"/>
      <c r="RDE285" s="37"/>
      <c r="RDF285" s="37"/>
      <c r="RDG285" s="37"/>
      <c r="RDH285" s="37"/>
      <c r="RDI285" s="37"/>
      <c r="RDJ285" s="28"/>
      <c r="RDK285" s="11"/>
      <c r="RDL285" s="10"/>
      <c r="RDM285" s="37"/>
      <c r="RDN285" s="162"/>
      <c r="RDO285" s="162"/>
      <c r="RDP285" s="29"/>
      <c r="RDQ285" s="12"/>
      <c r="RDR285" s="37"/>
      <c r="RDS285" s="37"/>
      <c r="RDT285" s="11"/>
      <c r="RDU285" s="24"/>
      <c r="RDV285" s="28"/>
      <c r="RDW285" s="11"/>
      <c r="RDX285" s="12"/>
      <c r="RDY285" s="27"/>
      <c r="RDZ285" s="37"/>
      <c r="REA285" s="29"/>
      <c r="REB285" s="36"/>
      <c r="REC285" s="14"/>
      <c r="RED285" s="11"/>
      <c r="REE285" s="13"/>
      <c r="REF285" s="12"/>
      <c r="REG285" s="12"/>
      <c r="REH285" s="11"/>
      <c r="REI285" s="12"/>
      <c r="REJ285" s="162"/>
      <c r="REK285" s="37"/>
      <c r="REL285" s="37"/>
      <c r="REM285" s="37"/>
      <c r="REN285" s="37"/>
      <c r="REO285" s="37"/>
      <c r="REP285" s="28"/>
      <c r="REQ285" s="11"/>
      <c r="RER285" s="10"/>
      <c r="RES285" s="37"/>
      <c r="RET285" s="162"/>
      <c r="REU285" s="162"/>
      <c r="REV285" s="29"/>
      <c r="REW285" s="12"/>
      <c r="REX285" s="37"/>
      <c r="REY285" s="37"/>
      <c r="REZ285" s="11"/>
      <c r="RFA285" s="24"/>
      <c r="RFB285" s="28"/>
      <c r="RFC285" s="11"/>
      <c r="RFD285" s="12"/>
      <c r="RFE285" s="27"/>
      <c r="RFF285" s="37"/>
      <c r="RFG285" s="29"/>
      <c r="RFH285" s="36"/>
      <c r="RFI285" s="14"/>
      <c r="RFJ285" s="11"/>
      <c r="RFK285" s="13"/>
      <c r="RFL285" s="12"/>
      <c r="RFM285" s="12"/>
      <c r="RFN285" s="11"/>
      <c r="RFO285" s="12"/>
      <c r="RFP285" s="162"/>
      <c r="RFQ285" s="37"/>
      <c r="RFR285" s="37"/>
      <c r="RFS285" s="37"/>
      <c r="RFT285" s="37"/>
      <c r="RFU285" s="37"/>
      <c r="RFV285" s="28"/>
      <c r="RFW285" s="11"/>
      <c r="RFX285" s="10"/>
      <c r="RFY285" s="37"/>
      <c r="RFZ285" s="162"/>
      <c r="RGA285" s="162"/>
      <c r="RGB285" s="29"/>
      <c r="RGC285" s="12"/>
      <c r="RGD285" s="37"/>
      <c r="RGE285" s="37"/>
      <c r="RGF285" s="11"/>
      <c r="RGG285" s="24"/>
      <c r="RGH285" s="28"/>
      <c r="RGI285" s="11"/>
      <c r="RGJ285" s="12"/>
      <c r="RGK285" s="27"/>
      <c r="RGL285" s="37"/>
      <c r="RGM285" s="29"/>
      <c r="RGN285" s="36"/>
      <c r="RGO285" s="14"/>
      <c r="RGP285" s="11"/>
      <c r="RGQ285" s="13"/>
      <c r="RGR285" s="12"/>
      <c r="RGS285" s="12"/>
      <c r="RGT285" s="11"/>
      <c r="RGU285" s="12"/>
      <c r="RGV285" s="162"/>
      <c r="RGW285" s="37"/>
      <c r="RGX285" s="37"/>
      <c r="RGY285" s="37"/>
      <c r="RGZ285" s="37"/>
      <c r="RHA285" s="37"/>
      <c r="RHB285" s="28"/>
      <c r="RHC285" s="11"/>
      <c r="RHD285" s="10"/>
      <c r="RHE285" s="37"/>
      <c r="RHF285" s="162"/>
      <c r="RHG285" s="162"/>
      <c r="RHH285" s="29"/>
      <c r="RHI285" s="12"/>
      <c r="RHJ285" s="37"/>
      <c r="RHK285" s="37"/>
      <c r="RHL285" s="11"/>
      <c r="RHM285" s="24"/>
      <c r="RHN285" s="28"/>
      <c r="RHO285" s="11"/>
      <c r="RHP285" s="12"/>
      <c r="RHQ285" s="27"/>
      <c r="RHR285" s="37"/>
      <c r="RHS285" s="29"/>
      <c r="RHT285" s="36"/>
      <c r="RHU285" s="14"/>
      <c r="RHV285" s="11"/>
      <c r="RHW285" s="13"/>
      <c r="RHX285" s="12"/>
      <c r="RHY285" s="12"/>
      <c r="RHZ285" s="11"/>
      <c r="RIA285" s="12"/>
      <c r="RIB285" s="162"/>
      <c r="RIC285" s="37"/>
      <c r="RID285" s="37"/>
      <c r="RIE285" s="37"/>
      <c r="RIF285" s="37"/>
      <c r="RIG285" s="37"/>
      <c r="RIH285" s="28"/>
      <c r="RII285" s="11"/>
      <c r="RIJ285" s="10"/>
      <c r="RIK285" s="37"/>
      <c r="RIL285" s="162"/>
      <c r="RIM285" s="162"/>
      <c r="RIN285" s="29"/>
      <c r="RIO285" s="12"/>
      <c r="RIP285" s="37"/>
      <c r="RIQ285" s="37"/>
      <c r="RIR285" s="11"/>
      <c r="RIS285" s="24"/>
      <c r="RIT285" s="28"/>
      <c r="RIU285" s="11"/>
      <c r="RIV285" s="12"/>
      <c r="RIW285" s="27"/>
      <c r="RIX285" s="37"/>
      <c r="RIY285" s="29"/>
      <c r="RIZ285" s="36"/>
      <c r="RJA285" s="14"/>
      <c r="RJB285" s="11"/>
      <c r="RJC285" s="13"/>
      <c r="RJD285" s="12"/>
      <c r="RJE285" s="12"/>
      <c r="RJF285" s="11"/>
      <c r="RJG285" s="12"/>
      <c r="RJH285" s="162"/>
      <c r="RJI285" s="37"/>
      <c r="RJJ285" s="37"/>
      <c r="RJK285" s="37"/>
      <c r="RJL285" s="37"/>
      <c r="RJM285" s="37"/>
      <c r="RJN285" s="28"/>
      <c r="RJO285" s="11"/>
      <c r="RJP285" s="10"/>
      <c r="RJQ285" s="37"/>
      <c r="RJR285" s="162"/>
      <c r="RJS285" s="162"/>
      <c r="RJT285" s="29"/>
      <c r="RJU285" s="12"/>
      <c r="RJV285" s="37"/>
      <c r="RJW285" s="37"/>
      <c r="RJX285" s="11"/>
      <c r="RJY285" s="24"/>
      <c r="RJZ285" s="28"/>
      <c r="RKA285" s="11"/>
      <c r="RKB285" s="12"/>
      <c r="RKC285" s="27"/>
      <c r="RKD285" s="37"/>
      <c r="RKE285" s="29"/>
      <c r="RKF285" s="36"/>
      <c r="RKG285" s="14"/>
      <c r="RKH285" s="11"/>
      <c r="RKI285" s="13"/>
      <c r="RKJ285" s="12"/>
      <c r="RKK285" s="12"/>
      <c r="RKL285" s="11"/>
      <c r="RKM285" s="12"/>
      <c r="RKN285" s="162"/>
      <c r="RKO285" s="37"/>
      <c r="RKP285" s="37"/>
      <c r="RKQ285" s="37"/>
      <c r="RKR285" s="37"/>
      <c r="RKS285" s="37"/>
      <c r="RKT285" s="28"/>
      <c r="RKU285" s="11"/>
      <c r="RKV285" s="10"/>
      <c r="RKW285" s="37"/>
      <c r="RKX285" s="162"/>
      <c r="RKY285" s="162"/>
      <c r="RKZ285" s="29"/>
      <c r="RLA285" s="12"/>
      <c r="RLB285" s="37"/>
      <c r="RLC285" s="37"/>
      <c r="RLD285" s="11"/>
      <c r="RLE285" s="24"/>
      <c r="RLF285" s="28"/>
      <c r="RLG285" s="11"/>
      <c r="RLH285" s="12"/>
      <c r="RLI285" s="27"/>
      <c r="RLJ285" s="37"/>
      <c r="RLK285" s="29"/>
      <c r="RLL285" s="36"/>
      <c r="RLM285" s="14"/>
      <c r="RLN285" s="11"/>
      <c r="RLO285" s="13"/>
      <c r="RLP285" s="12"/>
      <c r="RLQ285" s="12"/>
      <c r="RLR285" s="11"/>
      <c r="RLS285" s="12"/>
      <c r="RLT285" s="162"/>
      <c r="RLU285" s="37"/>
      <c r="RLV285" s="37"/>
      <c r="RLW285" s="37"/>
      <c r="RLX285" s="37"/>
      <c r="RLY285" s="37"/>
      <c r="RLZ285" s="28"/>
      <c r="RMA285" s="11"/>
      <c r="RMB285" s="10"/>
      <c r="RMC285" s="37"/>
      <c r="RMD285" s="162"/>
      <c r="RME285" s="162"/>
      <c r="RMF285" s="29"/>
      <c r="RMG285" s="12"/>
      <c r="RMH285" s="37"/>
      <c r="RMI285" s="37"/>
      <c r="RMJ285" s="11"/>
      <c r="RMK285" s="24"/>
      <c r="RML285" s="28"/>
      <c r="RMM285" s="11"/>
      <c r="RMN285" s="12"/>
      <c r="RMO285" s="27"/>
      <c r="RMP285" s="37"/>
      <c r="RMQ285" s="29"/>
      <c r="RMR285" s="36"/>
      <c r="RMS285" s="14"/>
      <c r="RMT285" s="11"/>
      <c r="RMU285" s="13"/>
      <c r="RMV285" s="12"/>
      <c r="RMW285" s="12"/>
      <c r="RMX285" s="11"/>
      <c r="RMY285" s="12"/>
      <c r="RMZ285" s="162"/>
      <c r="RNA285" s="37"/>
      <c r="RNB285" s="37"/>
      <c r="RNC285" s="37"/>
      <c r="RND285" s="37"/>
      <c r="RNE285" s="37"/>
      <c r="RNF285" s="28"/>
      <c r="RNG285" s="11"/>
      <c r="RNH285" s="10"/>
      <c r="RNI285" s="37"/>
      <c r="RNJ285" s="162"/>
      <c r="RNK285" s="162"/>
      <c r="RNL285" s="29"/>
      <c r="RNM285" s="12"/>
      <c r="RNN285" s="37"/>
      <c r="RNO285" s="37"/>
      <c r="RNP285" s="11"/>
      <c r="RNQ285" s="24"/>
      <c r="RNR285" s="28"/>
      <c r="RNS285" s="11"/>
      <c r="RNT285" s="12"/>
      <c r="RNU285" s="27"/>
      <c r="RNV285" s="37"/>
      <c r="RNW285" s="29"/>
      <c r="RNX285" s="36"/>
      <c r="RNY285" s="14"/>
      <c r="RNZ285" s="11"/>
      <c r="ROA285" s="13"/>
      <c r="ROB285" s="12"/>
      <c r="ROC285" s="12"/>
      <c r="ROD285" s="11"/>
      <c r="ROE285" s="12"/>
      <c r="ROF285" s="162"/>
      <c r="ROG285" s="37"/>
      <c r="ROH285" s="37"/>
      <c r="ROI285" s="37"/>
      <c r="ROJ285" s="37"/>
      <c r="ROK285" s="37"/>
      <c r="ROL285" s="28"/>
      <c r="ROM285" s="11"/>
      <c r="RON285" s="10"/>
      <c r="ROO285" s="37"/>
      <c r="ROP285" s="162"/>
      <c r="ROQ285" s="162"/>
      <c r="ROR285" s="29"/>
      <c r="ROS285" s="12"/>
      <c r="ROT285" s="37"/>
      <c r="ROU285" s="37"/>
      <c r="ROV285" s="11"/>
      <c r="ROW285" s="24"/>
      <c r="ROX285" s="28"/>
      <c r="ROY285" s="11"/>
      <c r="ROZ285" s="12"/>
      <c r="RPA285" s="27"/>
      <c r="RPB285" s="37"/>
      <c r="RPC285" s="29"/>
      <c r="RPD285" s="36"/>
      <c r="RPE285" s="14"/>
      <c r="RPF285" s="11"/>
      <c r="RPG285" s="13"/>
      <c r="RPH285" s="12"/>
      <c r="RPI285" s="12"/>
      <c r="RPJ285" s="11"/>
      <c r="RPK285" s="12"/>
      <c r="RPL285" s="162"/>
      <c r="RPM285" s="37"/>
      <c r="RPN285" s="37"/>
      <c r="RPO285" s="37"/>
      <c r="RPP285" s="37"/>
      <c r="RPQ285" s="37"/>
      <c r="RPR285" s="28"/>
      <c r="RPS285" s="11"/>
      <c r="RPT285" s="10"/>
      <c r="RPU285" s="37"/>
      <c r="RPV285" s="162"/>
      <c r="RPW285" s="162"/>
      <c r="RPX285" s="29"/>
      <c r="RPY285" s="12"/>
      <c r="RPZ285" s="37"/>
      <c r="RQA285" s="37"/>
      <c r="RQB285" s="11"/>
      <c r="RQC285" s="24"/>
      <c r="RQD285" s="28"/>
      <c r="RQE285" s="11"/>
      <c r="RQF285" s="12"/>
      <c r="RQG285" s="27"/>
      <c r="RQH285" s="37"/>
      <c r="RQI285" s="29"/>
      <c r="RQJ285" s="36"/>
      <c r="RQK285" s="14"/>
      <c r="RQL285" s="11"/>
      <c r="RQM285" s="13"/>
      <c r="RQN285" s="12"/>
      <c r="RQO285" s="12"/>
      <c r="RQP285" s="11"/>
      <c r="RQQ285" s="12"/>
      <c r="RQR285" s="162"/>
      <c r="RQS285" s="37"/>
      <c r="RQT285" s="37"/>
      <c r="RQU285" s="37"/>
      <c r="RQV285" s="37"/>
      <c r="RQW285" s="37"/>
      <c r="RQX285" s="28"/>
      <c r="RQY285" s="11"/>
      <c r="RQZ285" s="10"/>
      <c r="RRA285" s="37"/>
      <c r="RRB285" s="162"/>
      <c r="RRC285" s="162"/>
      <c r="RRD285" s="29"/>
      <c r="RRE285" s="12"/>
      <c r="RRF285" s="37"/>
      <c r="RRG285" s="37"/>
      <c r="RRH285" s="11"/>
      <c r="RRI285" s="24"/>
      <c r="RRJ285" s="28"/>
      <c r="RRK285" s="11"/>
      <c r="RRL285" s="12"/>
      <c r="RRM285" s="27"/>
      <c r="RRN285" s="37"/>
      <c r="RRO285" s="29"/>
      <c r="RRP285" s="36"/>
      <c r="RRQ285" s="14"/>
      <c r="RRR285" s="11"/>
      <c r="RRS285" s="13"/>
      <c r="RRT285" s="12"/>
      <c r="RRU285" s="12"/>
      <c r="RRV285" s="11"/>
      <c r="RRW285" s="12"/>
      <c r="RRX285" s="162"/>
      <c r="RRY285" s="37"/>
      <c r="RRZ285" s="37"/>
      <c r="RSA285" s="37"/>
      <c r="RSB285" s="37"/>
      <c r="RSC285" s="37"/>
      <c r="RSD285" s="28"/>
      <c r="RSE285" s="11"/>
      <c r="RSF285" s="10"/>
      <c r="RSG285" s="37"/>
      <c r="RSH285" s="162"/>
      <c r="RSI285" s="162"/>
      <c r="RSJ285" s="29"/>
      <c r="RSK285" s="12"/>
      <c r="RSL285" s="37"/>
      <c r="RSM285" s="37"/>
      <c r="RSN285" s="11"/>
      <c r="RSO285" s="24"/>
      <c r="RSP285" s="28"/>
      <c r="RSQ285" s="11"/>
      <c r="RSR285" s="12"/>
      <c r="RSS285" s="27"/>
      <c r="RST285" s="37"/>
      <c r="RSU285" s="29"/>
      <c r="RSV285" s="36"/>
      <c r="RSW285" s="14"/>
      <c r="RSX285" s="11"/>
      <c r="RSY285" s="13"/>
      <c r="RSZ285" s="12"/>
      <c r="RTA285" s="12"/>
      <c r="RTB285" s="11"/>
      <c r="RTC285" s="12"/>
      <c r="RTD285" s="162"/>
      <c r="RTE285" s="37"/>
      <c r="RTF285" s="37"/>
      <c r="RTG285" s="37"/>
      <c r="RTH285" s="37"/>
      <c r="RTI285" s="37"/>
      <c r="RTJ285" s="28"/>
      <c r="RTK285" s="11"/>
      <c r="RTL285" s="10"/>
      <c r="RTM285" s="37"/>
      <c r="RTN285" s="162"/>
      <c r="RTO285" s="162"/>
      <c r="RTP285" s="29"/>
      <c r="RTQ285" s="12"/>
      <c r="RTR285" s="37"/>
      <c r="RTS285" s="37"/>
      <c r="RTT285" s="11"/>
      <c r="RTU285" s="24"/>
      <c r="RTV285" s="28"/>
      <c r="RTW285" s="11"/>
      <c r="RTX285" s="12"/>
      <c r="RTY285" s="27"/>
      <c r="RTZ285" s="37"/>
      <c r="RUA285" s="29"/>
      <c r="RUB285" s="36"/>
      <c r="RUC285" s="14"/>
      <c r="RUD285" s="11"/>
      <c r="RUE285" s="13"/>
      <c r="RUF285" s="12"/>
      <c r="RUG285" s="12"/>
      <c r="RUH285" s="11"/>
      <c r="RUI285" s="12"/>
      <c r="RUJ285" s="162"/>
      <c r="RUK285" s="37"/>
      <c r="RUL285" s="37"/>
      <c r="RUM285" s="37"/>
      <c r="RUN285" s="37"/>
      <c r="RUO285" s="37"/>
      <c r="RUP285" s="28"/>
      <c r="RUQ285" s="11"/>
      <c r="RUR285" s="10"/>
      <c r="RUS285" s="37"/>
      <c r="RUT285" s="162"/>
      <c r="RUU285" s="162"/>
      <c r="RUV285" s="29"/>
      <c r="RUW285" s="12"/>
      <c r="RUX285" s="37"/>
      <c r="RUY285" s="37"/>
      <c r="RUZ285" s="11"/>
      <c r="RVA285" s="24"/>
      <c r="RVB285" s="28"/>
      <c r="RVC285" s="11"/>
      <c r="RVD285" s="12"/>
      <c r="RVE285" s="27"/>
      <c r="RVF285" s="37"/>
      <c r="RVG285" s="29"/>
      <c r="RVH285" s="36"/>
      <c r="RVI285" s="14"/>
      <c r="RVJ285" s="11"/>
      <c r="RVK285" s="13"/>
      <c r="RVL285" s="12"/>
      <c r="RVM285" s="12"/>
      <c r="RVN285" s="11"/>
      <c r="RVO285" s="12"/>
      <c r="RVP285" s="162"/>
      <c r="RVQ285" s="37"/>
      <c r="RVR285" s="37"/>
      <c r="RVS285" s="37"/>
      <c r="RVT285" s="37"/>
      <c r="RVU285" s="37"/>
      <c r="RVV285" s="28"/>
      <c r="RVW285" s="11"/>
      <c r="RVX285" s="10"/>
      <c r="RVY285" s="37"/>
      <c r="RVZ285" s="162"/>
      <c r="RWA285" s="162"/>
      <c r="RWB285" s="29"/>
      <c r="RWC285" s="12"/>
      <c r="RWD285" s="37"/>
      <c r="RWE285" s="37"/>
      <c r="RWF285" s="11"/>
      <c r="RWG285" s="24"/>
      <c r="RWH285" s="28"/>
      <c r="RWI285" s="11"/>
      <c r="RWJ285" s="12"/>
      <c r="RWK285" s="27"/>
      <c r="RWL285" s="37"/>
      <c r="RWM285" s="29"/>
      <c r="RWN285" s="36"/>
      <c r="RWO285" s="14"/>
      <c r="RWP285" s="11"/>
      <c r="RWQ285" s="13"/>
      <c r="RWR285" s="12"/>
      <c r="RWS285" s="12"/>
      <c r="RWT285" s="11"/>
      <c r="RWU285" s="12"/>
      <c r="RWV285" s="162"/>
      <c r="RWW285" s="37"/>
      <c r="RWX285" s="37"/>
      <c r="RWY285" s="37"/>
      <c r="RWZ285" s="37"/>
      <c r="RXA285" s="37"/>
      <c r="RXB285" s="28"/>
      <c r="RXC285" s="11"/>
      <c r="RXD285" s="10"/>
      <c r="RXE285" s="37"/>
      <c r="RXF285" s="162"/>
      <c r="RXG285" s="162"/>
      <c r="RXH285" s="29"/>
      <c r="RXI285" s="12"/>
      <c r="RXJ285" s="37"/>
      <c r="RXK285" s="37"/>
      <c r="RXL285" s="11"/>
      <c r="RXM285" s="24"/>
      <c r="RXN285" s="28"/>
      <c r="RXO285" s="11"/>
      <c r="RXP285" s="12"/>
      <c r="RXQ285" s="27"/>
      <c r="RXR285" s="37"/>
      <c r="RXS285" s="29"/>
      <c r="RXT285" s="36"/>
      <c r="RXU285" s="14"/>
      <c r="RXV285" s="11"/>
      <c r="RXW285" s="13"/>
      <c r="RXX285" s="12"/>
      <c r="RXY285" s="12"/>
      <c r="RXZ285" s="11"/>
      <c r="RYA285" s="12"/>
      <c r="RYB285" s="162"/>
      <c r="RYC285" s="37"/>
      <c r="RYD285" s="37"/>
      <c r="RYE285" s="37"/>
      <c r="RYF285" s="37"/>
      <c r="RYG285" s="37"/>
      <c r="RYH285" s="28"/>
      <c r="RYI285" s="11"/>
      <c r="RYJ285" s="10"/>
      <c r="RYK285" s="37"/>
      <c r="RYL285" s="162"/>
      <c r="RYM285" s="162"/>
      <c r="RYN285" s="29"/>
      <c r="RYO285" s="12"/>
      <c r="RYP285" s="37"/>
      <c r="RYQ285" s="37"/>
      <c r="RYR285" s="11"/>
      <c r="RYS285" s="24"/>
      <c r="RYT285" s="28"/>
      <c r="RYU285" s="11"/>
      <c r="RYV285" s="12"/>
      <c r="RYW285" s="27"/>
      <c r="RYX285" s="37"/>
      <c r="RYY285" s="29"/>
      <c r="RYZ285" s="36"/>
      <c r="RZA285" s="14"/>
      <c r="RZB285" s="11"/>
      <c r="RZC285" s="13"/>
      <c r="RZD285" s="12"/>
      <c r="RZE285" s="12"/>
      <c r="RZF285" s="11"/>
      <c r="RZG285" s="12"/>
      <c r="RZH285" s="162"/>
      <c r="RZI285" s="37"/>
      <c r="RZJ285" s="37"/>
      <c r="RZK285" s="37"/>
      <c r="RZL285" s="37"/>
      <c r="RZM285" s="37"/>
      <c r="RZN285" s="28"/>
      <c r="RZO285" s="11"/>
      <c r="RZP285" s="10"/>
      <c r="RZQ285" s="37"/>
      <c r="RZR285" s="162"/>
      <c r="RZS285" s="162"/>
      <c r="RZT285" s="29"/>
      <c r="RZU285" s="12"/>
      <c r="RZV285" s="37"/>
      <c r="RZW285" s="37"/>
      <c r="RZX285" s="11"/>
      <c r="RZY285" s="24"/>
      <c r="RZZ285" s="28"/>
      <c r="SAA285" s="11"/>
      <c r="SAB285" s="12"/>
      <c r="SAC285" s="27"/>
      <c r="SAD285" s="37"/>
      <c r="SAE285" s="29"/>
      <c r="SAF285" s="36"/>
      <c r="SAG285" s="14"/>
      <c r="SAH285" s="11"/>
      <c r="SAI285" s="13"/>
      <c r="SAJ285" s="12"/>
      <c r="SAK285" s="12"/>
      <c r="SAL285" s="11"/>
      <c r="SAM285" s="12"/>
      <c r="SAN285" s="162"/>
      <c r="SAO285" s="37"/>
      <c r="SAP285" s="37"/>
      <c r="SAQ285" s="37"/>
      <c r="SAR285" s="37"/>
      <c r="SAS285" s="37"/>
      <c r="SAT285" s="28"/>
      <c r="SAU285" s="11"/>
      <c r="SAV285" s="10"/>
      <c r="SAW285" s="37"/>
      <c r="SAX285" s="162"/>
      <c r="SAY285" s="162"/>
      <c r="SAZ285" s="29"/>
      <c r="SBA285" s="12"/>
      <c r="SBB285" s="37"/>
      <c r="SBC285" s="37"/>
      <c r="SBD285" s="11"/>
      <c r="SBE285" s="24"/>
      <c r="SBF285" s="28"/>
      <c r="SBG285" s="11"/>
      <c r="SBH285" s="12"/>
      <c r="SBI285" s="27"/>
      <c r="SBJ285" s="37"/>
      <c r="SBK285" s="29"/>
      <c r="SBL285" s="36"/>
      <c r="SBM285" s="14"/>
      <c r="SBN285" s="11"/>
      <c r="SBO285" s="13"/>
      <c r="SBP285" s="12"/>
      <c r="SBQ285" s="12"/>
      <c r="SBR285" s="11"/>
      <c r="SBS285" s="12"/>
      <c r="SBT285" s="162"/>
      <c r="SBU285" s="37"/>
      <c r="SBV285" s="37"/>
      <c r="SBW285" s="37"/>
      <c r="SBX285" s="37"/>
      <c r="SBY285" s="37"/>
      <c r="SBZ285" s="28"/>
      <c r="SCA285" s="11"/>
      <c r="SCB285" s="10"/>
      <c r="SCC285" s="37"/>
      <c r="SCD285" s="162"/>
      <c r="SCE285" s="162"/>
      <c r="SCF285" s="29"/>
      <c r="SCG285" s="12"/>
      <c r="SCH285" s="37"/>
      <c r="SCI285" s="37"/>
      <c r="SCJ285" s="11"/>
      <c r="SCK285" s="24"/>
      <c r="SCL285" s="28"/>
      <c r="SCM285" s="11"/>
      <c r="SCN285" s="12"/>
      <c r="SCO285" s="27"/>
      <c r="SCP285" s="37"/>
      <c r="SCQ285" s="29"/>
      <c r="SCR285" s="36"/>
      <c r="SCS285" s="14"/>
      <c r="SCT285" s="11"/>
      <c r="SCU285" s="13"/>
      <c r="SCV285" s="12"/>
      <c r="SCW285" s="12"/>
      <c r="SCX285" s="11"/>
      <c r="SCY285" s="12"/>
      <c r="SCZ285" s="162"/>
      <c r="SDA285" s="37"/>
      <c r="SDB285" s="37"/>
      <c r="SDC285" s="37"/>
      <c r="SDD285" s="37"/>
      <c r="SDE285" s="37"/>
      <c r="SDF285" s="28"/>
      <c r="SDG285" s="11"/>
      <c r="SDH285" s="10"/>
      <c r="SDI285" s="37"/>
      <c r="SDJ285" s="162"/>
      <c r="SDK285" s="162"/>
      <c r="SDL285" s="29"/>
      <c r="SDM285" s="12"/>
      <c r="SDN285" s="37"/>
      <c r="SDO285" s="37"/>
      <c r="SDP285" s="11"/>
      <c r="SDQ285" s="24"/>
      <c r="SDR285" s="28"/>
      <c r="SDS285" s="11"/>
      <c r="SDT285" s="12"/>
      <c r="SDU285" s="27"/>
      <c r="SDV285" s="37"/>
      <c r="SDW285" s="29"/>
      <c r="SDX285" s="36"/>
      <c r="SDY285" s="14"/>
      <c r="SDZ285" s="11"/>
      <c r="SEA285" s="13"/>
      <c r="SEB285" s="12"/>
      <c r="SEC285" s="12"/>
      <c r="SED285" s="11"/>
      <c r="SEE285" s="12"/>
      <c r="SEF285" s="162"/>
      <c r="SEG285" s="37"/>
      <c r="SEH285" s="37"/>
      <c r="SEI285" s="37"/>
      <c r="SEJ285" s="37"/>
      <c r="SEK285" s="37"/>
      <c r="SEL285" s="28"/>
      <c r="SEM285" s="11"/>
      <c r="SEN285" s="10"/>
      <c r="SEO285" s="37"/>
      <c r="SEP285" s="162"/>
      <c r="SEQ285" s="162"/>
      <c r="SER285" s="29"/>
      <c r="SES285" s="12"/>
      <c r="SET285" s="37"/>
      <c r="SEU285" s="37"/>
      <c r="SEV285" s="11"/>
      <c r="SEW285" s="24"/>
      <c r="SEX285" s="28"/>
      <c r="SEY285" s="11"/>
      <c r="SEZ285" s="12"/>
      <c r="SFA285" s="27"/>
      <c r="SFB285" s="37"/>
      <c r="SFC285" s="29"/>
      <c r="SFD285" s="36"/>
      <c r="SFE285" s="14"/>
      <c r="SFF285" s="11"/>
      <c r="SFG285" s="13"/>
      <c r="SFH285" s="12"/>
      <c r="SFI285" s="12"/>
      <c r="SFJ285" s="11"/>
      <c r="SFK285" s="12"/>
      <c r="SFL285" s="162"/>
      <c r="SFM285" s="37"/>
      <c r="SFN285" s="37"/>
      <c r="SFO285" s="37"/>
      <c r="SFP285" s="37"/>
      <c r="SFQ285" s="37"/>
      <c r="SFR285" s="28"/>
      <c r="SFS285" s="11"/>
      <c r="SFT285" s="10"/>
      <c r="SFU285" s="37"/>
      <c r="SFV285" s="162"/>
      <c r="SFW285" s="162"/>
      <c r="SFX285" s="29"/>
      <c r="SFY285" s="12"/>
      <c r="SFZ285" s="37"/>
      <c r="SGA285" s="37"/>
      <c r="SGB285" s="11"/>
      <c r="SGC285" s="24"/>
      <c r="SGD285" s="28"/>
      <c r="SGE285" s="11"/>
      <c r="SGF285" s="12"/>
      <c r="SGG285" s="27"/>
      <c r="SGH285" s="37"/>
      <c r="SGI285" s="29"/>
      <c r="SGJ285" s="36"/>
      <c r="SGK285" s="14"/>
      <c r="SGL285" s="11"/>
      <c r="SGM285" s="13"/>
      <c r="SGN285" s="12"/>
      <c r="SGO285" s="12"/>
      <c r="SGP285" s="11"/>
      <c r="SGQ285" s="12"/>
      <c r="SGR285" s="162"/>
      <c r="SGS285" s="37"/>
      <c r="SGT285" s="37"/>
      <c r="SGU285" s="37"/>
      <c r="SGV285" s="37"/>
      <c r="SGW285" s="37"/>
      <c r="SGX285" s="28"/>
      <c r="SGY285" s="11"/>
      <c r="SGZ285" s="10"/>
      <c r="SHA285" s="37"/>
      <c r="SHB285" s="162"/>
      <c r="SHC285" s="162"/>
      <c r="SHD285" s="29"/>
      <c r="SHE285" s="12"/>
      <c r="SHF285" s="37"/>
      <c r="SHG285" s="37"/>
      <c r="SHH285" s="11"/>
      <c r="SHI285" s="24"/>
      <c r="SHJ285" s="28"/>
      <c r="SHK285" s="11"/>
      <c r="SHL285" s="12"/>
      <c r="SHM285" s="27"/>
      <c r="SHN285" s="37"/>
      <c r="SHO285" s="29"/>
      <c r="SHP285" s="36"/>
      <c r="SHQ285" s="14"/>
      <c r="SHR285" s="11"/>
      <c r="SHS285" s="13"/>
      <c r="SHT285" s="12"/>
      <c r="SHU285" s="12"/>
      <c r="SHV285" s="11"/>
      <c r="SHW285" s="12"/>
      <c r="SHX285" s="162"/>
      <c r="SHY285" s="37"/>
      <c r="SHZ285" s="37"/>
      <c r="SIA285" s="37"/>
      <c r="SIB285" s="37"/>
      <c r="SIC285" s="37"/>
      <c r="SID285" s="28"/>
      <c r="SIE285" s="11"/>
      <c r="SIF285" s="10"/>
      <c r="SIG285" s="37"/>
      <c r="SIH285" s="162"/>
      <c r="SII285" s="162"/>
      <c r="SIJ285" s="29"/>
      <c r="SIK285" s="12"/>
      <c r="SIL285" s="37"/>
      <c r="SIM285" s="37"/>
      <c r="SIN285" s="11"/>
      <c r="SIO285" s="24"/>
      <c r="SIP285" s="28"/>
      <c r="SIQ285" s="11"/>
      <c r="SIR285" s="12"/>
      <c r="SIS285" s="27"/>
      <c r="SIT285" s="37"/>
      <c r="SIU285" s="29"/>
      <c r="SIV285" s="36"/>
      <c r="SIW285" s="14"/>
      <c r="SIX285" s="11"/>
      <c r="SIY285" s="13"/>
      <c r="SIZ285" s="12"/>
      <c r="SJA285" s="12"/>
      <c r="SJB285" s="11"/>
      <c r="SJC285" s="12"/>
      <c r="SJD285" s="162"/>
      <c r="SJE285" s="37"/>
      <c r="SJF285" s="37"/>
      <c r="SJG285" s="37"/>
      <c r="SJH285" s="37"/>
      <c r="SJI285" s="37"/>
      <c r="SJJ285" s="28"/>
      <c r="SJK285" s="11"/>
      <c r="SJL285" s="10"/>
      <c r="SJM285" s="37"/>
      <c r="SJN285" s="162"/>
      <c r="SJO285" s="162"/>
      <c r="SJP285" s="29"/>
      <c r="SJQ285" s="12"/>
      <c r="SJR285" s="37"/>
      <c r="SJS285" s="37"/>
      <c r="SJT285" s="11"/>
      <c r="SJU285" s="24"/>
      <c r="SJV285" s="28"/>
      <c r="SJW285" s="11"/>
      <c r="SJX285" s="12"/>
      <c r="SJY285" s="27"/>
      <c r="SJZ285" s="37"/>
      <c r="SKA285" s="29"/>
      <c r="SKB285" s="36"/>
      <c r="SKC285" s="14"/>
      <c r="SKD285" s="11"/>
      <c r="SKE285" s="13"/>
      <c r="SKF285" s="12"/>
      <c r="SKG285" s="12"/>
      <c r="SKH285" s="11"/>
      <c r="SKI285" s="12"/>
      <c r="SKJ285" s="162"/>
      <c r="SKK285" s="37"/>
      <c r="SKL285" s="37"/>
      <c r="SKM285" s="37"/>
      <c r="SKN285" s="37"/>
      <c r="SKO285" s="37"/>
      <c r="SKP285" s="28"/>
      <c r="SKQ285" s="11"/>
      <c r="SKR285" s="10"/>
      <c r="SKS285" s="37"/>
      <c r="SKT285" s="162"/>
      <c r="SKU285" s="162"/>
      <c r="SKV285" s="29"/>
      <c r="SKW285" s="12"/>
      <c r="SKX285" s="37"/>
      <c r="SKY285" s="37"/>
      <c r="SKZ285" s="11"/>
      <c r="SLA285" s="24"/>
      <c r="SLB285" s="28"/>
      <c r="SLC285" s="11"/>
      <c r="SLD285" s="12"/>
      <c r="SLE285" s="27"/>
      <c r="SLF285" s="37"/>
      <c r="SLG285" s="29"/>
      <c r="SLH285" s="36"/>
      <c r="SLI285" s="14"/>
      <c r="SLJ285" s="11"/>
      <c r="SLK285" s="13"/>
      <c r="SLL285" s="12"/>
      <c r="SLM285" s="12"/>
      <c r="SLN285" s="11"/>
      <c r="SLO285" s="12"/>
      <c r="SLP285" s="162"/>
      <c r="SLQ285" s="37"/>
      <c r="SLR285" s="37"/>
      <c r="SLS285" s="37"/>
      <c r="SLT285" s="37"/>
      <c r="SLU285" s="37"/>
      <c r="SLV285" s="28"/>
      <c r="SLW285" s="11"/>
      <c r="SLX285" s="10"/>
      <c r="SLY285" s="37"/>
      <c r="SLZ285" s="162"/>
      <c r="SMA285" s="162"/>
      <c r="SMB285" s="29"/>
      <c r="SMC285" s="12"/>
      <c r="SMD285" s="37"/>
      <c r="SME285" s="37"/>
      <c r="SMF285" s="11"/>
      <c r="SMG285" s="24"/>
      <c r="SMH285" s="28"/>
      <c r="SMI285" s="11"/>
      <c r="SMJ285" s="12"/>
      <c r="SMK285" s="27"/>
      <c r="SML285" s="37"/>
      <c r="SMM285" s="29"/>
      <c r="SMN285" s="36"/>
      <c r="SMO285" s="14"/>
      <c r="SMP285" s="11"/>
      <c r="SMQ285" s="13"/>
      <c r="SMR285" s="12"/>
      <c r="SMS285" s="12"/>
      <c r="SMT285" s="11"/>
      <c r="SMU285" s="12"/>
      <c r="SMV285" s="162"/>
      <c r="SMW285" s="37"/>
      <c r="SMX285" s="37"/>
      <c r="SMY285" s="37"/>
      <c r="SMZ285" s="37"/>
      <c r="SNA285" s="37"/>
      <c r="SNB285" s="28"/>
      <c r="SNC285" s="11"/>
      <c r="SND285" s="10"/>
      <c r="SNE285" s="37"/>
      <c r="SNF285" s="162"/>
      <c r="SNG285" s="162"/>
      <c r="SNH285" s="29"/>
      <c r="SNI285" s="12"/>
      <c r="SNJ285" s="37"/>
      <c r="SNK285" s="37"/>
      <c r="SNL285" s="11"/>
      <c r="SNM285" s="24"/>
      <c r="SNN285" s="28"/>
      <c r="SNO285" s="11"/>
      <c r="SNP285" s="12"/>
      <c r="SNQ285" s="27"/>
      <c r="SNR285" s="37"/>
      <c r="SNS285" s="29"/>
      <c r="SNT285" s="36"/>
      <c r="SNU285" s="14"/>
      <c r="SNV285" s="11"/>
      <c r="SNW285" s="13"/>
      <c r="SNX285" s="12"/>
      <c r="SNY285" s="12"/>
      <c r="SNZ285" s="11"/>
      <c r="SOA285" s="12"/>
      <c r="SOB285" s="162"/>
      <c r="SOC285" s="37"/>
      <c r="SOD285" s="37"/>
      <c r="SOE285" s="37"/>
      <c r="SOF285" s="37"/>
      <c r="SOG285" s="37"/>
      <c r="SOH285" s="28"/>
      <c r="SOI285" s="11"/>
      <c r="SOJ285" s="10"/>
      <c r="SOK285" s="37"/>
      <c r="SOL285" s="162"/>
      <c r="SOM285" s="162"/>
      <c r="SON285" s="29"/>
      <c r="SOO285" s="12"/>
      <c r="SOP285" s="37"/>
      <c r="SOQ285" s="37"/>
      <c r="SOR285" s="11"/>
      <c r="SOS285" s="24"/>
      <c r="SOT285" s="28"/>
      <c r="SOU285" s="11"/>
      <c r="SOV285" s="12"/>
      <c r="SOW285" s="27"/>
      <c r="SOX285" s="37"/>
      <c r="SOY285" s="29"/>
      <c r="SOZ285" s="36"/>
      <c r="SPA285" s="14"/>
      <c r="SPB285" s="11"/>
      <c r="SPC285" s="13"/>
      <c r="SPD285" s="12"/>
      <c r="SPE285" s="12"/>
      <c r="SPF285" s="11"/>
      <c r="SPG285" s="12"/>
      <c r="SPH285" s="162"/>
      <c r="SPI285" s="37"/>
      <c r="SPJ285" s="37"/>
      <c r="SPK285" s="37"/>
      <c r="SPL285" s="37"/>
      <c r="SPM285" s="37"/>
      <c r="SPN285" s="28"/>
      <c r="SPO285" s="11"/>
      <c r="SPP285" s="10"/>
      <c r="SPQ285" s="37"/>
      <c r="SPR285" s="162"/>
      <c r="SPS285" s="162"/>
      <c r="SPT285" s="29"/>
      <c r="SPU285" s="12"/>
      <c r="SPV285" s="37"/>
      <c r="SPW285" s="37"/>
      <c r="SPX285" s="11"/>
      <c r="SPY285" s="24"/>
      <c r="SPZ285" s="28"/>
      <c r="SQA285" s="11"/>
      <c r="SQB285" s="12"/>
      <c r="SQC285" s="27"/>
      <c r="SQD285" s="37"/>
      <c r="SQE285" s="29"/>
      <c r="SQF285" s="36"/>
      <c r="SQG285" s="14"/>
      <c r="SQH285" s="11"/>
      <c r="SQI285" s="13"/>
      <c r="SQJ285" s="12"/>
      <c r="SQK285" s="12"/>
      <c r="SQL285" s="11"/>
      <c r="SQM285" s="12"/>
      <c r="SQN285" s="162"/>
      <c r="SQO285" s="37"/>
      <c r="SQP285" s="37"/>
      <c r="SQQ285" s="37"/>
      <c r="SQR285" s="37"/>
      <c r="SQS285" s="37"/>
      <c r="SQT285" s="28"/>
      <c r="SQU285" s="11"/>
      <c r="SQV285" s="10"/>
      <c r="SQW285" s="37"/>
      <c r="SQX285" s="162"/>
      <c r="SQY285" s="162"/>
      <c r="SQZ285" s="29"/>
      <c r="SRA285" s="12"/>
      <c r="SRB285" s="37"/>
      <c r="SRC285" s="37"/>
      <c r="SRD285" s="11"/>
      <c r="SRE285" s="24"/>
      <c r="SRF285" s="28"/>
      <c r="SRG285" s="11"/>
      <c r="SRH285" s="12"/>
      <c r="SRI285" s="27"/>
      <c r="SRJ285" s="37"/>
      <c r="SRK285" s="29"/>
      <c r="SRL285" s="36"/>
      <c r="SRM285" s="14"/>
      <c r="SRN285" s="11"/>
      <c r="SRO285" s="13"/>
      <c r="SRP285" s="12"/>
      <c r="SRQ285" s="12"/>
      <c r="SRR285" s="11"/>
      <c r="SRS285" s="12"/>
      <c r="SRT285" s="162"/>
      <c r="SRU285" s="37"/>
      <c r="SRV285" s="37"/>
      <c r="SRW285" s="37"/>
      <c r="SRX285" s="37"/>
      <c r="SRY285" s="37"/>
      <c r="SRZ285" s="28"/>
      <c r="SSA285" s="11"/>
      <c r="SSB285" s="10"/>
      <c r="SSC285" s="37"/>
      <c r="SSD285" s="162"/>
      <c r="SSE285" s="162"/>
      <c r="SSF285" s="29"/>
      <c r="SSG285" s="12"/>
      <c r="SSH285" s="37"/>
      <c r="SSI285" s="37"/>
      <c r="SSJ285" s="11"/>
      <c r="SSK285" s="24"/>
      <c r="SSL285" s="28"/>
      <c r="SSM285" s="11"/>
      <c r="SSN285" s="12"/>
      <c r="SSO285" s="27"/>
      <c r="SSP285" s="37"/>
      <c r="SSQ285" s="29"/>
      <c r="SSR285" s="36"/>
      <c r="SSS285" s="14"/>
      <c r="SST285" s="11"/>
      <c r="SSU285" s="13"/>
      <c r="SSV285" s="12"/>
      <c r="SSW285" s="12"/>
      <c r="SSX285" s="11"/>
      <c r="SSY285" s="12"/>
      <c r="SSZ285" s="162"/>
      <c r="STA285" s="37"/>
      <c r="STB285" s="37"/>
      <c r="STC285" s="37"/>
      <c r="STD285" s="37"/>
      <c r="STE285" s="37"/>
      <c r="STF285" s="28"/>
      <c r="STG285" s="11"/>
      <c r="STH285" s="10"/>
      <c r="STI285" s="37"/>
      <c r="STJ285" s="162"/>
      <c r="STK285" s="162"/>
      <c r="STL285" s="29"/>
      <c r="STM285" s="12"/>
      <c r="STN285" s="37"/>
      <c r="STO285" s="37"/>
      <c r="STP285" s="11"/>
      <c r="STQ285" s="24"/>
      <c r="STR285" s="28"/>
      <c r="STS285" s="11"/>
      <c r="STT285" s="12"/>
      <c r="STU285" s="27"/>
      <c r="STV285" s="37"/>
      <c r="STW285" s="29"/>
      <c r="STX285" s="36"/>
      <c r="STY285" s="14"/>
      <c r="STZ285" s="11"/>
      <c r="SUA285" s="13"/>
      <c r="SUB285" s="12"/>
      <c r="SUC285" s="12"/>
      <c r="SUD285" s="11"/>
      <c r="SUE285" s="12"/>
      <c r="SUF285" s="162"/>
      <c r="SUG285" s="37"/>
      <c r="SUH285" s="37"/>
      <c r="SUI285" s="37"/>
      <c r="SUJ285" s="37"/>
      <c r="SUK285" s="37"/>
      <c r="SUL285" s="28"/>
      <c r="SUM285" s="11"/>
      <c r="SUN285" s="10"/>
      <c r="SUO285" s="37"/>
      <c r="SUP285" s="162"/>
      <c r="SUQ285" s="162"/>
      <c r="SUR285" s="29"/>
      <c r="SUS285" s="12"/>
      <c r="SUT285" s="37"/>
      <c r="SUU285" s="37"/>
      <c r="SUV285" s="11"/>
      <c r="SUW285" s="24"/>
      <c r="SUX285" s="28"/>
      <c r="SUY285" s="11"/>
      <c r="SUZ285" s="12"/>
      <c r="SVA285" s="27"/>
      <c r="SVB285" s="37"/>
      <c r="SVC285" s="29"/>
      <c r="SVD285" s="36"/>
      <c r="SVE285" s="14"/>
      <c r="SVF285" s="11"/>
      <c r="SVG285" s="13"/>
      <c r="SVH285" s="12"/>
      <c r="SVI285" s="12"/>
      <c r="SVJ285" s="11"/>
      <c r="SVK285" s="12"/>
      <c r="SVL285" s="162"/>
      <c r="SVM285" s="37"/>
      <c r="SVN285" s="37"/>
      <c r="SVO285" s="37"/>
      <c r="SVP285" s="37"/>
      <c r="SVQ285" s="37"/>
      <c r="SVR285" s="28"/>
      <c r="SVS285" s="11"/>
      <c r="SVT285" s="10"/>
      <c r="SVU285" s="37"/>
      <c r="SVV285" s="162"/>
      <c r="SVW285" s="162"/>
      <c r="SVX285" s="29"/>
      <c r="SVY285" s="12"/>
      <c r="SVZ285" s="37"/>
      <c r="SWA285" s="37"/>
      <c r="SWB285" s="11"/>
      <c r="SWC285" s="24"/>
      <c r="SWD285" s="28"/>
      <c r="SWE285" s="11"/>
      <c r="SWF285" s="12"/>
      <c r="SWG285" s="27"/>
      <c r="SWH285" s="37"/>
      <c r="SWI285" s="29"/>
      <c r="SWJ285" s="36"/>
      <c r="SWK285" s="14"/>
      <c r="SWL285" s="11"/>
      <c r="SWM285" s="13"/>
      <c r="SWN285" s="12"/>
      <c r="SWO285" s="12"/>
      <c r="SWP285" s="11"/>
      <c r="SWQ285" s="12"/>
      <c r="SWR285" s="162"/>
      <c r="SWS285" s="37"/>
      <c r="SWT285" s="37"/>
      <c r="SWU285" s="37"/>
      <c r="SWV285" s="37"/>
      <c r="SWW285" s="37"/>
      <c r="SWX285" s="28"/>
      <c r="SWY285" s="11"/>
      <c r="SWZ285" s="10"/>
      <c r="SXA285" s="37"/>
      <c r="SXB285" s="162"/>
      <c r="SXC285" s="162"/>
      <c r="SXD285" s="29"/>
      <c r="SXE285" s="12"/>
      <c r="SXF285" s="37"/>
      <c r="SXG285" s="37"/>
      <c r="SXH285" s="11"/>
      <c r="SXI285" s="24"/>
      <c r="SXJ285" s="28"/>
      <c r="SXK285" s="11"/>
      <c r="SXL285" s="12"/>
      <c r="SXM285" s="27"/>
      <c r="SXN285" s="37"/>
      <c r="SXO285" s="29"/>
      <c r="SXP285" s="36"/>
      <c r="SXQ285" s="14"/>
      <c r="SXR285" s="11"/>
      <c r="SXS285" s="13"/>
      <c r="SXT285" s="12"/>
      <c r="SXU285" s="12"/>
      <c r="SXV285" s="11"/>
      <c r="SXW285" s="12"/>
      <c r="SXX285" s="162"/>
      <c r="SXY285" s="37"/>
      <c r="SXZ285" s="37"/>
      <c r="SYA285" s="37"/>
      <c r="SYB285" s="37"/>
      <c r="SYC285" s="37"/>
      <c r="SYD285" s="28"/>
      <c r="SYE285" s="11"/>
      <c r="SYF285" s="10"/>
      <c r="SYG285" s="37"/>
      <c r="SYH285" s="162"/>
      <c r="SYI285" s="162"/>
      <c r="SYJ285" s="29"/>
      <c r="SYK285" s="12"/>
      <c r="SYL285" s="37"/>
      <c r="SYM285" s="37"/>
      <c r="SYN285" s="11"/>
      <c r="SYO285" s="24"/>
      <c r="SYP285" s="28"/>
      <c r="SYQ285" s="11"/>
      <c r="SYR285" s="12"/>
      <c r="SYS285" s="27"/>
      <c r="SYT285" s="37"/>
      <c r="SYU285" s="29"/>
      <c r="SYV285" s="36"/>
      <c r="SYW285" s="14"/>
      <c r="SYX285" s="11"/>
      <c r="SYY285" s="13"/>
      <c r="SYZ285" s="12"/>
      <c r="SZA285" s="12"/>
      <c r="SZB285" s="11"/>
      <c r="SZC285" s="12"/>
      <c r="SZD285" s="162"/>
      <c r="SZE285" s="37"/>
      <c r="SZF285" s="37"/>
      <c r="SZG285" s="37"/>
      <c r="SZH285" s="37"/>
      <c r="SZI285" s="37"/>
      <c r="SZJ285" s="28"/>
      <c r="SZK285" s="11"/>
      <c r="SZL285" s="10"/>
      <c r="SZM285" s="37"/>
      <c r="SZN285" s="162"/>
      <c r="SZO285" s="162"/>
      <c r="SZP285" s="29"/>
      <c r="SZQ285" s="12"/>
      <c r="SZR285" s="37"/>
      <c r="SZS285" s="37"/>
      <c r="SZT285" s="11"/>
      <c r="SZU285" s="24"/>
      <c r="SZV285" s="28"/>
      <c r="SZW285" s="11"/>
      <c r="SZX285" s="12"/>
      <c r="SZY285" s="27"/>
      <c r="SZZ285" s="37"/>
      <c r="TAA285" s="29"/>
      <c r="TAB285" s="36"/>
      <c r="TAC285" s="14"/>
      <c r="TAD285" s="11"/>
      <c r="TAE285" s="13"/>
      <c r="TAF285" s="12"/>
      <c r="TAG285" s="12"/>
      <c r="TAH285" s="11"/>
      <c r="TAI285" s="12"/>
      <c r="TAJ285" s="162"/>
      <c r="TAK285" s="37"/>
      <c r="TAL285" s="37"/>
      <c r="TAM285" s="37"/>
      <c r="TAN285" s="37"/>
      <c r="TAO285" s="37"/>
      <c r="TAP285" s="28"/>
      <c r="TAQ285" s="11"/>
      <c r="TAR285" s="10"/>
      <c r="TAS285" s="37"/>
      <c r="TAT285" s="162"/>
      <c r="TAU285" s="162"/>
      <c r="TAV285" s="29"/>
      <c r="TAW285" s="12"/>
      <c r="TAX285" s="37"/>
      <c r="TAY285" s="37"/>
      <c r="TAZ285" s="11"/>
      <c r="TBA285" s="24"/>
      <c r="TBB285" s="28"/>
      <c r="TBC285" s="11"/>
      <c r="TBD285" s="12"/>
      <c r="TBE285" s="27"/>
      <c r="TBF285" s="37"/>
      <c r="TBG285" s="29"/>
      <c r="TBH285" s="36"/>
      <c r="TBI285" s="14"/>
      <c r="TBJ285" s="11"/>
      <c r="TBK285" s="13"/>
      <c r="TBL285" s="12"/>
      <c r="TBM285" s="12"/>
      <c r="TBN285" s="11"/>
      <c r="TBO285" s="12"/>
      <c r="TBP285" s="162"/>
      <c r="TBQ285" s="37"/>
      <c r="TBR285" s="37"/>
      <c r="TBS285" s="37"/>
      <c r="TBT285" s="37"/>
      <c r="TBU285" s="37"/>
      <c r="TBV285" s="28"/>
      <c r="TBW285" s="11"/>
      <c r="TBX285" s="10"/>
      <c r="TBY285" s="37"/>
      <c r="TBZ285" s="162"/>
      <c r="TCA285" s="162"/>
      <c r="TCB285" s="29"/>
      <c r="TCC285" s="12"/>
      <c r="TCD285" s="37"/>
      <c r="TCE285" s="37"/>
      <c r="TCF285" s="11"/>
      <c r="TCG285" s="24"/>
      <c r="TCH285" s="28"/>
      <c r="TCI285" s="11"/>
      <c r="TCJ285" s="12"/>
      <c r="TCK285" s="27"/>
      <c r="TCL285" s="37"/>
      <c r="TCM285" s="29"/>
      <c r="TCN285" s="36"/>
      <c r="TCO285" s="14"/>
      <c r="TCP285" s="11"/>
      <c r="TCQ285" s="13"/>
      <c r="TCR285" s="12"/>
      <c r="TCS285" s="12"/>
      <c r="TCT285" s="11"/>
      <c r="TCU285" s="12"/>
      <c r="TCV285" s="162"/>
      <c r="TCW285" s="37"/>
      <c r="TCX285" s="37"/>
      <c r="TCY285" s="37"/>
      <c r="TCZ285" s="37"/>
      <c r="TDA285" s="37"/>
      <c r="TDB285" s="28"/>
      <c r="TDC285" s="11"/>
      <c r="TDD285" s="10"/>
      <c r="TDE285" s="37"/>
      <c r="TDF285" s="162"/>
      <c r="TDG285" s="162"/>
      <c r="TDH285" s="29"/>
      <c r="TDI285" s="12"/>
      <c r="TDJ285" s="37"/>
      <c r="TDK285" s="37"/>
      <c r="TDL285" s="11"/>
      <c r="TDM285" s="24"/>
      <c r="TDN285" s="28"/>
      <c r="TDO285" s="11"/>
      <c r="TDP285" s="12"/>
      <c r="TDQ285" s="27"/>
      <c r="TDR285" s="37"/>
      <c r="TDS285" s="29"/>
      <c r="TDT285" s="36"/>
      <c r="TDU285" s="14"/>
      <c r="TDV285" s="11"/>
      <c r="TDW285" s="13"/>
      <c r="TDX285" s="12"/>
      <c r="TDY285" s="12"/>
      <c r="TDZ285" s="11"/>
      <c r="TEA285" s="12"/>
      <c r="TEB285" s="162"/>
      <c r="TEC285" s="37"/>
      <c r="TED285" s="37"/>
      <c r="TEE285" s="37"/>
      <c r="TEF285" s="37"/>
      <c r="TEG285" s="37"/>
      <c r="TEH285" s="28"/>
      <c r="TEI285" s="11"/>
      <c r="TEJ285" s="10"/>
      <c r="TEK285" s="37"/>
      <c r="TEL285" s="162"/>
      <c r="TEM285" s="162"/>
      <c r="TEN285" s="29"/>
      <c r="TEO285" s="12"/>
      <c r="TEP285" s="37"/>
      <c r="TEQ285" s="37"/>
      <c r="TER285" s="11"/>
      <c r="TES285" s="24"/>
      <c r="TET285" s="28"/>
      <c r="TEU285" s="11"/>
      <c r="TEV285" s="12"/>
      <c r="TEW285" s="27"/>
      <c r="TEX285" s="37"/>
      <c r="TEY285" s="29"/>
      <c r="TEZ285" s="36"/>
      <c r="TFA285" s="14"/>
      <c r="TFB285" s="11"/>
      <c r="TFC285" s="13"/>
      <c r="TFD285" s="12"/>
      <c r="TFE285" s="12"/>
      <c r="TFF285" s="11"/>
      <c r="TFG285" s="12"/>
      <c r="TFH285" s="162"/>
      <c r="TFI285" s="37"/>
      <c r="TFJ285" s="37"/>
      <c r="TFK285" s="37"/>
      <c r="TFL285" s="37"/>
      <c r="TFM285" s="37"/>
      <c r="TFN285" s="28"/>
      <c r="TFO285" s="11"/>
      <c r="TFP285" s="10"/>
      <c r="TFQ285" s="37"/>
      <c r="TFR285" s="162"/>
      <c r="TFS285" s="162"/>
      <c r="TFT285" s="29"/>
      <c r="TFU285" s="12"/>
      <c r="TFV285" s="37"/>
      <c r="TFW285" s="37"/>
      <c r="TFX285" s="11"/>
      <c r="TFY285" s="24"/>
      <c r="TFZ285" s="28"/>
      <c r="TGA285" s="11"/>
      <c r="TGB285" s="12"/>
      <c r="TGC285" s="27"/>
      <c r="TGD285" s="37"/>
      <c r="TGE285" s="29"/>
      <c r="TGF285" s="36"/>
      <c r="TGG285" s="14"/>
      <c r="TGH285" s="11"/>
      <c r="TGI285" s="13"/>
      <c r="TGJ285" s="12"/>
      <c r="TGK285" s="12"/>
      <c r="TGL285" s="11"/>
      <c r="TGM285" s="12"/>
      <c r="TGN285" s="162"/>
      <c r="TGO285" s="37"/>
      <c r="TGP285" s="37"/>
      <c r="TGQ285" s="37"/>
      <c r="TGR285" s="37"/>
      <c r="TGS285" s="37"/>
      <c r="TGT285" s="28"/>
      <c r="TGU285" s="11"/>
      <c r="TGV285" s="10"/>
      <c r="TGW285" s="37"/>
      <c r="TGX285" s="162"/>
      <c r="TGY285" s="162"/>
      <c r="TGZ285" s="29"/>
      <c r="THA285" s="12"/>
      <c r="THB285" s="37"/>
      <c r="THC285" s="37"/>
      <c r="THD285" s="11"/>
      <c r="THE285" s="24"/>
      <c r="THF285" s="28"/>
      <c r="THG285" s="11"/>
      <c r="THH285" s="12"/>
      <c r="THI285" s="27"/>
      <c r="THJ285" s="37"/>
      <c r="THK285" s="29"/>
      <c r="THL285" s="36"/>
      <c r="THM285" s="14"/>
      <c r="THN285" s="11"/>
      <c r="THO285" s="13"/>
      <c r="THP285" s="12"/>
      <c r="THQ285" s="12"/>
      <c r="THR285" s="11"/>
      <c r="THS285" s="12"/>
      <c r="THT285" s="162"/>
      <c r="THU285" s="37"/>
      <c r="THV285" s="37"/>
      <c r="THW285" s="37"/>
      <c r="THX285" s="37"/>
      <c r="THY285" s="37"/>
      <c r="THZ285" s="28"/>
      <c r="TIA285" s="11"/>
      <c r="TIB285" s="10"/>
      <c r="TIC285" s="37"/>
      <c r="TID285" s="162"/>
      <c r="TIE285" s="162"/>
      <c r="TIF285" s="29"/>
      <c r="TIG285" s="12"/>
      <c r="TIH285" s="37"/>
      <c r="TII285" s="37"/>
      <c r="TIJ285" s="11"/>
      <c r="TIK285" s="24"/>
      <c r="TIL285" s="28"/>
      <c r="TIM285" s="11"/>
      <c r="TIN285" s="12"/>
      <c r="TIO285" s="27"/>
      <c r="TIP285" s="37"/>
      <c r="TIQ285" s="29"/>
      <c r="TIR285" s="36"/>
      <c r="TIS285" s="14"/>
      <c r="TIT285" s="11"/>
      <c r="TIU285" s="13"/>
      <c r="TIV285" s="12"/>
      <c r="TIW285" s="12"/>
      <c r="TIX285" s="11"/>
      <c r="TIY285" s="12"/>
      <c r="TIZ285" s="162"/>
      <c r="TJA285" s="37"/>
      <c r="TJB285" s="37"/>
      <c r="TJC285" s="37"/>
      <c r="TJD285" s="37"/>
      <c r="TJE285" s="37"/>
      <c r="TJF285" s="28"/>
      <c r="TJG285" s="11"/>
      <c r="TJH285" s="10"/>
      <c r="TJI285" s="37"/>
      <c r="TJJ285" s="162"/>
      <c r="TJK285" s="162"/>
      <c r="TJL285" s="29"/>
      <c r="TJM285" s="12"/>
      <c r="TJN285" s="37"/>
      <c r="TJO285" s="37"/>
      <c r="TJP285" s="11"/>
      <c r="TJQ285" s="24"/>
      <c r="TJR285" s="28"/>
      <c r="TJS285" s="11"/>
      <c r="TJT285" s="12"/>
      <c r="TJU285" s="27"/>
      <c r="TJV285" s="37"/>
      <c r="TJW285" s="29"/>
      <c r="TJX285" s="36"/>
      <c r="TJY285" s="14"/>
      <c r="TJZ285" s="11"/>
      <c r="TKA285" s="13"/>
      <c r="TKB285" s="12"/>
      <c r="TKC285" s="12"/>
      <c r="TKD285" s="11"/>
      <c r="TKE285" s="12"/>
      <c r="TKF285" s="162"/>
      <c r="TKG285" s="37"/>
      <c r="TKH285" s="37"/>
      <c r="TKI285" s="37"/>
      <c r="TKJ285" s="37"/>
      <c r="TKK285" s="37"/>
      <c r="TKL285" s="28"/>
      <c r="TKM285" s="11"/>
      <c r="TKN285" s="10"/>
      <c r="TKO285" s="37"/>
      <c r="TKP285" s="162"/>
      <c r="TKQ285" s="162"/>
      <c r="TKR285" s="29"/>
      <c r="TKS285" s="12"/>
      <c r="TKT285" s="37"/>
      <c r="TKU285" s="37"/>
      <c r="TKV285" s="11"/>
      <c r="TKW285" s="24"/>
      <c r="TKX285" s="28"/>
      <c r="TKY285" s="11"/>
      <c r="TKZ285" s="12"/>
      <c r="TLA285" s="27"/>
      <c r="TLB285" s="37"/>
      <c r="TLC285" s="29"/>
      <c r="TLD285" s="36"/>
      <c r="TLE285" s="14"/>
      <c r="TLF285" s="11"/>
      <c r="TLG285" s="13"/>
      <c r="TLH285" s="12"/>
      <c r="TLI285" s="12"/>
      <c r="TLJ285" s="11"/>
      <c r="TLK285" s="12"/>
      <c r="TLL285" s="162"/>
      <c r="TLM285" s="37"/>
      <c r="TLN285" s="37"/>
      <c r="TLO285" s="37"/>
      <c r="TLP285" s="37"/>
      <c r="TLQ285" s="37"/>
      <c r="TLR285" s="28"/>
      <c r="TLS285" s="11"/>
      <c r="TLT285" s="10"/>
      <c r="TLU285" s="37"/>
      <c r="TLV285" s="162"/>
      <c r="TLW285" s="162"/>
      <c r="TLX285" s="29"/>
      <c r="TLY285" s="12"/>
      <c r="TLZ285" s="37"/>
      <c r="TMA285" s="37"/>
      <c r="TMB285" s="11"/>
      <c r="TMC285" s="24"/>
      <c r="TMD285" s="28"/>
      <c r="TME285" s="11"/>
      <c r="TMF285" s="12"/>
      <c r="TMG285" s="27"/>
      <c r="TMH285" s="37"/>
      <c r="TMI285" s="29"/>
      <c r="TMJ285" s="36"/>
      <c r="TMK285" s="14"/>
      <c r="TML285" s="11"/>
      <c r="TMM285" s="13"/>
      <c r="TMN285" s="12"/>
      <c r="TMO285" s="12"/>
      <c r="TMP285" s="11"/>
      <c r="TMQ285" s="12"/>
      <c r="TMR285" s="162"/>
      <c r="TMS285" s="37"/>
      <c r="TMT285" s="37"/>
      <c r="TMU285" s="37"/>
      <c r="TMV285" s="37"/>
      <c r="TMW285" s="37"/>
      <c r="TMX285" s="28"/>
      <c r="TMY285" s="11"/>
      <c r="TMZ285" s="10"/>
      <c r="TNA285" s="37"/>
      <c r="TNB285" s="162"/>
      <c r="TNC285" s="162"/>
      <c r="TND285" s="29"/>
      <c r="TNE285" s="12"/>
      <c r="TNF285" s="37"/>
      <c r="TNG285" s="37"/>
      <c r="TNH285" s="11"/>
      <c r="TNI285" s="24"/>
      <c r="TNJ285" s="28"/>
      <c r="TNK285" s="11"/>
      <c r="TNL285" s="12"/>
      <c r="TNM285" s="27"/>
      <c r="TNN285" s="37"/>
      <c r="TNO285" s="29"/>
      <c r="TNP285" s="36"/>
      <c r="TNQ285" s="14"/>
      <c r="TNR285" s="11"/>
      <c r="TNS285" s="13"/>
      <c r="TNT285" s="12"/>
      <c r="TNU285" s="12"/>
      <c r="TNV285" s="11"/>
      <c r="TNW285" s="12"/>
      <c r="TNX285" s="162"/>
      <c r="TNY285" s="37"/>
      <c r="TNZ285" s="37"/>
      <c r="TOA285" s="37"/>
      <c r="TOB285" s="37"/>
      <c r="TOC285" s="37"/>
      <c r="TOD285" s="28"/>
      <c r="TOE285" s="11"/>
      <c r="TOF285" s="10"/>
      <c r="TOG285" s="37"/>
      <c r="TOH285" s="162"/>
      <c r="TOI285" s="162"/>
      <c r="TOJ285" s="29"/>
      <c r="TOK285" s="12"/>
      <c r="TOL285" s="37"/>
      <c r="TOM285" s="37"/>
      <c r="TON285" s="11"/>
      <c r="TOO285" s="24"/>
      <c r="TOP285" s="28"/>
      <c r="TOQ285" s="11"/>
      <c r="TOR285" s="12"/>
      <c r="TOS285" s="27"/>
      <c r="TOT285" s="37"/>
      <c r="TOU285" s="29"/>
      <c r="TOV285" s="36"/>
      <c r="TOW285" s="14"/>
      <c r="TOX285" s="11"/>
      <c r="TOY285" s="13"/>
      <c r="TOZ285" s="12"/>
      <c r="TPA285" s="12"/>
      <c r="TPB285" s="11"/>
      <c r="TPC285" s="12"/>
      <c r="TPD285" s="162"/>
      <c r="TPE285" s="37"/>
      <c r="TPF285" s="37"/>
      <c r="TPG285" s="37"/>
      <c r="TPH285" s="37"/>
      <c r="TPI285" s="37"/>
      <c r="TPJ285" s="28"/>
      <c r="TPK285" s="11"/>
      <c r="TPL285" s="10"/>
      <c r="TPM285" s="37"/>
      <c r="TPN285" s="162"/>
      <c r="TPO285" s="162"/>
      <c r="TPP285" s="29"/>
      <c r="TPQ285" s="12"/>
      <c r="TPR285" s="37"/>
      <c r="TPS285" s="37"/>
      <c r="TPT285" s="11"/>
      <c r="TPU285" s="24"/>
      <c r="TPV285" s="28"/>
      <c r="TPW285" s="11"/>
      <c r="TPX285" s="12"/>
      <c r="TPY285" s="27"/>
      <c r="TPZ285" s="37"/>
      <c r="TQA285" s="29"/>
      <c r="TQB285" s="36"/>
      <c r="TQC285" s="14"/>
      <c r="TQD285" s="11"/>
      <c r="TQE285" s="13"/>
      <c r="TQF285" s="12"/>
      <c r="TQG285" s="12"/>
      <c r="TQH285" s="11"/>
      <c r="TQI285" s="12"/>
      <c r="TQJ285" s="162"/>
      <c r="TQK285" s="37"/>
      <c r="TQL285" s="37"/>
      <c r="TQM285" s="37"/>
      <c r="TQN285" s="37"/>
      <c r="TQO285" s="37"/>
      <c r="TQP285" s="28"/>
      <c r="TQQ285" s="11"/>
      <c r="TQR285" s="10"/>
      <c r="TQS285" s="37"/>
      <c r="TQT285" s="162"/>
      <c r="TQU285" s="162"/>
      <c r="TQV285" s="29"/>
      <c r="TQW285" s="12"/>
      <c r="TQX285" s="37"/>
      <c r="TQY285" s="37"/>
      <c r="TQZ285" s="11"/>
      <c r="TRA285" s="24"/>
      <c r="TRB285" s="28"/>
      <c r="TRC285" s="11"/>
      <c r="TRD285" s="12"/>
      <c r="TRE285" s="27"/>
      <c r="TRF285" s="37"/>
      <c r="TRG285" s="29"/>
      <c r="TRH285" s="36"/>
      <c r="TRI285" s="14"/>
      <c r="TRJ285" s="11"/>
      <c r="TRK285" s="13"/>
      <c r="TRL285" s="12"/>
      <c r="TRM285" s="12"/>
      <c r="TRN285" s="11"/>
      <c r="TRO285" s="12"/>
      <c r="TRP285" s="162"/>
      <c r="TRQ285" s="37"/>
      <c r="TRR285" s="37"/>
      <c r="TRS285" s="37"/>
      <c r="TRT285" s="37"/>
      <c r="TRU285" s="37"/>
      <c r="TRV285" s="28"/>
      <c r="TRW285" s="11"/>
      <c r="TRX285" s="10"/>
      <c r="TRY285" s="37"/>
      <c r="TRZ285" s="162"/>
      <c r="TSA285" s="162"/>
      <c r="TSB285" s="29"/>
      <c r="TSC285" s="12"/>
      <c r="TSD285" s="37"/>
      <c r="TSE285" s="37"/>
      <c r="TSF285" s="11"/>
      <c r="TSG285" s="24"/>
      <c r="TSH285" s="28"/>
      <c r="TSI285" s="11"/>
      <c r="TSJ285" s="12"/>
      <c r="TSK285" s="27"/>
      <c r="TSL285" s="37"/>
      <c r="TSM285" s="29"/>
      <c r="TSN285" s="36"/>
      <c r="TSO285" s="14"/>
      <c r="TSP285" s="11"/>
      <c r="TSQ285" s="13"/>
      <c r="TSR285" s="12"/>
      <c r="TSS285" s="12"/>
      <c r="TST285" s="11"/>
      <c r="TSU285" s="12"/>
      <c r="TSV285" s="162"/>
      <c r="TSW285" s="37"/>
      <c r="TSX285" s="37"/>
      <c r="TSY285" s="37"/>
      <c r="TSZ285" s="37"/>
      <c r="TTA285" s="37"/>
      <c r="TTB285" s="28"/>
      <c r="TTC285" s="11"/>
      <c r="TTD285" s="10"/>
      <c r="TTE285" s="37"/>
      <c r="TTF285" s="162"/>
      <c r="TTG285" s="162"/>
      <c r="TTH285" s="29"/>
      <c r="TTI285" s="12"/>
      <c r="TTJ285" s="37"/>
      <c r="TTK285" s="37"/>
      <c r="TTL285" s="11"/>
      <c r="TTM285" s="24"/>
      <c r="TTN285" s="28"/>
      <c r="TTO285" s="11"/>
      <c r="TTP285" s="12"/>
      <c r="TTQ285" s="27"/>
      <c r="TTR285" s="37"/>
      <c r="TTS285" s="29"/>
      <c r="TTT285" s="36"/>
      <c r="TTU285" s="14"/>
      <c r="TTV285" s="11"/>
      <c r="TTW285" s="13"/>
      <c r="TTX285" s="12"/>
      <c r="TTY285" s="12"/>
      <c r="TTZ285" s="11"/>
      <c r="TUA285" s="12"/>
      <c r="TUB285" s="162"/>
      <c r="TUC285" s="37"/>
      <c r="TUD285" s="37"/>
      <c r="TUE285" s="37"/>
      <c r="TUF285" s="37"/>
      <c r="TUG285" s="37"/>
      <c r="TUH285" s="28"/>
      <c r="TUI285" s="11"/>
      <c r="TUJ285" s="10"/>
      <c r="TUK285" s="37"/>
      <c r="TUL285" s="162"/>
      <c r="TUM285" s="162"/>
      <c r="TUN285" s="29"/>
      <c r="TUO285" s="12"/>
      <c r="TUP285" s="37"/>
      <c r="TUQ285" s="37"/>
      <c r="TUR285" s="11"/>
      <c r="TUS285" s="24"/>
      <c r="TUT285" s="28"/>
      <c r="TUU285" s="11"/>
      <c r="TUV285" s="12"/>
      <c r="TUW285" s="27"/>
      <c r="TUX285" s="37"/>
      <c r="TUY285" s="29"/>
      <c r="TUZ285" s="36"/>
      <c r="TVA285" s="14"/>
      <c r="TVB285" s="11"/>
      <c r="TVC285" s="13"/>
      <c r="TVD285" s="12"/>
      <c r="TVE285" s="12"/>
      <c r="TVF285" s="11"/>
      <c r="TVG285" s="12"/>
      <c r="TVH285" s="162"/>
      <c r="TVI285" s="37"/>
      <c r="TVJ285" s="37"/>
      <c r="TVK285" s="37"/>
      <c r="TVL285" s="37"/>
      <c r="TVM285" s="37"/>
      <c r="TVN285" s="28"/>
      <c r="TVO285" s="11"/>
      <c r="TVP285" s="10"/>
      <c r="TVQ285" s="37"/>
      <c r="TVR285" s="162"/>
      <c r="TVS285" s="162"/>
      <c r="TVT285" s="29"/>
      <c r="TVU285" s="12"/>
      <c r="TVV285" s="37"/>
      <c r="TVW285" s="37"/>
      <c r="TVX285" s="11"/>
      <c r="TVY285" s="24"/>
      <c r="TVZ285" s="28"/>
      <c r="TWA285" s="11"/>
      <c r="TWB285" s="12"/>
      <c r="TWC285" s="27"/>
      <c r="TWD285" s="37"/>
      <c r="TWE285" s="29"/>
      <c r="TWF285" s="36"/>
      <c r="TWG285" s="14"/>
      <c r="TWH285" s="11"/>
      <c r="TWI285" s="13"/>
      <c r="TWJ285" s="12"/>
      <c r="TWK285" s="12"/>
      <c r="TWL285" s="11"/>
      <c r="TWM285" s="12"/>
      <c r="TWN285" s="162"/>
      <c r="TWO285" s="37"/>
      <c r="TWP285" s="37"/>
      <c r="TWQ285" s="37"/>
      <c r="TWR285" s="37"/>
      <c r="TWS285" s="37"/>
      <c r="TWT285" s="28"/>
      <c r="TWU285" s="11"/>
      <c r="TWV285" s="10"/>
      <c r="TWW285" s="37"/>
      <c r="TWX285" s="162"/>
      <c r="TWY285" s="162"/>
      <c r="TWZ285" s="29"/>
      <c r="TXA285" s="12"/>
      <c r="TXB285" s="37"/>
      <c r="TXC285" s="37"/>
      <c r="TXD285" s="11"/>
      <c r="TXE285" s="24"/>
      <c r="TXF285" s="28"/>
      <c r="TXG285" s="11"/>
      <c r="TXH285" s="12"/>
      <c r="TXI285" s="27"/>
      <c r="TXJ285" s="37"/>
      <c r="TXK285" s="29"/>
      <c r="TXL285" s="36"/>
      <c r="TXM285" s="14"/>
      <c r="TXN285" s="11"/>
      <c r="TXO285" s="13"/>
      <c r="TXP285" s="12"/>
      <c r="TXQ285" s="12"/>
      <c r="TXR285" s="11"/>
      <c r="TXS285" s="12"/>
      <c r="TXT285" s="162"/>
      <c r="TXU285" s="37"/>
      <c r="TXV285" s="37"/>
      <c r="TXW285" s="37"/>
      <c r="TXX285" s="37"/>
      <c r="TXY285" s="37"/>
      <c r="TXZ285" s="28"/>
      <c r="TYA285" s="11"/>
      <c r="TYB285" s="10"/>
      <c r="TYC285" s="37"/>
      <c r="TYD285" s="162"/>
      <c r="TYE285" s="162"/>
      <c r="TYF285" s="29"/>
      <c r="TYG285" s="12"/>
      <c r="TYH285" s="37"/>
      <c r="TYI285" s="37"/>
      <c r="TYJ285" s="11"/>
      <c r="TYK285" s="24"/>
      <c r="TYL285" s="28"/>
      <c r="TYM285" s="11"/>
      <c r="TYN285" s="12"/>
      <c r="TYO285" s="27"/>
      <c r="TYP285" s="37"/>
      <c r="TYQ285" s="29"/>
      <c r="TYR285" s="36"/>
      <c r="TYS285" s="14"/>
      <c r="TYT285" s="11"/>
      <c r="TYU285" s="13"/>
      <c r="TYV285" s="12"/>
      <c r="TYW285" s="12"/>
      <c r="TYX285" s="11"/>
      <c r="TYY285" s="12"/>
      <c r="TYZ285" s="162"/>
      <c r="TZA285" s="37"/>
      <c r="TZB285" s="37"/>
      <c r="TZC285" s="37"/>
      <c r="TZD285" s="37"/>
      <c r="TZE285" s="37"/>
      <c r="TZF285" s="28"/>
      <c r="TZG285" s="11"/>
      <c r="TZH285" s="10"/>
      <c r="TZI285" s="37"/>
      <c r="TZJ285" s="162"/>
      <c r="TZK285" s="162"/>
      <c r="TZL285" s="29"/>
      <c r="TZM285" s="12"/>
      <c r="TZN285" s="37"/>
      <c r="TZO285" s="37"/>
      <c r="TZP285" s="11"/>
      <c r="TZQ285" s="24"/>
      <c r="TZR285" s="28"/>
      <c r="TZS285" s="11"/>
      <c r="TZT285" s="12"/>
      <c r="TZU285" s="27"/>
      <c r="TZV285" s="37"/>
      <c r="TZW285" s="29"/>
      <c r="TZX285" s="36"/>
      <c r="TZY285" s="14"/>
      <c r="TZZ285" s="11"/>
      <c r="UAA285" s="13"/>
      <c r="UAB285" s="12"/>
      <c r="UAC285" s="12"/>
      <c r="UAD285" s="11"/>
      <c r="UAE285" s="12"/>
      <c r="UAF285" s="162"/>
      <c r="UAG285" s="37"/>
      <c r="UAH285" s="37"/>
      <c r="UAI285" s="37"/>
      <c r="UAJ285" s="37"/>
      <c r="UAK285" s="37"/>
      <c r="UAL285" s="28"/>
      <c r="UAM285" s="11"/>
      <c r="UAN285" s="10"/>
      <c r="UAO285" s="37"/>
      <c r="UAP285" s="162"/>
      <c r="UAQ285" s="162"/>
      <c r="UAR285" s="29"/>
      <c r="UAS285" s="12"/>
      <c r="UAT285" s="37"/>
      <c r="UAU285" s="37"/>
      <c r="UAV285" s="11"/>
      <c r="UAW285" s="24"/>
      <c r="UAX285" s="28"/>
      <c r="UAY285" s="11"/>
      <c r="UAZ285" s="12"/>
      <c r="UBA285" s="27"/>
      <c r="UBB285" s="37"/>
      <c r="UBC285" s="29"/>
      <c r="UBD285" s="36"/>
      <c r="UBE285" s="14"/>
      <c r="UBF285" s="11"/>
      <c r="UBG285" s="13"/>
      <c r="UBH285" s="12"/>
      <c r="UBI285" s="12"/>
      <c r="UBJ285" s="11"/>
      <c r="UBK285" s="12"/>
      <c r="UBL285" s="162"/>
      <c r="UBM285" s="37"/>
      <c r="UBN285" s="37"/>
      <c r="UBO285" s="37"/>
      <c r="UBP285" s="37"/>
      <c r="UBQ285" s="37"/>
      <c r="UBR285" s="28"/>
      <c r="UBS285" s="11"/>
      <c r="UBT285" s="10"/>
      <c r="UBU285" s="37"/>
      <c r="UBV285" s="162"/>
      <c r="UBW285" s="162"/>
      <c r="UBX285" s="29"/>
      <c r="UBY285" s="12"/>
      <c r="UBZ285" s="37"/>
      <c r="UCA285" s="37"/>
      <c r="UCB285" s="11"/>
      <c r="UCC285" s="24"/>
      <c r="UCD285" s="28"/>
      <c r="UCE285" s="11"/>
      <c r="UCF285" s="12"/>
      <c r="UCG285" s="27"/>
      <c r="UCH285" s="37"/>
      <c r="UCI285" s="29"/>
      <c r="UCJ285" s="36"/>
      <c r="UCK285" s="14"/>
      <c r="UCL285" s="11"/>
      <c r="UCM285" s="13"/>
      <c r="UCN285" s="12"/>
      <c r="UCO285" s="12"/>
      <c r="UCP285" s="11"/>
      <c r="UCQ285" s="12"/>
      <c r="UCR285" s="162"/>
      <c r="UCS285" s="37"/>
      <c r="UCT285" s="37"/>
      <c r="UCU285" s="37"/>
      <c r="UCV285" s="37"/>
      <c r="UCW285" s="37"/>
      <c r="UCX285" s="28"/>
      <c r="UCY285" s="11"/>
      <c r="UCZ285" s="10"/>
      <c r="UDA285" s="37"/>
      <c r="UDB285" s="162"/>
      <c r="UDC285" s="162"/>
      <c r="UDD285" s="29"/>
      <c r="UDE285" s="12"/>
      <c r="UDF285" s="37"/>
      <c r="UDG285" s="37"/>
      <c r="UDH285" s="11"/>
      <c r="UDI285" s="24"/>
      <c r="UDJ285" s="28"/>
      <c r="UDK285" s="11"/>
      <c r="UDL285" s="12"/>
      <c r="UDM285" s="27"/>
      <c r="UDN285" s="37"/>
      <c r="UDO285" s="29"/>
      <c r="UDP285" s="36"/>
      <c r="UDQ285" s="14"/>
      <c r="UDR285" s="11"/>
      <c r="UDS285" s="13"/>
      <c r="UDT285" s="12"/>
      <c r="UDU285" s="12"/>
      <c r="UDV285" s="11"/>
      <c r="UDW285" s="12"/>
      <c r="UDX285" s="162"/>
      <c r="UDY285" s="37"/>
      <c r="UDZ285" s="37"/>
      <c r="UEA285" s="37"/>
      <c r="UEB285" s="37"/>
      <c r="UEC285" s="37"/>
      <c r="UED285" s="28"/>
      <c r="UEE285" s="11"/>
      <c r="UEF285" s="10"/>
      <c r="UEG285" s="37"/>
      <c r="UEH285" s="162"/>
      <c r="UEI285" s="162"/>
      <c r="UEJ285" s="29"/>
      <c r="UEK285" s="12"/>
      <c r="UEL285" s="37"/>
      <c r="UEM285" s="37"/>
      <c r="UEN285" s="11"/>
      <c r="UEO285" s="24"/>
      <c r="UEP285" s="28"/>
      <c r="UEQ285" s="11"/>
      <c r="UER285" s="12"/>
      <c r="UES285" s="27"/>
      <c r="UET285" s="37"/>
      <c r="UEU285" s="29"/>
      <c r="UEV285" s="36"/>
      <c r="UEW285" s="14"/>
      <c r="UEX285" s="11"/>
      <c r="UEY285" s="13"/>
      <c r="UEZ285" s="12"/>
      <c r="UFA285" s="12"/>
      <c r="UFB285" s="11"/>
      <c r="UFC285" s="12"/>
      <c r="UFD285" s="162"/>
      <c r="UFE285" s="37"/>
      <c r="UFF285" s="37"/>
      <c r="UFG285" s="37"/>
      <c r="UFH285" s="37"/>
      <c r="UFI285" s="37"/>
      <c r="UFJ285" s="28"/>
      <c r="UFK285" s="11"/>
      <c r="UFL285" s="10"/>
      <c r="UFM285" s="37"/>
      <c r="UFN285" s="162"/>
      <c r="UFO285" s="162"/>
      <c r="UFP285" s="29"/>
      <c r="UFQ285" s="12"/>
      <c r="UFR285" s="37"/>
      <c r="UFS285" s="37"/>
      <c r="UFT285" s="11"/>
      <c r="UFU285" s="24"/>
      <c r="UFV285" s="28"/>
      <c r="UFW285" s="11"/>
      <c r="UFX285" s="12"/>
      <c r="UFY285" s="27"/>
      <c r="UFZ285" s="37"/>
      <c r="UGA285" s="29"/>
      <c r="UGB285" s="36"/>
      <c r="UGC285" s="14"/>
      <c r="UGD285" s="11"/>
      <c r="UGE285" s="13"/>
      <c r="UGF285" s="12"/>
      <c r="UGG285" s="12"/>
      <c r="UGH285" s="11"/>
      <c r="UGI285" s="12"/>
      <c r="UGJ285" s="162"/>
      <c r="UGK285" s="37"/>
      <c r="UGL285" s="37"/>
      <c r="UGM285" s="37"/>
      <c r="UGN285" s="37"/>
      <c r="UGO285" s="37"/>
      <c r="UGP285" s="28"/>
      <c r="UGQ285" s="11"/>
      <c r="UGR285" s="10"/>
      <c r="UGS285" s="37"/>
      <c r="UGT285" s="162"/>
      <c r="UGU285" s="162"/>
      <c r="UGV285" s="29"/>
      <c r="UGW285" s="12"/>
      <c r="UGX285" s="37"/>
      <c r="UGY285" s="37"/>
      <c r="UGZ285" s="11"/>
      <c r="UHA285" s="24"/>
      <c r="UHB285" s="28"/>
      <c r="UHC285" s="11"/>
      <c r="UHD285" s="12"/>
      <c r="UHE285" s="27"/>
      <c r="UHF285" s="37"/>
      <c r="UHG285" s="29"/>
      <c r="UHH285" s="36"/>
      <c r="UHI285" s="14"/>
      <c r="UHJ285" s="11"/>
      <c r="UHK285" s="13"/>
      <c r="UHL285" s="12"/>
      <c r="UHM285" s="12"/>
      <c r="UHN285" s="11"/>
      <c r="UHO285" s="12"/>
      <c r="UHP285" s="162"/>
      <c r="UHQ285" s="37"/>
      <c r="UHR285" s="37"/>
      <c r="UHS285" s="37"/>
      <c r="UHT285" s="37"/>
      <c r="UHU285" s="37"/>
      <c r="UHV285" s="28"/>
      <c r="UHW285" s="11"/>
      <c r="UHX285" s="10"/>
      <c r="UHY285" s="37"/>
      <c r="UHZ285" s="162"/>
      <c r="UIA285" s="162"/>
      <c r="UIB285" s="29"/>
      <c r="UIC285" s="12"/>
      <c r="UID285" s="37"/>
      <c r="UIE285" s="37"/>
      <c r="UIF285" s="11"/>
      <c r="UIG285" s="24"/>
      <c r="UIH285" s="28"/>
      <c r="UII285" s="11"/>
      <c r="UIJ285" s="12"/>
      <c r="UIK285" s="27"/>
      <c r="UIL285" s="37"/>
      <c r="UIM285" s="29"/>
      <c r="UIN285" s="36"/>
      <c r="UIO285" s="14"/>
      <c r="UIP285" s="11"/>
      <c r="UIQ285" s="13"/>
      <c r="UIR285" s="12"/>
      <c r="UIS285" s="12"/>
      <c r="UIT285" s="11"/>
      <c r="UIU285" s="12"/>
      <c r="UIV285" s="162"/>
      <c r="UIW285" s="37"/>
      <c r="UIX285" s="37"/>
      <c r="UIY285" s="37"/>
      <c r="UIZ285" s="37"/>
      <c r="UJA285" s="37"/>
      <c r="UJB285" s="28"/>
      <c r="UJC285" s="11"/>
      <c r="UJD285" s="10"/>
      <c r="UJE285" s="37"/>
      <c r="UJF285" s="162"/>
      <c r="UJG285" s="162"/>
      <c r="UJH285" s="29"/>
      <c r="UJI285" s="12"/>
      <c r="UJJ285" s="37"/>
      <c r="UJK285" s="37"/>
      <c r="UJL285" s="11"/>
      <c r="UJM285" s="24"/>
      <c r="UJN285" s="28"/>
      <c r="UJO285" s="11"/>
      <c r="UJP285" s="12"/>
      <c r="UJQ285" s="27"/>
      <c r="UJR285" s="37"/>
      <c r="UJS285" s="29"/>
      <c r="UJT285" s="36"/>
      <c r="UJU285" s="14"/>
      <c r="UJV285" s="11"/>
      <c r="UJW285" s="13"/>
      <c r="UJX285" s="12"/>
      <c r="UJY285" s="12"/>
      <c r="UJZ285" s="11"/>
      <c r="UKA285" s="12"/>
      <c r="UKB285" s="162"/>
      <c r="UKC285" s="37"/>
      <c r="UKD285" s="37"/>
      <c r="UKE285" s="37"/>
      <c r="UKF285" s="37"/>
      <c r="UKG285" s="37"/>
      <c r="UKH285" s="28"/>
      <c r="UKI285" s="11"/>
      <c r="UKJ285" s="10"/>
      <c r="UKK285" s="37"/>
      <c r="UKL285" s="162"/>
      <c r="UKM285" s="162"/>
      <c r="UKN285" s="29"/>
      <c r="UKO285" s="12"/>
      <c r="UKP285" s="37"/>
      <c r="UKQ285" s="37"/>
      <c r="UKR285" s="11"/>
      <c r="UKS285" s="24"/>
      <c r="UKT285" s="28"/>
      <c r="UKU285" s="11"/>
      <c r="UKV285" s="12"/>
      <c r="UKW285" s="27"/>
      <c r="UKX285" s="37"/>
      <c r="UKY285" s="29"/>
      <c r="UKZ285" s="36"/>
      <c r="ULA285" s="14"/>
      <c r="ULB285" s="11"/>
      <c r="ULC285" s="13"/>
      <c r="ULD285" s="12"/>
      <c r="ULE285" s="12"/>
      <c r="ULF285" s="11"/>
      <c r="ULG285" s="12"/>
      <c r="ULH285" s="162"/>
      <c r="ULI285" s="37"/>
      <c r="ULJ285" s="37"/>
      <c r="ULK285" s="37"/>
      <c r="ULL285" s="37"/>
      <c r="ULM285" s="37"/>
      <c r="ULN285" s="28"/>
      <c r="ULO285" s="11"/>
      <c r="ULP285" s="10"/>
      <c r="ULQ285" s="37"/>
      <c r="ULR285" s="162"/>
      <c r="ULS285" s="162"/>
      <c r="ULT285" s="29"/>
      <c r="ULU285" s="12"/>
      <c r="ULV285" s="37"/>
      <c r="ULW285" s="37"/>
      <c r="ULX285" s="11"/>
      <c r="ULY285" s="24"/>
      <c r="ULZ285" s="28"/>
      <c r="UMA285" s="11"/>
      <c r="UMB285" s="12"/>
      <c r="UMC285" s="27"/>
      <c r="UMD285" s="37"/>
      <c r="UME285" s="29"/>
      <c r="UMF285" s="36"/>
      <c r="UMG285" s="14"/>
      <c r="UMH285" s="11"/>
      <c r="UMI285" s="13"/>
      <c r="UMJ285" s="12"/>
      <c r="UMK285" s="12"/>
      <c r="UML285" s="11"/>
      <c r="UMM285" s="12"/>
      <c r="UMN285" s="162"/>
      <c r="UMO285" s="37"/>
      <c r="UMP285" s="37"/>
      <c r="UMQ285" s="37"/>
      <c r="UMR285" s="37"/>
      <c r="UMS285" s="37"/>
      <c r="UMT285" s="28"/>
      <c r="UMU285" s="11"/>
      <c r="UMV285" s="10"/>
      <c r="UMW285" s="37"/>
      <c r="UMX285" s="162"/>
      <c r="UMY285" s="162"/>
      <c r="UMZ285" s="29"/>
      <c r="UNA285" s="12"/>
      <c r="UNB285" s="37"/>
      <c r="UNC285" s="37"/>
      <c r="UND285" s="11"/>
      <c r="UNE285" s="24"/>
      <c r="UNF285" s="28"/>
      <c r="UNG285" s="11"/>
      <c r="UNH285" s="12"/>
      <c r="UNI285" s="27"/>
      <c r="UNJ285" s="37"/>
      <c r="UNK285" s="29"/>
      <c r="UNL285" s="36"/>
      <c r="UNM285" s="14"/>
      <c r="UNN285" s="11"/>
      <c r="UNO285" s="13"/>
      <c r="UNP285" s="12"/>
      <c r="UNQ285" s="12"/>
      <c r="UNR285" s="11"/>
      <c r="UNS285" s="12"/>
      <c r="UNT285" s="162"/>
      <c r="UNU285" s="37"/>
      <c r="UNV285" s="37"/>
      <c r="UNW285" s="37"/>
      <c r="UNX285" s="37"/>
      <c r="UNY285" s="37"/>
      <c r="UNZ285" s="28"/>
      <c r="UOA285" s="11"/>
      <c r="UOB285" s="10"/>
      <c r="UOC285" s="37"/>
      <c r="UOD285" s="162"/>
      <c r="UOE285" s="162"/>
      <c r="UOF285" s="29"/>
      <c r="UOG285" s="12"/>
      <c r="UOH285" s="37"/>
      <c r="UOI285" s="37"/>
      <c r="UOJ285" s="11"/>
      <c r="UOK285" s="24"/>
      <c r="UOL285" s="28"/>
      <c r="UOM285" s="11"/>
      <c r="UON285" s="12"/>
      <c r="UOO285" s="27"/>
      <c r="UOP285" s="37"/>
      <c r="UOQ285" s="29"/>
      <c r="UOR285" s="36"/>
      <c r="UOS285" s="14"/>
      <c r="UOT285" s="11"/>
      <c r="UOU285" s="13"/>
      <c r="UOV285" s="12"/>
      <c r="UOW285" s="12"/>
      <c r="UOX285" s="11"/>
      <c r="UOY285" s="12"/>
      <c r="UOZ285" s="162"/>
      <c r="UPA285" s="37"/>
      <c r="UPB285" s="37"/>
      <c r="UPC285" s="37"/>
      <c r="UPD285" s="37"/>
      <c r="UPE285" s="37"/>
      <c r="UPF285" s="28"/>
      <c r="UPG285" s="11"/>
      <c r="UPH285" s="10"/>
      <c r="UPI285" s="37"/>
      <c r="UPJ285" s="162"/>
      <c r="UPK285" s="162"/>
      <c r="UPL285" s="29"/>
      <c r="UPM285" s="12"/>
      <c r="UPN285" s="37"/>
      <c r="UPO285" s="37"/>
      <c r="UPP285" s="11"/>
      <c r="UPQ285" s="24"/>
      <c r="UPR285" s="28"/>
      <c r="UPS285" s="11"/>
      <c r="UPT285" s="12"/>
      <c r="UPU285" s="27"/>
      <c r="UPV285" s="37"/>
      <c r="UPW285" s="29"/>
      <c r="UPX285" s="36"/>
      <c r="UPY285" s="14"/>
      <c r="UPZ285" s="11"/>
      <c r="UQA285" s="13"/>
      <c r="UQB285" s="12"/>
      <c r="UQC285" s="12"/>
      <c r="UQD285" s="11"/>
      <c r="UQE285" s="12"/>
      <c r="UQF285" s="162"/>
      <c r="UQG285" s="37"/>
      <c r="UQH285" s="37"/>
      <c r="UQI285" s="37"/>
      <c r="UQJ285" s="37"/>
      <c r="UQK285" s="37"/>
      <c r="UQL285" s="28"/>
      <c r="UQM285" s="11"/>
      <c r="UQN285" s="10"/>
      <c r="UQO285" s="37"/>
      <c r="UQP285" s="162"/>
      <c r="UQQ285" s="162"/>
      <c r="UQR285" s="29"/>
      <c r="UQS285" s="12"/>
      <c r="UQT285" s="37"/>
      <c r="UQU285" s="37"/>
      <c r="UQV285" s="11"/>
      <c r="UQW285" s="24"/>
      <c r="UQX285" s="28"/>
      <c r="UQY285" s="11"/>
      <c r="UQZ285" s="12"/>
      <c r="URA285" s="27"/>
      <c r="URB285" s="37"/>
      <c r="URC285" s="29"/>
      <c r="URD285" s="36"/>
      <c r="URE285" s="14"/>
      <c r="URF285" s="11"/>
      <c r="URG285" s="13"/>
      <c r="URH285" s="12"/>
      <c r="URI285" s="12"/>
      <c r="URJ285" s="11"/>
      <c r="URK285" s="12"/>
      <c r="URL285" s="162"/>
      <c r="URM285" s="37"/>
      <c r="URN285" s="37"/>
      <c r="URO285" s="37"/>
      <c r="URP285" s="37"/>
      <c r="URQ285" s="37"/>
      <c r="URR285" s="28"/>
      <c r="URS285" s="11"/>
      <c r="URT285" s="10"/>
      <c r="URU285" s="37"/>
      <c r="URV285" s="162"/>
      <c r="URW285" s="162"/>
      <c r="URX285" s="29"/>
      <c r="URY285" s="12"/>
      <c r="URZ285" s="37"/>
      <c r="USA285" s="37"/>
      <c r="USB285" s="11"/>
      <c r="USC285" s="24"/>
      <c r="USD285" s="28"/>
      <c r="USE285" s="11"/>
      <c r="USF285" s="12"/>
      <c r="USG285" s="27"/>
      <c r="USH285" s="37"/>
      <c r="USI285" s="29"/>
      <c r="USJ285" s="36"/>
      <c r="USK285" s="14"/>
      <c r="USL285" s="11"/>
      <c r="USM285" s="13"/>
      <c r="USN285" s="12"/>
      <c r="USO285" s="12"/>
      <c r="USP285" s="11"/>
      <c r="USQ285" s="12"/>
      <c r="USR285" s="162"/>
      <c r="USS285" s="37"/>
      <c r="UST285" s="37"/>
      <c r="USU285" s="37"/>
      <c r="USV285" s="37"/>
      <c r="USW285" s="37"/>
      <c r="USX285" s="28"/>
      <c r="USY285" s="11"/>
      <c r="USZ285" s="10"/>
      <c r="UTA285" s="37"/>
      <c r="UTB285" s="162"/>
      <c r="UTC285" s="162"/>
      <c r="UTD285" s="29"/>
      <c r="UTE285" s="12"/>
      <c r="UTF285" s="37"/>
      <c r="UTG285" s="37"/>
      <c r="UTH285" s="11"/>
      <c r="UTI285" s="24"/>
      <c r="UTJ285" s="28"/>
      <c r="UTK285" s="11"/>
      <c r="UTL285" s="12"/>
      <c r="UTM285" s="27"/>
      <c r="UTN285" s="37"/>
      <c r="UTO285" s="29"/>
      <c r="UTP285" s="36"/>
      <c r="UTQ285" s="14"/>
      <c r="UTR285" s="11"/>
      <c r="UTS285" s="13"/>
      <c r="UTT285" s="12"/>
      <c r="UTU285" s="12"/>
      <c r="UTV285" s="11"/>
      <c r="UTW285" s="12"/>
      <c r="UTX285" s="162"/>
      <c r="UTY285" s="37"/>
      <c r="UTZ285" s="37"/>
      <c r="UUA285" s="37"/>
      <c r="UUB285" s="37"/>
      <c r="UUC285" s="37"/>
      <c r="UUD285" s="28"/>
      <c r="UUE285" s="11"/>
      <c r="UUF285" s="10"/>
      <c r="UUG285" s="37"/>
      <c r="UUH285" s="162"/>
      <c r="UUI285" s="162"/>
      <c r="UUJ285" s="29"/>
      <c r="UUK285" s="12"/>
      <c r="UUL285" s="37"/>
      <c r="UUM285" s="37"/>
      <c r="UUN285" s="11"/>
      <c r="UUO285" s="24"/>
      <c r="UUP285" s="28"/>
      <c r="UUQ285" s="11"/>
      <c r="UUR285" s="12"/>
      <c r="UUS285" s="27"/>
      <c r="UUT285" s="37"/>
      <c r="UUU285" s="29"/>
      <c r="UUV285" s="36"/>
      <c r="UUW285" s="14"/>
      <c r="UUX285" s="11"/>
      <c r="UUY285" s="13"/>
      <c r="UUZ285" s="12"/>
      <c r="UVA285" s="12"/>
      <c r="UVB285" s="11"/>
      <c r="UVC285" s="12"/>
      <c r="UVD285" s="162"/>
      <c r="UVE285" s="37"/>
      <c r="UVF285" s="37"/>
      <c r="UVG285" s="37"/>
      <c r="UVH285" s="37"/>
      <c r="UVI285" s="37"/>
      <c r="UVJ285" s="28"/>
      <c r="UVK285" s="11"/>
      <c r="UVL285" s="10"/>
      <c r="UVM285" s="37"/>
      <c r="UVN285" s="162"/>
      <c r="UVO285" s="162"/>
      <c r="UVP285" s="29"/>
      <c r="UVQ285" s="12"/>
      <c r="UVR285" s="37"/>
      <c r="UVS285" s="37"/>
      <c r="UVT285" s="11"/>
      <c r="UVU285" s="24"/>
      <c r="UVV285" s="28"/>
      <c r="UVW285" s="11"/>
      <c r="UVX285" s="12"/>
      <c r="UVY285" s="27"/>
      <c r="UVZ285" s="37"/>
      <c r="UWA285" s="29"/>
      <c r="UWB285" s="36"/>
      <c r="UWC285" s="14"/>
      <c r="UWD285" s="11"/>
      <c r="UWE285" s="13"/>
      <c r="UWF285" s="12"/>
      <c r="UWG285" s="12"/>
      <c r="UWH285" s="11"/>
      <c r="UWI285" s="12"/>
      <c r="UWJ285" s="162"/>
      <c r="UWK285" s="37"/>
      <c r="UWL285" s="37"/>
      <c r="UWM285" s="37"/>
      <c r="UWN285" s="37"/>
      <c r="UWO285" s="37"/>
      <c r="UWP285" s="28"/>
      <c r="UWQ285" s="11"/>
      <c r="UWR285" s="10"/>
      <c r="UWS285" s="37"/>
      <c r="UWT285" s="162"/>
      <c r="UWU285" s="162"/>
      <c r="UWV285" s="29"/>
      <c r="UWW285" s="12"/>
      <c r="UWX285" s="37"/>
      <c r="UWY285" s="37"/>
      <c r="UWZ285" s="11"/>
      <c r="UXA285" s="24"/>
      <c r="UXB285" s="28"/>
      <c r="UXC285" s="11"/>
      <c r="UXD285" s="12"/>
      <c r="UXE285" s="27"/>
      <c r="UXF285" s="37"/>
      <c r="UXG285" s="29"/>
      <c r="UXH285" s="36"/>
      <c r="UXI285" s="14"/>
      <c r="UXJ285" s="11"/>
      <c r="UXK285" s="13"/>
      <c r="UXL285" s="12"/>
      <c r="UXM285" s="12"/>
      <c r="UXN285" s="11"/>
      <c r="UXO285" s="12"/>
      <c r="UXP285" s="162"/>
      <c r="UXQ285" s="37"/>
      <c r="UXR285" s="37"/>
      <c r="UXS285" s="37"/>
      <c r="UXT285" s="37"/>
      <c r="UXU285" s="37"/>
      <c r="UXV285" s="28"/>
      <c r="UXW285" s="11"/>
      <c r="UXX285" s="10"/>
      <c r="UXY285" s="37"/>
      <c r="UXZ285" s="162"/>
      <c r="UYA285" s="162"/>
      <c r="UYB285" s="29"/>
      <c r="UYC285" s="12"/>
      <c r="UYD285" s="37"/>
      <c r="UYE285" s="37"/>
      <c r="UYF285" s="11"/>
      <c r="UYG285" s="24"/>
      <c r="UYH285" s="28"/>
      <c r="UYI285" s="11"/>
      <c r="UYJ285" s="12"/>
      <c r="UYK285" s="27"/>
      <c r="UYL285" s="37"/>
      <c r="UYM285" s="29"/>
      <c r="UYN285" s="36"/>
      <c r="UYO285" s="14"/>
      <c r="UYP285" s="11"/>
      <c r="UYQ285" s="13"/>
      <c r="UYR285" s="12"/>
      <c r="UYS285" s="12"/>
      <c r="UYT285" s="11"/>
      <c r="UYU285" s="12"/>
      <c r="UYV285" s="162"/>
      <c r="UYW285" s="37"/>
      <c r="UYX285" s="37"/>
      <c r="UYY285" s="37"/>
      <c r="UYZ285" s="37"/>
      <c r="UZA285" s="37"/>
      <c r="UZB285" s="28"/>
      <c r="UZC285" s="11"/>
      <c r="UZD285" s="10"/>
      <c r="UZE285" s="37"/>
      <c r="UZF285" s="162"/>
      <c r="UZG285" s="162"/>
      <c r="UZH285" s="29"/>
      <c r="UZI285" s="12"/>
      <c r="UZJ285" s="37"/>
      <c r="UZK285" s="37"/>
      <c r="UZL285" s="11"/>
      <c r="UZM285" s="24"/>
      <c r="UZN285" s="28"/>
      <c r="UZO285" s="11"/>
      <c r="UZP285" s="12"/>
      <c r="UZQ285" s="27"/>
      <c r="UZR285" s="37"/>
      <c r="UZS285" s="29"/>
      <c r="UZT285" s="36"/>
      <c r="UZU285" s="14"/>
      <c r="UZV285" s="11"/>
      <c r="UZW285" s="13"/>
      <c r="UZX285" s="12"/>
      <c r="UZY285" s="12"/>
      <c r="UZZ285" s="11"/>
      <c r="VAA285" s="12"/>
      <c r="VAB285" s="162"/>
      <c r="VAC285" s="37"/>
      <c r="VAD285" s="37"/>
      <c r="VAE285" s="37"/>
      <c r="VAF285" s="37"/>
      <c r="VAG285" s="37"/>
      <c r="VAH285" s="28"/>
      <c r="VAI285" s="11"/>
      <c r="VAJ285" s="10"/>
      <c r="VAK285" s="37"/>
      <c r="VAL285" s="162"/>
      <c r="VAM285" s="162"/>
      <c r="VAN285" s="29"/>
      <c r="VAO285" s="12"/>
      <c r="VAP285" s="37"/>
      <c r="VAQ285" s="37"/>
      <c r="VAR285" s="11"/>
      <c r="VAS285" s="24"/>
      <c r="VAT285" s="28"/>
      <c r="VAU285" s="11"/>
      <c r="VAV285" s="12"/>
      <c r="VAW285" s="27"/>
      <c r="VAX285" s="37"/>
      <c r="VAY285" s="29"/>
      <c r="VAZ285" s="36"/>
      <c r="VBA285" s="14"/>
      <c r="VBB285" s="11"/>
      <c r="VBC285" s="13"/>
      <c r="VBD285" s="12"/>
      <c r="VBE285" s="12"/>
      <c r="VBF285" s="11"/>
      <c r="VBG285" s="12"/>
      <c r="VBH285" s="162"/>
      <c r="VBI285" s="37"/>
      <c r="VBJ285" s="37"/>
      <c r="VBK285" s="37"/>
      <c r="VBL285" s="37"/>
      <c r="VBM285" s="37"/>
      <c r="VBN285" s="28"/>
      <c r="VBO285" s="11"/>
      <c r="VBP285" s="10"/>
      <c r="VBQ285" s="37"/>
      <c r="VBR285" s="162"/>
      <c r="VBS285" s="162"/>
      <c r="VBT285" s="29"/>
      <c r="VBU285" s="12"/>
      <c r="VBV285" s="37"/>
      <c r="VBW285" s="37"/>
      <c r="VBX285" s="11"/>
      <c r="VBY285" s="24"/>
      <c r="VBZ285" s="28"/>
      <c r="VCA285" s="11"/>
      <c r="VCB285" s="12"/>
      <c r="VCC285" s="27"/>
      <c r="VCD285" s="37"/>
      <c r="VCE285" s="29"/>
      <c r="VCF285" s="36"/>
      <c r="VCG285" s="14"/>
      <c r="VCH285" s="11"/>
      <c r="VCI285" s="13"/>
      <c r="VCJ285" s="12"/>
      <c r="VCK285" s="12"/>
      <c r="VCL285" s="11"/>
      <c r="VCM285" s="12"/>
      <c r="VCN285" s="162"/>
      <c r="VCO285" s="37"/>
      <c r="VCP285" s="37"/>
      <c r="VCQ285" s="37"/>
      <c r="VCR285" s="37"/>
      <c r="VCS285" s="37"/>
      <c r="VCT285" s="28"/>
      <c r="VCU285" s="11"/>
      <c r="VCV285" s="10"/>
      <c r="VCW285" s="37"/>
      <c r="VCX285" s="162"/>
      <c r="VCY285" s="162"/>
      <c r="VCZ285" s="29"/>
      <c r="VDA285" s="12"/>
      <c r="VDB285" s="37"/>
      <c r="VDC285" s="37"/>
      <c r="VDD285" s="11"/>
      <c r="VDE285" s="24"/>
      <c r="VDF285" s="28"/>
      <c r="VDG285" s="11"/>
      <c r="VDH285" s="12"/>
      <c r="VDI285" s="27"/>
      <c r="VDJ285" s="37"/>
      <c r="VDK285" s="29"/>
      <c r="VDL285" s="36"/>
      <c r="VDM285" s="14"/>
      <c r="VDN285" s="11"/>
      <c r="VDO285" s="13"/>
      <c r="VDP285" s="12"/>
      <c r="VDQ285" s="12"/>
      <c r="VDR285" s="11"/>
      <c r="VDS285" s="12"/>
      <c r="VDT285" s="162"/>
      <c r="VDU285" s="37"/>
      <c r="VDV285" s="37"/>
      <c r="VDW285" s="37"/>
      <c r="VDX285" s="37"/>
      <c r="VDY285" s="37"/>
      <c r="VDZ285" s="28"/>
      <c r="VEA285" s="11"/>
      <c r="VEB285" s="10"/>
      <c r="VEC285" s="37"/>
      <c r="VED285" s="162"/>
      <c r="VEE285" s="162"/>
      <c r="VEF285" s="29"/>
      <c r="VEG285" s="12"/>
      <c r="VEH285" s="37"/>
      <c r="VEI285" s="37"/>
      <c r="VEJ285" s="11"/>
      <c r="VEK285" s="24"/>
      <c r="VEL285" s="28"/>
      <c r="VEM285" s="11"/>
      <c r="VEN285" s="12"/>
      <c r="VEO285" s="27"/>
      <c r="VEP285" s="37"/>
      <c r="VEQ285" s="29"/>
      <c r="VER285" s="36"/>
      <c r="VES285" s="14"/>
      <c r="VET285" s="11"/>
      <c r="VEU285" s="13"/>
      <c r="VEV285" s="12"/>
      <c r="VEW285" s="12"/>
      <c r="VEX285" s="11"/>
      <c r="VEY285" s="12"/>
      <c r="VEZ285" s="162"/>
      <c r="VFA285" s="37"/>
      <c r="VFB285" s="37"/>
      <c r="VFC285" s="37"/>
      <c r="VFD285" s="37"/>
      <c r="VFE285" s="37"/>
      <c r="VFF285" s="28"/>
      <c r="VFG285" s="11"/>
      <c r="VFH285" s="10"/>
      <c r="VFI285" s="37"/>
      <c r="VFJ285" s="162"/>
      <c r="VFK285" s="162"/>
      <c r="VFL285" s="29"/>
      <c r="VFM285" s="12"/>
      <c r="VFN285" s="37"/>
      <c r="VFO285" s="37"/>
      <c r="VFP285" s="11"/>
      <c r="VFQ285" s="24"/>
      <c r="VFR285" s="28"/>
      <c r="VFS285" s="11"/>
      <c r="VFT285" s="12"/>
      <c r="VFU285" s="27"/>
      <c r="VFV285" s="37"/>
      <c r="VFW285" s="29"/>
      <c r="VFX285" s="36"/>
      <c r="VFY285" s="14"/>
      <c r="VFZ285" s="11"/>
      <c r="VGA285" s="13"/>
      <c r="VGB285" s="12"/>
      <c r="VGC285" s="12"/>
      <c r="VGD285" s="11"/>
      <c r="VGE285" s="12"/>
      <c r="VGF285" s="162"/>
      <c r="VGG285" s="37"/>
      <c r="VGH285" s="37"/>
      <c r="VGI285" s="37"/>
      <c r="VGJ285" s="37"/>
      <c r="VGK285" s="37"/>
      <c r="VGL285" s="28"/>
      <c r="VGM285" s="11"/>
      <c r="VGN285" s="10"/>
      <c r="VGO285" s="37"/>
      <c r="VGP285" s="162"/>
      <c r="VGQ285" s="162"/>
      <c r="VGR285" s="29"/>
      <c r="VGS285" s="12"/>
      <c r="VGT285" s="37"/>
      <c r="VGU285" s="37"/>
      <c r="VGV285" s="11"/>
      <c r="VGW285" s="24"/>
      <c r="VGX285" s="28"/>
      <c r="VGY285" s="11"/>
      <c r="VGZ285" s="12"/>
      <c r="VHA285" s="27"/>
      <c r="VHB285" s="37"/>
      <c r="VHC285" s="29"/>
      <c r="VHD285" s="36"/>
      <c r="VHE285" s="14"/>
      <c r="VHF285" s="11"/>
      <c r="VHG285" s="13"/>
      <c r="VHH285" s="12"/>
      <c r="VHI285" s="12"/>
      <c r="VHJ285" s="11"/>
      <c r="VHK285" s="12"/>
      <c r="VHL285" s="162"/>
      <c r="VHM285" s="37"/>
      <c r="VHN285" s="37"/>
      <c r="VHO285" s="37"/>
      <c r="VHP285" s="37"/>
      <c r="VHQ285" s="37"/>
      <c r="VHR285" s="28"/>
      <c r="VHS285" s="11"/>
      <c r="VHT285" s="10"/>
      <c r="VHU285" s="37"/>
      <c r="VHV285" s="162"/>
      <c r="VHW285" s="162"/>
      <c r="VHX285" s="29"/>
      <c r="VHY285" s="12"/>
      <c r="VHZ285" s="37"/>
      <c r="VIA285" s="37"/>
      <c r="VIB285" s="11"/>
      <c r="VIC285" s="24"/>
      <c r="VID285" s="28"/>
      <c r="VIE285" s="11"/>
      <c r="VIF285" s="12"/>
      <c r="VIG285" s="27"/>
      <c r="VIH285" s="37"/>
      <c r="VII285" s="29"/>
      <c r="VIJ285" s="36"/>
      <c r="VIK285" s="14"/>
      <c r="VIL285" s="11"/>
      <c r="VIM285" s="13"/>
      <c r="VIN285" s="12"/>
      <c r="VIO285" s="12"/>
      <c r="VIP285" s="11"/>
      <c r="VIQ285" s="12"/>
      <c r="VIR285" s="162"/>
      <c r="VIS285" s="37"/>
      <c r="VIT285" s="37"/>
      <c r="VIU285" s="37"/>
      <c r="VIV285" s="37"/>
      <c r="VIW285" s="37"/>
      <c r="VIX285" s="28"/>
      <c r="VIY285" s="11"/>
      <c r="VIZ285" s="10"/>
      <c r="VJA285" s="37"/>
      <c r="VJB285" s="162"/>
      <c r="VJC285" s="162"/>
      <c r="VJD285" s="29"/>
      <c r="VJE285" s="12"/>
      <c r="VJF285" s="37"/>
      <c r="VJG285" s="37"/>
      <c r="VJH285" s="11"/>
      <c r="VJI285" s="24"/>
      <c r="VJJ285" s="28"/>
      <c r="VJK285" s="11"/>
      <c r="VJL285" s="12"/>
      <c r="VJM285" s="27"/>
      <c r="VJN285" s="37"/>
      <c r="VJO285" s="29"/>
      <c r="VJP285" s="36"/>
      <c r="VJQ285" s="14"/>
      <c r="VJR285" s="11"/>
      <c r="VJS285" s="13"/>
      <c r="VJT285" s="12"/>
      <c r="VJU285" s="12"/>
      <c r="VJV285" s="11"/>
      <c r="VJW285" s="12"/>
      <c r="VJX285" s="162"/>
      <c r="VJY285" s="37"/>
      <c r="VJZ285" s="37"/>
      <c r="VKA285" s="37"/>
      <c r="VKB285" s="37"/>
      <c r="VKC285" s="37"/>
      <c r="VKD285" s="28"/>
      <c r="VKE285" s="11"/>
      <c r="VKF285" s="10"/>
      <c r="VKG285" s="37"/>
      <c r="VKH285" s="162"/>
      <c r="VKI285" s="162"/>
      <c r="VKJ285" s="29"/>
      <c r="VKK285" s="12"/>
      <c r="VKL285" s="37"/>
      <c r="VKM285" s="37"/>
      <c r="VKN285" s="11"/>
      <c r="VKO285" s="24"/>
      <c r="VKP285" s="28"/>
      <c r="VKQ285" s="11"/>
      <c r="VKR285" s="12"/>
      <c r="VKS285" s="27"/>
      <c r="VKT285" s="37"/>
      <c r="VKU285" s="29"/>
      <c r="VKV285" s="36"/>
      <c r="VKW285" s="14"/>
      <c r="VKX285" s="11"/>
      <c r="VKY285" s="13"/>
      <c r="VKZ285" s="12"/>
      <c r="VLA285" s="12"/>
      <c r="VLB285" s="11"/>
      <c r="VLC285" s="12"/>
      <c r="VLD285" s="162"/>
      <c r="VLE285" s="37"/>
      <c r="VLF285" s="37"/>
      <c r="VLG285" s="37"/>
      <c r="VLH285" s="37"/>
      <c r="VLI285" s="37"/>
      <c r="VLJ285" s="28"/>
      <c r="VLK285" s="11"/>
      <c r="VLL285" s="10"/>
      <c r="VLM285" s="37"/>
      <c r="VLN285" s="162"/>
      <c r="VLO285" s="162"/>
      <c r="VLP285" s="29"/>
      <c r="VLQ285" s="12"/>
      <c r="VLR285" s="37"/>
      <c r="VLS285" s="37"/>
      <c r="VLT285" s="11"/>
      <c r="VLU285" s="24"/>
      <c r="VLV285" s="28"/>
      <c r="VLW285" s="11"/>
      <c r="VLX285" s="12"/>
      <c r="VLY285" s="27"/>
      <c r="VLZ285" s="37"/>
      <c r="VMA285" s="29"/>
      <c r="VMB285" s="36"/>
      <c r="VMC285" s="14"/>
      <c r="VMD285" s="11"/>
      <c r="VME285" s="13"/>
      <c r="VMF285" s="12"/>
      <c r="VMG285" s="12"/>
      <c r="VMH285" s="11"/>
      <c r="VMI285" s="12"/>
      <c r="VMJ285" s="162"/>
      <c r="VMK285" s="37"/>
      <c r="VML285" s="37"/>
      <c r="VMM285" s="37"/>
      <c r="VMN285" s="37"/>
      <c r="VMO285" s="37"/>
      <c r="VMP285" s="28"/>
      <c r="VMQ285" s="11"/>
      <c r="VMR285" s="10"/>
      <c r="VMS285" s="37"/>
      <c r="VMT285" s="162"/>
      <c r="VMU285" s="162"/>
      <c r="VMV285" s="29"/>
      <c r="VMW285" s="12"/>
      <c r="VMX285" s="37"/>
      <c r="VMY285" s="37"/>
      <c r="VMZ285" s="11"/>
      <c r="VNA285" s="24"/>
      <c r="VNB285" s="28"/>
      <c r="VNC285" s="11"/>
      <c r="VND285" s="12"/>
      <c r="VNE285" s="27"/>
      <c r="VNF285" s="37"/>
      <c r="VNG285" s="29"/>
      <c r="VNH285" s="36"/>
      <c r="VNI285" s="14"/>
      <c r="VNJ285" s="11"/>
      <c r="VNK285" s="13"/>
      <c r="VNL285" s="12"/>
      <c r="VNM285" s="12"/>
      <c r="VNN285" s="11"/>
      <c r="VNO285" s="12"/>
      <c r="VNP285" s="162"/>
      <c r="VNQ285" s="37"/>
      <c r="VNR285" s="37"/>
      <c r="VNS285" s="37"/>
      <c r="VNT285" s="37"/>
      <c r="VNU285" s="37"/>
      <c r="VNV285" s="28"/>
      <c r="VNW285" s="11"/>
      <c r="VNX285" s="10"/>
      <c r="VNY285" s="37"/>
      <c r="VNZ285" s="162"/>
      <c r="VOA285" s="162"/>
      <c r="VOB285" s="29"/>
      <c r="VOC285" s="12"/>
      <c r="VOD285" s="37"/>
      <c r="VOE285" s="37"/>
      <c r="VOF285" s="11"/>
      <c r="VOG285" s="24"/>
      <c r="VOH285" s="28"/>
      <c r="VOI285" s="11"/>
      <c r="VOJ285" s="12"/>
      <c r="VOK285" s="27"/>
      <c r="VOL285" s="37"/>
      <c r="VOM285" s="29"/>
      <c r="VON285" s="36"/>
      <c r="VOO285" s="14"/>
      <c r="VOP285" s="11"/>
      <c r="VOQ285" s="13"/>
      <c r="VOR285" s="12"/>
      <c r="VOS285" s="12"/>
      <c r="VOT285" s="11"/>
      <c r="VOU285" s="12"/>
      <c r="VOV285" s="162"/>
      <c r="VOW285" s="37"/>
      <c r="VOX285" s="37"/>
      <c r="VOY285" s="37"/>
      <c r="VOZ285" s="37"/>
      <c r="VPA285" s="37"/>
      <c r="VPB285" s="28"/>
      <c r="VPC285" s="11"/>
      <c r="VPD285" s="10"/>
      <c r="VPE285" s="37"/>
      <c r="VPF285" s="162"/>
      <c r="VPG285" s="162"/>
      <c r="VPH285" s="29"/>
      <c r="VPI285" s="12"/>
      <c r="VPJ285" s="37"/>
      <c r="VPK285" s="37"/>
      <c r="VPL285" s="11"/>
      <c r="VPM285" s="24"/>
      <c r="VPN285" s="28"/>
      <c r="VPO285" s="11"/>
      <c r="VPP285" s="12"/>
      <c r="VPQ285" s="27"/>
      <c r="VPR285" s="37"/>
      <c r="VPS285" s="29"/>
      <c r="VPT285" s="36"/>
      <c r="VPU285" s="14"/>
      <c r="VPV285" s="11"/>
      <c r="VPW285" s="13"/>
      <c r="VPX285" s="12"/>
      <c r="VPY285" s="12"/>
      <c r="VPZ285" s="11"/>
      <c r="VQA285" s="12"/>
      <c r="VQB285" s="162"/>
      <c r="VQC285" s="37"/>
      <c r="VQD285" s="37"/>
      <c r="VQE285" s="37"/>
      <c r="VQF285" s="37"/>
      <c r="VQG285" s="37"/>
      <c r="VQH285" s="28"/>
      <c r="VQI285" s="11"/>
      <c r="VQJ285" s="10"/>
      <c r="VQK285" s="37"/>
      <c r="VQL285" s="162"/>
      <c r="VQM285" s="162"/>
      <c r="VQN285" s="29"/>
      <c r="VQO285" s="12"/>
      <c r="VQP285" s="37"/>
      <c r="VQQ285" s="37"/>
      <c r="VQR285" s="11"/>
      <c r="VQS285" s="24"/>
      <c r="VQT285" s="28"/>
      <c r="VQU285" s="11"/>
      <c r="VQV285" s="12"/>
      <c r="VQW285" s="27"/>
      <c r="VQX285" s="37"/>
      <c r="VQY285" s="29"/>
      <c r="VQZ285" s="36"/>
      <c r="VRA285" s="14"/>
      <c r="VRB285" s="11"/>
      <c r="VRC285" s="13"/>
      <c r="VRD285" s="12"/>
      <c r="VRE285" s="12"/>
      <c r="VRF285" s="11"/>
      <c r="VRG285" s="12"/>
      <c r="VRH285" s="162"/>
      <c r="VRI285" s="37"/>
      <c r="VRJ285" s="37"/>
      <c r="VRK285" s="37"/>
      <c r="VRL285" s="37"/>
      <c r="VRM285" s="37"/>
      <c r="VRN285" s="28"/>
      <c r="VRO285" s="11"/>
      <c r="VRP285" s="10"/>
      <c r="VRQ285" s="37"/>
      <c r="VRR285" s="162"/>
      <c r="VRS285" s="162"/>
      <c r="VRT285" s="29"/>
      <c r="VRU285" s="12"/>
      <c r="VRV285" s="37"/>
      <c r="VRW285" s="37"/>
      <c r="VRX285" s="11"/>
      <c r="VRY285" s="24"/>
      <c r="VRZ285" s="28"/>
      <c r="VSA285" s="11"/>
      <c r="VSB285" s="12"/>
      <c r="VSC285" s="27"/>
      <c r="VSD285" s="37"/>
      <c r="VSE285" s="29"/>
      <c r="VSF285" s="36"/>
      <c r="VSG285" s="14"/>
      <c r="VSH285" s="11"/>
      <c r="VSI285" s="13"/>
      <c r="VSJ285" s="12"/>
      <c r="VSK285" s="12"/>
      <c r="VSL285" s="11"/>
      <c r="VSM285" s="12"/>
      <c r="VSN285" s="162"/>
      <c r="VSO285" s="37"/>
      <c r="VSP285" s="37"/>
      <c r="VSQ285" s="37"/>
      <c r="VSR285" s="37"/>
      <c r="VSS285" s="37"/>
      <c r="VST285" s="28"/>
      <c r="VSU285" s="11"/>
      <c r="VSV285" s="10"/>
      <c r="VSW285" s="37"/>
      <c r="VSX285" s="162"/>
      <c r="VSY285" s="162"/>
      <c r="VSZ285" s="29"/>
      <c r="VTA285" s="12"/>
      <c r="VTB285" s="37"/>
      <c r="VTC285" s="37"/>
      <c r="VTD285" s="11"/>
      <c r="VTE285" s="24"/>
      <c r="VTF285" s="28"/>
      <c r="VTG285" s="11"/>
      <c r="VTH285" s="12"/>
      <c r="VTI285" s="27"/>
      <c r="VTJ285" s="37"/>
      <c r="VTK285" s="29"/>
      <c r="VTL285" s="36"/>
      <c r="VTM285" s="14"/>
      <c r="VTN285" s="11"/>
      <c r="VTO285" s="13"/>
      <c r="VTP285" s="12"/>
      <c r="VTQ285" s="12"/>
      <c r="VTR285" s="11"/>
      <c r="VTS285" s="12"/>
      <c r="VTT285" s="162"/>
      <c r="VTU285" s="37"/>
      <c r="VTV285" s="37"/>
      <c r="VTW285" s="37"/>
      <c r="VTX285" s="37"/>
      <c r="VTY285" s="37"/>
      <c r="VTZ285" s="28"/>
      <c r="VUA285" s="11"/>
      <c r="VUB285" s="10"/>
      <c r="VUC285" s="37"/>
      <c r="VUD285" s="162"/>
      <c r="VUE285" s="162"/>
      <c r="VUF285" s="29"/>
      <c r="VUG285" s="12"/>
      <c r="VUH285" s="37"/>
      <c r="VUI285" s="37"/>
      <c r="VUJ285" s="11"/>
      <c r="VUK285" s="24"/>
      <c r="VUL285" s="28"/>
      <c r="VUM285" s="11"/>
      <c r="VUN285" s="12"/>
      <c r="VUO285" s="27"/>
      <c r="VUP285" s="37"/>
      <c r="VUQ285" s="29"/>
      <c r="VUR285" s="36"/>
      <c r="VUS285" s="14"/>
      <c r="VUT285" s="11"/>
      <c r="VUU285" s="13"/>
      <c r="VUV285" s="12"/>
      <c r="VUW285" s="12"/>
      <c r="VUX285" s="11"/>
      <c r="VUY285" s="12"/>
      <c r="VUZ285" s="162"/>
      <c r="VVA285" s="37"/>
      <c r="VVB285" s="37"/>
      <c r="VVC285" s="37"/>
      <c r="VVD285" s="37"/>
      <c r="VVE285" s="37"/>
      <c r="VVF285" s="28"/>
      <c r="VVG285" s="11"/>
      <c r="VVH285" s="10"/>
      <c r="VVI285" s="37"/>
      <c r="VVJ285" s="162"/>
      <c r="VVK285" s="162"/>
      <c r="VVL285" s="29"/>
      <c r="VVM285" s="12"/>
      <c r="VVN285" s="37"/>
      <c r="VVO285" s="37"/>
      <c r="VVP285" s="11"/>
      <c r="VVQ285" s="24"/>
      <c r="VVR285" s="28"/>
      <c r="VVS285" s="11"/>
      <c r="VVT285" s="12"/>
      <c r="VVU285" s="27"/>
      <c r="VVV285" s="37"/>
      <c r="VVW285" s="29"/>
      <c r="VVX285" s="36"/>
      <c r="VVY285" s="14"/>
      <c r="VVZ285" s="11"/>
      <c r="VWA285" s="13"/>
      <c r="VWB285" s="12"/>
      <c r="VWC285" s="12"/>
      <c r="VWD285" s="11"/>
      <c r="VWE285" s="12"/>
      <c r="VWF285" s="162"/>
      <c r="VWG285" s="37"/>
      <c r="VWH285" s="37"/>
      <c r="VWI285" s="37"/>
      <c r="VWJ285" s="37"/>
      <c r="VWK285" s="37"/>
      <c r="VWL285" s="28"/>
      <c r="VWM285" s="11"/>
      <c r="VWN285" s="10"/>
      <c r="VWO285" s="37"/>
      <c r="VWP285" s="162"/>
      <c r="VWQ285" s="162"/>
      <c r="VWR285" s="29"/>
      <c r="VWS285" s="12"/>
      <c r="VWT285" s="37"/>
      <c r="VWU285" s="37"/>
      <c r="VWV285" s="11"/>
      <c r="VWW285" s="24"/>
      <c r="VWX285" s="28"/>
      <c r="VWY285" s="11"/>
      <c r="VWZ285" s="12"/>
      <c r="VXA285" s="27"/>
      <c r="VXB285" s="37"/>
      <c r="VXC285" s="29"/>
      <c r="VXD285" s="36"/>
      <c r="VXE285" s="14"/>
      <c r="VXF285" s="11"/>
      <c r="VXG285" s="13"/>
      <c r="VXH285" s="12"/>
      <c r="VXI285" s="12"/>
      <c r="VXJ285" s="11"/>
      <c r="VXK285" s="12"/>
      <c r="VXL285" s="162"/>
      <c r="VXM285" s="37"/>
      <c r="VXN285" s="37"/>
      <c r="VXO285" s="37"/>
      <c r="VXP285" s="37"/>
      <c r="VXQ285" s="37"/>
      <c r="VXR285" s="28"/>
      <c r="VXS285" s="11"/>
      <c r="VXT285" s="10"/>
      <c r="VXU285" s="37"/>
      <c r="VXV285" s="162"/>
      <c r="VXW285" s="162"/>
      <c r="VXX285" s="29"/>
      <c r="VXY285" s="12"/>
      <c r="VXZ285" s="37"/>
      <c r="VYA285" s="37"/>
      <c r="VYB285" s="11"/>
      <c r="VYC285" s="24"/>
      <c r="VYD285" s="28"/>
      <c r="VYE285" s="11"/>
      <c r="VYF285" s="12"/>
      <c r="VYG285" s="27"/>
      <c r="VYH285" s="37"/>
      <c r="VYI285" s="29"/>
      <c r="VYJ285" s="36"/>
      <c r="VYK285" s="14"/>
      <c r="VYL285" s="11"/>
      <c r="VYM285" s="13"/>
      <c r="VYN285" s="12"/>
      <c r="VYO285" s="12"/>
      <c r="VYP285" s="11"/>
      <c r="VYQ285" s="12"/>
      <c r="VYR285" s="162"/>
      <c r="VYS285" s="37"/>
      <c r="VYT285" s="37"/>
      <c r="VYU285" s="37"/>
      <c r="VYV285" s="37"/>
      <c r="VYW285" s="37"/>
      <c r="VYX285" s="28"/>
      <c r="VYY285" s="11"/>
      <c r="VYZ285" s="10"/>
      <c r="VZA285" s="37"/>
      <c r="VZB285" s="162"/>
      <c r="VZC285" s="162"/>
      <c r="VZD285" s="29"/>
      <c r="VZE285" s="12"/>
      <c r="VZF285" s="37"/>
      <c r="VZG285" s="37"/>
      <c r="VZH285" s="11"/>
      <c r="VZI285" s="24"/>
      <c r="VZJ285" s="28"/>
      <c r="VZK285" s="11"/>
      <c r="VZL285" s="12"/>
      <c r="VZM285" s="27"/>
      <c r="VZN285" s="37"/>
      <c r="VZO285" s="29"/>
      <c r="VZP285" s="36"/>
      <c r="VZQ285" s="14"/>
      <c r="VZR285" s="11"/>
      <c r="VZS285" s="13"/>
      <c r="VZT285" s="12"/>
      <c r="VZU285" s="12"/>
      <c r="VZV285" s="11"/>
      <c r="VZW285" s="12"/>
      <c r="VZX285" s="162"/>
      <c r="VZY285" s="37"/>
      <c r="VZZ285" s="37"/>
      <c r="WAA285" s="37"/>
      <c r="WAB285" s="37"/>
      <c r="WAC285" s="37"/>
      <c r="WAD285" s="28"/>
      <c r="WAE285" s="11"/>
      <c r="WAF285" s="10"/>
      <c r="WAG285" s="37"/>
      <c r="WAH285" s="162"/>
      <c r="WAI285" s="162"/>
      <c r="WAJ285" s="29"/>
      <c r="WAK285" s="12"/>
      <c r="WAL285" s="37"/>
      <c r="WAM285" s="37"/>
      <c r="WAN285" s="11"/>
      <c r="WAO285" s="24"/>
      <c r="WAP285" s="28"/>
      <c r="WAQ285" s="11"/>
      <c r="WAR285" s="12"/>
      <c r="WAS285" s="27"/>
      <c r="WAT285" s="37"/>
      <c r="WAU285" s="29"/>
      <c r="WAV285" s="36"/>
      <c r="WAW285" s="14"/>
      <c r="WAX285" s="11"/>
      <c r="WAY285" s="13"/>
      <c r="WAZ285" s="12"/>
      <c r="WBA285" s="12"/>
      <c r="WBB285" s="11"/>
      <c r="WBC285" s="12"/>
      <c r="WBD285" s="162"/>
      <c r="WBE285" s="37"/>
      <c r="WBF285" s="37"/>
      <c r="WBG285" s="37"/>
      <c r="WBH285" s="37"/>
      <c r="WBI285" s="37"/>
      <c r="WBJ285" s="28"/>
      <c r="WBK285" s="11"/>
      <c r="WBL285" s="10"/>
      <c r="WBM285" s="37"/>
      <c r="WBN285" s="162"/>
      <c r="WBO285" s="162"/>
      <c r="WBP285" s="29"/>
      <c r="WBQ285" s="12"/>
      <c r="WBR285" s="37"/>
      <c r="WBS285" s="37"/>
      <c r="WBT285" s="11"/>
      <c r="WBU285" s="24"/>
      <c r="WBV285" s="28"/>
      <c r="WBW285" s="11"/>
      <c r="WBX285" s="12"/>
      <c r="WBY285" s="27"/>
      <c r="WBZ285" s="37"/>
      <c r="WCA285" s="29"/>
      <c r="WCB285" s="36"/>
      <c r="WCC285" s="14"/>
      <c r="WCD285" s="11"/>
      <c r="WCE285" s="13"/>
      <c r="WCF285" s="12"/>
      <c r="WCG285" s="12"/>
      <c r="WCH285" s="11"/>
      <c r="WCI285" s="12"/>
      <c r="WCJ285" s="162"/>
      <c r="WCK285" s="37"/>
      <c r="WCL285" s="37"/>
      <c r="WCM285" s="37"/>
      <c r="WCN285" s="37"/>
      <c r="WCO285" s="37"/>
      <c r="WCP285" s="28"/>
      <c r="WCQ285" s="11"/>
      <c r="WCR285" s="10"/>
      <c r="WCS285" s="37"/>
      <c r="WCT285" s="162"/>
      <c r="WCU285" s="162"/>
      <c r="WCV285" s="29"/>
      <c r="WCW285" s="12"/>
      <c r="WCX285" s="37"/>
      <c r="WCY285" s="37"/>
      <c r="WCZ285" s="11"/>
      <c r="WDA285" s="24"/>
      <c r="WDB285" s="28"/>
      <c r="WDC285" s="11"/>
      <c r="WDD285" s="12"/>
      <c r="WDE285" s="27"/>
      <c r="WDF285" s="37"/>
      <c r="WDG285" s="29"/>
      <c r="WDH285" s="36"/>
      <c r="WDI285" s="14"/>
      <c r="WDJ285" s="11"/>
      <c r="WDK285" s="13"/>
      <c r="WDL285" s="12"/>
      <c r="WDM285" s="12"/>
      <c r="WDN285" s="11"/>
      <c r="WDO285" s="12"/>
      <c r="WDP285" s="162"/>
      <c r="WDQ285" s="37"/>
      <c r="WDR285" s="37"/>
      <c r="WDS285" s="37"/>
      <c r="WDT285" s="37"/>
      <c r="WDU285" s="37"/>
      <c r="WDV285" s="28"/>
      <c r="WDW285" s="11"/>
      <c r="WDX285" s="10"/>
      <c r="WDY285" s="37"/>
      <c r="WDZ285" s="162"/>
      <c r="WEA285" s="162"/>
      <c r="WEB285" s="29"/>
      <c r="WEC285" s="12"/>
      <c r="WED285" s="37"/>
      <c r="WEE285" s="37"/>
      <c r="WEF285" s="11"/>
      <c r="WEG285" s="24"/>
      <c r="WEH285" s="28"/>
      <c r="WEI285" s="11"/>
      <c r="WEJ285" s="12"/>
      <c r="WEK285" s="27"/>
      <c r="WEL285" s="37"/>
      <c r="WEM285" s="29"/>
      <c r="WEN285" s="36"/>
      <c r="WEO285" s="14"/>
      <c r="WEP285" s="11"/>
      <c r="WEQ285" s="13"/>
      <c r="WER285" s="12"/>
      <c r="WES285" s="12"/>
      <c r="WET285" s="11"/>
      <c r="WEU285" s="12"/>
      <c r="WEV285" s="162"/>
      <c r="WEW285" s="37"/>
      <c r="WEX285" s="37"/>
      <c r="WEY285" s="37"/>
      <c r="WEZ285" s="37"/>
      <c r="WFA285" s="37"/>
      <c r="WFB285" s="28"/>
      <c r="WFC285" s="11"/>
      <c r="WFD285" s="10"/>
      <c r="WFE285" s="37"/>
      <c r="WFF285" s="162"/>
      <c r="WFG285" s="162"/>
      <c r="WFH285" s="29"/>
      <c r="WFI285" s="12"/>
      <c r="WFJ285" s="37"/>
      <c r="WFK285" s="37"/>
      <c r="WFL285" s="11"/>
      <c r="WFM285" s="24"/>
      <c r="WFN285" s="28"/>
      <c r="WFO285" s="11"/>
      <c r="WFP285" s="12"/>
      <c r="WFQ285" s="27"/>
      <c r="WFR285" s="37"/>
      <c r="WFS285" s="29"/>
      <c r="WFT285" s="36"/>
      <c r="WFU285" s="14"/>
      <c r="WFV285" s="11"/>
      <c r="WFW285" s="13"/>
      <c r="WFX285" s="12"/>
      <c r="WFY285" s="12"/>
      <c r="WFZ285" s="11"/>
      <c r="WGA285" s="12"/>
      <c r="WGB285" s="162"/>
      <c r="WGC285" s="37"/>
      <c r="WGD285" s="37"/>
      <c r="WGE285" s="37"/>
      <c r="WGF285" s="37"/>
      <c r="WGG285" s="37"/>
      <c r="WGH285" s="28"/>
      <c r="WGI285" s="11"/>
      <c r="WGJ285" s="10"/>
      <c r="WGK285" s="37"/>
      <c r="WGL285" s="162"/>
      <c r="WGM285" s="162"/>
      <c r="WGN285" s="29"/>
      <c r="WGO285" s="12"/>
      <c r="WGP285" s="37"/>
      <c r="WGQ285" s="37"/>
      <c r="WGR285" s="11"/>
      <c r="WGS285" s="24"/>
      <c r="WGT285" s="28"/>
      <c r="WGU285" s="11"/>
      <c r="WGV285" s="12"/>
      <c r="WGW285" s="27"/>
      <c r="WGX285" s="37"/>
      <c r="WGY285" s="29"/>
      <c r="WGZ285" s="36"/>
      <c r="WHA285" s="14"/>
      <c r="WHB285" s="11"/>
      <c r="WHC285" s="13"/>
      <c r="WHD285" s="12"/>
      <c r="WHE285" s="12"/>
      <c r="WHF285" s="11"/>
      <c r="WHG285" s="12"/>
      <c r="WHH285" s="162"/>
      <c r="WHI285" s="37"/>
      <c r="WHJ285" s="37"/>
      <c r="WHK285" s="37"/>
      <c r="WHL285" s="37"/>
      <c r="WHM285" s="37"/>
      <c r="WHN285" s="28"/>
      <c r="WHO285" s="11"/>
      <c r="WHP285" s="10"/>
      <c r="WHQ285" s="37"/>
      <c r="WHR285" s="162"/>
      <c r="WHS285" s="162"/>
      <c r="WHT285" s="29"/>
      <c r="WHU285" s="12"/>
      <c r="WHV285" s="37"/>
      <c r="WHW285" s="37"/>
      <c r="WHX285" s="11"/>
      <c r="WHY285" s="24"/>
      <c r="WHZ285" s="28"/>
      <c r="WIA285" s="11"/>
      <c r="WIB285" s="12"/>
      <c r="WIC285" s="27"/>
      <c r="WID285" s="37"/>
      <c r="WIE285" s="29"/>
      <c r="WIF285" s="36"/>
      <c r="WIG285" s="14"/>
      <c r="WIH285" s="11"/>
      <c r="WII285" s="13"/>
      <c r="WIJ285" s="12"/>
      <c r="WIK285" s="12"/>
      <c r="WIL285" s="11"/>
      <c r="WIM285" s="12"/>
      <c r="WIN285" s="162"/>
      <c r="WIO285" s="37"/>
      <c r="WIP285" s="37"/>
      <c r="WIQ285" s="37"/>
      <c r="WIR285" s="37"/>
      <c r="WIS285" s="37"/>
      <c r="WIT285" s="28"/>
      <c r="WIU285" s="11"/>
      <c r="WIV285" s="10"/>
      <c r="WIW285" s="37"/>
      <c r="WIX285" s="162"/>
      <c r="WIY285" s="162"/>
      <c r="WIZ285" s="29"/>
      <c r="WJA285" s="12"/>
      <c r="WJB285" s="37"/>
      <c r="WJC285" s="37"/>
      <c r="WJD285" s="11"/>
      <c r="WJE285" s="24"/>
      <c r="WJF285" s="28"/>
      <c r="WJG285" s="11"/>
      <c r="WJH285" s="12"/>
      <c r="WJI285" s="27"/>
      <c r="WJJ285" s="37"/>
      <c r="WJK285" s="29"/>
      <c r="WJL285" s="36"/>
      <c r="WJM285" s="14"/>
      <c r="WJN285" s="11"/>
      <c r="WJO285" s="13"/>
      <c r="WJP285" s="12"/>
      <c r="WJQ285" s="12"/>
      <c r="WJR285" s="11"/>
      <c r="WJS285" s="12"/>
      <c r="WJT285" s="162"/>
      <c r="WJU285" s="37"/>
      <c r="WJV285" s="37"/>
      <c r="WJW285" s="37"/>
      <c r="WJX285" s="37"/>
      <c r="WJY285" s="37"/>
      <c r="WJZ285" s="28"/>
      <c r="WKA285" s="11"/>
      <c r="WKB285" s="10"/>
      <c r="WKC285" s="37"/>
      <c r="WKD285" s="162"/>
      <c r="WKE285" s="162"/>
      <c r="WKF285" s="29"/>
      <c r="WKG285" s="12"/>
      <c r="WKH285" s="37"/>
      <c r="WKI285" s="37"/>
      <c r="WKJ285" s="11"/>
      <c r="WKK285" s="24"/>
      <c r="WKL285" s="28"/>
      <c r="WKM285" s="11"/>
      <c r="WKN285" s="12"/>
      <c r="WKO285" s="27"/>
      <c r="WKP285" s="37"/>
      <c r="WKQ285" s="29"/>
      <c r="WKR285" s="36"/>
      <c r="WKS285" s="14"/>
      <c r="WKT285" s="11"/>
      <c r="WKU285" s="13"/>
      <c r="WKV285" s="12"/>
      <c r="WKW285" s="12"/>
      <c r="WKX285" s="11"/>
      <c r="WKY285" s="12"/>
      <c r="WKZ285" s="162"/>
      <c r="WLA285" s="37"/>
      <c r="WLB285" s="37"/>
      <c r="WLC285" s="37"/>
      <c r="WLD285" s="37"/>
      <c r="WLE285" s="37"/>
      <c r="WLF285" s="28"/>
      <c r="WLG285" s="11"/>
      <c r="WLH285" s="10"/>
      <c r="WLI285" s="37"/>
      <c r="WLJ285" s="162"/>
      <c r="WLK285" s="162"/>
      <c r="WLL285" s="29"/>
      <c r="WLM285" s="12"/>
      <c r="WLN285" s="37"/>
      <c r="WLO285" s="37"/>
      <c r="WLP285" s="11"/>
      <c r="WLQ285" s="24"/>
      <c r="WLR285" s="28"/>
      <c r="WLS285" s="11"/>
      <c r="WLT285" s="12"/>
      <c r="WLU285" s="27"/>
      <c r="WLV285" s="37"/>
      <c r="WLW285" s="29"/>
      <c r="WLX285" s="36"/>
      <c r="WLY285" s="14"/>
      <c r="WLZ285" s="11"/>
      <c r="WMA285" s="13"/>
      <c r="WMB285" s="12"/>
      <c r="WMC285" s="12"/>
      <c r="WMD285" s="11"/>
      <c r="WME285" s="12"/>
      <c r="WMF285" s="162"/>
      <c r="WMG285" s="37"/>
      <c r="WMH285" s="37"/>
      <c r="WMI285" s="37"/>
      <c r="WMJ285" s="37"/>
      <c r="WMK285" s="37"/>
      <c r="WML285" s="28"/>
      <c r="WMM285" s="11"/>
      <c r="WMN285" s="10"/>
      <c r="WMO285" s="37"/>
      <c r="WMP285" s="162"/>
      <c r="WMQ285" s="162"/>
      <c r="WMR285" s="29"/>
      <c r="WMS285" s="12"/>
      <c r="WMT285" s="37"/>
      <c r="WMU285" s="37"/>
      <c r="WMV285" s="11"/>
      <c r="WMW285" s="24"/>
      <c r="WMX285" s="28"/>
      <c r="WMY285" s="11"/>
      <c r="WMZ285" s="12"/>
      <c r="WNA285" s="27"/>
      <c r="WNB285" s="37"/>
      <c r="WNC285" s="29"/>
      <c r="WND285" s="36"/>
      <c r="WNE285" s="14"/>
      <c r="WNF285" s="11"/>
      <c r="WNG285" s="13"/>
      <c r="WNH285" s="12"/>
      <c r="WNI285" s="12"/>
      <c r="WNJ285" s="11"/>
      <c r="WNK285" s="12"/>
      <c r="WNL285" s="162"/>
      <c r="WNM285" s="37"/>
      <c r="WNN285" s="37"/>
      <c r="WNO285" s="37"/>
      <c r="WNP285" s="37"/>
      <c r="WNQ285" s="37"/>
      <c r="WNR285" s="28"/>
      <c r="WNS285" s="11"/>
      <c r="WNT285" s="10"/>
      <c r="WNU285" s="37"/>
      <c r="WNV285" s="162"/>
      <c r="WNW285" s="162"/>
      <c r="WNX285" s="29"/>
      <c r="WNY285" s="12"/>
      <c r="WNZ285" s="37"/>
      <c r="WOA285" s="37"/>
      <c r="WOB285" s="11"/>
      <c r="WOC285" s="24"/>
      <c r="WOD285" s="28"/>
      <c r="WOE285" s="11"/>
      <c r="WOF285" s="12"/>
      <c r="WOG285" s="27"/>
      <c r="WOH285" s="37"/>
      <c r="WOI285" s="29"/>
      <c r="WOJ285" s="36"/>
      <c r="WOK285" s="14"/>
      <c r="WOL285" s="11"/>
      <c r="WOM285" s="13"/>
      <c r="WON285" s="12"/>
      <c r="WOO285" s="12"/>
      <c r="WOP285" s="11"/>
      <c r="WOQ285" s="12"/>
      <c r="WOR285" s="162"/>
      <c r="WOS285" s="37"/>
      <c r="WOT285" s="37"/>
      <c r="WOU285" s="37"/>
      <c r="WOV285" s="37"/>
      <c r="WOW285" s="37"/>
      <c r="WOX285" s="28"/>
      <c r="WOY285" s="11"/>
      <c r="WOZ285" s="10"/>
      <c r="WPA285" s="37"/>
      <c r="WPB285" s="162"/>
      <c r="WPC285" s="162"/>
      <c r="WPD285" s="29"/>
      <c r="WPE285" s="12"/>
      <c r="WPF285" s="37"/>
      <c r="WPG285" s="37"/>
      <c r="WPH285" s="11"/>
      <c r="WPI285" s="24"/>
      <c r="WPJ285" s="28"/>
      <c r="WPK285" s="11"/>
      <c r="WPL285" s="12"/>
      <c r="WPM285" s="27"/>
      <c r="WPN285" s="37"/>
      <c r="WPO285" s="29"/>
      <c r="WPP285" s="36"/>
      <c r="WPQ285" s="14"/>
      <c r="WPR285" s="11"/>
      <c r="WPS285" s="13"/>
      <c r="WPT285" s="12"/>
      <c r="WPU285" s="12"/>
      <c r="WPV285" s="11"/>
      <c r="WPW285" s="12"/>
      <c r="WPX285" s="162"/>
      <c r="WPY285" s="37"/>
      <c r="WPZ285" s="37"/>
      <c r="WQA285" s="37"/>
      <c r="WQB285" s="37"/>
      <c r="WQC285" s="37"/>
      <c r="WQD285" s="28"/>
      <c r="WQE285" s="11"/>
      <c r="WQF285" s="10"/>
      <c r="WQG285" s="37"/>
      <c r="WQH285" s="162"/>
      <c r="WQI285" s="162"/>
      <c r="WQJ285" s="29"/>
      <c r="WQK285" s="12"/>
      <c r="WQL285" s="37"/>
      <c r="WQM285" s="37"/>
      <c r="WQN285" s="11"/>
      <c r="WQO285" s="24"/>
      <c r="WQP285" s="28"/>
      <c r="WQQ285" s="11"/>
      <c r="WQR285" s="12"/>
      <c r="WQS285" s="27"/>
      <c r="WQT285" s="37"/>
      <c r="WQU285" s="29"/>
      <c r="WQV285" s="36"/>
      <c r="WQW285" s="14"/>
      <c r="WQX285" s="11"/>
      <c r="WQY285" s="13"/>
      <c r="WQZ285" s="12"/>
      <c r="WRA285" s="12"/>
      <c r="WRB285" s="11"/>
      <c r="WRC285" s="12"/>
      <c r="WRD285" s="162"/>
      <c r="WRE285" s="37"/>
      <c r="WRF285" s="37"/>
      <c r="WRG285" s="37"/>
      <c r="WRH285" s="37"/>
      <c r="WRI285" s="37"/>
      <c r="WRJ285" s="28"/>
      <c r="WRK285" s="11"/>
      <c r="WRL285" s="10"/>
      <c r="WRM285" s="37"/>
      <c r="WRN285" s="162"/>
      <c r="WRO285" s="162"/>
      <c r="WRP285" s="29"/>
      <c r="WRQ285" s="12"/>
      <c r="WRR285" s="37"/>
      <c r="WRS285" s="37"/>
      <c r="WRT285" s="11"/>
      <c r="WRU285" s="24"/>
      <c r="WRV285" s="28"/>
      <c r="WRW285" s="11"/>
      <c r="WRX285" s="12"/>
      <c r="WRY285" s="27"/>
      <c r="WRZ285" s="37"/>
      <c r="WSA285" s="29"/>
      <c r="WSB285" s="36"/>
      <c r="WSC285" s="14"/>
      <c r="WSD285" s="11"/>
      <c r="WSE285" s="13"/>
      <c r="WSF285" s="12"/>
      <c r="WSG285" s="12"/>
      <c r="WSH285" s="11"/>
      <c r="WSI285" s="12"/>
      <c r="WSJ285" s="162"/>
      <c r="WSK285" s="37"/>
      <c r="WSL285" s="37"/>
      <c r="WSM285" s="37"/>
      <c r="WSN285" s="37"/>
      <c r="WSO285" s="37"/>
      <c r="WSP285" s="28"/>
      <c r="WSQ285" s="11"/>
      <c r="WSR285" s="10"/>
      <c r="WSS285" s="37"/>
      <c r="WST285" s="162"/>
      <c r="WSU285" s="162"/>
      <c r="WSV285" s="29"/>
      <c r="WSW285" s="12"/>
      <c r="WSX285" s="37"/>
      <c r="WSY285" s="37"/>
      <c r="WSZ285" s="11"/>
      <c r="WTA285" s="24"/>
      <c r="WTB285" s="28"/>
      <c r="WTC285" s="11"/>
      <c r="WTD285" s="12"/>
      <c r="WTE285" s="27"/>
      <c r="WTF285" s="37"/>
      <c r="WTG285" s="29"/>
      <c r="WTH285" s="36"/>
      <c r="WTI285" s="14"/>
      <c r="WTJ285" s="11"/>
      <c r="WTK285" s="13"/>
      <c r="WTL285" s="12"/>
      <c r="WTM285" s="12"/>
      <c r="WTN285" s="11"/>
      <c r="WTO285" s="12"/>
      <c r="WTP285" s="162"/>
      <c r="WTQ285" s="37"/>
      <c r="WTR285" s="37"/>
      <c r="WTS285" s="37"/>
      <c r="WTT285" s="37"/>
      <c r="WTU285" s="37"/>
      <c r="WTV285" s="28"/>
      <c r="WTW285" s="11"/>
      <c r="WTX285" s="10"/>
      <c r="WTY285" s="37"/>
      <c r="WTZ285" s="162"/>
      <c r="WUA285" s="162"/>
      <c r="WUB285" s="29"/>
      <c r="WUC285" s="12"/>
      <c r="WUD285" s="37"/>
      <c r="WUE285" s="37"/>
      <c r="WUF285" s="11"/>
      <c r="WUG285" s="24"/>
      <c r="WUH285" s="28"/>
      <c r="WUI285" s="11"/>
      <c r="WUJ285" s="12"/>
      <c r="WUK285" s="27"/>
      <c r="WUL285" s="37"/>
      <c r="WUM285" s="29"/>
      <c r="WUN285" s="36"/>
      <c r="WUO285" s="14"/>
      <c r="WUP285" s="11"/>
      <c r="WUQ285" s="13"/>
      <c r="WUR285" s="12"/>
      <c r="WUS285" s="12"/>
      <c r="WUT285" s="11"/>
      <c r="WUU285" s="12"/>
      <c r="WUV285" s="162"/>
      <c r="WUW285" s="37"/>
      <c r="WUX285" s="37"/>
      <c r="WUY285" s="37"/>
      <c r="WUZ285" s="37"/>
      <c r="WVA285" s="37"/>
      <c r="WVB285" s="28"/>
      <c r="WVC285" s="11"/>
      <c r="WVD285" s="10"/>
      <c r="WVE285" s="37"/>
      <c r="WVF285" s="162"/>
      <c r="WVG285" s="162"/>
      <c r="WVH285" s="29"/>
      <c r="WVI285" s="12"/>
      <c r="WVJ285" s="37"/>
      <c r="WVK285" s="37"/>
      <c r="WVL285" s="11"/>
      <c r="WVM285" s="24"/>
      <c r="WVN285" s="28"/>
      <c r="WVO285" s="11"/>
      <c r="WVP285" s="12"/>
      <c r="WVQ285" s="27"/>
      <c r="WVR285" s="37"/>
      <c r="WVS285" s="29"/>
      <c r="WVT285" s="36"/>
      <c r="WVU285" s="14"/>
      <c r="WVV285" s="11"/>
      <c r="WVW285" s="13"/>
      <c r="WVX285" s="12"/>
      <c r="WVY285" s="12"/>
      <c r="WVZ285" s="11"/>
      <c r="WWA285" s="12"/>
      <c r="WWB285" s="162"/>
      <c r="WWC285" s="37"/>
      <c r="WWD285" s="37"/>
      <c r="WWE285" s="37"/>
      <c r="WWF285" s="37"/>
      <c r="WWG285" s="37"/>
      <c r="WWH285" s="28"/>
      <c r="WWI285" s="11"/>
      <c r="WWJ285" s="10"/>
      <c r="WWK285" s="37"/>
      <c r="WWL285" s="162"/>
      <c r="WWM285" s="162"/>
      <c r="WWN285" s="29"/>
      <c r="WWO285" s="12"/>
      <c r="WWP285" s="37"/>
      <c r="WWQ285" s="37"/>
      <c r="WWR285" s="11"/>
      <c r="WWS285" s="24"/>
      <c r="WWT285" s="28"/>
      <c r="WWU285" s="11"/>
      <c r="WWV285" s="12"/>
      <c r="WWW285" s="27"/>
      <c r="WWX285" s="37"/>
      <c r="WWY285" s="29"/>
      <c r="WWZ285" s="36"/>
      <c r="WXA285" s="14"/>
      <c r="WXB285" s="11"/>
      <c r="WXC285" s="13"/>
      <c r="WXD285" s="12"/>
      <c r="WXE285" s="12"/>
      <c r="WXF285" s="11"/>
      <c r="WXG285" s="12"/>
      <c r="WXH285" s="162"/>
      <c r="WXI285" s="37"/>
      <c r="WXJ285" s="37"/>
      <c r="WXK285" s="37"/>
      <c r="WXL285" s="37"/>
      <c r="WXM285" s="37"/>
      <c r="WXN285" s="28"/>
      <c r="WXO285" s="11"/>
      <c r="WXP285" s="10"/>
      <c r="WXQ285" s="37"/>
      <c r="WXR285" s="162"/>
      <c r="WXS285" s="162"/>
      <c r="WXT285" s="29"/>
      <c r="WXU285" s="12"/>
      <c r="WXV285" s="37"/>
      <c r="WXW285" s="37"/>
      <c r="WXX285" s="11"/>
      <c r="WXY285" s="24"/>
      <c r="WXZ285" s="28"/>
      <c r="WYA285" s="11"/>
      <c r="WYB285" s="12"/>
      <c r="WYC285" s="27"/>
      <c r="WYD285" s="37"/>
      <c r="WYE285" s="29"/>
      <c r="WYF285" s="36"/>
      <c r="WYG285" s="14"/>
      <c r="WYH285" s="11"/>
      <c r="WYI285" s="13"/>
      <c r="WYJ285" s="12"/>
      <c r="WYK285" s="12"/>
      <c r="WYL285" s="11"/>
      <c r="WYM285" s="12"/>
      <c r="WYN285" s="162"/>
      <c r="WYO285" s="37"/>
      <c r="WYP285" s="37"/>
      <c r="WYQ285" s="37"/>
      <c r="WYR285" s="37"/>
      <c r="WYS285" s="37"/>
      <c r="WYT285" s="28"/>
      <c r="WYU285" s="11"/>
      <c r="WYV285" s="10"/>
      <c r="WYW285" s="37"/>
      <c r="WYX285" s="162"/>
      <c r="WYY285" s="162"/>
      <c r="WYZ285" s="29"/>
      <c r="WZA285" s="12"/>
      <c r="WZB285" s="37"/>
      <c r="WZC285" s="37"/>
      <c r="WZD285" s="11"/>
      <c r="WZE285" s="24"/>
      <c r="WZF285" s="28"/>
      <c r="WZG285" s="11"/>
      <c r="WZH285" s="12"/>
      <c r="WZI285" s="27"/>
      <c r="WZJ285" s="37"/>
      <c r="WZK285" s="29"/>
      <c r="WZL285" s="36"/>
      <c r="WZM285" s="14"/>
      <c r="WZN285" s="11"/>
      <c r="WZO285" s="13"/>
      <c r="WZP285" s="12"/>
      <c r="WZQ285" s="12"/>
      <c r="WZR285" s="11"/>
      <c r="WZS285" s="12"/>
      <c r="WZT285" s="162"/>
      <c r="WZU285" s="37"/>
      <c r="WZV285" s="37"/>
      <c r="WZW285" s="37"/>
      <c r="WZX285" s="37"/>
      <c r="WZY285" s="37"/>
      <c r="WZZ285" s="28"/>
      <c r="XAA285" s="11"/>
      <c r="XAB285" s="10"/>
      <c r="XAC285" s="37"/>
      <c r="XAD285" s="162"/>
      <c r="XAE285" s="162"/>
      <c r="XAF285" s="29"/>
      <c r="XAG285" s="12"/>
      <c r="XAH285" s="37"/>
      <c r="XAI285" s="37"/>
      <c r="XAJ285" s="11"/>
      <c r="XAK285" s="24"/>
      <c r="XAL285" s="28"/>
      <c r="XAM285" s="11"/>
      <c r="XAN285" s="12"/>
      <c r="XAO285" s="27"/>
      <c r="XAP285" s="37"/>
      <c r="XAQ285" s="29"/>
      <c r="XAR285" s="36"/>
      <c r="XAS285" s="14"/>
      <c r="XAT285" s="11"/>
      <c r="XAU285" s="13"/>
      <c r="XAV285" s="12"/>
      <c r="XAW285" s="12"/>
      <c r="XAX285" s="11"/>
      <c r="XAY285" s="12"/>
      <c r="XAZ285" s="162"/>
      <c r="XBA285" s="37"/>
      <c r="XBB285" s="37"/>
      <c r="XBC285" s="37"/>
      <c r="XBD285" s="37"/>
      <c r="XBE285" s="37"/>
      <c r="XBF285" s="28"/>
      <c r="XBG285" s="11"/>
      <c r="XBH285" s="10"/>
      <c r="XBI285" s="37"/>
      <c r="XBJ285" s="162"/>
      <c r="XBK285" s="162"/>
      <c r="XBL285" s="29"/>
      <c r="XBM285" s="12"/>
      <c r="XBN285" s="37"/>
      <c r="XBO285" s="37"/>
      <c r="XBP285" s="11"/>
      <c r="XBQ285" s="24"/>
      <c r="XBR285" s="28"/>
      <c r="XBS285" s="11"/>
      <c r="XBT285" s="12"/>
      <c r="XBU285" s="27"/>
      <c r="XBV285" s="37"/>
      <c r="XBW285" s="29"/>
      <c r="XBX285" s="36"/>
      <c r="XBY285" s="14"/>
      <c r="XBZ285" s="11"/>
      <c r="XCA285" s="13"/>
      <c r="XCB285" s="12"/>
      <c r="XCC285" s="12"/>
      <c r="XCD285" s="11"/>
      <c r="XCE285" s="12"/>
      <c r="XCF285" s="162"/>
      <c r="XCG285" s="37"/>
      <c r="XCH285" s="37"/>
      <c r="XCI285" s="37"/>
      <c r="XCJ285" s="37"/>
      <c r="XCK285" s="37"/>
      <c r="XCL285" s="28"/>
      <c r="XCM285" s="11"/>
      <c r="XCN285" s="10"/>
      <c r="XCO285" s="37"/>
      <c r="XCP285" s="162"/>
      <c r="XCQ285" s="162"/>
      <c r="XCR285" s="29"/>
      <c r="XCS285" s="12"/>
      <c r="XCT285" s="37"/>
      <c r="XCU285" s="37"/>
      <c r="XCV285" s="11"/>
      <c r="XCW285" s="24"/>
      <c r="XCX285" s="28"/>
      <c r="XCY285" s="11"/>
      <c r="XCZ285" s="12"/>
      <c r="XDA285" s="27"/>
      <c r="XDB285" s="37"/>
      <c r="XDC285" s="29"/>
      <c r="XDD285" s="36"/>
      <c r="XDE285" s="14"/>
      <c r="XDF285" s="11"/>
      <c r="XDG285" s="13"/>
      <c r="XDH285" s="12"/>
      <c r="XDI285" s="12"/>
      <c r="XDJ285" s="11"/>
      <c r="XDK285" s="12"/>
      <c r="XDL285" s="162"/>
      <c r="XDM285" s="37"/>
      <c r="XDN285" s="37"/>
      <c r="XDO285" s="37"/>
      <c r="XDP285" s="37"/>
      <c r="XDQ285" s="37"/>
      <c r="XDR285" s="28"/>
      <c r="XDS285" s="11"/>
      <c r="XDT285" s="10"/>
      <c r="XDU285" s="37"/>
      <c r="XDV285" s="162"/>
      <c r="XDW285" s="162"/>
      <c r="XDX285" s="29"/>
      <c r="XDY285" s="12"/>
      <c r="XDZ285" s="37"/>
      <c r="XEA285" s="37"/>
      <c r="XEB285" s="11"/>
      <c r="XEC285" s="24"/>
      <c r="XED285" s="28"/>
      <c r="XEE285" s="11"/>
      <c r="XEF285" s="12"/>
      <c r="XEG285" s="27"/>
      <c r="XEH285" s="37"/>
      <c r="XEI285" s="29"/>
      <c r="XEJ285" s="36"/>
      <c r="XEK285" s="14"/>
      <c r="XEL285" s="11"/>
      <c r="XEM285" s="13"/>
      <c r="XEN285" s="12"/>
      <c r="XEO285" s="12"/>
      <c r="XEP285" s="11"/>
      <c r="XEQ285" s="12"/>
      <c r="XER285" s="162"/>
      <c r="XES285" s="37"/>
      <c r="XET285" s="37"/>
      <c r="XEU285" s="37"/>
      <c r="XEV285" s="37"/>
      <c r="XEW285" s="37"/>
      <c r="XEX285" s="28"/>
      <c r="XEY285" s="11"/>
      <c r="XEZ285" s="10"/>
      <c r="XFA285" s="37"/>
      <c r="XFB285" s="162"/>
      <c r="XFC285" s="162"/>
      <c r="XFD285" s="29"/>
    </row>
    <row r="286" spans="1:16384" s="38" customFormat="1" ht="16.5">
      <c r="A286" s="316"/>
      <c r="B286" s="316"/>
      <c r="C286" s="317"/>
      <c r="D286" s="316"/>
      <c r="E286" s="379"/>
      <c r="F286" s="557"/>
      <c r="G286" s="316"/>
      <c r="H286" s="318"/>
      <c r="I286" s="561"/>
      <c r="J286" s="548"/>
      <c r="K286" s="564"/>
      <c r="L286" s="550"/>
      <c r="M286" s="548"/>
      <c r="N286" s="316"/>
      <c r="O286" s="318"/>
      <c r="P286" s="31"/>
      <c r="Q286" s="414"/>
      <c r="R286" s="31"/>
      <c r="S286" s="320"/>
      <c r="T286" s="321"/>
      <c r="U286" s="320"/>
      <c r="V286" s="321" t="s">
        <v>170</v>
      </c>
      <c r="W286" s="322"/>
      <c r="X286" s="323"/>
      <c r="Y286" s="322">
        <v>500</v>
      </c>
      <c r="Z286" s="415"/>
      <c r="AA286" s="31"/>
      <c r="AB286" s="31"/>
      <c r="AC286" s="315"/>
      <c r="AD286" s="326"/>
      <c r="AE286" s="327"/>
      <c r="AF286" s="360"/>
      <c r="AG286" s="360"/>
      <c r="AH286" s="313"/>
      <c r="AI286" s="329"/>
      <c r="AJ286" s="312"/>
      <c r="AK286" s="312"/>
      <c r="AL286" s="314"/>
      <c r="AM286" s="314">
        <v>115500</v>
      </c>
      <c r="AN286" s="330">
        <f>+AM286*Y286</f>
        <v>57750000</v>
      </c>
      <c r="AO286" s="314"/>
      <c r="AP286" s="314"/>
      <c r="AQ286" s="312"/>
      <c r="AR286" s="313"/>
      <c r="AS286" s="312"/>
      <c r="AT286" s="313"/>
      <c r="AU286" s="313"/>
      <c r="AV286" s="329"/>
      <c r="AW286" s="314"/>
    </row>
    <row r="287" spans="1:16384" s="38" customFormat="1" ht="16.5">
      <c r="A287" s="316"/>
      <c r="B287" s="316"/>
      <c r="C287" s="317"/>
      <c r="D287" s="316"/>
      <c r="E287" s="379"/>
      <c r="F287" s="557"/>
      <c r="G287" s="316"/>
      <c r="H287" s="318"/>
      <c r="I287" s="561"/>
      <c r="J287" s="548"/>
      <c r="K287" s="564"/>
      <c r="L287" s="550"/>
      <c r="M287" s="548"/>
      <c r="N287" s="316"/>
      <c r="O287" s="318"/>
      <c r="P287" s="31"/>
      <c r="Q287" s="414"/>
      <c r="R287" s="31"/>
      <c r="S287" s="320"/>
      <c r="T287" s="321"/>
      <c r="U287" s="320">
        <v>2</v>
      </c>
      <c r="V287" s="321" t="s">
        <v>185</v>
      </c>
      <c r="W287" s="322">
        <v>900</v>
      </c>
      <c r="X287" s="323">
        <v>0</v>
      </c>
      <c r="Y287" s="322">
        <v>0</v>
      </c>
      <c r="Z287" s="415">
        <f t="shared" si="22"/>
        <v>900</v>
      </c>
      <c r="AA287" s="31"/>
      <c r="AB287" s="31"/>
      <c r="AC287" s="315"/>
      <c r="AD287" s="326"/>
      <c r="AE287" s="327"/>
      <c r="AF287" s="360"/>
      <c r="AG287" s="360"/>
      <c r="AH287" s="313"/>
      <c r="AI287" s="329"/>
      <c r="AJ287" s="312"/>
      <c r="AK287" s="312"/>
      <c r="AL287" s="314"/>
      <c r="AM287" s="314">
        <v>4800</v>
      </c>
      <c r="AN287" s="330">
        <f>+AM287*W287</f>
        <v>4320000</v>
      </c>
      <c r="AO287" s="314"/>
      <c r="AP287" s="314"/>
      <c r="AQ287" s="312"/>
      <c r="AR287" s="313"/>
      <c r="AS287" s="312"/>
      <c r="AT287" s="313"/>
      <c r="AU287" s="313"/>
      <c r="AV287" s="329"/>
      <c r="AW287" s="314"/>
    </row>
    <row r="288" spans="1:16384" s="38" customFormat="1" ht="16.5">
      <c r="A288" s="316"/>
      <c r="B288" s="316"/>
      <c r="C288" s="317"/>
      <c r="D288" s="316"/>
      <c r="E288" s="379"/>
      <c r="F288" s="557"/>
      <c r="G288" s="316"/>
      <c r="H288" s="318"/>
      <c r="I288" s="561"/>
      <c r="J288" s="548"/>
      <c r="K288" s="564"/>
      <c r="L288" s="550"/>
      <c r="M288" s="548"/>
      <c r="N288" s="316"/>
      <c r="O288" s="318"/>
      <c r="P288" s="31"/>
      <c r="Q288" s="414"/>
      <c r="R288" s="31"/>
      <c r="S288" s="320"/>
      <c r="T288" s="321"/>
      <c r="U288" s="320"/>
      <c r="V288" s="321" t="s">
        <v>185</v>
      </c>
      <c r="W288" s="322"/>
      <c r="X288" s="323">
        <v>200</v>
      </c>
      <c r="Y288" s="322"/>
      <c r="Z288" s="415"/>
      <c r="AA288" s="31"/>
      <c r="AB288" s="31"/>
      <c r="AC288" s="315"/>
      <c r="AD288" s="326"/>
      <c r="AE288" s="327"/>
      <c r="AF288" s="360"/>
      <c r="AG288" s="360"/>
      <c r="AH288" s="313"/>
      <c r="AI288" s="329"/>
      <c r="AJ288" s="312"/>
      <c r="AK288" s="312"/>
      <c r="AL288" s="314"/>
      <c r="AM288" s="314">
        <v>3100</v>
      </c>
      <c r="AN288" s="330">
        <f t="shared" si="20"/>
        <v>620000</v>
      </c>
      <c r="AO288" s="314"/>
      <c r="AP288" s="314"/>
      <c r="AQ288" s="312"/>
      <c r="AR288" s="313"/>
      <c r="AS288" s="312"/>
      <c r="AT288" s="313"/>
      <c r="AU288" s="313"/>
      <c r="AV288" s="329"/>
      <c r="AW288" s="314"/>
    </row>
    <row r="289" spans="1:49" s="38" customFormat="1" ht="16.5">
      <c r="A289" s="316"/>
      <c r="B289" s="316"/>
      <c r="C289" s="317"/>
      <c r="D289" s="316"/>
      <c r="E289" s="379"/>
      <c r="F289" s="557"/>
      <c r="G289" s="316"/>
      <c r="H289" s="318"/>
      <c r="I289" s="561"/>
      <c r="J289" s="548"/>
      <c r="K289" s="564"/>
      <c r="L289" s="550"/>
      <c r="M289" s="548"/>
      <c r="N289" s="316"/>
      <c r="O289" s="318"/>
      <c r="P289" s="31"/>
      <c r="Q289" s="414"/>
      <c r="R289" s="31"/>
      <c r="S289" s="320"/>
      <c r="T289" s="321"/>
      <c r="U289" s="320"/>
      <c r="V289" s="321" t="s">
        <v>185</v>
      </c>
      <c r="W289" s="322"/>
      <c r="X289" s="323"/>
      <c r="Y289" s="322">
        <v>400</v>
      </c>
      <c r="Z289" s="415"/>
      <c r="AA289" s="31"/>
      <c r="AB289" s="31"/>
      <c r="AC289" s="315"/>
      <c r="AD289" s="326"/>
      <c r="AE289" s="327"/>
      <c r="AF289" s="360"/>
      <c r="AG289" s="360"/>
      <c r="AH289" s="313"/>
      <c r="AI289" s="329"/>
      <c r="AJ289" s="312"/>
      <c r="AK289" s="312"/>
      <c r="AL289" s="314"/>
      <c r="AM289" s="314">
        <v>1550</v>
      </c>
      <c r="AN289" s="330">
        <f>+AM289*Y289</f>
        <v>620000</v>
      </c>
      <c r="AO289" s="314"/>
      <c r="AP289" s="314"/>
      <c r="AQ289" s="312"/>
      <c r="AR289" s="313"/>
      <c r="AS289" s="312"/>
      <c r="AT289" s="313"/>
      <c r="AU289" s="313"/>
      <c r="AV289" s="329"/>
      <c r="AW289" s="314"/>
    </row>
    <row r="290" spans="1:49" s="38" customFormat="1" ht="16.5">
      <c r="A290" s="316"/>
      <c r="B290" s="316"/>
      <c r="C290" s="317"/>
      <c r="D290" s="316"/>
      <c r="E290" s="379"/>
      <c r="F290" s="557"/>
      <c r="G290" s="316"/>
      <c r="H290" s="318"/>
      <c r="I290" s="561"/>
      <c r="J290" s="548"/>
      <c r="K290" s="564"/>
      <c r="L290" s="550"/>
      <c r="M290" s="548"/>
      <c r="N290" s="316"/>
      <c r="O290" s="318"/>
      <c r="P290" s="31"/>
      <c r="Q290" s="414"/>
      <c r="R290" s="31"/>
      <c r="S290" s="320"/>
      <c r="T290" s="321"/>
      <c r="U290" s="320">
        <v>3</v>
      </c>
      <c r="V290" s="321" t="s">
        <v>0</v>
      </c>
      <c r="W290" s="322">
        <v>0</v>
      </c>
      <c r="X290" s="323">
        <v>2000</v>
      </c>
      <c r="Y290" s="322">
        <v>0</v>
      </c>
      <c r="Z290" s="415">
        <f t="shared" si="22"/>
        <v>2000</v>
      </c>
      <c r="AA290" s="31"/>
      <c r="AB290" s="31"/>
      <c r="AC290" s="315"/>
      <c r="AD290" s="326"/>
      <c r="AE290" s="327"/>
      <c r="AF290" s="360"/>
      <c r="AG290" s="360"/>
      <c r="AH290" s="313"/>
      <c r="AI290" s="329"/>
      <c r="AJ290" s="312"/>
      <c r="AK290" s="312"/>
      <c r="AL290" s="314"/>
      <c r="AM290" s="314">
        <v>440</v>
      </c>
      <c r="AN290" s="330">
        <f t="shared" si="20"/>
        <v>880000</v>
      </c>
      <c r="AO290" s="314"/>
      <c r="AP290" s="314"/>
      <c r="AQ290" s="312"/>
      <c r="AR290" s="313"/>
      <c r="AS290" s="312"/>
      <c r="AT290" s="313"/>
      <c r="AU290" s="313"/>
      <c r="AV290" s="329"/>
      <c r="AW290" s="314"/>
    </row>
    <row r="291" spans="1:49" s="38" customFormat="1" ht="16.5">
      <c r="A291" s="316"/>
      <c r="B291" s="316"/>
      <c r="C291" s="317"/>
      <c r="D291" s="316"/>
      <c r="E291" s="379"/>
      <c r="F291" s="557"/>
      <c r="G291" s="316"/>
      <c r="H291" s="318"/>
      <c r="I291" s="561"/>
      <c r="J291" s="548"/>
      <c r="K291" s="564"/>
      <c r="L291" s="550"/>
      <c r="M291" s="548"/>
      <c r="N291" s="316"/>
      <c r="O291" s="318"/>
      <c r="P291" s="31"/>
      <c r="Q291" s="414"/>
      <c r="R291" s="31"/>
      <c r="S291" s="320"/>
      <c r="T291" s="321"/>
      <c r="U291" s="320"/>
      <c r="V291" s="321" t="s">
        <v>0</v>
      </c>
      <c r="W291" s="322"/>
      <c r="X291" s="323"/>
      <c r="Y291" s="322">
        <v>500</v>
      </c>
      <c r="Z291" s="415"/>
      <c r="AA291" s="31"/>
      <c r="AB291" s="31"/>
      <c r="AC291" s="315"/>
      <c r="AD291" s="326"/>
      <c r="AE291" s="327"/>
      <c r="AF291" s="360"/>
      <c r="AG291" s="360"/>
      <c r="AH291" s="313"/>
      <c r="AI291" s="329"/>
      <c r="AJ291" s="312"/>
      <c r="AK291" s="312"/>
      <c r="AL291" s="314"/>
      <c r="AM291" s="314">
        <v>440</v>
      </c>
      <c r="AN291" s="330">
        <f>+AM291*Y291</f>
        <v>220000</v>
      </c>
      <c r="AO291" s="314"/>
      <c r="AP291" s="314"/>
      <c r="AQ291" s="312"/>
      <c r="AR291" s="313"/>
      <c r="AS291" s="312"/>
      <c r="AT291" s="313"/>
      <c r="AU291" s="313"/>
      <c r="AV291" s="329"/>
      <c r="AW291" s="314"/>
    </row>
    <row r="292" spans="1:49" s="38" customFormat="1" ht="16.5">
      <c r="A292" s="316"/>
      <c r="B292" s="316"/>
      <c r="C292" s="317"/>
      <c r="D292" s="316"/>
      <c r="E292" s="379"/>
      <c r="F292" s="557"/>
      <c r="G292" s="316"/>
      <c r="H292" s="318"/>
      <c r="I292" s="561"/>
      <c r="J292" s="548"/>
      <c r="K292" s="564"/>
      <c r="L292" s="550"/>
      <c r="M292" s="548"/>
      <c r="N292" s="316"/>
      <c r="O292" s="318"/>
      <c r="P292" s="31"/>
      <c r="Q292" s="414"/>
      <c r="R292" s="31"/>
      <c r="S292" s="320"/>
      <c r="T292" s="321"/>
      <c r="U292" s="320">
        <v>4</v>
      </c>
      <c r="V292" s="321" t="s">
        <v>228</v>
      </c>
      <c r="W292" s="322">
        <v>0</v>
      </c>
      <c r="X292" s="323">
        <v>2300</v>
      </c>
      <c r="Y292" s="322"/>
      <c r="Z292" s="415">
        <f t="shared" si="22"/>
        <v>2300</v>
      </c>
      <c r="AA292" s="31"/>
      <c r="AB292" s="31"/>
      <c r="AC292" s="315"/>
      <c r="AD292" s="326"/>
      <c r="AE292" s="327"/>
      <c r="AF292" s="360"/>
      <c r="AG292" s="360"/>
      <c r="AH292" s="313"/>
      <c r="AI292" s="329"/>
      <c r="AJ292" s="312"/>
      <c r="AK292" s="312"/>
      <c r="AL292" s="314"/>
      <c r="AM292" s="314">
        <v>465</v>
      </c>
      <c r="AN292" s="330">
        <f t="shared" si="20"/>
        <v>1069500</v>
      </c>
      <c r="AO292" s="314"/>
      <c r="AP292" s="314"/>
      <c r="AQ292" s="312"/>
      <c r="AR292" s="313"/>
      <c r="AS292" s="312"/>
      <c r="AT292" s="313"/>
      <c r="AU292" s="313"/>
      <c r="AV292" s="329"/>
      <c r="AW292" s="314"/>
    </row>
    <row r="293" spans="1:49" s="38" customFormat="1" ht="16.5">
      <c r="A293" s="316"/>
      <c r="B293" s="316"/>
      <c r="C293" s="317"/>
      <c r="D293" s="316"/>
      <c r="E293" s="379"/>
      <c r="F293" s="557"/>
      <c r="G293" s="316"/>
      <c r="H293" s="318"/>
      <c r="I293" s="561"/>
      <c r="J293" s="548"/>
      <c r="K293" s="564"/>
      <c r="L293" s="550"/>
      <c r="M293" s="548"/>
      <c r="N293" s="316"/>
      <c r="O293" s="318"/>
      <c r="P293" s="31"/>
      <c r="Q293" s="414"/>
      <c r="R293" s="31"/>
      <c r="S293" s="320"/>
      <c r="T293" s="321"/>
      <c r="U293" s="320"/>
      <c r="V293" s="321" t="s">
        <v>228</v>
      </c>
      <c r="W293" s="322"/>
      <c r="X293" s="323"/>
      <c r="Y293" s="322">
        <v>200</v>
      </c>
      <c r="Z293" s="415"/>
      <c r="AA293" s="31"/>
      <c r="AB293" s="31"/>
      <c r="AC293" s="315"/>
      <c r="AD293" s="326"/>
      <c r="AE293" s="327"/>
      <c r="AF293" s="360"/>
      <c r="AG293" s="360"/>
      <c r="AH293" s="313"/>
      <c r="AI293" s="329"/>
      <c r="AJ293" s="312"/>
      <c r="AK293" s="312"/>
      <c r="AL293" s="314"/>
      <c r="AM293" s="314">
        <v>360</v>
      </c>
      <c r="AN293" s="330">
        <f>+AM293*Y293</f>
        <v>72000</v>
      </c>
      <c r="AO293" s="314"/>
      <c r="AP293" s="314"/>
      <c r="AQ293" s="312"/>
      <c r="AR293" s="313"/>
      <c r="AS293" s="312"/>
      <c r="AT293" s="313"/>
      <c r="AU293" s="313"/>
      <c r="AV293" s="329"/>
      <c r="AW293" s="314"/>
    </row>
    <row r="294" spans="1:49" s="38" customFormat="1" ht="16.5">
      <c r="A294" s="316"/>
      <c r="B294" s="316"/>
      <c r="C294" s="317"/>
      <c r="D294" s="316"/>
      <c r="E294" s="379"/>
      <c r="F294" s="557"/>
      <c r="G294" s="316"/>
      <c r="H294" s="318"/>
      <c r="I294" s="561"/>
      <c r="J294" s="548"/>
      <c r="K294" s="564"/>
      <c r="L294" s="550"/>
      <c r="M294" s="548"/>
      <c r="N294" s="316"/>
      <c r="O294" s="318"/>
      <c r="P294" s="31"/>
      <c r="Q294" s="414"/>
      <c r="R294" s="31"/>
      <c r="S294" s="320"/>
      <c r="T294" s="321"/>
      <c r="U294" s="320">
        <v>5</v>
      </c>
      <c r="V294" s="321" t="s">
        <v>268</v>
      </c>
      <c r="W294" s="322">
        <v>0</v>
      </c>
      <c r="X294" s="323">
        <v>0</v>
      </c>
      <c r="Y294" s="322">
        <v>3000</v>
      </c>
      <c r="Z294" s="415">
        <f t="shared" si="22"/>
        <v>3000</v>
      </c>
      <c r="AA294" s="31"/>
      <c r="AB294" s="31"/>
      <c r="AC294" s="315"/>
      <c r="AD294" s="326"/>
      <c r="AE294" s="327"/>
      <c r="AF294" s="360"/>
      <c r="AG294" s="360"/>
      <c r="AH294" s="313"/>
      <c r="AI294" s="329"/>
      <c r="AJ294" s="312"/>
      <c r="AK294" s="312"/>
      <c r="AL294" s="314"/>
      <c r="AM294" s="314">
        <v>865</v>
      </c>
      <c r="AN294" s="330">
        <f>+AM294*Y294</f>
        <v>2595000</v>
      </c>
      <c r="AO294" s="314"/>
      <c r="AP294" s="314"/>
      <c r="AQ294" s="312"/>
      <c r="AR294" s="313"/>
      <c r="AS294" s="312"/>
      <c r="AT294" s="313"/>
      <c r="AU294" s="313"/>
      <c r="AV294" s="329"/>
      <c r="AW294" s="314"/>
    </row>
    <row r="295" spans="1:49" s="38" customFormat="1" ht="16.5">
      <c r="A295" s="316"/>
      <c r="B295" s="316"/>
      <c r="C295" s="317"/>
      <c r="D295" s="316"/>
      <c r="E295" s="379"/>
      <c r="F295" s="557"/>
      <c r="G295" s="316"/>
      <c r="H295" s="318"/>
      <c r="I295" s="561"/>
      <c r="J295" s="548"/>
      <c r="K295" s="564"/>
      <c r="L295" s="550"/>
      <c r="M295" s="548"/>
      <c r="N295" s="316"/>
      <c r="O295" s="318"/>
      <c r="P295" s="31"/>
      <c r="Q295" s="414"/>
      <c r="R295" s="31"/>
      <c r="S295" s="320"/>
      <c r="T295" s="321"/>
      <c r="U295" s="320">
        <v>6</v>
      </c>
      <c r="V295" s="321" t="s">
        <v>179</v>
      </c>
      <c r="W295" s="322">
        <v>500</v>
      </c>
      <c r="X295" s="323">
        <v>0</v>
      </c>
      <c r="Y295" s="322">
        <v>0</v>
      </c>
      <c r="Z295" s="415">
        <f t="shared" si="22"/>
        <v>500</v>
      </c>
      <c r="AA295" s="31"/>
      <c r="AB295" s="31"/>
      <c r="AC295" s="315"/>
      <c r="AD295" s="326"/>
      <c r="AE295" s="327"/>
      <c r="AF295" s="360"/>
      <c r="AG295" s="360"/>
      <c r="AH295" s="313"/>
      <c r="AI295" s="329"/>
      <c r="AJ295" s="312"/>
      <c r="AK295" s="312"/>
      <c r="AL295" s="314"/>
      <c r="AM295" s="314">
        <v>125000</v>
      </c>
      <c r="AN295" s="330">
        <f>+AM295*W295</f>
        <v>62500000</v>
      </c>
      <c r="AO295" s="314"/>
      <c r="AP295" s="314"/>
      <c r="AQ295" s="312"/>
      <c r="AR295" s="313"/>
      <c r="AS295" s="312"/>
      <c r="AT295" s="313"/>
      <c r="AU295" s="313"/>
      <c r="AV295" s="329"/>
      <c r="AW295" s="314"/>
    </row>
    <row r="296" spans="1:49" s="38" customFormat="1" ht="16.5">
      <c r="A296" s="316"/>
      <c r="B296" s="316"/>
      <c r="C296" s="317"/>
      <c r="D296" s="316"/>
      <c r="E296" s="379"/>
      <c r="F296" s="557"/>
      <c r="G296" s="316"/>
      <c r="H296" s="318"/>
      <c r="I296" s="561"/>
      <c r="J296" s="548"/>
      <c r="K296" s="564"/>
      <c r="L296" s="550"/>
      <c r="M296" s="548"/>
      <c r="N296" s="316"/>
      <c r="O296" s="318"/>
      <c r="P296" s="31"/>
      <c r="Q296" s="414"/>
      <c r="R296" s="31"/>
      <c r="S296" s="320"/>
      <c r="T296" s="321"/>
      <c r="U296" s="320"/>
      <c r="V296" s="321" t="s">
        <v>179</v>
      </c>
      <c r="W296" s="322"/>
      <c r="X296" s="323">
        <v>100</v>
      </c>
      <c r="Y296" s="322"/>
      <c r="Z296" s="415"/>
      <c r="AA296" s="31"/>
      <c r="AB296" s="31"/>
      <c r="AC296" s="315"/>
      <c r="AD296" s="326"/>
      <c r="AE296" s="327"/>
      <c r="AF296" s="360"/>
      <c r="AG296" s="360"/>
      <c r="AH296" s="313"/>
      <c r="AI296" s="329"/>
      <c r="AJ296" s="312"/>
      <c r="AK296" s="312"/>
      <c r="AL296" s="314"/>
      <c r="AM296" s="314">
        <v>82500</v>
      </c>
      <c r="AN296" s="330">
        <f t="shared" si="20"/>
        <v>8250000</v>
      </c>
      <c r="AO296" s="314"/>
      <c r="AP296" s="314"/>
      <c r="AQ296" s="312"/>
      <c r="AR296" s="313"/>
      <c r="AS296" s="312"/>
      <c r="AT296" s="313"/>
      <c r="AU296" s="313"/>
      <c r="AV296" s="329"/>
      <c r="AW296" s="314"/>
    </row>
    <row r="297" spans="1:49" s="38" customFormat="1" ht="16.5">
      <c r="A297" s="316"/>
      <c r="B297" s="316"/>
      <c r="C297" s="317"/>
      <c r="D297" s="316"/>
      <c r="E297" s="379"/>
      <c r="F297" s="557"/>
      <c r="G297" s="316"/>
      <c r="H297" s="318"/>
      <c r="I297" s="561"/>
      <c r="J297" s="548"/>
      <c r="K297" s="564"/>
      <c r="L297" s="550"/>
      <c r="M297" s="548"/>
      <c r="N297" s="316"/>
      <c r="O297" s="318"/>
      <c r="P297" s="31"/>
      <c r="Q297" s="414"/>
      <c r="R297" s="31"/>
      <c r="S297" s="320"/>
      <c r="T297" s="321"/>
      <c r="U297" s="320"/>
      <c r="V297" s="321" t="s">
        <v>179</v>
      </c>
      <c r="W297" s="322"/>
      <c r="X297" s="323"/>
      <c r="Y297" s="322">
        <v>150</v>
      </c>
      <c r="Z297" s="415"/>
      <c r="AA297" s="31"/>
      <c r="AB297" s="31"/>
      <c r="AC297" s="315"/>
      <c r="AD297" s="326"/>
      <c r="AE297" s="327"/>
      <c r="AF297" s="360"/>
      <c r="AG297" s="360"/>
      <c r="AH297" s="313"/>
      <c r="AI297" s="329"/>
      <c r="AJ297" s="312"/>
      <c r="AK297" s="312"/>
      <c r="AL297" s="314"/>
      <c r="AM297" s="314">
        <v>41250</v>
      </c>
      <c r="AN297" s="330">
        <f>+AM297*Y297</f>
        <v>6187500</v>
      </c>
      <c r="AO297" s="314"/>
      <c r="AP297" s="314"/>
      <c r="AQ297" s="312"/>
      <c r="AR297" s="313"/>
      <c r="AS297" s="312"/>
      <c r="AT297" s="313"/>
      <c r="AU297" s="313"/>
      <c r="AV297" s="329"/>
      <c r="AW297" s="314"/>
    </row>
    <row r="298" spans="1:49" s="38" customFormat="1" ht="16.5">
      <c r="A298" s="316"/>
      <c r="B298" s="316"/>
      <c r="C298" s="317"/>
      <c r="D298" s="316"/>
      <c r="E298" s="379"/>
      <c r="F298" s="557"/>
      <c r="G298" s="316"/>
      <c r="H298" s="318"/>
      <c r="I298" s="561"/>
      <c r="J298" s="548"/>
      <c r="K298" s="564"/>
      <c r="L298" s="550"/>
      <c r="M298" s="548"/>
      <c r="N298" s="316"/>
      <c r="O298" s="318"/>
      <c r="P298" s="31"/>
      <c r="Q298" s="414"/>
      <c r="R298" s="31"/>
      <c r="S298" s="320"/>
      <c r="T298" s="321"/>
      <c r="U298" s="320">
        <v>7</v>
      </c>
      <c r="V298" s="321" t="s">
        <v>182</v>
      </c>
      <c r="W298" s="322">
        <v>0</v>
      </c>
      <c r="X298" s="323">
        <v>50</v>
      </c>
      <c r="Y298" s="322">
        <v>0</v>
      </c>
      <c r="Z298" s="415">
        <f t="shared" si="22"/>
        <v>50</v>
      </c>
      <c r="AA298" s="31"/>
      <c r="AB298" s="31"/>
      <c r="AC298" s="315"/>
      <c r="AD298" s="326"/>
      <c r="AE298" s="327"/>
      <c r="AF298" s="360"/>
      <c r="AG298" s="360"/>
      <c r="AH298" s="313"/>
      <c r="AI298" s="329"/>
      <c r="AJ298" s="312"/>
      <c r="AK298" s="312"/>
      <c r="AL298" s="314"/>
      <c r="AM298" s="314">
        <v>82500</v>
      </c>
      <c r="AN298" s="330">
        <f t="shared" si="20"/>
        <v>4125000</v>
      </c>
      <c r="AO298" s="314"/>
      <c r="AP298" s="314"/>
      <c r="AQ298" s="312"/>
      <c r="AR298" s="313"/>
      <c r="AS298" s="312"/>
      <c r="AT298" s="313"/>
      <c r="AU298" s="313"/>
      <c r="AV298" s="329"/>
      <c r="AW298" s="314"/>
    </row>
    <row r="299" spans="1:49" s="38" customFormat="1" ht="16.5">
      <c r="A299" s="316"/>
      <c r="B299" s="316"/>
      <c r="C299" s="317"/>
      <c r="D299" s="316"/>
      <c r="E299" s="379"/>
      <c r="F299" s="557"/>
      <c r="G299" s="316"/>
      <c r="H299" s="318"/>
      <c r="I299" s="561"/>
      <c r="J299" s="548"/>
      <c r="K299" s="564"/>
      <c r="L299" s="550"/>
      <c r="M299" s="548"/>
      <c r="N299" s="316"/>
      <c r="O299" s="318"/>
      <c r="P299" s="31"/>
      <c r="Q299" s="414"/>
      <c r="R299" s="31"/>
      <c r="S299" s="320"/>
      <c r="T299" s="321"/>
      <c r="U299" s="320"/>
      <c r="V299" s="321" t="s">
        <v>182</v>
      </c>
      <c r="W299" s="322"/>
      <c r="X299" s="323"/>
      <c r="Y299" s="322">
        <v>200</v>
      </c>
      <c r="Z299" s="415"/>
      <c r="AA299" s="31"/>
      <c r="AB299" s="31"/>
      <c r="AC299" s="315"/>
      <c r="AD299" s="326"/>
      <c r="AE299" s="327"/>
      <c r="AF299" s="360"/>
      <c r="AG299" s="360"/>
      <c r="AH299" s="313"/>
      <c r="AI299" s="329"/>
      <c r="AJ299" s="312"/>
      <c r="AK299" s="312"/>
      <c r="AL299" s="314"/>
      <c r="AM299" s="314">
        <v>41250</v>
      </c>
      <c r="AN299" s="330">
        <f>+AM299*Y299</f>
        <v>8250000</v>
      </c>
      <c r="AO299" s="314"/>
      <c r="AP299" s="314"/>
      <c r="AQ299" s="312"/>
      <c r="AR299" s="313"/>
      <c r="AS299" s="312"/>
      <c r="AT299" s="313"/>
      <c r="AU299" s="313"/>
      <c r="AV299" s="329"/>
      <c r="AW299" s="314"/>
    </row>
    <row r="300" spans="1:49" s="38" customFormat="1" ht="16.5">
      <c r="A300" s="316"/>
      <c r="B300" s="316"/>
      <c r="C300" s="317"/>
      <c r="D300" s="316"/>
      <c r="E300" s="379"/>
      <c r="F300" s="557"/>
      <c r="G300" s="316"/>
      <c r="H300" s="318"/>
      <c r="I300" s="561"/>
      <c r="J300" s="548"/>
      <c r="K300" s="564"/>
      <c r="L300" s="550"/>
      <c r="M300" s="548"/>
      <c r="N300" s="316"/>
      <c r="O300" s="318"/>
      <c r="P300" s="31"/>
      <c r="Q300" s="414"/>
      <c r="R300" s="31"/>
      <c r="S300" s="320"/>
      <c r="T300" s="321"/>
      <c r="U300" s="320">
        <v>8</v>
      </c>
      <c r="V300" s="321" t="s">
        <v>320</v>
      </c>
      <c r="W300" s="322">
        <v>1500</v>
      </c>
      <c r="X300" s="323">
        <v>0</v>
      </c>
      <c r="Y300" s="322">
        <v>0</v>
      </c>
      <c r="Z300" s="415">
        <f t="shared" si="22"/>
        <v>1500</v>
      </c>
      <c r="AA300" s="31"/>
      <c r="AB300" s="31"/>
      <c r="AC300" s="315"/>
      <c r="AD300" s="326"/>
      <c r="AE300" s="327"/>
      <c r="AF300" s="360"/>
      <c r="AG300" s="360"/>
      <c r="AH300" s="313"/>
      <c r="AI300" s="329"/>
      <c r="AJ300" s="312"/>
      <c r="AK300" s="312"/>
      <c r="AL300" s="314"/>
      <c r="AM300" s="314">
        <v>2565</v>
      </c>
      <c r="AN300" s="330">
        <f>+AM300*W300</f>
        <v>3847500</v>
      </c>
      <c r="AO300" s="314"/>
      <c r="AP300" s="314"/>
      <c r="AQ300" s="312"/>
      <c r="AR300" s="313"/>
      <c r="AS300" s="312"/>
      <c r="AT300" s="313"/>
      <c r="AU300" s="313"/>
      <c r="AV300" s="329"/>
      <c r="AW300" s="314"/>
    </row>
    <row r="301" spans="1:49" s="38" customFormat="1" ht="16.5">
      <c r="A301" s="316"/>
      <c r="B301" s="316"/>
      <c r="C301" s="317"/>
      <c r="D301" s="316"/>
      <c r="E301" s="379"/>
      <c r="F301" s="557"/>
      <c r="G301" s="316"/>
      <c r="H301" s="318"/>
      <c r="I301" s="561"/>
      <c r="J301" s="548"/>
      <c r="K301" s="564"/>
      <c r="L301" s="550"/>
      <c r="M301" s="548"/>
      <c r="N301" s="316"/>
      <c r="O301" s="318"/>
      <c r="P301" s="31"/>
      <c r="Q301" s="414"/>
      <c r="R301" s="31"/>
      <c r="S301" s="320"/>
      <c r="T301" s="321"/>
      <c r="U301" s="320"/>
      <c r="V301" s="321" t="s">
        <v>320</v>
      </c>
      <c r="W301" s="322"/>
      <c r="X301" s="323">
        <v>500</v>
      </c>
      <c r="Y301" s="322"/>
      <c r="Z301" s="415"/>
      <c r="AA301" s="31"/>
      <c r="AB301" s="31"/>
      <c r="AC301" s="315"/>
      <c r="AD301" s="326"/>
      <c r="AE301" s="327"/>
      <c r="AF301" s="360"/>
      <c r="AG301" s="360"/>
      <c r="AH301" s="313"/>
      <c r="AI301" s="329"/>
      <c r="AJ301" s="312"/>
      <c r="AK301" s="312"/>
      <c r="AL301" s="314"/>
      <c r="AM301" s="314">
        <v>690</v>
      </c>
      <c r="AN301" s="330">
        <f t="shared" si="20"/>
        <v>345000</v>
      </c>
      <c r="AO301" s="314"/>
      <c r="AP301" s="314"/>
      <c r="AQ301" s="312"/>
      <c r="AR301" s="313"/>
      <c r="AS301" s="312"/>
      <c r="AT301" s="313"/>
      <c r="AU301" s="313"/>
      <c r="AV301" s="329"/>
      <c r="AW301" s="314"/>
    </row>
    <row r="302" spans="1:49" ht="16.5">
      <c r="A302" s="316"/>
      <c r="B302" s="316"/>
      <c r="C302" s="317"/>
      <c r="D302" s="316"/>
      <c r="E302" s="379"/>
      <c r="F302" s="557"/>
      <c r="G302" s="316"/>
      <c r="H302" s="318"/>
      <c r="I302" s="561"/>
      <c r="J302" s="548"/>
      <c r="K302" s="564"/>
      <c r="L302" s="550"/>
      <c r="M302" s="548"/>
      <c r="N302" s="316"/>
      <c r="O302" s="318"/>
      <c r="P302" s="31"/>
      <c r="Q302" s="414"/>
      <c r="R302" s="31"/>
      <c r="S302" s="320"/>
      <c r="T302" s="321"/>
      <c r="U302" s="320"/>
      <c r="V302" s="321" t="s">
        <v>320</v>
      </c>
      <c r="W302" s="322"/>
      <c r="X302" s="323"/>
      <c r="Y302" s="322">
        <v>500</v>
      </c>
      <c r="Z302" s="415"/>
      <c r="AA302" s="31"/>
      <c r="AB302" s="31"/>
      <c r="AC302" s="315"/>
      <c r="AD302" s="326"/>
      <c r="AE302" s="327"/>
      <c r="AF302" s="360"/>
      <c r="AG302" s="360"/>
      <c r="AH302" s="313"/>
      <c r="AI302" s="329"/>
      <c r="AJ302" s="312"/>
      <c r="AK302" s="312"/>
      <c r="AL302" s="314"/>
      <c r="AM302" s="314">
        <v>540</v>
      </c>
      <c r="AN302" s="330">
        <f>+AM302*Y302</f>
        <v>270000</v>
      </c>
      <c r="AO302" s="314"/>
      <c r="AP302" s="314"/>
      <c r="AQ302" s="312"/>
      <c r="AR302" s="313"/>
      <c r="AS302" s="312"/>
      <c r="AT302" s="313"/>
      <c r="AU302" s="313"/>
      <c r="AV302" s="329"/>
      <c r="AW302" s="314"/>
    </row>
    <row r="303" spans="1:49" ht="16.5">
      <c r="A303" s="316"/>
      <c r="B303" s="316"/>
      <c r="C303" s="317"/>
      <c r="D303" s="316"/>
      <c r="E303" s="379"/>
      <c r="F303" s="557"/>
      <c r="G303" s="316"/>
      <c r="H303" s="318"/>
      <c r="I303" s="561"/>
      <c r="J303" s="548"/>
      <c r="K303" s="564"/>
      <c r="L303" s="550"/>
      <c r="M303" s="548"/>
      <c r="N303" s="316"/>
      <c r="O303" s="318"/>
      <c r="P303" s="31"/>
      <c r="Q303" s="414"/>
      <c r="R303" s="31"/>
      <c r="S303" s="320"/>
      <c r="T303" s="321"/>
      <c r="U303" s="320">
        <v>9</v>
      </c>
      <c r="V303" s="321" t="s">
        <v>242</v>
      </c>
      <c r="W303" s="322">
        <v>0</v>
      </c>
      <c r="X303" s="323">
        <v>0</v>
      </c>
      <c r="Y303" s="322">
        <v>100</v>
      </c>
      <c r="Z303" s="415">
        <f t="shared" si="22"/>
        <v>100</v>
      </c>
      <c r="AA303" s="31"/>
      <c r="AB303" s="31"/>
      <c r="AC303" s="315"/>
      <c r="AD303" s="326"/>
      <c r="AE303" s="327"/>
      <c r="AF303" s="360"/>
      <c r="AG303" s="360"/>
      <c r="AH303" s="313"/>
      <c r="AI303" s="329"/>
      <c r="AJ303" s="312"/>
      <c r="AK303" s="312"/>
      <c r="AL303" s="314"/>
      <c r="AM303" s="314">
        <v>3050</v>
      </c>
      <c r="AN303" s="330">
        <f>+AM303*Y303</f>
        <v>305000</v>
      </c>
      <c r="AO303" s="314"/>
      <c r="AP303" s="314"/>
      <c r="AQ303" s="312"/>
      <c r="AR303" s="313"/>
      <c r="AS303" s="312"/>
      <c r="AT303" s="313"/>
      <c r="AU303" s="312"/>
      <c r="AV303" s="329"/>
      <c r="AW303" s="314"/>
    </row>
    <row r="304" spans="1:49" ht="16.5">
      <c r="A304" s="316"/>
      <c r="B304" s="316"/>
      <c r="C304" s="317"/>
      <c r="D304" s="316"/>
      <c r="E304" s="379"/>
      <c r="F304" s="557"/>
      <c r="G304" s="316"/>
      <c r="H304" s="318"/>
      <c r="I304" s="561"/>
      <c r="J304" s="548"/>
      <c r="K304" s="564"/>
      <c r="L304" s="550"/>
      <c r="M304" s="548"/>
      <c r="N304" s="316"/>
      <c r="O304" s="318"/>
      <c r="P304" s="31"/>
      <c r="Q304" s="414"/>
      <c r="R304" s="31"/>
      <c r="S304" s="320"/>
      <c r="T304" s="321"/>
      <c r="U304" s="320">
        <v>10</v>
      </c>
      <c r="V304" s="321" t="s">
        <v>299</v>
      </c>
      <c r="W304" s="322">
        <v>0</v>
      </c>
      <c r="X304" s="323">
        <v>800</v>
      </c>
      <c r="Y304" s="322">
        <v>0</v>
      </c>
      <c r="Z304" s="415">
        <f t="shared" si="22"/>
        <v>800</v>
      </c>
      <c r="AA304" s="31"/>
      <c r="AB304" s="31"/>
      <c r="AC304" s="315"/>
      <c r="AD304" s="326"/>
      <c r="AE304" s="327"/>
      <c r="AF304" s="360"/>
      <c r="AG304" s="360"/>
      <c r="AH304" s="313"/>
      <c r="AI304" s="329"/>
      <c r="AJ304" s="312"/>
      <c r="AK304" s="312"/>
      <c r="AL304" s="314"/>
      <c r="AM304" s="314">
        <v>6500</v>
      </c>
      <c r="AN304" s="330">
        <f t="shared" si="20"/>
        <v>5200000</v>
      </c>
      <c r="AO304" s="314"/>
      <c r="AP304" s="314"/>
      <c r="AQ304" s="312"/>
      <c r="AR304" s="313"/>
      <c r="AS304" s="312"/>
      <c r="AT304" s="313"/>
      <c r="AU304" s="313"/>
      <c r="AV304" s="329"/>
      <c r="AW304" s="314"/>
    </row>
    <row r="305" spans="1:49" ht="16.5">
      <c r="A305" s="316"/>
      <c r="B305" s="316"/>
      <c r="C305" s="317"/>
      <c r="D305" s="316"/>
      <c r="E305" s="379"/>
      <c r="F305" s="557"/>
      <c r="G305" s="316"/>
      <c r="H305" s="318"/>
      <c r="I305" s="561"/>
      <c r="J305" s="548"/>
      <c r="K305" s="564"/>
      <c r="L305" s="550"/>
      <c r="M305" s="548"/>
      <c r="N305" s="316"/>
      <c r="O305" s="318"/>
      <c r="P305" s="31"/>
      <c r="Q305" s="414"/>
      <c r="R305" s="31"/>
      <c r="S305" s="320"/>
      <c r="T305" s="321"/>
      <c r="U305" s="320">
        <v>11</v>
      </c>
      <c r="V305" s="321" t="s">
        <v>15</v>
      </c>
      <c r="W305" s="322"/>
      <c r="X305" s="323"/>
      <c r="Y305" s="322">
        <v>100</v>
      </c>
      <c r="Z305" s="415"/>
      <c r="AA305" s="31"/>
      <c r="AB305" s="31"/>
      <c r="AC305" s="315"/>
      <c r="AD305" s="326"/>
      <c r="AE305" s="327"/>
      <c r="AF305" s="360"/>
      <c r="AG305" s="360"/>
      <c r="AH305" s="313"/>
      <c r="AI305" s="329"/>
      <c r="AJ305" s="312"/>
      <c r="AK305" s="312"/>
      <c r="AL305" s="314"/>
      <c r="AM305" s="314">
        <v>6600</v>
      </c>
      <c r="AN305" s="330">
        <f>+AM305*Y305</f>
        <v>660000</v>
      </c>
      <c r="AO305" s="314"/>
      <c r="AP305" s="314"/>
      <c r="AQ305" s="312"/>
      <c r="AR305" s="313"/>
      <c r="AS305" s="312"/>
      <c r="AT305" s="313"/>
      <c r="AU305" s="313"/>
      <c r="AV305" s="329"/>
      <c r="AW305" s="314"/>
    </row>
    <row r="306" spans="1:49" ht="16.5">
      <c r="A306" s="316"/>
      <c r="B306" s="316"/>
      <c r="C306" s="317"/>
      <c r="D306" s="316"/>
      <c r="E306" s="379"/>
      <c r="F306" s="557"/>
      <c r="G306" s="316"/>
      <c r="H306" s="318"/>
      <c r="I306" s="561"/>
      <c r="J306" s="548"/>
      <c r="K306" s="564"/>
      <c r="L306" s="550"/>
      <c r="M306" s="548"/>
      <c r="N306" s="316"/>
      <c r="O306" s="318"/>
      <c r="P306" s="31"/>
      <c r="Q306" s="414"/>
      <c r="R306" s="31"/>
      <c r="S306" s="320"/>
      <c r="T306" s="321"/>
      <c r="U306" s="320">
        <v>12</v>
      </c>
      <c r="V306" s="321" t="s">
        <v>163</v>
      </c>
      <c r="W306" s="322"/>
      <c r="X306" s="323"/>
      <c r="Y306" s="322">
        <v>100</v>
      </c>
      <c r="Z306" s="415"/>
      <c r="AA306" s="31"/>
      <c r="AB306" s="31"/>
      <c r="AC306" s="315"/>
      <c r="AD306" s="326"/>
      <c r="AE306" s="327"/>
      <c r="AF306" s="360"/>
      <c r="AG306" s="360"/>
      <c r="AH306" s="313"/>
      <c r="AI306" s="329"/>
      <c r="AJ306" s="312"/>
      <c r="AK306" s="312"/>
      <c r="AL306" s="314"/>
      <c r="AM306" s="314">
        <v>3050</v>
      </c>
      <c r="AN306" s="330">
        <f>+AM306*Y306</f>
        <v>305000</v>
      </c>
      <c r="AO306" s="314"/>
      <c r="AP306" s="314"/>
      <c r="AQ306" s="312"/>
      <c r="AR306" s="313"/>
      <c r="AS306" s="312"/>
      <c r="AT306" s="313"/>
      <c r="AU306" s="313"/>
      <c r="AV306" s="329"/>
      <c r="AW306" s="314"/>
    </row>
    <row r="307" spans="1:49" ht="16.5">
      <c r="A307" s="316"/>
      <c r="B307" s="316"/>
      <c r="C307" s="317"/>
      <c r="D307" s="316"/>
      <c r="E307" s="379"/>
      <c r="F307" s="557"/>
      <c r="G307" s="316"/>
      <c r="H307" s="318"/>
      <c r="I307" s="561"/>
      <c r="J307" s="548"/>
      <c r="K307" s="564"/>
      <c r="L307" s="550"/>
      <c r="M307" s="548"/>
      <c r="N307" s="316"/>
      <c r="O307" s="318"/>
      <c r="P307" s="31"/>
      <c r="Q307" s="414"/>
      <c r="R307" s="31"/>
      <c r="S307" s="320"/>
      <c r="T307" s="321"/>
      <c r="U307" s="320"/>
      <c r="V307" s="321"/>
      <c r="W307" s="322"/>
      <c r="X307" s="323"/>
      <c r="Y307" s="322"/>
      <c r="Z307" s="416" t="s">
        <v>358</v>
      </c>
      <c r="AA307" s="31"/>
      <c r="AB307" s="31"/>
      <c r="AC307" s="315"/>
      <c r="AD307" s="326"/>
      <c r="AE307" s="327"/>
      <c r="AF307" s="360"/>
      <c r="AG307" s="360"/>
      <c r="AH307" s="313"/>
      <c r="AI307" s="329"/>
      <c r="AJ307" s="312"/>
      <c r="AK307" s="312"/>
      <c r="AL307" s="314"/>
      <c r="AM307" s="314"/>
      <c r="AN307" s="330"/>
      <c r="AO307" s="314"/>
      <c r="AP307" s="314"/>
      <c r="AQ307" s="312"/>
      <c r="AR307" s="313"/>
      <c r="AS307" s="312"/>
      <c r="AT307" s="313"/>
      <c r="AU307" s="313"/>
      <c r="AV307" s="329"/>
      <c r="AW307" s="314"/>
    </row>
    <row r="308" spans="1:49" ht="16.5">
      <c r="A308" s="316"/>
      <c r="B308" s="316"/>
      <c r="C308" s="317"/>
      <c r="D308" s="316"/>
      <c r="E308" s="379"/>
      <c r="F308" s="557"/>
      <c r="G308" s="316"/>
      <c r="H308" s="318"/>
      <c r="I308" s="561"/>
      <c r="J308" s="548"/>
      <c r="K308" s="564"/>
      <c r="L308" s="550"/>
      <c r="M308" s="548"/>
      <c r="N308" s="316"/>
      <c r="O308" s="318"/>
      <c r="P308" s="31"/>
      <c r="Q308" s="414"/>
      <c r="R308" s="31"/>
      <c r="S308" s="320"/>
      <c r="T308" s="321"/>
      <c r="U308" s="320"/>
      <c r="V308" s="321"/>
      <c r="W308" s="322"/>
      <c r="X308" s="323"/>
      <c r="Y308" s="322"/>
      <c r="Z308" s="389"/>
      <c r="AA308" s="31"/>
      <c r="AB308" s="31"/>
      <c r="AC308" s="315"/>
      <c r="AD308" s="326"/>
      <c r="AE308" s="327"/>
      <c r="AF308" s="360"/>
      <c r="AG308" s="360"/>
      <c r="AH308" s="313"/>
      <c r="AI308" s="329"/>
      <c r="AJ308" s="312"/>
      <c r="AK308" s="312"/>
      <c r="AL308" s="314"/>
      <c r="AM308" s="314"/>
      <c r="AN308" s="330"/>
      <c r="AO308" s="314"/>
      <c r="AP308" s="314"/>
      <c r="AQ308" s="312"/>
      <c r="AR308" s="313"/>
      <c r="AS308" s="312"/>
      <c r="AT308" s="313"/>
      <c r="AU308" s="313"/>
      <c r="AV308" s="329"/>
      <c r="AW308" s="314"/>
    </row>
    <row r="309" spans="1:49" ht="16.5">
      <c r="A309" s="316"/>
      <c r="B309" s="316"/>
      <c r="C309" s="317"/>
      <c r="D309" s="316"/>
      <c r="E309" s="379"/>
      <c r="F309" s="557"/>
      <c r="G309" s="316"/>
      <c r="H309" s="318"/>
      <c r="I309" s="561"/>
      <c r="J309" s="548"/>
      <c r="K309" s="564"/>
      <c r="L309" s="550"/>
      <c r="M309" s="548"/>
      <c r="N309" s="316"/>
      <c r="O309" s="318"/>
      <c r="P309" s="31"/>
      <c r="Q309" s="414"/>
      <c r="R309" s="31"/>
      <c r="S309" s="320"/>
      <c r="T309" s="321"/>
      <c r="U309" s="320">
        <v>13</v>
      </c>
      <c r="V309" s="321" t="s">
        <v>359</v>
      </c>
      <c r="W309" s="322"/>
      <c r="X309" s="323"/>
      <c r="Y309" s="323">
        <v>100</v>
      </c>
      <c r="Z309" s="389"/>
      <c r="AA309" s="31"/>
      <c r="AB309" s="31"/>
      <c r="AC309" s="315"/>
      <c r="AD309" s="326"/>
      <c r="AE309" s="327"/>
      <c r="AF309" s="360"/>
      <c r="AG309" s="360"/>
      <c r="AH309" s="313"/>
      <c r="AI309" s="329"/>
      <c r="AJ309" s="312"/>
      <c r="AK309" s="312"/>
      <c r="AL309" s="314"/>
      <c r="AM309" s="314">
        <v>540</v>
      </c>
      <c r="AN309" s="330">
        <f>+AM309*Y309</f>
        <v>54000</v>
      </c>
      <c r="AO309" s="314"/>
      <c r="AP309" s="314"/>
      <c r="AQ309" s="312"/>
      <c r="AR309" s="313"/>
      <c r="AS309" s="312"/>
      <c r="AT309" s="313"/>
      <c r="AU309" s="313"/>
      <c r="AV309" s="329"/>
      <c r="AW309" s="314"/>
    </row>
    <row r="310" spans="1:49" ht="16.5">
      <c r="A310" s="316"/>
      <c r="B310" s="316"/>
      <c r="C310" s="317"/>
      <c r="D310" s="316"/>
      <c r="E310" s="379"/>
      <c r="F310" s="557"/>
      <c r="G310" s="316"/>
      <c r="H310" s="318"/>
      <c r="I310" s="561"/>
      <c r="J310" s="548"/>
      <c r="K310" s="564"/>
      <c r="L310" s="550"/>
      <c r="M310" s="548"/>
      <c r="N310" s="316"/>
      <c r="O310" s="318"/>
      <c r="P310" s="31"/>
      <c r="Q310" s="414"/>
      <c r="R310" s="31"/>
      <c r="S310" s="320"/>
      <c r="T310" s="321"/>
      <c r="U310" s="320"/>
      <c r="V310" s="321"/>
      <c r="W310" s="322"/>
      <c r="X310" s="323"/>
      <c r="Y310" s="322"/>
      <c r="Z310" s="389"/>
      <c r="AA310" s="31"/>
      <c r="AB310" s="31"/>
      <c r="AC310" s="315"/>
      <c r="AD310" s="326"/>
      <c r="AE310" s="327"/>
      <c r="AF310" s="360"/>
      <c r="AG310" s="360"/>
      <c r="AH310" s="313"/>
      <c r="AI310" s="329"/>
      <c r="AJ310" s="312"/>
      <c r="AK310" s="312"/>
      <c r="AL310" s="314"/>
      <c r="AM310" s="314"/>
      <c r="AN310" s="330"/>
      <c r="AO310" s="314"/>
      <c r="AP310" s="314"/>
      <c r="AQ310" s="312"/>
      <c r="AR310" s="313"/>
      <c r="AS310" s="312"/>
      <c r="AT310" s="313"/>
      <c r="AU310" s="313"/>
      <c r="AV310" s="329"/>
      <c r="AW310" s="314"/>
    </row>
    <row r="311" spans="1:49" ht="16.5">
      <c r="A311" s="316"/>
      <c r="B311" s="316"/>
      <c r="C311" s="317"/>
      <c r="D311" s="316"/>
      <c r="E311" s="379"/>
      <c r="F311" s="557"/>
      <c r="G311" s="316"/>
      <c r="H311" s="318"/>
      <c r="I311" s="561"/>
      <c r="J311" s="548"/>
      <c r="K311" s="564"/>
      <c r="L311" s="550"/>
      <c r="M311" s="548"/>
      <c r="N311" s="316"/>
      <c r="O311" s="318"/>
      <c r="P311" s="31"/>
      <c r="Q311" s="414"/>
      <c r="R311" s="31"/>
      <c r="S311" s="320"/>
      <c r="T311" s="321"/>
      <c r="U311" s="320"/>
      <c r="V311" s="321"/>
      <c r="W311" s="322"/>
      <c r="X311" s="323"/>
      <c r="Y311" s="322"/>
      <c r="Z311" s="389"/>
      <c r="AA311" s="31"/>
      <c r="AB311" s="31"/>
      <c r="AC311" s="315"/>
      <c r="AD311" s="326"/>
      <c r="AE311" s="327"/>
      <c r="AF311" s="360"/>
      <c r="AG311" s="360"/>
      <c r="AH311" s="313"/>
      <c r="AI311" s="329"/>
      <c r="AJ311" s="312"/>
      <c r="AK311" s="312"/>
      <c r="AL311" s="314"/>
      <c r="AM311" s="314"/>
      <c r="AN311" s="330"/>
      <c r="AO311" s="314"/>
      <c r="AP311" s="314"/>
      <c r="AQ311" s="312"/>
      <c r="AR311" s="313"/>
      <c r="AS311" s="312"/>
      <c r="AT311" s="313"/>
      <c r="AU311" s="312"/>
      <c r="AV311" s="329"/>
      <c r="AW311" s="314"/>
    </row>
    <row r="312" spans="1:49" ht="16.5">
      <c r="A312" s="316"/>
      <c r="B312" s="316"/>
      <c r="C312" s="317"/>
      <c r="D312" s="316"/>
      <c r="E312" s="379"/>
      <c r="F312" s="557"/>
      <c r="G312" s="316"/>
      <c r="H312" s="318"/>
      <c r="I312" s="561"/>
      <c r="J312" s="548"/>
      <c r="K312" s="564"/>
      <c r="L312" s="554"/>
      <c r="M312" s="553"/>
      <c r="N312" s="316"/>
      <c r="O312" s="318"/>
      <c r="P312" s="31"/>
      <c r="Q312" s="414"/>
      <c r="R312" s="31"/>
      <c r="S312" s="320"/>
      <c r="T312" s="321"/>
      <c r="U312" s="320"/>
      <c r="V312" s="321"/>
      <c r="W312" s="322"/>
      <c r="X312" s="323"/>
      <c r="Y312" s="322"/>
      <c r="Z312" s="389"/>
      <c r="AA312" s="31"/>
      <c r="AB312" s="31"/>
      <c r="AC312" s="315"/>
      <c r="AD312" s="326"/>
      <c r="AE312" s="327"/>
      <c r="AF312" s="360"/>
      <c r="AG312" s="360"/>
      <c r="AH312" s="344"/>
      <c r="AI312" s="345"/>
      <c r="AJ312" s="346"/>
      <c r="AK312" s="346"/>
      <c r="AL312" s="347"/>
      <c r="AM312" s="347"/>
      <c r="AN312" s="330"/>
      <c r="AO312" s="347"/>
      <c r="AP312" s="347"/>
      <c r="AQ312" s="346"/>
      <c r="AR312" s="344"/>
      <c r="AS312" s="346"/>
      <c r="AT312" s="344"/>
      <c r="AU312" s="344"/>
      <c r="AV312" s="345"/>
      <c r="AW312" s="347"/>
    </row>
    <row r="313" spans="1:49" ht="16.5">
      <c r="A313" s="355">
        <v>14</v>
      </c>
      <c r="B313" s="290" t="s">
        <v>9</v>
      </c>
      <c r="C313" s="291" t="s">
        <v>360</v>
      </c>
      <c r="D313" s="290"/>
      <c r="E313" s="291"/>
      <c r="F313" s="555" t="s">
        <v>361</v>
      </c>
      <c r="G313" s="290" t="s">
        <v>9</v>
      </c>
      <c r="H313" s="294" t="s">
        <v>205</v>
      </c>
      <c r="I313" s="559">
        <v>364</v>
      </c>
      <c r="J313" s="547" t="s">
        <v>253</v>
      </c>
      <c r="K313" s="563" t="s">
        <v>362</v>
      </c>
      <c r="L313" s="566" t="s">
        <v>11</v>
      </c>
      <c r="M313" s="568" t="s">
        <v>11</v>
      </c>
      <c r="N313" s="290" t="s">
        <v>9</v>
      </c>
      <c r="O313" s="294"/>
      <c r="P313" s="304"/>
      <c r="Q313" s="378"/>
      <c r="R313" s="293" t="s">
        <v>9</v>
      </c>
      <c r="S313" s="298" t="s">
        <v>8</v>
      </c>
      <c r="T313" s="299">
        <v>6</v>
      </c>
      <c r="U313" s="417">
        <v>1</v>
      </c>
      <c r="V313" s="299" t="s">
        <v>356</v>
      </c>
      <c r="W313" s="300">
        <v>1</v>
      </c>
      <c r="X313" s="301">
        <v>0</v>
      </c>
      <c r="Y313" s="300">
        <v>0</v>
      </c>
      <c r="Z313" s="350">
        <f>SUM(W313:Y313)</f>
        <v>1</v>
      </c>
      <c r="AA313" s="292"/>
      <c r="AB313" s="351"/>
      <c r="AC313" s="295"/>
      <c r="AD313" s="572"/>
      <c r="AE313" s="547"/>
      <c r="AF313" s="573"/>
      <c r="AG313" s="360"/>
      <c r="AH313" s="313">
        <v>517000.00000000006</v>
      </c>
      <c r="AI313" s="329">
        <f>+AH313*I313</f>
        <v>188188000.00000003</v>
      </c>
      <c r="AJ313" s="312"/>
      <c r="AK313" s="312"/>
      <c r="AL313" s="314"/>
      <c r="AM313" s="314">
        <v>33600</v>
      </c>
      <c r="AN313" s="311">
        <f>+AM313*W313</f>
        <v>33600</v>
      </c>
      <c r="AO313" s="314">
        <f>SUM(AN313:AN330)</f>
        <v>5326600</v>
      </c>
      <c r="AP313" s="310">
        <f>+AI313+AL313+AO313</f>
        <v>193514600.00000003</v>
      </c>
      <c r="AQ313" s="312">
        <v>0</v>
      </c>
      <c r="AR313" s="313">
        <v>0</v>
      </c>
      <c r="AS313" s="312">
        <v>0</v>
      </c>
      <c r="AT313" s="307">
        <f>+AI313*5%</f>
        <v>9409400.0000000019</v>
      </c>
      <c r="AU313" s="312">
        <f>0.5%*AI313</f>
        <v>940940.00000000012</v>
      </c>
      <c r="AV313" s="308">
        <f>SUM(AQ313:AU313)</f>
        <v>10350340.000000002</v>
      </c>
      <c r="AW313" s="314">
        <f>ROUND(AP313+AV313,-3)</f>
        <v>203865000</v>
      </c>
    </row>
    <row r="314" spans="1:49" ht="16.5">
      <c r="A314" s="418"/>
      <c r="B314" s="419"/>
      <c r="C314" s="318"/>
      <c r="D314" s="419"/>
      <c r="E314" s="318"/>
      <c r="F314" s="556"/>
      <c r="G314" s="419"/>
      <c r="H314" s="317"/>
      <c r="I314" s="560"/>
      <c r="J314" s="548"/>
      <c r="K314" s="564"/>
      <c r="L314" s="567"/>
      <c r="M314" s="569"/>
      <c r="N314" s="419"/>
      <c r="O314" s="317"/>
      <c r="P314" s="326"/>
      <c r="Q314" s="359"/>
      <c r="R314" s="31"/>
      <c r="S314" s="320"/>
      <c r="T314" s="321"/>
      <c r="U314" s="380"/>
      <c r="V314" s="321" t="s">
        <v>356</v>
      </c>
      <c r="W314" s="322"/>
      <c r="X314" s="323"/>
      <c r="Y314" s="322">
        <v>15</v>
      </c>
      <c r="Z314" s="353"/>
      <c r="AA314" s="420"/>
      <c r="AB314" s="32"/>
      <c r="AC314" s="315"/>
      <c r="AD314" s="570"/>
      <c r="AE314" s="548"/>
      <c r="AF314" s="574"/>
      <c r="AG314" s="360"/>
      <c r="AH314" s="313"/>
      <c r="AI314" s="329"/>
      <c r="AJ314" s="312"/>
      <c r="AK314" s="312"/>
      <c r="AL314" s="314"/>
      <c r="AM314" s="314">
        <v>5800</v>
      </c>
      <c r="AN314" s="330">
        <f>+AM314*Y314</f>
        <v>87000</v>
      </c>
      <c r="AO314" s="314"/>
      <c r="AP314" s="314"/>
      <c r="AQ314" s="312"/>
      <c r="AR314" s="313"/>
      <c r="AS314" s="312"/>
      <c r="AT314" s="313"/>
      <c r="AU314" s="313"/>
      <c r="AV314" s="329"/>
      <c r="AW314" s="314"/>
    </row>
    <row r="315" spans="1:49" ht="16.5">
      <c r="A315" s="316"/>
      <c r="B315" s="316" t="s">
        <v>4</v>
      </c>
      <c r="C315" s="317" t="s">
        <v>363</v>
      </c>
      <c r="D315" s="316"/>
      <c r="E315" s="317"/>
      <c r="F315" s="557"/>
      <c r="G315" s="316" t="s">
        <v>4</v>
      </c>
      <c r="H315" s="318" t="s">
        <v>211</v>
      </c>
      <c r="I315" s="561"/>
      <c r="J315" s="548"/>
      <c r="K315" s="564"/>
      <c r="L315" s="550"/>
      <c r="M315" s="570"/>
      <c r="N315" s="316" t="s">
        <v>4</v>
      </c>
      <c r="O315" s="317"/>
      <c r="P315" s="326"/>
      <c r="Q315" s="359"/>
      <c r="R315" s="31"/>
      <c r="S315" s="31"/>
      <c r="T315" s="399"/>
      <c r="U315" s="381">
        <v>2</v>
      </c>
      <c r="V315" s="421" t="s">
        <v>214</v>
      </c>
      <c r="W315" s="405">
        <v>1</v>
      </c>
      <c r="X315" s="406">
        <v>0</v>
      </c>
      <c r="Y315" s="405">
        <v>0</v>
      </c>
      <c r="Z315" s="353">
        <f>SUM(W315:Y315)</f>
        <v>1</v>
      </c>
      <c r="AA315" s="31"/>
      <c r="AB315" s="32"/>
      <c r="AC315" s="315"/>
      <c r="AD315" s="570"/>
      <c r="AE315" s="548"/>
      <c r="AF315" s="574"/>
      <c r="AG315" s="360"/>
      <c r="AH315" s="313"/>
      <c r="AI315" s="329"/>
      <c r="AJ315" s="312"/>
      <c r="AK315" s="312"/>
      <c r="AL315" s="314"/>
      <c r="AM315" s="314">
        <v>173700</v>
      </c>
      <c r="AN315" s="330">
        <f>+AM315*W315</f>
        <v>173700</v>
      </c>
      <c r="AO315" s="314"/>
      <c r="AP315" s="314"/>
      <c r="AQ315" s="312"/>
      <c r="AR315" s="313"/>
      <c r="AS315" s="312"/>
      <c r="AT315" s="313"/>
      <c r="AU315" s="313"/>
      <c r="AV315" s="329"/>
      <c r="AW315" s="314"/>
    </row>
    <row r="316" spans="1:49" ht="16.5">
      <c r="A316" s="316"/>
      <c r="B316" s="316"/>
      <c r="C316" s="317"/>
      <c r="D316" s="316"/>
      <c r="E316" s="317"/>
      <c r="F316" s="557"/>
      <c r="G316" s="316"/>
      <c r="H316" s="318"/>
      <c r="I316" s="561"/>
      <c r="J316" s="548"/>
      <c r="K316" s="564"/>
      <c r="L316" s="550"/>
      <c r="M316" s="570"/>
      <c r="N316" s="316"/>
      <c r="O316" s="317"/>
      <c r="P316" s="326"/>
      <c r="Q316" s="359"/>
      <c r="R316" s="31"/>
      <c r="S316" s="31"/>
      <c r="T316" s="399"/>
      <c r="U316" s="381"/>
      <c r="V316" s="421" t="s">
        <v>214</v>
      </c>
      <c r="W316" s="405"/>
      <c r="X316" s="406"/>
      <c r="Y316" s="405">
        <v>5</v>
      </c>
      <c r="Z316" s="353"/>
      <c r="AA316" s="31"/>
      <c r="AB316" s="32"/>
      <c r="AC316" s="315"/>
      <c r="AD316" s="570"/>
      <c r="AE316" s="548"/>
      <c r="AF316" s="574"/>
      <c r="AG316" s="360"/>
      <c r="AH316" s="313"/>
      <c r="AI316" s="329"/>
      <c r="AJ316" s="312"/>
      <c r="AK316" s="312"/>
      <c r="AL316" s="314"/>
      <c r="AM316" s="314">
        <v>9750</v>
      </c>
      <c r="AN316" s="330">
        <f>+AM316*Y316</f>
        <v>48750</v>
      </c>
      <c r="AO316" s="314"/>
      <c r="AP316" s="314"/>
      <c r="AQ316" s="312"/>
      <c r="AR316" s="313"/>
      <c r="AS316" s="312"/>
      <c r="AT316" s="313"/>
      <c r="AU316" s="313"/>
      <c r="AV316" s="329"/>
      <c r="AW316" s="314"/>
    </row>
    <row r="317" spans="1:49" ht="16.5">
      <c r="A317" s="316"/>
      <c r="B317" s="316" t="s">
        <v>6</v>
      </c>
      <c r="C317" s="318" t="s">
        <v>192</v>
      </c>
      <c r="D317" s="316"/>
      <c r="E317" s="318"/>
      <c r="F317" s="557"/>
      <c r="G317" s="316" t="s">
        <v>6</v>
      </c>
      <c r="H317" s="318" t="s">
        <v>7</v>
      </c>
      <c r="I317" s="561"/>
      <c r="J317" s="548"/>
      <c r="K317" s="564"/>
      <c r="L317" s="550"/>
      <c r="M317" s="570"/>
      <c r="N317" s="316" t="s">
        <v>6</v>
      </c>
      <c r="O317" s="317"/>
      <c r="P317" s="326"/>
      <c r="Q317" s="359"/>
      <c r="R317" s="31"/>
      <c r="S317" s="31"/>
      <c r="T317" s="315"/>
      <c r="U317" s="381">
        <v>3</v>
      </c>
      <c r="V317" s="334" t="s">
        <v>234</v>
      </c>
      <c r="W317" s="405">
        <v>0</v>
      </c>
      <c r="X317" s="406">
        <v>15</v>
      </c>
      <c r="Y317" s="405">
        <v>0</v>
      </c>
      <c r="Z317" s="353">
        <f>SUM(W317:Y317)</f>
        <v>15</v>
      </c>
      <c r="AA317" s="31"/>
      <c r="AB317" s="32"/>
      <c r="AC317" s="315"/>
      <c r="AD317" s="570"/>
      <c r="AE317" s="548"/>
      <c r="AF317" s="574"/>
      <c r="AG317" s="360"/>
      <c r="AH317" s="313"/>
      <c r="AI317" s="329"/>
      <c r="AJ317" s="312"/>
      <c r="AK317" s="312"/>
      <c r="AL317" s="314"/>
      <c r="AM317" s="314">
        <v>8470</v>
      </c>
      <c r="AN317" s="330">
        <f t="shared" si="20"/>
        <v>127050</v>
      </c>
      <c r="AO317" s="314"/>
      <c r="AP317" s="314"/>
      <c r="AQ317" s="312"/>
      <c r="AR317" s="313"/>
      <c r="AS317" s="312"/>
      <c r="AT317" s="313"/>
      <c r="AU317" s="313"/>
      <c r="AV317" s="329"/>
      <c r="AW317" s="314"/>
    </row>
    <row r="318" spans="1:49" ht="16.5">
      <c r="A318" s="316"/>
      <c r="B318" s="316"/>
      <c r="C318" s="318"/>
      <c r="D318" s="316"/>
      <c r="E318" s="318"/>
      <c r="F318" s="557"/>
      <c r="G318" s="316"/>
      <c r="H318" s="318"/>
      <c r="I318" s="561"/>
      <c r="J318" s="548"/>
      <c r="K318" s="564"/>
      <c r="L318" s="550"/>
      <c r="M318" s="570"/>
      <c r="N318" s="316"/>
      <c r="O318" s="317"/>
      <c r="P318" s="326"/>
      <c r="Q318" s="359"/>
      <c r="R318" s="31"/>
      <c r="S318" s="31"/>
      <c r="T318" s="315"/>
      <c r="U318" s="381"/>
      <c r="V318" s="334" t="s">
        <v>234</v>
      </c>
      <c r="W318" s="405"/>
      <c r="X318" s="406"/>
      <c r="Y318" s="405">
        <v>75</v>
      </c>
      <c r="Z318" s="353"/>
      <c r="AA318" s="31"/>
      <c r="AB318" s="32"/>
      <c r="AC318" s="315"/>
      <c r="AD318" s="570"/>
      <c r="AE318" s="548"/>
      <c r="AF318" s="574"/>
      <c r="AG318" s="360"/>
      <c r="AH318" s="313"/>
      <c r="AI318" s="329"/>
      <c r="AJ318" s="312"/>
      <c r="AK318" s="312"/>
      <c r="AL318" s="314"/>
      <c r="AM318" s="314">
        <v>5050</v>
      </c>
      <c r="AN318" s="330">
        <f>+AM318*Y318</f>
        <v>378750</v>
      </c>
      <c r="AO318" s="314"/>
      <c r="AP318" s="314"/>
      <c r="AQ318" s="312"/>
      <c r="AR318" s="313"/>
      <c r="AS318" s="312"/>
      <c r="AT318" s="313"/>
      <c r="AU318" s="313"/>
      <c r="AV318" s="329"/>
      <c r="AW318" s="314"/>
    </row>
    <row r="319" spans="1:49" ht="16.5">
      <c r="A319" s="316"/>
      <c r="B319" s="316"/>
      <c r="C319" s="318"/>
      <c r="D319" s="316"/>
      <c r="E319" s="318"/>
      <c r="F319" s="557"/>
      <c r="G319" s="316"/>
      <c r="H319" s="318"/>
      <c r="I319" s="561"/>
      <c r="J319" s="548"/>
      <c r="K319" s="564"/>
      <c r="L319" s="550"/>
      <c r="M319" s="570"/>
      <c r="N319" s="316"/>
      <c r="O319" s="317"/>
      <c r="P319" s="326"/>
      <c r="Q319" s="359"/>
      <c r="R319" s="31"/>
      <c r="S319" s="31"/>
      <c r="T319" s="315"/>
      <c r="U319" s="381">
        <v>4</v>
      </c>
      <c r="V319" s="334" t="s">
        <v>209</v>
      </c>
      <c r="W319" s="405">
        <v>7</v>
      </c>
      <c r="X319" s="406"/>
      <c r="Y319" s="405"/>
      <c r="Z319" s="353"/>
      <c r="AA319" s="31"/>
      <c r="AB319" s="32"/>
      <c r="AC319" s="315"/>
      <c r="AD319" s="570"/>
      <c r="AE319" s="548"/>
      <c r="AF319" s="574"/>
      <c r="AG319" s="360"/>
      <c r="AH319" s="313"/>
      <c r="AI319" s="329"/>
      <c r="AJ319" s="312"/>
      <c r="AK319" s="312"/>
      <c r="AL319" s="314"/>
      <c r="AM319" s="314">
        <v>225000</v>
      </c>
      <c r="AN319" s="330">
        <f>+AM319*W319</f>
        <v>1575000</v>
      </c>
      <c r="AO319" s="314"/>
      <c r="AP319" s="314"/>
      <c r="AQ319" s="312"/>
      <c r="AR319" s="313"/>
      <c r="AS319" s="312"/>
      <c r="AT319" s="313"/>
      <c r="AU319" s="313"/>
      <c r="AV319" s="329"/>
      <c r="AW319" s="314"/>
    </row>
    <row r="320" spans="1:49" ht="66">
      <c r="A320" s="316"/>
      <c r="B320" s="316" t="s">
        <v>2</v>
      </c>
      <c r="C320" s="317" t="s">
        <v>364</v>
      </c>
      <c r="D320" s="316"/>
      <c r="E320" s="317"/>
      <c r="F320" s="557"/>
      <c r="G320" s="316"/>
      <c r="H320" s="318"/>
      <c r="I320" s="561"/>
      <c r="J320" s="548"/>
      <c r="K320" s="564"/>
      <c r="L320" s="550"/>
      <c r="M320" s="570"/>
      <c r="N320" s="316"/>
      <c r="O320" s="317"/>
      <c r="P320" s="326"/>
      <c r="Q320" s="359"/>
      <c r="R320" s="31"/>
      <c r="S320" s="31"/>
      <c r="T320" s="315"/>
      <c r="U320" s="381"/>
      <c r="V320" s="334" t="s">
        <v>209</v>
      </c>
      <c r="W320" s="405">
        <v>0</v>
      </c>
      <c r="X320" s="406">
        <v>0</v>
      </c>
      <c r="Y320" s="405">
        <v>35</v>
      </c>
      <c r="Z320" s="353">
        <f>SUM(W320:Y320)</f>
        <v>35</v>
      </c>
      <c r="AA320" s="31"/>
      <c r="AB320" s="32"/>
      <c r="AC320" s="315"/>
      <c r="AD320" s="570"/>
      <c r="AE320" s="548"/>
      <c r="AF320" s="574"/>
      <c r="AG320" s="360"/>
      <c r="AH320" s="313"/>
      <c r="AI320" s="329"/>
      <c r="AJ320" s="312"/>
      <c r="AK320" s="312"/>
      <c r="AL320" s="314"/>
      <c r="AM320" s="314">
        <v>50000</v>
      </c>
      <c r="AN320" s="330">
        <f>+AM320*Y320</f>
        <v>1750000</v>
      </c>
      <c r="AO320" s="314"/>
      <c r="AP320" s="314"/>
      <c r="AQ320" s="312"/>
      <c r="AR320" s="313"/>
      <c r="AS320" s="312"/>
      <c r="AT320" s="313"/>
      <c r="AU320" s="313"/>
      <c r="AV320" s="329"/>
      <c r="AW320" s="314"/>
    </row>
    <row r="321" spans="1:49" ht="16.5">
      <c r="A321" s="316"/>
      <c r="B321" s="316" t="s">
        <v>1</v>
      </c>
      <c r="C321" s="317" t="s">
        <v>365</v>
      </c>
      <c r="D321" s="316"/>
      <c r="E321" s="317"/>
      <c r="F321" s="557"/>
      <c r="G321" s="316"/>
      <c r="H321" s="318"/>
      <c r="I321" s="561"/>
      <c r="J321" s="548"/>
      <c r="K321" s="564"/>
      <c r="L321" s="550"/>
      <c r="M321" s="570"/>
      <c r="N321" s="316"/>
      <c r="O321" s="317"/>
      <c r="P321" s="326"/>
      <c r="Q321" s="359"/>
      <c r="R321" s="31"/>
      <c r="S321" s="31"/>
      <c r="T321" s="315"/>
      <c r="U321" s="381">
        <v>5</v>
      </c>
      <c r="V321" s="334" t="s">
        <v>352</v>
      </c>
      <c r="W321" s="405">
        <v>0</v>
      </c>
      <c r="X321" s="406">
        <v>0</v>
      </c>
      <c r="Y321" s="405">
        <v>35</v>
      </c>
      <c r="Z321" s="353">
        <f>SUM(W321:Y321)</f>
        <v>35</v>
      </c>
      <c r="AA321" s="31"/>
      <c r="AB321" s="32"/>
      <c r="AC321" s="315"/>
      <c r="AD321" s="570"/>
      <c r="AE321" s="548"/>
      <c r="AF321" s="574"/>
      <c r="AG321" s="360"/>
      <c r="AH321" s="313"/>
      <c r="AI321" s="329"/>
      <c r="AJ321" s="312"/>
      <c r="AK321" s="312"/>
      <c r="AL321" s="314"/>
      <c r="AM321" s="314">
        <v>4050</v>
      </c>
      <c r="AN321" s="330">
        <f>+AM321*Y321</f>
        <v>141750</v>
      </c>
      <c r="AO321" s="314"/>
      <c r="AP321" s="314"/>
      <c r="AQ321" s="312"/>
      <c r="AR321" s="313"/>
      <c r="AS321" s="312"/>
      <c r="AT321" s="313"/>
      <c r="AU321" s="313"/>
      <c r="AV321" s="329"/>
      <c r="AW321" s="314"/>
    </row>
    <row r="322" spans="1:49" ht="16.5">
      <c r="A322" s="316"/>
      <c r="B322" s="316"/>
      <c r="C322" s="317"/>
      <c r="D322" s="316"/>
      <c r="E322" s="317"/>
      <c r="F322" s="557"/>
      <c r="G322" s="316"/>
      <c r="H322" s="318"/>
      <c r="I322" s="561"/>
      <c r="J322" s="548"/>
      <c r="K322" s="564"/>
      <c r="L322" s="550"/>
      <c r="M322" s="570"/>
      <c r="N322" s="316"/>
      <c r="O322" s="317"/>
      <c r="P322" s="326"/>
      <c r="Q322" s="359"/>
      <c r="R322" s="31"/>
      <c r="S322" s="31"/>
      <c r="T322" s="315"/>
      <c r="U322" s="381"/>
      <c r="V322" s="334"/>
      <c r="W322" s="405"/>
      <c r="X322" s="406"/>
      <c r="Y322" s="405"/>
      <c r="Z322" s="353"/>
      <c r="AA322" s="31"/>
      <c r="AB322" s="32"/>
      <c r="AC322" s="315"/>
      <c r="AD322" s="570"/>
      <c r="AE322" s="548"/>
      <c r="AF322" s="574"/>
      <c r="AG322" s="360"/>
      <c r="AH322" s="313"/>
      <c r="AI322" s="329"/>
      <c r="AJ322" s="312"/>
      <c r="AK322" s="312"/>
      <c r="AL322" s="314"/>
      <c r="AM322" s="314"/>
      <c r="AN322" s="330"/>
      <c r="AO322" s="314"/>
      <c r="AP322" s="314"/>
      <c r="AQ322" s="312"/>
      <c r="AR322" s="313"/>
      <c r="AS322" s="312"/>
      <c r="AT322" s="313"/>
      <c r="AU322" s="313"/>
      <c r="AV322" s="329"/>
      <c r="AW322" s="314"/>
    </row>
    <row r="323" spans="1:49" ht="16.5">
      <c r="A323" s="316"/>
      <c r="B323" s="316"/>
      <c r="C323" s="317"/>
      <c r="D323" s="316"/>
      <c r="E323" s="317"/>
      <c r="F323" s="557"/>
      <c r="G323" s="316"/>
      <c r="H323" s="318"/>
      <c r="I323" s="561"/>
      <c r="J323" s="548"/>
      <c r="K323" s="564"/>
      <c r="L323" s="550"/>
      <c r="M323" s="570"/>
      <c r="N323" s="316"/>
      <c r="O323" s="317"/>
      <c r="P323" s="326"/>
      <c r="Q323" s="359"/>
      <c r="R323" s="31"/>
      <c r="S323" s="31"/>
      <c r="T323" s="315"/>
      <c r="U323" s="381"/>
      <c r="V323" s="334"/>
      <c r="W323" s="405"/>
      <c r="X323" s="406"/>
      <c r="Y323" s="405"/>
      <c r="Z323" s="353"/>
      <c r="AA323" s="31"/>
      <c r="AB323" s="32"/>
      <c r="AC323" s="315"/>
      <c r="AD323" s="570"/>
      <c r="AE323" s="548"/>
      <c r="AF323" s="574"/>
      <c r="AG323" s="360"/>
      <c r="AH323" s="313"/>
      <c r="AI323" s="329"/>
      <c r="AJ323" s="312"/>
      <c r="AK323" s="312"/>
      <c r="AL323" s="314"/>
      <c r="AM323" s="314"/>
      <c r="AN323" s="330"/>
      <c r="AO323" s="314"/>
      <c r="AP323" s="314"/>
      <c r="AQ323" s="312"/>
      <c r="AR323" s="313"/>
      <c r="AS323" s="312"/>
      <c r="AT323" s="313"/>
      <c r="AU323" s="312"/>
      <c r="AV323" s="329"/>
      <c r="AW323" s="314"/>
    </row>
    <row r="324" spans="1:49" ht="16.5">
      <c r="A324" s="316"/>
      <c r="B324" s="316"/>
      <c r="C324" s="317"/>
      <c r="D324" s="316"/>
      <c r="E324" s="317"/>
      <c r="F324" s="557"/>
      <c r="G324" s="316"/>
      <c r="H324" s="318"/>
      <c r="I324" s="561"/>
      <c r="J324" s="548"/>
      <c r="K324" s="564"/>
      <c r="L324" s="550"/>
      <c r="M324" s="570"/>
      <c r="N324" s="316"/>
      <c r="O324" s="317"/>
      <c r="P324" s="326"/>
      <c r="Q324" s="359"/>
      <c r="R324" s="31" t="s">
        <v>4</v>
      </c>
      <c r="S324" s="31" t="s">
        <v>3</v>
      </c>
      <c r="T324" s="315">
        <v>5</v>
      </c>
      <c r="U324" s="381">
        <v>1</v>
      </c>
      <c r="V324" s="334" t="s">
        <v>12</v>
      </c>
      <c r="W324" s="405">
        <v>15</v>
      </c>
      <c r="X324" s="406">
        <v>0</v>
      </c>
      <c r="Y324" s="405">
        <v>0</v>
      </c>
      <c r="Z324" s="353">
        <f t="shared" ref="Z324:Z330" si="23">SUM(W324:Y324)</f>
        <v>15</v>
      </c>
      <c r="AA324" s="31"/>
      <c r="AB324" s="32"/>
      <c r="AC324" s="315"/>
      <c r="AD324" s="570"/>
      <c r="AE324" s="548"/>
      <c r="AF324" s="574"/>
      <c r="AG324" s="360"/>
      <c r="AH324" s="313"/>
      <c r="AI324" s="329"/>
      <c r="AJ324" s="312"/>
      <c r="AK324" s="312"/>
      <c r="AL324" s="314"/>
      <c r="AM324" s="314">
        <v>15000</v>
      </c>
      <c r="AN324" s="330">
        <f>+AM324*W324</f>
        <v>225000</v>
      </c>
      <c r="AO324" s="314"/>
      <c r="AP324" s="314"/>
      <c r="AQ324" s="312"/>
      <c r="AR324" s="313"/>
      <c r="AS324" s="312"/>
      <c r="AT324" s="313"/>
      <c r="AU324" s="313"/>
      <c r="AV324" s="329"/>
      <c r="AW324" s="314"/>
    </row>
    <row r="325" spans="1:49" ht="16.5">
      <c r="A325" s="316"/>
      <c r="B325" s="316"/>
      <c r="C325" s="317"/>
      <c r="D325" s="316"/>
      <c r="E325" s="317"/>
      <c r="F325" s="557"/>
      <c r="G325" s="316"/>
      <c r="H325" s="318"/>
      <c r="I325" s="561"/>
      <c r="J325" s="548"/>
      <c r="K325" s="564"/>
      <c r="L325" s="550"/>
      <c r="M325" s="570"/>
      <c r="N325" s="316"/>
      <c r="O325" s="317"/>
      <c r="P325" s="326"/>
      <c r="Q325" s="359"/>
      <c r="R325" s="31"/>
      <c r="S325" s="31"/>
      <c r="T325" s="315"/>
      <c r="U325" s="381"/>
      <c r="V325" s="334" t="s">
        <v>12</v>
      </c>
      <c r="W325" s="405"/>
      <c r="X325" s="406"/>
      <c r="Y325" s="405">
        <v>5</v>
      </c>
      <c r="Z325" s="353"/>
      <c r="AA325" s="31"/>
      <c r="AB325" s="32"/>
      <c r="AC325" s="315"/>
      <c r="AD325" s="570"/>
      <c r="AE325" s="548"/>
      <c r="AF325" s="574"/>
      <c r="AG325" s="360"/>
      <c r="AH325" s="313"/>
      <c r="AI325" s="329"/>
      <c r="AJ325" s="312"/>
      <c r="AK325" s="312"/>
      <c r="AL325" s="314"/>
      <c r="AM325" s="314">
        <v>5000</v>
      </c>
      <c r="AN325" s="330">
        <f>+AM325*Y325</f>
        <v>25000</v>
      </c>
      <c r="AO325" s="314"/>
      <c r="AP325" s="314"/>
      <c r="AQ325" s="312"/>
      <c r="AR325" s="313"/>
      <c r="AS325" s="312"/>
      <c r="AT325" s="313"/>
      <c r="AU325" s="313"/>
      <c r="AV325" s="329"/>
      <c r="AW325" s="314"/>
    </row>
    <row r="326" spans="1:49" ht="16.5">
      <c r="A326" s="316"/>
      <c r="B326" s="316"/>
      <c r="C326" s="317"/>
      <c r="D326" s="316"/>
      <c r="E326" s="317"/>
      <c r="F326" s="557"/>
      <c r="G326" s="316"/>
      <c r="H326" s="318"/>
      <c r="I326" s="561"/>
      <c r="J326" s="548"/>
      <c r="K326" s="564"/>
      <c r="L326" s="550"/>
      <c r="M326" s="570"/>
      <c r="N326" s="316"/>
      <c r="O326" s="317"/>
      <c r="P326" s="326"/>
      <c r="Q326" s="359"/>
      <c r="R326" s="31"/>
      <c r="S326" s="31"/>
      <c r="T326" s="315"/>
      <c r="U326" s="381">
        <v>2</v>
      </c>
      <c r="V326" s="334" t="s">
        <v>170</v>
      </c>
      <c r="W326" s="405">
        <v>2</v>
      </c>
      <c r="X326" s="406">
        <v>0</v>
      </c>
      <c r="Y326" s="405">
        <v>0</v>
      </c>
      <c r="Z326" s="353">
        <f t="shared" si="23"/>
        <v>2</v>
      </c>
      <c r="AA326" s="31"/>
      <c r="AB326" s="32"/>
      <c r="AC326" s="315"/>
      <c r="AD326" s="570"/>
      <c r="AE326" s="548"/>
      <c r="AF326" s="574"/>
      <c r="AG326" s="360"/>
      <c r="AH326" s="313"/>
      <c r="AI326" s="329"/>
      <c r="AJ326" s="312"/>
      <c r="AK326" s="312"/>
      <c r="AL326" s="314"/>
      <c r="AM326" s="314">
        <v>350000</v>
      </c>
      <c r="AN326" s="330">
        <f>+AM326*W326</f>
        <v>700000</v>
      </c>
      <c r="AO326" s="314"/>
      <c r="AP326" s="314"/>
      <c r="AQ326" s="312"/>
      <c r="AR326" s="313"/>
      <c r="AS326" s="312"/>
      <c r="AT326" s="313"/>
      <c r="AU326" s="313"/>
      <c r="AV326" s="329"/>
      <c r="AW326" s="314"/>
    </row>
    <row r="327" spans="1:49" ht="16.5">
      <c r="A327" s="316"/>
      <c r="B327" s="316"/>
      <c r="C327" s="317"/>
      <c r="D327" s="316"/>
      <c r="E327" s="317"/>
      <c r="F327" s="557"/>
      <c r="G327" s="316"/>
      <c r="H327" s="318"/>
      <c r="I327" s="561"/>
      <c r="J327" s="548"/>
      <c r="K327" s="564"/>
      <c r="L327" s="550"/>
      <c r="M327" s="570"/>
      <c r="N327" s="316"/>
      <c r="O327" s="317"/>
      <c r="P327" s="326"/>
      <c r="Q327" s="359"/>
      <c r="R327" s="31"/>
      <c r="S327" s="31"/>
      <c r="T327" s="315"/>
      <c r="U327" s="381">
        <v>3</v>
      </c>
      <c r="V327" s="334" t="s">
        <v>222</v>
      </c>
      <c r="W327" s="405">
        <v>1</v>
      </c>
      <c r="X327" s="406">
        <v>0</v>
      </c>
      <c r="Y327" s="405"/>
      <c r="Z327" s="353">
        <f t="shared" si="23"/>
        <v>1</v>
      </c>
      <c r="AA327" s="31"/>
      <c r="AB327" s="32"/>
      <c r="AC327" s="315"/>
      <c r="AD327" s="570"/>
      <c r="AE327" s="548"/>
      <c r="AF327" s="574"/>
      <c r="AG327" s="360"/>
      <c r="AH327" s="313"/>
      <c r="AI327" s="329"/>
      <c r="AJ327" s="312"/>
      <c r="AK327" s="312"/>
      <c r="AL327" s="314"/>
      <c r="AM327" s="314">
        <v>13200</v>
      </c>
      <c r="AN327" s="330">
        <f>+AM327*W327</f>
        <v>13200</v>
      </c>
      <c r="AO327" s="314"/>
      <c r="AP327" s="314"/>
      <c r="AQ327" s="312"/>
      <c r="AR327" s="313"/>
      <c r="AS327" s="312"/>
      <c r="AT327" s="313"/>
      <c r="AU327" s="313"/>
      <c r="AV327" s="329"/>
      <c r="AW327" s="314"/>
    </row>
    <row r="328" spans="1:49" ht="16.5">
      <c r="A328" s="316"/>
      <c r="B328" s="316"/>
      <c r="C328" s="317"/>
      <c r="D328" s="316"/>
      <c r="E328" s="317"/>
      <c r="F328" s="557"/>
      <c r="G328" s="316"/>
      <c r="H328" s="318"/>
      <c r="I328" s="561"/>
      <c r="J328" s="548"/>
      <c r="K328" s="564"/>
      <c r="L328" s="550"/>
      <c r="M328" s="570"/>
      <c r="N328" s="316"/>
      <c r="O328" s="317"/>
      <c r="P328" s="326"/>
      <c r="Q328" s="359"/>
      <c r="R328" s="31"/>
      <c r="S328" s="31"/>
      <c r="T328" s="315"/>
      <c r="U328" s="381"/>
      <c r="V328" s="334" t="s">
        <v>222</v>
      </c>
      <c r="W328" s="405"/>
      <c r="X328" s="406"/>
      <c r="Y328" s="405">
        <v>1</v>
      </c>
      <c r="Z328" s="353"/>
      <c r="AA328" s="31"/>
      <c r="AB328" s="32"/>
      <c r="AC328" s="315"/>
      <c r="AD328" s="570"/>
      <c r="AE328" s="548"/>
      <c r="AF328" s="574"/>
      <c r="AG328" s="360"/>
      <c r="AH328" s="313"/>
      <c r="AI328" s="329"/>
      <c r="AJ328" s="312"/>
      <c r="AK328" s="312"/>
      <c r="AL328" s="314"/>
      <c r="AM328" s="314">
        <v>4400</v>
      </c>
      <c r="AN328" s="330">
        <f>+AM328*Y328</f>
        <v>4400</v>
      </c>
      <c r="AO328" s="314"/>
      <c r="AP328" s="314"/>
      <c r="AQ328" s="312"/>
      <c r="AR328" s="313"/>
      <c r="AS328" s="312"/>
      <c r="AT328" s="313"/>
      <c r="AU328" s="313"/>
      <c r="AV328" s="329"/>
      <c r="AW328" s="314"/>
    </row>
    <row r="329" spans="1:49" ht="16.5">
      <c r="A329" s="316"/>
      <c r="B329" s="316"/>
      <c r="C329" s="317"/>
      <c r="D329" s="316"/>
      <c r="E329" s="317"/>
      <c r="F329" s="557"/>
      <c r="G329" s="316"/>
      <c r="H329" s="318"/>
      <c r="I329" s="561"/>
      <c r="J329" s="548"/>
      <c r="K329" s="564"/>
      <c r="L329" s="550"/>
      <c r="M329" s="570"/>
      <c r="N329" s="316"/>
      <c r="O329" s="317"/>
      <c r="P329" s="326"/>
      <c r="Q329" s="359"/>
      <c r="R329" s="31"/>
      <c r="S329" s="31"/>
      <c r="T329" s="315"/>
      <c r="U329" s="381">
        <v>4</v>
      </c>
      <c r="V329" s="334" t="s">
        <v>366</v>
      </c>
      <c r="W329" s="405">
        <v>0</v>
      </c>
      <c r="X329" s="406">
        <v>0</v>
      </c>
      <c r="Y329" s="405">
        <v>25</v>
      </c>
      <c r="Z329" s="353">
        <f t="shared" si="23"/>
        <v>25</v>
      </c>
      <c r="AA329" s="31"/>
      <c r="AB329" s="32"/>
      <c r="AC329" s="315"/>
      <c r="AD329" s="570"/>
      <c r="AE329" s="548"/>
      <c r="AF329" s="574"/>
      <c r="AG329" s="360"/>
      <c r="AH329" s="313"/>
      <c r="AI329" s="329"/>
      <c r="AJ329" s="312"/>
      <c r="AK329" s="312"/>
      <c r="AL329" s="314"/>
      <c r="AM329" s="314">
        <v>1560</v>
      </c>
      <c r="AN329" s="330">
        <f>+AM329*Y329</f>
        <v>39000</v>
      </c>
      <c r="AO329" s="314"/>
      <c r="AP329" s="314"/>
      <c r="AQ329" s="312"/>
      <c r="AR329" s="313"/>
      <c r="AS329" s="312"/>
      <c r="AT329" s="313"/>
      <c r="AU329" s="313"/>
      <c r="AV329" s="329"/>
      <c r="AW329" s="314"/>
    </row>
    <row r="330" spans="1:49" ht="16.5">
      <c r="A330" s="316"/>
      <c r="B330" s="316"/>
      <c r="C330" s="317"/>
      <c r="D330" s="316"/>
      <c r="E330" s="317"/>
      <c r="F330" s="557"/>
      <c r="G330" s="316"/>
      <c r="H330" s="318"/>
      <c r="I330" s="561"/>
      <c r="J330" s="548"/>
      <c r="K330" s="564"/>
      <c r="L330" s="550"/>
      <c r="M330" s="570"/>
      <c r="N330" s="316"/>
      <c r="O330" s="317"/>
      <c r="P330" s="326"/>
      <c r="Q330" s="359"/>
      <c r="R330" s="31"/>
      <c r="S330" s="31"/>
      <c r="T330" s="315"/>
      <c r="U330" s="381">
        <v>5</v>
      </c>
      <c r="V330" s="334" t="s">
        <v>0</v>
      </c>
      <c r="W330" s="405">
        <v>0</v>
      </c>
      <c r="X330" s="406">
        <v>0</v>
      </c>
      <c r="Y330" s="405">
        <v>10</v>
      </c>
      <c r="Z330" s="353">
        <f t="shared" si="23"/>
        <v>10</v>
      </c>
      <c r="AA330" s="31"/>
      <c r="AB330" s="32"/>
      <c r="AC330" s="315"/>
      <c r="AD330" s="570"/>
      <c r="AE330" s="548"/>
      <c r="AF330" s="574"/>
      <c r="AG330" s="360"/>
      <c r="AH330" s="313"/>
      <c r="AI330" s="329"/>
      <c r="AJ330" s="312"/>
      <c r="AK330" s="312"/>
      <c r="AL330" s="314"/>
      <c r="AM330" s="314">
        <v>440</v>
      </c>
      <c r="AN330" s="330">
        <f>+AM330*Y330</f>
        <v>4400</v>
      </c>
      <c r="AO330" s="314"/>
      <c r="AP330" s="314"/>
      <c r="AQ330" s="312"/>
      <c r="AR330" s="313"/>
      <c r="AS330" s="312"/>
      <c r="AT330" s="313"/>
      <c r="AU330" s="312"/>
      <c r="AV330" s="329"/>
      <c r="AW330" s="314"/>
    </row>
    <row r="331" spans="1:49" ht="16.5">
      <c r="A331" s="316"/>
      <c r="B331" s="316"/>
      <c r="C331" s="317"/>
      <c r="D331" s="316"/>
      <c r="E331" s="317"/>
      <c r="F331" s="557"/>
      <c r="G331" s="316"/>
      <c r="H331" s="318"/>
      <c r="I331" s="561"/>
      <c r="J331" s="548"/>
      <c r="K331" s="564"/>
      <c r="L331" s="550"/>
      <c r="M331" s="570"/>
      <c r="N331" s="316"/>
      <c r="O331" s="317"/>
      <c r="P331" s="326"/>
      <c r="Q331" s="359"/>
      <c r="R331" s="31"/>
      <c r="S331" s="31"/>
      <c r="T331" s="315"/>
      <c r="U331" s="381"/>
      <c r="V331" s="334"/>
      <c r="W331" s="405"/>
      <c r="X331" s="406"/>
      <c r="Y331" s="405"/>
      <c r="Z331" s="353"/>
      <c r="AA331" s="31"/>
      <c r="AB331" s="32"/>
      <c r="AC331" s="315"/>
      <c r="AD331" s="570"/>
      <c r="AE331" s="548"/>
      <c r="AF331" s="574"/>
      <c r="AG331" s="360"/>
      <c r="AH331" s="344"/>
      <c r="AI331" s="345"/>
      <c r="AJ331" s="346"/>
      <c r="AK331" s="346"/>
      <c r="AL331" s="347"/>
      <c r="AM331" s="347"/>
      <c r="AN331" s="330"/>
      <c r="AO331" s="347"/>
      <c r="AP331" s="347"/>
      <c r="AQ331" s="346"/>
      <c r="AR331" s="344"/>
      <c r="AS331" s="346"/>
      <c r="AT331" s="344"/>
      <c r="AU331" s="344"/>
      <c r="AV331" s="345"/>
      <c r="AW331" s="347"/>
    </row>
    <row r="332" spans="1:49" ht="16.5">
      <c r="A332" s="289">
        <v>15</v>
      </c>
      <c r="B332" s="290" t="s">
        <v>9</v>
      </c>
      <c r="C332" s="291" t="s">
        <v>203</v>
      </c>
      <c r="D332" s="292"/>
      <c r="E332" s="293"/>
      <c r="F332" s="543" t="s">
        <v>367</v>
      </c>
      <c r="G332" s="290" t="s">
        <v>9</v>
      </c>
      <c r="H332" s="294" t="s">
        <v>232</v>
      </c>
      <c r="I332" s="586">
        <v>4</v>
      </c>
      <c r="J332" s="572" t="s">
        <v>253</v>
      </c>
      <c r="K332" s="549" t="s">
        <v>368</v>
      </c>
      <c r="L332" s="549"/>
      <c r="M332" s="547"/>
      <c r="N332" s="290" t="s">
        <v>9</v>
      </c>
      <c r="O332" s="291"/>
      <c r="P332" s="295"/>
      <c r="Q332" s="296"/>
      <c r="R332" s="297" t="s">
        <v>9</v>
      </c>
      <c r="S332" s="293" t="s">
        <v>8</v>
      </c>
      <c r="T332" s="295"/>
      <c r="U332" s="293"/>
      <c r="V332" s="295"/>
      <c r="W332" s="393"/>
      <c r="X332" s="394"/>
      <c r="Y332" s="393"/>
      <c r="Z332" s="388"/>
      <c r="AA332" s="293"/>
      <c r="AB332" s="293"/>
      <c r="AC332" s="295"/>
      <c r="AD332" s="304"/>
      <c r="AE332" s="305"/>
      <c r="AF332" s="306"/>
      <c r="AG332" s="328"/>
      <c r="AH332" s="313">
        <v>242000.00000000003</v>
      </c>
      <c r="AI332" s="329">
        <f>+AH332*I332</f>
        <v>968000.00000000012</v>
      </c>
      <c r="AJ332" s="312"/>
      <c r="AK332" s="312"/>
      <c r="AL332" s="314"/>
      <c r="AM332" s="314"/>
      <c r="AN332" s="311">
        <f t="shared" si="20"/>
        <v>0</v>
      </c>
      <c r="AO332" s="314">
        <f>SUM(AN332:AN336)</f>
        <v>0</v>
      </c>
      <c r="AP332" s="310">
        <f>+AI332+AL332+AO332</f>
        <v>968000.00000000012</v>
      </c>
      <c r="AQ332" s="312">
        <v>0</v>
      </c>
      <c r="AR332" s="313">
        <v>0</v>
      </c>
      <c r="AS332" s="312">
        <v>0</v>
      </c>
      <c r="AT332" s="307">
        <f>+AI332*5%</f>
        <v>48400.000000000007</v>
      </c>
      <c r="AU332" s="312">
        <f>0.5%*AI332</f>
        <v>4840.0000000000009</v>
      </c>
      <c r="AV332" s="308">
        <f>SUM(AQ332:AU332)</f>
        <v>53240.000000000007</v>
      </c>
      <c r="AW332" s="314">
        <f>ROUND(AP332+AV332,-3)</f>
        <v>1021000</v>
      </c>
    </row>
    <row r="333" spans="1:49" ht="16.5">
      <c r="A333" s="315"/>
      <c r="B333" s="316" t="s">
        <v>4</v>
      </c>
      <c r="C333" s="317" t="s">
        <v>210</v>
      </c>
      <c r="D333" s="31"/>
      <c r="E333" s="32"/>
      <c r="F333" s="544"/>
      <c r="G333" s="316" t="s">
        <v>4</v>
      </c>
      <c r="H333" s="318" t="s">
        <v>211</v>
      </c>
      <c r="I333" s="578"/>
      <c r="J333" s="570"/>
      <c r="K333" s="550"/>
      <c r="L333" s="550"/>
      <c r="M333" s="548"/>
      <c r="N333" s="316" t="s">
        <v>4</v>
      </c>
      <c r="O333" s="318"/>
      <c r="P333" s="315"/>
      <c r="Q333" s="319"/>
      <c r="R333" s="316"/>
      <c r="S333" s="31"/>
      <c r="T333" s="315"/>
      <c r="U333" s="31"/>
      <c r="V333" s="315"/>
      <c r="W333" s="335"/>
      <c r="X333" s="336"/>
      <c r="Y333" s="335"/>
      <c r="Z333" s="389"/>
      <c r="AA333" s="31"/>
      <c r="AB333" s="31"/>
      <c r="AC333" s="315"/>
      <c r="AD333" s="326"/>
      <c r="AE333" s="327"/>
      <c r="AF333" s="328"/>
      <c r="AG333" s="328"/>
      <c r="AH333" s="313"/>
      <c r="AI333" s="329"/>
      <c r="AJ333" s="312"/>
      <c r="AK333" s="312"/>
      <c r="AL333" s="314"/>
      <c r="AM333" s="314"/>
      <c r="AN333" s="330">
        <f t="shared" ref="AN333:AN395" si="24">+AM333*X333</f>
        <v>0</v>
      </c>
      <c r="AO333" s="314"/>
      <c r="AP333" s="314"/>
      <c r="AQ333" s="312"/>
      <c r="AR333" s="313"/>
      <c r="AS333" s="312"/>
      <c r="AT333" s="313"/>
      <c r="AU333" s="313"/>
      <c r="AV333" s="329"/>
      <c r="AW333" s="314"/>
    </row>
    <row r="334" spans="1:49" ht="16.5">
      <c r="A334" s="315"/>
      <c r="B334" s="316" t="s">
        <v>6</v>
      </c>
      <c r="C334" s="318" t="s">
        <v>10</v>
      </c>
      <c r="D334" s="31"/>
      <c r="E334" s="31"/>
      <c r="F334" s="544"/>
      <c r="G334" s="316" t="s">
        <v>6</v>
      </c>
      <c r="H334" s="318" t="s">
        <v>7</v>
      </c>
      <c r="I334" s="578"/>
      <c r="J334" s="570"/>
      <c r="K334" s="550"/>
      <c r="L334" s="550"/>
      <c r="M334" s="548"/>
      <c r="N334" s="316" t="s">
        <v>6</v>
      </c>
      <c r="O334" s="318"/>
      <c r="P334" s="315"/>
      <c r="Q334" s="319"/>
      <c r="R334" s="316" t="s">
        <v>4</v>
      </c>
      <c r="S334" s="31" t="s">
        <v>3</v>
      </c>
      <c r="T334" s="315"/>
      <c r="U334" s="31"/>
      <c r="V334" s="315"/>
      <c r="W334" s="335"/>
      <c r="X334" s="336"/>
      <c r="Y334" s="335"/>
      <c r="Z334" s="396"/>
      <c r="AA334" s="31"/>
      <c r="AB334" s="31"/>
      <c r="AC334" s="315"/>
      <c r="AD334" s="326"/>
      <c r="AE334" s="327"/>
      <c r="AF334" s="328"/>
      <c r="AG334" s="328"/>
      <c r="AH334" s="313"/>
      <c r="AI334" s="329"/>
      <c r="AJ334" s="312"/>
      <c r="AK334" s="312"/>
      <c r="AL334" s="314"/>
      <c r="AM334" s="314"/>
      <c r="AN334" s="330">
        <f t="shared" si="24"/>
        <v>0</v>
      </c>
      <c r="AO334" s="314"/>
      <c r="AP334" s="314"/>
      <c r="AQ334" s="312"/>
      <c r="AR334" s="313"/>
      <c r="AS334" s="312"/>
      <c r="AT334" s="313"/>
      <c r="AU334" s="313"/>
      <c r="AV334" s="329"/>
      <c r="AW334" s="314"/>
    </row>
    <row r="335" spans="1:49" ht="66">
      <c r="A335" s="315"/>
      <c r="B335" s="316" t="s">
        <v>2</v>
      </c>
      <c r="C335" s="317" t="s">
        <v>215</v>
      </c>
      <c r="D335" s="31"/>
      <c r="E335" s="32"/>
      <c r="F335" s="544"/>
      <c r="G335" s="316"/>
      <c r="H335" s="318"/>
      <c r="I335" s="578"/>
      <c r="J335" s="570"/>
      <c r="K335" s="550"/>
      <c r="L335" s="550"/>
      <c r="M335" s="548"/>
      <c r="N335" s="316"/>
      <c r="O335" s="318"/>
      <c r="P335" s="315"/>
      <c r="Q335" s="319"/>
      <c r="R335" s="316"/>
      <c r="S335" s="31"/>
      <c r="T335" s="315"/>
      <c r="U335" s="31"/>
      <c r="V335" s="315"/>
      <c r="W335" s="335"/>
      <c r="X335" s="336"/>
      <c r="Y335" s="335"/>
      <c r="Z335" s="396"/>
      <c r="AA335" s="31"/>
      <c r="AB335" s="31"/>
      <c r="AC335" s="315"/>
      <c r="AD335" s="326"/>
      <c r="AE335" s="327"/>
      <c r="AF335" s="328"/>
      <c r="AG335" s="328"/>
      <c r="AH335" s="313"/>
      <c r="AI335" s="329"/>
      <c r="AJ335" s="312"/>
      <c r="AK335" s="312"/>
      <c r="AL335" s="314"/>
      <c r="AM335" s="314"/>
      <c r="AN335" s="330">
        <f t="shared" si="24"/>
        <v>0</v>
      </c>
      <c r="AO335" s="314"/>
      <c r="AP335" s="314"/>
      <c r="AQ335" s="312"/>
      <c r="AR335" s="313"/>
      <c r="AS335" s="312"/>
      <c r="AT335" s="313"/>
      <c r="AU335" s="313"/>
      <c r="AV335" s="329"/>
      <c r="AW335" s="314"/>
    </row>
    <row r="336" spans="1:49" ht="16.5">
      <c r="A336" s="374"/>
      <c r="B336" s="363" t="s">
        <v>1</v>
      </c>
      <c r="C336" s="364" t="s">
        <v>217</v>
      </c>
      <c r="D336" s="368"/>
      <c r="E336" s="386"/>
      <c r="F336" s="551"/>
      <c r="G336" s="363"/>
      <c r="H336" s="365"/>
      <c r="I336" s="579"/>
      <c r="J336" s="571"/>
      <c r="K336" s="554"/>
      <c r="L336" s="554"/>
      <c r="M336" s="553"/>
      <c r="N336" s="363"/>
      <c r="O336" s="365"/>
      <c r="P336" s="374"/>
      <c r="Q336" s="391"/>
      <c r="R336" s="363"/>
      <c r="S336" s="368"/>
      <c r="T336" s="374"/>
      <c r="U336" s="368"/>
      <c r="V336" s="374"/>
      <c r="W336" s="341"/>
      <c r="X336" s="342"/>
      <c r="Y336" s="341"/>
      <c r="Z336" s="398"/>
      <c r="AA336" s="368"/>
      <c r="AB336" s="368"/>
      <c r="AC336" s="374"/>
      <c r="AD336" s="366"/>
      <c r="AE336" s="375"/>
      <c r="AF336" s="392"/>
      <c r="AG336" s="392"/>
      <c r="AH336" s="344"/>
      <c r="AI336" s="345"/>
      <c r="AJ336" s="346"/>
      <c r="AK336" s="346"/>
      <c r="AL336" s="347"/>
      <c r="AM336" s="347"/>
      <c r="AN336" s="330">
        <f t="shared" si="24"/>
        <v>0</v>
      </c>
      <c r="AO336" s="347"/>
      <c r="AP336" s="347"/>
      <c r="AQ336" s="346"/>
      <c r="AR336" s="344"/>
      <c r="AS336" s="346"/>
      <c r="AT336" s="344"/>
      <c r="AU336" s="344"/>
      <c r="AV336" s="345"/>
      <c r="AW336" s="347"/>
    </row>
    <row r="337" spans="1:49" ht="16.5">
      <c r="A337" s="355">
        <v>16</v>
      </c>
      <c r="B337" s="290" t="s">
        <v>9</v>
      </c>
      <c r="C337" s="291" t="s">
        <v>369</v>
      </c>
      <c r="D337" s="290"/>
      <c r="E337" s="291"/>
      <c r="F337" s="555" t="s">
        <v>370</v>
      </c>
      <c r="G337" s="290" t="s">
        <v>9</v>
      </c>
      <c r="H337" s="294" t="s">
        <v>205</v>
      </c>
      <c r="I337" s="576">
        <v>419</v>
      </c>
      <c r="J337" s="547" t="s">
        <v>206</v>
      </c>
      <c r="K337" s="563" t="s">
        <v>371</v>
      </c>
      <c r="L337" s="566" t="s">
        <v>11</v>
      </c>
      <c r="M337" s="568" t="s">
        <v>11</v>
      </c>
      <c r="N337" s="290" t="s">
        <v>9</v>
      </c>
      <c r="O337" s="294"/>
      <c r="P337" s="304"/>
      <c r="Q337" s="378"/>
      <c r="R337" s="292" t="s">
        <v>9</v>
      </c>
      <c r="S337" s="298" t="s">
        <v>8</v>
      </c>
      <c r="T337" s="299">
        <v>5</v>
      </c>
      <c r="U337" s="298">
        <v>1</v>
      </c>
      <c r="V337" s="299" t="s">
        <v>209</v>
      </c>
      <c r="W337" s="300">
        <v>69</v>
      </c>
      <c r="X337" s="301"/>
      <c r="Y337" s="300"/>
      <c r="Z337" s="357">
        <f>SUM(W337:Y337)</f>
        <v>69</v>
      </c>
      <c r="AA337" s="292"/>
      <c r="AB337" s="351"/>
      <c r="AC337" s="295"/>
      <c r="AD337" s="572"/>
      <c r="AE337" s="547"/>
      <c r="AF337" s="573"/>
      <c r="AG337" s="360"/>
      <c r="AH337" s="313">
        <v>220000</v>
      </c>
      <c r="AI337" s="329">
        <f>+AH337*I337</f>
        <v>92180000</v>
      </c>
      <c r="AJ337" s="312"/>
      <c r="AK337" s="312"/>
      <c r="AL337" s="314"/>
      <c r="AM337" s="314">
        <v>225000</v>
      </c>
      <c r="AN337" s="311">
        <f>+AM337*W337</f>
        <v>15525000</v>
      </c>
      <c r="AO337" s="314">
        <f>SUM(AN337:AN360)</f>
        <v>36458690</v>
      </c>
      <c r="AP337" s="310">
        <f>+AI337+AL337+AO337</f>
        <v>128638690</v>
      </c>
      <c r="AQ337" s="312">
        <v>0</v>
      </c>
      <c r="AR337" s="313">
        <v>0</v>
      </c>
      <c r="AS337" s="312">
        <v>0</v>
      </c>
      <c r="AT337" s="307">
        <f>+AI337*5%</f>
        <v>4609000</v>
      </c>
      <c r="AU337" s="312">
        <f>0.5%*AI337</f>
        <v>460900</v>
      </c>
      <c r="AV337" s="308">
        <f>SUM(AQ337:AU337)</f>
        <v>5069900</v>
      </c>
      <c r="AW337" s="314">
        <f>ROUND(AP337+AV337,-3)</f>
        <v>133709000</v>
      </c>
    </row>
    <row r="338" spans="1:49" ht="16.5">
      <c r="A338" s="418"/>
      <c r="B338" s="419"/>
      <c r="C338" s="318"/>
      <c r="D338" s="419"/>
      <c r="E338" s="318"/>
      <c r="F338" s="556"/>
      <c r="G338" s="419"/>
      <c r="H338" s="317"/>
      <c r="I338" s="561"/>
      <c r="J338" s="548"/>
      <c r="K338" s="564"/>
      <c r="L338" s="567"/>
      <c r="M338" s="569"/>
      <c r="N338" s="419"/>
      <c r="O338" s="317"/>
      <c r="P338" s="326"/>
      <c r="Q338" s="359"/>
      <c r="R338" s="420"/>
      <c r="S338" s="320"/>
      <c r="T338" s="321"/>
      <c r="U338" s="320"/>
      <c r="V338" s="321" t="s">
        <v>209</v>
      </c>
      <c r="W338" s="322"/>
      <c r="X338" s="323">
        <v>15</v>
      </c>
      <c r="Y338" s="322"/>
      <c r="Z338" s="332"/>
      <c r="AA338" s="420"/>
      <c r="AB338" s="32"/>
      <c r="AC338" s="315"/>
      <c r="AD338" s="570"/>
      <c r="AE338" s="548"/>
      <c r="AF338" s="574"/>
      <c r="AG338" s="360"/>
      <c r="AH338" s="313"/>
      <c r="AI338" s="329"/>
      <c r="AJ338" s="312"/>
      <c r="AK338" s="312"/>
      <c r="AL338" s="314"/>
      <c r="AM338" s="314">
        <v>150000</v>
      </c>
      <c r="AN338" s="330">
        <f t="shared" si="24"/>
        <v>2250000</v>
      </c>
      <c r="AO338" s="314"/>
      <c r="AP338" s="314"/>
      <c r="AQ338" s="312"/>
      <c r="AR338" s="313"/>
      <c r="AS338" s="312"/>
      <c r="AT338" s="313"/>
      <c r="AU338" s="313"/>
      <c r="AV338" s="329"/>
      <c r="AW338" s="314"/>
    </row>
    <row r="339" spans="1:49" ht="16.5">
      <c r="A339" s="418"/>
      <c r="B339" s="419"/>
      <c r="C339" s="318"/>
      <c r="D339" s="419"/>
      <c r="E339" s="318"/>
      <c r="F339" s="556"/>
      <c r="G339" s="419"/>
      <c r="H339" s="317"/>
      <c r="I339" s="561"/>
      <c r="J339" s="548"/>
      <c r="K339" s="564"/>
      <c r="L339" s="567"/>
      <c r="M339" s="569"/>
      <c r="N339" s="419"/>
      <c r="O339" s="317"/>
      <c r="P339" s="326"/>
      <c r="Q339" s="359"/>
      <c r="R339" s="420"/>
      <c r="S339" s="320"/>
      <c r="T339" s="321"/>
      <c r="U339" s="320"/>
      <c r="V339" s="321" t="s">
        <v>209</v>
      </c>
      <c r="W339" s="322"/>
      <c r="X339" s="323"/>
      <c r="Y339" s="322">
        <v>273</v>
      </c>
      <c r="Z339" s="332"/>
      <c r="AA339" s="420"/>
      <c r="AB339" s="32"/>
      <c r="AC339" s="315"/>
      <c r="AD339" s="570"/>
      <c r="AE339" s="548"/>
      <c r="AF339" s="574"/>
      <c r="AG339" s="360"/>
      <c r="AH339" s="313"/>
      <c r="AI339" s="329"/>
      <c r="AJ339" s="312"/>
      <c r="AK339" s="312"/>
      <c r="AL339" s="314"/>
      <c r="AM339" s="314">
        <v>50000</v>
      </c>
      <c r="AN339" s="330">
        <f>+AM339*Y339</f>
        <v>13650000</v>
      </c>
      <c r="AO339" s="314"/>
      <c r="AP339" s="314"/>
      <c r="AQ339" s="312"/>
      <c r="AR339" s="313"/>
      <c r="AS339" s="312"/>
      <c r="AT339" s="313"/>
      <c r="AU339" s="313"/>
      <c r="AV339" s="329"/>
      <c r="AW339" s="314"/>
    </row>
    <row r="340" spans="1:49" ht="16.5">
      <c r="A340" s="316"/>
      <c r="B340" s="316" t="s">
        <v>4</v>
      </c>
      <c r="C340" s="317" t="s">
        <v>372</v>
      </c>
      <c r="D340" s="316"/>
      <c r="E340" s="317"/>
      <c r="F340" s="557"/>
      <c r="G340" s="316" t="s">
        <v>4</v>
      </c>
      <c r="H340" s="318" t="s">
        <v>211</v>
      </c>
      <c r="I340" s="561"/>
      <c r="J340" s="548"/>
      <c r="K340" s="564"/>
      <c r="L340" s="550"/>
      <c r="M340" s="570"/>
      <c r="N340" s="316" t="s">
        <v>4</v>
      </c>
      <c r="O340" s="317"/>
      <c r="P340" s="326"/>
      <c r="Q340" s="359"/>
      <c r="R340" s="31"/>
      <c r="S340" s="320"/>
      <c r="T340" s="321"/>
      <c r="U340" s="320">
        <v>2</v>
      </c>
      <c r="V340" s="321" t="s">
        <v>214</v>
      </c>
      <c r="W340" s="322">
        <v>6</v>
      </c>
      <c r="X340" s="323"/>
      <c r="Y340" s="322"/>
      <c r="Z340" s="332">
        <f>SUM(W340:Y340)</f>
        <v>6</v>
      </c>
      <c r="AA340" s="31"/>
      <c r="AB340" s="32"/>
      <c r="AC340" s="315"/>
      <c r="AD340" s="570"/>
      <c r="AE340" s="548"/>
      <c r="AF340" s="574"/>
      <c r="AG340" s="360"/>
      <c r="AH340" s="313"/>
      <c r="AI340" s="329"/>
      <c r="AJ340" s="312"/>
      <c r="AK340" s="312"/>
      <c r="AL340" s="314"/>
      <c r="AM340" s="314">
        <v>173700</v>
      </c>
      <c r="AN340" s="330">
        <f>+AM340*W340</f>
        <v>1042200</v>
      </c>
      <c r="AO340" s="314"/>
      <c r="AP340" s="314"/>
      <c r="AQ340" s="312"/>
      <c r="AR340" s="313"/>
      <c r="AS340" s="312"/>
      <c r="AT340" s="313"/>
      <c r="AU340" s="313"/>
      <c r="AV340" s="329"/>
      <c r="AW340" s="314"/>
    </row>
    <row r="341" spans="1:49" ht="16.5">
      <c r="A341" s="316"/>
      <c r="B341" s="316"/>
      <c r="C341" s="317"/>
      <c r="D341" s="316"/>
      <c r="E341" s="317"/>
      <c r="F341" s="557"/>
      <c r="G341" s="316"/>
      <c r="H341" s="318"/>
      <c r="I341" s="561"/>
      <c r="J341" s="548"/>
      <c r="K341" s="564"/>
      <c r="L341" s="550"/>
      <c r="M341" s="570"/>
      <c r="N341" s="316"/>
      <c r="O341" s="317"/>
      <c r="P341" s="326"/>
      <c r="Q341" s="359"/>
      <c r="R341" s="31"/>
      <c r="S341" s="320"/>
      <c r="T341" s="321"/>
      <c r="U341" s="320"/>
      <c r="V341" s="321" t="s">
        <v>214</v>
      </c>
      <c r="W341" s="322"/>
      <c r="X341" s="323"/>
      <c r="Y341" s="322">
        <v>25</v>
      </c>
      <c r="Z341" s="332"/>
      <c r="AA341" s="31"/>
      <c r="AB341" s="32"/>
      <c r="AC341" s="315"/>
      <c r="AD341" s="570"/>
      <c r="AE341" s="548"/>
      <c r="AF341" s="574"/>
      <c r="AG341" s="360"/>
      <c r="AH341" s="313"/>
      <c r="AI341" s="329"/>
      <c r="AJ341" s="312"/>
      <c r="AK341" s="312"/>
      <c r="AL341" s="314"/>
      <c r="AM341" s="314">
        <v>9750</v>
      </c>
      <c r="AN341" s="330">
        <f>+AM341*Y341</f>
        <v>243750</v>
      </c>
      <c r="AO341" s="314"/>
      <c r="AP341" s="314"/>
      <c r="AQ341" s="312"/>
      <c r="AR341" s="313"/>
      <c r="AS341" s="312"/>
      <c r="AT341" s="313"/>
      <c r="AU341" s="313"/>
      <c r="AV341" s="329"/>
      <c r="AW341" s="314"/>
    </row>
    <row r="342" spans="1:49" ht="16.5">
      <c r="A342" s="316"/>
      <c r="B342" s="316" t="s">
        <v>6</v>
      </c>
      <c r="C342" s="318" t="s">
        <v>265</v>
      </c>
      <c r="D342" s="316"/>
      <c r="E342" s="318"/>
      <c r="F342" s="557"/>
      <c r="G342" s="316" t="s">
        <v>6</v>
      </c>
      <c r="H342" s="318" t="s">
        <v>7</v>
      </c>
      <c r="I342" s="561"/>
      <c r="J342" s="548"/>
      <c r="K342" s="564"/>
      <c r="L342" s="550"/>
      <c r="M342" s="570"/>
      <c r="N342" s="316" t="s">
        <v>6</v>
      </c>
      <c r="O342" s="317"/>
      <c r="P342" s="326"/>
      <c r="Q342" s="359"/>
      <c r="R342" s="31"/>
      <c r="S342" s="320"/>
      <c r="T342" s="321"/>
      <c r="U342" s="320">
        <v>3</v>
      </c>
      <c r="V342" s="321" t="s">
        <v>356</v>
      </c>
      <c r="W342" s="322">
        <v>3</v>
      </c>
      <c r="X342" s="323"/>
      <c r="Y342" s="322"/>
      <c r="Z342" s="332">
        <f>SUM(W342:Y342)</f>
        <v>3</v>
      </c>
      <c r="AA342" s="31"/>
      <c r="AB342" s="32"/>
      <c r="AC342" s="315"/>
      <c r="AD342" s="570"/>
      <c r="AE342" s="548"/>
      <c r="AF342" s="574"/>
      <c r="AG342" s="360"/>
      <c r="AH342" s="313"/>
      <c r="AI342" s="329"/>
      <c r="AJ342" s="312"/>
      <c r="AK342" s="312"/>
      <c r="AL342" s="314"/>
      <c r="AM342" s="314">
        <v>33600</v>
      </c>
      <c r="AN342" s="330">
        <f>+AM342*W342</f>
        <v>100800</v>
      </c>
      <c r="AO342" s="314"/>
      <c r="AP342" s="314"/>
      <c r="AQ342" s="312"/>
      <c r="AR342" s="313"/>
      <c r="AS342" s="312"/>
      <c r="AT342" s="313"/>
      <c r="AU342" s="313"/>
      <c r="AV342" s="329"/>
      <c r="AW342" s="314"/>
    </row>
    <row r="343" spans="1:49" ht="16.5">
      <c r="A343" s="316"/>
      <c r="B343" s="316"/>
      <c r="C343" s="318"/>
      <c r="D343" s="316"/>
      <c r="E343" s="318"/>
      <c r="F343" s="557"/>
      <c r="G343" s="316"/>
      <c r="H343" s="318"/>
      <c r="I343" s="561"/>
      <c r="J343" s="548"/>
      <c r="K343" s="564"/>
      <c r="L343" s="550"/>
      <c r="M343" s="570"/>
      <c r="N343" s="316"/>
      <c r="O343" s="317"/>
      <c r="P343" s="326"/>
      <c r="Q343" s="359"/>
      <c r="R343" s="31"/>
      <c r="S343" s="320"/>
      <c r="T343" s="321"/>
      <c r="U343" s="320"/>
      <c r="V343" s="321" t="s">
        <v>356</v>
      </c>
      <c r="W343" s="322"/>
      <c r="X343" s="323"/>
      <c r="Y343" s="322">
        <v>20</v>
      </c>
      <c r="Z343" s="332"/>
      <c r="AA343" s="31"/>
      <c r="AB343" s="32"/>
      <c r="AC343" s="315"/>
      <c r="AD343" s="570"/>
      <c r="AE343" s="548"/>
      <c r="AF343" s="574"/>
      <c r="AG343" s="360"/>
      <c r="AH343" s="313"/>
      <c r="AI343" s="329"/>
      <c r="AJ343" s="312"/>
      <c r="AK343" s="312"/>
      <c r="AL343" s="314"/>
      <c r="AM343" s="314">
        <v>5800</v>
      </c>
      <c r="AN343" s="330">
        <f>+AM343*Y343</f>
        <v>116000</v>
      </c>
      <c r="AO343" s="314"/>
      <c r="AP343" s="314"/>
      <c r="AQ343" s="312"/>
      <c r="AR343" s="313"/>
      <c r="AS343" s="312"/>
      <c r="AT343" s="313"/>
      <c r="AU343" s="313"/>
      <c r="AV343" s="329"/>
      <c r="AW343" s="314"/>
    </row>
    <row r="344" spans="1:49" ht="66">
      <c r="A344" s="316"/>
      <c r="B344" s="316" t="s">
        <v>2</v>
      </c>
      <c r="C344" s="317" t="s">
        <v>373</v>
      </c>
      <c r="D344" s="316"/>
      <c r="E344" s="317"/>
      <c r="F344" s="557"/>
      <c r="G344" s="316"/>
      <c r="H344" s="318"/>
      <c r="I344" s="561"/>
      <c r="J344" s="548"/>
      <c r="K344" s="564"/>
      <c r="L344" s="550"/>
      <c r="M344" s="570"/>
      <c r="N344" s="316"/>
      <c r="O344" s="317"/>
      <c r="P344" s="326"/>
      <c r="Q344" s="359"/>
      <c r="R344" s="31"/>
      <c r="S344" s="320"/>
      <c r="T344" s="321"/>
      <c r="U344" s="320">
        <v>4</v>
      </c>
      <c r="V344" s="321" t="s">
        <v>234</v>
      </c>
      <c r="W344" s="322">
        <v>5</v>
      </c>
      <c r="X344" s="323"/>
      <c r="Y344" s="322"/>
      <c r="Z344" s="332">
        <f>SUM(W344:Y344)</f>
        <v>5</v>
      </c>
      <c r="AA344" s="31"/>
      <c r="AB344" s="32"/>
      <c r="AC344" s="315"/>
      <c r="AD344" s="570"/>
      <c r="AE344" s="548"/>
      <c r="AF344" s="574"/>
      <c r="AG344" s="360"/>
      <c r="AH344" s="313"/>
      <c r="AI344" s="329"/>
      <c r="AJ344" s="312"/>
      <c r="AK344" s="312"/>
      <c r="AL344" s="314"/>
      <c r="AM344" s="314">
        <v>16900</v>
      </c>
      <c r="AN344" s="330">
        <f>+AM344*W344</f>
        <v>84500</v>
      </c>
      <c r="AO344" s="314"/>
      <c r="AP344" s="314"/>
      <c r="AQ344" s="312"/>
      <c r="AR344" s="313"/>
      <c r="AS344" s="312"/>
      <c r="AT344" s="313"/>
      <c r="AU344" s="312"/>
      <c r="AV344" s="329"/>
      <c r="AW344" s="314"/>
    </row>
    <row r="345" spans="1:49" ht="16.5">
      <c r="A345" s="316"/>
      <c r="B345" s="316"/>
      <c r="C345" s="317"/>
      <c r="D345" s="316"/>
      <c r="E345" s="317"/>
      <c r="F345" s="557"/>
      <c r="G345" s="316"/>
      <c r="H345" s="318"/>
      <c r="I345" s="561"/>
      <c r="J345" s="548"/>
      <c r="K345" s="564"/>
      <c r="L345" s="550"/>
      <c r="M345" s="570"/>
      <c r="N345" s="316"/>
      <c r="O345" s="317"/>
      <c r="P345" s="326"/>
      <c r="Q345" s="359"/>
      <c r="R345" s="31"/>
      <c r="S345" s="320"/>
      <c r="T345" s="321"/>
      <c r="U345" s="320"/>
      <c r="V345" s="321" t="s">
        <v>234</v>
      </c>
      <c r="W345" s="322"/>
      <c r="X345" s="323">
        <v>27</v>
      </c>
      <c r="Y345" s="322"/>
      <c r="Z345" s="332"/>
      <c r="AA345" s="31"/>
      <c r="AB345" s="32"/>
      <c r="AC345" s="315"/>
      <c r="AD345" s="570"/>
      <c r="AE345" s="548"/>
      <c r="AF345" s="574"/>
      <c r="AG345" s="360"/>
      <c r="AH345" s="313"/>
      <c r="AI345" s="329"/>
      <c r="AJ345" s="312"/>
      <c r="AK345" s="312"/>
      <c r="AL345" s="314"/>
      <c r="AM345" s="314">
        <v>8470</v>
      </c>
      <c r="AN345" s="330">
        <f t="shared" si="24"/>
        <v>228690</v>
      </c>
      <c r="AO345" s="314"/>
      <c r="AP345" s="314"/>
      <c r="AQ345" s="312"/>
      <c r="AR345" s="313"/>
      <c r="AS345" s="312"/>
      <c r="AT345" s="313"/>
      <c r="AU345" s="312"/>
      <c r="AV345" s="329"/>
      <c r="AW345" s="314"/>
    </row>
    <row r="346" spans="1:49" ht="16.5">
      <c r="A346" s="316"/>
      <c r="B346" s="316"/>
      <c r="C346" s="317"/>
      <c r="D346" s="316"/>
      <c r="E346" s="317"/>
      <c r="F346" s="557"/>
      <c r="G346" s="316"/>
      <c r="H346" s="318"/>
      <c r="I346" s="561"/>
      <c r="J346" s="548"/>
      <c r="K346" s="564"/>
      <c r="L346" s="550"/>
      <c r="M346" s="570"/>
      <c r="N346" s="316"/>
      <c r="O346" s="317"/>
      <c r="P346" s="326"/>
      <c r="Q346" s="359"/>
      <c r="R346" s="31"/>
      <c r="S346" s="320"/>
      <c r="T346" s="321"/>
      <c r="U346" s="320"/>
      <c r="V346" s="321" t="s">
        <v>234</v>
      </c>
      <c r="W346" s="322"/>
      <c r="X346" s="323"/>
      <c r="Y346" s="322">
        <v>25</v>
      </c>
      <c r="Z346" s="332"/>
      <c r="AA346" s="31"/>
      <c r="AB346" s="32"/>
      <c r="AC346" s="315"/>
      <c r="AD346" s="570"/>
      <c r="AE346" s="548"/>
      <c r="AF346" s="574"/>
      <c r="AG346" s="360"/>
      <c r="AH346" s="313"/>
      <c r="AI346" s="329"/>
      <c r="AJ346" s="312"/>
      <c r="AK346" s="312"/>
      <c r="AL346" s="314"/>
      <c r="AM346" s="314">
        <v>5050</v>
      </c>
      <c r="AN346" s="330">
        <f>+AM346*Y346</f>
        <v>126250</v>
      </c>
      <c r="AO346" s="314"/>
      <c r="AP346" s="314"/>
      <c r="AQ346" s="312"/>
      <c r="AR346" s="313"/>
      <c r="AS346" s="312"/>
      <c r="AT346" s="313"/>
      <c r="AU346" s="312"/>
      <c r="AV346" s="329"/>
      <c r="AW346" s="314"/>
    </row>
    <row r="347" spans="1:49" ht="16.5">
      <c r="A347" s="316"/>
      <c r="B347" s="316" t="s">
        <v>1</v>
      </c>
      <c r="C347" s="317" t="s">
        <v>374</v>
      </c>
      <c r="D347" s="316"/>
      <c r="E347" s="317"/>
      <c r="F347" s="557"/>
      <c r="G347" s="316"/>
      <c r="H347" s="318"/>
      <c r="I347" s="561"/>
      <c r="J347" s="548"/>
      <c r="K347" s="564"/>
      <c r="L347" s="550"/>
      <c r="M347" s="570"/>
      <c r="N347" s="316"/>
      <c r="O347" s="317"/>
      <c r="P347" s="326"/>
      <c r="Q347" s="359"/>
      <c r="R347" s="31"/>
      <c r="S347" s="320"/>
      <c r="T347" s="321"/>
      <c r="U347" s="320">
        <v>5</v>
      </c>
      <c r="V347" s="321" t="s">
        <v>346</v>
      </c>
      <c r="W347" s="322"/>
      <c r="X347" s="323">
        <v>15</v>
      </c>
      <c r="Y347" s="322"/>
      <c r="Z347" s="332">
        <f>SUM(W347:Y347)</f>
        <v>15</v>
      </c>
      <c r="AA347" s="31"/>
      <c r="AB347" s="32"/>
      <c r="AC347" s="315"/>
      <c r="AD347" s="570"/>
      <c r="AE347" s="548"/>
      <c r="AF347" s="574"/>
      <c r="AG347" s="360"/>
      <c r="AH347" s="313"/>
      <c r="AI347" s="329"/>
      <c r="AJ347" s="312"/>
      <c r="AK347" s="312"/>
      <c r="AL347" s="314"/>
      <c r="AM347" s="314">
        <v>55000</v>
      </c>
      <c r="AN347" s="330">
        <f t="shared" si="24"/>
        <v>825000</v>
      </c>
      <c r="AO347" s="314"/>
      <c r="AP347" s="314"/>
      <c r="AQ347" s="312"/>
      <c r="AR347" s="313"/>
      <c r="AS347" s="312"/>
      <c r="AT347" s="313"/>
      <c r="AU347" s="313"/>
      <c r="AV347" s="329"/>
      <c r="AW347" s="314"/>
    </row>
    <row r="348" spans="1:49" ht="16.5">
      <c r="A348" s="316"/>
      <c r="B348" s="316"/>
      <c r="C348" s="317"/>
      <c r="D348" s="316"/>
      <c r="E348" s="317"/>
      <c r="F348" s="557"/>
      <c r="G348" s="316"/>
      <c r="H348" s="318"/>
      <c r="I348" s="561"/>
      <c r="J348" s="548"/>
      <c r="K348" s="564"/>
      <c r="L348" s="550"/>
      <c r="M348" s="570"/>
      <c r="N348" s="316"/>
      <c r="O348" s="317"/>
      <c r="P348" s="326"/>
      <c r="Q348" s="359"/>
      <c r="R348" s="31"/>
      <c r="S348" s="320"/>
      <c r="T348" s="321"/>
      <c r="U348" s="320"/>
      <c r="V348" s="321"/>
      <c r="W348" s="322"/>
      <c r="X348" s="323"/>
      <c r="Y348" s="322"/>
      <c r="Z348" s="332"/>
      <c r="AA348" s="31"/>
      <c r="AB348" s="32"/>
      <c r="AC348" s="315"/>
      <c r="AD348" s="570"/>
      <c r="AE348" s="548"/>
      <c r="AF348" s="574"/>
      <c r="AG348" s="360"/>
      <c r="AH348" s="313"/>
      <c r="AI348" s="329"/>
      <c r="AJ348" s="312"/>
      <c r="AK348" s="312"/>
      <c r="AL348" s="314"/>
      <c r="AM348" s="314"/>
      <c r="AN348" s="330"/>
      <c r="AO348" s="314"/>
      <c r="AP348" s="314"/>
      <c r="AQ348" s="312"/>
      <c r="AR348" s="313"/>
      <c r="AS348" s="312"/>
      <c r="AT348" s="313"/>
      <c r="AU348" s="313"/>
      <c r="AV348" s="329"/>
      <c r="AW348" s="314"/>
    </row>
    <row r="349" spans="1:49" ht="16.5">
      <c r="A349" s="316"/>
      <c r="B349" s="316"/>
      <c r="C349" s="317"/>
      <c r="D349" s="316"/>
      <c r="E349" s="317"/>
      <c r="F349" s="557"/>
      <c r="G349" s="316"/>
      <c r="H349" s="318"/>
      <c r="I349" s="561"/>
      <c r="J349" s="548"/>
      <c r="K349" s="564"/>
      <c r="L349" s="550"/>
      <c r="M349" s="570"/>
      <c r="N349" s="316"/>
      <c r="O349" s="317"/>
      <c r="P349" s="326"/>
      <c r="Q349" s="359"/>
      <c r="R349" s="31" t="s">
        <v>4</v>
      </c>
      <c r="S349" s="320" t="s">
        <v>3</v>
      </c>
      <c r="T349" s="321">
        <v>10</v>
      </c>
      <c r="U349" s="320">
        <v>1</v>
      </c>
      <c r="V349" s="321" t="s">
        <v>242</v>
      </c>
      <c r="W349" s="322">
        <v>0</v>
      </c>
      <c r="X349" s="323">
        <v>0</v>
      </c>
      <c r="Y349" s="322">
        <v>0</v>
      </c>
      <c r="Z349" s="332">
        <v>100</v>
      </c>
      <c r="AA349" s="31"/>
      <c r="AB349" s="32"/>
      <c r="AC349" s="315"/>
      <c r="AD349" s="570"/>
      <c r="AE349" s="548"/>
      <c r="AF349" s="574"/>
      <c r="AG349" s="360"/>
      <c r="AH349" s="313"/>
      <c r="AI349" s="329"/>
      <c r="AJ349" s="312"/>
      <c r="AK349" s="312"/>
      <c r="AL349" s="314"/>
      <c r="AM349" s="314"/>
      <c r="AN349" s="330">
        <f>+AM349*X349</f>
        <v>0</v>
      </c>
      <c r="AO349" s="314"/>
      <c r="AP349" s="314"/>
      <c r="AQ349" s="312"/>
      <c r="AR349" s="313"/>
      <c r="AS349" s="312"/>
      <c r="AT349" s="313"/>
      <c r="AU349" s="313"/>
      <c r="AV349" s="329"/>
      <c r="AW349" s="314"/>
    </row>
    <row r="350" spans="1:49" ht="16.5">
      <c r="A350" s="316"/>
      <c r="B350" s="316"/>
      <c r="C350" s="317"/>
      <c r="D350" s="316"/>
      <c r="E350" s="317"/>
      <c r="F350" s="557"/>
      <c r="G350" s="316"/>
      <c r="H350" s="318"/>
      <c r="I350" s="561"/>
      <c r="J350" s="548"/>
      <c r="K350" s="564"/>
      <c r="L350" s="550"/>
      <c r="M350" s="570"/>
      <c r="N350" s="316"/>
      <c r="O350" s="317"/>
      <c r="P350" s="326"/>
      <c r="Q350" s="359"/>
      <c r="R350" s="31"/>
      <c r="S350" s="320"/>
      <c r="T350" s="321"/>
      <c r="U350" s="320">
        <v>2</v>
      </c>
      <c r="V350" s="321" t="s">
        <v>12</v>
      </c>
      <c r="W350" s="406">
        <v>33</v>
      </c>
      <c r="X350" s="323">
        <v>0</v>
      </c>
      <c r="Y350" s="322">
        <v>0</v>
      </c>
      <c r="Z350" s="332">
        <v>140</v>
      </c>
      <c r="AA350" s="31"/>
      <c r="AB350" s="32"/>
      <c r="AC350" s="315"/>
      <c r="AD350" s="570"/>
      <c r="AE350" s="548"/>
      <c r="AF350" s="574"/>
      <c r="AG350" s="360"/>
      <c r="AH350" s="313"/>
      <c r="AI350" s="329"/>
      <c r="AJ350" s="312"/>
      <c r="AK350" s="312"/>
      <c r="AL350" s="314"/>
      <c r="AM350" s="314">
        <v>15000</v>
      </c>
      <c r="AN350" s="330">
        <f>+AM350*W350</f>
        <v>495000</v>
      </c>
      <c r="AO350" s="314"/>
      <c r="AP350" s="314"/>
      <c r="AQ350" s="312"/>
      <c r="AR350" s="313"/>
      <c r="AS350" s="312"/>
      <c r="AT350" s="313"/>
      <c r="AU350" s="313"/>
      <c r="AV350" s="329"/>
      <c r="AW350" s="314"/>
    </row>
    <row r="351" spans="1:49" ht="33">
      <c r="A351" s="316"/>
      <c r="B351" s="316"/>
      <c r="C351" s="317"/>
      <c r="D351" s="316"/>
      <c r="E351" s="317"/>
      <c r="F351" s="557"/>
      <c r="G351" s="316"/>
      <c r="H351" s="318"/>
      <c r="I351" s="561"/>
      <c r="J351" s="548"/>
      <c r="K351" s="564"/>
      <c r="L351" s="550"/>
      <c r="M351" s="570"/>
      <c r="N351" s="316"/>
      <c r="O351" s="317"/>
      <c r="P351" s="326"/>
      <c r="Q351" s="359"/>
      <c r="R351" s="31"/>
      <c r="S351" s="320"/>
      <c r="T351" s="321"/>
      <c r="U351" s="320">
        <v>3</v>
      </c>
      <c r="V351" s="321" t="s">
        <v>268</v>
      </c>
      <c r="W351" s="322">
        <v>0</v>
      </c>
      <c r="X351" s="323">
        <v>0</v>
      </c>
      <c r="Y351" s="322">
        <v>0</v>
      </c>
      <c r="Z351" s="422" t="s">
        <v>375</v>
      </c>
      <c r="AA351" s="31"/>
      <c r="AB351" s="32"/>
      <c r="AC351" s="315"/>
      <c r="AD351" s="570"/>
      <c r="AE351" s="548"/>
      <c r="AF351" s="574"/>
      <c r="AG351" s="360"/>
      <c r="AH351" s="313"/>
      <c r="AI351" s="329"/>
      <c r="AJ351" s="312"/>
      <c r="AK351" s="312"/>
      <c r="AL351" s="314"/>
      <c r="AM351" s="314"/>
      <c r="AN351" s="330">
        <f>+AM351*X351</f>
        <v>0</v>
      </c>
      <c r="AO351" s="314"/>
      <c r="AP351" s="314"/>
      <c r="AQ351" s="312"/>
      <c r="AR351" s="313"/>
      <c r="AS351" s="312"/>
      <c r="AT351" s="313"/>
      <c r="AU351" s="313"/>
      <c r="AV351" s="329"/>
      <c r="AW351" s="314"/>
    </row>
    <row r="352" spans="1:49" ht="16.5">
      <c r="A352" s="316"/>
      <c r="B352" s="316"/>
      <c r="C352" s="317"/>
      <c r="D352" s="316"/>
      <c r="E352" s="317"/>
      <c r="F352" s="557"/>
      <c r="G352" s="316"/>
      <c r="H352" s="318"/>
      <c r="I352" s="561"/>
      <c r="J352" s="548"/>
      <c r="K352" s="564"/>
      <c r="L352" s="550"/>
      <c r="M352" s="570"/>
      <c r="N352" s="316"/>
      <c r="O352" s="317"/>
      <c r="P352" s="326"/>
      <c r="Q352" s="359"/>
      <c r="R352" s="31"/>
      <c r="S352" s="320"/>
      <c r="T352" s="321"/>
      <c r="U352" s="320">
        <v>4</v>
      </c>
      <c r="V352" s="321" t="s">
        <v>170</v>
      </c>
      <c r="W352" s="322">
        <v>2</v>
      </c>
      <c r="X352" s="323">
        <v>0</v>
      </c>
      <c r="Y352" s="322">
        <v>0</v>
      </c>
      <c r="Z352" s="332">
        <v>3</v>
      </c>
      <c r="AA352" s="31"/>
      <c r="AB352" s="32"/>
      <c r="AC352" s="315"/>
      <c r="AD352" s="570"/>
      <c r="AE352" s="548"/>
      <c r="AF352" s="574"/>
      <c r="AG352" s="360"/>
      <c r="AH352" s="313"/>
      <c r="AI352" s="329"/>
      <c r="AJ352" s="312"/>
      <c r="AK352" s="312"/>
      <c r="AL352" s="314"/>
      <c r="AM352" s="314">
        <v>350000</v>
      </c>
      <c r="AN352" s="330">
        <f>+AM352*W352</f>
        <v>700000</v>
      </c>
      <c r="AO352" s="314"/>
      <c r="AP352" s="314"/>
      <c r="AQ352" s="312"/>
      <c r="AR352" s="313"/>
      <c r="AS352" s="312"/>
      <c r="AT352" s="313"/>
      <c r="AU352" s="313"/>
      <c r="AV352" s="329"/>
      <c r="AW352" s="314"/>
    </row>
    <row r="353" spans="1:49" ht="16.5">
      <c r="A353" s="316"/>
      <c r="B353" s="316"/>
      <c r="C353" s="317"/>
      <c r="D353" s="316"/>
      <c r="E353" s="317"/>
      <c r="F353" s="557"/>
      <c r="G353" s="316"/>
      <c r="H353" s="318"/>
      <c r="I353" s="561"/>
      <c r="J353" s="548"/>
      <c r="K353" s="564"/>
      <c r="L353" s="550"/>
      <c r="M353" s="570"/>
      <c r="N353" s="316"/>
      <c r="O353" s="317"/>
      <c r="P353" s="326"/>
      <c r="Q353" s="359"/>
      <c r="R353" s="31"/>
      <c r="S353" s="320"/>
      <c r="T353" s="321"/>
      <c r="U353" s="320"/>
      <c r="V353" s="321" t="s">
        <v>170</v>
      </c>
      <c r="W353" s="322"/>
      <c r="X353" s="323">
        <v>1</v>
      </c>
      <c r="Y353" s="322"/>
      <c r="Z353" s="332"/>
      <c r="AA353" s="31"/>
      <c r="AB353" s="32"/>
      <c r="AC353" s="315"/>
      <c r="AD353" s="570"/>
      <c r="AE353" s="548"/>
      <c r="AF353" s="574"/>
      <c r="AG353" s="360"/>
      <c r="AH353" s="313"/>
      <c r="AI353" s="329"/>
      <c r="AJ353" s="312"/>
      <c r="AK353" s="312"/>
      <c r="AL353" s="314"/>
      <c r="AM353" s="314">
        <v>231000</v>
      </c>
      <c r="AN353" s="330">
        <f t="shared" si="24"/>
        <v>231000</v>
      </c>
      <c r="AO353" s="314"/>
      <c r="AP353" s="314"/>
      <c r="AQ353" s="312"/>
      <c r="AR353" s="313"/>
      <c r="AS353" s="312"/>
      <c r="AT353" s="313"/>
      <c r="AU353" s="313"/>
      <c r="AV353" s="329"/>
      <c r="AW353" s="314"/>
    </row>
    <row r="354" spans="1:49" ht="16.5">
      <c r="A354" s="316"/>
      <c r="B354" s="316"/>
      <c r="C354" s="317"/>
      <c r="D354" s="316"/>
      <c r="E354" s="317"/>
      <c r="F354" s="557"/>
      <c r="G354" s="316"/>
      <c r="H354" s="318"/>
      <c r="I354" s="561"/>
      <c r="J354" s="548"/>
      <c r="K354" s="564"/>
      <c r="L354" s="550"/>
      <c r="M354" s="570"/>
      <c r="N354" s="316"/>
      <c r="O354" s="317"/>
      <c r="P354" s="326"/>
      <c r="Q354" s="359"/>
      <c r="R354" s="31"/>
      <c r="S354" s="320"/>
      <c r="T354" s="321"/>
      <c r="U354" s="320">
        <v>5</v>
      </c>
      <c r="V354" s="321" t="s">
        <v>182</v>
      </c>
      <c r="W354" s="322">
        <v>0</v>
      </c>
      <c r="X354" s="323">
        <v>10</v>
      </c>
      <c r="Y354" s="322">
        <v>0</v>
      </c>
      <c r="Z354" s="332">
        <v>10</v>
      </c>
      <c r="AA354" s="31"/>
      <c r="AB354" s="32"/>
      <c r="AC354" s="315"/>
      <c r="AD354" s="570"/>
      <c r="AE354" s="548"/>
      <c r="AF354" s="574"/>
      <c r="AG354" s="360"/>
      <c r="AH354" s="313"/>
      <c r="AI354" s="329"/>
      <c r="AJ354" s="312"/>
      <c r="AK354" s="312"/>
      <c r="AL354" s="314"/>
      <c r="AM354" s="314">
        <v>82500</v>
      </c>
      <c r="AN354" s="330">
        <f t="shared" si="24"/>
        <v>825000</v>
      </c>
      <c r="AO354" s="314"/>
      <c r="AP354" s="314"/>
      <c r="AQ354" s="312"/>
      <c r="AR354" s="313"/>
      <c r="AS354" s="312"/>
      <c r="AT354" s="313"/>
      <c r="AU354" s="313"/>
      <c r="AV354" s="329"/>
      <c r="AW354" s="314"/>
    </row>
    <row r="355" spans="1:49" ht="16.5">
      <c r="A355" s="316"/>
      <c r="B355" s="316"/>
      <c r="C355" s="317"/>
      <c r="D355" s="316"/>
      <c r="E355" s="317"/>
      <c r="F355" s="557"/>
      <c r="G355" s="316"/>
      <c r="H355" s="318"/>
      <c r="I355" s="561"/>
      <c r="J355" s="548"/>
      <c r="K355" s="564"/>
      <c r="L355" s="550"/>
      <c r="M355" s="570"/>
      <c r="N355" s="316"/>
      <c r="O355" s="317"/>
      <c r="P355" s="326"/>
      <c r="Q355" s="359"/>
      <c r="R355" s="31"/>
      <c r="S355" s="320"/>
      <c r="T355" s="321"/>
      <c r="U355" s="320">
        <v>6</v>
      </c>
      <c r="V355" s="321" t="s">
        <v>376</v>
      </c>
      <c r="W355" s="322">
        <v>0</v>
      </c>
      <c r="X355" s="323">
        <v>5</v>
      </c>
      <c r="Y355" s="322">
        <v>0</v>
      </c>
      <c r="Z355" s="332">
        <v>55</v>
      </c>
      <c r="AA355" s="31"/>
      <c r="AB355" s="32"/>
      <c r="AC355" s="315"/>
      <c r="AD355" s="570"/>
      <c r="AE355" s="548"/>
      <c r="AF355" s="574"/>
      <c r="AG355" s="360"/>
      <c r="AH355" s="313"/>
      <c r="AI355" s="329"/>
      <c r="AJ355" s="312"/>
      <c r="AK355" s="312"/>
      <c r="AL355" s="314"/>
      <c r="AM355" s="314">
        <v>350</v>
      </c>
      <c r="AN355" s="330">
        <f>+AM355*X355</f>
        <v>1750</v>
      </c>
      <c r="AO355" s="314"/>
      <c r="AP355" s="314"/>
      <c r="AQ355" s="312"/>
      <c r="AR355" s="313"/>
      <c r="AS355" s="312"/>
      <c r="AT355" s="313"/>
      <c r="AU355" s="313"/>
      <c r="AV355" s="329"/>
      <c r="AW355" s="314"/>
    </row>
    <row r="356" spans="1:49" ht="16.5">
      <c r="A356" s="316"/>
      <c r="B356" s="316"/>
      <c r="C356" s="317"/>
      <c r="D356" s="316"/>
      <c r="E356" s="317"/>
      <c r="F356" s="557"/>
      <c r="G356" s="316"/>
      <c r="H356" s="318"/>
      <c r="I356" s="561"/>
      <c r="J356" s="548"/>
      <c r="K356" s="564"/>
      <c r="L356" s="550"/>
      <c r="M356" s="570"/>
      <c r="N356" s="316"/>
      <c r="O356" s="317"/>
      <c r="P356" s="326"/>
      <c r="Q356" s="359"/>
      <c r="R356" s="31"/>
      <c r="S356" s="320"/>
      <c r="T356" s="321"/>
      <c r="U356" s="320"/>
      <c r="V356" s="321" t="s">
        <v>376</v>
      </c>
      <c r="W356" s="322"/>
      <c r="X356" s="323"/>
      <c r="Y356" s="322">
        <v>50</v>
      </c>
      <c r="Z356" s="332"/>
      <c r="AA356" s="31"/>
      <c r="AB356" s="32"/>
      <c r="AC356" s="315"/>
      <c r="AD356" s="570"/>
      <c r="AE356" s="548"/>
      <c r="AF356" s="574"/>
      <c r="AG356" s="360"/>
      <c r="AH356" s="313"/>
      <c r="AI356" s="329"/>
      <c r="AJ356" s="312"/>
      <c r="AK356" s="312"/>
      <c r="AL356" s="314"/>
      <c r="AM356" s="314">
        <v>275</v>
      </c>
      <c r="AN356" s="330">
        <f>+AM356*Y356</f>
        <v>13750</v>
      </c>
      <c r="AO356" s="314"/>
      <c r="AP356" s="314"/>
      <c r="AQ356" s="312"/>
      <c r="AR356" s="313"/>
      <c r="AS356" s="312"/>
      <c r="AT356" s="313"/>
      <c r="AU356" s="313"/>
      <c r="AV356" s="329"/>
      <c r="AW356" s="314"/>
    </row>
    <row r="357" spans="1:49" ht="16.5">
      <c r="A357" s="316"/>
      <c r="B357" s="316"/>
      <c r="C357" s="317"/>
      <c r="D357" s="316"/>
      <c r="E357" s="317"/>
      <c r="F357" s="557"/>
      <c r="G357" s="316"/>
      <c r="H357" s="318"/>
      <c r="I357" s="561"/>
      <c r="J357" s="548"/>
      <c r="K357" s="564"/>
      <c r="L357" s="550"/>
      <c r="M357" s="570"/>
      <c r="N357" s="316"/>
      <c r="O357" s="317"/>
      <c r="P357" s="326"/>
      <c r="Q357" s="359"/>
      <c r="R357" s="31"/>
      <c r="S357" s="320"/>
      <c r="T357" s="321"/>
      <c r="U357" s="320">
        <v>7</v>
      </c>
      <c r="V357" s="321" t="s">
        <v>225</v>
      </c>
      <c r="W357" s="322">
        <v>0</v>
      </c>
      <c r="X357" s="323">
        <v>0</v>
      </c>
      <c r="Y357" s="322">
        <v>0</v>
      </c>
      <c r="Z357" s="332">
        <v>50</v>
      </c>
      <c r="AA357" s="31"/>
      <c r="AB357" s="32"/>
      <c r="AC357" s="315"/>
      <c r="AD357" s="570"/>
      <c r="AE357" s="548"/>
      <c r="AF357" s="574"/>
      <c r="AG357" s="360"/>
      <c r="AH357" s="313"/>
      <c r="AI357" s="329"/>
      <c r="AJ357" s="312"/>
      <c r="AK357" s="312"/>
      <c r="AL357" s="314"/>
      <c r="AM357" s="314"/>
      <c r="AN357" s="330">
        <f>+AM357*X357</f>
        <v>0</v>
      </c>
      <c r="AO357" s="314"/>
      <c r="AP357" s="314"/>
      <c r="AQ357" s="312"/>
      <c r="AR357" s="313"/>
      <c r="AS357" s="312"/>
      <c r="AT357" s="313"/>
      <c r="AU357" s="313"/>
      <c r="AV357" s="329"/>
      <c r="AW357" s="314"/>
    </row>
    <row r="358" spans="1:49" ht="16.5">
      <c r="A358" s="316"/>
      <c r="B358" s="316"/>
      <c r="C358" s="317"/>
      <c r="D358" s="316"/>
      <c r="E358" s="317"/>
      <c r="F358" s="557"/>
      <c r="G358" s="316"/>
      <c r="H358" s="318"/>
      <c r="I358" s="561"/>
      <c r="J358" s="548"/>
      <c r="K358" s="564"/>
      <c r="L358" s="550"/>
      <c r="M358" s="570"/>
      <c r="N358" s="316"/>
      <c r="O358" s="317"/>
      <c r="P358" s="326"/>
      <c r="Q358" s="359"/>
      <c r="R358" s="31"/>
      <c r="S358" s="320"/>
      <c r="T358" s="321"/>
      <c r="U358" s="320">
        <v>8</v>
      </c>
      <c r="V358" s="321" t="s">
        <v>228</v>
      </c>
      <c r="W358" s="322">
        <v>0</v>
      </c>
      <c r="X358" s="323">
        <v>0</v>
      </c>
      <c r="Y358" s="322">
        <v>0</v>
      </c>
      <c r="Z358" s="332">
        <v>50</v>
      </c>
      <c r="AA358" s="31"/>
      <c r="AB358" s="32"/>
      <c r="AC358" s="315"/>
      <c r="AD358" s="570"/>
      <c r="AE358" s="548"/>
      <c r="AF358" s="574"/>
      <c r="AG358" s="360"/>
      <c r="AH358" s="313"/>
      <c r="AI358" s="329"/>
      <c r="AJ358" s="312"/>
      <c r="AK358" s="312"/>
      <c r="AL358" s="314"/>
      <c r="AM358" s="314"/>
      <c r="AN358" s="330">
        <f t="shared" si="24"/>
        <v>0</v>
      </c>
      <c r="AO358" s="314"/>
      <c r="AP358" s="314"/>
      <c r="AQ358" s="312"/>
      <c r="AR358" s="313"/>
      <c r="AS358" s="312"/>
      <c r="AT358" s="313"/>
      <c r="AU358" s="313"/>
      <c r="AV358" s="329"/>
      <c r="AW358" s="314"/>
    </row>
    <row r="359" spans="1:49" ht="16.5">
      <c r="A359" s="316"/>
      <c r="B359" s="316"/>
      <c r="C359" s="317"/>
      <c r="D359" s="316"/>
      <c r="E359" s="317"/>
      <c r="F359" s="557"/>
      <c r="G359" s="316"/>
      <c r="H359" s="318"/>
      <c r="I359" s="561"/>
      <c r="J359" s="548"/>
      <c r="K359" s="564"/>
      <c r="L359" s="550"/>
      <c r="M359" s="570"/>
      <c r="N359" s="316"/>
      <c r="O359" s="317"/>
      <c r="P359" s="326"/>
      <c r="Q359" s="359"/>
      <c r="R359" s="31"/>
      <c r="S359" s="320"/>
      <c r="T359" s="321"/>
      <c r="U359" s="320">
        <v>9</v>
      </c>
      <c r="V359" s="321" t="s">
        <v>320</v>
      </c>
      <c r="W359" s="322">
        <v>0</v>
      </c>
      <c r="X359" s="323">
        <v>0</v>
      </c>
      <c r="Y359" s="322">
        <v>0</v>
      </c>
      <c r="Z359" s="332">
        <v>7</v>
      </c>
      <c r="AA359" s="31"/>
      <c r="AB359" s="32"/>
      <c r="AC359" s="315"/>
      <c r="AD359" s="570"/>
      <c r="AE359" s="548"/>
      <c r="AF359" s="574"/>
      <c r="AG359" s="360"/>
      <c r="AH359" s="313"/>
      <c r="AI359" s="329"/>
      <c r="AJ359" s="312"/>
      <c r="AK359" s="312"/>
      <c r="AL359" s="314"/>
      <c r="AM359" s="314"/>
      <c r="AN359" s="330">
        <f t="shared" si="24"/>
        <v>0</v>
      </c>
      <c r="AO359" s="314"/>
      <c r="AP359" s="314"/>
      <c r="AQ359" s="312"/>
      <c r="AR359" s="313"/>
      <c r="AS359" s="312"/>
      <c r="AT359" s="313"/>
      <c r="AU359" s="313"/>
      <c r="AV359" s="329"/>
      <c r="AW359" s="314"/>
    </row>
    <row r="360" spans="1:49" ht="16.5">
      <c r="A360" s="316"/>
      <c r="B360" s="316"/>
      <c r="C360" s="317"/>
      <c r="D360" s="316"/>
      <c r="E360" s="317"/>
      <c r="F360" s="557"/>
      <c r="G360" s="316"/>
      <c r="H360" s="318"/>
      <c r="I360" s="561"/>
      <c r="J360" s="548"/>
      <c r="K360" s="564"/>
      <c r="L360" s="550"/>
      <c r="M360" s="570"/>
      <c r="N360" s="316"/>
      <c r="O360" s="317"/>
      <c r="P360" s="326"/>
      <c r="Q360" s="359"/>
      <c r="R360" s="31"/>
      <c r="S360" s="320"/>
      <c r="T360" s="321"/>
      <c r="U360" s="320">
        <v>10</v>
      </c>
      <c r="V360" s="321" t="s">
        <v>377</v>
      </c>
      <c r="W360" s="322">
        <v>0</v>
      </c>
      <c r="X360" s="323">
        <v>0</v>
      </c>
      <c r="Y360" s="322">
        <v>0</v>
      </c>
      <c r="Z360" s="332">
        <v>30</v>
      </c>
      <c r="AA360" s="31"/>
      <c r="AB360" s="32"/>
      <c r="AC360" s="315"/>
      <c r="AD360" s="570"/>
      <c r="AE360" s="548"/>
      <c r="AF360" s="574"/>
      <c r="AG360" s="360"/>
      <c r="AH360" s="313"/>
      <c r="AI360" s="329"/>
      <c r="AJ360" s="312"/>
      <c r="AK360" s="312"/>
      <c r="AL360" s="314"/>
      <c r="AM360" s="314"/>
      <c r="AN360" s="330">
        <f t="shared" si="24"/>
        <v>0</v>
      </c>
      <c r="AO360" s="314"/>
      <c r="AP360" s="314"/>
      <c r="AQ360" s="312"/>
      <c r="AR360" s="313"/>
      <c r="AS360" s="312"/>
      <c r="AT360" s="313"/>
      <c r="AU360" s="313"/>
      <c r="AV360" s="329"/>
      <c r="AW360" s="314"/>
    </row>
    <row r="361" spans="1:49" ht="16.5">
      <c r="A361" s="363"/>
      <c r="B361" s="363"/>
      <c r="C361" s="423"/>
      <c r="D361" s="363"/>
      <c r="E361" s="364"/>
      <c r="F361" s="558"/>
      <c r="G361" s="363"/>
      <c r="H361" s="365"/>
      <c r="I361" s="562"/>
      <c r="J361" s="553"/>
      <c r="K361" s="565"/>
      <c r="L361" s="554"/>
      <c r="M361" s="571"/>
      <c r="N361" s="363"/>
      <c r="O361" s="364"/>
      <c r="P361" s="366"/>
      <c r="Q361" s="367"/>
      <c r="R361" s="368"/>
      <c r="S361" s="369"/>
      <c r="T361" s="370"/>
      <c r="U361" s="369"/>
      <c r="V361" s="370"/>
      <c r="W361" s="371"/>
      <c r="X361" s="372"/>
      <c r="Y361" s="371"/>
      <c r="Z361" s="412"/>
      <c r="AA361" s="368"/>
      <c r="AB361" s="386"/>
      <c r="AC361" s="374"/>
      <c r="AD361" s="571"/>
      <c r="AE361" s="553"/>
      <c r="AF361" s="575"/>
      <c r="AG361" s="376"/>
      <c r="AH361" s="344"/>
      <c r="AI361" s="345"/>
      <c r="AJ361" s="346"/>
      <c r="AK361" s="346"/>
      <c r="AL361" s="347"/>
      <c r="AM361" s="347"/>
      <c r="AN361" s="330"/>
      <c r="AO361" s="347"/>
      <c r="AP361" s="347"/>
      <c r="AQ361" s="346"/>
      <c r="AR361" s="344"/>
      <c r="AS361" s="346"/>
      <c r="AT361" s="344"/>
      <c r="AU361" s="344"/>
      <c r="AV361" s="345"/>
      <c r="AW361" s="347"/>
    </row>
    <row r="362" spans="1:49" ht="33">
      <c r="A362" s="289">
        <v>17</v>
      </c>
      <c r="B362" s="290" t="s">
        <v>9</v>
      </c>
      <c r="C362" s="291" t="s">
        <v>378</v>
      </c>
      <c r="D362" s="292"/>
      <c r="E362" s="293"/>
      <c r="F362" s="543" t="s">
        <v>379</v>
      </c>
      <c r="G362" s="290" t="s">
        <v>9</v>
      </c>
      <c r="H362" s="294" t="s">
        <v>205</v>
      </c>
      <c r="I362" s="586">
        <v>380</v>
      </c>
      <c r="J362" s="547" t="s">
        <v>206</v>
      </c>
      <c r="K362" s="549" t="s">
        <v>380</v>
      </c>
      <c r="L362" s="549"/>
      <c r="M362" s="547"/>
      <c r="N362" s="290" t="s">
        <v>9</v>
      </c>
      <c r="O362" s="294" t="s">
        <v>156</v>
      </c>
      <c r="P362" s="295"/>
      <c r="Q362" s="296">
        <v>64.5</v>
      </c>
      <c r="R362" s="297" t="s">
        <v>9</v>
      </c>
      <c r="S362" s="298" t="s">
        <v>8</v>
      </c>
      <c r="T362" s="299">
        <v>4</v>
      </c>
      <c r="U362" s="298">
        <v>1</v>
      </c>
      <c r="V362" s="424" t="s">
        <v>209</v>
      </c>
      <c r="W362" s="300">
        <v>5</v>
      </c>
      <c r="X362" s="301">
        <v>0</v>
      </c>
      <c r="Y362" s="300">
        <v>0</v>
      </c>
      <c r="Z362" s="350">
        <f>SUM(W362:Y362)</f>
        <v>5</v>
      </c>
      <c r="AA362" s="293"/>
      <c r="AB362" s="293"/>
      <c r="AC362" s="295"/>
      <c r="AD362" s="304"/>
      <c r="AE362" s="305"/>
      <c r="AF362" s="306"/>
      <c r="AG362" s="328"/>
      <c r="AH362" s="313">
        <v>220000</v>
      </c>
      <c r="AI362" s="329">
        <f>+AH362*I362</f>
        <v>83600000</v>
      </c>
      <c r="AJ362" s="312">
        <v>2530000</v>
      </c>
      <c r="AK362" s="312">
        <f>+(AJ362*Q362)*0.75</f>
        <v>122388750</v>
      </c>
      <c r="AL362" s="314">
        <f>SUM(AK362:AK373)</f>
        <v>145283750</v>
      </c>
      <c r="AM362" s="314">
        <v>225000</v>
      </c>
      <c r="AN362" s="311">
        <f>+AM362*W362</f>
        <v>1125000</v>
      </c>
      <c r="AO362" s="314">
        <f>SUM(AN362:AN386)</f>
        <v>5113455</v>
      </c>
      <c r="AP362" s="310">
        <f>+AI362+AL362+AO362</f>
        <v>233997205</v>
      </c>
      <c r="AQ362" s="312">
        <v>0</v>
      </c>
      <c r="AR362" s="313">
        <f>(AK362+AI362)*15%</f>
        <v>30898312.5</v>
      </c>
      <c r="AS362" s="312">
        <f>(AI362+AK362)*1%</f>
        <v>2059887.5</v>
      </c>
      <c r="AT362" s="307">
        <f>+AI362*5%</f>
        <v>4180000</v>
      </c>
      <c r="AU362" s="312">
        <f>0.5%*AI362</f>
        <v>418000</v>
      </c>
      <c r="AV362" s="308">
        <f>SUM(AQ362:AU362)</f>
        <v>37556200</v>
      </c>
      <c r="AW362" s="314">
        <f>ROUND(AP362+AV362,-3)</f>
        <v>271553000</v>
      </c>
    </row>
    <row r="363" spans="1:49" ht="16.5">
      <c r="A363" s="425"/>
      <c r="B363" s="419"/>
      <c r="C363" s="318"/>
      <c r="D363" s="420"/>
      <c r="E363" s="31"/>
      <c r="F363" s="587"/>
      <c r="G363" s="419"/>
      <c r="H363" s="317"/>
      <c r="I363" s="595"/>
      <c r="J363" s="548"/>
      <c r="K363" s="550"/>
      <c r="L363" s="550"/>
      <c r="M363" s="548"/>
      <c r="N363" s="419"/>
      <c r="O363" s="317"/>
      <c r="P363" s="315"/>
      <c r="Q363" s="319"/>
      <c r="R363" s="316"/>
      <c r="S363" s="320"/>
      <c r="T363" s="321"/>
      <c r="U363" s="320"/>
      <c r="V363" s="426" t="s">
        <v>209</v>
      </c>
      <c r="W363" s="322"/>
      <c r="X363" s="323">
        <v>1</v>
      </c>
      <c r="Y363" s="322"/>
      <c r="Z363" s="353"/>
      <c r="AA363" s="31"/>
      <c r="AB363" s="31"/>
      <c r="AC363" s="315"/>
      <c r="AD363" s="326"/>
      <c r="AE363" s="327"/>
      <c r="AF363" s="328"/>
      <c r="AG363" s="328"/>
      <c r="AH363" s="313"/>
      <c r="AI363" s="329"/>
      <c r="AJ363" s="312"/>
      <c r="AK363" s="312"/>
      <c r="AL363" s="314"/>
      <c r="AM363" s="314">
        <v>150000</v>
      </c>
      <c r="AN363" s="330">
        <f t="shared" si="24"/>
        <v>150000</v>
      </c>
      <c r="AO363" s="314"/>
      <c r="AP363" s="314"/>
      <c r="AQ363" s="312"/>
      <c r="AR363" s="313"/>
      <c r="AS363" s="312"/>
      <c r="AT363" s="313"/>
      <c r="AU363" s="313"/>
      <c r="AV363" s="329"/>
      <c r="AW363" s="314"/>
    </row>
    <row r="364" spans="1:49" ht="16.5">
      <c r="A364" s="425"/>
      <c r="B364" s="419"/>
      <c r="C364" s="318"/>
      <c r="D364" s="420"/>
      <c r="E364" s="31"/>
      <c r="F364" s="587"/>
      <c r="G364" s="419"/>
      <c r="H364" s="317"/>
      <c r="I364" s="595"/>
      <c r="J364" s="548"/>
      <c r="K364" s="550"/>
      <c r="L364" s="550"/>
      <c r="M364" s="548"/>
      <c r="N364" s="419"/>
      <c r="O364" s="317"/>
      <c r="P364" s="315"/>
      <c r="Q364" s="319"/>
      <c r="R364" s="316"/>
      <c r="S364" s="320"/>
      <c r="T364" s="321"/>
      <c r="U364" s="320"/>
      <c r="V364" s="426" t="s">
        <v>209</v>
      </c>
      <c r="W364" s="322"/>
      <c r="X364" s="323"/>
      <c r="Y364" s="322">
        <v>25</v>
      </c>
      <c r="Z364" s="353"/>
      <c r="AA364" s="31"/>
      <c r="AB364" s="31"/>
      <c r="AC364" s="315"/>
      <c r="AD364" s="326"/>
      <c r="AE364" s="327"/>
      <c r="AF364" s="328"/>
      <c r="AG364" s="328"/>
      <c r="AH364" s="313"/>
      <c r="AI364" s="329"/>
      <c r="AJ364" s="312"/>
      <c r="AK364" s="312"/>
      <c r="AL364" s="314"/>
      <c r="AM364" s="314">
        <v>50000</v>
      </c>
      <c r="AN364" s="330">
        <f>+AM364*Y364</f>
        <v>1250000</v>
      </c>
      <c r="AO364" s="314"/>
      <c r="AP364" s="314"/>
      <c r="AQ364" s="312"/>
      <c r="AR364" s="313"/>
      <c r="AS364" s="312"/>
      <c r="AT364" s="313"/>
      <c r="AU364" s="313"/>
      <c r="AV364" s="329"/>
      <c r="AW364" s="314"/>
    </row>
    <row r="365" spans="1:49" ht="16.5">
      <c r="A365" s="315"/>
      <c r="B365" s="316" t="s">
        <v>4</v>
      </c>
      <c r="C365" s="317" t="s">
        <v>381</v>
      </c>
      <c r="D365" s="31"/>
      <c r="E365" s="32"/>
      <c r="F365" s="544"/>
      <c r="G365" s="316" t="s">
        <v>4</v>
      </c>
      <c r="H365" s="318" t="s">
        <v>211</v>
      </c>
      <c r="I365" s="578"/>
      <c r="J365" s="548"/>
      <c r="K365" s="550"/>
      <c r="L365" s="550"/>
      <c r="M365" s="548"/>
      <c r="N365" s="316" t="s">
        <v>4</v>
      </c>
      <c r="O365" s="317" t="s">
        <v>237</v>
      </c>
      <c r="P365" s="315"/>
      <c r="Q365" s="319">
        <v>14.22</v>
      </c>
      <c r="R365" s="316"/>
      <c r="S365" s="320"/>
      <c r="T365" s="321"/>
      <c r="U365" s="320">
        <v>2</v>
      </c>
      <c r="V365" s="426" t="s">
        <v>234</v>
      </c>
      <c r="W365" s="322">
        <v>1</v>
      </c>
      <c r="X365" s="323"/>
      <c r="Y365" s="322"/>
      <c r="Z365" s="353">
        <f>SUM(W365:Y365)</f>
        <v>1</v>
      </c>
      <c r="AA365" s="31"/>
      <c r="AB365" s="31"/>
      <c r="AC365" s="315"/>
      <c r="AD365" s="326"/>
      <c r="AE365" s="327"/>
      <c r="AF365" s="328"/>
      <c r="AG365" s="328"/>
      <c r="AH365" s="313"/>
      <c r="AI365" s="329"/>
      <c r="AJ365" s="312">
        <v>350000</v>
      </c>
      <c r="AK365" s="312">
        <f>+(AJ365*Q365)*0.75</f>
        <v>3732750</v>
      </c>
      <c r="AL365" s="314"/>
      <c r="AM365" s="314">
        <v>16900</v>
      </c>
      <c r="AN365" s="330">
        <f>+AM365*W365</f>
        <v>16900</v>
      </c>
      <c r="AO365" s="314"/>
      <c r="AP365" s="314"/>
      <c r="AQ365" s="312"/>
      <c r="AR365" s="313"/>
      <c r="AS365" s="312"/>
      <c r="AT365" s="313"/>
      <c r="AU365" s="313"/>
      <c r="AV365" s="329"/>
      <c r="AW365" s="314"/>
    </row>
    <row r="366" spans="1:49" ht="16.5">
      <c r="A366" s="315"/>
      <c r="B366" s="316"/>
      <c r="C366" s="317"/>
      <c r="D366" s="31"/>
      <c r="E366" s="32"/>
      <c r="F366" s="544"/>
      <c r="G366" s="316"/>
      <c r="H366" s="318"/>
      <c r="I366" s="578"/>
      <c r="J366" s="548"/>
      <c r="K366" s="550"/>
      <c r="L366" s="550"/>
      <c r="M366" s="548"/>
      <c r="N366" s="316"/>
      <c r="O366" s="317"/>
      <c r="P366" s="315"/>
      <c r="Q366" s="319"/>
      <c r="R366" s="316"/>
      <c r="S366" s="320"/>
      <c r="T366" s="321"/>
      <c r="U366" s="320"/>
      <c r="V366" s="426" t="s">
        <v>234</v>
      </c>
      <c r="W366" s="322"/>
      <c r="X366" s="323"/>
      <c r="Y366" s="322">
        <v>6</v>
      </c>
      <c r="Z366" s="353"/>
      <c r="AA366" s="31"/>
      <c r="AB366" s="31"/>
      <c r="AC366" s="315"/>
      <c r="AD366" s="326"/>
      <c r="AE366" s="327"/>
      <c r="AF366" s="328"/>
      <c r="AG366" s="328"/>
      <c r="AH366" s="313"/>
      <c r="AI366" s="329"/>
      <c r="AJ366" s="312"/>
      <c r="AK366" s="312"/>
      <c r="AL366" s="314"/>
      <c r="AM366" s="314">
        <v>10000</v>
      </c>
      <c r="AN366" s="330">
        <f>+AM366*Y366</f>
        <v>60000</v>
      </c>
      <c r="AO366" s="314"/>
      <c r="AP366" s="314"/>
      <c r="AQ366" s="312"/>
      <c r="AR366" s="313"/>
      <c r="AS366" s="312"/>
      <c r="AT366" s="313"/>
      <c r="AU366" s="313"/>
      <c r="AV366" s="329"/>
      <c r="AW366" s="314"/>
    </row>
    <row r="367" spans="1:49" ht="49.5">
      <c r="A367" s="315"/>
      <c r="B367" s="316" t="s">
        <v>6</v>
      </c>
      <c r="C367" s="318" t="s">
        <v>382</v>
      </c>
      <c r="D367" s="31"/>
      <c r="E367" s="31"/>
      <c r="F367" s="544"/>
      <c r="G367" s="316" t="s">
        <v>6</v>
      </c>
      <c r="H367" s="318" t="s">
        <v>7</v>
      </c>
      <c r="I367" s="578"/>
      <c r="J367" s="548"/>
      <c r="K367" s="550"/>
      <c r="L367" s="550"/>
      <c r="M367" s="548"/>
      <c r="N367" s="316" t="s">
        <v>6</v>
      </c>
      <c r="O367" s="317" t="s">
        <v>383</v>
      </c>
      <c r="P367" s="315"/>
      <c r="Q367" s="319">
        <v>7.5</v>
      </c>
      <c r="R367" s="316"/>
      <c r="S367" s="31"/>
      <c r="T367" s="327"/>
      <c r="U367" s="333">
        <v>3</v>
      </c>
      <c r="V367" s="334" t="s">
        <v>214</v>
      </c>
      <c r="W367" s="405">
        <v>2</v>
      </c>
      <c r="X367" s="406">
        <v>0</v>
      </c>
      <c r="Y367" s="405">
        <v>0</v>
      </c>
      <c r="Z367" s="353">
        <f>SUM(W367:Y367)</f>
        <v>2</v>
      </c>
      <c r="AA367" s="31"/>
      <c r="AB367" s="31"/>
      <c r="AC367" s="315"/>
      <c r="AD367" s="326"/>
      <c r="AE367" s="327"/>
      <c r="AF367" s="328"/>
      <c r="AG367" s="328"/>
      <c r="AH367" s="313"/>
      <c r="AI367" s="329"/>
      <c r="AJ367" s="312">
        <v>2530000</v>
      </c>
      <c r="AK367" s="312">
        <f>+(AJ367*Q367)*0.75</f>
        <v>14231250</v>
      </c>
      <c r="AL367" s="314"/>
      <c r="AM367" s="314">
        <v>173700</v>
      </c>
      <c r="AN367" s="330">
        <f>+AM367*W367</f>
        <v>347400</v>
      </c>
      <c r="AO367" s="314"/>
      <c r="AP367" s="314"/>
      <c r="AQ367" s="312"/>
      <c r="AR367" s="313"/>
      <c r="AS367" s="312"/>
      <c r="AT367" s="313"/>
      <c r="AU367" s="313"/>
      <c r="AV367" s="329"/>
      <c r="AW367" s="314"/>
    </row>
    <row r="368" spans="1:49" ht="16.5">
      <c r="A368" s="315"/>
      <c r="B368" s="316"/>
      <c r="C368" s="318"/>
      <c r="D368" s="31"/>
      <c r="E368" s="31"/>
      <c r="F368" s="544"/>
      <c r="G368" s="316"/>
      <c r="H368" s="318"/>
      <c r="I368" s="578"/>
      <c r="J368" s="548"/>
      <c r="K368" s="550"/>
      <c r="L368" s="550"/>
      <c r="M368" s="548"/>
      <c r="N368" s="316"/>
      <c r="O368" s="317"/>
      <c r="P368" s="315"/>
      <c r="Q368" s="319"/>
      <c r="R368" s="316"/>
      <c r="S368" s="31"/>
      <c r="T368" s="327"/>
      <c r="U368" s="333"/>
      <c r="V368" s="334" t="s">
        <v>214</v>
      </c>
      <c r="W368" s="405"/>
      <c r="X368" s="406">
        <v>1</v>
      </c>
      <c r="Y368" s="405"/>
      <c r="Z368" s="353"/>
      <c r="AA368" s="31"/>
      <c r="AB368" s="31"/>
      <c r="AC368" s="315"/>
      <c r="AD368" s="326"/>
      <c r="AE368" s="327"/>
      <c r="AF368" s="328"/>
      <c r="AG368" s="328"/>
      <c r="AH368" s="313"/>
      <c r="AI368" s="329"/>
      <c r="AJ368" s="312"/>
      <c r="AK368" s="312"/>
      <c r="AL368" s="314"/>
      <c r="AM368" s="314">
        <v>53050</v>
      </c>
      <c r="AN368" s="330">
        <f>+AM368*X368</f>
        <v>53050</v>
      </c>
      <c r="AO368" s="314"/>
      <c r="AP368" s="314"/>
      <c r="AQ368" s="312"/>
      <c r="AR368" s="313"/>
      <c r="AS368" s="312"/>
      <c r="AT368" s="313"/>
      <c r="AU368" s="313"/>
      <c r="AV368" s="329"/>
      <c r="AW368" s="314"/>
    </row>
    <row r="369" spans="1:49" ht="66">
      <c r="A369" s="315"/>
      <c r="B369" s="316" t="s">
        <v>2</v>
      </c>
      <c r="C369" s="317" t="s">
        <v>215</v>
      </c>
      <c r="D369" s="31"/>
      <c r="E369" s="32"/>
      <c r="F369" s="544"/>
      <c r="G369" s="316"/>
      <c r="H369" s="318"/>
      <c r="I369" s="578"/>
      <c r="J369" s="548"/>
      <c r="K369" s="550"/>
      <c r="L369" s="550"/>
      <c r="M369" s="548"/>
      <c r="N369" s="316" t="s">
        <v>2</v>
      </c>
      <c r="O369" s="317" t="s">
        <v>315</v>
      </c>
      <c r="P369" s="315"/>
      <c r="Q369" s="319">
        <v>10.199999999999999</v>
      </c>
      <c r="R369" s="316"/>
      <c r="S369" s="31"/>
      <c r="T369" s="327"/>
      <c r="U369" s="333"/>
      <c r="V369" s="334" t="s">
        <v>214</v>
      </c>
      <c r="W369" s="405"/>
      <c r="X369" s="406"/>
      <c r="Y369" s="405">
        <v>9</v>
      </c>
      <c r="Z369" s="353"/>
      <c r="AA369" s="31"/>
      <c r="AB369" s="31"/>
      <c r="AC369" s="315"/>
      <c r="AD369" s="326"/>
      <c r="AE369" s="327"/>
      <c r="AF369" s="328"/>
      <c r="AG369" s="328"/>
      <c r="AH369" s="313"/>
      <c r="AI369" s="329"/>
      <c r="AJ369" s="312">
        <v>210000</v>
      </c>
      <c r="AK369" s="312">
        <f>+(AJ369*Q369)*0.5</f>
        <v>1071000</v>
      </c>
      <c r="AL369" s="314"/>
      <c r="AM369" s="314">
        <v>9750</v>
      </c>
      <c r="AN369" s="330">
        <f>+AM369*Y369</f>
        <v>87750</v>
      </c>
      <c r="AO369" s="314"/>
      <c r="AP369" s="314"/>
      <c r="AQ369" s="312"/>
      <c r="AR369" s="313"/>
      <c r="AS369" s="312"/>
      <c r="AT369" s="313"/>
      <c r="AU369" s="313"/>
      <c r="AV369" s="329"/>
      <c r="AW369" s="314"/>
    </row>
    <row r="370" spans="1:49" ht="33">
      <c r="A370" s="315"/>
      <c r="B370" s="316" t="s">
        <v>1</v>
      </c>
      <c r="C370" s="317" t="s">
        <v>384</v>
      </c>
      <c r="D370" s="31"/>
      <c r="E370" s="32"/>
      <c r="F370" s="544"/>
      <c r="G370" s="316"/>
      <c r="H370" s="318"/>
      <c r="I370" s="578"/>
      <c r="J370" s="548"/>
      <c r="K370" s="550"/>
      <c r="L370" s="550"/>
      <c r="M370" s="548"/>
      <c r="N370" s="316" t="s">
        <v>1</v>
      </c>
      <c r="O370" s="317" t="s">
        <v>385</v>
      </c>
      <c r="P370" s="315"/>
      <c r="Q370" s="319">
        <v>7</v>
      </c>
      <c r="R370" s="316"/>
      <c r="S370" s="31"/>
      <c r="T370" s="327"/>
      <c r="U370" s="326"/>
      <c r="V370" s="327"/>
      <c r="W370" s="405"/>
      <c r="X370" s="406"/>
      <c r="Y370" s="405"/>
      <c r="Z370" s="332"/>
      <c r="AA370" s="31"/>
      <c r="AB370" s="31"/>
      <c r="AC370" s="315"/>
      <c r="AD370" s="326"/>
      <c r="AE370" s="327"/>
      <c r="AF370" s="328"/>
      <c r="AG370" s="328"/>
      <c r="AH370" s="313"/>
      <c r="AI370" s="329"/>
      <c r="AJ370" s="312">
        <v>210000</v>
      </c>
      <c r="AK370" s="312">
        <f>+(AJ370*Q370)*0.5</f>
        <v>735000</v>
      </c>
      <c r="AL370" s="314"/>
      <c r="AM370" s="314"/>
      <c r="AN370" s="330"/>
      <c r="AO370" s="314"/>
      <c r="AP370" s="314"/>
      <c r="AQ370" s="312"/>
      <c r="AR370" s="313"/>
      <c r="AS370" s="312"/>
      <c r="AT370" s="313"/>
      <c r="AU370" s="313"/>
      <c r="AV370" s="329"/>
      <c r="AW370" s="314"/>
    </row>
    <row r="371" spans="1:49" ht="16.5">
      <c r="A371" s="315"/>
      <c r="B371" s="316"/>
      <c r="C371" s="317"/>
      <c r="D371" s="31"/>
      <c r="E371" s="32"/>
      <c r="F371" s="544"/>
      <c r="G371" s="316"/>
      <c r="H371" s="318"/>
      <c r="I371" s="578"/>
      <c r="J371" s="548"/>
      <c r="K371" s="550"/>
      <c r="L371" s="550"/>
      <c r="M371" s="548"/>
      <c r="N371" s="316" t="s">
        <v>158</v>
      </c>
      <c r="O371" s="318" t="s">
        <v>5</v>
      </c>
      <c r="P371" s="315">
        <v>1</v>
      </c>
      <c r="Q371" s="319"/>
      <c r="R371" s="316" t="s">
        <v>4</v>
      </c>
      <c r="S371" s="320" t="s">
        <v>3</v>
      </c>
      <c r="T371" s="327">
        <v>12</v>
      </c>
      <c r="U371" s="326">
        <v>1</v>
      </c>
      <c r="V371" s="334" t="s">
        <v>182</v>
      </c>
      <c r="W371" s="406">
        <v>1</v>
      </c>
      <c r="X371" s="406"/>
      <c r="Y371" s="406">
        <v>0</v>
      </c>
      <c r="Z371" s="353">
        <f>SUM(W371:Y371)</f>
        <v>1</v>
      </c>
      <c r="AA371" s="31"/>
      <c r="AB371" s="31"/>
      <c r="AC371" s="315"/>
      <c r="AD371" s="326"/>
      <c r="AE371" s="327"/>
      <c r="AF371" s="328"/>
      <c r="AG371" s="328"/>
      <c r="AH371" s="313"/>
      <c r="AI371" s="329"/>
      <c r="AJ371" s="312">
        <v>2500000</v>
      </c>
      <c r="AK371" s="312">
        <f>+(AJ371*P371)*0.5</f>
        <v>1250000</v>
      </c>
      <c r="AL371" s="314"/>
      <c r="AM371" s="314">
        <v>125000</v>
      </c>
      <c r="AN371" s="330">
        <f>+AM371*W371</f>
        <v>125000</v>
      </c>
      <c r="AO371" s="314"/>
      <c r="AP371" s="314"/>
      <c r="AQ371" s="312"/>
      <c r="AR371" s="313"/>
      <c r="AS371" s="312"/>
      <c r="AT371" s="313"/>
      <c r="AU371" s="313"/>
      <c r="AV371" s="329"/>
      <c r="AW371" s="314"/>
    </row>
    <row r="372" spans="1:49" ht="16.5">
      <c r="A372" s="315"/>
      <c r="B372" s="316"/>
      <c r="C372" s="317"/>
      <c r="D372" s="31"/>
      <c r="E372" s="32"/>
      <c r="F372" s="544"/>
      <c r="G372" s="316"/>
      <c r="H372" s="318"/>
      <c r="I372" s="578"/>
      <c r="J372" s="548"/>
      <c r="K372" s="550"/>
      <c r="L372" s="550"/>
      <c r="M372" s="548"/>
      <c r="N372" s="316"/>
      <c r="O372" s="318"/>
      <c r="P372" s="315"/>
      <c r="Q372" s="319"/>
      <c r="R372" s="316"/>
      <c r="S372" s="320"/>
      <c r="T372" s="327"/>
      <c r="U372" s="326"/>
      <c r="V372" s="334" t="s">
        <v>182</v>
      </c>
      <c r="W372" s="406"/>
      <c r="X372" s="406"/>
      <c r="Y372" s="406">
        <v>1</v>
      </c>
      <c r="Z372" s="353"/>
      <c r="AA372" s="31"/>
      <c r="AB372" s="31"/>
      <c r="AC372" s="315"/>
      <c r="AD372" s="326"/>
      <c r="AE372" s="327"/>
      <c r="AF372" s="328"/>
      <c r="AG372" s="328"/>
      <c r="AH372" s="313"/>
      <c r="AI372" s="329"/>
      <c r="AJ372" s="312"/>
      <c r="AK372" s="312"/>
      <c r="AL372" s="314"/>
      <c r="AM372" s="314">
        <v>41250</v>
      </c>
      <c r="AN372" s="330">
        <f>+AM372*Y372</f>
        <v>41250</v>
      </c>
      <c r="AO372" s="314"/>
      <c r="AP372" s="314"/>
      <c r="AQ372" s="312"/>
      <c r="AR372" s="313"/>
      <c r="AS372" s="312"/>
      <c r="AT372" s="313"/>
      <c r="AU372" s="313"/>
      <c r="AV372" s="329"/>
      <c r="AW372" s="314"/>
    </row>
    <row r="373" spans="1:49" ht="16.5">
      <c r="A373" s="315"/>
      <c r="B373" s="316"/>
      <c r="C373" s="317"/>
      <c r="D373" s="31"/>
      <c r="E373" s="32"/>
      <c r="F373" s="544"/>
      <c r="G373" s="316"/>
      <c r="H373" s="318"/>
      <c r="I373" s="578"/>
      <c r="J373" s="548"/>
      <c r="K373" s="550"/>
      <c r="L373" s="550"/>
      <c r="M373" s="548"/>
      <c r="N373" s="316" t="s">
        <v>159</v>
      </c>
      <c r="O373" s="318" t="s">
        <v>177</v>
      </c>
      <c r="P373" s="315">
        <v>1</v>
      </c>
      <c r="Q373" s="319"/>
      <c r="R373" s="316"/>
      <c r="S373" s="31"/>
      <c r="T373" s="327"/>
      <c r="U373" s="326">
        <v>2</v>
      </c>
      <c r="V373" s="334" t="s">
        <v>386</v>
      </c>
      <c r="W373" s="406">
        <v>1</v>
      </c>
      <c r="X373" s="406"/>
      <c r="Y373" s="406"/>
      <c r="Z373" s="353">
        <f>SUM(W373:Y373)</f>
        <v>1</v>
      </c>
      <c r="AA373" s="31"/>
      <c r="AB373" s="31"/>
      <c r="AC373" s="315"/>
      <c r="AD373" s="326"/>
      <c r="AE373" s="327"/>
      <c r="AF373" s="328"/>
      <c r="AG373" s="328"/>
      <c r="AH373" s="313"/>
      <c r="AI373" s="329"/>
      <c r="AJ373" s="312">
        <v>2500000</v>
      </c>
      <c r="AK373" s="312">
        <f>+(AJ373*P373)*0.75</f>
        <v>1875000</v>
      </c>
      <c r="AL373" s="314"/>
      <c r="AM373" s="314">
        <v>100000</v>
      </c>
      <c r="AN373" s="330">
        <f>+AM373*W373</f>
        <v>100000</v>
      </c>
      <c r="AO373" s="314"/>
      <c r="AP373" s="314"/>
      <c r="AQ373" s="312"/>
      <c r="AR373" s="313"/>
      <c r="AS373" s="312"/>
      <c r="AT373" s="313"/>
      <c r="AU373" s="313"/>
      <c r="AV373" s="329"/>
      <c r="AW373" s="314"/>
    </row>
    <row r="374" spans="1:49" ht="16.5">
      <c r="A374" s="315"/>
      <c r="B374" s="316"/>
      <c r="C374" s="317"/>
      <c r="D374" s="31"/>
      <c r="E374" s="32"/>
      <c r="F374" s="544"/>
      <c r="G374" s="316"/>
      <c r="H374" s="318"/>
      <c r="I374" s="578"/>
      <c r="J374" s="548"/>
      <c r="K374" s="550"/>
      <c r="L374" s="550"/>
      <c r="M374" s="548"/>
      <c r="N374" s="316"/>
      <c r="O374" s="318"/>
      <c r="P374" s="315"/>
      <c r="Q374" s="319"/>
      <c r="R374" s="316"/>
      <c r="S374" s="31"/>
      <c r="T374" s="327"/>
      <c r="U374" s="326">
        <v>3</v>
      </c>
      <c r="V374" s="334" t="s">
        <v>168</v>
      </c>
      <c r="W374" s="406">
        <v>1</v>
      </c>
      <c r="X374" s="406"/>
      <c r="Y374" s="406"/>
      <c r="Z374" s="427" t="s">
        <v>387</v>
      </c>
      <c r="AA374" s="31"/>
      <c r="AB374" s="31"/>
      <c r="AC374" s="315"/>
      <c r="AD374" s="326"/>
      <c r="AE374" s="327"/>
      <c r="AF374" s="328"/>
      <c r="AG374" s="328"/>
      <c r="AH374" s="313"/>
      <c r="AI374" s="329"/>
      <c r="AJ374" s="312"/>
      <c r="AK374" s="312"/>
      <c r="AL374" s="314"/>
      <c r="AM374" s="314">
        <v>4180</v>
      </c>
      <c r="AN374" s="330">
        <f>+AM374*W374</f>
        <v>4180</v>
      </c>
      <c r="AO374" s="314"/>
      <c r="AP374" s="314"/>
      <c r="AQ374" s="312"/>
      <c r="AR374" s="313"/>
      <c r="AS374" s="312"/>
      <c r="AT374" s="313"/>
      <c r="AU374" s="313"/>
      <c r="AV374" s="329"/>
      <c r="AW374" s="314"/>
    </row>
    <row r="375" spans="1:49" ht="16.5">
      <c r="A375" s="315"/>
      <c r="B375" s="316"/>
      <c r="C375" s="317"/>
      <c r="D375" s="31"/>
      <c r="E375" s="32"/>
      <c r="F375" s="544"/>
      <c r="G375" s="316"/>
      <c r="H375" s="318"/>
      <c r="I375" s="578"/>
      <c r="J375" s="548"/>
      <c r="K375" s="550"/>
      <c r="L375" s="550"/>
      <c r="M375" s="548"/>
      <c r="N375" s="316"/>
      <c r="O375" s="318"/>
      <c r="P375" s="315"/>
      <c r="Q375" s="319"/>
      <c r="R375" s="316"/>
      <c r="S375" s="31"/>
      <c r="T375" s="327"/>
      <c r="U375" s="326">
        <v>4</v>
      </c>
      <c r="V375" s="334" t="s">
        <v>15</v>
      </c>
      <c r="W375" s="406">
        <v>1</v>
      </c>
      <c r="X375" s="406"/>
      <c r="Y375" s="406"/>
      <c r="Z375" s="353">
        <f>SUM(W375:Y375)</f>
        <v>1</v>
      </c>
      <c r="AA375" s="31"/>
      <c r="AB375" s="31"/>
      <c r="AC375" s="315"/>
      <c r="AD375" s="326"/>
      <c r="AE375" s="327"/>
      <c r="AF375" s="328"/>
      <c r="AG375" s="328"/>
      <c r="AH375" s="313"/>
      <c r="AI375" s="329"/>
      <c r="AJ375" s="312"/>
      <c r="AK375" s="312"/>
      <c r="AL375" s="314"/>
      <c r="AM375" s="314">
        <v>20100</v>
      </c>
      <c r="AN375" s="330">
        <f>+AM375*W375</f>
        <v>20100</v>
      </c>
      <c r="AO375" s="314"/>
      <c r="AP375" s="314"/>
      <c r="AQ375" s="312"/>
      <c r="AR375" s="313"/>
      <c r="AS375" s="312"/>
      <c r="AT375" s="313"/>
      <c r="AU375" s="313"/>
      <c r="AV375" s="329"/>
      <c r="AW375" s="314"/>
    </row>
    <row r="376" spans="1:49" ht="16.5">
      <c r="A376" s="315"/>
      <c r="B376" s="316"/>
      <c r="C376" s="317"/>
      <c r="D376" s="31"/>
      <c r="E376" s="32"/>
      <c r="F376" s="544"/>
      <c r="G376" s="316"/>
      <c r="H376" s="318"/>
      <c r="I376" s="578"/>
      <c r="J376" s="548"/>
      <c r="K376" s="550"/>
      <c r="L376" s="550"/>
      <c r="M376" s="548"/>
      <c r="N376" s="316"/>
      <c r="O376" s="318"/>
      <c r="P376" s="315"/>
      <c r="Q376" s="319"/>
      <c r="R376" s="316"/>
      <c r="S376" s="31"/>
      <c r="T376" s="327"/>
      <c r="U376" s="326"/>
      <c r="V376" s="334" t="s">
        <v>15</v>
      </c>
      <c r="W376" s="406"/>
      <c r="X376" s="406"/>
      <c r="Y376" s="406">
        <v>4</v>
      </c>
      <c r="Z376" s="353"/>
      <c r="AA376" s="31"/>
      <c r="AB376" s="31"/>
      <c r="AC376" s="315"/>
      <c r="AD376" s="326"/>
      <c r="AE376" s="327"/>
      <c r="AF376" s="328"/>
      <c r="AG376" s="328"/>
      <c r="AH376" s="313"/>
      <c r="AI376" s="329"/>
      <c r="AJ376" s="312"/>
      <c r="AK376" s="312"/>
      <c r="AL376" s="314"/>
      <c r="AM376" s="314">
        <v>6600</v>
      </c>
      <c r="AN376" s="330">
        <f>+AM376*Y376</f>
        <v>26400</v>
      </c>
      <c r="AO376" s="314"/>
      <c r="AP376" s="314"/>
      <c r="AQ376" s="312"/>
      <c r="AR376" s="313"/>
      <c r="AS376" s="312"/>
      <c r="AT376" s="313"/>
      <c r="AU376" s="313"/>
      <c r="AV376" s="329"/>
      <c r="AW376" s="314"/>
    </row>
    <row r="377" spans="1:49" ht="16.5">
      <c r="A377" s="315"/>
      <c r="B377" s="316"/>
      <c r="C377" s="317"/>
      <c r="D377" s="31"/>
      <c r="E377" s="32"/>
      <c r="F377" s="544"/>
      <c r="G377" s="316"/>
      <c r="H377" s="318"/>
      <c r="I377" s="578"/>
      <c r="J377" s="548"/>
      <c r="K377" s="550"/>
      <c r="L377" s="550"/>
      <c r="M377" s="548"/>
      <c r="N377" s="316"/>
      <c r="O377" s="318"/>
      <c r="P377" s="315"/>
      <c r="Q377" s="319"/>
      <c r="R377" s="316"/>
      <c r="S377" s="31"/>
      <c r="T377" s="327"/>
      <c r="U377" s="326">
        <v>5</v>
      </c>
      <c r="V377" s="334" t="s">
        <v>12</v>
      </c>
      <c r="W377" s="406"/>
      <c r="X377" s="406"/>
      <c r="Y377" s="406">
        <v>4</v>
      </c>
      <c r="Z377" s="353">
        <f>SUM(W377:Y377)</f>
        <v>4</v>
      </c>
      <c r="AA377" s="31"/>
      <c r="AB377" s="31"/>
      <c r="AC377" s="315"/>
      <c r="AD377" s="326"/>
      <c r="AE377" s="327"/>
      <c r="AF377" s="328"/>
      <c r="AG377" s="328"/>
      <c r="AH377" s="313"/>
      <c r="AI377" s="329"/>
      <c r="AJ377" s="312"/>
      <c r="AK377" s="312"/>
      <c r="AL377" s="314"/>
      <c r="AM377" s="314">
        <v>5000</v>
      </c>
      <c r="AN377" s="330">
        <f>+AM377*Y377</f>
        <v>20000</v>
      </c>
      <c r="AO377" s="314"/>
      <c r="AP377" s="314"/>
      <c r="AQ377" s="312"/>
      <c r="AR377" s="313"/>
      <c r="AS377" s="312"/>
      <c r="AT377" s="313"/>
      <c r="AU377" s="312"/>
      <c r="AV377" s="329"/>
      <c r="AW377" s="314"/>
    </row>
    <row r="378" spans="1:49" ht="16.5">
      <c r="A378" s="315"/>
      <c r="B378" s="316"/>
      <c r="C378" s="317"/>
      <c r="D378" s="31"/>
      <c r="E378" s="32"/>
      <c r="F378" s="544"/>
      <c r="G378" s="316"/>
      <c r="H378" s="318"/>
      <c r="I378" s="578"/>
      <c r="J378" s="548"/>
      <c r="K378" s="550"/>
      <c r="L378" s="550"/>
      <c r="M378" s="548"/>
      <c r="N378" s="316"/>
      <c r="O378" s="318"/>
      <c r="P378" s="315"/>
      <c r="Q378" s="319"/>
      <c r="R378" s="316"/>
      <c r="S378" s="31"/>
      <c r="T378" s="327"/>
      <c r="U378" s="326">
        <v>6</v>
      </c>
      <c r="V378" s="334" t="s">
        <v>388</v>
      </c>
      <c r="W378" s="406">
        <v>31</v>
      </c>
      <c r="X378" s="406"/>
      <c r="Y378" s="406"/>
      <c r="Z378" s="353">
        <f>SUM(W378:Y378)</f>
        <v>31</v>
      </c>
      <c r="AA378" s="31"/>
      <c r="AB378" s="31"/>
      <c r="AC378" s="315"/>
      <c r="AD378" s="326"/>
      <c r="AE378" s="327"/>
      <c r="AF378" s="328"/>
      <c r="AG378" s="328"/>
      <c r="AH378" s="313"/>
      <c r="AI378" s="329"/>
      <c r="AJ378" s="312"/>
      <c r="AK378" s="312"/>
      <c r="AL378" s="314"/>
      <c r="AM378" s="314">
        <v>425</v>
      </c>
      <c r="AN378" s="330">
        <f>+AM378*W378</f>
        <v>13175</v>
      </c>
      <c r="AO378" s="314"/>
      <c r="AP378" s="314"/>
      <c r="AQ378" s="312"/>
      <c r="AR378" s="313"/>
      <c r="AS378" s="312"/>
      <c r="AT378" s="313"/>
      <c r="AU378" s="313"/>
      <c r="AV378" s="329"/>
      <c r="AW378" s="314"/>
    </row>
    <row r="379" spans="1:49" ht="16.5">
      <c r="A379" s="315"/>
      <c r="B379" s="316"/>
      <c r="C379" s="317"/>
      <c r="D379" s="31"/>
      <c r="E379" s="32"/>
      <c r="F379" s="544"/>
      <c r="G379" s="316"/>
      <c r="H379" s="318"/>
      <c r="I379" s="578"/>
      <c r="J379" s="548"/>
      <c r="K379" s="550"/>
      <c r="L379" s="550"/>
      <c r="M379" s="548"/>
      <c r="N379" s="316"/>
      <c r="O379" s="318"/>
      <c r="P379" s="315"/>
      <c r="Q379" s="319"/>
      <c r="R379" s="316"/>
      <c r="S379" s="31"/>
      <c r="T379" s="327"/>
      <c r="U379" s="326">
        <v>7</v>
      </c>
      <c r="V379" s="334" t="s">
        <v>268</v>
      </c>
      <c r="W379" s="406">
        <v>15</v>
      </c>
      <c r="X379" s="406"/>
      <c r="Y379" s="406"/>
      <c r="Z379" s="427" t="s">
        <v>389</v>
      </c>
      <c r="AA379" s="31"/>
      <c r="AB379" s="31"/>
      <c r="AC379" s="315"/>
      <c r="AD379" s="326"/>
      <c r="AE379" s="327"/>
      <c r="AF379" s="328"/>
      <c r="AG379" s="328"/>
      <c r="AH379" s="313"/>
      <c r="AI379" s="329"/>
      <c r="AJ379" s="312"/>
      <c r="AK379" s="312"/>
      <c r="AL379" s="314"/>
      <c r="AM379" s="314">
        <v>2645</v>
      </c>
      <c r="AN379" s="330">
        <f>+AM379*W379</f>
        <v>39675</v>
      </c>
      <c r="AO379" s="314"/>
      <c r="AP379" s="314"/>
      <c r="AQ379" s="312"/>
      <c r="AR379" s="313"/>
      <c r="AS379" s="312"/>
      <c r="AT379" s="313"/>
      <c r="AU379" s="313"/>
      <c r="AV379" s="329"/>
      <c r="AW379" s="314"/>
    </row>
    <row r="380" spans="1:49" ht="16.5">
      <c r="A380" s="315"/>
      <c r="B380" s="316"/>
      <c r="C380" s="317"/>
      <c r="D380" s="31"/>
      <c r="E380" s="32"/>
      <c r="F380" s="544"/>
      <c r="G380" s="316"/>
      <c r="H380" s="318"/>
      <c r="I380" s="578"/>
      <c r="J380" s="548"/>
      <c r="K380" s="550"/>
      <c r="L380" s="550"/>
      <c r="M380" s="548"/>
      <c r="N380" s="316"/>
      <c r="O380" s="318"/>
      <c r="P380" s="315"/>
      <c r="Q380" s="319"/>
      <c r="R380" s="316"/>
      <c r="S380" s="31"/>
      <c r="T380" s="327"/>
      <c r="U380" s="326">
        <v>8</v>
      </c>
      <c r="V380" s="334" t="s">
        <v>170</v>
      </c>
      <c r="W380" s="406">
        <v>4</v>
      </c>
      <c r="X380" s="406"/>
      <c r="Y380" s="406"/>
      <c r="Z380" s="353">
        <f t="shared" ref="Z380:Z392" si="25">SUM(W380:Y380)</f>
        <v>4</v>
      </c>
      <c r="AA380" s="31"/>
      <c r="AB380" s="31"/>
      <c r="AC380" s="315"/>
      <c r="AD380" s="326"/>
      <c r="AE380" s="327"/>
      <c r="AF380" s="328"/>
      <c r="AG380" s="328"/>
      <c r="AH380" s="313"/>
      <c r="AI380" s="329"/>
      <c r="AJ380" s="312"/>
      <c r="AK380" s="312"/>
      <c r="AL380" s="314"/>
      <c r="AM380" s="314">
        <v>350000</v>
      </c>
      <c r="AN380" s="330">
        <f>+AM380*W380</f>
        <v>1400000</v>
      </c>
      <c r="AO380" s="314"/>
      <c r="AP380" s="314"/>
      <c r="AQ380" s="312"/>
      <c r="AR380" s="313"/>
      <c r="AS380" s="312"/>
      <c r="AT380" s="313"/>
      <c r="AU380" s="313"/>
      <c r="AV380" s="329"/>
      <c r="AW380" s="314"/>
    </row>
    <row r="381" spans="1:49" ht="16.5">
      <c r="A381" s="315"/>
      <c r="B381" s="316"/>
      <c r="C381" s="317"/>
      <c r="D381" s="31"/>
      <c r="E381" s="32"/>
      <c r="F381" s="544"/>
      <c r="G381" s="316"/>
      <c r="H381" s="318"/>
      <c r="I381" s="578"/>
      <c r="J381" s="548"/>
      <c r="K381" s="550"/>
      <c r="L381" s="550"/>
      <c r="M381" s="548"/>
      <c r="N381" s="316"/>
      <c r="O381" s="318"/>
      <c r="P381" s="315"/>
      <c r="Q381" s="319"/>
      <c r="R381" s="316"/>
      <c r="S381" s="31"/>
      <c r="T381" s="327"/>
      <c r="U381" s="326">
        <v>9</v>
      </c>
      <c r="V381" s="334" t="s">
        <v>225</v>
      </c>
      <c r="W381" s="406">
        <v>100</v>
      </c>
      <c r="X381" s="406">
        <v>0</v>
      </c>
      <c r="Y381" s="406">
        <v>0</v>
      </c>
      <c r="Z381" s="353">
        <f t="shared" si="25"/>
        <v>100</v>
      </c>
      <c r="AA381" s="31"/>
      <c r="AB381" s="31"/>
      <c r="AC381" s="315"/>
      <c r="AD381" s="326"/>
      <c r="AE381" s="327"/>
      <c r="AF381" s="328"/>
      <c r="AG381" s="328"/>
      <c r="AH381" s="313"/>
      <c r="AI381" s="329"/>
      <c r="AJ381" s="312"/>
      <c r="AK381" s="312"/>
      <c r="AL381" s="314"/>
      <c r="AM381" s="314">
        <v>525</v>
      </c>
      <c r="AN381" s="330">
        <f>+AM381*W381</f>
        <v>52500</v>
      </c>
      <c r="AO381" s="314"/>
      <c r="AP381" s="314"/>
      <c r="AQ381" s="312"/>
      <c r="AR381" s="313"/>
      <c r="AS381" s="312"/>
      <c r="AT381" s="313"/>
      <c r="AU381" s="313"/>
      <c r="AV381" s="329"/>
      <c r="AW381" s="314"/>
    </row>
    <row r="382" spans="1:49" ht="16.5">
      <c r="A382" s="315"/>
      <c r="B382" s="316"/>
      <c r="C382" s="317"/>
      <c r="D382" s="31"/>
      <c r="E382" s="32"/>
      <c r="F382" s="544"/>
      <c r="G382" s="316"/>
      <c r="H382" s="318"/>
      <c r="I382" s="578"/>
      <c r="J382" s="548"/>
      <c r="K382" s="550"/>
      <c r="L382" s="550"/>
      <c r="M382" s="548"/>
      <c r="N382" s="316"/>
      <c r="O382" s="318"/>
      <c r="P382" s="315"/>
      <c r="Q382" s="319"/>
      <c r="R382" s="316"/>
      <c r="S382" s="31"/>
      <c r="T382" s="327"/>
      <c r="U382" s="326"/>
      <c r="V382" s="334" t="s">
        <v>225</v>
      </c>
      <c r="W382" s="406"/>
      <c r="X382" s="406">
        <v>25</v>
      </c>
      <c r="Y382" s="406"/>
      <c r="Z382" s="353"/>
      <c r="AA382" s="31"/>
      <c r="AB382" s="31"/>
      <c r="AC382" s="315"/>
      <c r="AD382" s="326"/>
      <c r="AE382" s="327"/>
      <c r="AF382" s="328"/>
      <c r="AG382" s="328"/>
      <c r="AH382" s="313"/>
      <c r="AI382" s="428"/>
      <c r="AJ382" s="429"/>
      <c r="AK382" s="312"/>
      <c r="AL382" s="430"/>
      <c r="AM382" s="430">
        <v>375</v>
      </c>
      <c r="AN382" s="330">
        <f>+AM382*X382</f>
        <v>9375</v>
      </c>
      <c r="AO382" s="430"/>
      <c r="AP382" s="430"/>
      <c r="AQ382" s="429"/>
      <c r="AR382" s="431"/>
      <c r="AS382" s="429"/>
      <c r="AT382" s="431"/>
      <c r="AU382" s="431"/>
      <c r="AV382" s="428"/>
      <c r="AW382" s="430"/>
    </row>
    <row r="383" spans="1:49" ht="16.5">
      <c r="A383" s="315"/>
      <c r="B383" s="316"/>
      <c r="C383" s="317"/>
      <c r="D383" s="31"/>
      <c r="E383" s="32"/>
      <c r="F383" s="544"/>
      <c r="G383" s="316"/>
      <c r="H383" s="318"/>
      <c r="I383" s="578"/>
      <c r="J383" s="548"/>
      <c r="K383" s="550"/>
      <c r="L383" s="550"/>
      <c r="M383" s="548"/>
      <c r="N383" s="316"/>
      <c r="O383" s="318"/>
      <c r="P383" s="315"/>
      <c r="Q383" s="319"/>
      <c r="R383" s="316"/>
      <c r="S383" s="31"/>
      <c r="T383" s="327"/>
      <c r="U383" s="326"/>
      <c r="V383" s="334" t="s">
        <v>225</v>
      </c>
      <c r="W383" s="406"/>
      <c r="X383" s="406"/>
      <c r="Y383" s="406">
        <v>40</v>
      </c>
      <c r="Z383" s="353"/>
      <c r="AA383" s="31"/>
      <c r="AB383" s="31"/>
      <c r="AC383" s="315"/>
      <c r="AD383" s="326"/>
      <c r="AE383" s="327"/>
      <c r="AF383" s="328"/>
      <c r="AG383" s="328"/>
      <c r="AH383" s="313"/>
      <c r="AI383" s="428"/>
      <c r="AJ383" s="429"/>
      <c r="AK383" s="312"/>
      <c r="AL383" s="430"/>
      <c r="AM383" s="430">
        <v>300</v>
      </c>
      <c r="AN383" s="330">
        <f>+AM383*Y383</f>
        <v>12000</v>
      </c>
      <c r="AO383" s="430"/>
      <c r="AP383" s="430"/>
      <c r="AQ383" s="429"/>
      <c r="AR383" s="431"/>
      <c r="AS383" s="429"/>
      <c r="AT383" s="431"/>
      <c r="AU383" s="431"/>
      <c r="AV383" s="428"/>
      <c r="AW383" s="430"/>
    </row>
    <row r="384" spans="1:49" ht="16.5">
      <c r="A384" s="315"/>
      <c r="B384" s="316"/>
      <c r="C384" s="317"/>
      <c r="D384" s="31"/>
      <c r="E384" s="32"/>
      <c r="F384" s="544"/>
      <c r="G384" s="316"/>
      <c r="H384" s="318"/>
      <c r="I384" s="578"/>
      <c r="J384" s="548"/>
      <c r="K384" s="550"/>
      <c r="L384" s="550"/>
      <c r="M384" s="548"/>
      <c r="N384" s="316"/>
      <c r="O384" s="318"/>
      <c r="P384" s="315"/>
      <c r="Q384" s="319"/>
      <c r="R384" s="316"/>
      <c r="S384" s="31"/>
      <c r="T384" s="327"/>
      <c r="U384" s="326">
        <v>10</v>
      </c>
      <c r="V384" s="334" t="s">
        <v>390</v>
      </c>
      <c r="W384" s="406"/>
      <c r="X384" s="406">
        <v>1</v>
      </c>
      <c r="Y384" s="406"/>
      <c r="Z384" s="353">
        <f t="shared" si="25"/>
        <v>1</v>
      </c>
      <c r="AA384" s="31"/>
      <c r="AB384" s="31"/>
      <c r="AC384" s="315"/>
      <c r="AD384" s="326"/>
      <c r="AE384" s="327"/>
      <c r="AF384" s="328"/>
      <c r="AG384" s="328"/>
      <c r="AH384" s="313"/>
      <c r="AI384" s="428"/>
      <c r="AJ384" s="429"/>
      <c r="AK384" s="312"/>
      <c r="AL384" s="430"/>
      <c r="AM384" s="430">
        <v>16900</v>
      </c>
      <c r="AN384" s="330">
        <f t="shared" si="24"/>
        <v>16900</v>
      </c>
      <c r="AO384" s="430"/>
      <c r="AP384" s="430"/>
      <c r="AQ384" s="429"/>
      <c r="AR384" s="431"/>
      <c r="AS384" s="429"/>
      <c r="AT384" s="431"/>
      <c r="AU384" s="431"/>
      <c r="AV384" s="428"/>
      <c r="AW384" s="430"/>
    </row>
    <row r="385" spans="1:49" ht="16.5">
      <c r="A385" s="315"/>
      <c r="B385" s="316"/>
      <c r="C385" s="317"/>
      <c r="D385" s="31"/>
      <c r="E385" s="32"/>
      <c r="F385" s="544"/>
      <c r="G385" s="316"/>
      <c r="H385" s="318"/>
      <c r="I385" s="578"/>
      <c r="J385" s="548"/>
      <c r="K385" s="550"/>
      <c r="L385" s="550"/>
      <c r="M385" s="548"/>
      <c r="N385" s="316"/>
      <c r="O385" s="318"/>
      <c r="P385" s="315"/>
      <c r="Q385" s="319"/>
      <c r="R385" s="316"/>
      <c r="S385" s="31"/>
      <c r="T385" s="327"/>
      <c r="U385" s="326">
        <v>11</v>
      </c>
      <c r="V385" s="334" t="s">
        <v>391</v>
      </c>
      <c r="W385" s="406">
        <v>1</v>
      </c>
      <c r="X385" s="406">
        <v>1</v>
      </c>
      <c r="Y385" s="406"/>
      <c r="Z385" s="353">
        <f t="shared" si="25"/>
        <v>2</v>
      </c>
      <c r="AA385" s="31"/>
      <c r="AB385" s="31"/>
      <c r="AC385" s="315"/>
      <c r="AD385" s="326"/>
      <c r="AE385" s="327"/>
      <c r="AF385" s="328"/>
      <c r="AG385" s="328"/>
      <c r="AH385" s="313"/>
      <c r="AI385" s="428"/>
      <c r="AJ385" s="429"/>
      <c r="AK385" s="312"/>
      <c r="AL385" s="430"/>
      <c r="AM385" s="430">
        <v>132000</v>
      </c>
      <c r="AN385" s="330">
        <f t="shared" si="24"/>
        <v>132000</v>
      </c>
      <c r="AO385" s="430"/>
      <c r="AP385" s="430"/>
      <c r="AQ385" s="429"/>
      <c r="AR385" s="431"/>
      <c r="AS385" s="429"/>
      <c r="AT385" s="431"/>
      <c r="AU385" s="431"/>
      <c r="AV385" s="428"/>
      <c r="AW385" s="430"/>
    </row>
    <row r="386" spans="1:49" ht="16.5">
      <c r="A386" s="315"/>
      <c r="B386" s="316"/>
      <c r="C386" s="317"/>
      <c r="D386" s="31"/>
      <c r="E386" s="32"/>
      <c r="F386" s="544"/>
      <c r="G386" s="316"/>
      <c r="H386" s="318"/>
      <c r="I386" s="578"/>
      <c r="J386" s="548"/>
      <c r="K386" s="550"/>
      <c r="L386" s="550"/>
      <c r="M386" s="548"/>
      <c r="N386" s="316"/>
      <c r="O386" s="318"/>
      <c r="P386" s="315"/>
      <c r="Q386" s="319"/>
      <c r="R386" s="316"/>
      <c r="S386" s="31"/>
      <c r="T386" s="327"/>
      <c r="U386" s="326">
        <v>12</v>
      </c>
      <c r="V386" s="334" t="s">
        <v>228</v>
      </c>
      <c r="W386" s="406"/>
      <c r="X386" s="406"/>
      <c r="Y386" s="406">
        <v>30</v>
      </c>
      <c r="Z386" s="353">
        <f t="shared" si="25"/>
        <v>30</v>
      </c>
      <c r="AA386" s="31"/>
      <c r="AB386" s="31"/>
      <c r="AC386" s="315"/>
      <c r="AD386" s="326"/>
      <c r="AE386" s="327"/>
      <c r="AF386" s="328"/>
      <c r="AG386" s="328"/>
      <c r="AH386" s="344"/>
      <c r="AI386" s="432"/>
      <c r="AJ386" s="433"/>
      <c r="AK386" s="346"/>
      <c r="AL386" s="434"/>
      <c r="AM386" s="434">
        <v>360</v>
      </c>
      <c r="AN386" s="330">
        <f>+AM386*Y386</f>
        <v>10800</v>
      </c>
      <c r="AO386" s="434"/>
      <c r="AP386" s="434"/>
      <c r="AQ386" s="433"/>
      <c r="AR386" s="435"/>
      <c r="AS386" s="433"/>
      <c r="AT386" s="435"/>
      <c r="AU386" s="435"/>
      <c r="AV386" s="432"/>
      <c r="AW386" s="434"/>
    </row>
    <row r="387" spans="1:49" ht="16.5">
      <c r="A387" s="355">
        <v>18</v>
      </c>
      <c r="B387" s="290" t="s">
        <v>9</v>
      </c>
      <c r="C387" s="291" t="s">
        <v>392</v>
      </c>
      <c r="D387" s="290"/>
      <c r="E387" s="291"/>
      <c r="F387" s="555" t="s">
        <v>176</v>
      </c>
      <c r="G387" s="290" t="s">
        <v>9</v>
      </c>
      <c r="H387" s="294" t="s">
        <v>205</v>
      </c>
      <c r="I387" s="559">
        <v>358</v>
      </c>
      <c r="J387" s="547" t="s">
        <v>206</v>
      </c>
      <c r="K387" s="563" t="s">
        <v>393</v>
      </c>
      <c r="L387" s="549"/>
      <c r="M387" s="547"/>
      <c r="N387" s="290" t="s">
        <v>9</v>
      </c>
      <c r="O387" s="291"/>
      <c r="P387" s="304"/>
      <c r="Q387" s="378"/>
      <c r="R387" s="293" t="s">
        <v>9</v>
      </c>
      <c r="S387" s="298" t="s">
        <v>8</v>
      </c>
      <c r="T387" s="299">
        <v>3</v>
      </c>
      <c r="U387" s="298">
        <v>1</v>
      </c>
      <c r="V387" s="299" t="s">
        <v>209</v>
      </c>
      <c r="W387" s="300">
        <v>4</v>
      </c>
      <c r="X387" s="301">
        <v>0</v>
      </c>
      <c r="Y387" s="300">
        <v>0</v>
      </c>
      <c r="Z387" s="357">
        <f t="shared" si="25"/>
        <v>4</v>
      </c>
      <c r="AA387" s="293"/>
      <c r="AB387" s="293"/>
      <c r="AC387" s="295"/>
      <c r="AD387" s="304"/>
      <c r="AE387" s="305"/>
      <c r="AF387" s="358"/>
      <c r="AG387" s="360"/>
      <c r="AH387" s="313">
        <v>220000</v>
      </c>
      <c r="AI387" s="329">
        <f>+AH387*I387</f>
        <v>78760000</v>
      </c>
      <c r="AJ387" s="429"/>
      <c r="AK387" s="312"/>
      <c r="AL387" s="430"/>
      <c r="AM387" s="430">
        <v>225000</v>
      </c>
      <c r="AN387" s="311">
        <f>+AM387*W387</f>
        <v>900000</v>
      </c>
      <c r="AO387" s="430">
        <f>SUM(AN387:AN400)</f>
        <v>9610910</v>
      </c>
      <c r="AP387" s="310">
        <f>+AI387+AL387+AO387</f>
        <v>88370910</v>
      </c>
      <c r="AQ387" s="312">
        <v>0</v>
      </c>
      <c r="AR387" s="313">
        <v>0</v>
      </c>
      <c r="AS387" s="312">
        <v>0</v>
      </c>
      <c r="AT387" s="307">
        <f>+AI387*5%</f>
        <v>3938000</v>
      </c>
      <c r="AU387" s="312">
        <f>0.5%*AI387</f>
        <v>393800</v>
      </c>
      <c r="AV387" s="308">
        <f>SUM(AQ387:AU387)</f>
        <v>4331800</v>
      </c>
      <c r="AW387" s="314">
        <f>ROUND(AP387+AV387,-3)</f>
        <v>92703000</v>
      </c>
    </row>
    <row r="388" spans="1:49" ht="16.5">
      <c r="A388" s="418"/>
      <c r="B388" s="419"/>
      <c r="C388" s="318"/>
      <c r="D388" s="419"/>
      <c r="E388" s="318"/>
      <c r="F388" s="556"/>
      <c r="G388" s="419"/>
      <c r="H388" s="317"/>
      <c r="I388" s="560"/>
      <c r="J388" s="548"/>
      <c r="K388" s="564"/>
      <c r="L388" s="550"/>
      <c r="M388" s="548"/>
      <c r="N388" s="419"/>
      <c r="O388" s="318"/>
      <c r="P388" s="326"/>
      <c r="Q388" s="359"/>
      <c r="R388" s="31"/>
      <c r="S388" s="320"/>
      <c r="T388" s="321"/>
      <c r="U388" s="320"/>
      <c r="V388" s="321" t="s">
        <v>209</v>
      </c>
      <c r="W388" s="322"/>
      <c r="X388" s="323">
        <v>7</v>
      </c>
      <c r="Y388" s="322"/>
      <c r="Z388" s="332"/>
      <c r="AA388" s="31"/>
      <c r="AB388" s="31"/>
      <c r="AC388" s="315"/>
      <c r="AD388" s="326"/>
      <c r="AE388" s="327"/>
      <c r="AF388" s="360"/>
      <c r="AG388" s="360"/>
      <c r="AH388" s="313"/>
      <c r="AI388" s="428"/>
      <c r="AJ388" s="429"/>
      <c r="AK388" s="312"/>
      <c r="AL388" s="430"/>
      <c r="AM388" s="430">
        <v>150000</v>
      </c>
      <c r="AN388" s="330">
        <f t="shared" si="24"/>
        <v>1050000</v>
      </c>
      <c r="AO388" s="430"/>
      <c r="AP388" s="430"/>
      <c r="AQ388" s="429"/>
      <c r="AR388" s="431"/>
      <c r="AS388" s="429"/>
      <c r="AT388" s="431"/>
      <c r="AU388" s="431"/>
      <c r="AV388" s="428"/>
      <c r="AW388" s="430"/>
    </row>
    <row r="389" spans="1:49" ht="16.5">
      <c r="A389" s="418"/>
      <c r="B389" s="419"/>
      <c r="C389" s="318"/>
      <c r="D389" s="419"/>
      <c r="E389" s="318"/>
      <c r="F389" s="556"/>
      <c r="G389" s="419"/>
      <c r="H389" s="317"/>
      <c r="I389" s="560"/>
      <c r="J389" s="548"/>
      <c r="K389" s="564"/>
      <c r="L389" s="550"/>
      <c r="M389" s="548"/>
      <c r="N389" s="419"/>
      <c r="O389" s="318"/>
      <c r="P389" s="326"/>
      <c r="Q389" s="359"/>
      <c r="R389" s="31"/>
      <c r="S389" s="320"/>
      <c r="T389" s="321"/>
      <c r="U389" s="320"/>
      <c r="V389" s="321" t="s">
        <v>209</v>
      </c>
      <c r="W389" s="322"/>
      <c r="X389" s="323"/>
      <c r="Y389" s="322">
        <v>60</v>
      </c>
      <c r="Z389" s="332"/>
      <c r="AA389" s="31"/>
      <c r="AB389" s="31"/>
      <c r="AC389" s="315"/>
      <c r="AD389" s="326"/>
      <c r="AE389" s="327"/>
      <c r="AF389" s="360"/>
      <c r="AG389" s="360"/>
      <c r="AH389" s="313"/>
      <c r="AI389" s="428"/>
      <c r="AJ389" s="429"/>
      <c r="AK389" s="312"/>
      <c r="AL389" s="430"/>
      <c r="AM389" s="430">
        <v>50000</v>
      </c>
      <c r="AN389" s="330">
        <f>+AM389*Y389</f>
        <v>3000000</v>
      </c>
      <c r="AO389" s="430"/>
      <c r="AP389" s="430"/>
      <c r="AQ389" s="429"/>
      <c r="AR389" s="431"/>
      <c r="AS389" s="429"/>
      <c r="AT389" s="431"/>
      <c r="AU389" s="431"/>
      <c r="AV389" s="428"/>
      <c r="AW389" s="430"/>
    </row>
    <row r="390" spans="1:49" ht="16.5">
      <c r="A390" s="316"/>
      <c r="B390" s="316" t="s">
        <v>4</v>
      </c>
      <c r="C390" s="317" t="s">
        <v>394</v>
      </c>
      <c r="D390" s="316"/>
      <c r="E390" s="317"/>
      <c r="F390" s="557"/>
      <c r="G390" s="316" t="s">
        <v>4</v>
      </c>
      <c r="H390" s="318" t="s">
        <v>211</v>
      </c>
      <c r="I390" s="561"/>
      <c r="J390" s="548"/>
      <c r="K390" s="564"/>
      <c r="L390" s="550"/>
      <c r="M390" s="548"/>
      <c r="N390" s="316" t="s">
        <v>4</v>
      </c>
      <c r="O390" s="318"/>
      <c r="P390" s="326"/>
      <c r="Q390" s="359"/>
      <c r="R390" s="31"/>
      <c r="S390" s="320"/>
      <c r="T390" s="321"/>
      <c r="U390" s="320">
        <v>2</v>
      </c>
      <c r="V390" s="321" t="s">
        <v>214</v>
      </c>
      <c r="W390" s="322">
        <v>0</v>
      </c>
      <c r="X390" s="323">
        <v>5</v>
      </c>
      <c r="Y390" s="322">
        <v>0</v>
      </c>
      <c r="Z390" s="332">
        <f t="shared" si="25"/>
        <v>5</v>
      </c>
      <c r="AA390" s="31"/>
      <c r="AB390" s="31"/>
      <c r="AC390" s="315"/>
      <c r="AD390" s="326"/>
      <c r="AE390" s="327"/>
      <c r="AF390" s="360"/>
      <c r="AG390" s="360"/>
      <c r="AH390" s="313"/>
      <c r="AI390" s="428"/>
      <c r="AJ390" s="429"/>
      <c r="AK390" s="312"/>
      <c r="AL390" s="430"/>
      <c r="AM390" s="430">
        <v>53050</v>
      </c>
      <c r="AN390" s="330">
        <f t="shared" si="24"/>
        <v>265250</v>
      </c>
      <c r="AO390" s="430"/>
      <c r="AP390" s="430"/>
      <c r="AQ390" s="429"/>
      <c r="AR390" s="431"/>
      <c r="AS390" s="429"/>
      <c r="AT390" s="431"/>
      <c r="AU390" s="431"/>
      <c r="AV390" s="428"/>
      <c r="AW390" s="430"/>
    </row>
    <row r="391" spans="1:49" ht="16.5">
      <c r="A391" s="316"/>
      <c r="B391" s="316"/>
      <c r="C391" s="317"/>
      <c r="D391" s="316"/>
      <c r="E391" s="317"/>
      <c r="F391" s="557"/>
      <c r="G391" s="316"/>
      <c r="H391" s="318"/>
      <c r="I391" s="561"/>
      <c r="J391" s="548"/>
      <c r="K391" s="564"/>
      <c r="L391" s="550"/>
      <c r="M391" s="548"/>
      <c r="N391" s="316"/>
      <c r="O391" s="318"/>
      <c r="P391" s="326"/>
      <c r="Q391" s="359"/>
      <c r="R391" s="31"/>
      <c r="S391" s="320"/>
      <c r="T391" s="321"/>
      <c r="U391" s="320"/>
      <c r="V391" s="321" t="s">
        <v>214</v>
      </c>
      <c r="W391" s="322"/>
      <c r="X391" s="323"/>
      <c r="Y391" s="322">
        <v>22</v>
      </c>
      <c r="Z391" s="332"/>
      <c r="AA391" s="31"/>
      <c r="AB391" s="31"/>
      <c r="AC391" s="315"/>
      <c r="AD391" s="326"/>
      <c r="AE391" s="327"/>
      <c r="AF391" s="360"/>
      <c r="AG391" s="360"/>
      <c r="AH391" s="313"/>
      <c r="AI391" s="428"/>
      <c r="AJ391" s="429"/>
      <c r="AK391" s="429"/>
      <c r="AL391" s="430"/>
      <c r="AM391" s="430">
        <v>9750</v>
      </c>
      <c r="AN391" s="330">
        <f>+AM391*Y391</f>
        <v>214500</v>
      </c>
      <c r="AO391" s="430"/>
      <c r="AP391" s="430"/>
      <c r="AQ391" s="429"/>
      <c r="AR391" s="431"/>
      <c r="AS391" s="429"/>
      <c r="AT391" s="431"/>
      <c r="AU391" s="431"/>
      <c r="AV391" s="428"/>
      <c r="AW391" s="430"/>
    </row>
    <row r="392" spans="1:49" ht="16.5">
      <c r="A392" s="316"/>
      <c r="B392" s="316" t="s">
        <v>6</v>
      </c>
      <c r="C392" s="318" t="s">
        <v>10</v>
      </c>
      <c r="D392" s="316"/>
      <c r="E392" s="318"/>
      <c r="F392" s="557"/>
      <c r="G392" s="316" t="s">
        <v>6</v>
      </c>
      <c r="H392" s="318" t="s">
        <v>7</v>
      </c>
      <c r="I392" s="561"/>
      <c r="J392" s="548"/>
      <c r="K392" s="564"/>
      <c r="L392" s="550"/>
      <c r="M392" s="548"/>
      <c r="N392" s="316" t="s">
        <v>6</v>
      </c>
      <c r="O392" s="318"/>
      <c r="P392" s="326"/>
      <c r="Q392" s="359"/>
      <c r="R392" s="31"/>
      <c r="S392" s="320"/>
      <c r="T392" s="321"/>
      <c r="U392" s="320">
        <v>3</v>
      </c>
      <c r="V392" s="321" t="s">
        <v>395</v>
      </c>
      <c r="W392" s="322">
        <v>0</v>
      </c>
      <c r="X392" s="323">
        <v>3</v>
      </c>
      <c r="Y392" s="322">
        <v>0</v>
      </c>
      <c r="Z392" s="332">
        <f t="shared" si="25"/>
        <v>3</v>
      </c>
      <c r="AA392" s="31"/>
      <c r="AB392" s="31"/>
      <c r="AC392" s="315"/>
      <c r="AD392" s="326"/>
      <c r="AE392" s="327"/>
      <c r="AF392" s="360"/>
      <c r="AG392" s="360"/>
      <c r="AH392" s="313"/>
      <c r="AI392" s="428"/>
      <c r="AJ392" s="429"/>
      <c r="AK392" s="429"/>
      <c r="AL392" s="430"/>
      <c r="AM392" s="430">
        <v>8470</v>
      </c>
      <c r="AN392" s="330">
        <f t="shared" si="24"/>
        <v>25410</v>
      </c>
      <c r="AO392" s="430"/>
      <c r="AP392" s="430"/>
      <c r="AQ392" s="429"/>
      <c r="AR392" s="431"/>
      <c r="AS392" s="429"/>
      <c r="AT392" s="431"/>
      <c r="AU392" s="431"/>
      <c r="AV392" s="428"/>
      <c r="AW392" s="430"/>
    </row>
    <row r="393" spans="1:49" ht="66">
      <c r="A393" s="316"/>
      <c r="B393" s="316" t="s">
        <v>2</v>
      </c>
      <c r="C393" s="317" t="s">
        <v>396</v>
      </c>
      <c r="D393" s="316"/>
      <c r="E393" s="317"/>
      <c r="F393" s="557"/>
      <c r="G393" s="316"/>
      <c r="H393" s="318"/>
      <c r="I393" s="561"/>
      <c r="J393" s="548"/>
      <c r="K393" s="564"/>
      <c r="L393" s="550"/>
      <c r="M393" s="548"/>
      <c r="N393" s="316"/>
      <c r="O393" s="318"/>
      <c r="P393" s="326"/>
      <c r="Q393" s="359"/>
      <c r="R393" s="31"/>
      <c r="S393" s="320"/>
      <c r="T393" s="321"/>
      <c r="U393" s="320"/>
      <c r="V393" s="321" t="s">
        <v>395</v>
      </c>
      <c r="W393" s="322"/>
      <c r="X393" s="323"/>
      <c r="Y393" s="322">
        <v>36</v>
      </c>
      <c r="Z393" s="332"/>
      <c r="AA393" s="31"/>
      <c r="AB393" s="31"/>
      <c r="AC393" s="315"/>
      <c r="AD393" s="326"/>
      <c r="AE393" s="327"/>
      <c r="AF393" s="360"/>
      <c r="AG393" s="360"/>
      <c r="AH393" s="313"/>
      <c r="AI393" s="428"/>
      <c r="AJ393" s="429"/>
      <c r="AK393" s="429"/>
      <c r="AL393" s="430"/>
      <c r="AM393" s="430">
        <v>5050</v>
      </c>
      <c r="AN393" s="330">
        <f>+AM393*Y393</f>
        <v>181800</v>
      </c>
      <c r="AO393" s="430"/>
      <c r="AP393" s="430"/>
      <c r="AQ393" s="429"/>
      <c r="AR393" s="431"/>
      <c r="AS393" s="429"/>
      <c r="AT393" s="431"/>
      <c r="AU393" s="431"/>
      <c r="AV393" s="428"/>
      <c r="AW393" s="430"/>
    </row>
    <row r="394" spans="1:49" ht="16.5">
      <c r="A394" s="316"/>
      <c r="B394" s="316" t="s">
        <v>1</v>
      </c>
      <c r="C394" s="317" t="s">
        <v>397</v>
      </c>
      <c r="D394" s="316"/>
      <c r="E394" s="317"/>
      <c r="F394" s="557"/>
      <c r="G394" s="316"/>
      <c r="H394" s="318"/>
      <c r="I394" s="561"/>
      <c r="J394" s="548"/>
      <c r="K394" s="564"/>
      <c r="L394" s="550"/>
      <c r="M394" s="548"/>
      <c r="N394" s="316"/>
      <c r="O394" s="318"/>
      <c r="P394" s="326"/>
      <c r="Q394" s="359"/>
      <c r="R394" s="31" t="s">
        <v>4</v>
      </c>
      <c r="S394" s="31" t="s">
        <v>3</v>
      </c>
      <c r="T394" s="315">
        <v>3</v>
      </c>
      <c r="U394" s="31">
        <v>1</v>
      </c>
      <c r="V394" s="315" t="s">
        <v>12</v>
      </c>
      <c r="W394" s="335">
        <v>11</v>
      </c>
      <c r="X394" s="336">
        <v>0</v>
      </c>
      <c r="Y394" s="335">
        <v>0</v>
      </c>
      <c r="Z394" s="400">
        <f>SUM(W394:Y394)</f>
        <v>11</v>
      </c>
      <c r="AA394" s="31"/>
      <c r="AB394" s="31"/>
      <c r="AC394" s="315"/>
      <c r="AD394" s="326"/>
      <c r="AE394" s="327"/>
      <c r="AF394" s="360"/>
      <c r="AG394" s="360"/>
      <c r="AH394" s="313"/>
      <c r="AI394" s="428"/>
      <c r="AJ394" s="429"/>
      <c r="AK394" s="429"/>
      <c r="AL394" s="430"/>
      <c r="AM394" s="430">
        <v>15000</v>
      </c>
      <c r="AN394" s="330">
        <f>+AM394*W394</f>
        <v>165000</v>
      </c>
      <c r="AO394" s="430"/>
      <c r="AP394" s="430"/>
      <c r="AQ394" s="429"/>
      <c r="AR394" s="431"/>
      <c r="AS394" s="429"/>
      <c r="AT394" s="431"/>
      <c r="AU394" s="431"/>
      <c r="AV394" s="428"/>
      <c r="AW394" s="430"/>
    </row>
    <row r="395" spans="1:49" ht="16.5">
      <c r="A395" s="316"/>
      <c r="B395" s="316"/>
      <c r="C395" s="317"/>
      <c r="D395" s="316"/>
      <c r="E395" s="317"/>
      <c r="F395" s="557"/>
      <c r="G395" s="316"/>
      <c r="H395" s="318"/>
      <c r="I395" s="561"/>
      <c r="J395" s="548"/>
      <c r="K395" s="564"/>
      <c r="L395" s="550"/>
      <c r="M395" s="548"/>
      <c r="N395" s="316"/>
      <c r="O395" s="318"/>
      <c r="P395" s="326"/>
      <c r="Q395" s="359"/>
      <c r="R395" s="31"/>
      <c r="S395" s="31"/>
      <c r="T395" s="315"/>
      <c r="U395" s="31"/>
      <c r="V395" s="315" t="s">
        <v>12</v>
      </c>
      <c r="W395" s="335"/>
      <c r="X395" s="336">
        <v>30</v>
      </c>
      <c r="Y395" s="335"/>
      <c r="Z395" s="400"/>
      <c r="AA395" s="31"/>
      <c r="AB395" s="31"/>
      <c r="AC395" s="315"/>
      <c r="AD395" s="326"/>
      <c r="AE395" s="327"/>
      <c r="AF395" s="360"/>
      <c r="AG395" s="360"/>
      <c r="AH395" s="313"/>
      <c r="AI395" s="428"/>
      <c r="AJ395" s="429"/>
      <c r="AK395" s="429"/>
      <c r="AL395" s="430"/>
      <c r="AM395" s="430">
        <v>10000</v>
      </c>
      <c r="AN395" s="330">
        <f t="shared" si="24"/>
        <v>300000</v>
      </c>
      <c r="AO395" s="430"/>
      <c r="AP395" s="430"/>
      <c r="AQ395" s="429"/>
      <c r="AR395" s="431"/>
      <c r="AS395" s="429"/>
      <c r="AT395" s="431"/>
      <c r="AU395" s="431"/>
      <c r="AV395" s="428"/>
      <c r="AW395" s="430"/>
    </row>
    <row r="396" spans="1:49" ht="16.5">
      <c r="A396" s="316"/>
      <c r="B396" s="316"/>
      <c r="C396" s="317"/>
      <c r="D396" s="316"/>
      <c r="E396" s="317"/>
      <c r="F396" s="557"/>
      <c r="G396" s="316"/>
      <c r="H396" s="318"/>
      <c r="I396" s="561"/>
      <c r="J396" s="548"/>
      <c r="K396" s="564"/>
      <c r="L396" s="550"/>
      <c r="M396" s="548"/>
      <c r="N396" s="316"/>
      <c r="O396" s="318"/>
      <c r="P396" s="326"/>
      <c r="Q396" s="359"/>
      <c r="R396" s="31"/>
      <c r="S396" s="31"/>
      <c r="T396" s="315"/>
      <c r="U396" s="31"/>
      <c r="V396" s="315" t="s">
        <v>12</v>
      </c>
      <c r="W396" s="335"/>
      <c r="X396" s="336"/>
      <c r="Y396" s="335">
        <v>29</v>
      </c>
      <c r="Z396" s="400"/>
      <c r="AA396" s="31"/>
      <c r="AB396" s="31"/>
      <c r="AC396" s="315"/>
      <c r="AD396" s="326"/>
      <c r="AE396" s="327"/>
      <c r="AF396" s="360"/>
      <c r="AG396" s="360"/>
      <c r="AH396" s="313"/>
      <c r="AI396" s="428"/>
      <c r="AJ396" s="429"/>
      <c r="AK396" s="429"/>
      <c r="AL396" s="430"/>
      <c r="AM396" s="430">
        <v>5000</v>
      </c>
      <c r="AN396" s="330">
        <f>+AM396*Y396</f>
        <v>145000</v>
      </c>
      <c r="AO396" s="430"/>
      <c r="AP396" s="430"/>
      <c r="AQ396" s="429"/>
      <c r="AR396" s="431"/>
      <c r="AS396" s="429"/>
      <c r="AT396" s="431"/>
      <c r="AU396" s="431"/>
      <c r="AV396" s="428"/>
      <c r="AW396" s="430"/>
    </row>
    <row r="397" spans="1:49" ht="16.5">
      <c r="A397" s="316"/>
      <c r="B397" s="316"/>
      <c r="C397" s="317"/>
      <c r="D397" s="316"/>
      <c r="E397" s="317"/>
      <c r="F397" s="557"/>
      <c r="G397" s="316"/>
      <c r="H397" s="318"/>
      <c r="I397" s="561"/>
      <c r="J397" s="548"/>
      <c r="K397" s="564"/>
      <c r="L397" s="550"/>
      <c r="M397" s="548"/>
      <c r="N397" s="316"/>
      <c r="O397" s="318"/>
      <c r="P397" s="326"/>
      <c r="Q397" s="359"/>
      <c r="R397" s="31"/>
      <c r="S397" s="31"/>
      <c r="T397" s="315"/>
      <c r="U397" s="31">
        <v>2</v>
      </c>
      <c r="V397" s="315" t="s">
        <v>268</v>
      </c>
      <c r="W397" s="335">
        <v>0</v>
      </c>
      <c r="X397" s="336">
        <v>0</v>
      </c>
      <c r="Y397" s="335">
        <v>130</v>
      </c>
      <c r="Z397" s="400">
        <f t="shared" ref="Z397:Z400" si="26">SUM(W397:Y397)</f>
        <v>130</v>
      </c>
      <c r="AA397" s="31"/>
      <c r="AB397" s="31"/>
      <c r="AC397" s="315"/>
      <c r="AD397" s="326"/>
      <c r="AE397" s="327"/>
      <c r="AF397" s="360"/>
      <c r="AG397" s="360"/>
      <c r="AH397" s="313"/>
      <c r="AI397" s="428"/>
      <c r="AJ397" s="429"/>
      <c r="AK397" s="429"/>
      <c r="AL397" s="430"/>
      <c r="AM397" s="430">
        <v>865</v>
      </c>
      <c r="AN397" s="330">
        <f>+AM397*Y397</f>
        <v>112450</v>
      </c>
      <c r="AO397" s="430"/>
      <c r="AP397" s="430"/>
      <c r="AQ397" s="429"/>
      <c r="AR397" s="431"/>
      <c r="AS397" s="429"/>
      <c r="AT397" s="431"/>
      <c r="AU397" s="431"/>
      <c r="AV397" s="428"/>
      <c r="AW397" s="430"/>
    </row>
    <row r="398" spans="1:49" ht="16.5">
      <c r="A398" s="316"/>
      <c r="B398" s="316"/>
      <c r="C398" s="317"/>
      <c r="D398" s="316"/>
      <c r="E398" s="317"/>
      <c r="F398" s="557"/>
      <c r="G398" s="316"/>
      <c r="H398" s="318"/>
      <c r="I398" s="561"/>
      <c r="J398" s="548"/>
      <c r="K398" s="564"/>
      <c r="L398" s="550"/>
      <c r="M398" s="548"/>
      <c r="N398" s="316"/>
      <c r="O398" s="318"/>
      <c r="P398" s="326"/>
      <c r="Q398" s="359"/>
      <c r="R398" s="31"/>
      <c r="S398" s="31"/>
      <c r="T398" s="315"/>
      <c r="U398" s="31">
        <v>3</v>
      </c>
      <c r="V398" s="315" t="s">
        <v>170</v>
      </c>
      <c r="W398" s="335">
        <v>5</v>
      </c>
      <c r="X398" s="336"/>
      <c r="Y398" s="335"/>
      <c r="Z398" s="400"/>
      <c r="AA398" s="31"/>
      <c r="AB398" s="31"/>
      <c r="AC398" s="315"/>
      <c r="AD398" s="326"/>
      <c r="AE398" s="327"/>
      <c r="AF398" s="360"/>
      <c r="AG398" s="360"/>
      <c r="AH398" s="313"/>
      <c r="AI398" s="428"/>
      <c r="AJ398" s="429"/>
      <c r="AK398" s="429"/>
      <c r="AL398" s="430"/>
      <c r="AM398" s="430">
        <v>350000</v>
      </c>
      <c r="AN398" s="330">
        <f>+AM398*W398</f>
        <v>1750000</v>
      </c>
      <c r="AO398" s="430"/>
      <c r="AP398" s="430"/>
      <c r="AQ398" s="429"/>
      <c r="AR398" s="431"/>
      <c r="AS398" s="429"/>
      <c r="AT398" s="431"/>
      <c r="AU398" s="431"/>
      <c r="AV398" s="428"/>
      <c r="AW398" s="430"/>
    </row>
    <row r="399" spans="1:49" ht="16.5">
      <c r="A399" s="316"/>
      <c r="B399" s="316"/>
      <c r="C399" s="317"/>
      <c r="D399" s="316"/>
      <c r="E399" s="317"/>
      <c r="F399" s="557"/>
      <c r="G399" s="316"/>
      <c r="H399" s="318"/>
      <c r="I399" s="561"/>
      <c r="J399" s="548"/>
      <c r="K399" s="564"/>
      <c r="L399" s="550"/>
      <c r="M399" s="548"/>
      <c r="N399" s="316"/>
      <c r="O399" s="318"/>
      <c r="P399" s="326"/>
      <c r="Q399" s="359"/>
      <c r="R399" s="31"/>
      <c r="S399" s="31"/>
      <c r="T399" s="315"/>
      <c r="U399" s="31"/>
      <c r="V399" s="315" t="s">
        <v>170</v>
      </c>
      <c r="W399" s="335"/>
      <c r="X399" s="336">
        <v>4</v>
      </c>
      <c r="Y399" s="335"/>
      <c r="Z399" s="400"/>
      <c r="AA399" s="31"/>
      <c r="AB399" s="31"/>
      <c r="AC399" s="315"/>
      <c r="AD399" s="326"/>
      <c r="AE399" s="327"/>
      <c r="AF399" s="360"/>
      <c r="AG399" s="360"/>
      <c r="AH399" s="313"/>
      <c r="AI399" s="428"/>
      <c r="AJ399" s="429"/>
      <c r="AK399" s="429"/>
      <c r="AL399" s="430"/>
      <c r="AM399" s="430">
        <v>231000</v>
      </c>
      <c r="AN399" s="330">
        <f t="shared" ref="AN399:AN462" si="27">+AM399*X399</f>
        <v>924000</v>
      </c>
      <c r="AO399" s="430"/>
      <c r="AP399" s="430"/>
      <c r="AQ399" s="429"/>
      <c r="AR399" s="431"/>
      <c r="AS399" s="429"/>
      <c r="AT399" s="431"/>
      <c r="AU399" s="431"/>
      <c r="AV399" s="428"/>
      <c r="AW399" s="430"/>
    </row>
    <row r="400" spans="1:49" ht="16.5">
      <c r="A400" s="316"/>
      <c r="B400" s="316"/>
      <c r="C400" s="317"/>
      <c r="D400" s="316"/>
      <c r="E400" s="317"/>
      <c r="F400" s="557"/>
      <c r="G400" s="316"/>
      <c r="H400" s="318"/>
      <c r="I400" s="561"/>
      <c r="J400" s="548"/>
      <c r="K400" s="564"/>
      <c r="L400" s="554"/>
      <c r="M400" s="553"/>
      <c r="N400" s="316"/>
      <c r="O400" s="318"/>
      <c r="P400" s="326"/>
      <c r="Q400" s="359"/>
      <c r="R400" s="31"/>
      <c r="S400" s="31"/>
      <c r="T400" s="315"/>
      <c r="U400" s="31"/>
      <c r="V400" s="315" t="s">
        <v>170</v>
      </c>
      <c r="W400" s="335">
        <v>0</v>
      </c>
      <c r="X400" s="336">
        <v>0</v>
      </c>
      <c r="Y400" s="335">
        <v>5</v>
      </c>
      <c r="Z400" s="400">
        <f t="shared" si="26"/>
        <v>5</v>
      </c>
      <c r="AA400" s="31"/>
      <c r="AB400" s="31"/>
      <c r="AC400" s="315"/>
      <c r="AD400" s="326"/>
      <c r="AE400" s="327"/>
      <c r="AF400" s="360"/>
      <c r="AG400" s="360"/>
      <c r="AH400" s="344"/>
      <c r="AI400" s="432"/>
      <c r="AJ400" s="433"/>
      <c r="AK400" s="433"/>
      <c r="AL400" s="434"/>
      <c r="AM400" s="434">
        <v>115500</v>
      </c>
      <c r="AN400" s="330">
        <f>+AM400*Y400</f>
        <v>577500</v>
      </c>
      <c r="AO400" s="434"/>
      <c r="AP400" s="434"/>
      <c r="AQ400" s="433"/>
      <c r="AR400" s="435"/>
      <c r="AS400" s="433"/>
      <c r="AT400" s="435"/>
      <c r="AU400" s="435"/>
      <c r="AV400" s="432"/>
      <c r="AW400" s="434"/>
    </row>
    <row r="401" spans="1:49" ht="16.5">
      <c r="A401" s="355">
        <v>19</v>
      </c>
      <c r="B401" s="290" t="s">
        <v>9</v>
      </c>
      <c r="C401" s="291" t="s">
        <v>398</v>
      </c>
      <c r="D401" s="290"/>
      <c r="E401" s="291"/>
      <c r="F401" s="543" t="s">
        <v>399</v>
      </c>
      <c r="G401" s="290" t="s">
        <v>9</v>
      </c>
      <c r="H401" s="294" t="s">
        <v>205</v>
      </c>
      <c r="I401" s="577">
        <v>147</v>
      </c>
      <c r="J401" s="547" t="s">
        <v>206</v>
      </c>
      <c r="K401" s="563"/>
      <c r="L401" s="566" t="s">
        <v>11</v>
      </c>
      <c r="M401" s="568" t="s">
        <v>11</v>
      </c>
      <c r="N401" s="290" t="s">
        <v>9</v>
      </c>
      <c r="O401" s="294"/>
      <c r="P401" s="304"/>
      <c r="Q401" s="378"/>
      <c r="R401" s="293" t="s">
        <v>9</v>
      </c>
      <c r="S401" s="298" t="s">
        <v>8</v>
      </c>
      <c r="T401" s="299"/>
      <c r="U401" s="298"/>
      <c r="V401" s="299"/>
      <c r="W401" s="300"/>
      <c r="X401" s="301"/>
      <c r="Y401" s="300"/>
      <c r="Z401" s="411"/>
      <c r="AA401" s="292"/>
      <c r="AB401" s="351"/>
      <c r="AC401" s="295"/>
      <c r="AD401" s="572"/>
      <c r="AE401" s="547"/>
      <c r="AF401" s="573"/>
      <c r="AG401" s="360"/>
      <c r="AH401" s="313">
        <v>220000</v>
      </c>
      <c r="AI401" s="329">
        <f>+AH401*I401</f>
        <v>32340000</v>
      </c>
      <c r="AJ401" s="312"/>
      <c r="AK401" s="312"/>
      <c r="AL401" s="314"/>
      <c r="AM401" s="314"/>
      <c r="AN401" s="311">
        <f t="shared" si="27"/>
        <v>0</v>
      </c>
      <c r="AO401" s="314">
        <f>SUM(AN401:AN406)</f>
        <v>0</v>
      </c>
      <c r="AP401" s="310">
        <f>+AI401+AL401+AO401</f>
        <v>32340000</v>
      </c>
      <c r="AQ401" s="312">
        <v>0</v>
      </c>
      <c r="AR401" s="313">
        <v>0</v>
      </c>
      <c r="AS401" s="312">
        <v>0</v>
      </c>
      <c r="AT401" s="307">
        <f>+AI401*5%</f>
        <v>1617000</v>
      </c>
      <c r="AU401" s="312">
        <f>0.5%*AI401</f>
        <v>161700</v>
      </c>
      <c r="AV401" s="308">
        <f>SUM(AQ401:AU401)</f>
        <v>1778700</v>
      </c>
      <c r="AW401" s="314">
        <f>ROUND(AP401+AV401,-3)</f>
        <v>34119000</v>
      </c>
    </row>
    <row r="402" spans="1:49" ht="16.5">
      <c r="A402" s="316"/>
      <c r="B402" s="316" t="s">
        <v>4</v>
      </c>
      <c r="C402" s="317" t="s">
        <v>400</v>
      </c>
      <c r="D402" s="316"/>
      <c r="E402" s="317"/>
      <c r="F402" s="544"/>
      <c r="G402" s="316" t="s">
        <v>4</v>
      </c>
      <c r="H402" s="318" t="s">
        <v>211</v>
      </c>
      <c r="I402" s="578"/>
      <c r="J402" s="548"/>
      <c r="K402" s="564"/>
      <c r="L402" s="550"/>
      <c r="M402" s="570"/>
      <c r="N402" s="316" t="s">
        <v>4</v>
      </c>
      <c r="O402" s="317"/>
      <c r="P402" s="326"/>
      <c r="Q402" s="359"/>
      <c r="R402" s="31"/>
      <c r="S402" s="320"/>
      <c r="T402" s="321"/>
      <c r="U402" s="320"/>
      <c r="V402" s="321"/>
      <c r="W402" s="322"/>
      <c r="X402" s="323"/>
      <c r="Y402" s="322"/>
      <c r="Z402" s="389"/>
      <c r="AA402" s="31"/>
      <c r="AB402" s="32"/>
      <c r="AC402" s="315"/>
      <c r="AD402" s="570"/>
      <c r="AE402" s="548"/>
      <c r="AF402" s="574"/>
      <c r="AG402" s="360"/>
      <c r="AH402" s="313"/>
      <c r="AI402" s="329"/>
      <c r="AJ402" s="312"/>
      <c r="AK402" s="312"/>
      <c r="AL402" s="314"/>
      <c r="AM402" s="314"/>
      <c r="AN402" s="330">
        <f t="shared" si="27"/>
        <v>0</v>
      </c>
      <c r="AO402" s="314"/>
      <c r="AP402" s="314"/>
      <c r="AQ402" s="312"/>
      <c r="AR402" s="313"/>
      <c r="AS402" s="312"/>
      <c r="AT402" s="313"/>
      <c r="AU402" s="313"/>
      <c r="AV402" s="329"/>
      <c r="AW402" s="314"/>
    </row>
    <row r="403" spans="1:49" ht="16.5">
      <c r="A403" s="316"/>
      <c r="B403" s="316" t="s">
        <v>6</v>
      </c>
      <c r="C403" s="318" t="s">
        <v>401</v>
      </c>
      <c r="D403" s="316"/>
      <c r="E403" s="318"/>
      <c r="F403" s="544"/>
      <c r="G403" s="316" t="s">
        <v>6</v>
      </c>
      <c r="H403" s="318" t="s">
        <v>7</v>
      </c>
      <c r="I403" s="578"/>
      <c r="J403" s="548"/>
      <c r="K403" s="564"/>
      <c r="L403" s="550"/>
      <c r="M403" s="570"/>
      <c r="N403" s="316"/>
      <c r="O403" s="317"/>
      <c r="P403" s="326"/>
      <c r="Q403" s="359"/>
      <c r="R403" s="31" t="s">
        <v>4</v>
      </c>
      <c r="S403" s="31" t="s">
        <v>3</v>
      </c>
      <c r="T403" s="321"/>
      <c r="U403" s="320"/>
      <c r="V403" s="321"/>
      <c r="W403" s="322"/>
      <c r="X403" s="323"/>
      <c r="Y403" s="322"/>
      <c r="Z403" s="389"/>
      <c r="AA403" s="31"/>
      <c r="AB403" s="32"/>
      <c r="AC403" s="315"/>
      <c r="AD403" s="570"/>
      <c r="AE403" s="548"/>
      <c r="AF403" s="574"/>
      <c r="AG403" s="360"/>
      <c r="AH403" s="313"/>
      <c r="AI403" s="329"/>
      <c r="AJ403" s="312"/>
      <c r="AK403" s="312"/>
      <c r="AL403" s="314"/>
      <c r="AM403" s="314"/>
      <c r="AN403" s="330">
        <f t="shared" si="27"/>
        <v>0</v>
      </c>
      <c r="AO403" s="314"/>
      <c r="AP403" s="314"/>
      <c r="AQ403" s="312"/>
      <c r="AR403" s="313"/>
      <c r="AS403" s="312"/>
      <c r="AT403" s="313"/>
      <c r="AU403" s="313"/>
      <c r="AV403" s="329"/>
      <c r="AW403" s="314"/>
    </row>
    <row r="404" spans="1:49" ht="66">
      <c r="A404" s="316"/>
      <c r="B404" s="316" t="s">
        <v>2</v>
      </c>
      <c r="C404" s="317" t="s">
        <v>402</v>
      </c>
      <c r="D404" s="316"/>
      <c r="E404" s="317"/>
      <c r="F404" s="544"/>
      <c r="G404" s="316"/>
      <c r="H404" s="318"/>
      <c r="I404" s="578"/>
      <c r="J404" s="548"/>
      <c r="K404" s="564"/>
      <c r="L404" s="550"/>
      <c r="M404" s="570"/>
      <c r="N404" s="316"/>
      <c r="O404" s="317"/>
      <c r="P404" s="326"/>
      <c r="Q404" s="359"/>
      <c r="R404" s="31"/>
      <c r="S404" s="320"/>
      <c r="T404" s="321"/>
      <c r="U404" s="320"/>
      <c r="V404" s="321"/>
      <c r="W404" s="322"/>
      <c r="X404" s="323"/>
      <c r="Y404" s="322"/>
      <c r="Z404" s="389"/>
      <c r="AA404" s="31"/>
      <c r="AB404" s="32"/>
      <c r="AC404" s="327"/>
      <c r="AD404" s="570"/>
      <c r="AE404" s="548"/>
      <c r="AF404" s="574"/>
      <c r="AG404" s="360"/>
      <c r="AH404" s="313"/>
      <c r="AI404" s="329"/>
      <c r="AJ404" s="312"/>
      <c r="AK404" s="312"/>
      <c r="AL404" s="314"/>
      <c r="AM404" s="314"/>
      <c r="AN404" s="330">
        <f t="shared" si="27"/>
        <v>0</v>
      </c>
      <c r="AO404" s="314"/>
      <c r="AP404" s="314"/>
      <c r="AQ404" s="312"/>
      <c r="AR404" s="313"/>
      <c r="AS404" s="312"/>
      <c r="AT404" s="313"/>
      <c r="AU404" s="313"/>
      <c r="AV404" s="329"/>
      <c r="AW404" s="314"/>
    </row>
    <row r="405" spans="1:49" ht="16.5">
      <c r="A405" s="316"/>
      <c r="B405" s="316" t="s">
        <v>1</v>
      </c>
      <c r="C405" s="317" t="s">
        <v>403</v>
      </c>
      <c r="D405" s="316"/>
      <c r="E405" s="317"/>
      <c r="F405" s="544"/>
      <c r="G405" s="316"/>
      <c r="H405" s="318"/>
      <c r="I405" s="578"/>
      <c r="J405" s="548"/>
      <c r="K405" s="564"/>
      <c r="L405" s="550"/>
      <c r="M405" s="570"/>
      <c r="N405" s="316"/>
      <c r="O405" s="317"/>
      <c r="P405" s="326"/>
      <c r="Q405" s="359"/>
      <c r="R405" s="31"/>
      <c r="S405" s="31"/>
      <c r="T405" s="321"/>
      <c r="U405" s="320"/>
      <c r="V405" s="321"/>
      <c r="W405" s="322"/>
      <c r="X405" s="323"/>
      <c r="Y405" s="322"/>
      <c r="Z405" s="389"/>
      <c r="AA405" s="31"/>
      <c r="AB405" s="32"/>
      <c r="AC405" s="327"/>
      <c r="AD405" s="570"/>
      <c r="AE405" s="548"/>
      <c r="AF405" s="574"/>
      <c r="AG405" s="360"/>
      <c r="AH405" s="313"/>
      <c r="AI405" s="329"/>
      <c r="AJ405" s="312"/>
      <c r="AK405" s="312"/>
      <c r="AL405" s="314"/>
      <c r="AM405" s="314"/>
      <c r="AN405" s="330">
        <f t="shared" si="27"/>
        <v>0</v>
      </c>
      <c r="AO405" s="314"/>
      <c r="AP405" s="314"/>
      <c r="AQ405" s="312"/>
      <c r="AR405" s="313"/>
      <c r="AS405" s="312"/>
      <c r="AT405" s="313"/>
      <c r="AU405" s="313"/>
      <c r="AV405" s="329"/>
      <c r="AW405" s="314"/>
    </row>
    <row r="406" spans="1:49" ht="16.5">
      <c r="A406" s="316"/>
      <c r="B406" s="316"/>
      <c r="C406" s="317"/>
      <c r="D406" s="316"/>
      <c r="E406" s="317"/>
      <c r="F406" s="544"/>
      <c r="G406" s="316"/>
      <c r="H406" s="318"/>
      <c r="I406" s="578"/>
      <c r="J406" s="548"/>
      <c r="K406" s="564"/>
      <c r="L406" s="550"/>
      <c r="M406" s="570"/>
      <c r="N406" s="316"/>
      <c r="O406" s="317"/>
      <c r="P406" s="326"/>
      <c r="Q406" s="359"/>
      <c r="R406" s="31"/>
      <c r="S406" s="320"/>
      <c r="T406" s="321"/>
      <c r="U406" s="320"/>
      <c r="V406" s="321"/>
      <c r="W406" s="322"/>
      <c r="X406" s="323"/>
      <c r="Y406" s="322"/>
      <c r="Z406" s="389"/>
      <c r="AA406" s="31"/>
      <c r="AB406" s="32"/>
      <c r="AC406" s="327"/>
      <c r="AD406" s="570"/>
      <c r="AE406" s="548"/>
      <c r="AF406" s="574"/>
      <c r="AG406" s="360"/>
      <c r="AH406" s="344"/>
      <c r="AI406" s="345"/>
      <c r="AJ406" s="346"/>
      <c r="AK406" s="346"/>
      <c r="AL406" s="347"/>
      <c r="AM406" s="347"/>
      <c r="AN406" s="330">
        <f t="shared" si="27"/>
        <v>0</v>
      </c>
      <c r="AO406" s="347"/>
      <c r="AP406" s="347"/>
      <c r="AQ406" s="346"/>
      <c r="AR406" s="344"/>
      <c r="AS406" s="346"/>
      <c r="AT406" s="344"/>
      <c r="AU406" s="344"/>
      <c r="AV406" s="345"/>
      <c r="AW406" s="347"/>
    </row>
    <row r="407" spans="1:49" ht="16.5">
      <c r="A407" s="355">
        <v>20</v>
      </c>
      <c r="B407" s="290" t="s">
        <v>9</v>
      </c>
      <c r="C407" s="291" t="s">
        <v>404</v>
      </c>
      <c r="D407" s="290"/>
      <c r="E407" s="291"/>
      <c r="F407" s="543" t="s">
        <v>405</v>
      </c>
      <c r="G407" s="290" t="s">
        <v>9</v>
      </c>
      <c r="H407" s="294" t="s">
        <v>205</v>
      </c>
      <c r="I407" s="577">
        <v>995</v>
      </c>
      <c r="J407" s="547" t="s">
        <v>206</v>
      </c>
      <c r="K407" s="563" t="s">
        <v>406</v>
      </c>
      <c r="L407" s="566" t="s">
        <v>11</v>
      </c>
      <c r="M407" s="568" t="s">
        <v>11</v>
      </c>
      <c r="N407" s="290" t="s">
        <v>9</v>
      </c>
      <c r="O407" s="294" t="s">
        <v>314</v>
      </c>
      <c r="P407" s="304"/>
      <c r="Q407" s="378">
        <v>11</v>
      </c>
      <c r="R407" s="292" t="s">
        <v>9</v>
      </c>
      <c r="S407" s="298" t="s">
        <v>8</v>
      </c>
      <c r="T407" s="299">
        <v>1</v>
      </c>
      <c r="U407" s="298">
        <v>1</v>
      </c>
      <c r="V407" s="299" t="s">
        <v>209</v>
      </c>
      <c r="W407" s="300">
        <v>38</v>
      </c>
      <c r="X407" s="301"/>
      <c r="Y407" s="300">
        <v>0</v>
      </c>
      <c r="Z407" s="350">
        <f>SUM(W407:Y407)</f>
        <v>38</v>
      </c>
      <c r="AA407" s="292"/>
      <c r="AB407" s="351"/>
      <c r="AC407" s="295"/>
      <c r="AD407" s="572"/>
      <c r="AE407" s="547"/>
      <c r="AF407" s="573"/>
      <c r="AG407" s="360"/>
      <c r="AH407" s="313">
        <v>220000</v>
      </c>
      <c r="AI407" s="329">
        <f>+AH407*I407</f>
        <v>218900000</v>
      </c>
      <c r="AJ407" s="312">
        <v>180000</v>
      </c>
      <c r="AK407" s="312">
        <f>+(AJ407*Q407)*0.5</f>
        <v>990000</v>
      </c>
      <c r="AL407" s="314">
        <f>SUM(AK407:AK408)</f>
        <v>2240000</v>
      </c>
      <c r="AM407" s="314">
        <v>225000</v>
      </c>
      <c r="AN407" s="311">
        <f>+AM407*W407</f>
        <v>8550000</v>
      </c>
      <c r="AO407" s="314">
        <f>SUM(AN407:AN423)</f>
        <v>79331750</v>
      </c>
      <c r="AP407" s="310">
        <f>+AI407+AL407+AO407</f>
        <v>300471750</v>
      </c>
      <c r="AQ407" s="312">
        <v>0</v>
      </c>
      <c r="AR407" s="313">
        <v>0</v>
      </c>
      <c r="AS407" s="312">
        <v>0</v>
      </c>
      <c r="AT407" s="307">
        <f>+AI407*5%</f>
        <v>10945000</v>
      </c>
      <c r="AU407" s="312">
        <f>0.5%*AI407</f>
        <v>1094500</v>
      </c>
      <c r="AV407" s="308">
        <f>SUM(AQ407:AU407)</f>
        <v>12039500</v>
      </c>
      <c r="AW407" s="314">
        <f>ROUND(AP407+AV407,-3)</f>
        <v>312511000</v>
      </c>
    </row>
    <row r="408" spans="1:49" ht="16.5">
      <c r="A408" s="316"/>
      <c r="B408" s="316" t="s">
        <v>4</v>
      </c>
      <c r="C408" s="317" t="s">
        <v>400</v>
      </c>
      <c r="D408" s="316"/>
      <c r="E408" s="317"/>
      <c r="F408" s="544"/>
      <c r="G408" s="316" t="s">
        <v>4</v>
      </c>
      <c r="H408" s="318" t="s">
        <v>211</v>
      </c>
      <c r="I408" s="578"/>
      <c r="J408" s="548"/>
      <c r="K408" s="564"/>
      <c r="L408" s="550"/>
      <c r="M408" s="570"/>
      <c r="N408" s="316" t="s">
        <v>4</v>
      </c>
      <c r="O408" s="317" t="s">
        <v>5</v>
      </c>
      <c r="P408" s="326">
        <v>1</v>
      </c>
      <c r="Q408" s="359"/>
      <c r="R408" s="31"/>
      <c r="S408" s="320"/>
      <c r="T408" s="321"/>
      <c r="U408" s="320"/>
      <c r="V408" s="321" t="s">
        <v>209</v>
      </c>
      <c r="W408" s="322"/>
      <c r="X408" s="323"/>
      <c r="Y408" s="322">
        <v>50</v>
      </c>
      <c r="Z408" s="396"/>
      <c r="AA408" s="31"/>
      <c r="AB408" s="32"/>
      <c r="AC408" s="315"/>
      <c r="AD408" s="570"/>
      <c r="AE408" s="548"/>
      <c r="AF408" s="574"/>
      <c r="AG408" s="360"/>
      <c r="AH408" s="313"/>
      <c r="AI408" s="329"/>
      <c r="AJ408" s="312">
        <v>2500000</v>
      </c>
      <c r="AK408" s="312">
        <f>+(AJ408*P408)*0.5</f>
        <v>1250000</v>
      </c>
      <c r="AL408" s="314"/>
      <c r="AM408" s="314">
        <v>50000</v>
      </c>
      <c r="AN408" s="330">
        <f>+AM408*Y408</f>
        <v>2500000</v>
      </c>
      <c r="AO408" s="314"/>
      <c r="AP408" s="314"/>
      <c r="AQ408" s="312"/>
      <c r="AR408" s="313"/>
      <c r="AS408" s="312"/>
      <c r="AT408" s="313"/>
      <c r="AU408" s="313"/>
      <c r="AV408" s="329"/>
      <c r="AW408" s="314"/>
    </row>
    <row r="409" spans="1:49" ht="16.5">
      <c r="A409" s="316"/>
      <c r="B409" s="316" t="s">
        <v>6</v>
      </c>
      <c r="C409" s="318" t="s">
        <v>401</v>
      </c>
      <c r="D409" s="316"/>
      <c r="E409" s="318"/>
      <c r="F409" s="544"/>
      <c r="G409" s="316" t="s">
        <v>6</v>
      </c>
      <c r="H409" s="318" t="s">
        <v>7</v>
      </c>
      <c r="I409" s="578"/>
      <c r="J409" s="548"/>
      <c r="K409" s="564"/>
      <c r="L409" s="550"/>
      <c r="M409" s="570"/>
      <c r="N409" s="316"/>
      <c r="O409" s="317"/>
      <c r="P409" s="326"/>
      <c r="Q409" s="359"/>
      <c r="R409" s="31" t="s">
        <v>4</v>
      </c>
      <c r="S409" s="320" t="s">
        <v>3</v>
      </c>
      <c r="T409" s="321">
        <v>8</v>
      </c>
      <c r="U409" s="320">
        <v>1</v>
      </c>
      <c r="V409" s="321" t="s">
        <v>170</v>
      </c>
      <c r="W409" s="322">
        <v>0</v>
      </c>
      <c r="X409" s="323">
        <v>250</v>
      </c>
      <c r="Y409" s="322">
        <v>0</v>
      </c>
      <c r="Z409" s="353">
        <f>SUM(W409:Y409)</f>
        <v>250</v>
      </c>
      <c r="AA409" s="31"/>
      <c r="AB409" s="32"/>
      <c r="AC409" s="315"/>
      <c r="AD409" s="570"/>
      <c r="AE409" s="548"/>
      <c r="AF409" s="574"/>
      <c r="AG409" s="360"/>
      <c r="AH409" s="313"/>
      <c r="AI409" s="329"/>
      <c r="AJ409" s="312"/>
      <c r="AK409" s="312"/>
      <c r="AL409" s="314"/>
      <c r="AM409" s="314">
        <v>231000</v>
      </c>
      <c r="AN409" s="330">
        <f t="shared" si="27"/>
        <v>57750000</v>
      </c>
      <c r="AO409" s="314"/>
      <c r="AP409" s="314"/>
      <c r="AQ409" s="312"/>
      <c r="AR409" s="313"/>
      <c r="AS409" s="312"/>
      <c r="AT409" s="313"/>
      <c r="AU409" s="312"/>
      <c r="AV409" s="329"/>
      <c r="AW409" s="314"/>
    </row>
    <row r="410" spans="1:49" ht="66">
      <c r="A410" s="316"/>
      <c r="B410" s="316" t="s">
        <v>2</v>
      </c>
      <c r="C410" s="317" t="s">
        <v>402</v>
      </c>
      <c r="D410" s="316"/>
      <c r="E410" s="317"/>
      <c r="F410" s="544"/>
      <c r="G410" s="316"/>
      <c r="H410" s="318"/>
      <c r="I410" s="578"/>
      <c r="J410" s="548"/>
      <c r="K410" s="564"/>
      <c r="L410" s="550"/>
      <c r="M410" s="570"/>
      <c r="N410" s="316"/>
      <c r="O410" s="317"/>
      <c r="P410" s="326"/>
      <c r="Q410" s="359"/>
      <c r="R410" s="31"/>
      <c r="S410" s="320"/>
      <c r="T410" s="321"/>
      <c r="U410" s="320">
        <v>2</v>
      </c>
      <c r="V410" s="321" t="s">
        <v>407</v>
      </c>
      <c r="W410" s="322">
        <v>25</v>
      </c>
      <c r="X410" s="323">
        <v>0</v>
      </c>
      <c r="Y410" s="322">
        <v>0</v>
      </c>
      <c r="Z410" s="353">
        <f t="shared" ref="Z410:Z420" si="28">SUM(W410:Y410)</f>
        <v>25</v>
      </c>
      <c r="AA410" s="31"/>
      <c r="AB410" s="32"/>
      <c r="AC410" s="327"/>
      <c r="AD410" s="570"/>
      <c r="AE410" s="548"/>
      <c r="AF410" s="574"/>
      <c r="AG410" s="360"/>
      <c r="AH410" s="313"/>
      <c r="AI410" s="329"/>
      <c r="AJ410" s="312"/>
      <c r="AK410" s="312"/>
      <c r="AL410" s="314"/>
      <c r="AM410" s="314">
        <v>50000</v>
      </c>
      <c r="AN410" s="330">
        <f>+AM410*W410</f>
        <v>1250000</v>
      </c>
      <c r="AO410" s="314"/>
      <c r="AP410" s="314"/>
      <c r="AQ410" s="312"/>
      <c r="AR410" s="313"/>
      <c r="AS410" s="312"/>
      <c r="AT410" s="313"/>
      <c r="AU410" s="313"/>
      <c r="AV410" s="329"/>
      <c r="AW410" s="314"/>
    </row>
    <row r="411" spans="1:49" ht="16.5">
      <c r="A411" s="316"/>
      <c r="B411" s="316" t="s">
        <v>1</v>
      </c>
      <c r="C411" s="317" t="s">
        <v>403</v>
      </c>
      <c r="D411" s="316"/>
      <c r="E411" s="317"/>
      <c r="F411" s="544"/>
      <c r="G411" s="316"/>
      <c r="H411" s="318"/>
      <c r="I411" s="578"/>
      <c r="J411" s="548"/>
      <c r="K411" s="564"/>
      <c r="L411" s="550"/>
      <c r="M411" s="570"/>
      <c r="N411" s="316"/>
      <c r="O411" s="317"/>
      <c r="P411" s="326"/>
      <c r="Q411" s="359"/>
      <c r="R411" s="31"/>
      <c r="S411" s="320"/>
      <c r="T411" s="321"/>
      <c r="U411" s="320">
        <v>3</v>
      </c>
      <c r="V411" s="321" t="s">
        <v>171</v>
      </c>
      <c r="W411" s="322">
        <v>3</v>
      </c>
      <c r="X411" s="323">
        <v>0</v>
      </c>
      <c r="Y411" s="322">
        <v>0</v>
      </c>
      <c r="Z411" s="353">
        <f t="shared" si="28"/>
        <v>3</v>
      </c>
      <c r="AA411" s="31"/>
      <c r="AB411" s="32"/>
      <c r="AC411" s="327"/>
      <c r="AD411" s="570"/>
      <c r="AE411" s="548"/>
      <c r="AF411" s="574"/>
      <c r="AG411" s="360"/>
      <c r="AH411" s="313"/>
      <c r="AI411" s="329"/>
      <c r="AJ411" s="312"/>
      <c r="AK411" s="312"/>
      <c r="AL411" s="314"/>
      <c r="AM411" s="314">
        <v>200000</v>
      </c>
      <c r="AN411" s="330">
        <f>+AM411*W411</f>
        <v>600000</v>
      </c>
      <c r="AO411" s="314"/>
      <c r="AP411" s="314"/>
      <c r="AQ411" s="312"/>
      <c r="AR411" s="313"/>
      <c r="AS411" s="312"/>
      <c r="AT411" s="313"/>
      <c r="AU411" s="313"/>
      <c r="AV411" s="329"/>
      <c r="AW411" s="314"/>
    </row>
    <row r="412" spans="1:49" ht="16.5">
      <c r="A412" s="316"/>
      <c r="B412" s="316"/>
      <c r="C412" s="317"/>
      <c r="D412" s="316"/>
      <c r="E412" s="317"/>
      <c r="F412" s="544"/>
      <c r="G412" s="316"/>
      <c r="H412" s="318"/>
      <c r="I412" s="578"/>
      <c r="J412" s="548"/>
      <c r="K412" s="564"/>
      <c r="L412" s="550"/>
      <c r="M412" s="570"/>
      <c r="N412" s="316"/>
      <c r="O412" s="317"/>
      <c r="P412" s="326"/>
      <c r="Q412" s="359"/>
      <c r="R412" s="31"/>
      <c r="S412" s="320"/>
      <c r="T412" s="321"/>
      <c r="U412" s="320"/>
      <c r="V412" s="321" t="s">
        <v>171</v>
      </c>
      <c r="W412" s="322"/>
      <c r="X412" s="323">
        <v>1</v>
      </c>
      <c r="Y412" s="322"/>
      <c r="Z412" s="353"/>
      <c r="AA412" s="31"/>
      <c r="AB412" s="32"/>
      <c r="AC412" s="327"/>
      <c r="AD412" s="570"/>
      <c r="AE412" s="548"/>
      <c r="AF412" s="574"/>
      <c r="AG412" s="360"/>
      <c r="AH412" s="313"/>
      <c r="AI412" s="329"/>
      <c r="AJ412" s="312"/>
      <c r="AK412" s="312"/>
      <c r="AL412" s="314"/>
      <c r="AM412" s="314">
        <v>132000</v>
      </c>
      <c r="AN412" s="330">
        <f t="shared" si="27"/>
        <v>132000</v>
      </c>
      <c r="AO412" s="314"/>
      <c r="AP412" s="314"/>
      <c r="AQ412" s="312"/>
      <c r="AR412" s="313"/>
      <c r="AS412" s="312"/>
      <c r="AT412" s="313"/>
      <c r="AU412" s="313"/>
      <c r="AV412" s="329"/>
      <c r="AW412" s="314"/>
    </row>
    <row r="413" spans="1:49" ht="16.5">
      <c r="A413" s="316"/>
      <c r="B413" s="316"/>
      <c r="C413" s="317"/>
      <c r="D413" s="316"/>
      <c r="E413" s="317"/>
      <c r="F413" s="544"/>
      <c r="G413" s="316"/>
      <c r="H413" s="318"/>
      <c r="I413" s="578"/>
      <c r="J413" s="548"/>
      <c r="K413" s="564"/>
      <c r="L413" s="550"/>
      <c r="M413" s="570"/>
      <c r="N413" s="316"/>
      <c r="O413" s="317"/>
      <c r="P413" s="326"/>
      <c r="Q413" s="359"/>
      <c r="R413" s="31"/>
      <c r="S413" s="320"/>
      <c r="T413" s="321"/>
      <c r="U413" s="320"/>
      <c r="V413" s="321" t="s">
        <v>171</v>
      </c>
      <c r="W413" s="322"/>
      <c r="X413" s="323"/>
      <c r="Y413" s="322">
        <v>1</v>
      </c>
      <c r="Z413" s="353"/>
      <c r="AA413" s="31"/>
      <c r="AB413" s="32"/>
      <c r="AC413" s="327"/>
      <c r="AD413" s="570"/>
      <c r="AE413" s="548"/>
      <c r="AF413" s="574"/>
      <c r="AG413" s="360"/>
      <c r="AH413" s="313"/>
      <c r="AI413" s="329"/>
      <c r="AJ413" s="312"/>
      <c r="AK413" s="312"/>
      <c r="AL413" s="314"/>
      <c r="AM413" s="314">
        <v>66000</v>
      </c>
      <c r="AN413" s="330">
        <f>+AM413*Y413</f>
        <v>66000</v>
      </c>
      <c r="AO413" s="314"/>
      <c r="AP413" s="314"/>
      <c r="AQ413" s="312"/>
      <c r="AR413" s="313"/>
      <c r="AS413" s="312"/>
      <c r="AT413" s="313"/>
      <c r="AU413" s="313"/>
      <c r="AV413" s="329"/>
      <c r="AW413" s="314"/>
    </row>
    <row r="414" spans="1:49" ht="16.5">
      <c r="A414" s="316"/>
      <c r="B414" s="316"/>
      <c r="C414" s="317"/>
      <c r="D414" s="316"/>
      <c r="E414" s="317"/>
      <c r="F414" s="544"/>
      <c r="G414" s="316"/>
      <c r="H414" s="318"/>
      <c r="I414" s="578"/>
      <c r="J414" s="548"/>
      <c r="K414" s="564"/>
      <c r="L414" s="550"/>
      <c r="M414" s="570"/>
      <c r="N414" s="316"/>
      <c r="O414" s="317"/>
      <c r="P414" s="326"/>
      <c r="Q414" s="359"/>
      <c r="R414" s="31"/>
      <c r="S414" s="320"/>
      <c r="T414" s="321"/>
      <c r="U414" s="320">
        <v>4</v>
      </c>
      <c r="V414" s="321" t="s">
        <v>179</v>
      </c>
      <c r="W414" s="322">
        <v>3</v>
      </c>
      <c r="X414" s="323">
        <v>0</v>
      </c>
      <c r="Y414" s="322">
        <v>0</v>
      </c>
      <c r="Z414" s="353">
        <f t="shared" si="28"/>
        <v>3</v>
      </c>
      <c r="AA414" s="31"/>
      <c r="AB414" s="32"/>
      <c r="AC414" s="327"/>
      <c r="AD414" s="570"/>
      <c r="AE414" s="548"/>
      <c r="AF414" s="574"/>
      <c r="AG414" s="360"/>
      <c r="AH414" s="313"/>
      <c r="AI414" s="329"/>
      <c r="AJ414" s="312"/>
      <c r="AK414" s="312"/>
      <c r="AL414" s="314"/>
      <c r="AM414" s="314">
        <v>125000</v>
      </c>
      <c r="AN414" s="330">
        <f>+AM414*W414</f>
        <v>375000</v>
      </c>
      <c r="AO414" s="314"/>
      <c r="AP414" s="314"/>
      <c r="AQ414" s="312"/>
      <c r="AR414" s="313"/>
      <c r="AS414" s="312"/>
      <c r="AT414" s="313"/>
      <c r="AU414" s="313"/>
      <c r="AV414" s="329"/>
      <c r="AW414" s="314"/>
    </row>
    <row r="415" spans="1:49" ht="16.5">
      <c r="A415" s="316"/>
      <c r="B415" s="316"/>
      <c r="C415" s="317"/>
      <c r="D415" s="316"/>
      <c r="E415" s="317"/>
      <c r="F415" s="544"/>
      <c r="G415" s="316"/>
      <c r="H415" s="318"/>
      <c r="I415" s="578"/>
      <c r="J415" s="548"/>
      <c r="K415" s="564"/>
      <c r="L415" s="550"/>
      <c r="M415" s="570"/>
      <c r="N415" s="316"/>
      <c r="O415" s="317"/>
      <c r="P415" s="326"/>
      <c r="Q415" s="359"/>
      <c r="R415" s="31"/>
      <c r="S415" s="320"/>
      <c r="T415" s="321"/>
      <c r="U415" s="320"/>
      <c r="V415" s="321" t="s">
        <v>179</v>
      </c>
      <c r="W415" s="322"/>
      <c r="X415" s="323">
        <v>2</v>
      </c>
      <c r="Y415" s="322"/>
      <c r="Z415" s="353"/>
      <c r="AA415" s="31"/>
      <c r="AB415" s="32"/>
      <c r="AC415" s="327"/>
      <c r="AD415" s="570"/>
      <c r="AE415" s="548"/>
      <c r="AF415" s="574"/>
      <c r="AG415" s="360"/>
      <c r="AH415" s="313"/>
      <c r="AI415" s="329"/>
      <c r="AJ415" s="312"/>
      <c r="AK415" s="312"/>
      <c r="AL415" s="314"/>
      <c r="AM415" s="314">
        <v>82500</v>
      </c>
      <c r="AN415" s="330">
        <f t="shared" si="27"/>
        <v>165000</v>
      </c>
      <c r="AO415" s="314"/>
      <c r="AP415" s="314"/>
      <c r="AQ415" s="312"/>
      <c r="AR415" s="313"/>
      <c r="AS415" s="312"/>
      <c r="AT415" s="313"/>
      <c r="AU415" s="313"/>
      <c r="AV415" s="329"/>
      <c r="AW415" s="314"/>
    </row>
    <row r="416" spans="1:49" ht="16.5">
      <c r="A416" s="316"/>
      <c r="B416" s="316"/>
      <c r="C416" s="317"/>
      <c r="D416" s="316"/>
      <c r="E416" s="317"/>
      <c r="F416" s="544"/>
      <c r="G416" s="316"/>
      <c r="H416" s="318"/>
      <c r="I416" s="578"/>
      <c r="J416" s="548"/>
      <c r="K416" s="564"/>
      <c r="L416" s="550"/>
      <c r="M416" s="570"/>
      <c r="N416" s="316"/>
      <c r="O416" s="317"/>
      <c r="P416" s="326"/>
      <c r="Q416" s="359"/>
      <c r="R416" s="31"/>
      <c r="S416" s="320"/>
      <c r="T416" s="321"/>
      <c r="U416" s="320"/>
      <c r="V416" s="321" t="s">
        <v>179</v>
      </c>
      <c r="W416" s="322"/>
      <c r="X416" s="323"/>
      <c r="Y416" s="322">
        <v>5</v>
      </c>
      <c r="Z416" s="353"/>
      <c r="AA416" s="31"/>
      <c r="AB416" s="32"/>
      <c r="AC416" s="327"/>
      <c r="AD416" s="570"/>
      <c r="AE416" s="548"/>
      <c r="AF416" s="574"/>
      <c r="AG416" s="360"/>
      <c r="AH416" s="313"/>
      <c r="AI416" s="329"/>
      <c r="AJ416" s="312"/>
      <c r="AK416" s="312"/>
      <c r="AL416" s="314"/>
      <c r="AM416" s="314">
        <v>41250</v>
      </c>
      <c r="AN416" s="330">
        <f>+AM416*Y416</f>
        <v>206250</v>
      </c>
      <c r="AO416" s="314"/>
      <c r="AP416" s="314"/>
      <c r="AQ416" s="312"/>
      <c r="AR416" s="313"/>
      <c r="AS416" s="312"/>
      <c r="AT416" s="313"/>
      <c r="AU416" s="313"/>
      <c r="AV416" s="329"/>
      <c r="AW416" s="314"/>
    </row>
    <row r="417" spans="1:49" ht="16.5">
      <c r="A417" s="316"/>
      <c r="B417" s="316"/>
      <c r="C417" s="317"/>
      <c r="D417" s="316"/>
      <c r="E417" s="317"/>
      <c r="F417" s="544"/>
      <c r="G417" s="316"/>
      <c r="H417" s="318"/>
      <c r="I417" s="578"/>
      <c r="J417" s="548"/>
      <c r="K417" s="564"/>
      <c r="L417" s="550"/>
      <c r="M417" s="570"/>
      <c r="N417" s="316"/>
      <c r="O417" s="317"/>
      <c r="P417" s="326"/>
      <c r="Q417" s="359"/>
      <c r="R417" s="31"/>
      <c r="S417" s="320"/>
      <c r="T417" s="321"/>
      <c r="U417" s="320">
        <v>5</v>
      </c>
      <c r="V417" s="321" t="s">
        <v>12</v>
      </c>
      <c r="W417" s="322">
        <v>95</v>
      </c>
      <c r="X417" s="323">
        <v>0</v>
      </c>
      <c r="Y417" s="322">
        <v>0</v>
      </c>
      <c r="Z417" s="353">
        <f t="shared" si="28"/>
        <v>95</v>
      </c>
      <c r="AA417" s="31"/>
      <c r="AB417" s="32"/>
      <c r="AC417" s="327"/>
      <c r="AD417" s="570"/>
      <c r="AE417" s="548"/>
      <c r="AF417" s="574"/>
      <c r="AG417" s="360"/>
      <c r="AH417" s="313"/>
      <c r="AI417" s="329"/>
      <c r="AJ417" s="312"/>
      <c r="AK417" s="312"/>
      <c r="AL417" s="314"/>
      <c r="AM417" s="314">
        <v>15000</v>
      </c>
      <c r="AN417" s="330">
        <f>+AM417*W417</f>
        <v>1425000</v>
      </c>
      <c r="AO417" s="314"/>
      <c r="AP417" s="314"/>
      <c r="AQ417" s="312"/>
      <c r="AR417" s="313"/>
      <c r="AS417" s="312"/>
      <c r="AT417" s="313"/>
      <c r="AU417" s="313"/>
      <c r="AV417" s="329"/>
      <c r="AW417" s="314"/>
    </row>
    <row r="418" spans="1:49" ht="16.5">
      <c r="A418" s="316"/>
      <c r="B418" s="316"/>
      <c r="C418" s="317"/>
      <c r="D418" s="316"/>
      <c r="E418" s="317"/>
      <c r="F418" s="544"/>
      <c r="G418" s="316"/>
      <c r="H418" s="318"/>
      <c r="I418" s="578"/>
      <c r="J418" s="548"/>
      <c r="K418" s="564"/>
      <c r="L418" s="550"/>
      <c r="M418" s="570"/>
      <c r="N418" s="316"/>
      <c r="O418" s="317"/>
      <c r="P418" s="326"/>
      <c r="Q418" s="359"/>
      <c r="R418" s="31"/>
      <c r="S418" s="320"/>
      <c r="T418" s="321"/>
      <c r="U418" s="320"/>
      <c r="V418" s="321" t="s">
        <v>12</v>
      </c>
      <c r="W418" s="322"/>
      <c r="X418" s="323">
        <v>15</v>
      </c>
      <c r="Y418" s="322"/>
      <c r="Z418" s="353"/>
      <c r="AA418" s="31"/>
      <c r="AB418" s="32"/>
      <c r="AC418" s="327"/>
      <c r="AD418" s="570"/>
      <c r="AE418" s="548"/>
      <c r="AF418" s="574"/>
      <c r="AG418" s="360"/>
      <c r="AH418" s="313"/>
      <c r="AI418" s="329"/>
      <c r="AJ418" s="312"/>
      <c r="AK418" s="312"/>
      <c r="AL418" s="314"/>
      <c r="AM418" s="314">
        <v>10000</v>
      </c>
      <c r="AN418" s="330">
        <f t="shared" si="27"/>
        <v>150000</v>
      </c>
      <c r="AO418" s="314"/>
      <c r="AP418" s="314"/>
      <c r="AQ418" s="312"/>
      <c r="AR418" s="313"/>
      <c r="AS418" s="312"/>
      <c r="AT418" s="313"/>
      <c r="AU418" s="313"/>
      <c r="AV418" s="329"/>
      <c r="AW418" s="314"/>
    </row>
    <row r="419" spans="1:49" ht="16.5">
      <c r="A419" s="316"/>
      <c r="B419" s="316"/>
      <c r="C419" s="317"/>
      <c r="D419" s="316"/>
      <c r="E419" s="317"/>
      <c r="F419" s="544"/>
      <c r="G419" s="316"/>
      <c r="H419" s="318"/>
      <c r="I419" s="578"/>
      <c r="J419" s="548"/>
      <c r="K419" s="564"/>
      <c r="L419" s="550"/>
      <c r="M419" s="570"/>
      <c r="N419" s="316"/>
      <c r="O419" s="317"/>
      <c r="P419" s="326"/>
      <c r="Q419" s="359"/>
      <c r="R419" s="31"/>
      <c r="S419" s="320"/>
      <c r="T419" s="321"/>
      <c r="U419" s="320"/>
      <c r="V419" s="321" t="s">
        <v>12</v>
      </c>
      <c r="W419" s="322"/>
      <c r="X419" s="323"/>
      <c r="Y419" s="322">
        <v>90</v>
      </c>
      <c r="Z419" s="353"/>
      <c r="AA419" s="31"/>
      <c r="AB419" s="32"/>
      <c r="AC419" s="327"/>
      <c r="AD419" s="570"/>
      <c r="AE419" s="548"/>
      <c r="AF419" s="574"/>
      <c r="AG419" s="360"/>
      <c r="AH419" s="313"/>
      <c r="AI419" s="329"/>
      <c r="AJ419" s="312"/>
      <c r="AK419" s="312"/>
      <c r="AL419" s="314"/>
      <c r="AM419" s="314">
        <v>5000</v>
      </c>
      <c r="AN419" s="330">
        <f>+AM419*Y419</f>
        <v>450000</v>
      </c>
      <c r="AO419" s="314"/>
      <c r="AP419" s="314"/>
      <c r="AQ419" s="312"/>
      <c r="AR419" s="313"/>
      <c r="AS419" s="312"/>
      <c r="AT419" s="313"/>
      <c r="AU419" s="313"/>
      <c r="AV419" s="329"/>
      <c r="AW419" s="314"/>
    </row>
    <row r="420" spans="1:49" ht="16.5">
      <c r="A420" s="316"/>
      <c r="B420" s="316"/>
      <c r="C420" s="317"/>
      <c r="D420" s="316"/>
      <c r="E420" s="317"/>
      <c r="F420" s="544"/>
      <c r="G420" s="316"/>
      <c r="H420" s="318"/>
      <c r="I420" s="578"/>
      <c r="J420" s="548"/>
      <c r="K420" s="564"/>
      <c r="L420" s="550"/>
      <c r="M420" s="570"/>
      <c r="N420" s="316"/>
      <c r="O420" s="317"/>
      <c r="P420" s="326"/>
      <c r="Q420" s="359"/>
      <c r="R420" s="31"/>
      <c r="S420" s="320"/>
      <c r="T420" s="321"/>
      <c r="U420" s="320">
        <v>6</v>
      </c>
      <c r="V420" s="321" t="s">
        <v>408</v>
      </c>
      <c r="W420" s="322">
        <v>0</v>
      </c>
      <c r="X420" s="323">
        <v>0</v>
      </c>
      <c r="Y420" s="322">
        <v>4000</v>
      </c>
      <c r="Z420" s="353">
        <f t="shared" si="28"/>
        <v>4000</v>
      </c>
      <c r="AA420" s="31"/>
      <c r="AB420" s="32"/>
      <c r="AC420" s="327"/>
      <c r="AD420" s="570"/>
      <c r="AE420" s="548"/>
      <c r="AF420" s="574"/>
      <c r="AG420" s="360"/>
      <c r="AH420" s="313"/>
      <c r="AI420" s="329"/>
      <c r="AJ420" s="312"/>
      <c r="AK420" s="312"/>
      <c r="AL420" s="314"/>
      <c r="AM420" s="314">
        <v>1190</v>
      </c>
      <c r="AN420" s="330">
        <f>+AM420*Y420</f>
        <v>4760000</v>
      </c>
      <c r="AO420" s="314"/>
      <c r="AP420" s="314"/>
      <c r="AQ420" s="312"/>
      <c r="AR420" s="313"/>
      <c r="AS420" s="312"/>
      <c r="AT420" s="313"/>
      <c r="AU420" s="313"/>
      <c r="AV420" s="329"/>
      <c r="AW420" s="314"/>
    </row>
    <row r="421" spans="1:49" ht="16.5">
      <c r="A421" s="316"/>
      <c r="B421" s="316"/>
      <c r="C421" s="317"/>
      <c r="D421" s="316"/>
      <c r="E421" s="317"/>
      <c r="F421" s="544"/>
      <c r="G421" s="316"/>
      <c r="H421" s="318"/>
      <c r="I421" s="578"/>
      <c r="J421" s="548"/>
      <c r="K421" s="564"/>
      <c r="L421" s="550"/>
      <c r="M421" s="570"/>
      <c r="N421" s="316"/>
      <c r="O421" s="317"/>
      <c r="P421" s="326"/>
      <c r="Q421" s="359"/>
      <c r="R421" s="31"/>
      <c r="S421" s="320"/>
      <c r="T421" s="321"/>
      <c r="U421" s="320">
        <v>7</v>
      </c>
      <c r="V421" s="321" t="s">
        <v>187</v>
      </c>
      <c r="W421" s="322">
        <v>0</v>
      </c>
      <c r="X421" s="323">
        <v>0</v>
      </c>
      <c r="Y421" s="322">
        <v>0</v>
      </c>
      <c r="Z421" s="332" t="s">
        <v>409</v>
      </c>
      <c r="AA421" s="31"/>
      <c r="AB421" s="32"/>
      <c r="AC421" s="327"/>
      <c r="AD421" s="570"/>
      <c r="AE421" s="548"/>
      <c r="AF421" s="574"/>
      <c r="AG421" s="360"/>
      <c r="AH421" s="313"/>
      <c r="AI421" s="329"/>
      <c r="AJ421" s="312"/>
      <c r="AK421" s="312"/>
      <c r="AL421" s="314"/>
      <c r="AM421" s="314"/>
      <c r="AN421" s="330">
        <f>+AM421*X421</f>
        <v>0</v>
      </c>
      <c r="AO421" s="314"/>
      <c r="AP421" s="314"/>
      <c r="AQ421" s="312"/>
      <c r="AR421" s="313"/>
      <c r="AS421" s="312"/>
      <c r="AT421" s="313"/>
      <c r="AU421" s="313"/>
      <c r="AV421" s="329"/>
      <c r="AW421" s="314"/>
    </row>
    <row r="422" spans="1:49" ht="16.5">
      <c r="A422" s="316"/>
      <c r="B422" s="316"/>
      <c r="C422" s="317"/>
      <c r="D422" s="316"/>
      <c r="E422" s="317"/>
      <c r="F422" s="544"/>
      <c r="G422" s="316"/>
      <c r="H422" s="318"/>
      <c r="I422" s="578"/>
      <c r="J422" s="548"/>
      <c r="K422" s="564"/>
      <c r="L422" s="550"/>
      <c r="M422" s="570"/>
      <c r="N422" s="316"/>
      <c r="O422" s="317"/>
      <c r="P422" s="326"/>
      <c r="Q422" s="359"/>
      <c r="R422" s="31"/>
      <c r="S422" s="320"/>
      <c r="T422" s="321"/>
      <c r="U422" s="320">
        <v>8</v>
      </c>
      <c r="V422" s="321" t="s">
        <v>228</v>
      </c>
      <c r="W422" s="322">
        <v>0</v>
      </c>
      <c r="X422" s="323">
        <v>500</v>
      </c>
      <c r="Y422" s="322">
        <v>0</v>
      </c>
      <c r="Z422" s="353">
        <f>SUM(W422:Y422)</f>
        <v>500</v>
      </c>
      <c r="AA422" s="31"/>
      <c r="AB422" s="32"/>
      <c r="AC422" s="327"/>
      <c r="AD422" s="570"/>
      <c r="AE422" s="548"/>
      <c r="AF422" s="574"/>
      <c r="AG422" s="360"/>
      <c r="AH422" s="313"/>
      <c r="AI422" s="329"/>
      <c r="AJ422" s="312"/>
      <c r="AK422" s="312"/>
      <c r="AL422" s="314"/>
      <c r="AM422" s="314">
        <v>465</v>
      </c>
      <c r="AN422" s="330">
        <f>+AM422*X422</f>
        <v>232500</v>
      </c>
      <c r="AO422" s="314"/>
      <c r="AP422" s="314"/>
      <c r="AQ422" s="312"/>
      <c r="AR422" s="313"/>
      <c r="AS422" s="312"/>
      <c r="AT422" s="313"/>
      <c r="AU422" s="313"/>
      <c r="AV422" s="329"/>
      <c r="AW422" s="314"/>
    </row>
    <row r="423" spans="1:49" ht="16.5">
      <c r="A423" s="363"/>
      <c r="B423" s="363"/>
      <c r="C423" s="383"/>
      <c r="D423" s="363"/>
      <c r="E423" s="364"/>
      <c r="F423" s="551"/>
      <c r="G423" s="363"/>
      <c r="H423" s="365"/>
      <c r="I423" s="579"/>
      <c r="J423" s="553"/>
      <c r="K423" s="565"/>
      <c r="L423" s="554"/>
      <c r="M423" s="571"/>
      <c r="N423" s="363"/>
      <c r="O423" s="364"/>
      <c r="P423" s="366"/>
      <c r="Q423" s="367"/>
      <c r="R423" s="368"/>
      <c r="S423" s="369"/>
      <c r="T423" s="370"/>
      <c r="U423" s="369"/>
      <c r="V423" s="321" t="s">
        <v>228</v>
      </c>
      <c r="W423" s="371"/>
      <c r="X423" s="372"/>
      <c r="Y423" s="371">
        <v>2000</v>
      </c>
      <c r="Z423" s="412"/>
      <c r="AA423" s="368"/>
      <c r="AB423" s="386"/>
      <c r="AC423" s="375"/>
      <c r="AD423" s="571"/>
      <c r="AE423" s="553"/>
      <c r="AF423" s="575"/>
      <c r="AG423" s="376"/>
      <c r="AH423" s="344"/>
      <c r="AI423" s="345"/>
      <c r="AJ423" s="346"/>
      <c r="AK423" s="346"/>
      <c r="AL423" s="347"/>
      <c r="AM423" s="347">
        <v>360</v>
      </c>
      <c r="AN423" s="330">
        <f>+AM423*Y423</f>
        <v>720000</v>
      </c>
      <c r="AO423" s="347"/>
      <c r="AP423" s="347"/>
      <c r="AQ423" s="346"/>
      <c r="AR423" s="344"/>
      <c r="AS423" s="346"/>
      <c r="AT423" s="344"/>
      <c r="AU423" s="344"/>
      <c r="AV423" s="345"/>
      <c r="AW423" s="347"/>
    </row>
    <row r="424" spans="1:49" ht="16.5">
      <c r="A424" s="355">
        <v>21</v>
      </c>
      <c r="B424" s="290" t="s">
        <v>9</v>
      </c>
      <c r="C424" s="291" t="s">
        <v>410</v>
      </c>
      <c r="D424" s="290"/>
      <c r="E424" s="291"/>
      <c r="F424" s="555" t="s">
        <v>411</v>
      </c>
      <c r="G424" s="290" t="s">
        <v>9</v>
      </c>
      <c r="H424" s="294" t="s">
        <v>205</v>
      </c>
      <c r="I424" s="559">
        <v>2112</v>
      </c>
      <c r="J424" s="547" t="s">
        <v>253</v>
      </c>
      <c r="K424" s="563" t="s">
        <v>412</v>
      </c>
      <c r="L424" s="566" t="s">
        <v>11</v>
      </c>
      <c r="M424" s="568" t="s">
        <v>11</v>
      </c>
      <c r="N424" s="290" t="s">
        <v>9</v>
      </c>
      <c r="O424" s="294" t="s">
        <v>314</v>
      </c>
      <c r="P424" s="304"/>
      <c r="Q424" s="378">
        <v>9</v>
      </c>
      <c r="R424" s="292" t="s">
        <v>9</v>
      </c>
      <c r="S424" s="298" t="s">
        <v>8</v>
      </c>
      <c r="T424" s="299">
        <v>4</v>
      </c>
      <c r="U424" s="298">
        <v>1</v>
      </c>
      <c r="V424" s="299" t="s">
        <v>214</v>
      </c>
      <c r="W424" s="300">
        <v>0</v>
      </c>
      <c r="X424" s="301">
        <v>110</v>
      </c>
      <c r="Y424" s="300">
        <v>0</v>
      </c>
      <c r="Z424" s="350">
        <f>SUM(W424:Y424)</f>
        <v>110</v>
      </c>
      <c r="AA424" s="292"/>
      <c r="AB424" s="351"/>
      <c r="AC424" s="295"/>
      <c r="AD424" s="572"/>
      <c r="AE424" s="547"/>
      <c r="AF424" s="573"/>
      <c r="AG424" s="360"/>
      <c r="AH424" s="313">
        <v>242000.00000000003</v>
      </c>
      <c r="AI424" s="329">
        <f>+AH424*I424</f>
        <v>511104000.00000006</v>
      </c>
      <c r="AJ424" s="312">
        <v>180000</v>
      </c>
      <c r="AK424" s="312">
        <f>+(AJ424*Q424)*0.5</f>
        <v>810000</v>
      </c>
      <c r="AL424" s="314">
        <f>SUM(AK424)</f>
        <v>810000</v>
      </c>
      <c r="AM424" s="314">
        <v>53050</v>
      </c>
      <c r="AN424" s="311">
        <f t="shared" si="27"/>
        <v>5835500</v>
      </c>
      <c r="AO424" s="314">
        <f>SUM(AN424:AN435)</f>
        <v>53960050</v>
      </c>
      <c r="AP424" s="310">
        <f>+AI424+AL424+AO424</f>
        <v>565874050</v>
      </c>
      <c r="AQ424" s="312">
        <v>0</v>
      </c>
      <c r="AR424" s="313">
        <v>0</v>
      </c>
      <c r="AS424" s="312">
        <v>0</v>
      </c>
      <c r="AT424" s="307">
        <f>+AI424*5%</f>
        <v>25555200.000000004</v>
      </c>
      <c r="AU424" s="312">
        <f>0.5%*AI424</f>
        <v>2555520.0000000005</v>
      </c>
      <c r="AV424" s="308">
        <f>SUM(AQ424:AU424)</f>
        <v>28110720.000000004</v>
      </c>
      <c r="AW424" s="314">
        <f>ROUND(AP424+AV424,-3)</f>
        <v>593985000</v>
      </c>
    </row>
    <row r="425" spans="1:49" ht="16.5">
      <c r="A425" s="418"/>
      <c r="B425" s="419"/>
      <c r="C425" s="318"/>
      <c r="D425" s="419"/>
      <c r="E425" s="318"/>
      <c r="F425" s="556"/>
      <c r="G425" s="419"/>
      <c r="H425" s="317"/>
      <c r="I425" s="560"/>
      <c r="J425" s="548"/>
      <c r="K425" s="564"/>
      <c r="L425" s="567"/>
      <c r="M425" s="569"/>
      <c r="N425" s="419"/>
      <c r="O425" s="317"/>
      <c r="P425" s="326"/>
      <c r="Q425" s="359"/>
      <c r="R425" s="420"/>
      <c r="S425" s="320"/>
      <c r="T425" s="321"/>
      <c r="U425" s="320"/>
      <c r="V425" s="321" t="s">
        <v>214</v>
      </c>
      <c r="W425" s="322"/>
      <c r="X425" s="323"/>
      <c r="Y425" s="322">
        <v>260</v>
      </c>
      <c r="Z425" s="353"/>
      <c r="AA425" s="420"/>
      <c r="AB425" s="32"/>
      <c r="AC425" s="315"/>
      <c r="AD425" s="570"/>
      <c r="AE425" s="548"/>
      <c r="AF425" s="574"/>
      <c r="AG425" s="360"/>
      <c r="AH425" s="313"/>
      <c r="AI425" s="329"/>
      <c r="AJ425" s="312"/>
      <c r="AK425" s="312"/>
      <c r="AL425" s="314"/>
      <c r="AM425" s="314">
        <v>9750</v>
      </c>
      <c r="AN425" s="330">
        <f>+AM425*Y425</f>
        <v>2535000</v>
      </c>
      <c r="AO425" s="314"/>
      <c r="AP425" s="314"/>
      <c r="AQ425" s="312"/>
      <c r="AR425" s="313"/>
      <c r="AS425" s="312"/>
      <c r="AT425" s="313"/>
      <c r="AU425" s="313"/>
      <c r="AV425" s="329"/>
      <c r="AW425" s="314"/>
    </row>
    <row r="426" spans="1:49" ht="16.5">
      <c r="A426" s="316"/>
      <c r="B426" s="316" t="s">
        <v>4</v>
      </c>
      <c r="C426" s="317" t="s">
        <v>413</v>
      </c>
      <c r="D426" s="316"/>
      <c r="E426" s="317"/>
      <c r="F426" s="557"/>
      <c r="G426" s="316" t="s">
        <v>4</v>
      </c>
      <c r="H426" s="318" t="s">
        <v>211</v>
      </c>
      <c r="I426" s="561"/>
      <c r="J426" s="548"/>
      <c r="K426" s="564"/>
      <c r="L426" s="550"/>
      <c r="M426" s="570"/>
      <c r="N426" s="316" t="s">
        <v>4</v>
      </c>
      <c r="O426" s="317"/>
      <c r="P426" s="326"/>
      <c r="Q426" s="359"/>
      <c r="R426" s="31"/>
      <c r="S426" s="320"/>
      <c r="T426" s="321"/>
      <c r="U426" s="320">
        <v>2</v>
      </c>
      <c r="V426" s="321" t="s">
        <v>209</v>
      </c>
      <c r="W426" s="322">
        <v>0</v>
      </c>
      <c r="X426" s="323">
        <v>0</v>
      </c>
      <c r="Y426" s="322">
        <v>65</v>
      </c>
      <c r="Z426" s="353">
        <f>SUM(W426:Y426)</f>
        <v>65</v>
      </c>
      <c r="AA426" s="31"/>
      <c r="AB426" s="32"/>
      <c r="AC426" s="315"/>
      <c r="AD426" s="570"/>
      <c r="AE426" s="548"/>
      <c r="AF426" s="574"/>
      <c r="AG426" s="360"/>
      <c r="AH426" s="313"/>
      <c r="AI426" s="329"/>
      <c r="AJ426" s="312"/>
      <c r="AK426" s="312"/>
      <c r="AL426" s="314"/>
      <c r="AM426" s="314">
        <v>50000</v>
      </c>
      <c r="AN426" s="330">
        <f>+AM426*Y426</f>
        <v>3250000</v>
      </c>
      <c r="AO426" s="314"/>
      <c r="AP426" s="314"/>
      <c r="AQ426" s="312"/>
      <c r="AR426" s="313"/>
      <c r="AS426" s="312"/>
      <c r="AT426" s="313"/>
      <c r="AU426" s="312"/>
      <c r="AV426" s="329"/>
      <c r="AW426" s="314"/>
    </row>
    <row r="427" spans="1:49" ht="16.5">
      <c r="A427" s="316"/>
      <c r="B427" s="316" t="s">
        <v>6</v>
      </c>
      <c r="C427" s="318" t="s">
        <v>258</v>
      </c>
      <c r="D427" s="316"/>
      <c r="E427" s="318"/>
      <c r="F427" s="557"/>
      <c r="G427" s="316" t="s">
        <v>6</v>
      </c>
      <c r="H427" s="318" t="s">
        <v>7</v>
      </c>
      <c r="I427" s="561"/>
      <c r="J427" s="548"/>
      <c r="K427" s="564"/>
      <c r="L427" s="550"/>
      <c r="M427" s="570"/>
      <c r="N427" s="316" t="s">
        <v>6</v>
      </c>
      <c r="O427" s="317"/>
      <c r="P427" s="326"/>
      <c r="Q427" s="359"/>
      <c r="R427" s="31"/>
      <c r="S427" s="320"/>
      <c r="T427" s="321"/>
      <c r="U427" s="320">
        <v>3</v>
      </c>
      <c r="V427" s="321" t="s">
        <v>234</v>
      </c>
      <c r="W427" s="322">
        <v>5</v>
      </c>
      <c r="X427" s="323">
        <v>0</v>
      </c>
      <c r="Y427" s="322">
        <v>0</v>
      </c>
      <c r="Z427" s="353">
        <f>SUM(W427:Y427)</f>
        <v>5</v>
      </c>
      <c r="AA427" s="31"/>
      <c r="AB427" s="32"/>
      <c r="AC427" s="315"/>
      <c r="AD427" s="570"/>
      <c r="AE427" s="548"/>
      <c r="AF427" s="574"/>
      <c r="AG427" s="360"/>
      <c r="AH427" s="313"/>
      <c r="AI427" s="329"/>
      <c r="AJ427" s="312"/>
      <c r="AK427" s="312"/>
      <c r="AL427" s="314"/>
      <c r="AM427" s="314">
        <v>16900</v>
      </c>
      <c r="AN427" s="330">
        <f>+AM427*W427</f>
        <v>84500</v>
      </c>
      <c r="AO427" s="314"/>
      <c r="AP427" s="314"/>
      <c r="AQ427" s="312"/>
      <c r="AR427" s="313"/>
      <c r="AS427" s="312"/>
      <c r="AT427" s="313"/>
      <c r="AU427" s="313"/>
      <c r="AV427" s="329"/>
      <c r="AW427" s="314"/>
    </row>
    <row r="428" spans="1:49" ht="16.5">
      <c r="A428" s="316"/>
      <c r="B428" s="316"/>
      <c r="C428" s="318"/>
      <c r="D428" s="316"/>
      <c r="E428" s="318"/>
      <c r="F428" s="557"/>
      <c r="G428" s="316"/>
      <c r="H428" s="318"/>
      <c r="I428" s="561"/>
      <c r="J428" s="548"/>
      <c r="K428" s="564"/>
      <c r="L428" s="550"/>
      <c r="M428" s="570"/>
      <c r="N428" s="316"/>
      <c r="O428" s="317"/>
      <c r="P428" s="326"/>
      <c r="Q428" s="359"/>
      <c r="R428" s="31"/>
      <c r="S428" s="320"/>
      <c r="T428" s="321"/>
      <c r="U428" s="320"/>
      <c r="V428" s="321" t="s">
        <v>234</v>
      </c>
      <c r="W428" s="322"/>
      <c r="X428" s="323">
        <v>15</v>
      </c>
      <c r="Y428" s="322"/>
      <c r="Z428" s="353"/>
      <c r="AA428" s="31"/>
      <c r="AB428" s="32"/>
      <c r="AC428" s="315"/>
      <c r="AD428" s="570"/>
      <c r="AE428" s="548"/>
      <c r="AF428" s="574"/>
      <c r="AG428" s="360"/>
      <c r="AH428" s="313"/>
      <c r="AI428" s="329"/>
      <c r="AJ428" s="312"/>
      <c r="AK428" s="312"/>
      <c r="AL428" s="314"/>
      <c r="AM428" s="314">
        <v>8470</v>
      </c>
      <c r="AN428" s="330">
        <f t="shared" si="27"/>
        <v>127050</v>
      </c>
      <c r="AO428" s="314"/>
      <c r="AP428" s="314"/>
      <c r="AQ428" s="312"/>
      <c r="AR428" s="313"/>
      <c r="AS428" s="312"/>
      <c r="AT428" s="313"/>
      <c r="AU428" s="313"/>
      <c r="AV428" s="329"/>
      <c r="AW428" s="314"/>
    </row>
    <row r="429" spans="1:49" ht="49.5">
      <c r="A429" s="316"/>
      <c r="B429" s="316" t="s">
        <v>2</v>
      </c>
      <c r="C429" s="317" t="s">
        <v>414</v>
      </c>
      <c r="D429" s="316"/>
      <c r="E429" s="317"/>
      <c r="F429" s="557"/>
      <c r="G429" s="316"/>
      <c r="H429" s="318"/>
      <c r="I429" s="561"/>
      <c r="J429" s="548"/>
      <c r="K429" s="564"/>
      <c r="L429" s="550"/>
      <c r="M429" s="570"/>
      <c r="N429" s="316"/>
      <c r="O429" s="317"/>
      <c r="P429" s="326"/>
      <c r="Q429" s="359"/>
      <c r="R429" s="31"/>
      <c r="S429" s="31"/>
      <c r="T429" s="315"/>
      <c r="U429" s="381">
        <v>4</v>
      </c>
      <c r="V429" s="315" t="s">
        <v>216</v>
      </c>
      <c r="W429" s="405">
        <v>0</v>
      </c>
      <c r="X429" s="406">
        <v>15</v>
      </c>
      <c r="Y429" s="405">
        <v>0</v>
      </c>
      <c r="Z429" s="353">
        <f>SUM(W429:Y429)</f>
        <v>15</v>
      </c>
      <c r="AA429" s="31"/>
      <c r="AB429" s="32"/>
      <c r="AC429" s="315"/>
      <c r="AD429" s="570"/>
      <c r="AE429" s="548"/>
      <c r="AF429" s="574"/>
      <c r="AG429" s="360"/>
      <c r="AH429" s="313"/>
      <c r="AI429" s="329"/>
      <c r="AJ429" s="312"/>
      <c r="AK429" s="312"/>
      <c r="AL429" s="314"/>
      <c r="AM429" s="314">
        <v>22500</v>
      </c>
      <c r="AN429" s="330">
        <f t="shared" si="27"/>
        <v>337500</v>
      </c>
      <c r="AO429" s="314"/>
      <c r="AP429" s="314"/>
      <c r="AQ429" s="312"/>
      <c r="AR429" s="313"/>
      <c r="AS429" s="312"/>
      <c r="AT429" s="313"/>
      <c r="AU429" s="313"/>
      <c r="AV429" s="329"/>
      <c r="AW429" s="314"/>
    </row>
    <row r="430" spans="1:49" ht="16.5">
      <c r="A430" s="316"/>
      <c r="B430" s="316" t="s">
        <v>1</v>
      </c>
      <c r="C430" s="317" t="s">
        <v>415</v>
      </c>
      <c r="D430" s="316"/>
      <c r="E430" s="317"/>
      <c r="F430" s="557"/>
      <c r="G430" s="316"/>
      <c r="H430" s="318"/>
      <c r="I430" s="561"/>
      <c r="J430" s="548"/>
      <c r="K430" s="564"/>
      <c r="L430" s="550"/>
      <c r="M430" s="570"/>
      <c r="N430" s="316"/>
      <c r="O430" s="317"/>
      <c r="P430" s="326"/>
      <c r="Q430" s="359"/>
      <c r="R430" s="31"/>
      <c r="S430" s="31"/>
      <c r="T430" s="315"/>
      <c r="U430" s="381"/>
      <c r="V430" s="315"/>
      <c r="W430" s="405"/>
      <c r="X430" s="406"/>
      <c r="Y430" s="405"/>
      <c r="Z430" s="400"/>
      <c r="AA430" s="31"/>
      <c r="AB430" s="32"/>
      <c r="AC430" s="315"/>
      <c r="AD430" s="570"/>
      <c r="AE430" s="548"/>
      <c r="AF430" s="574"/>
      <c r="AG430" s="360"/>
      <c r="AH430" s="313"/>
      <c r="AI430" s="329"/>
      <c r="AJ430" s="312"/>
      <c r="AK430" s="312"/>
      <c r="AL430" s="314"/>
      <c r="AM430" s="314"/>
      <c r="AN430" s="330"/>
      <c r="AO430" s="314"/>
      <c r="AP430" s="314"/>
      <c r="AQ430" s="312"/>
      <c r="AR430" s="313"/>
      <c r="AS430" s="312"/>
      <c r="AT430" s="313"/>
      <c r="AU430" s="313"/>
      <c r="AV430" s="329"/>
      <c r="AW430" s="314"/>
    </row>
    <row r="431" spans="1:49" ht="16.5">
      <c r="A431" s="316"/>
      <c r="B431" s="316"/>
      <c r="C431" s="317"/>
      <c r="D431" s="316"/>
      <c r="E431" s="317"/>
      <c r="F431" s="557"/>
      <c r="G431" s="316"/>
      <c r="H431" s="318"/>
      <c r="I431" s="561"/>
      <c r="J431" s="548"/>
      <c r="K431" s="564"/>
      <c r="L431" s="550"/>
      <c r="M431" s="570"/>
      <c r="N431" s="316"/>
      <c r="O431" s="317"/>
      <c r="P431" s="326"/>
      <c r="Q431" s="359"/>
      <c r="R431" s="31" t="s">
        <v>4</v>
      </c>
      <c r="S431" s="320" t="s">
        <v>3</v>
      </c>
      <c r="T431" s="315">
        <v>3</v>
      </c>
      <c r="U431" s="381">
        <v>1</v>
      </c>
      <c r="V431" s="315" t="s">
        <v>12</v>
      </c>
      <c r="W431" s="405">
        <v>145</v>
      </c>
      <c r="X431" s="406">
        <v>0</v>
      </c>
      <c r="Y431" s="405">
        <v>0</v>
      </c>
      <c r="Z431" s="400">
        <v>215</v>
      </c>
      <c r="AA431" s="31"/>
      <c r="AB431" s="32"/>
      <c r="AC431" s="315"/>
      <c r="AD431" s="570"/>
      <c r="AE431" s="548"/>
      <c r="AF431" s="574"/>
      <c r="AG431" s="360"/>
      <c r="AH431" s="313"/>
      <c r="AI431" s="329"/>
      <c r="AJ431" s="312"/>
      <c r="AK431" s="312"/>
      <c r="AL431" s="314"/>
      <c r="AM431" s="314">
        <v>15000</v>
      </c>
      <c r="AN431" s="330">
        <f>+AM431*W431</f>
        <v>2175000</v>
      </c>
      <c r="AO431" s="314"/>
      <c r="AP431" s="314"/>
      <c r="AQ431" s="312"/>
      <c r="AR431" s="313"/>
      <c r="AS431" s="312"/>
      <c r="AT431" s="313"/>
      <c r="AU431" s="313"/>
      <c r="AV431" s="329"/>
      <c r="AW431" s="314"/>
    </row>
    <row r="432" spans="1:49" ht="16.5">
      <c r="A432" s="316"/>
      <c r="B432" s="316"/>
      <c r="C432" s="317"/>
      <c r="D432" s="316"/>
      <c r="E432" s="317"/>
      <c r="F432" s="557"/>
      <c r="G432" s="316"/>
      <c r="H432" s="318"/>
      <c r="I432" s="561"/>
      <c r="J432" s="548"/>
      <c r="K432" s="564"/>
      <c r="L432" s="550"/>
      <c r="M432" s="570"/>
      <c r="N432" s="316"/>
      <c r="O432" s="317"/>
      <c r="P432" s="326"/>
      <c r="Q432" s="359"/>
      <c r="R432" s="31"/>
      <c r="S432" s="320"/>
      <c r="T432" s="315"/>
      <c r="U432" s="381"/>
      <c r="V432" s="315" t="s">
        <v>12</v>
      </c>
      <c r="W432" s="405"/>
      <c r="X432" s="406"/>
      <c r="Y432" s="405">
        <v>70</v>
      </c>
      <c r="Z432" s="400"/>
      <c r="AA432" s="31"/>
      <c r="AB432" s="32"/>
      <c r="AC432" s="315"/>
      <c r="AD432" s="570"/>
      <c r="AE432" s="548"/>
      <c r="AF432" s="574"/>
      <c r="AG432" s="360"/>
      <c r="AH432" s="313"/>
      <c r="AI432" s="329"/>
      <c r="AJ432" s="312"/>
      <c r="AK432" s="312"/>
      <c r="AL432" s="314"/>
      <c r="AM432" s="314">
        <v>5000</v>
      </c>
      <c r="AN432" s="330">
        <f>+AM432*Y432</f>
        <v>350000</v>
      </c>
      <c r="AO432" s="314"/>
      <c r="AP432" s="314"/>
      <c r="AQ432" s="312"/>
      <c r="AR432" s="313"/>
      <c r="AS432" s="312"/>
      <c r="AT432" s="313"/>
      <c r="AU432" s="313"/>
      <c r="AV432" s="329"/>
      <c r="AW432" s="314"/>
    </row>
    <row r="433" spans="1:49" ht="16.5">
      <c r="A433" s="316"/>
      <c r="B433" s="316"/>
      <c r="C433" s="317"/>
      <c r="D433" s="316"/>
      <c r="E433" s="317"/>
      <c r="F433" s="557"/>
      <c r="G433" s="316"/>
      <c r="H433" s="318"/>
      <c r="I433" s="561"/>
      <c r="J433" s="548"/>
      <c r="K433" s="564"/>
      <c r="L433" s="550"/>
      <c r="M433" s="570"/>
      <c r="N433" s="316"/>
      <c r="O433" s="317"/>
      <c r="P433" s="326"/>
      <c r="Q433" s="359"/>
      <c r="R433" s="31"/>
      <c r="S433" s="31"/>
      <c r="T433" s="315"/>
      <c r="U433" s="381">
        <v>2</v>
      </c>
      <c r="V433" s="315" t="s">
        <v>170</v>
      </c>
      <c r="W433" s="405">
        <v>93</v>
      </c>
      <c r="X433" s="406">
        <v>0</v>
      </c>
      <c r="Y433" s="405">
        <v>0</v>
      </c>
      <c r="Z433" s="400">
        <v>134</v>
      </c>
      <c r="AA433" s="31"/>
      <c r="AB433" s="32"/>
      <c r="AC433" s="315"/>
      <c r="AD433" s="570"/>
      <c r="AE433" s="548"/>
      <c r="AF433" s="574"/>
      <c r="AG433" s="360"/>
      <c r="AH433" s="313"/>
      <c r="AI433" s="329"/>
      <c r="AJ433" s="312"/>
      <c r="AK433" s="312"/>
      <c r="AL433" s="314"/>
      <c r="AM433" s="314">
        <v>350000</v>
      </c>
      <c r="AN433" s="330">
        <f>+AM433*W433</f>
        <v>32550000</v>
      </c>
      <c r="AO433" s="314"/>
      <c r="AP433" s="314"/>
      <c r="AQ433" s="312"/>
      <c r="AR433" s="313"/>
      <c r="AS433" s="312"/>
      <c r="AT433" s="313"/>
      <c r="AU433" s="313"/>
      <c r="AV433" s="329"/>
      <c r="AW433" s="314"/>
    </row>
    <row r="434" spans="1:49" ht="16.5">
      <c r="A434" s="316"/>
      <c r="B434" s="316"/>
      <c r="C434" s="317"/>
      <c r="D434" s="316"/>
      <c r="E434" s="317"/>
      <c r="F434" s="557"/>
      <c r="G434" s="316"/>
      <c r="H434" s="318"/>
      <c r="I434" s="561"/>
      <c r="J434" s="548"/>
      <c r="K434" s="564"/>
      <c r="L434" s="550"/>
      <c r="M434" s="570"/>
      <c r="N434" s="316"/>
      <c r="O434" s="317"/>
      <c r="P434" s="326"/>
      <c r="Q434" s="359"/>
      <c r="R434" s="31"/>
      <c r="S434" s="31"/>
      <c r="T434" s="315"/>
      <c r="U434" s="381"/>
      <c r="V434" s="315" t="s">
        <v>170</v>
      </c>
      <c r="W434" s="405"/>
      <c r="X434" s="406"/>
      <c r="Y434" s="405">
        <v>41</v>
      </c>
      <c r="Z434" s="400"/>
      <c r="AA434" s="31"/>
      <c r="AB434" s="32"/>
      <c r="AC434" s="315"/>
      <c r="AD434" s="570"/>
      <c r="AE434" s="548"/>
      <c r="AF434" s="574"/>
      <c r="AG434" s="360"/>
      <c r="AH434" s="313"/>
      <c r="AI434" s="329"/>
      <c r="AJ434" s="312"/>
      <c r="AK434" s="312"/>
      <c r="AL434" s="314"/>
      <c r="AM434" s="314">
        <v>115500</v>
      </c>
      <c r="AN434" s="330">
        <f>+AM434*Y434</f>
        <v>4735500</v>
      </c>
      <c r="AO434" s="314"/>
      <c r="AP434" s="314"/>
      <c r="AQ434" s="312"/>
      <c r="AR434" s="313"/>
      <c r="AS434" s="312"/>
      <c r="AT434" s="313"/>
      <c r="AU434" s="313"/>
      <c r="AV434" s="329"/>
      <c r="AW434" s="314"/>
    </row>
    <row r="435" spans="1:49" ht="16.5">
      <c r="A435" s="316"/>
      <c r="B435" s="316"/>
      <c r="C435" s="317"/>
      <c r="D435" s="316"/>
      <c r="E435" s="317"/>
      <c r="F435" s="557"/>
      <c r="G435" s="316"/>
      <c r="H435" s="318"/>
      <c r="I435" s="561"/>
      <c r="J435" s="548"/>
      <c r="K435" s="564"/>
      <c r="L435" s="550"/>
      <c r="M435" s="570"/>
      <c r="N435" s="316"/>
      <c r="O435" s="317"/>
      <c r="P435" s="326"/>
      <c r="Q435" s="359"/>
      <c r="R435" s="31"/>
      <c r="S435" s="31"/>
      <c r="T435" s="315"/>
      <c r="U435" s="381">
        <v>3</v>
      </c>
      <c r="V435" s="315" t="s">
        <v>416</v>
      </c>
      <c r="W435" s="405">
        <v>0</v>
      </c>
      <c r="X435" s="406">
        <v>120</v>
      </c>
      <c r="Y435" s="405">
        <v>0</v>
      </c>
      <c r="Z435" s="400">
        <v>120</v>
      </c>
      <c r="AA435" s="31"/>
      <c r="AB435" s="32"/>
      <c r="AC435" s="315"/>
      <c r="AD435" s="570"/>
      <c r="AE435" s="548"/>
      <c r="AF435" s="574"/>
      <c r="AG435" s="360"/>
      <c r="AH435" s="313"/>
      <c r="AI435" s="329"/>
      <c r="AJ435" s="312"/>
      <c r="AK435" s="312"/>
      <c r="AL435" s="314"/>
      <c r="AM435" s="314">
        <v>16500</v>
      </c>
      <c r="AN435" s="330">
        <f t="shared" si="27"/>
        <v>1980000</v>
      </c>
      <c r="AO435" s="314"/>
      <c r="AP435" s="314"/>
      <c r="AQ435" s="312"/>
      <c r="AR435" s="313"/>
      <c r="AS435" s="312"/>
      <c r="AT435" s="313"/>
      <c r="AU435" s="313"/>
      <c r="AV435" s="329"/>
      <c r="AW435" s="314"/>
    </row>
    <row r="436" spans="1:49" ht="16.5">
      <c r="A436" s="363"/>
      <c r="B436" s="363"/>
      <c r="C436" s="383"/>
      <c r="D436" s="363"/>
      <c r="E436" s="383"/>
      <c r="F436" s="558"/>
      <c r="G436" s="363"/>
      <c r="H436" s="365"/>
      <c r="I436" s="562"/>
      <c r="J436" s="553"/>
      <c r="K436" s="565"/>
      <c r="L436" s="554"/>
      <c r="M436" s="571"/>
      <c r="N436" s="363"/>
      <c r="O436" s="364"/>
      <c r="P436" s="366"/>
      <c r="Q436" s="367"/>
      <c r="R436" s="368"/>
      <c r="S436" s="369"/>
      <c r="T436" s="374"/>
      <c r="U436" s="408"/>
      <c r="V436" s="374"/>
      <c r="W436" s="409"/>
      <c r="X436" s="410"/>
      <c r="Y436" s="409"/>
      <c r="Z436" s="403"/>
      <c r="AA436" s="368"/>
      <c r="AB436" s="386"/>
      <c r="AC436" s="374"/>
      <c r="AD436" s="571"/>
      <c r="AE436" s="553"/>
      <c r="AF436" s="575"/>
      <c r="AG436" s="376"/>
      <c r="AH436" s="344"/>
      <c r="AI436" s="345"/>
      <c r="AJ436" s="346"/>
      <c r="AK436" s="346"/>
      <c r="AL436" s="347"/>
      <c r="AM436" s="347"/>
      <c r="AN436" s="330"/>
      <c r="AO436" s="347"/>
      <c r="AP436" s="347"/>
      <c r="AQ436" s="346"/>
      <c r="AR436" s="344"/>
      <c r="AS436" s="346"/>
      <c r="AT436" s="344"/>
      <c r="AU436" s="344"/>
      <c r="AV436" s="345"/>
      <c r="AW436" s="347"/>
    </row>
    <row r="437" spans="1:49" ht="16.5">
      <c r="A437" s="355">
        <v>22</v>
      </c>
      <c r="B437" s="290" t="s">
        <v>9</v>
      </c>
      <c r="C437" s="294" t="s">
        <v>417</v>
      </c>
      <c r="D437" s="290"/>
      <c r="E437" s="294"/>
      <c r="F437" s="568" t="s">
        <v>188</v>
      </c>
      <c r="G437" s="290" t="s">
        <v>9</v>
      </c>
      <c r="H437" s="294" t="s">
        <v>205</v>
      </c>
      <c r="I437" s="577">
        <v>2534</v>
      </c>
      <c r="J437" s="547" t="s">
        <v>206</v>
      </c>
      <c r="K437" s="563" t="s">
        <v>418</v>
      </c>
      <c r="L437" s="549"/>
      <c r="M437" s="547"/>
      <c r="N437" s="290" t="s">
        <v>9</v>
      </c>
      <c r="O437" s="294"/>
      <c r="P437" s="304"/>
      <c r="Q437" s="378"/>
      <c r="R437" s="293" t="s">
        <v>9</v>
      </c>
      <c r="S437" s="293" t="s">
        <v>8</v>
      </c>
      <c r="T437" s="295">
        <v>1</v>
      </c>
      <c r="U437" s="436">
        <v>1</v>
      </c>
      <c r="V437" s="437" t="s">
        <v>419</v>
      </c>
      <c r="W437" s="438">
        <v>5</v>
      </c>
      <c r="X437" s="439"/>
      <c r="Y437" s="438"/>
      <c r="Z437" s="350">
        <v>5</v>
      </c>
      <c r="AA437" s="293"/>
      <c r="AB437" s="351"/>
      <c r="AC437" s="305"/>
      <c r="AD437" s="304"/>
      <c r="AE437" s="305"/>
      <c r="AF437" s="358"/>
      <c r="AG437" s="360"/>
      <c r="AH437" s="313">
        <v>220000</v>
      </c>
      <c r="AI437" s="329">
        <f>+AH437*I437</f>
        <v>557480000</v>
      </c>
      <c r="AJ437" s="312"/>
      <c r="AK437" s="312"/>
      <c r="AL437" s="314"/>
      <c r="AM437" s="314">
        <v>16900</v>
      </c>
      <c r="AN437" s="311">
        <f>+AM437*W437</f>
        <v>84500</v>
      </c>
      <c r="AO437" s="314">
        <f>SUM(AN437:AN439)</f>
        <v>22383700</v>
      </c>
      <c r="AP437" s="310">
        <f>+AI437+AL437+AO437</f>
        <v>579863700</v>
      </c>
      <c r="AQ437" s="312">
        <v>0</v>
      </c>
      <c r="AR437" s="313">
        <v>0</v>
      </c>
      <c r="AS437" s="312">
        <v>0</v>
      </c>
      <c r="AT437" s="307">
        <f>+AI437*5%</f>
        <v>27874000</v>
      </c>
      <c r="AU437" s="312">
        <f>0.5%*AI437</f>
        <v>2787400</v>
      </c>
      <c r="AV437" s="308">
        <f>SUM(AQ437:AU437)</f>
        <v>30661400</v>
      </c>
      <c r="AW437" s="314">
        <f>ROUND(AP437+AV437,-3)</f>
        <v>610525000</v>
      </c>
    </row>
    <row r="438" spans="1:49" ht="16.5">
      <c r="A438" s="316"/>
      <c r="B438" s="316" t="s">
        <v>4</v>
      </c>
      <c r="C438" s="317"/>
      <c r="D438" s="316"/>
      <c r="E438" s="317"/>
      <c r="F438" s="570"/>
      <c r="G438" s="316" t="s">
        <v>4</v>
      </c>
      <c r="H438" s="318" t="s">
        <v>211</v>
      </c>
      <c r="I438" s="578"/>
      <c r="J438" s="548"/>
      <c r="K438" s="564"/>
      <c r="L438" s="550"/>
      <c r="M438" s="548"/>
      <c r="N438" s="316" t="s">
        <v>4</v>
      </c>
      <c r="O438" s="317"/>
      <c r="P438" s="326"/>
      <c r="Q438" s="359"/>
      <c r="R438" s="31"/>
      <c r="S438" s="31"/>
      <c r="T438" s="315"/>
      <c r="U438" s="407"/>
      <c r="V438" s="334"/>
      <c r="W438" s="405"/>
      <c r="X438" s="406"/>
      <c r="Y438" s="405"/>
      <c r="Z438" s="396"/>
      <c r="AA438" s="31"/>
      <c r="AB438" s="32"/>
      <c r="AC438" s="327"/>
      <c r="AD438" s="326"/>
      <c r="AE438" s="327"/>
      <c r="AF438" s="360"/>
      <c r="AG438" s="360"/>
      <c r="AH438" s="313"/>
      <c r="AI438" s="329"/>
      <c r="AJ438" s="312"/>
      <c r="AK438" s="312"/>
      <c r="AL438" s="314"/>
      <c r="AM438" s="314"/>
      <c r="AN438" s="330"/>
      <c r="AO438" s="314"/>
      <c r="AP438" s="314"/>
      <c r="AQ438" s="312"/>
      <c r="AR438" s="313"/>
      <c r="AS438" s="312"/>
      <c r="AT438" s="313"/>
      <c r="AU438" s="312"/>
      <c r="AV438" s="329"/>
      <c r="AW438" s="314"/>
    </row>
    <row r="439" spans="1:49" ht="16.5">
      <c r="A439" s="316"/>
      <c r="B439" s="316" t="s">
        <v>6</v>
      </c>
      <c r="C439" s="318"/>
      <c r="D439" s="316"/>
      <c r="E439" s="318"/>
      <c r="F439" s="570"/>
      <c r="G439" s="316" t="s">
        <v>6</v>
      </c>
      <c r="H439" s="318" t="s">
        <v>7</v>
      </c>
      <c r="I439" s="578"/>
      <c r="J439" s="548"/>
      <c r="K439" s="564"/>
      <c r="L439" s="550"/>
      <c r="M439" s="548"/>
      <c r="N439" s="316" t="s">
        <v>6</v>
      </c>
      <c r="O439" s="317"/>
      <c r="P439" s="326"/>
      <c r="Q439" s="359"/>
      <c r="R439" s="31" t="s">
        <v>4</v>
      </c>
      <c r="S439" s="31" t="s">
        <v>3</v>
      </c>
      <c r="T439" s="315">
        <v>1</v>
      </c>
      <c r="U439" s="407">
        <v>1</v>
      </c>
      <c r="V439" s="334" t="s">
        <v>416</v>
      </c>
      <c r="W439" s="405"/>
      <c r="X439" s="406">
        <f>2534*80%</f>
        <v>2027.2</v>
      </c>
      <c r="Y439" s="405"/>
      <c r="Z439" s="353">
        <f>SUM(W439:Y439)</f>
        <v>2027.2</v>
      </c>
      <c r="AA439" s="31"/>
      <c r="AB439" s="32"/>
      <c r="AC439" s="327"/>
      <c r="AD439" s="326"/>
      <c r="AE439" s="327"/>
      <c r="AF439" s="360"/>
      <c r="AG439" s="360"/>
      <c r="AH439" s="313"/>
      <c r="AI439" s="329"/>
      <c r="AJ439" s="312"/>
      <c r="AK439" s="312"/>
      <c r="AL439" s="314"/>
      <c r="AM439" s="314">
        <v>11000</v>
      </c>
      <c r="AN439" s="330">
        <f>+AM439*X439</f>
        <v>22299200</v>
      </c>
      <c r="AO439" s="314"/>
      <c r="AP439" s="314"/>
      <c r="AQ439" s="312"/>
      <c r="AR439" s="313"/>
      <c r="AS439" s="312"/>
      <c r="AT439" s="313"/>
      <c r="AU439" s="313"/>
      <c r="AV439" s="329"/>
      <c r="AW439" s="314"/>
    </row>
    <row r="440" spans="1:49" ht="16.5">
      <c r="A440" s="316"/>
      <c r="B440" s="316" t="s">
        <v>2</v>
      </c>
      <c r="C440" s="317"/>
      <c r="D440" s="316"/>
      <c r="E440" s="317"/>
      <c r="F440" s="570"/>
      <c r="G440" s="316"/>
      <c r="H440" s="318"/>
      <c r="I440" s="578"/>
      <c r="J440" s="548"/>
      <c r="K440" s="564"/>
      <c r="L440" s="550"/>
      <c r="M440" s="548"/>
      <c r="N440" s="316"/>
      <c r="O440" s="317"/>
      <c r="P440" s="326"/>
      <c r="Q440" s="359"/>
      <c r="R440" s="31"/>
      <c r="S440" s="31"/>
      <c r="T440" s="315"/>
      <c r="U440" s="407"/>
      <c r="V440" s="334"/>
      <c r="W440" s="405"/>
      <c r="X440" s="406"/>
      <c r="Y440" s="405"/>
      <c r="Z440" s="440"/>
      <c r="AA440" s="31"/>
      <c r="AB440" s="32"/>
      <c r="AC440" s="327"/>
      <c r="AD440" s="326"/>
      <c r="AE440" s="327"/>
      <c r="AF440" s="360"/>
      <c r="AG440" s="360"/>
      <c r="AH440" s="313"/>
      <c r="AI440" s="329"/>
      <c r="AJ440" s="312"/>
      <c r="AK440" s="312"/>
      <c r="AL440" s="314"/>
      <c r="AM440" s="314"/>
      <c r="AN440" s="330"/>
      <c r="AO440" s="314"/>
      <c r="AP440" s="314"/>
      <c r="AQ440" s="312"/>
      <c r="AR440" s="313"/>
      <c r="AS440" s="312"/>
      <c r="AT440" s="313"/>
      <c r="AU440" s="313"/>
      <c r="AV440" s="329"/>
      <c r="AW440" s="314"/>
    </row>
    <row r="441" spans="1:49" ht="16.5">
      <c r="A441" s="363"/>
      <c r="B441" s="363" t="s">
        <v>1</v>
      </c>
      <c r="C441" s="383"/>
      <c r="D441" s="363"/>
      <c r="E441" s="383"/>
      <c r="F441" s="571"/>
      <c r="G441" s="363"/>
      <c r="H441" s="365"/>
      <c r="I441" s="579"/>
      <c r="J441" s="553"/>
      <c r="K441" s="565"/>
      <c r="L441" s="554"/>
      <c r="M441" s="553"/>
      <c r="N441" s="363"/>
      <c r="O441" s="364"/>
      <c r="P441" s="366"/>
      <c r="Q441" s="367"/>
      <c r="R441" s="368"/>
      <c r="S441" s="368"/>
      <c r="T441" s="374"/>
      <c r="U441" s="408"/>
      <c r="V441" s="340"/>
      <c r="W441" s="409"/>
      <c r="X441" s="410"/>
      <c r="Y441" s="409"/>
      <c r="Z441" s="412"/>
      <c r="AA441" s="368"/>
      <c r="AB441" s="386"/>
      <c r="AC441" s="375"/>
      <c r="AD441" s="366"/>
      <c r="AE441" s="375"/>
      <c r="AF441" s="376"/>
      <c r="AG441" s="376"/>
      <c r="AH441" s="344"/>
      <c r="AI441" s="345"/>
      <c r="AJ441" s="346"/>
      <c r="AK441" s="346"/>
      <c r="AL441" s="347"/>
      <c r="AM441" s="347"/>
      <c r="AN441" s="330"/>
      <c r="AO441" s="347"/>
      <c r="AP441" s="347"/>
      <c r="AQ441" s="346"/>
      <c r="AR441" s="344"/>
      <c r="AS441" s="346"/>
      <c r="AT441" s="344"/>
      <c r="AU441" s="344"/>
      <c r="AV441" s="345"/>
      <c r="AW441" s="347"/>
    </row>
    <row r="442" spans="1:49" ht="33">
      <c r="A442" s="355">
        <v>23</v>
      </c>
      <c r="B442" s="290" t="s">
        <v>9</v>
      </c>
      <c r="C442" s="291" t="s">
        <v>420</v>
      </c>
      <c r="D442" s="297"/>
      <c r="E442" s="377"/>
      <c r="F442" s="555" t="s">
        <v>421</v>
      </c>
      <c r="G442" s="290" t="s">
        <v>9</v>
      </c>
      <c r="H442" s="294" t="s">
        <v>422</v>
      </c>
      <c r="I442" s="559">
        <v>332</v>
      </c>
      <c r="J442" s="547" t="s">
        <v>206</v>
      </c>
      <c r="K442" s="563" t="s">
        <v>423</v>
      </c>
      <c r="L442" s="566" t="s">
        <v>11</v>
      </c>
      <c r="M442" s="568" t="s">
        <v>11</v>
      </c>
      <c r="N442" s="290" t="s">
        <v>9</v>
      </c>
      <c r="O442" s="294" t="s">
        <v>424</v>
      </c>
      <c r="P442" s="304"/>
      <c r="Q442" s="378">
        <v>7.5</v>
      </c>
      <c r="R442" s="293" t="s">
        <v>9</v>
      </c>
      <c r="S442" s="298" t="s">
        <v>8</v>
      </c>
      <c r="T442" s="299">
        <v>2</v>
      </c>
      <c r="U442" s="298">
        <v>1</v>
      </c>
      <c r="V442" s="299" t="s">
        <v>216</v>
      </c>
      <c r="W442" s="300">
        <v>0</v>
      </c>
      <c r="X442" s="301">
        <v>10</v>
      </c>
      <c r="Y442" s="300">
        <v>0</v>
      </c>
      <c r="Z442" s="350">
        <v>10</v>
      </c>
      <c r="AA442" s="292"/>
      <c r="AB442" s="351"/>
      <c r="AC442" s="295"/>
      <c r="AD442" s="572"/>
      <c r="AE442" s="547"/>
      <c r="AF442" s="573"/>
      <c r="AG442" s="360"/>
      <c r="AH442" s="313">
        <v>170000</v>
      </c>
      <c r="AI442" s="329">
        <f>+AH442*I442</f>
        <v>56440000</v>
      </c>
      <c r="AJ442" s="312">
        <v>210000</v>
      </c>
      <c r="AK442" s="312">
        <f>+(AJ442*Q442)*0.5</f>
        <v>787500</v>
      </c>
      <c r="AL442" s="314">
        <f>SUM(AK442)</f>
        <v>787500</v>
      </c>
      <c r="AM442" s="314">
        <v>22500</v>
      </c>
      <c r="AN442" s="311">
        <f t="shared" si="27"/>
        <v>225000</v>
      </c>
      <c r="AO442" s="314">
        <f>SUM(AN442:AN446)</f>
        <v>1168500</v>
      </c>
      <c r="AP442" s="310">
        <f>+AI442+AL442+AO442</f>
        <v>58396000</v>
      </c>
      <c r="AQ442" s="312">
        <v>0</v>
      </c>
      <c r="AR442" s="313">
        <v>0</v>
      </c>
      <c r="AS442" s="312">
        <v>0</v>
      </c>
      <c r="AT442" s="307">
        <f>+AI442*5%</f>
        <v>2822000</v>
      </c>
      <c r="AU442" s="312">
        <f>0.5%*AI442</f>
        <v>282200</v>
      </c>
      <c r="AV442" s="308">
        <f>SUM(AQ442:AU442)</f>
        <v>3104200</v>
      </c>
      <c r="AW442" s="314">
        <f>ROUND(AP442+AV442,-3)</f>
        <v>61500000</v>
      </c>
    </row>
    <row r="443" spans="1:49" ht="16.5">
      <c r="A443" s="316"/>
      <c r="B443" s="316" t="s">
        <v>4</v>
      </c>
      <c r="C443" s="317" t="s">
        <v>425</v>
      </c>
      <c r="D443" s="316"/>
      <c r="E443" s="379"/>
      <c r="F443" s="557"/>
      <c r="G443" s="316" t="s">
        <v>4</v>
      </c>
      <c r="H443" s="318" t="s">
        <v>211</v>
      </c>
      <c r="I443" s="561"/>
      <c r="J443" s="548"/>
      <c r="K443" s="564"/>
      <c r="L443" s="550"/>
      <c r="M443" s="570"/>
      <c r="N443" s="316" t="s">
        <v>4</v>
      </c>
      <c r="O443" s="317"/>
      <c r="P443" s="326"/>
      <c r="Q443" s="359"/>
      <c r="R443" s="31"/>
      <c r="S443" s="320"/>
      <c r="T443" s="321"/>
      <c r="U443" s="320">
        <v>2</v>
      </c>
      <c r="V443" s="321" t="s">
        <v>395</v>
      </c>
      <c r="W443" s="322">
        <v>0</v>
      </c>
      <c r="X443" s="323">
        <v>0</v>
      </c>
      <c r="Y443" s="322">
        <v>20</v>
      </c>
      <c r="Z443" s="353">
        <v>20</v>
      </c>
      <c r="AA443" s="31"/>
      <c r="AB443" s="32"/>
      <c r="AC443" s="315"/>
      <c r="AD443" s="570"/>
      <c r="AE443" s="548"/>
      <c r="AF443" s="574"/>
      <c r="AG443" s="360"/>
      <c r="AH443" s="313"/>
      <c r="AI443" s="329"/>
      <c r="AJ443" s="312"/>
      <c r="AK443" s="312"/>
      <c r="AL443" s="314"/>
      <c r="AM443" s="314">
        <v>5050</v>
      </c>
      <c r="AN443" s="330">
        <f>+AM443*Y443</f>
        <v>101000</v>
      </c>
      <c r="AO443" s="314"/>
      <c r="AP443" s="314"/>
      <c r="AQ443" s="312"/>
      <c r="AR443" s="313"/>
      <c r="AS443" s="312"/>
      <c r="AT443" s="313"/>
      <c r="AU443" s="313"/>
      <c r="AV443" s="329"/>
      <c r="AW443" s="314"/>
    </row>
    <row r="444" spans="1:49" ht="16.5">
      <c r="A444" s="316"/>
      <c r="B444" s="316" t="s">
        <v>6</v>
      </c>
      <c r="C444" s="318" t="s">
        <v>10</v>
      </c>
      <c r="D444" s="316"/>
      <c r="E444" s="379"/>
      <c r="F444" s="557"/>
      <c r="G444" s="316" t="s">
        <v>6</v>
      </c>
      <c r="H444" s="318" t="s">
        <v>7</v>
      </c>
      <c r="I444" s="561"/>
      <c r="J444" s="548"/>
      <c r="K444" s="564"/>
      <c r="L444" s="550"/>
      <c r="M444" s="570"/>
      <c r="N444" s="316" t="s">
        <v>6</v>
      </c>
      <c r="O444" s="317"/>
      <c r="P444" s="326"/>
      <c r="Q444" s="359"/>
      <c r="R444" s="31"/>
      <c r="S444" s="31"/>
      <c r="T444" s="315"/>
      <c r="U444" s="407"/>
      <c r="V444" s="334"/>
      <c r="W444" s="405"/>
      <c r="X444" s="406"/>
      <c r="Y444" s="405"/>
      <c r="Z444" s="353"/>
      <c r="AA444" s="31"/>
      <c r="AB444" s="32"/>
      <c r="AC444" s="315"/>
      <c r="AD444" s="570"/>
      <c r="AE444" s="548"/>
      <c r="AF444" s="574"/>
      <c r="AG444" s="360"/>
      <c r="AH444" s="313"/>
      <c r="AI444" s="329"/>
      <c r="AJ444" s="312"/>
      <c r="AK444" s="312"/>
      <c r="AL444" s="314"/>
      <c r="AM444" s="314"/>
      <c r="AN444" s="330"/>
      <c r="AO444" s="314"/>
      <c r="AP444" s="314"/>
      <c r="AQ444" s="312"/>
      <c r="AR444" s="313"/>
      <c r="AS444" s="312"/>
      <c r="AT444" s="313"/>
      <c r="AU444" s="313"/>
      <c r="AV444" s="329"/>
      <c r="AW444" s="314"/>
    </row>
    <row r="445" spans="1:49" ht="66">
      <c r="A445" s="316"/>
      <c r="B445" s="316" t="s">
        <v>2</v>
      </c>
      <c r="C445" s="317" t="s">
        <v>426</v>
      </c>
      <c r="D445" s="316"/>
      <c r="E445" s="379"/>
      <c r="F445" s="557"/>
      <c r="G445" s="316"/>
      <c r="H445" s="318"/>
      <c r="I445" s="561"/>
      <c r="J445" s="548"/>
      <c r="K445" s="564"/>
      <c r="L445" s="550"/>
      <c r="M445" s="570"/>
      <c r="N445" s="316"/>
      <c r="O445" s="317"/>
      <c r="P445" s="326"/>
      <c r="Q445" s="359"/>
      <c r="R445" s="31" t="s">
        <v>4</v>
      </c>
      <c r="S445" s="31" t="s">
        <v>3</v>
      </c>
      <c r="T445" s="315">
        <v>2</v>
      </c>
      <c r="U445" s="31">
        <v>1</v>
      </c>
      <c r="V445" s="315" t="s">
        <v>427</v>
      </c>
      <c r="W445" s="335">
        <v>0</v>
      </c>
      <c r="X445" s="336">
        <v>630</v>
      </c>
      <c r="Y445" s="335">
        <v>0</v>
      </c>
      <c r="Z445" s="353" t="s">
        <v>428</v>
      </c>
      <c r="AA445" s="31"/>
      <c r="AB445" s="32"/>
      <c r="AC445" s="327"/>
      <c r="AD445" s="570"/>
      <c r="AE445" s="548"/>
      <c r="AF445" s="574"/>
      <c r="AG445" s="360"/>
      <c r="AH445" s="313"/>
      <c r="AI445" s="329"/>
      <c r="AJ445" s="312"/>
      <c r="AK445" s="312"/>
      <c r="AL445" s="314"/>
      <c r="AM445" s="314">
        <v>1200</v>
      </c>
      <c r="AN445" s="330">
        <f>+AM445*X445</f>
        <v>756000</v>
      </c>
      <c r="AO445" s="314"/>
      <c r="AP445" s="314"/>
      <c r="AQ445" s="312"/>
      <c r="AR445" s="313"/>
      <c r="AS445" s="312"/>
      <c r="AT445" s="313"/>
      <c r="AU445" s="313"/>
      <c r="AV445" s="329"/>
      <c r="AW445" s="314"/>
    </row>
    <row r="446" spans="1:49" ht="16.5">
      <c r="A446" s="316"/>
      <c r="B446" s="316" t="s">
        <v>1</v>
      </c>
      <c r="C446" s="317" t="s">
        <v>429</v>
      </c>
      <c r="D446" s="316"/>
      <c r="E446" s="379"/>
      <c r="F446" s="557"/>
      <c r="G446" s="316"/>
      <c r="H446" s="318"/>
      <c r="I446" s="561"/>
      <c r="J446" s="548"/>
      <c r="K446" s="564"/>
      <c r="L446" s="550"/>
      <c r="M446" s="570"/>
      <c r="N446" s="316"/>
      <c r="O446" s="317"/>
      <c r="P446" s="326"/>
      <c r="Q446" s="359"/>
      <c r="R446" s="31"/>
      <c r="S446" s="31"/>
      <c r="T446" s="315"/>
      <c r="U446" s="31">
        <v>2</v>
      </c>
      <c r="V446" s="315" t="s">
        <v>268</v>
      </c>
      <c r="W446" s="335">
        <v>0</v>
      </c>
      <c r="X446" s="336">
        <v>0</v>
      </c>
      <c r="Y446" s="335">
        <v>100</v>
      </c>
      <c r="Z446" s="353">
        <v>100</v>
      </c>
      <c r="AA446" s="31"/>
      <c r="AB446" s="32"/>
      <c r="AC446" s="327"/>
      <c r="AD446" s="570"/>
      <c r="AE446" s="548"/>
      <c r="AF446" s="574"/>
      <c r="AG446" s="360"/>
      <c r="AH446" s="344"/>
      <c r="AI446" s="345"/>
      <c r="AJ446" s="346"/>
      <c r="AK446" s="346"/>
      <c r="AL446" s="347"/>
      <c r="AM446" s="347">
        <v>865</v>
      </c>
      <c r="AN446" s="330">
        <f>+AM446*Y446</f>
        <v>86500</v>
      </c>
      <c r="AO446" s="347"/>
      <c r="AP446" s="347"/>
      <c r="AQ446" s="346"/>
      <c r="AR446" s="344"/>
      <c r="AS446" s="346"/>
      <c r="AT446" s="344"/>
      <c r="AU446" s="344"/>
      <c r="AV446" s="345"/>
      <c r="AW446" s="347"/>
    </row>
    <row r="447" spans="1:49" ht="16.5">
      <c r="A447" s="355">
        <v>24</v>
      </c>
      <c r="B447" s="290" t="s">
        <v>9</v>
      </c>
      <c r="C447" s="294" t="s">
        <v>430</v>
      </c>
      <c r="D447" s="290" t="s">
        <v>9</v>
      </c>
      <c r="E447" s="294" t="s">
        <v>431</v>
      </c>
      <c r="F447" s="594" t="s">
        <v>432</v>
      </c>
      <c r="G447" s="290" t="s">
        <v>9</v>
      </c>
      <c r="H447" s="294"/>
      <c r="I447" s="577">
        <v>593</v>
      </c>
      <c r="J447" s="547"/>
      <c r="K447" s="563"/>
      <c r="L447" s="549"/>
      <c r="M447" s="547"/>
      <c r="N447" s="290" t="s">
        <v>9</v>
      </c>
      <c r="O447" s="294"/>
      <c r="P447" s="304"/>
      <c r="Q447" s="378"/>
      <c r="R447" s="293" t="s">
        <v>9</v>
      </c>
      <c r="S447" s="293" t="s">
        <v>8</v>
      </c>
      <c r="T447" s="295"/>
      <c r="U447" s="436"/>
      <c r="V447" s="437"/>
      <c r="W447" s="438"/>
      <c r="X447" s="439"/>
      <c r="Y447" s="438"/>
      <c r="Z447" s="388"/>
      <c r="AA447" s="293"/>
      <c r="AB447" s="351"/>
      <c r="AC447" s="305"/>
      <c r="AD447" s="304"/>
      <c r="AE447" s="305"/>
      <c r="AF447" s="358"/>
      <c r="AG447" s="360"/>
      <c r="AH447" s="313">
        <v>170000</v>
      </c>
      <c r="AI447" s="329">
        <f>+AH447*I447</f>
        <v>100810000</v>
      </c>
      <c r="AJ447" s="312"/>
      <c r="AK447" s="312"/>
      <c r="AL447" s="314"/>
      <c r="AM447" s="314"/>
      <c r="AN447" s="311">
        <f t="shared" si="27"/>
        <v>0</v>
      </c>
      <c r="AO447" s="314">
        <f>SUM(AN447:AN451)</f>
        <v>0</v>
      </c>
      <c r="AP447" s="310">
        <f>+AI447+AL447+AO447</f>
        <v>100810000</v>
      </c>
      <c r="AQ447" s="312">
        <v>0</v>
      </c>
      <c r="AR447" s="313">
        <v>0</v>
      </c>
      <c r="AS447" s="312">
        <v>0</v>
      </c>
      <c r="AT447" s="307">
        <f>+AI447*5%</f>
        <v>5040500</v>
      </c>
      <c r="AU447" s="312">
        <f>0.5%*AI447</f>
        <v>504050</v>
      </c>
      <c r="AV447" s="308">
        <f>SUM(AQ447:AU447)</f>
        <v>5544550</v>
      </c>
      <c r="AW447" s="314">
        <f>ROUND(AP447+AV447,-3)</f>
        <v>106355000</v>
      </c>
    </row>
    <row r="448" spans="1:49" ht="16.5">
      <c r="A448" s="316"/>
      <c r="B448" s="316" t="s">
        <v>4</v>
      </c>
      <c r="C448" s="317"/>
      <c r="D448" s="316" t="s">
        <v>4</v>
      </c>
      <c r="E448" s="317" t="s">
        <v>433</v>
      </c>
      <c r="F448" s="548"/>
      <c r="G448" s="316" t="s">
        <v>4</v>
      </c>
      <c r="H448" s="318" t="s">
        <v>211</v>
      </c>
      <c r="I448" s="578"/>
      <c r="J448" s="548"/>
      <c r="K448" s="564"/>
      <c r="L448" s="550"/>
      <c r="M448" s="548"/>
      <c r="N448" s="316" t="s">
        <v>4</v>
      </c>
      <c r="O448" s="317"/>
      <c r="P448" s="326"/>
      <c r="Q448" s="359"/>
      <c r="R448" s="31"/>
      <c r="S448" s="31"/>
      <c r="T448" s="315"/>
      <c r="U448" s="407"/>
      <c r="V448" s="334"/>
      <c r="W448" s="405"/>
      <c r="X448" s="406"/>
      <c r="Y448" s="405"/>
      <c r="Z448" s="389"/>
      <c r="AA448" s="31"/>
      <c r="AB448" s="32"/>
      <c r="AC448" s="327"/>
      <c r="AD448" s="326"/>
      <c r="AE448" s="327"/>
      <c r="AF448" s="360"/>
      <c r="AG448" s="360"/>
      <c r="AH448" s="313"/>
      <c r="AI448" s="329"/>
      <c r="AJ448" s="312"/>
      <c r="AK448" s="312"/>
      <c r="AL448" s="314"/>
      <c r="AM448" s="314"/>
      <c r="AN448" s="330">
        <f t="shared" si="27"/>
        <v>0</v>
      </c>
      <c r="AO448" s="314"/>
      <c r="AP448" s="314"/>
      <c r="AQ448" s="312"/>
      <c r="AR448" s="313"/>
      <c r="AS448" s="312"/>
      <c r="AT448" s="313"/>
      <c r="AU448" s="313"/>
      <c r="AV448" s="329"/>
      <c r="AW448" s="314"/>
    </row>
    <row r="449" spans="1:49" ht="16.5">
      <c r="A449" s="316"/>
      <c r="B449" s="316" t="s">
        <v>6</v>
      </c>
      <c r="C449" s="318"/>
      <c r="D449" s="316" t="s">
        <v>6</v>
      </c>
      <c r="E449" s="318" t="s">
        <v>258</v>
      </c>
      <c r="F449" s="548"/>
      <c r="G449" s="316" t="s">
        <v>6</v>
      </c>
      <c r="H449" s="318" t="s">
        <v>7</v>
      </c>
      <c r="I449" s="578"/>
      <c r="J449" s="548"/>
      <c r="K449" s="564"/>
      <c r="L449" s="550"/>
      <c r="M449" s="548"/>
      <c r="N449" s="316" t="s">
        <v>6</v>
      </c>
      <c r="O449" s="317"/>
      <c r="P449" s="326"/>
      <c r="Q449" s="359"/>
      <c r="R449" s="31"/>
      <c r="S449" s="31"/>
      <c r="T449" s="315"/>
      <c r="U449" s="407"/>
      <c r="V449" s="334"/>
      <c r="W449" s="405"/>
      <c r="X449" s="406"/>
      <c r="Y449" s="405"/>
      <c r="Z449" s="440"/>
      <c r="AA449" s="31"/>
      <c r="AB449" s="32"/>
      <c r="AC449" s="327"/>
      <c r="AD449" s="326"/>
      <c r="AE449" s="327"/>
      <c r="AF449" s="360"/>
      <c r="AG449" s="360"/>
      <c r="AH449" s="313"/>
      <c r="AI449" s="329"/>
      <c r="AJ449" s="312"/>
      <c r="AK449" s="312"/>
      <c r="AL449" s="314"/>
      <c r="AM449" s="314"/>
      <c r="AN449" s="330">
        <f t="shared" si="27"/>
        <v>0</v>
      </c>
      <c r="AO449" s="314"/>
      <c r="AP449" s="314"/>
      <c r="AQ449" s="312"/>
      <c r="AR449" s="313"/>
      <c r="AS449" s="312"/>
      <c r="AT449" s="313"/>
      <c r="AU449" s="313"/>
      <c r="AV449" s="329"/>
      <c r="AW449" s="314"/>
    </row>
    <row r="450" spans="1:49" ht="82.5">
      <c r="A450" s="316"/>
      <c r="B450" s="316" t="s">
        <v>2</v>
      </c>
      <c r="C450" s="317"/>
      <c r="D450" s="316" t="s">
        <v>2</v>
      </c>
      <c r="E450" s="317" t="s">
        <v>434</v>
      </c>
      <c r="F450" s="548"/>
      <c r="G450" s="316"/>
      <c r="H450" s="318"/>
      <c r="I450" s="578"/>
      <c r="J450" s="548"/>
      <c r="K450" s="564"/>
      <c r="L450" s="550"/>
      <c r="M450" s="548"/>
      <c r="N450" s="316"/>
      <c r="O450" s="317"/>
      <c r="P450" s="326"/>
      <c r="Q450" s="359"/>
      <c r="R450" s="31"/>
      <c r="S450" s="31"/>
      <c r="T450" s="315"/>
      <c r="U450" s="407"/>
      <c r="V450" s="334"/>
      <c r="W450" s="405"/>
      <c r="X450" s="406"/>
      <c r="Y450" s="405"/>
      <c r="Z450" s="440"/>
      <c r="AA450" s="31"/>
      <c r="AB450" s="32"/>
      <c r="AC450" s="327"/>
      <c r="AD450" s="326"/>
      <c r="AE450" s="327"/>
      <c r="AF450" s="360"/>
      <c r="AG450" s="360"/>
      <c r="AH450" s="313"/>
      <c r="AI450" s="329"/>
      <c r="AJ450" s="312"/>
      <c r="AK450" s="312"/>
      <c r="AL450" s="314"/>
      <c r="AM450" s="314"/>
      <c r="AN450" s="330">
        <f t="shared" si="27"/>
        <v>0</v>
      </c>
      <c r="AO450" s="314"/>
      <c r="AP450" s="314"/>
      <c r="AQ450" s="312"/>
      <c r="AR450" s="313"/>
      <c r="AS450" s="312"/>
      <c r="AT450" s="313"/>
      <c r="AU450" s="312"/>
      <c r="AV450" s="329"/>
      <c r="AW450" s="314"/>
    </row>
    <row r="451" spans="1:49" ht="16.5">
      <c r="A451" s="316"/>
      <c r="B451" s="316" t="s">
        <v>1</v>
      </c>
      <c r="C451" s="379"/>
      <c r="D451" s="316" t="s">
        <v>1</v>
      </c>
      <c r="E451" s="379" t="s">
        <v>435</v>
      </c>
      <c r="F451" s="548"/>
      <c r="G451" s="316"/>
      <c r="H451" s="318"/>
      <c r="I451" s="579"/>
      <c r="J451" s="548"/>
      <c r="K451" s="564"/>
      <c r="L451" s="554"/>
      <c r="M451" s="553"/>
      <c r="N451" s="316"/>
      <c r="O451" s="317"/>
      <c r="P451" s="326"/>
      <c r="Q451" s="359"/>
      <c r="R451" s="31" t="s">
        <v>4</v>
      </c>
      <c r="S451" s="31" t="s">
        <v>3</v>
      </c>
      <c r="T451" s="315"/>
      <c r="U451" s="407"/>
      <c r="V451" s="334"/>
      <c r="W451" s="405"/>
      <c r="X451" s="406"/>
      <c r="Y451" s="405"/>
      <c r="Z451" s="389"/>
      <c r="AA451" s="31"/>
      <c r="AB451" s="32"/>
      <c r="AC451" s="327"/>
      <c r="AD451" s="326"/>
      <c r="AE451" s="327"/>
      <c r="AF451" s="360"/>
      <c r="AG451" s="360"/>
      <c r="AH451" s="344"/>
      <c r="AI451" s="345"/>
      <c r="AJ451" s="346"/>
      <c r="AK451" s="346"/>
      <c r="AL451" s="347"/>
      <c r="AM451" s="347"/>
      <c r="AN451" s="330">
        <f t="shared" si="27"/>
        <v>0</v>
      </c>
      <c r="AO451" s="347"/>
      <c r="AP451" s="347"/>
      <c r="AQ451" s="346"/>
      <c r="AR451" s="344"/>
      <c r="AS451" s="346"/>
      <c r="AT451" s="344"/>
      <c r="AU451" s="344"/>
      <c r="AV451" s="345"/>
      <c r="AW451" s="347"/>
    </row>
    <row r="452" spans="1:49" ht="16.5">
      <c r="A452" s="355">
        <v>25</v>
      </c>
      <c r="B452" s="290" t="s">
        <v>9</v>
      </c>
      <c r="C452" s="294" t="s">
        <v>436</v>
      </c>
      <c r="D452" s="290"/>
      <c r="E452" s="294"/>
      <c r="F452" s="594" t="s">
        <v>183</v>
      </c>
      <c r="G452" s="290" t="s">
        <v>9</v>
      </c>
      <c r="H452" s="294" t="s">
        <v>437</v>
      </c>
      <c r="I452" s="577">
        <v>1258</v>
      </c>
      <c r="J452" s="547" t="s">
        <v>206</v>
      </c>
      <c r="K452" s="563" t="s">
        <v>438</v>
      </c>
      <c r="L452" s="549"/>
      <c r="M452" s="547"/>
      <c r="N452" s="290" t="s">
        <v>9</v>
      </c>
      <c r="O452" s="294"/>
      <c r="P452" s="304"/>
      <c r="Q452" s="378"/>
      <c r="R452" s="293" t="s">
        <v>9</v>
      </c>
      <c r="S452" s="293" t="s">
        <v>8</v>
      </c>
      <c r="T452" s="295"/>
      <c r="U452" s="436"/>
      <c r="V452" s="437"/>
      <c r="W452" s="438"/>
      <c r="X452" s="439"/>
      <c r="Y452" s="438"/>
      <c r="Z452" s="388"/>
      <c r="AA452" s="293"/>
      <c r="AB452" s="351"/>
      <c r="AC452" s="305"/>
      <c r="AD452" s="304"/>
      <c r="AE452" s="305"/>
      <c r="AF452" s="358"/>
      <c r="AG452" s="358"/>
      <c r="AH452" s="307">
        <v>170000</v>
      </c>
      <c r="AI452" s="329">
        <f>+AH452*I452</f>
        <v>213860000</v>
      </c>
      <c r="AJ452" s="309"/>
      <c r="AK452" s="309"/>
      <c r="AL452" s="310"/>
      <c r="AM452" s="310"/>
      <c r="AN452" s="311">
        <f t="shared" si="27"/>
        <v>0</v>
      </c>
      <c r="AO452" s="310">
        <f>SUM(AN452:AN456)</f>
        <v>0</v>
      </c>
      <c r="AP452" s="310">
        <f>+AI452+AL452+AO452</f>
        <v>213860000</v>
      </c>
      <c r="AQ452" s="312">
        <v>0</v>
      </c>
      <c r="AR452" s="313">
        <v>0</v>
      </c>
      <c r="AS452" s="312">
        <v>0</v>
      </c>
      <c r="AT452" s="307">
        <f>+AI452*5%</f>
        <v>10693000</v>
      </c>
      <c r="AU452" s="312">
        <f>0.5%*AI452</f>
        <v>1069300</v>
      </c>
      <c r="AV452" s="308">
        <f>SUM(AQ452:AU452)</f>
        <v>11762300</v>
      </c>
      <c r="AW452" s="314">
        <f>ROUND(AP452+AV452,-3)</f>
        <v>225622000</v>
      </c>
    </row>
    <row r="453" spans="1:49" ht="16.5">
      <c r="A453" s="316"/>
      <c r="B453" s="316" t="s">
        <v>4</v>
      </c>
      <c r="C453" s="317"/>
      <c r="D453" s="316"/>
      <c r="E453" s="317"/>
      <c r="F453" s="548"/>
      <c r="G453" s="316" t="s">
        <v>4</v>
      </c>
      <c r="H453" s="318" t="s">
        <v>211</v>
      </c>
      <c r="I453" s="578"/>
      <c r="J453" s="548"/>
      <c r="K453" s="564"/>
      <c r="L453" s="550"/>
      <c r="M453" s="548"/>
      <c r="N453" s="316" t="s">
        <v>4</v>
      </c>
      <c r="O453" s="317"/>
      <c r="P453" s="326"/>
      <c r="Q453" s="359"/>
      <c r="R453" s="31"/>
      <c r="S453" s="31"/>
      <c r="T453" s="315"/>
      <c r="U453" s="407"/>
      <c r="V453" s="334"/>
      <c r="W453" s="405"/>
      <c r="X453" s="406"/>
      <c r="Y453" s="405"/>
      <c r="Z453" s="389"/>
      <c r="AA453" s="31"/>
      <c r="AB453" s="32"/>
      <c r="AC453" s="327"/>
      <c r="AD453" s="326"/>
      <c r="AE453" s="327"/>
      <c r="AF453" s="360"/>
      <c r="AG453" s="360"/>
      <c r="AH453" s="313"/>
      <c r="AI453" s="329"/>
      <c r="AJ453" s="312"/>
      <c r="AK453" s="312"/>
      <c r="AL453" s="314"/>
      <c r="AM453" s="314"/>
      <c r="AN453" s="330">
        <f t="shared" si="27"/>
        <v>0</v>
      </c>
      <c r="AO453" s="314"/>
      <c r="AP453" s="314"/>
      <c r="AQ453" s="312"/>
      <c r="AR453" s="313"/>
      <c r="AS453" s="312"/>
      <c r="AT453" s="313"/>
      <c r="AU453" s="313"/>
      <c r="AV453" s="329"/>
      <c r="AW453" s="314"/>
    </row>
    <row r="454" spans="1:49" ht="16.5">
      <c r="A454" s="316"/>
      <c r="B454" s="316" t="s">
        <v>6</v>
      </c>
      <c r="C454" s="318"/>
      <c r="D454" s="316"/>
      <c r="E454" s="318"/>
      <c r="F454" s="548"/>
      <c r="G454" s="316" t="s">
        <v>6</v>
      </c>
      <c r="H454" s="318" t="s">
        <v>7</v>
      </c>
      <c r="I454" s="578"/>
      <c r="J454" s="548"/>
      <c r="K454" s="564"/>
      <c r="L454" s="550"/>
      <c r="M454" s="548"/>
      <c r="N454" s="316" t="s">
        <v>6</v>
      </c>
      <c r="O454" s="317"/>
      <c r="P454" s="326"/>
      <c r="Q454" s="359"/>
      <c r="R454" s="31"/>
      <c r="S454" s="31"/>
      <c r="T454" s="315"/>
      <c r="U454" s="407"/>
      <c r="V454" s="334"/>
      <c r="W454" s="405"/>
      <c r="X454" s="406"/>
      <c r="Y454" s="405"/>
      <c r="Z454" s="440"/>
      <c r="AA454" s="31"/>
      <c r="AB454" s="32"/>
      <c r="AC454" s="327"/>
      <c r="AD454" s="326"/>
      <c r="AE454" s="327"/>
      <c r="AF454" s="360"/>
      <c r="AG454" s="360"/>
      <c r="AH454" s="313"/>
      <c r="AI454" s="329"/>
      <c r="AJ454" s="312"/>
      <c r="AK454" s="312"/>
      <c r="AL454" s="314"/>
      <c r="AM454" s="314"/>
      <c r="AN454" s="330">
        <f t="shared" si="27"/>
        <v>0</v>
      </c>
      <c r="AO454" s="314"/>
      <c r="AP454" s="314"/>
      <c r="AQ454" s="312"/>
      <c r="AR454" s="313"/>
      <c r="AS454" s="312"/>
      <c r="AT454" s="313"/>
      <c r="AU454" s="313"/>
      <c r="AV454" s="329"/>
      <c r="AW454" s="314"/>
    </row>
    <row r="455" spans="1:49" ht="16.5">
      <c r="A455" s="316"/>
      <c r="B455" s="316" t="s">
        <v>2</v>
      </c>
      <c r="C455" s="317"/>
      <c r="D455" s="316"/>
      <c r="E455" s="317"/>
      <c r="F455" s="548"/>
      <c r="G455" s="316"/>
      <c r="H455" s="318"/>
      <c r="I455" s="578"/>
      <c r="J455" s="548"/>
      <c r="K455" s="564"/>
      <c r="L455" s="550"/>
      <c r="M455" s="548"/>
      <c r="N455" s="316"/>
      <c r="O455" s="317"/>
      <c r="P455" s="326"/>
      <c r="Q455" s="359"/>
      <c r="R455" s="31"/>
      <c r="S455" s="31"/>
      <c r="T455" s="315"/>
      <c r="U455" s="407"/>
      <c r="V455" s="334"/>
      <c r="W455" s="405"/>
      <c r="X455" s="406"/>
      <c r="Y455" s="405"/>
      <c r="Z455" s="440"/>
      <c r="AA455" s="31"/>
      <c r="AB455" s="32"/>
      <c r="AC455" s="327"/>
      <c r="AD455" s="326"/>
      <c r="AE455" s="327"/>
      <c r="AF455" s="360"/>
      <c r="AG455" s="360"/>
      <c r="AH455" s="313"/>
      <c r="AI455" s="329"/>
      <c r="AJ455" s="312"/>
      <c r="AK455" s="312"/>
      <c r="AL455" s="314"/>
      <c r="AM455" s="314"/>
      <c r="AN455" s="330">
        <f t="shared" si="27"/>
        <v>0</v>
      </c>
      <c r="AO455" s="314"/>
      <c r="AP455" s="314"/>
      <c r="AQ455" s="312"/>
      <c r="AR455" s="313"/>
      <c r="AS455" s="312"/>
      <c r="AT455" s="313"/>
      <c r="AU455" s="313"/>
      <c r="AV455" s="329"/>
      <c r="AW455" s="314"/>
    </row>
    <row r="456" spans="1:49" ht="16.5">
      <c r="A456" s="316"/>
      <c r="B456" s="316" t="s">
        <v>1</v>
      </c>
      <c r="C456" s="379"/>
      <c r="D456" s="316"/>
      <c r="E456" s="379"/>
      <c r="F456" s="553"/>
      <c r="G456" s="316"/>
      <c r="H456" s="318"/>
      <c r="I456" s="579"/>
      <c r="J456" s="548"/>
      <c r="K456" s="564"/>
      <c r="L456" s="554"/>
      <c r="M456" s="553"/>
      <c r="N456" s="316"/>
      <c r="O456" s="317"/>
      <c r="P456" s="326"/>
      <c r="Q456" s="359"/>
      <c r="R456" s="31" t="s">
        <v>4</v>
      </c>
      <c r="S456" s="31" t="s">
        <v>3</v>
      </c>
      <c r="T456" s="315"/>
      <c r="U456" s="407"/>
      <c r="V456" s="334"/>
      <c r="W456" s="405"/>
      <c r="X456" s="406"/>
      <c r="Y456" s="405"/>
      <c r="Z456" s="389"/>
      <c r="AA456" s="31"/>
      <c r="AB456" s="32"/>
      <c r="AC456" s="327"/>
      <c r="AD456" s="326"/>
      <c r="AE456" s="327"/>
      <c r="AF456" s="360"/>
      <c r="AG456" s="360"/>
      <c r="AH456" s="344"/>
      <c r="AI456" s="345"/>
      <c r="AJ456" s="346"/>
      <c r="AK456" s="346"/>
      <c r="AL456" s="347"/>
      <c r="AM456" s="347"/>
      <c r="AN456" s="330">
        <f t="shared" si="27"/>
        <v>0</v>
      </c>
      <c r="AO456" s="347"/>
      <c r="AP456" s="347"/>
      <c r="AQ456" s="346"/>
      <c r="AR456" s="344"/>
      <c r="AS456" s="346"/>
      <c r="AT456" s="344"/>
      <c r="AU456" s="344"/>
      <c r="AV456" s="345"/>
      <c r="AW456" s="347"/>
    </row>
    <row r="457" spans="1:49" ht="33">
      <c r="A457" s="355">
        <v>26</v>
      </c>
      <c r="B457" s="290" t="s">
        <v>9</v>
      </c>
      <c r="C457" s="294" t="s">
        <v>439</v>
      </c>
      <c r="D457" s="290" t="s">
        <v>9</v>
      </c>
      <c r="E457" s="294" t="s">
        <v>431</v>
      </c>
      <c r="F457" s="568" t="s">
        <v>440</v>
      </c>
      <c r="G457" s="290" t="s">
        <v>9</v>
      </c>
      <c r="H457" s="294" t="s">
        <v>437</v>
      </c>
      <c r="I457" s="577">
        <v>2224</v>
      </c>
      <c r="J457" s="547" t="s">
        <v>206</v>
      </c>
      <c r="K457" s="563" t="s">
        <v>441</v>
      </c>
      <c r="L457" s="549"/>
      <c r="M457" s="547"/>
      <c r="N457" s="290" t="s">
        <v>9</v>
      </c>
      <c r="O457" s="294"/>
      <c r="P457" s="304"/>
      <c r="Q457" s="378"/>
      <c r="R457" s="293" t="s">
        <v>9</v>
      </c>
      <c r="S457" s="293" t="s">
        <v>8</v>
      </c>
      <c r="T457" s="295"/>
      <c r="U457" s="436"/>
      <c r="V457" s="437"/>
      <c r="W457" s="438"/>
      <c r="X457" s="439"/>
      <c r="Y457" s="438"/>
      <c r="Z457" s="388"/>
      <c r="AA457" s="293"/>
      <c r="AB457" s="351"/>
      <c r="AC457" s="305"/>
      <c r="AD457" s="304"/>
      <c r="AE457" s="305"/>
      <c r="AF457" s="358"/>
      <c r="AG457" s="360"/>
      <c r="AH457" s="313">
        <v>170000</v>
      </c>
      <c r="AI457" s="329">
        <f>+AH457*I457</f>
        <v>378080000</v>
      </c>
      <c r="AJ457" s="312"/>
      <c r="AK457" s="312"/>
      <c r="AL457" s="314"/>
      <c r="AM457" s="314"/>
      <c r="AN457" s="311">
        <f t="shared" si="27"/>
        <v>0</v>
      </c>
      <c r="AO457" s="314">
        <f>SUM(AN457:AN461)</f>
        <v>0</v>
      </c>
      <c r="AP457" s="310">
        <f>+AI457+AL457+AO457</f>
        <v>378080000</v>
      </c>
      <c r="AQ457" s="312">
        <v>0</v>
      </c>
      <c r="AR457" s="313">
        <v>0</v>
      </c>
      <c r="AS457" s="312">
        <v>0</v>
      </c>
      <c r="AT457" s="307">
        <f>+AI457*5%</f>
        <v>18904000</v>
      </c>
      <c r="AU457" s="312">
        <f>0.5%*AP457</f>
        <v>1890400</v>
      </c>
      <c r="AV457" s="308">
        <f>SUM(AQ457:AU457)</f>
        <v>20794400</v>
      </c>
      <c r="AW457" s="314">
        <f>ROUND(AP457+AV457,-3)</f>
        <v>398874000</v>
      </c>
    </row>
    <row r="458" spans="1:49" ht="16.5">
      <c r="A458" s="316"/>
      <c r="B458" s="316" t="s">
        <v>4</v>
      </c>
      <c r="C458" s="317" t="s">
        <v>442</v>
      </c>
      <c r="D458" s="316" t="s">
        <v>4</v>
      </c>
      <c r="E458" s="317" t="s">
        <v>433</v>
      </c>
      <c r="F458" s="570"/>
      <c r="G458" s="316" t="s">
        <v>4</v>
      </c>
      <c r="H458" s="318" t="s">
        <v>211</v>
      </c>
      <c r="I458" s="578"/>
      <c r="J458" s="548"/>
      <c r="K458" s="564"/>
      <c r="L458" s="550"/>
      <c r="M458" s="548"/>
      <c r="N458" s="316" t="s">
        <v>4</v>
      </c>
      <c r="O458" s="317"/>
      <c r="P458" s="326"/>
      <c r="Q458" s="359"/>
      <c r="R458" s="31"/>
      <c r="S458" s="31"/>
      <c r="T458" s="315"/>
      <c r="U458" s="407"/>
      <c r="V458" s="334"/>
      <c r="W458" s="405"/>
      <c r="X458" s="406"/>
      <c r="Y458" s="405"/>
      <c r="Z458" s="389"/>
      <c r="AA458" s="31"/>
      <c r="AB458" s="32"/>
      <c r="AC458" s="327"/>
      <c r="AD458" s="326"/>
      <c r="AE458" s="327"/>
      <c r="AF458" s="360"/>
      <c r="AG458" s="360"/>
      <c r="AH458" s="313"/>
      <c r="AI458" s="329"/>
      <c r="AJ458" s="312"/>
      <c r="AK458" s="312"/>
      <c r="AL458" s="314"/>
      <c r="AM458" s="314"/>
      <c r="AN458" s="330">
        <f t="shared" si="27"/>
        <v>0</v>
      </c>
      <c r="AO458" s="314"/>
      <c r="AP458" s="314"/>
      <c r="AQ458" s="312"/>
      <c r="AR458" s="313"/>
      <c r="AS458" s="312"/>
      <c r="AT458" s="313"/>
      <c r="AU458" s="313"/>
      <c r="AV458" s="329"/>
      <c r="AW458" s="314"/>
    </row>
    <row r="459" spans="1:49" ht="16.5">
      <c r="A459" s="316"/>
      <c r="B459" s="316" t="s">
        <v>6</v>
      </c>
      <c r="C459" s="318" t="s">
        <v>10</v>
      </c>
      <c r="D459" s="316" t="s">
        <v>6</v>
      </c>
      <c r="E459" s="318" t="s">
        <v>258</v>
      </c>
      <c r="F459" s="570"/>
      <c r="G459" s="316" t="s">
        <v>6</v>
      </c>
      <c r="H459" s="318" t="s">
        <v>7</v>
      </c>
      <c r="I459" s="578"/>
      <c r="J459" s="548"/>
      <c r="K459" s="564"/>
      <c r="L459" s="550"/>
      <c r="M459" s="548"/>
      <c r="N459" s="316" t="s">
        <v>6</v>
      </c>
      <c r="O459" s="317"/>
      <c r="P459" s="326"/>
      <c r="Q459" s="359"/>
      <c r="R459" s="31"/>
      <c r="S459" s="31"/>
      <c r="T459" s="315"/>
      <c r="U459" s="407"/>
      <c r="V459" s="334"/>
      <c r="W459" s="405"/>
      <c r="X459" s="406"/>
      <c r="Y459" s="405"/>
      <c r="Z459" s="440"/>
      <c r="AA459" s="31"/>
      <c r="AB459" s="32"/>
      <c r="AC459" s="327"/>
      <c r="AD459" s="326"/>
      <c r="AE459" s="327"/>
      <c r="AF459" s="360"/>
      <c r="AG459" s="360"/>
      <c r="AH459" s="313"/>
      <c r="AI459" s="329"/>
      <c r="AJ459" s="312"/>
      <c r="AK459" s="312"/>
      <c r="AL459" s="314"/>
      <c r="AM459" s="314"/>
      <c r="AN459" s="330">
        <f t="shared" si="27"/>
        <v>0</v>
      </c>
      <c r="AO459" s="314"/>
      <c r="AP459" s="314"/>
      <c r="AQ459" s="312"/>
      <c r="AR459" s="313"/>
      <c r="AS459" s="312"/>
      <c r="AT459" s="313"/>
      <c r="AU459" s="313"/>
      <c r="AV459" s="329"/>
      <c r="AW459" s="314"/>
    </row>
    <row r="460" spans="1:49" ht="82.5">
      <c r="A460" s="316"/>
      <c r="B460" s="316" t="s">
        <v>2</v>
      </c>
      <c r="C460" s="317" t="s">
        <v>443</v>
      </c>
      <c r="D460" s="316" t="s">
        <v>2</v>
      </c>
      <c r="E460" s="317" t="s">
        <v>434</v>
      </c>
      <c r="F460" s="570"/>
      <c r="G460" s="316"/>
      <c r="H460" s="318"/>
      <c r="I460" s="578"/>
      <c r="J460" s="548"/>
      <c r="K460" s="564"/>
      <c r="L460" s="550"/>
      <c r="M460" s="548"/>
      <c r="N460" s="316"/>
      <c r="O460" s="317"/>
      <c r="P460" s="326"/>
      <c r="Q460" s="359"/>
      <c r="R460" s="31"/>
      <c r="S460" s="31"/>
      <c r="T460" s="315"/>
      <c r="U460" s="407"/>
      <c r="V460" s="334"/>
      <c r="W460" s="405"/>
      <c r="X460" s="406"/>
      <c r="Y460" s="405"/>
      <c r="Z460" s="440"/>
      <c r="AA460" s="31"/>
      <c r="AB460" s="32"/>
      <c r="AC460" s="327"/>
      <c r="AD460" s="326"/>
      <c r="AE460" s="327"/>
      <c r="AF460" s="360"/>
      <c r="AG460" s="360"/>
      <c r="AH460" s="313"/>
      <c r="AI460" s="329"/>
      <c r="AJ460" s="312"/>
      <c r="AK460" s="312"/>
      <c r="AL460" s="314"/>
      <c r="AM460" s="314"/>
      <c r="AN460" s="330">
        <f t="shared" si="27"/>
        <v>0</v>
      </c>
      <c r="AO460" s="314"/>
      <c r="AP460" s="314"/>
      <c r="AQ460" s="312"/>
      <c r="AR460" s="313"/>
      <c r="AS460" s="312"/>
      <c r="AT460" s="313"/>
      <c r="AU460" s="313"/>
      <c r="AV460" s="329"/>
      <c r="AW460" s="314"/>
    </row>
    <row r="461" spans="1:49" ht="16.5">
      <c r="A461" s="316"/>
      <c r="B461" s="316" t="s">
        <v>1</v>
      </c>
      <c r="C461" s="379" t="s">
        <v>444</v>
      </c>
      <c r="D461" s="316" t="s">
        <v>1</v>
      </c>
      <c r="E461" s="379" t="s">
        <v>435</v>
      </c>
      <c r="F461" s="570"/>
      <c r="G461" s="316"/>
      <c r="H461" s="318"/>
      <c r="I461" s="579"/>
      <c r="J461" s="548"/>
      <c r="K461" s="564"/>
      <c r="L461" s="554"/>
      <c r="M461" s="553"/>
      <c r="N461" s="316"/>
      <c r="O461" s="317"/>
      <c r="P461" s="326"/>
      <c r="Q461" s="359"/>
      <c r="R461" s="31" t="s">
        <v>4</v>
      </c>
      <c r="S461" s="31" t="s">
        <v>3</v>
      </c>
      <c r="T461" s="315"/>
      <c r="U461" s="407"/>
      <c r="V461" s="334"/>
      <c r="W461" s="405"/>
      <c r="X461" s="406"/>
      <c r="Y461" s="405"/>
      <c r="Z461" s="389"/>
      <c r="AA461" s="31"/>
      <c r="AB461" s="32"/>
      <c r="AC461" s="327"/>
      <c r="AD461" s="326"/>
      <c r="AE461" s="327"/>
      <c r="AF461" s="360"/>
      <c r="AG461" s="360"/>
      <c r="AH461" s="344"/>
      <c r="AI461" s="345"/>
      <c r="AJ461" s="346"/>
      <c r="AK461" s="346"/>
      <c r="AL461" s="347"/>
      <c r="AM461" s="347"/>
      <c r="AN461" s="330">
        <f t="shared" si="27"/>
        <v>0</v>
      </c>
      <c r="AO461" s="347"/>
      <c r="AP461" s="347"/>
      <c r="AQ461" s="346"/>
      <c r="AR461" s="344"/>
      <c r="AS461" s="346"/>
      <c r="AT461" s="344"/>
      <c r="AU461" s="344"/>
      <c r="AV461" s="345"/>
      <c r="AW461" s="347"/>
    </row>
    <row r="462" spans="1:49" ht="16.5">
      <c r="A462" s="355">
        <v>27</v>
      </c>
      <c r="B462" s="290" t="s">
        <v>9</v>
      </c>
      <c r="C462" s="291" t="s">
        <v>445</v>
      </c>
      <c r="D462" s="290" t="s">
        <v>9</v>
      </c>
      <c r="E462" s="294" t="s">
        <v>431</v>
      </c>
      <c r="F462" s="543" t="s">
        <v>446</v>
      </c>
      <c r="G462" s="290" t="s">
        <v>9</v>
      </c>
      <c r="H462" s="294" t="s">
        <v>437</v>
      </c>
      <c r="I462" s="545">
        <v>982</v>
      </c>
      <c r="J462" s="547" t="s">
        <v>206</v>
      </c>
      <c r="K462" s="563" t="s">
        <v>447</v>
      </c>
      <c r="L462" s="549"/>
      <c r="M462" s="547"/>
      <c r="N462" s="290" t="s">
        <v>9</v>
      </c>
      <c r="O462" s="291"/>
      <c r="P462" s="293"/>
      <c r="Q462" s="356"/>
      <c r="R462" s="293" t="s">
        <v>9</v>
      </c>
      <c r="S462" s="293" t="s">
        <v>8</v>
      </c>
      <c r="T462" s="295"/>
      <c r="U462" s="293"/>
      <c r="V462" s="295"/>
      <c r="W462" s="393"/>
      <c r="X462" s="394"/>
      <c r="Y462" s="393"/>
      <c r="Z462" s="388"/>
      <c r="AA462" s="293"/>
      <c r="AB462" s="293"/>
      <c r="AC462" s="295"/>
      <c r="AD462" s="304"/>
      <c r="AE462" s="305"/>
      <c r="AF462" s="358"/>
      <c r="AG462" s="360"/>
      <c r="AH462" s="313">
        <v>170000</v>
      </c>
      <c r="AI462" s="329">
        <f>+AH462*I462</f>
        <v>166940000</v>
      </c>
      <c r="AJ462" s="312"/>
      <c r="AK462" s="312"/>
      <c r="AL462" s="314"/>
      <c r="AM462" s="314"/>
      <c r="AN462" s="311">
        <f t="shared" si="27"/>
        <v>0</v>
      </c>
      <c r="AO462" s="314">
        <f>SUM(AN462:AN470)</f>
        <v>0</v>
      </c>
      <c r="AP462" s="310">
        <f>+AI462+AL462+AO462</f>
        <v>166940000</v>
      </c>
      <c r="AQ462" s="312">
        <v>0</v>
      </c>
      <c r="AR462" s="313">
        <v>0</v>
      </c>
      <c r="AS462" s="312">
        <v>0</v>
      </c>
      <c r="AT462" s="307">
        <f>+AI462*5%</f>
        <v>8347000</v>
      </c>
      <c r="AU462" s="312">
        <f>0.5%*AI462</f>
        <v>834700</v>
      </c>
      <c r="AV462" s="308">
        <f>SUM(AQ462:AU462)</f>
        <v>9181700</v>
      </c>
      <c r="AW462" s="314">
        <f>ROUND(AP462+AV462,-3)</f>
        <v>176122000</v>
      </c>
    </row>
    <row r="463" spans="1:49" ht="16.5">
      <c r="A463" s="316"/>
      <c r="B463" s="316" t="s">
        <v>4</v>
      </c>
      <c r="C463" s="317" t="s">
        <v>448</v>
      </c>
      <c r="D463" s="316" t="s">
        <v>4</v>
      </c>
      <c r="E463" s="317" t="s">
        <v>433</v>
      </c>
      <c r="F463" s="544"/>
      <c r="G463" s="316" t="s">
        <v>4</v>
      </c>
      <c r="H463" s="318" t="s">
        <v>211</v>
      </c>
      <c r="I463" s="546"/>
      <c r="J463" s="548"/>
      <c r="K463" s="564"/>
      <c r="L463" s="550"/>
      <c r="M463" s="548"/>
      <c r="N463" s="316" t="s">
        <v>4</v>
      </c>
      <c r="O463" s="317"/>
      <c r="P463" s="31"/>
      <c r="Q463" s="414"/>
      <c r="R463" s="31"/>
      <c r="S463" s="31"/>
      <c r="T463" s="315"/>
      <c r="U463" s="326"/>
      <c r="V463" s="315"/>
      <c r="W463" s="335"/>
      <c r="X463" s="336"/>
      <c r="Y463" s="405"/>
      <c r="Z463" s="389"/>
      <c r="AA463" s="31"/>
      <c r="AB463" s="31"/>
      <c r="AC463" s="315"/>
      <c r="AD463" s="326"/>
      <c r="AE463" s="327"/>
      <c r="AF463" s="360"/>
      <c r="AG463" s="360"/>
      <c r="AH463" s="313"/>
      <c r="AI463" s="329"/>
      <c r="AJ463" s="312"/>
      <c r="AK463" s="312"/>
      <c r="AL463" s="314"/>
      <c r="AM463" s="314"/>
      <c r="AN463" s="330">
        <f t="shared" ref="AN463:AN526" si="29">+AM463*X463</f>
        <v>0</v>
      </c>
      <c r="AO463" s="314"/>
      <c r="AP463" s="314"/>
      <c r="AQ463" s="312"/>
      <c r="AR463" s="313"/>
      <c r="AS463" s="312"/>
      <c r="AT463" s="313"/>
      <c r="AU463" s="313"/>
      <c r="AV463" s="329"/>
      <c r="AW463" s="314"/>
    </row>
    <row r="464" spans="1:49" ht="16.5">
      <c r="A464" s="316"/>
      <c r="B464" s="316" t="s">
        <v>6</v>
      </c>
      <c r="C464" s="318" t="s">
        <v>331</v>
      </c>
      <c r="D464" s="316" t="s">
        <v>6</v>
      </c>
      <c r="E464" s="318" t="s">
        <v>258</v>
      </c>
      <c r="F464" s="544"/>
      <c r="G464" s="316" t="s">
        <v>6</v>
      </c>
      <c r="H464" s="318" t="s">
        <v>7</v>
      </c>
      <c r="I464" s="546"/>
      <c r="J464" s="548"/>
      <c r="K464" s="564"/>
      <c r="L464" s="550"/>
      <c r="M464" s="548"/>
      <c r="N464" s="316" t="s">
        <v>6</v>
      </c>
      <c r="O464" s="318"/>
      <c r="P464" s="31"/>
      <c r="Q464" s="414"/>
      <c r="R464" s="31" t="s">
        <v>4</v>
      </c>
      <c r="S464" s="31" t="s">
        <v>3</v>
      </c>
      <c r="T464" s="315"/>
      <c r="U464" s="326"/>
      <c r="V464" s="315"/>
      <c r="W464" s="335"/>
      <c r="X464" s="336"/>
      <c r="Y464" s="405"/>
      <c r="Z464" s="389"/>
      <c r="AA464" s="31"/>
      <c r="AB464" s="31"/>
      <c r="AC464" s="315"/>
      <c r="AD464" s="326"/>
      <c r="AE464" s="327"/>
      <c r="AF464" s="360"/>
      <c r="AG464" s="360"/>
      <c r="AH464" s="313"/>
      <c r="AI464" s="329"/>
      <c r="AJ464" s="312"/>
      <c r="AK464" s="312"/>
      <c r="AL464" s="314"/>
      <c r="AM464" s="314"/>
      <c r="AN464" s="330">
        <f t="shared" si="29"/>
        <v>0</v>
      </c>
      <c r="AO464" s="314"/>
      <c r="AP464" s="314"/>
      <c r="AQ464" s="312"/>
      <c r="AR464" s="313"/>
      <c r="AS464" s="312"/>
      <c r="AT464" s="313"/>
      <c r="AU464" s="313"/>
      <c r="AV464" s="329"/>
      <c r="AW464" s="314"/>
    </row>
    <row r="465" spans="1:49" ht="82.5">
      <c r="A465" s="316"/>
      <c r="B465" s="316" t="s">
        <v>2</v>
      </c>
      <c r="C465" s="317" t="s">
        <v>449</v>
      </c>
      <c r="D465" s="316" t="s">
        <v>2</v>
      </c>
      <c r="E465" s="317" t="s">
        <v>434</v>
      </c>
      <c r="F465" s="544"/>
      <c r="G465" s="316"/>
      <c r="H465" s="318"/>
      <c r="I465" s="546"/>
      <c r="J465" s="548"/>
      <c r="K465" s="564"/>
      <c r="L465" s="550"/>
      <c r="M465" s="548"/>
      <c r="N465" s="316"/>
      <c r="O465" s="318"/>
      <c r="P465" s="31"/>
      <c r="Q465" s="414"/>
      <c r="R465" s="31"/>
      <c r="S465" s="31"/>
      <c r="T465" s="315"/>
      <c r="U465" s="326"/>
      <c r="V465" s="315"/>
      <c r="W465" s="335"/>
      <c r="X465" s="336"/>
      <c r="Y465" s="335"/>
      <c r="Z465" s="389"/>
      <c r="AA465" s="31"/>
      <c r="AB465" s="31"/>
      <c r="AC465" s="315"/>
      <c r="AD465" s="326"/>
      <c r="AE465" s="327"/>
      <c r="AF465" s="360"/>
      <c r="AG465" s="360"/>
      <c r="AH465" s="313"/>
      <c r="AI465" s="329"/>
      <c r="AJ465" s="312"/>
      <c r="AK465" s="312"/>
      <c r="AL465" s="314"/>
      <c r="AM465" s="314"/>
      <c r="AN465" s="330">
        <f t="shared" si="29"/>
        <v>0</v>
      </c>
      <c r="AO465" s="314"/>
      <c r="AP465" s="314"/>
      <c r="AQ465" s="312"/>
      <c r="AR465" s="313"/>
      <c r="AS465" s="312"/>
      <c r="AT465" s="313"/>
      <c r="AU465" s="313"/>
      <c r="AV465" s="329"/>
      <c r="AW465" s="314"/>
    </row>
    <row r="466" spans="1:49" ht="16.5">
      <c r="A466" s="316"/>
      <c r="B466" s="316" t="s">
        <v>1</v>
      </c>
      <c r="C466" s="331" t="s">
        <v>450</v>
      </c>
      <c r="D466" s="316" t="s">
        <v>1</v>
      </c>
      <c r="E466" s="379" t="s">
        <v>435</v>
      </c>
      <c r="F466" s="544"/>
      <c r="G466" s="316"/>
      <c r="H466" s="318"/>
      <c r="I466" s="546"/>
      <c r="J466" s="548"/>
      <c r="K466" s="564"/>
      <c r="L466" s="550"/>
      <c r="M466" s="548"/>
      <c r="N466" s="316"/>
      <c r="O466" s="318"/>
      <c r="P466" s="31"/>
      <c r="Q466" s="414"/>
      <c r="R466" s="31"/>
      <c r="S466" s="31"/>
      <c r="T466" s="315"/>
      <c r="U466" s="326"/>
      <c r="V466" s="315"/>
      <c r="W466" s="335"/>
      <c r="X466" s="336"/>
      <c r="Y466" s="335"/>
      <c r="Z466" s="389"/>
      <c r="AA466" s="31"/>
      <c r="AB466" s="31"/>
      <c r="AC466" s="315"/>
      <c r="AD466" s="326"/>
      <c r="AE466" s="327"/>
      <c r="AF466" s="360"/>
      <c r="AG466" s="360"/>
      <c r="AH466" s="313"/>
      <c r="AI466" s="329"/>
      <c r="AJ466" s="312"/>
      <c r="AK466" s="312"/>
      <c r="AL466" s="314"/>
      <c r="AM466" s="314"/>
      <c r="AN466" s="330">
        <f t="shared" si="29"/>
        <v>0</v>
      </c>
      <c r="AO466" s="314"/>
      <c r="AP466" s="314"/>
      <c r="AQ466" s="312"/>
      <c r="AR466" s="313"/>
      <c r="AS466" s="312"/>
      <c r="AT466" s="313"/>
      <c r="AU466" s="313"/>
      <c r="AV466" s="329"/>
      <c r="AW466" s="314"/>
    </row>
    <row r="467" spans="1:49" ht="16.5">
      <c r="A467" s="418"/>
      <c r="B467" s="419"/>
      <c r="C467" s="318"/>
      <c r="D467" s="419"/>
      <c r="E467" s="317"/>
      <c r="F467" s="544"/>
      <c r="G467" s="419" t="s">
        <v>9</v>
      </c>
      <c r="H467" s="317" t="s">
        <v>437</v>
      </c>
      <c r="I467" s="546"/>
      <c r="J467" s="548"/>
      <c r="K467" s="564" t="s">
        <v>451</v>
      </c>
      <c r="L467" s="550"/>
      <c r="M467" s="548"/>
      <c r="N467" s="419"/>
      <c r="O467" s="317"/>
      <c r="P467" s="31"/>
      <c r="Q467" s="414"/>
      <c r="R467" s="31"/>
      <c r="S467" s="31"/>
      <c r="T467" s="315"/>
      <c r="U467" s="407"/>
      <c r="V467" s="334"/>
      <c r="W467" s="405"/>
      <c r="X467" s="406"/>
      <c r="Y467" s="405"/>
      <c r="Z467" s="389"/>
      <c r="AA467" s="31"/>
      <c r="AB467" s="32"/>
      <c r="AC467" s="327"/>
      <c r="AD467" s="326"/>
      <c r="AE467" s="327"/>
      <c r="AF467" s="360"/>
      <c r="AG467" s="360"/>
      <c r="AH467" s="313"/>
      <c r="AI467" s="329"/>
      <c r="AJ467" s="312"/>
      <c r="AK467" s="312"/>
      <c r="AL467" s="314"/>
      <c r="AM467" s="314"/>
      <c r="AN467" s="330">
        <f t="shared" si="29"/>
        <v>0</v>
      </c>
      <c r="AO467" s="314"/>
      <c r="AP467" s="314"/>
      <c r="AQ467" s="312"/>
      <c r="AR467" s="313"/>
      <c r="AS467" s="312"/>
      <c r="AT467" s="313"/>
      <c r="AU467" s="313"/>
      <c r="AV467" s="329"/>
      <c r="AW467" s="314"/>
    </row>
    <row r="468" spans="1:49" ht="16.5">
      <c r="A468" s="316"/>
      <c r="B468" s="316"/>
      <c r="C468" s="317"/>
      <c r="D468" s="316"/>
      <c r="E468" s="317"/>
      <c r="F468" s="544"/>
      <c r="G468" s="316" t="s">
        <v>4</v>
      </c>
      <c r="H468" s="318" t="s">
        <v>211</v>
      </c>
      <c r="I468" s="546"/>
      <c r="J468" s="548"/>
      <c r="K468" s="564"/>
      <c r="L468" s="550"/>
      <c r="M468" s="548"/>
      <c r="N468" s="316"/>
      <c r="O468" s="317"/>
      <c r="P468" s="31"/>
      <c r="Q468" s="414"/>
      <c r="R468" s="31"/>
      <c r="S468" s="31"/>
      <c r="T468" s="315"/>
      <c r="U468" s="407"/>
      <c r="V468" s="334"/>
      <c r="W468" s="405"/>
      <c r="X468" s="406"/>
      <c r="Y468" s="405"/>
      <c r="Z468" s="389"/>
      <c r="AA468" s="31"/>
      <c r="AB468" s="32"/>
      <c r="AC468" s="327"/>
      <c r="AD468" s="326"/>
      <c r="AE468" s="327"/>
      <c r="AF468" s="360"/>
      <c r="AG468" s="360"/>
      <c r="AH468" s="313"/>
      <c r="AI468" s="329"/>
      <c r="AJ468" s="312"/>
      <c r="AK468" s="312"/>
      <c r="AL468" s="314"/>
      <c r="AM468" s="314"/>
      <c r="AN468" s="330">
        <f t="shared" si="29"/>
        <v>0</v>
      </c>
      <c r="AO468" s="314"/>
      <c r="AP468" s="314"/>
      <c r="AQ468" s="312"/>
      <c r="AR468" s="313"/>
      <c r="AS468" s="312"/>
      <c r="AT468" s="313"/>
      <c r="AU468" s="313"/>
      <c r="AV468" s="329"/>
      <c r="AW468" s="314"/>
    </row>
    <row r="469" spans="1:49" ht="16.5">
      <c r="A469" s="316"/>
      <c r="B469" s="316"/>
      <c r="C469" s="318"/>
      <c r="D469" s="316"/>
      <c r="E469" s="318"/>
      <c r="F469" s="544"/>
      <c r="G469" s="316" t="s">
        <v>6</v>
      </c>
      <c r="H469" s="318" t="s">
        <v>7</v>
      </c>
      <c r="I469" s="546"/>
      <c r="J469" s="548"/>
      <c r="K469" s="564"/>
      <c r="L469" s="550"/>
      <c r="M469" s="548"/>
      <c r="N469" s="316"/>
      <c r="O469" s="317"/>
      <c r="P469" s="31"/>
      <c r="Q469" s="414"/>
      <c r="R469" s="31"/>
      <c r="S469" s="31"/>
      <c r="T469" s="315"/>
      <c r="U469" s="407"/>
      <c r="V469" s="334"/>
      <c r="W469" s="405"/>
      <c r="X469" s="406"/>
      <c r="Y469" s="405"/>
      <c r="Z469" s="389"/>
      <c r="AA469" s="31"/>
      <c r="AB469" s="32"/>
      <c r="AC469" s="327"/>
      <c r="AD469" s="326"/>
      <c r="AE469" s="327"/>
      <c r="AF469" s="360"/>
      <c r="AG469" s="360"/>
      <c r="AH469" s="313"/>
      <c r="AI469" s="329"/>
      <c r="AJ469" s="312"/>
      <c r="AK469" s="312"/>
      <c r="AL469" s="314"/>
      <c r="AM469" s="314"/>
      <c r="AN469" s="330">
        <f t="shared" si="29"/>
        <v>0</v>
      </c>
      <c r="AO469" s="314"/>
      <c r="AP469" s="314"/>
      <c r="AQ469" s="312"/>
      <c r="AR469" s="313"/>
      <c r="AS469" s="312"/>
      <c r="AT469" s="313"/>
      <c r="AU469" s="313"/>
      <c r="AV469" s="329"/>
      <c r="AW469" s="314"/>
    </row>
    <row r="470" spans="1:49" ht="16.5">
      <c r="A470" s="316"/>
      <c r="B470" s="316"/>
      <c r="C470" s="317"/>
      <c r="D470" s="316"/>
      <c r="E470" s="317"/>
      <c r="F470" s="544"/>
      <c r="G470" s="316"/>
      <c r="H470" s="318"/>
      <c r="I470" s="546"/>
      <c r="J470" s="548"/>
      <c r="K470" s="564"/>
      <c r="L470" s="550"/>
      <c r="M470" s="548"/>
      <c r="N470" s="316"/>
      <c r="O470" s="317"/>
      <c r="P470" s="31"/>
      <c r="Q470" s="414"/>
      <c r="R470" s="31"/>
      <c r="S470" s="31"/>
      <c r="T470" s="315"/>
      <c r="U470" s="407"/>
      <c r="V470" s="334"/>
      <c r="W470" s="405"/>
      <c r="X470" s="406"/>
      <c r="Y470" s="405"/>
      <c r="Z470" s="389"/>
      <c r="AA470" s="31"/>
      <c r="AB470" s="32"/>
      <c r="AC470" s="327"/>
      <c r="AD470" s="326"/>
      <c r="AE470" s="327"/>
      <c r="AF470" s="360"/>
      <c r="AG470" s="360"/>
      <c r="AH470" s="344"/>
      <c r="AI470" s="345"/>
      <c r="AJ470" s="346"/>
      <c r="AK470" s="346"/>
      <c r="AL470" s="347"/>
      <c r="AM470" s="347"/>
      <c r="AN470" s="330">
        <f t="shared" si="29"/>
        <v>0</v>
      </c>
      <c r="AO470" s="347"/>
      <c r="AP470" s="347"/>
      <c r="AQ470" s="346"/>
      <c r="AR470" s="344"/>
      <c r="AS470" s="346"/>
      <c r="AT470" s="344"/>
      <c r="AU470" s="344"/>
      <c r="AV470" s="345"/>
      <c r="AW470" s="347"/>
    </row>
    <row r="471" spans="1:49" ht="16.5">
      <c r="A471" s="355">
        <v>28</v>
      </c>
      <c r="B471" s="290" t="s">
        <v>9</v>
      </c>
      <c r="C471" s="294" t="s">
        <v>452</v>
      </c>
      <c r="D471" s="290" t="s">
        <v>9</v>
      </c>
      <c r="E471" s="294" t="s">
        <v>431</v>
      </c>
      <c r="F471" s="555" t="s">
        <v>453</v>
      </c>
      <c r="G471" s="290" t="s">
        <v>9</v>
      </c>
      <c r="H471" s="294"/>
      <c r="I471" s="576">
        <v>298</v>
      </c>
      <c r="J471" s="547" t="s">
        <v>206</v>
      </c>
      <c r="K471" s="563"/>
      <c r="L471" s="549"/>
      <c r="M471" s="547"/>
      <c r="N471" s="290" t="s">
        <v>9</v>
      </c>
      <c r="O471" s="291"/>
      <c r="P471" s="293"/>
      <c r="Q471" s="356"/>
      <c r="R471" s="293" t="s">
        <v>9</v>
      </c>
      <c r="S471" s="293" t="s">
        <v>8</v>
      </c>
      <c r="T471" s="305"/>
      <c r="U471" s="441"/>
      <c r="V471" s="305"/>
      <c r="W471" s="438"/>
      <c r="X471" s="439"/>
      <c r="Y471" s="438"/>
      <c r="Z471" s="388"/>
      <c r="AA471" s="293"/>
      <c r="AB471" s="293"/>
      <c r="AC471" s="295"/>
      <c r="AD471" s="304"/>
      <c r="AE471" s="305"/>
      <c r="AF471" s="358"/>
      <c r="AG471" s="360"/>
      <c r="AH471" s="313">
        <v>170000</v>
      </c>
      <c r="AI471" s="329">
        <f>+AH471*I471</f>
        <v>50660000</v>
      </c>
      <c r="AJ471" s="312"/>
      <c r="AK471" s="312"/>
      <c r="AL471" s="314"/>
      <c r="AM471" s="314"/>
      <c r="AN471" s="311">
        <f t="shared" si="29"/>
        <v>0</v>
      </c>
      <c r="AO471" s="314">
        <f>SUM(AN471:AN475)</f>
        <v>0</v>
      </c>
      <c r="AP471" s="310">
        <f>+AI471+AL471+AO471</f>
        <v>50660000</v>
      </c>
      <c r="AQ471" s="312">
        <v>0</v>
      </c>
      <c r="AR471" s="313">
        <v>0</v>
      </c>
      <c r="AS471" s="312">
        <v>0</v>
      </c>
      <c r="AT471" s="307">
        <f>+AI471*5%</f>
        <v>2533000</v>
      </c>
      <c r="AU471" s="312">
        <f>0.5%*AI471</f>
        <v>253300</v>
      </c>
      <c r="AV471" s="308">
        <f>SUM(AQ471:AU471)</f>
        <v>2786300</v>
      </c>
      <c r="AW471" s="314">
        <f>ROUND(AP471+AV471,-3)</f>
        <v>53446000</v>
      </c>
    </row>
    <row r="472" spans="1:49" ht="16.5">
      <c r="A472" s="316"/>
      <c r="B472" s="316" t="s">
        <v>4</v>
      </c>
      <c r="C472" s="317"/>
      <c r="D472" s="316" t="s">
        <v>4</v>
      </c>
      <c r="E472" s="317" t="s">
        <v>433</v>
      </c>
      <c r="F472" s="557"/>
      <c r="G472" s="316" t="s">
        <v>4</v>
      </c>
      <c r="H472" s="318" t="s">
        <v>211</v>
      </c>
      <c r="I472" s="561"/>
      <c r="J472" s="548"/>
      <c r="K472" s="564"/>
      <c r="L472" s="550"/>
      <c r="M472" s="548"/>
      <c r="N472" s="316" t="s">
        <v>4</v>
      </c>
      <c r="O472" s="318"/>
      <c r="P472" s="31"/>
      <c r="Q472" s="414"/>
      <c r="R472" s="31"/>
      <c r="S472" s="31"/>
      <c r="T472" s="327"/>
      <c r="U472" s="326"/>
      <c r="V472" s="327"/>
      <c r="W472" s="405"/>
      <c r="X472" s="406"/>
      <c r="Y472" s="405"/>
      <c r="Z472" s="389"/>
      <c r="AA472" s="31"/>
      <c r="AB472" s="31"/>
      <c r="AC472" s="315"/>
      <c r="AD472" s="326"/>
      <c r="AE472" s="327"/>
      <c r="AF472" s="360"/>
      <c r="AG472" s="360"/>
      <c r="AH472" s="313"/>
      <c r="AI472" s="329"/>
      <c r="AJ472" s="312"/>
      <c r="AK472" s="312"/>
      <c r="AL472" s="314"/>
      <c r="AM472" s="314"/>
      <c r="AN472" s="330">
        <f t="shared" si="29"/>
        <v>0</v>
      </c>
      <c r="AO472" s="314"/>
      <c r="AP472" s="314"/>
      <c r="AQ472" s="312"/>
      <c r="AR472" s="313"/>
      <c r="AS472" s="312"/>
      <c r="AT472" s="313"/>
      <c r="AU472" s="313"/>
      <c r="AV472" s="329"/>
      <c r="AW472" s="314"/>
    </row>
    <row r="473" spans="1:49" ht="16.5">
      <c r="A473" s="316"/>
      <c r="B473" s="316" t="s">
        <v>6</v>
      </c>
      <c r="C473" s="318"/>
      <c r="D473" s="316" t="s">
        <v>6</v>
      </c>
      <c r="E473" s="318" t="s">
        <v>258</v>
      </c>
      <c r="F473" s="557"/>
      <c r="G473" s="316" t="s">
        <v>6</v>
      </c>
      <c r="H473" s="318" t="s">
        <v>7</v>
      </c>
      <c r="I473" s="561"/>
      <c r="J473" s="548"/>
      <c r="K473" s="564"/>
      <c r="L473" s="550"/>
      <c r="M473" s="548"/>
      <c r="N473" s="316" t="s">
        <v>6</v>
      </c>
      <c r="O473" s="318"/>
      <c r="P473" s="31"/>
      <c r="Q473" s="414"/>
      <c r="R473" s="31" t="s">
        <v>4</v>
      </c>
      <c r="S473" s="31" t="s">
        <v>3</v>
      </c>
      <c r="T473" s="327"/>
      <c r="U473" s="326"/>
      <c r="V473" s="327"/>
      <c r="W473" s="405"/>
      <c r="X473" s="406"/>
      <c r="Y473" s="405"/>
      <c r="Z473" s="389"/>
      <c r="AA473" s="31"/>
      <c r="AB473" s="31"/>
      <c r="AC473" s="315"/>
      <c r="AD473" s="326"/>
      <c r="AE473" s="327"/>
      <c r="AF473" s="360"/>
      <c r="AG473" s="360"/>
      <c r="AH473" s="313"/>
      <c r="AI473" s="329"/>
      <c r="AJ473" s="312"/>
      <c r="AK473" s="312"/>
      <c r="AL473" s="314"/>
      <c r="AM473" s="314"/>
      <c r="AN473" s="330">
        <f t="shared" si="29"/>
        <v>0</v>
      </c>
      <c r="AO473" s="314"/>
      <c r="AP473" s="314"/>
      <c r="AQ473" s="312"/>
      <c r="AR473" s="313"/>
      <c r="AS473" s="312"/>
      <c r="AT473" s="313"/>
      <c r="AU473" s="313"/>
      <c r="AV473" s="329"/>
      <c r="AW473" s="314"/>
    </row>
    <row r="474" spans="1:49" ht="82.5">
      <c r="A474" s="316"/>
      <c r="B474" s="316" t="s">
        <v>2</v>
      </c>
      <c r="C474" s="317"/>
      <c r="D474" s="316" t="s">
        <v>2</v>
      </c>
      <c r="E474" s="317" t="s">
        <v>434</v>
      </c>
      <c r="F474" s="557"/>
      <c r="G474" s="316"/>
      <c r="H474" s="318"/>
      <c r="I474" s="561"/>
      <c r="J474" s="548"/>
      <c r="K474" s="564"/>
      <c r="L474" s="550"/>
      <c r="M474" s="548"/>
      <c r="N474" s="316"/>
      <c r="O474" s="318"/>
      <c r="P474" s="31"/>
      <c r="Q474" s="414"/>
      <c r="R474" s="31"/>
      <c r="S474" s="31"/>
      <c r="T474" s="327"/>
      <c r="U474" s="326"/>
      <c r="V474" s="327"/>
      <c r="W474" s="405"/>
      <c r="X474" s="406"/>
      <c r="Y474" s="405"/>
      <c r="Z474" s="389"/>
      <c r="AA474" s="31"/>
      <c r="AB474" s="31"/>
      <c r="AC474" s="315"/>
      <c r="AD474" s="326"/>
      <c r="AE474" s="327"/>
      <c r="AF474" s="360"/>
      <c r="AG474" s="360"/>
      <c r="AH474" s="313"/>
      <c r="AI474" s="329"/>
      <c r="AJ474" s="429"/>
      <c r="AK474" s="312"/>
      <c r="AL474" s="430"/>
      <c r="AM474" s="430"/>
      <c r="AN474" s="330">
        <f t="shared" si="29"/>
        <v>0</v>
      </c>
      <c r="AO474" s="430"/>
      <c r="AP474" s="314"/>
      <c r="AQ474" s="429"/>
      <c r="AR474" s="313"/>
      <c r="AS474" s="312"/>
      <c r="AT474" s="313"/>
      <c r="AU474" s="312"/>
      <c r="AV474" s="329"/>
      <c r="AW474" s="314"/>
    </row>
    <row r="475" spans="1:49" ht="16.5">
      <c r="A475" s="363"/>
      <c r="B475" s="363" t="s">
        <v>1</v>
      </c>
      <c r="C475" s="383"/>
      <c r="D475" s="363" t="s">
        <v>1</v>
      </c>
      <c r="E475" s="383" t="s">
        <v>435</v>
      </c>
      <c r="F475" s="558"/>
      <c r="G475" s="363"/>
      <c r="H475" s="365"/>
      <c r="I475" s="562"/>
      <c r="J475" s="553"/>
      <c r="K475" s="565"/>
      <c r="L475" s="554"/>
      <c r="M475" s="553"/>
      <c r="N475" s="363"/>
      <c r="O475" s="365"/>
      <c r="P475" s="368"/>
      <c r="Q475" s="384"/>
      <c r="R475" s="368"/>
      <c r="S475" s="368"/>
      <c r="T475" s="375"/>
      <c r="U475" s="366"/>
      <c r="V475" s="375"/>
      <c r="W475" s="409"/>
      <c r="X475" s="410"/>
      <c r="Y475" s="409"/>
      <c r="Z475" s="412"/>
      <c r="AA475" s="368"/>
      <c r="AB475" s="368"/>
      <c r="AC475" s="374"/>
      <c r="AD475" s="366"/>
      <c r="AE475" s="375"/>
      <c r="AF475" s="376"/>
      <c r="AG475" s="376"/>
      <c r="AH475" s="344"/>
      <c r="AI475" s="432"/>
      <c r="AJ475" s="433"/>
      <c r="AK475" s="346"/>
      <c r="AL475" s="434"/>
      <c r="AM475" s="434"/>
      <c r="AN475" s="330">
        <f t="shared" si="29"/>
        <v>0</v>
      </c>
      <c r="AO475" s="434"/>
      <c r="AP475" s="434"/>
      <c r="AQ475" s="433"/>
      <c r="AR475" s="435"/>
      <c r="AS475" s="433"/>
      <c r="AT475" s="435"/>
      <c r="AU475" s="435"/>
      <c r="AV475" s="432"/>
      <c r="AW475" s="434"/>
    </row>
    <row r="476" spans="1:49" ht="16.5">
      <c r="A476" s="289">
        <v>29</v>
      </c>
      <c r="B476" s="290" t="s">
        <v>9</v>
      </c>
      <c r="C476" s="291" t="s">
        <v>454</v>
      </c>
      <c r="D476" s="290" t="s">
        <v>9</v>
      </c>
      <c r="E476" s="294" t="s">
        <v>431</v>
      </c>
      <c r="F476" s="543" t="s">
        <v>455</v>
      </c>
      <c r="G476" s="290"/>
      <c r="H476" s="294"/>
      <c r="I476" s="577">
        <v>4565</v>
      </c>
      <c r="J476" s="572" t="s">
        <v>206</v>
      </c>
      <c r="K476" s="549"/>
      <c r="L476" s="580" t="s">
        <v>11</v>
      </c>
      <c r="M476" s="583" t="s">
        <v>11</v>
      </c>
      <c r="N476" s="290" t="s">
        <v>9</v>
      </c>
      <c r="O476" s="291"/>
      <c r="P476" s="295"/>
      <c r="Q476" s="296"/>
      <c r="R476" s="290" t="s">
        <v>9</v>
      </c>
      <c r="S476" s="298" t="s">
        <v>3</v>
      </c>
      <c r="T476" s="299"/>
      <c r="U476" s="417"/>
      <c r="V476" s="299"/>
      <c r="W476" s="300"/>
      <c r="X476" s="301"/>
      <c r="Y476" s="300"/>
      <c r="Z476" s="389"/>
      <c r="AA476" s="292"/>
      <c r="AB476" s="351"/>
      <c r="AC476" s="295"/>
      <c r="AD476" s="572"/>
      <c r="AE476" s="547"/>
      <c r="AF476" s="591"/>
      <c r="AG476" s="442"/>
      <c r="AH476" s="313">
        <v>170000</v>
      </c>
      <c r="AI476" s="329">
        <f>+AH476*I476</f>
        <v>776050000</v>
      </c>
      <c r="AJ476" s="312"/>
      <c r="AK476" s="312"/>
      <c r="AL476" s="430"/>
      <c r="AM476" s="430"/>
      <c r="AN476" s="311">
        <f t="shared" si="29"/>
        <v>0</v>
      </c>
      <c r="AO476" s="430">
        <f>SUM(AN476:AN480)</f>
        <v>0</v>
      </c>
      <c r="AP476" s="310">
        <f>+AI476+AL476+AO476</f>
        <v>776050000</v>
      </c>
      <c r="AQ476" s="312">
        <v>0</v>
      </c>
      <c r="AR476" s="313">
        <v>0</v>
      </c>
      <c r="AS476" s="312">
        <v>0</v>
      </c>
      <c r="AT476" s="307">
        <f>+AI476*5%</f>
        <v>38802500</v>
      </c>
      <c r="AU476" s="312">
        <f>0.5%*AI476</f>
        <v>3880250</v>
      </c>
      <c r="AV476" s="308">
        <f>SUM(AQ476:AU476)</f>
        <v>42682750</v>
      </c>
      <c r="AW476" s="314">
        <f>ROUND(AP476+AV476,-3)</f>
        <v>818733000</v>
      </c>
    </row>
    <row r="477" spans="1:49" ht="16.5">
      <c r="A477" s="315"/>
      <c r="B477" s="316" t="s">
        <v>4</v>
      </c>
      <c r="C477" s="317"/>
      <c r="D477" s="316" t="s">
        <v>4</v>
      </c>
      <c r="E477" s="317" t="s">
        <v>433</v>
      </c>
      <c r="F477" s="544"/>
      <c r="G477" s="316" t="s">
        <v>4</v>
      </c>
      <c r="H477" s="318" t="s">
        <v>211</v>
      </c>
      <c r="I477" s="578"/>
      <c r="J477" s="570"/>
      <c r="K477" s="550"/>
      <c r="L477" s="581"/>
      <c r="M477" s="584"/>
      <c r="N477" s="316" t="s">
        <v>4</v>
      </c>
      <c r="O477" s="317"/>
      <c r="P477" s="327"/>
      <c r="Q477" s="352"/>
      <c r="R477" s="316"/>
      <c r="S477" s="31"/>
      <c r="T477" s="399"/>
      <c r="U477" s="381"/>
      <c r="V477" s="421"/>
      <c r="W477" s="405"/>
      <c r="X477" s="406"/>
      <c r="Y477" s="405"/>
      <c r="Z477" s="389"/>
      <c r="AA477" s="31"/>
      <c r="AB477" s="32"/>
      <c r="AC477" s="315"/>
      <c r="AD477" s="570"/>
      <c r="AE477" s="548"/>
      <c r="AF477" s="592"/>
      <c r="AG477" s="442"/>
      <c r="AH477" s="313"/>
      <c r="AI477" s="428"/>
      <c r="AJ477" s="429"/>
      <c r="AK477" s="429"/>
      <c r="AL477" s="430"/>
      <c r="AM477" s="430"/>
      <c r="AN477" s="330">
        <f t="shared" si="29"/>
        <v>0</v>
      </c>
      <c r="AO477" s="430"/>
      <c r="AP477" s="430"/>
      <c r="AQ477" s="429"/>
      <c r="AR477" s="431"/>
      <c r="AS477" s="429"/>
      <c r="AT477" s="431"/>
      <c r="AU477" s="431"/>
      <c r="AV477" s="428"/>
      <c r="AW477" s="430"/>
    </row>
    <row r="478" spans="1:49" ht="16.5">
      <c r="A478" s="315"/>
      <c r="B478" s="316" t="s">
        <v>6</v>
      </c>
      <c r="C478" s="318"/>
      <c r="D478" s="316" t="s">
        <v>6</v>
      </c>
      <c r="E478" s="318" t="s">
        <v>258</v>
      </c>
      <c r="F478" s="544"/>
      <c r="G478" s="316" t="s">
        <v>6</v>
      </c>
      <c r="H478" s="318" t="s">
        <v>7</v>
      </c>
      <c r="I478" s="578"/>
      <c r="J478" s="570"/>
      <c r="K478" s="550"/>
      <c r="L478" s="581"/>
      <c r="M478" s="584"/>
      <c r="N478" s="316" t="s">
        <v>6</v>
      </c>
      <c r="O478" s="317"/>
      <c r="P478" s="327"/>
      <c r="Q478" s="352"/>
      <c r="R478" s="316"/>
      <c r="S478" s="31"/>
      <c r="T478" s="315"/>
      <c r="U478" s="381"/>
      <c r="V478" s="334"/>
      <c r="W478" s="405"/>
      <c r="X478" s="406"/>
      <c r="Y478" s="405"/>
      <c r="Z478" s="440"/>
      <c r="AA478" s="31"/>
      <c r="AB478" s="32"/>
      <c r="AC478" s="315"/>
      <c r="AD478" s="570"/>
      <c r="AE478" s="548"/>
      <c r="AF478" s="592"/>
      <c r="AG478" s="442"/>
      <c r="AH478" s="313"/>
      <c r="AI478" s="428"/>
      <c r="AJ478" s="429"/>
      <c r="AK478" s="429"/>
      <c r="AL478" s="430"/>
      <c r="AM478" s="430"/>
      <c r="AN478" s="330">
        <f t="shared" si="29"/>
        <v>0</v>
      </c>
      <c r="AO478" s="430"/>
      <c r="AP478" s="430"/>
      <c r="AQ478" s="429"/>
      <c r="AR478" s="431"/>
      <c r="AS478" s="429"/>
      <c r="AT478" s="431"/>
      <c r="AU478" s="431"/>
      <c r="AV478" s="428"/>
      <c r="AW478" s="430"/>
    </row>
    <row r="479" spans="1:49" ht="82.5">
      <c r="A479" s="315"/>
      <c r="B479" s="419" t="s">
        <v>2</v>
      </c>
      <c r="C479" s="317"/>
      <c r="D479" s="316" t="s">
        <v>2</v>
      </c>
      <c r="E479" s="317" t="s">
        <v>434</v>
      </c>
      <c r="F479" s="544"/>
      <c r="G479" s="316"/>
      <c r="H479" s="318"/>
      <c r="I479" s="578"/>
      <c r="J479" s="570"/>
      <c r="K479" s="550"/>
      <c r="L479" s="581"/>
      <c r="M479" s="584"/>
      <c r="N479" s="316"/>
      <c r="O479" s="317"/>
      <c r="P479" s="327"/>
      <c r="Q479" s="352"/>
      <c r="R479" s="316"/>
      <c r="S479" s="31"/>
      <c r="T479" s="315"/>
      <c r="U479" s="381"/>
      <c r="V479" s="334"/>
      <c r="W479" s="405"/>
      <c r="X479" s="406"/>
      <c r="Y479" s="405"/>
      <c r="Z479" s="440"/>
      <c r="AA479" s="31"/>
      <c r="AB479" s="32"/>
      <c r="AC479" s="327"/>
      <c r="AD479" s="570"/>
      <c r="AE479" s="548"/>
      <c r="AF479" s="592"/>
      <c r="AG479" s="442"/>
      <c r="AH479" s="313"/>
      <c r="AI479" s="428"/>
      <c r="AJ479" s="429"/>
      <c r="AK479" s="429"/>
      <c r="AL479" s="430"/>
      <c r="AM479" s="430"/>
      <c r="AN479" s="330">
        <f t="shared" si="29"/>
        <v>0</v>
      </c>
      <c r="AO479" s="430"/>
      <c r="AP479" s="430"/>
      <c r="AQ479" s="429"/>
      <c r="AR479" s="431"/>
      <c r="AS479" s="429"/>
      <c r="AT479" s="431"/>
      <c r="AU479" s="431"/>
      <c r="AV479" s="428"/>
      <c r="AW479" s="430"/>
    </row>
    <row r="480" spans="1:49" ht="16.5">
      <c r="A480" s="374"/>
      <c r="B480" s="363" t="s">
        <v>1</v>
      </c>
      <c r="C480" s="383"/>
      <c r="D480" s="363" t="s">
        <v>1</v>
      </c>
      <c r="E480" s="383" t="s">
        <v>435</v>
      </c>
      <c r="F480" s="551"/>
      <c r="G480" s="363"/>
      <c r="H480" s="365"/>
      <c r="I480" s="579"/>
      <c r="J480" s="571"/>
      <c r="K480" s="554"/>
      <c r="L480" s="582"/>
      <c r="M480" s="585"/>
      <c r="N480" s="363"/>
      <c r="O480" s="364"/>
      <c r="P480" s="374"/>
      <c r="Q480" s="391"/>
      <c r="R480" s="363"/>
      <c r="S480" s="368"/>
      <c r="T480" s="374"/>
      <c r="U480" s="385"/>
      <c r="V480" s="340"/>
      <c r="W480" s="409"/>
      <c r="X480" s="410"/>
      <c r="Y480" s="409"/>
      <c r="Z480" s="403"/>
      <c r="AA480" s="368"/>
      <c r="AB480" s="386"/>
      <c r="AC480" s="375"/>
      <c r="AD480" s="571"/>
      <c r="AE480" s="553"/>
      <c r="AF480" s="593"/>
      <c r="AG480" s="443"/>
      <c r="AH480" s="344"/>
      <c r="AI480" s="432"/>
      <c r="AJ480" s="433"/>
      <c r="AK480" s="433"/>
      <c r="AL480" s="434"/>
      <c r="AM480" s="434"/>
      <c r="AN480" s="330">
        <f t="shared" si="29"/>
        <v>0</v>
      </c>
      <c r="AO480" s="434"/>
      <c r="AP480" s="434"/>
      <c r="AQ480" s="433"/>
      <c r="AR480" s="435"/>
      <c r="AS480" s="433"/>
      <c r="AT480" s="435"/>
      <c r="AU480" s="435"/>
      <c r="AV480" s="432"/>
      <c r="AW480" s="434"/>
    </row>
    <row r="481" spans="1:49" ht="16.5">
      <c r="A481" s="289">
        <v>30</v>
      </c>
      <c r="B481" s="290" t="s">
        <v>9</v>
      </c>
      <c r="C481" s="291" t="s">
        <v>456</v>
      </c>
      <c r="D481" s="292"/>
      <c r="E481" s="293"/>
      <c r="F481" s="543" t="s">
        <v>457</v>
      </c>
      <c r="G481" s="290" t="s">
        <v>9</v>
      </c>
      <c r="H481" s="294" t="s">
        <v>437</v>
      </c>
      <c r="I481" s="577">
        <v>281</v>
      </c>
      <c r="J481" s="572" t="s">
        <v>206</v>
      </c>
      <c r="K481" s="549" t="s">
        <v>458</v>
      </c>
      <c r="L481" s="580" t="s">
        <v>11</v>
      </c>
      <c r="M481" s="583" t="s">
        <v>11</v>
      </c>
      <c r="N481" s="290" t="s">
        <v>9</v>
      </c>
      <c r="O481" s="291"/>
      <c r="P481" s="295"/>
      <c r="Q481" s="296"/>
      <c r="R481" s="290" t="s">
        <v>9</v>
      </c>
      <c r="S481" s="298" t="s">
        <v>3</v>
      </c>
      <c r="T481" s="299">
        <v>1</v>
      </c>
      <c r="U481" s="417">
        <v>1</v>
      </c>
      <c r="V481" s="299" t="s">
        <v>427</v>
      </c>
      <c r="W481" s="300">
        <v>0</v>
      </c>
      <c r="X481" s="301">
        <v>0</v>
      </c>
      <c r="Y481" s="300">
        <v>0</v>
      </c>
      <c r="Z481" s="332" t="s">
        <v>459</v>
      </c>
      <c r="AA481" s="292"/>
      <c r="AB481" s="351"/>
      <c r="AC481" s="295"/>
      <c r="AD481" s="572"/>
      <c r="AE481" s="547"/>
      <c r="AF481" s="549"/>
      <c r="AG481" s="328"/>
      <c r="AH481" s="313">
        <v>170000</v>
      </c>
      <c r="AI481" s="329">
        <f>+AH481*I481</f>
        <v>47770000</v>
      </c>
      <c r="AJ481" s="429"/>
      <c r="AK481" s="312"/>
      <c r="AL481" s="430"/>
      <c r="AM481" s="430"/>
      <c r="AN481" s="311">
        <f t="shared" si="29"/>
        <v>0</v>
      </c>
      <c r="AO481" s="430">
        <f>SUM(AN481:AN485)</f>
        <v>0</v>
      </c>
      <c r="AP481" s="310">
        <f>+AI481+AL481+AO481</f>
        <v>47770000</v>
      </c>
      <c r="AQ481" s="312">
        <v>0</v>
      </c>
      <c r="AR481" s="313">
        <v>0</v>
      </c>
      <c r="AS481" s="312">
        <v>0</v>
      </c>
      <c r="AT481" s="307">
        <f>+AI481*5%</f>
        <v>2388500</v>
      </c>
      <c r="AU481" s="312">
        <f>0.5%*AI481</f>
        <v>238850</v>
      </c>
      <c r="AV481" s="308">
        <f>SUM(AQ481:AU481)</f>
        <v>2627350</v>
      </c>
      <c r="AW481" s="314">
        <f>ROUND(AP481+AV481,-3)</f>
        <v>50397000</v>
      </c>
    </row>
    <row r="482" spans="1:49" ht="16.5">
      <c r="A482" s="315"/>
      <c r="B482" s="316" t="s">
        <v>4</v>
      </c>
      <c r="C482" s="317" t="s">
        <v>460</v>
      </c>
      <c r="D482" s="31"/>
      <c r="E482" s="32"/>
      <c r="F482" s="544"/>
      <c r="G482" s="316" t="s">
        <v>4</v>
      </c>
      <c r="H482" s="318" t="s">
        <v>211</v>
      </c>
      <c r="I482" s="578"/>
      <c r="J482" s="570"/>
      <c r="K482" s="550"/>
      <c r="L482" s="581"/>
      <c r="M482" s="584"/>
      <c r="N482" s="316" t="s">
        <v>4</v>
      </c>
      <c r="O482" s="317"/>
      <c r="P482" s="327"/>
      <c r="Q482" s="352"/>
      <c r="R482" s="316"/>
      <c r="S482" s="31"/>
      <c r="T482" s="399"/>
      <c r="U482" s="381"/>
      <c r="V482" s="421"/>
      <c r="W482" s="405"/>
      <c r="X482" s="406"/>
      <c r="Y482" s="405"/>
      <c r="Z482" s="389"/>
      <c r="AA482" s="31"/>
      <c r="AB482" s="32"/>
      <c r="AC482" s="315"/>
      <c r="AD482" s="570"/>
      <c r="AE482" s="548"/>
      <c r="AF482" s="550"/>
      <c r="AG482" s="328"/>
      <c r="AH482" s="313"/>
      <c r="AI482" s="428"/>
      <c r="AJ482" s="429"/>
      <c r="AK482" s="312"/>
      <c r="AL482" s="430"/>
      <c r="AM482" s="430"/>
      <c r="AN482" s="330">
        <f t="shared" si="29"/>
        <v>0</v>
      </c>
      <c r="AO482" s="430"/>
      <c r="AP482" s="430"/>
      <c r="AQ482" s="429"/>
      <c r="AR482" s="431"/>
      <c r="AS482" s="429"/>
      <c r="AT482" s="431"/>
      <c r="AU482" s="431"/>
      <c r="AV482" s="428"/>
      <c r="AW482" s="430"/>
    </row>
    <row r="483" spans="1:49" ht="16.5">
      <c r="A483" s="315"/>
      <c r="B483" s="316" t="s">
        <v>6</v>
      </c>
      <c r="C483" s="318" t="s">
        <v>331</v>
      </c>
      <c r="D483" s="31"/>
      <c r="E483" s="31"/>
      <c r="F483" s="544"/>
      <c r="G483" s="316" t="s">
        <v>6</v>
      </c>
      <c r="H483" s="318" t="s">
        <v>7</v>
      </c>
      <c r="I483" s="578"/>
      <c r="J483" s="570"/>
      <c r="K483" s="550"/>
      <c r="L483" s="581"/>
      <c r="M483" s="584"/>
      <c r="N483" s="316" t="s">
        <v>6</v>
      </c>
      <c r="O483" s="317"/>
      <c r="P483" s="327"/>
      <c r="Q483" s="352"/>
      <c r="R483" s="316"/>
      <c r="S483" s="31"/>
      <c r="T483" s="315"/>
      <c r="U483" s="381"/>
      <c r="V483" s="334"/>
      <c r="W483" s="405"/>
      <c r="X483" s="406"/>
      <c r="Y483" s="405"/>
      <c r="Z483" s="440"/>
      <c r="AA483" s="31"/>
      <c r="AB483" s="32"/>
      <c r="AC483" s="315"/>
      <c r="AD483" s="570"/>
      <c r="AE483" s="548"/>
      <c r="AF483" s="550"/>
      <c r="AG483" s="328"/>
      <c r="AH483" s="313"/>
      <c r="AI483" s="428"/>
      <c r="AJ483" s="429"/>
      <c r="AK483" s="312"/>
      <c r="AL483" s="430"/>
      <c r="AM483" s="430"/>
      <c r="AN483" s="330">
        <f t="shared" si="29"/>
        <v>0</v>
      </c>
      <c r="AO483" s="430"/>
      <c r="AP483" s="430"/>
      <c r="AQ483" s="429"/>
      <c r="AR483" s="431"/>
      <c r="AS483" s="429"/>
      <c r="AT483" s="431"/>
      <c r="AU483" s="431"/>
      <c r="AV483" s="428"/>
      <c r="AW483" s="430"/>
    </row>
    <row r="484" spans="1:49" ht="66">
      <c r="A484" s="315"/>
      <c r="B484" s="419" t="s">
        <v>2</v>
      </c>
      <c r="C484" s="317" t="s">
        <v>461</v>
      </c>
      <c r="D484" s="31"/>
      <c r="E484" s="32"/>
      <c r="F484" s="544"/>
      <c r="G484" s="316"/>
      <c r="H484" s="318"/>
      <c r="I484" s="578"/>
      <c r="J484" s="570"/>
      <c r="K484" s="550"/>
      <c r="L484" s="581"/>
      <c r="M484" s="584"/>
      <c r="N484" s="316"/>
      <c r="O484" s="317"/>
      <c r="P484" s="327"/>
      <c r="Q484" s="352"/>
      <c r="R484" s="316"/>
      <c r="S484" s="31"/>
      <c r="T484" s="315"/>
      <c r="U484" s="381"/>
      <c r="V484" s="334"/>
      <c r="W484" s="405"/>
      <c r="X484" s="406"/>
      <c r="Y484" s="405"/>
      <c r="Z484" s="440"/>
      <c r="AA484" s="31"/>
      <c r="AB484" s="32"/>
      <c r="AC484" s="327"/>
      <c r="AD484" s="570"/>
      <c r="AE484" s="548"/>
      <c r="AF484" s="550"/>
      <c r="AG484" s="328"/>
      <c r="AH484" s="313"/>
      <c r="AI484" s="428"/>
      <c r="AJ484" s="312"/>
      <c r="AK484" s="312"/>
      <c r="AL484" s="430"/>
      <c r="AM484" s="430"/>
      <c r="AN484" s="330">
        <f t="shared" si="29"/>
        <v>0</v>
      </c>
      <c r="AO484" s="430"/>
      <c r="AP484" s="430"/>
      <c r="AQ484" s="429"/>
      <c r="AR484" s="431"/>
      <c r="AS484" s="429"/>
      <c r="AT484" s="431"/>
      <c r="AU484" s="431"/>
      <c r="AV484" s="428"/>
      <c r="AW484" s="430"/>
    </row>
    <row r="485" spans="1:49" ht="16.5">
      <c r="A485" s="374"/>
      <c r="B485" s="363" t="s">
        <v>1</v>
      </c>
      <c r="C485" s="383" t="s">
        <v>462</v>
      </c>
      <c r="D485" s="368"/>
      <c r="E485" s="390"/>
      <c r="F485" s="551"/>
      <c r="G485" s="363"/>
      <c r="H485" s="365"/>
      <c r="I485" s="579"/>
      <c r="J485" s="571"/>
      <c r="K485" s="554"/>
      <c r="L485" s="582"/>
      <c r="M485" s="585"/>
      <c r="N485" s="363"/>
      <c r="O485" s="364"/>
      <c r="P485" s="374"/>
      <c r="Q485" s="391"/>
      <c r="R485" s="363"/>
      <c r="S485" s="368"/>
      <c r="T485" s="374"/>
      <c r="U485" s="385"/>
      <c r="V485" s="340"/>
      <c r="W485" s="409"/>
      <c r="X485" s="410"/>
      <c r="Y485" s="409"/>
      <c r="Z485" s="403"/>
      <c r="AA485" s="368"/>
      <c r="AB485" s="386"/>
      <c r="AC485" s="375"/>
      <c r="AD485" s="571"/>
      <c r="AE485" s="553"/>
      <c r="AF485" s="554"/>
      <c r="AG485" s="392"/>
      <c r="AH485" s="344"/>
      <c r="AI485" s="432"/>
      <c r="AJ485" s="433"/>
      <c r="AK485" s="346"/>
      <c r="AL485" s="434"/>
      <c r="AM485" s="434"/>
      <c r="AN485" s="330">
        <f t="shared" si="29"/>
        <v>0</v>
      </c>
      <c r="AO485" s="434"/>
      <c r="AP485" s="434"/>
      <c r="AQ485" s="433"/>
      <c r="AR485" s="435"/>
      <c r="AS485" s="433"/>
      <c r="AT485" s="435"/>
      <c r="AU485" s="435"/>
      <c r="AV485" s="432"/>
      <c r="AW485" s="434"/>
    </row>
    <row r="486" spans="1:49" ht="16.5">
      <c r="A486" s="289">
        <v>31</v>
      </c>
      <c r="B486" s="290" t="s">
        <v>9</v>
      </c>
      <c r="C486" s="291" t="s">
        <v>456</v>
      </c>
      <c r="D486" s="292"/>
      <c r="E486" s="293"/>
      <c r="F486" s="543" t="s">
        <v>463</v>
      </c>
      <c r="G486" s="290" t="s">
        <v>9</v>
      </c>
      <c r="H486" s="294" t="s">
        <v>437</v>
      </c>
      <c r="I486" s="577">
        <v>522</v>
      </c>
      <c r="J486" s="572" t="s">
        <v>206</v>
      </c>
      <c r="K486" s="549" t="s">
        <v>464</v>
      </c>
      <c r="L486" s="580" t="s">
        <v>11</v>
      </c>
      <c r="M486" s="583" t="s">
        <v>11</v>
      </c>
      <c r="N486" s="290" t="s">
        <v>9</v>
      </c>
      <c r="O486" s="291"/>
      <c r="P486" s="295"/>
      <c r="Q486" s="296"/>
      <c r="R486" s="290" t="s">
        <v>9</v>
      </c>
      <c r="S486" s="298" t="s">
        <v>8</v>
      </c>
      <c r="T486" s="299"/>
      <c r="U486" s="298"/>
      <c r="V486" s="299"/>
      <c r="W486" s="300"/>
      <c r="X486" s="301"/>
      <c r="Y486" s="300"/>
      <c r="Z486" s="388"/>
      <c r="AA486" s="292"/>
      <c r="AB486" s="351"/>
      <c r="AC486" s="295"/>
      <c r="AD486" s="572"/>
      <c r="AE486" s="547"/>
      <c r="AF486" s="549"/>
      <c r="AG486" s="328"/>
      <c r="AH486" s="313">
        <v>170000</v>
      </c>
      <c r="AI486" s="329">
        <f>+AH486*I486</f>
        <v>88740000</v>
      </c>
      <c r="AJ486" s="429"/>
      <c r="AK486" s="312"/>
      <c r="AL486" s="430"/>
      <c r="AM486" s="430"/>
      <c r="AN486" s="311">
        <f t="shared" si="29"/>
        <v>0</v>
      </c>
      <c r="AO486" s="430">
        <f>SUM(AN486:AN490)</f>
        <v>0</v>
      </c>
      <c r="AP486" s="310">
        <f>+AI486+AL486+AO486</f>
        <v>88740000</v>
      </c>
      <c r="AQ486" s="312">
        <v>0</v>
      </c>
      <c r="AR486" s="313">
        <v>0</v>
      </c>
      <c r="AS486" s="312">
        <v>0</v>
      </c>
      <c r="AT486" s="307">
        <f>+AI486*5%</f>
        <v>4437000</v>
      </c>
      <c r="AU486" s="312">
        <f>0.5%*AI486</f>
        <v>443700</v>
      </c>
      <c r="AV486" s="308">
        <f>SUM(AQ486:AU486)</f>
        <v>4880700</v>
      </c>
      <c r="AW486" s="314">
        <f>ROUND(AP486+AV486,-3)</f>
        <v>93621000</v>
      </c>
    </row>
    <row r="487" spans="1:49" ht="16.5">
      <c r="A487" s="315"/>
      <c r="B487" s="316" t="s">
        <v>4</v>
      </c>
      <c r="C487" s="317" t="s">
        <v>460</v>
      </c>
      <c r="D487" s="31"/>
      <c r="E487" s="32"/>
      <c r="F487" s="544"/>
      <c r="G487" s="316" t="s">
        <v>4</v>
      </c>
      <c r="H487" s="318" t="s">
        <v>211</v>
      </c>
      <c r="I487" s="578"/>
      <c r="J487" s="570"/>
      <c r="K487" s="550"/>
      <c r="L487" s="581"/>
      <c r="M487" s="584"/>
      <c r="N487" s="316" t="s">
        <v>4</v>
      </c>
      <c r="O487" s="318"/>
      <c r="P487" s="315"/>
      <c r="Q487" s="319"/>
      <c r="R487" s="316" t="s">
        <v>4</v>
      </c>
      <c r="S487" s="320" t="s">
        <v>3</v>
      </c>
      <c r="T487" s="321">
        <v>1</v>
      </c>
      <c r="U487" s="320">
        <v>1</v>
      </c>
      <c r="V487" s="321" t="s">
        <v>427</v>
      </c>
      <c r="W487" s="322">
        <v>0</v>
      </c>
      <c r="X487" s="323">
        <v>0</v>
      </c>
      <c r="Y487" s="322">
        <v>0</v>
      </c>
      <c r="Z487" s="353" t="s">
        <v>465</v>
      </c>
      <c r="AA487" s="31"/>
      <c r="AB487" s="32"/>
      <c r="AC487" s="315"/>
      <c r="AD487" s="570"/>
      <c r="AE487" s="548"/>
      <c r="AF487" s="550"/>
      <c r="AG487" s="328"/>
      <c r="AH487" s="313"/>
      <c r="AI487" s="428"/>
      <c r="AJ487" s="429"/>
      <c r="AK487" s="312"/>
      <c r="AL487" s="430"/>
      <c r="AM487" s="430"/>
      <c r="AN487" s="330">
        <f t="shared" si="29"/>
        <v>0</v>
      </c>
      <c r="AO487" s="430"/>
      <c r="AP487" s="430"/>
      <c r="AQ487" s="429"/>
      <c r="AR487" s="431"/>
      <c r="AS487" s="429"/>
      <c r="AT487" s="431"/>
      <c r="AU487" s="431"/>
      <c r="AV487" s="428"/>
      <c r="AW487" s="430"/>
    </row>
    <row r="488" spans="1:49" ht="16.5">
      <c r="A488" s="315"/>
      <c r="B488" s="316" t="s">
        <v>6</v>
      </c>
      <c r="C488" s="318" t="s">
        <v>331</v>
      </c>
      <c r="D488" s="31"/>
      <c r="E488" s="31"/>
      <c r="F488" s="544"/>
      <c r="G488" s="316" t="s">
        <v>6</v>
      </c>
      <c r="H488" s="318" t="s">
        <v>7</v>
      </c>
      <c r="I488" s="578"/>
      <c r="J488" s="570"/>
      <c r="K488" s="550"/>
      <c r="L488" s="581"/>
      <c r="M488" s="584"/>
      <c r="N488" s="316" t="s">
        <v>6</v>
      </c>
      <c r="O488" s="318"/>
      <c r="P488" s="315"/>
      <c r="Q488" s="319"/>
      <c r="R488" s="316"/>
      <c r="S488" s="31"/>
      <c r="T488" s="315"/>
      <c r="U488" s="31"/>
      <c r="V488" s="315"/>
      <c r="W488" s="444"/>
      <c r="X488" s="445"/>
      <c r="Y488" s="444"/>
      <c r="Z488" s="396"/>
      <c r="AA488" s="31"/>
      <c r="AB488" s="32"/>
      <c r="AC488" s="315"/>
      <c r="AD488" s="570"/>
      <c r="AE488" s="548"/>
      <c r="AF488" s="550"/>
      <c r="AG488" s="328"/>
      <c r="AH488" s="313"/>
      <c r="AI488" s="428"/>
      <c r="AJ488" s="429"/>
      <c r="AK488" s="312"/>
      <c r="AL488" s="430"/>
      <c r="AM488" s="430"/>
      <c r="AN488" s="330">
        <f t="shared" si="29"/>
        <v>0</v>
      </c>
      <c r="AO488" s="430"/>
      <c r="AP488" s="430"/>
      <c r="AQ488" s="429"/>
      <c r="AR488" s="431"/>
      <c r="AS488" s="429"/>
      <c r="AT488" s="431"/>
      <c r="AU488" s="431"/>
      <c r="AV488" s="428"/>
      <c r="AW488" s="430"/>
    </row>
    <row r="489" spans="1:49" ht="66">
      <c r="A489" s="315"/>
      <c r="B489" s="316" t="s">
        <v>2</v>
      </c>
      <c r="C489" s="317" t="s">
        <v>461</v>
      </c>
      <c r="D489" s="31"/>
      <c r="E489" s="32"/>
      <c r="F489" s="544"/>
      <c r="G489" s="316"/>
      <c r="H489" s="318"/>
      <c r="I489" s="578"/>
      <c r="J489" s="570"/>
      <c r="K489" s="550"/>
      <c r="L489" s="581"/>
      <c r="M489" s="584"/>
      <c r="N489" s="316" t="s">
        <v>2</v>
      </c>
      <c r="O489" s="318"/>
      <c r="P489" s="315"/>
      <c r="Q489" s="319"/>
      <c r="R489" s="316"/>
      <c r="S489" s="31"/>
      <c r="T489" s="401"/>
      <c r="U489" s="402"/>
      <c r="V489" s="315"/>
      <c r="W489" s="444"/>
      <c r="X489" s="445"/>
      <c r="Y489" s="444"/>
      <c r="Z489" s="396"/>
      <c r="AA489" s="31"/>
      <c r="AB489" s="32"/>
      <c r="AC489" s="327"/>
      <c r="AD489" s="570"/>
      <c r="AE489" s="548"/>
      <c r="AF489" s="550"/>
      <c r="AG489" s="328"/>
      <c r="AH489" s="313"/>
      <c r="AI489" s="428"/>
      <c r="AJ489" s="429"/>
      <c r="AK489" s="312"/>
      <c r="AL489" s="430"/>
      <c r="AM489" s="430"/>
      <c r="AN489" s="330">
        <f t="shared" si="29"/>
        <v>0</v>
      </c>
      <c r="AO489" s="430"/>
      <c r="AP489" s="430"/>
      <c r="AQ489" s="429"/>
      <c r="AR489" s="431"/>
      <c r="AS489" s="429"/>
      <c r="AT489" s="431"/>
      <c r="AU489" s="431"/>
      <c r="AV489" s="428"/>
      <c r="AW489" s="430"/>
    </row>
    <row r="490" spans="1:49" ht="16.5">
      <c r="A490" s="315"/>
      <c r="B490" s="316" t="s">
        <v>1</v>
      </c>
      <c r="C490" s="379" t="s">
        <v>462</v>
      </c>
      <c r="D490" s="31"/>
      <c r="E490" s="402"/>
      <c r="F490" s="544"/>
      <c r="G490" s="316"/>
      <c r="H490" s="318"/>
      <c r="I490" s="578"/>
      <c r="J490" s="570"/>
      <c r="K490" s="550"/>
      <c r="L490" s="581"/>
      <c r="M490" s="584"/>
      <c r="N490" s="316" t="s">
        <v>1</v>
      </c>
      <c r="O490" s="318"/>
      <c r="P490" s="315"/>
      <c r="Q490" s="319"/>
      <c r="R490" s="316"/>
      <c r="S490" s="31"/>
      <c r="T490" s="315"/>
      <c r="U490" s="31"/>
      <c r="V490" s="315"/>
      <c r="W490" s="335"/>
      <c r="X490" s="336"/>
      <c r="Y490" s="335"/>
      <c r="Z490" s="396"/>
      <c r="AA490" s="31"/>
      <c r="AB490" s="31"/>
      <c r="AC490" s="315"/>
      <c r="AD490" s="570"/>
      <c r="AE490" s="548"/>
      <c r="AF490" s="550"/>
      <c r="AG490" s="328"/>
      <c r="AH490" s="344"/>
      <c r="AI490" s="432"/>
      <c r="AJ490" s="433"/>
      <c r="AK490" s="433"/>
      <c r="AL490" s="434"/>
      <c r="AM490" s="434"/>
      <c r="AN490" s="330">
        <f t="shared" si="29"/>
        <v>0</v>
      </c>
      <c r="AO490" s="434"/>
      <c r="AP490" s="434"/>
      <c r="AQ490" s="433"/>
      <c r="AR490" s="435"/>
      <c r="AS490" s="433"/>
      <c r="AT490" s="435"/>
      <c r="AU490" s="435"/>
      <c r="AV490" s="432"/>
      <c r="AW490" s="434"/>
    </row>
    <row r="491" spans="1:49" ht="16.5">
      <c r="A491" s="355">
        <v>32</v>
      </c>
      <c r="B491" s="290" t="s">
        <v>9</v>
      </c>
      <c r="C491" s="291" t="s">
        <v>466</v>
      </c>
      <c r="D491" s="290" t="s">
        <v>9</v>
      </c>
      <c r="E491" s="294" t="s">
        <v>431</v>
      </c>
      <c r="F491" s="555" t="s">
        <v>467</v>
      </c>
      <c r="G491" s="290" t="s">
        <v>9</v>
      </c>
      <c r="H491" s="294"/>
      <c r="I491" s="576">
        <v>77</v>
      </c>
      <c r="J491" s="547"/>
      <c r="K491" s="563"/>
      <c r="L491" s="549"/>
      <c r="M491" s="547"/>
      <c r="N491" s="290" t="s">
        <v>9</v>
      </c>
      <c r="O491" s="294"/>
      <c r="P491" s="293"/>
      <c r="Q491" s="356"/>
      <c r="R491" s="293" t="s">
        <v>9</v>
      </c>
      <c r="S491" s="293" t="s">
        <v>8</v>
      </c>
      <c r="T491" s="295"/>
      <c r="U491" s="436"/>
      <c r="V491" s="437"/>
      <c r="W491" s="438"/>
      <c r="X491" s="439"/>
      <c r="Y491" s="438"/>
      <c r="Z491" s="446"/>
      <c r="AA491" s="293"/>
      <c r="AB491" s="351"/>
      <c r="AC491" s="305"/>
      <c r="AD491" s="304"/>
      <c r="AE491" s="305"/>
      <c r="AF491" s="358"/>
      <c r="AG491" s="360"/>
      <c r="AH491" s="313">
        <v>170000</v>
      </c>
      <c r="AI491" s="329">
        <f>+AH491*I491</f>
        <v>13090000</v>
      </c>
      <c r="AJ491" s="429"/>
      <c r="AK491" s="429"/>
      <c r="AL491" s="430"/>
      <c r="AM491" s="430"/>
      <c r="AN491" s="311">
        <f t="shared" si="29"/>
        <v>0</v>
      </c>
      <c r="AO491" s="430">
        <f>SUM(AN491:AN495)</f>
        <v>0</v>
      </c>
      <c r="AP491" s="310">
        <f>+AI491+AL491+AO491</f>
        <v>13090000</v>
      </c>
      <c r="AQ491" s="312">
        <v>0</v>
      </c>
      <c r="AR491" s="313">
        <v>0</v>
      </c>
      <c r="AS491" s="312">
        <v>0</v>
      </c>
      <c r="AT491" s="307">
        <f>+AI491*5%</f>
        <v>654500</v>
      </c>
      <c r="AU491" s="312">
        <f>0.5%*AI491</f>
        <v>65450</v>
      </c>
      <c r="AV491" s="308">
        <f>SUM(AQ491:AU491)</f>
        <v>719950</v>
      </c>
      <c r="AW491" s="314">
        <f>ROUND(AP491+AV491,-3)</f>
        <v>13810000</v>
      </c>
    </row>
    <row r="492" spans="1:49" ht="16.5">
      <c r="A492" s="316"/>
      <c r="B492" s="316" t="s">
        <v>4</v>
      </c>
      <c r="C492" s="317"/>
      <c r="D492" s="316" t="s">
        <v>4</v>
      </c>
      <c r="E492" s="317" t="s">
        <v>433</v>
      </c>
      <c r="F492" s="557"/>
      <c r="G492" s="316" t="s">
        <v>4</v>
      </c>
      <c r="H492" s="318" t="s">
        <v>211</v>
      </c>
      <c r="I492" s="561"/>
      <c r="J492" s="548"/>
      <c r="K492" s="564"/>
      <c r="L492" s="550"/>
      <c r="M492" s="548"/>
      <c r="N492" s="316" t="s">
        <v>4</v>
      </c>
      <c r="O492" s="317"/>
      <c r="P492" s="31"/>
      <c r="Q492" s="414"/>
      <c r="R492" s="31"/>
      <c r="S492" s="31"/>
      <c r="T492" s="315"/>
      <c r="U492" s="407"/>
      <c r="V492" s="334"/>
      <c r="W492" s="405"/>
      <c r="X492" s="406"/>
      <c r="Y492" s="405"/>
      <c r="Z492" s="389"/>
      <c r="AA492" s="31"/>
      <c r="AB492" s="32"/>
      <c r="AC492" s="327"/>
      <c r="AD492" s="326"/>
      <c r="AE492" s="327"/>
      <c r="AF492" s="360"/>
      <c r="AG492" s="360"/>
      <c r="AH492" s="313"/>
      <c r="AI492" s="428"/>
      <c r="AJ492" s="429"/>
      <c r="AK492" s="429"/>
      <c r="AL492" s="430"/>
      <c r="AM492" s="430"/>
      <c r="AN492" s="330">
        <f t="shared" si="29"/>
        <v>0</v>
      </c>
      <c r="AO492" s="430"/>
      <c r="AP492" s="430"/>
      <c r="AQ492" s="429"/>
      <c r="AR492" s="431"/>
      <c r="AS492" s="429"/>
      <c r="AT492" s="431"/>
      <c r="AU492" s="431"/>
      <c r="AV492" s="428"/>
      <c r="AW492" s="314"/>
    </row>
    <row r="493" spans="1:49" ht="16.5">
      <c r="A493" s="316"/>
      <c r="B493" s="316" t="s">
        <v>6</v>
      </c>
      <c r="C493" s="318"/>
      <c r="D493" s="316" t="s">
        <v>6</v>
      </c>
      <c r="E493" s="318" t="s">
        <v>258</v>
      </c>
      <c r="F493" s="557"/>
      <c r="G493" s="316" t="s">
        <v>6</v>
      </c>
      <c r="H493" s="318" t="s">
        <v>7</v>
      </c>
      <c r="I493" s="561"/>
      <c r="J493" s="548"/>
      <c r="K493" s="564"/>
      <c r="L493" s="550"/>
      <c r="M493" s="548"/>
      <c r="N493" s="316" t="s">
        <v>6</v>
      </c>
      <c r="O493" s="317"/>
      <c r="P493" s="31"/>
      <c r="Q493" s="414"/>
      <c r="R493" s="31" t="s">
        <v>4</v>
      </c>
      <c r="S493" s="31" t="s">
        <v>3</v>
      </c>
      <c r="T493" s="315"/>
      <c r="U493" s="407"/>
      <c r="V493" s="334"/>
      <c r="W493" s="405"/>
      <c r="X493" s="406"/>
      <c r="Y493" s="405"/>
      <c r="Z493" s="389"/>
      <c r="AA493" s="31"/>
      <c r="AB493" s="32"/>
      <c r="AC493" s="327"/>
      <c r="AD493" s="326"/>
      <c r="AE493" s="327"/>
      <c r="AF493" s="360"/>
      <c r="AG493" s="360"/>
      <c r="AH493" s="313"/>
      <c r="AI493" s="428"/>
      <c r="AJ493" s="429"/>
      <c r="AK493" s="429"/>
      <c r="AL493" s="430"/>
      <c r="AM493" s="430"/>
      <c r="AN493" s="330">
        <f t="shared" si="29"/>
        <v>0</v>
      </c>
      <c r="AO493" s="430"/>
      <c r="AP493" s="430"/>
      <c r="AQ493" s="429"/>
      <c r="AR493" s="431"/>
      <c r="AS493" s="429"/>
      <c r="AT493" s="431"/>
      <c r="AU493" s="431"/>
      <c r="AV493" s="428"/>
      <c r="AW493" s="430"/>
    </row>
    <row r="494" spans="1:49" ht="82.5">
      <c r="A494" s="316"/>
      <c r="B494" s="316" t="s">
        <v>2</v>
      </c>
      <c r="C494" s="317"/>
      <c r="D494" s="316" t="s">
        <v>2</v>
      </c>
      <c r="E494" s="317" t="s">
        <v>434</v>
      </c>
      <c r="F494" s="557"/>
      <c r="G494" s="316"/>
      <c r="H494" s="318"/>
      <c r="I494" s="561"/>
      <c r="J494" s="548"/>
      <c r="K494" s="564"/>
      <c r="L494" s="550"/>
      <c r="M494" s="548"/>
      <c r="N494" s="316"/>
      <c r="O494" s="317"/>
      <c r="P494" s="31"/>
      <c r="Q494" s="414"/>
      <c r="R494" s="31"/>
      <c r="S494" s="31"/>
      <c r="T494" s="315"/>
      <c r="U494" s="407"/>
      <c r="V494" s="334"/>
      <c r="W494" s="405"/>
      <c r="X494" s="406"/>
      <c r="Y494" s="405"/>
      <c r="Z494" s="389"/>
      <c r="AA494" s="31"/>
      <c r="AB494" s="32"/>
      <c r="AC494" s="327"/>
      <c r="AD494" s="326"/>
      <c r="AE494" s="327"/>
      <c r="AF494" s="360"/>
      <c r="AG494" s="360"/>
      <c r="AH494" s="313"/>
      <c r="AI494" s="428"/>
      <c r="AJ494" s="429"/>
      <c r="AK494" s="429"/>
      <c r="AL494" s="430"/>
      <c r="AM494" s="430"/>
      <c r="AN494" s="330">
        <f t="shared" si="29"/>
        <v>0</v>
      </c>
      <c r="AO494" s="430"/>
      <c r="AP494" s="430"/>
      <c r="AQ494" s="429"/>
      <c r="AR494" s="431"/>
      <c r="AS494" s="429"/>
      <c r="AT494" s="431"/>
      <c r="AU494" s="431"/>
      <c r="AV494" s="428"/>
      <c r="AW494" s="430"/>
    </row>
    <row r="495" spans="1:49" ht="16.5">
      <c r="A495" s="363"/>
      <c r="B495" s="363" t="s">
        <v>1</v>
      </c>
      <c r="C495" s="383"/>
      <c r="D495" s="363" t="s">
        <v>1</v>
      </c>
      <c r="E495" s="383" t="s">
        <v>435</v>
      </c>
      <c r="F495" s="558"/>
      <c r="G495" s="363"/>
      <c r="H495" s="365"/>
      <c r="I495" s="562"/>
      <c r="J495" s="553"/>
      <c r="K495" s="565"/>
      <c r="L495" s="554"/>
      <c r="M495" s="553"/>
      <c r="N495" s="363"/>
      <c r="O495" s="364"/>
      <c r="P495" s="368"/>
      <c r="Q495" s="384"/>
      <c r="R495" s="368"/>
      <c r="S495" s="368"/>
      <c r="T495" s="374"/>
      <c r="U495" s="408"/>
      <c r="V495" s="340"/>
      <c r="W495" s="409"/>
      <c r="X495" s="410"/>
      <c r="Y495" s="409"/>
      <c r="Z495" s="403"/>
      <c r="AA495" s="368"/>
      <c r="AB495" s="386"/>
      <c r="AC495" s="375"/>
      <c r="AD495" s="366"/>
      <c r="AE495" s="375"/>
      <c r="AF495" s="376"/>
      <c r="AG495" s="376"/>
      <c r="AH495" s="344"/>
      <c r="AI495" s="432"/>
      <c r="AJ495" s="433"/>
      <c r="AK495" s="433"/>
      <c r="AL495" s="434"/>
      <c r="AM495" s="434"/>
      <c r="AN495" s="330">
        <f t="shared" si="29"/>
        <v>0</v>
      </c>
      <c r="AO495" s="434"/>
      <c r="AP495" s="434"/>
      <c r="AQ495" s="433"/>
      <c r="AR495" s="435"/>
      <c r="AS495" s="433"/>
      <c r="AT495" s="435"/>
      <c r="AU495" s="435"/>
      <c r="AV495" s="432"/>
      <c r="AW495" s="434"/>
    </row>
    <row r="496" spans="1:49" ht="16.5">
      <c r="A496" s="355">
        <v>33</v>
      </c>
      <c r="B496" s="290" t="s">
        <v>9</v>
      </c>
      <c r="C496" s="291" t="s">
        <v>468</v>
      </c>
      <c r="D496" s="290" t="s">
        <v>9</v>
      </c>
      <c r="E496" s="294" t="s">
        <v>431</v>
      </c>
      <c r="F496" s="555" t="s">
        <v>469</v>
      </c>
      <c r="G496" s="290" t="s">
        <v>9</v>
      </c>
      <c r="H496" s="294"/>
      <c r="I496" s="576">
        <v>6453</v>
      </c>
      <c r="J496" s="547"/>
      <c r="K496" s="563"/>
      <c r="L496" s="549"/>
      <c r="M496" s="547"/>
      <c r="N496" s="290" t="s">
        <v>9</v>
      </c>
      <c r="O496" s="294"/>
      <c r="P496" s="293"/>
      <c r="Q496" s="356"/>
      <c r="R496" s="293" t="s">
        <v>9</v>
      </c>
      <c r="S496" s="293" t="s">
        <v>8</v>
      </c>
      <c r="T496" s="295"/>
      <c r="U496" s="436"/>
      <c r="V496" s="437"/>
      <c r="W496" s="438"/>
      <c r="X496" s="439"/>
      <c r="Y496" s="438"/>
      <c r="Z496" s="446"/>
      <c r="AA496" s="293"/>
      <c r="AB496" s="351"/>
      <c r="AC496" s="305"/>
      <c r="AD496" s="304"/>
      <c r="AE496" s="305"/>
      <c r="AF496" s="358"/>
      <c r="AG496" s="360"/>
      <c r="AH496" s="313">
        <v>170000</v>
      </c>
      <c r="AI496" s="329">
        <f>+AH496*I496</f>
        <v>1097010000</v>
      </c>
      <c r="AJ496" s="429"/>
      <c r="AK496" s="429"/>
      <c r="AL496" s="430"/>
      <c r="AM496" s="430"/>
      <c r="AN496" s="311">
        <f t="shared" si="29"/>
        <v>0</v>
      </c>
      <c r="AO496" s="430">
        <f>SUM(AN496:AN500)</f>
        <v>0</v>
      </c>
      <c r="AP496" s="310">
        <f>+AI496+AL496+AO496</f>
        <v>1097010000</v>
      </c>
      <c r="AQ496" s="312">
        <v>0</v>
      </c>
      <c r="AR496" s="313">
        <v>0</v>
      </c>
      <c r="AS496" s="312">
        <v>0</v>
      </c>
      <c r="AT496" s="307">
        <f>+AI496*5%</f>
        <v>54850500</v>
      </c>
      <c r="AU496" s="312">
        <f>0.5%*AI496</f>
        <v>5485050</v>
      </c>
      <c r="AV496" s="308">
        <f>SUM(AQ496:AU496)</f>
        <v>60335550</v>
      </c>
      <c r="AW496" s="314">
        <f>ROUND(AP496+AV496,-3)</f>
        <v>1157346000</v>
      </c>
    </row>
    <row r="497" spans="1:49" ht="16.5">
      <c r="A497" s="316"/>
      <c r="B497" s="316" t="s">
        <v>4</v>
      </c>
      <c r="C497" s="317"/>
      <c r="D497" s="316" t="s">
        <v>4</v>
      </c>
      <c r="E497" s="317" t="s">
        <v>433</v>
      </c>
      <c r="F497" s="557"/>
      <c r="G497" s="316" t="s">
        <v>4</v>
      </c>
      <c r="H497" s="318" t="s">
        <v>211</v>
      </c>
      <c r="I497" s="561"/>
      <c r="J497" s="548"/>
      <c r="K497" s="564"/>
      <c r="L497" s="550"/>
      <c r="M497" s="548"/>
      <c r="N497" s="316" t="s">
        <v>4</v>
      </c>
      <c r="O497" s="317"/>
      <c r="P497" s="31"/>
      <c r="Q497" s="414"/>
      <c r="R497" s="31"/>
      <c r="S497" s="31"/>
      <c r="T497" s="315"/>
      <c r="U497" s="407"/>
      <c r="V497" s="334"/>
      <c r="W497" s="405"/>
      <c r="X497" s="406"/>
      <c r="Y497" s="405"/>
      <c r="Z497" s="389"/>
      <c r="AA497" s="31"/>
      <c r="AB497" s="32"/>
      <c r="AC497" s="327"/>
      <c r="AD497" s="326"/>
      <c r="AE497" s="327"/>
      <c r="AF497" s="360"/>
      <c r="AG497" s="360"/>
      <c r="AH497" s="313"/>
      <c r="AI497" s="428"/>
      <c r="AJ497" s="429"/>
      <c r="AK497" s="429"/>
      <c r="AL497" s="430"/>
      <c r="AM497" s="430"/>
      <c r="AN497" s="330">
        <f t="shared" si="29"/>
        <v>0</v>
      </c>
      <c r="AO497" s="430"/>
      <c r="AP497" s="430"/>
      <c r="AQ497" s="429"/>
      <c r="AR497" s="431"/>
      <c r="AS497" s="429"/>
      <c r="AT497" s="431"/>
      <c r="AU497" s="431"/>
      <c r="AV497" s="428"/>
      <c r="AW497" s="430"/>
    </row>
    <row r="498" spans="1:49" ht="16.5">
      <c r="A498" s="316"/>
      <c r="B498" s="316" t="s">
        <v>6</v>
      </c>
      <c r="C498" s="318"/>
      <c r="D498" s="316" t="s">
        <v>6</v>
      </c>
      <c r="E498" s="318" t="s">
        <v>258</v>
      </c>
      <c r="F498" s="557"/>
      <c r="G498" s="316" t="s">
        <v>6</v>
      </c>
      <c r="H498" s="318" t="s">
        <v>7</v>
      </c>
      <c r="I498" s="561"/>
      <c r="J498" s="548"/>
      <c r="K498" s="564"/>
      <c r="L498" s="550"/>
      <c r="M498" s="548"/>
      <c r="N498" s="316" t="s">
        <v>6</v>
      </c>
      <c r="O498" s="317"/>
      <c r="P498" s="31"/>
      <c r="Q498" s="414"/>
      <c r="R498" s="31" t="s">
        <v>4</v>
      </c>
      <c r="S498" s="31" t="s">
        <v>3</v>
      </c>
      <c r="T498" s="315"/>
      <c r="U498" s="407"/>
      <c r="V498" s="334"/>
      <c r="W498" s="405"/>
      <c r="X498" s="406"/>
      <c r="Y498" s="405"/>
      <c r="Z498" s="389"/>
      <c r="AA498" s="31"/>
      <c r="AB498" s="32"/>
      <c r="AC498" s="327"/>
      <c r="AD498" s="326"/>
      <c r="AE498" s="327"/>
      <c r="AF498" s="360"/>
      <c r="AG498" s="360"/>
      <c r="AH498" s="313"/>
      <c r="AI498" s="428"/>
      <c r="AJ498" s="429"/>
      <c r="AK498" s="429"/>
      <c r="AL498" s="430"/>
      <c r="AM498" s="430"/>
      <c r="AN498" s="330">
        <f t="shared" si="29"/>
        <v>0</v>
      </c>
      <c r="AO498" s="430"/>
      <c r="AP498" s="430"/>
      <c r="AQ498" s="429"/>
      <c r="AR498" s="431"/>
      <c r="AS498" s="429"/>
      <c r="AT498" s="431"/>
      <c r="AU498" s="431"/>
      <c r="AV498" s="428"/>
      <c r="AW498" s="430"/>
    </row>
    <row r="499" spans="1:49" ht="82.5">
      <c r="A499" s="316"/>
      <c r="B499" s="316" t="s">
        <v>2</v>
      </c>
      <c r="C499" s="317"/>
      <c r="D499" s="316" t="s">
        <v>2</v>
      </c>
      <c r="E499" s="317" t="s">
        <v>434</v>
      </c>
      <c r="F499" s="557"/>
      <c r="G499" s="316"/>
      <c r="H499" s="318"/>
      <c r="I499" s="561"/>
      <c r="J499" s="548"/>
      <c r="K499" s="564"/>
      <c r="L499" s="550"/>
      <c r="M499" s="548"/>
      <c r="N499" s="316"/>
      <c r="O499" s="317"/>
      <c r="P499" s="31"/>
      <c r="Q499" s="414"/>
      <c r="R499" s="31"/>
      <c r="S499" s="31"/>
      <c r="T499" s="315"/>
      <c r="U499" s="407"/>
      <c r="V499" s="334"/>
      <c r="W499" s="405"/>
      <c r="X499" s="406"/>
      <c r="Y499" s="405"/>
      <c r="Z499" s="389"/>
      <c r="AA499" s="31"/>
      <c r="AB499" s="32"/>
      <c r="AC499" s="327"/>
      <c r="AD499" s="326"/>
      <c r="AE499" s="327"/>
      <c r="AF499" s="360"/>
      <c r="AG499" s="360"/>
      <c r="AH499" s="313"/>
      <c r="AI499" s="428"/>
      <c r="AJ499" s="429"/>
      <c r="AK499" s="429"/>
      <c r="AL499" s="430"/>
      <c r="AM499" s="430"/>
      <c r="AN499" s="330">
        <f t="shared" si="29"/>
        <v>0</v>
      </c>
      <c r="AO499" s="430"/>
      <c r="AP499" s="430"/>
      <c r="AQ499" s="429"/>
      <c r="AR499" s="431"/>
      <c r="AS499" s="429"/>
      <c r="AT499" s="431"/>
      <c r="AU499" s="431"/>
      <c r="AV499" s="428"/>
      <c r="AW499" s="430"/>
    </row>
    <row r="500" spans="1:49" ht="16.5">
      <c r="A500" s="363"/>
      <c r="B500" s="363" t="s">
        <v>1</v>
      </c>
      <c r="C500" s="383"/>
      <c r="D500" s="363" t="s">
        <v>1</v>
      </c>
      <c r="E500" s="383" t="s">
        <v>435</v>
      </c>
      <c r="F500" s="558"/>
      <c r="G500" s="363"/>
      <c r="H500" s="365"/>
      <c r="I500" s="562"/>
      <c r="J500" s="553"/>
      <c r="K500" s="565"/>
      <c r="L500" s="554"/>
      <c r="M500" s="553"/>
      <c r="N500" s="363"/>
      <c r="O500" s="364"/>
      <c r="P500" s="368"/>
      <c r="Q500" s="384"/>
      <c r="R500" s="368"/>
      <c r="S500" s="368"/>
      <c r="T500" s="374"/>
      <c r="U500" s="408"/>
      <c r="V500" s="340"/>
      <c r="W500" s="409"/>
      <c r="X500" s="410"/>
      <c r="Y500" s="409"/>
      <c r="Z500" s="403"/>
      <c r="AA500" s="368"/>
      <c r="AB500" s="386"/>
      <c r="AC500" s="375"/>
      <c r="AD500" s="366"/>
      <c r="AE500" s="375"/>
      <c r="AF500" s="376"/>
      <c r="AG500" s="376"/>
      <c r="AH500" s="344"/>
      <c r="AI500" s="432"/>
      <c r="AJ500" s="433"/>
      <c r="AK500" s="433"/>
      <c r="AL500" s="434"/>
      <c r="AM500" s="434"/>
      <c r="AN500" s="311">
        <f t="shared" si="29"/>
        <v>0</v>
      </c>
      <c r="AO500" s="434"/>
      <c r="AP500" s="434"/>
      <c r="AQ500" s="433"/>
      <c r="AR500" s="435"/>
      <c r="AS500" s="433"/>
      <c r="AT500" s="435"/>
      <c r="AU500" s="435"/>
      <c r="AV500" s="432"/>
      <c r="AW500" s="434"/>
    </row>
    <row r="501" spans="1:49" ht="16.5">
      <c r="A501" s="418">
        <v>34</v>
      </c>
      <c r="B501" s="419" t="s">
        <v>9</v>
      </c>
      <c r="C501" s="318" t="s">
        <v>470</v>
      </c>
      <c r="D501" s="419" t="s">
        <v>9</v>
      </c>
      <c r="E501" s="317" t="s">
        <v>431</v>
      </c>
      <c r="F501" s="569" t="s">
        <v>471</v>
      </c>
      <c r="G501" s="419" t="s">
        <v>9</v>
      </c>
      <c r="H501" s="317" t="s">
        <v>437</v>
      </c>
      <c r="I501" s="561">
        <v>4291</v>
      </c>
      <c r="J501" s="548" t="s">
        <v>206</v>
      </c>
      <c r="K501" s="564" t="s">
        <v>472</v>
      </c>
      <c r="L501" s="567" t="s">
        <v>11</v>
      </c>
      <c r="M501" s="569" t="s">
        <v>11</v>
      </c>
      <c r="N501" s="419" t="s">
        <v>9</v>
      </c>
      <c r="O501" s="317"/>
      <c r="P501" s="326"/>
      <c r="Q501" s="359"/>
      <c r="R501" s="420" t="s">
        <v>9</v>
      </c>
      <c r="S501" s="31" t="s">
        <v>8</v>
      </c>
      <c r="T501" s="401"/>
      <c r="U501" s="407"/>
      <c r="V501" s="315"/>
      <c r="W501" s="405"/>
      <c r="X501" s="406"/>
      <c r="Y501" s="405"/>
      <c r="Z501" s="389"/>
      <c r="AA501" s="420"/>
      <c r="AB501" s="32"/>
      <c r="AC501" s="315"/>
      <c r="AD501" s="570"/>
      <c r="AE501" s="548"/>
      <c r="AF501" s="574"/>
      <c r="AG501" s="360"/>
      <c r="AH501" s="313">
        <v>170000</v>
      </c>
      <c r="AI501" s="329">
        <f>+AH501*I501</f>
        <v>729470000</v>
      </c>
      <c r="AJ501" s="429"/>
      <c r="AK501" s="429"/>
      <c r="AL501" s="430"/>
      <c r="AM501" s="430"/>
      <c r="AN501" s="311">
        <f t="shared" si="29"/>
        <v>0</v>
      </c>
      <c r="AO501" s="430">
        <f>SUM(AN501:AN505)</f>
        <v>0</v>
      </c>
      <c r="AP501" s="310">
        <f>+AI501+AL501+AO501</f>
        <v>729470000</v>
      </c>
      <c r="AQ501" s="312">
        <v>0</v>
      </c>
      <c r="AR501" s="313">
        <v>0</v>
      </c>
      <c r="AS501" s="312">
        <v>0</v>
      </c>
      <c r="AT501" s="307">
        <f>+AI501*5%</f>
        <v>36473500</v>
      </c>
      <c r="AU501" s="312">
        <f>0.5%*AI501</f>
        <v>3647350</v>
      </c>
      <c r="AV501" s="308">
        <f>SUM(AQ501:AU501)</f>
        <v>40120850</v>
      </c>
      <c r="AW501" s="314">
        <f>ROUND(AP501+AV501,-3)</f>
        <v>769591000</v>
      </c>
    </row>
    <row r="502" spans="1:49" ht="16.5">
      <c r="A502" s="316"/>
      <c r="B502" s="316" t="s">
        <v>4</v>
      </c>
      <c r="C502" s="317" t="s">
        <v>473</v>
      </c>
      <c r="D502" s="316" t="s">
        <v>4</v>
      </c>
      <c r="E502" s="317" t="s">
        <v>433</v>
      </c>
      <c r="F502" s="570"/>
      <c r="G502" s="316" t="s">
        <v>4</v>
      </c>
      <c r="H502" s="318" t="s">
        <v>211</v>
      </c>
      <c r="I502" s="561"/>
      <c r="J502" s="548"/>
      <c r="K502" s="564"/>
      <c r="L502" s="550"/>
      <c r="M502" s="570"/>
      <c r="N502" s="316" t="s">
        <v>4</v>
      </c>
      <c r="O502" s="317"/>
      <c r="P502" s="326"/>
      <c r="Q502" s="359"/>
      <c r="R502" s="31"/>
      <c r="S502" s="31"/>
      <c r="T502" s="399"/>
      <c r="U502" s="407"/>
      <c r="V502" s="399"/>
      <c r="W502" s="405"/>
      <c r="X502" s="406"/>
      <c r="Y502" s="405"/>
      <c r="Z502" s="389"/>
      <c r="AA502" s="31"/>
      <c r="AB502" s="32"/>
      <c r="AC502" s="315"/>
      <c r="AD502" s="570"/>
      <c r="AE502" s="548"/>
      <c r="AF502" s="574"/>
      <c r="AG502" s="360"/>
      <c r="AH502" s="313"/>
      <c r="AI502" s="428"/>
      <c r="AJ502" s="429"/>
      <c r="AK502" s="429"/>
      <c r="AL502" s="430"/>
      <c r="AM502" s="430"/>
      <c r="AN502" s="330">
        <f t="shared" si="29"/>
        <v>0</v>
      </c>
      <c r="AO502" s="430"/>
      <c r="AP502" s="430"/>
      <c r="AQ502" s="429"/>
      <c r="AR502" s="431"/>
      <c r="AS502" s="429"/>
      <c r="AT502" s="431"/>
      <c r="AU502" s="431"/>
      <c r="AV502" s="428"/>
      <c r="AW502" s="430"/>
    </row>
    <row r="503" spans="1:49" ht="16.5">
      <c r="A503" s="316"/>
      <c r="B503" s="316" t="s">
        <v>6</v>
      </c>
      <c r="C503" s="318" t="s">
        <v>401</v>
      </c>
      <c r="D503" s="316" t="s">
        <v>6</v>
      </c>
      <c r="E503" s="318" t="s">
        <v>258</v>
      </c>
      <c r="F503" s="570"/>
      <c r="G503" s="316" t="s">
        <v>6</v>
      </c>
      <c r="H503" s="318" t="s">
        <v>7</v>
      </c>
      <c r="I503" s="561"/>
      <c r="J503" s="548"/>
      <c r="K503" s="564"/>
      <c r="L503" s="550"/>
      <c r="M503" s="570"/>
      <c r="N503" s="316" t="s">
        <v>6</v>
      </c>
      <c r="O503" s="317"/>
      <c r="P503" s="326"/>
      <c r="Q503" s="359"/>
      <c r="R503" s="31" t="s">
        <v>4</v>
      </c>
      <c r="S503" s="31" t="s">
        <v>3</v>
      </c>
      <c r="T503" s="315"/>
      <c r="U503" s="407"/>
      <c r="V503" s="315"/>
      <c r="W503" s="405"/>
      <c r="X503" s="406"/>
      <c r="Y503" s="405"/>
      <c r="Z503" s="389"/>
      <c r="AA503" s="31"/>
      <c r="AB503" s="32"/>
      <c r="AC503" s="315"/>
      <c r="AD503" s="570"/>
      <c r="AE503" s="548"/>
      <c r="AF503" s="574"/>
      <c r="AG503" s="360"/>
      <c r="AH503" s="313"/>
      <c r="AI503" s="428"/>
      <c r="AJ503" s="429"/>
      <c r="AK503" s="429"/>
      <c r="AL503" s="430"/>
      <c r="AM503" s="430"/>
      <c r="AN503" s="330">
        <f t="shared" si="29"/>
        <v>0</v>
      </c>
      <c r="AO503" s="430"/>
      <c r="AP503" s="430"/>
      <c r="AQ503" s="429"/>
      <c r="AR503" s="431"/>
      <c r="AS503" s="429"/>
      <c r="AT503" s="431"/>
      <c r="AU503" s="431"/>
      <c r="AV503" s="428"/>
      <c r="AW503" s="430"/>
    </row>
    <row r="504" spans="1:49" ht="82.5">
      <c r="A504" s="316"/>
      <c r="B504" s="316" t="s">
        <v>2</v>
      </c>
      <c r="C504" s="317" t="s">
        <v>474</v>
      </c>
      <c r="D504" s="316" t="s">
        <v>2</v>
      </c>
      <c r="E504" s="317" t="s">
        <v>434</v>
      </c>
      <c r="F504" s="570"/>
      <c r="G504" s="316"/>
      <c r="H504" s="318"/>
      <c r="I504" s="561"/>
      <c r="J504" s="548"/>
      <c r="K504" s="564"/>
      <c r="L504" s="550"/>
      <c r="M504" s="570"/>
      <c r="N504" s="316"/>
      <c r="O504" s="317"/>
      <c r="P504" s="326"/>
      <c r="Q504" s="359"/>
      <c r="R504" s="31"/>
      <c r="S504" s="31"/>
      <c r="T504" s="315"/>
      <c r="U504" s="407"/>
      <c r="V504" s="315"/>
      <c r="W504" s="405"/>
      <c r="X504" s="406"/>
      <c r="Y504" s="405"/>
      <c r="Z504" s="389"/>
      <c r="AA504" s="31"/>
      <c r="AB504" s="32"/>
      <c r="AC504" s="315"/>
      <c r="AD504" s="570"/>
      <c r="AE504" s="548"/>
      <c r="AF504" s="574"/>
      <c r="AG504" s="360"/>
      <c r="AH504" s="313"/>
      <c r="AI504" s="428"/>
      <c r="AJ504" s="429"/>
      <c r="AK504" s="429"/>
      <c r="AL504" s="430"/>
      <c r="AM504" s="430"/>
      <c r="AN504" s="330">
        <f t="shared" si="29"/>
        <v>0</v>
      </c>
      <c r="AO504" s="430"/>
      <c r="AP504" s="430"/>
      <c r="AQ504" s="429"/>
      <c r="AR504" s="431"/>
      <c r="AS504" s="429"/>
      <c r="AT504" s="431"/>
      <c r="AU504" s="431"/>
      <c r="AV504" s="428"/>
      <c r="AW504" s="430"/>
    </row>
    <row r="505" spans="1:49" ht="16.5">
      <c r="A505" s="363"/>
      <c r="B505" s="363" t="s">
        <v>1</v>
      </c>
      <c r="C505" s="423" t="s">
        <v>475</v>
      </c>
      <c r="D505" s="363" t="s">
        <v>1</v>
      </c>
      <c r="E505" s="383" t="s">
        <v>435</v>
      </c>
      <c r="F505" s="571"/>
      <c r="G505" s="363"/>
      <c r="H505" s="365"/>
      <c r="I505" s="562"/>
      <c r="J505" s="553"/>
      <c r="K505" s="565"/>
      <c r="L505" s="554"/>
      <c r="M505" s="571"/>
      <c r="N505" s="363"/>
      <c r="O505" s="364"/>
      <c r="P505" s="366"/>
      <c r="Q505" s="367"/>
      <c r="R505" s="368" t="s">
        <v>4</v>
      </c>
      <c r="S505" s="368" t="s">
        <v>3</v>
      </c>
      <c r="T505" s="374"/>
      <c r="U505" s="408"/>
      <c r="V505" s="374"/>
      <c r="W505" s="409"/>
      <c r="X505" s="410"/>
      <c r="Y505" s="409"/>
      <c r="Z505" s="412"/>
      <c r="AA505" s="368"/>
      <c r="AB505" s="386"/>
      <c r="AC505" s="374"/>
      <c r="AD505" s="571"/>
      <c r="AE505" s="553"/>
      <c r="AF505" s="575"/>
      <c r="AG505" s="376"/>
      <c r="AH505" s="344"/>
      <c r="AI505" s="432"/>
      <c r="AJ505" s="433"/>
      <c r="AK505" s="433"/>
      <c r="AL505" s="434"/>
      <c r="AM505" s="434"/>
      <c r="AN505" s="311">
        <f t="shared" si="29"/>
        <v>0</v>
      </c>
      <c r="AO505" s="434"/>
      <c r="AP505" s="434"/>
      <c r="AQ505" s="433"/>
      <c r="AR505" s="435"/>
      <c r="AS505" s="433"/>
      <c r="AT505" s="435"/>
      <c r="AU505" s="435"/>
      <c r="AV505" s="432"/>
      <c r="AW505" s="434"/>
    </row>
    <row r="506" spans="1:49" ht="16.5">
      <c r="A506" s="355">
        <v>35</v>
      </c>
      <c r="B506" s="290" t="s">
        <v>9</v>
      </c>
      <c r="C506" s="291" t="s">
        <v>476</v>
      </c>
      <c r="D506" s="290" t="s">
        <v>9</v>
      </c>
      <c r="E506" s="294" t="s">
        <v>431</v>
      </c>
      <c r="F506" s="555" t="s">
        <v>477</v>
      </c>
      <c r="G506" s="290" t="s">
        <v>9</v>
      </c>
      <c r="H506" s="294" t="s">
        <v>437</v>
      </c>
      <c r="I506" s="576">
        <v>673</v>
      </c>
      <c r="J506" s="547" t="s">
        <v>206</v>
      </c>
      <c r="K506" s="563" t="s">
        <v>478</v>
      </c>
      <c r="L506" s="549"/>
      <c r="M506" s="547"/>
      <c r="N506" s="290" t="s">
        <v>9</v>
      </c>
      <c r="O506" s="294"/>
      <c r="P506" s="304"/>
      <c r="Q506" s="378"/>
      <c r="R506" s="293" t="s">
        <v>9</v>
      </c>
      <c r="S506" s="293" t="s">
        <v>8</v>
      </c>
      <c r="T506" s="295"/>
      <c r="U506" s="436"/>
      <c r="V506" s="437"/>
      <c r="W506" s="438"/>
      <c r="X506" s="439"/>
      <c r="Y506" s="438"/>
      <c r="Z506" s="388"/>
      <c r="AA506" s="293"/>
      <c r="AB506" s="351"/>
      <c r="AC506" s="305"/>
      <c r="AD506" s="304"/>
      <c r="AE506" s="305"/>
      <c r="AF506" s="358"/>
      <c r="AG506" s="360"/>
      <c r="AH506" s="313">
        <v>170000</v>
      </c>
      <c r="AI506" s="329">
        <f>+AH506*I506</f>
        <v>114410000</v>
      </c>
      <c r="AJ506" s="429"/>
      <c r="AK506" s="429"/>
      <c r="AL506" s="430"/>
      <c r="AM506" s="430"/>
      <c r="AN506" s="311">
        <f t="shared" si="29"/>
        <v>0</v>
      </c>
      <c r="AO506" s="430">
        <f>SUM(AN506:AN510)</f>
        <v>0</v>
      </c>
      <c r="AP506" s="310">
        <f>+AI506+AL506+AO506</f>
        <v>114410000</v>
      </c>
      <c r="AQ506" s="312">
        <v>0</v>
      </c>
      <c r="AR506" s="313">
        <v>0</v>
      </c>
      <c r="AS506" s="312">
        <v>0</v>
      </c>
      <c r="AT506" s="307">
        <f>+AI506*5%</f>
        <v>5720500</v>
      </c>
      <c r="AU506" s="312">
        <f>0.5%*AI506</f>
        <v>572050</v>
      </c>
      <c r="AV506" s="308">
        <f>SUM(AQ506:AU506)</f>
        <v>6292550</v>
      </c>
      <c r="AW506" s="314">
        <f>ROUND(AP506+AV506,-3)</f>
        <v>120703000</v>
      </c>
    </row>
    <row r="507" spans="1:49" ht="16.5">
      <c r="A507" s="316"/>
      <c r="B507" s="316" t="s">
        <v>4</v>
      </c>
      <c r="C507" s="317" t="s">
        <v>479</v>
      </c>
      <c r="D507" s="316" t="s">
        <v>4</v>
      </c>
      <c r="E507" s="317" t="s">
        <v>433</v>
      </c>
      <c r="F507" s="557"/>
      <c r="G507" s="316" t="s">
        <v>4</v>
      </c>
      <c r="H507" s="318" t="s">
        <v>211</v>
      </c>
      <c r="I507" s="561"/>
      <c r="J507" s="548"/>
      <c r="K507" s="564"/>
      <c r="L507" s="550"/>
      <c r="M507" s="548"/>
      <c r="N507" s="316" t="s">
        <v>4</v>
      </c>
      <c r="O507" s="317"/>
      <c r="P507" s="326"/>
      <c r="Q507" s="359"/>
      <c r="R507" s="31"/>
      <c r="S507" s="31"/>
      <c r="T507" s="315"/>
      <c r="U507" s="407"/>
      <c r="V507" s="334"/>
      <c r="W507" s="405"/>
      <c r="X507" s="406"/>
      <c r="Y507" s="405"/>
      <c r="Z507" s="389"/>
      <c r="AA507" s="31"/>
      <c r="AB507" s="32"/>
      <c r="AC507" s="327"/>
      <c r="AD507" s="326"/>
      <c r="AE507" s="327"/>
      <c r="AF507" s="360"/>
      <c r="AG507" s="360"/>
      <c r="AH507" s="313"/>
      <c r="AI507" s="428"/>
      <c r="AJ507" s="429"/>
      <c r="AK507" s="429"/>
      <c r="AL507" s="430"/>
      <c r="AM507" s="430"/>
      <c r="AN507" s="330">
        <f t="shared" si="29"/>
        <v>0</v>
      </c>
      <c r="AO507" s="430"/>
      <c r="AP507" s="430"/>
      <c r="AQ507" s="429"/>
      <c r="AR507" s="431"/>
      <c r="AS507" s="429"/>
      <c r="AT507" s="431"/>
      <c r="AU507" s="431"/>
      <c r="AV507" s="428"/>
      <c r="AW507" s="430"/>
    </row>
    <row r="508" spans="1:49" ht="16.5">
      <c r="A508" s="316"/>
      <c r="B508" s="316" t="s">
        <v>6</v>
      </c>
      <c r="C508" s="318" t="s">
        <v>331</v>
      </c>
      <c r="D508" s="316" t="s">
        <v>6</v>
      </c>
      <c r="E508" s="318" t="s">
        <v>258</v>
      </c>
      <c r="F508" s="557"/>
      <c r="G508" s="316" t="s">
        <v>6</v>
      </c>
      <c r="H508" s="318" t="s">
        <v>7</v>
      </c>
      <c r="I508" s="561"/>
      <c r="J508" s="548"/>
      <c r="K508" s="564"/>
      <c r="L508" s="550"/>
      <c r="M508" s="548"/>
      <c r="N508" s="316" t="s">
        <v>6</v>
      </c>
      <c r="O508" s="317"/>
      <c r="P508" s="326"/>
      <c r="Q508" s="359"/>
      <c r="R508" s="31" t="s">
        <v>4</v>
      </c>
      <c r="S508" s="31" t="s">
        <v>3</v>
      </c>
      <c r="T508" s="315"/>
      <c r="U508" s="407"/>
      <c r="V508" s="334"/>
      <c r="W508" s="405"/>
      <c r="X508" s="406"/>
      <c r="Y508" s="405"/>
      <c r="Z508" s="440"/>
      <c r="AA508" s="31"/>
      <c r="AB508" s="32"/>
      <c r="AC508" s="327"/>
      <c r="AD508" s="326"/>
      <c r="AE508" s="327"/>
      <c r="AF508" s="360"/>
      <c r="AG508" s="360"/>
      <c r="AH508" s="313"/>
      <c r="AI508" s="428"/>
      <c r="AJ508" s="429"/>
      <c r="AK508" s="429"/>
      <c r="AL508" s="430"/>
      <c r="AM508" s="430"/>
      <c r="AN508" s="330">
        <f t="shared" si="29"/>
        <v>0</v>
      </c>
      <c r="AO508" s="430"/>
      <c r="AP508" s="430"/>
      <c r="AQ508" s="429"/>
      <c r="AR508" s="431"/>
      <c r="AS508" s="429"/>
      <c r="AT508" s="431"/>
      <c r="AU508" s="431"/>
      <c r="AV508" s="428"/>
      <c r="AW508" s="430"/>
    </row>
    <row r="509" spans="1:49" ht="82.5">
      <c r="A509" s="316"/>
      <c r="B509" s="316" t="s">
        <v>2</v>
      </c>
      <c r="C509" s="317" t="s">
        <v>480</v>
      </c>
      <c r="D509" s="316" t="s">
        <v>2</v>
      </c>
      <c r="E509" s="317" t="s">
        <v>434</v>
      </c>
      <c r="F509" s="557"/>
      <c r="G509" s="316"/>
      <c r="H509" s="318"/>
      <c r="I509" s="561"/>
      <c r="J509" s="548"/>
      <c r="K509" s="564"/>
      <c r="L509" s="550"/>
      <c r="M509" s="548"/>
      <c r="N509" s="316"/>
      <c r="O509" s="317"/>
      <c r="P509" s="31"/>
      <c r="Q509" s="414"/>
      <c r="R509" s="31"/>
      <c r="S509" s="31"/>
      <c r="T509" s="315"/>
      <c r="U509" s="407"/>
      <c r="V509" s="334"/>
      <c r="W509" s="405"/>
      <c r="X509" s="406"/>
      <c r="Y509" s="405"/>
      <c r="Z509" s="389"/>
      <c r="AA509" s="31"/>
      <c r="AB509" s="32"/>
      <c r="AC509" s="327"/>
      <c r="AD509" s="326"/>
      <c r="AE509" s="327"/>
      <c r="AF509" s="360"/>
      <c r="AG509" s="360"/>
      <c r="AH509" s="313"/>
      <c r="AI509" s="428"/>
      <c r="AJ509" s="429"/>
      <c r="AK509" s="429"/>
      <c r="AL509" s="430"/>
      <c r="AM509" s="430"/>
      <c r="AN509" s="330">
        <f t="shared" si="29"/>
        <v>0</v>
      </c>
      <c r="AO509" s="430"/>
      <c r="AP509" s="430"/>
      <c r="AQ509" s="429"/>
      <c r="AR509" s="431"/>
      <c r="AS509" s="429"/>
      <c r="AT509" s="431"/>
      <c r="AU509" s="431"/>
      <c r="AV509" s="428"/>
      <c r="AW509" s="430"/>
    </row>
    <row r="510" spans="1:49" ht="16.5">
      <c r="A510" s="363"/>
      <c r="B510" s="363" t="s">
        <v>1</v>
      </c>
      <c r="C510" s="423" t="s">
        <v>481</v>
      </c>
      <c r="D510" s="363" t="s">
        <v>1</v>
      </c>
      <c r="E510" s="383" t="s">
        <v>435</v>
      </c>
      <c r="F510" s="558"/>
      <c r="G510" s="363"/>
      <c r="H510" s="365"/>
      <c r="I510" s="562"/>
      <c r="J510" s="553"/>
      <c r="K510" s="565"/>
      <c r="L510" s="554"/>
      <c r="M510" s="553"/>
      <c r="N510" s="363"/>
      <c r="O510" s="364"/>
      <c r="P510" s="368"/>
      <c r="Q510" s="384"/>
      <c r="R510" s="368"/>
      <c r="S510" s="368"/>
      <c r="T510" s="374"/>
      <c r="U510" s="408"/>
      <c r="V510" s="340"/>
      <c r="W510" s="409"/>
      <c r="X510" s="410"/>
      <c r="Y510" s="409"/>
      <c r="Z510" s="412"/>
      <c r="AA510" s="368"/>
      <c r="AB510" s="386"/>
      <c r="AC510" s="375"/>
      <c r="AD510" s="366"/>
      <c r="AE510" s="375"/>
      <c r="AF510" s="376"/>
      <c r="AG510" s="376"/>
      <c r="AH510" s="344"/>
      <c r="AI510" s="432"/>
      <c r="AJ510" s="433"/>
      <c r="AK510" s="433"/>
      <c r="AL510" s="434"/>
      <c r="AM510" s="434"/>
      <c r="AN510" s="330">
        <f t="shared" si="29"/>
        <v>0</v>
      </c>
      <c r="AO510" s="434"/>
      <c r="AP510" s="434"/>
      <c r="AQ510" s="433"/>
      <c r="AR510" s="435"/>
      <c r="AS510" s="433"/>
      <c r="AT510" s="435"/>
      <c r="AU510" s="435"/>
      <c r="AV510" s="432"/>
      <c r="AW510" s="434"/>
    </row>
    <row r="511" spans="1:49" ht="16.5">
      <c r="A511" s="355">
        <v>36</v>
      </c>
      <c r="B511" s="290" t="s">
        <v>9</v>
      </c>
      <c r="C511" s="291" t="s">
        <v>482</v>
      </c>
      <c r="D511" s="290" t="s">
        <v>9</v>
      </c>
      <c r="E511" s="294" t="s">
        <v>431</v>
      </c>
      <c r="F511" s="555" t="s">
        <v>483</v>
      </c>
      <c r="G511" s="290" t="s">
        <v>9</v>
      </c>
      <c r="H511" s="294" t="s">
        <v>437</v>
      </c>
      <c r="I511" s="576">
        <v>707</v>
      </c>
      <c r="J511" s="547" t="s">
        <v>206</v>
      </c>
      <c r="K511" s="563" t="s">
        <v>484</v>
      </c>
      <c r="L511" s="549"/>
      <c r="M511" s="547"/>
      <c r="N511" s="290" t="s">
        <v>9</v>
      </c>
      <c r="O511" s="294"/>
      <c r="P511" s="304"/>
      <c r="Q511" s="378"/>
      <c r="R511" s="293" t="s">
        <v>9</v>
      </c>
      <c r="S511" s="298" t="s">
        <v>8</v>
      </c>
      <c r="T511" s="305"/>
      <c r="U511" s="436"/>
      <c r="V511" s="437"/>
      <c r="W511" s="438"/>
      <c r="X511" s="439"/>
      <c r="Y511" s="438"/>
      <c r="Z511" s="446"/>
      <c r="AA511" s="293"/>
      <c r="AB511" s="351"/>
      <c r="AC511" s="295"/>
      <c r="AD511" s="304"/>
      <c r="AE511" s="305"/>
      <c r="AF511" s="358"/>
      <c r="AG511" s="360"/>
      <c r="AH511" s="313">
        <v>170000</v>
      </c>
      <c r="AI511" s="329">
        <f>+AH511*I511</f>
        <v>120190000</v>
      </c>
      <c r="AJ511" s="429"/>
      <c r="AK511" s="429"/>
      <c r="AL511" s="430"/>
      <c r="AM511" s="430"/>
      <c r="AN511" s="311">
        <f t="shared" si="29"/>
        <v>0</v>
      </c>
      <c r="AO511" s="430">
        <f>SUM(AN511:AN515)</f>
        <v>0</v>
      </c>
      <c r="AP511" s="310">
        <f>+AI511+AL511+AO511</f>
        <v>120190000</v>
      </c>
      <c r="AQ511" s="312">
        <v>0</v>
      </c>
      <c r="AR511" s="313">
        <v>0</v>
      </c>
      <c r="AS511" s="312">
        <v>0</v>
      </c>
      <c r="AT511" s="307">
        <f>+AI511*5%</f>
        <v>6009500</v>
      </c>
      <c r="AU511" s="312">
        <f>0.5%*AI511</f>
        <v>600950</v>
      </c>
      <c r="AV511" s="308">
        <f>SUM(AQ511:AU511)</f>
        <v>6610450</v>
      </c>
      <c r="AW511" s="314">
        <f>ROUND(AP511+AV511,-3)</f>
        <v>126800000</v>
      </c>
    </row>
    <row r="512" spans="1:49" ht="16.5">
      <c r="A512" s="316"/>
      <c r="B512" s="316" t="s">
        <v>4</v>
      </c>
      <c r="C512" s="317" t="s">
        <v>485</v>
      </c>
      <c r="D512" s="316" t="s">
        <v>4</v>
      </c>
      <c r="E512" s="317" t="s">
        <v>433</v>
      </c>
      <c r="F512" s="557"/>
      <c r="G512" s="316" t="s">
        <v>4</v>
      </c>
      <c r="H512" s="318" t="s">
        <v>211</v>
      </c>
      <c r="I512" s="561"/>
      <c r="J512" s="548"/>
      <c r="K512" s="564"/>
      <c r="L512" s="550"/>
      <c r="M512" s="548"/>
      <c r="N512" s="316" t="s">
        <v>4</v>
      </c>
      <c r="O512" s="317"/>
      <c r="P512" s="326"/>
      <c r="Q512" s="359"/>
      <c r="R512" s="31"/>
      <c r="S512" s="31"/>
      <c r="T512" s="327"/>
      <c r="U512" s="407"/>
      <c r="V512" s="334"/>
      <c r="W512" s="405"/>
      <c r="X512" s="406"/>
      <c r="Y512" s="405"/>
      <c r="Z512" s="440"/>
      <c r="AA512" s="31"/>
      <c r="AB512" s="32"/>
      <c r="AC512" s="315"/>
      <c r="AD512" s="326"/>
      <c r="AE512" s="327"/>
      <c r="AF512" s="360"/>
      <c r="AG512" s="360"/>
      <c r="AH512" s="313"/>
      <c r="AI512" s="428"/>
      <c r="AJ512" s="429"/>
      <c r="AK512" s="429"/>
      <c r="AL512" s="430"/>
      <c r="AM512" s="430"/>
      <c r="AN512" s="330">
        <f t="shared" si="29"/>
        <v>0</v>
      </c>
      <c r="AO512" s="430"/>
      <c r="AP512" s="430"/>
      <c r="AQ512" s="429"/>
      <c r="AR512" s="431"/>
      <c r="AS512" s="429"/>
      <c r="AT512" s="431"/>
      <c r="AU512" s="431"/>
      <c r="AV512" s="428"/>
      <c r="AW512" s="430"/>
    </row>
    <row r="513" spans="1:49" ht="16.5">
      <c r="A513" s="316"/>
      <c r="B513" s="316" t="s">
        <v>6</v>
      </c>
      <c r="C513" s="318" t="s">
        <v>265</v>
      </c>
      <c r="D513" s="316" t="s">
        <v>6</v>
      </c>
      <c r="E513" s="318" t="s">
        <v>258</v>
      </c>
      <c r="F513" s="557"/>
      <c r="G513" s="316" t="s">
        <v>6</v>
      </c>
      <c r="H513" s="318" t="s">
        <v>7</v>
      </c>
      <c r="I513" s="561"/>
      <c r="J513" s="548"/>
      <c r="K513" s="564"/>
      <c r="L513" s="550"/>
      <c r="M513" s="548"/>
      <c r="N513" s="316" t="s">
        <v>6</v>
      </c>
      <c r="O513" s="317"/>
      <c r="P513" s="326"/>
      <c r="Q513" s="359"/>
      <c r="R513" s="31" t="s">
        <v>4</v>
      </c>
      <c r="S513" s="31" t="s">
        <v>3</v>
      </c>
      <c r="T513" s="327"/>
      <c r="U513" s="407"/>
      <c r="V513" s="334"/>
      <c r="W513" s="405"/>
      <c r="X513" s="406"/>
      <c r="Y513" s="405"/>
      <c r="Z513" s="440"/>
      <c r="AA513" s="31"/>
      <c r="AB513" s="32"/>
      <c r="AC513" s="315"/>
      <c r="AD513" s="326"/>
      <c r="AE513" s="327"/>
      <c r="AF513" s="360"/>
      <c r="AG513" s="360"/>
      <c r="AH513" s="313"/>
      <c r="AI513" s="428"/>
      <c r="AJ513" s="429"/>
      <c r="AK513" s="429"/>
      <c r="AL513" s="430"/>
      <c r="AM513" s="430"/>
      <c r="AN513" s="330">
        <f t="shared" si="29"/>
        <v>0</v>
      </c>
      <c r="AO513" s="430"/>
      <c r="AP513" s="430"/>
      <c r="AQ513" s="429"/>
      <c r="AR513" s="431"/>
      <c r="AS513" s="429"/>
      <c r="AT513" s="431"/>
      <c r="AU513" s="431"/>
      <c r="AV513" s="428"/>
      <c r="AW513" s="430"/>
    </row>
    <row r="514" spans="1:49" ht="82.5">
      <c r="A514" s="316"/>
      <c r="B514" s="316" t="s">
        <v>2</v>
      </c>
      <c r="C514" s="317" t="s">
        <v>486</v>
      </c>
      <c r="D514" s="316" t="s">
        <v>2</v>
      </c>
      <c r="E514" s="317" t="s">
        <v>434</v>
      </c>
      <c r="F514" s="557"/>
      <c r="G514" s="316"/>
      <c r="H514" s="318"/>
      <c r="I514" s="561"/>
      <c r="J514" s="548"/>
      <c r="K514" s="564"/>
      <c r="L514" s="550"/>
      <c r="M514" s="548"/>
      <c r="N514" s="316"/>
      <c r="O514" s="317"/>
      <c r="P514" s="326"/>
      <c r="Q514" s="359"/>
      <c r="R514" s="31"/>
      <c r="S514" s="31"/>
      <c r="T514" s="327"/>
      <c r="U514" s="407"/>
      <c r="V514" s="334"/>
      <c r="W514" s="405"/>
      <c r="X514" s="406"/>
      <c r="Y514" s="405"/>
      <c r="Z514" s="440"/>
      <c r="AA514" s="31"/>
      <c r="AB514" s="32"/>
      <c r="AC514" s="315"/>
      <c r="AD514" s="326"/>
      <c r="AE514" s="327"/>
      <c r="AF514" s="360"/>
      <c r="AG514" s="360"/>
      <c r="AH514" s="313"/>
      <c r="AI514" s="428"/>
      <c r="AJ514" s="429"/>
      <c r="AK514" s="429"/>
      <c r="AL514" s="430"/>
      <c r="AM514" s="430"/>
      <c r="AN514" s="330">
        <f t="shared" si="29"/>
        <v>0</v>
      </c>
      <c r="AO514" s="430"/>
      <c r="AP514" s="430"/>
      <c r="AQ514" s="429"/>
      <c r="AR514" s="431"/>
      <c r="AS514" s="429"/>
      <c r="AT514" s="431"/>
      <c r="AU514" s="431"/>
      <c r="AV514" s="428"/>
      <c r="AW514" s="430"/>
    </row>
    <row r="515" spans="1:49" ht="16.5">
      <c r="A515" s="363"/>
      <c r="B515" s="363" t="s">
        <v>1</v>
      </c>
      <c r="C515" s="383" t="s">
        <v>487</v>
      </c>
      <c r="D515" s="363" t="s">
        <v>1</v>
      </c>
      <c r="E515" s="383" t="s">
        <v>435</v>
      </c>
      <c r="F515" s="558"/>
      <c r="G515" s="363"/>
      <c r="H515" s="365"/>
      <c r="I515" s="562"/>
      <c r="J515" s="553"/>
      <c r="K515" s="565"/>
      <c r="L515" s="554"/>
      <c r="M515" s="553"/>
      <c r="N515" s="363"/>
      <c r="O515" s="364"/>
      <c r="P515" s="366"/>
      <c r="Q515" s="367"/>
      <c r="R515" s="368"/>
      <c r="S515" s="368"/>
      <c r="T515" s="375"/>
      <c r="U515" s="408"/>
      <c r="V515" s="340"/>
      <c r="W515" s="409"/>
      <c r="X515" s="410"/>
      <c r="Y515" s="409"/>
      <c r="Z515" s="403"/>
      <c r="AA515" s="368"/>
      <c r="AB515" s="386"/>
      <c r="AC515" s="374"/>
      <c r="AD515" s="366"/>
      <c r="AE515" s="375"/>
      <c r="AF515" s="376"/>
      <c r="AG515" s="376"/>
      <c r="AH515" s="344"/>
      <c r="AI515" s="432"/>
      <c r="AJ515" s="433"/>
      <c r="AK515" s="433"/>
      <c r="AL515" s="434"/>
      <c r="AM515" s="434"/>
      <c r="AN515" s="330">
        <f t="shared" si="29"/>
        <v>0</v>
      </c>
      <c r="AO515" s="434"/>
      <c r="AP515" s="434"/>
      <c r="AQ515" s="433"/>
      <c r="AR515" s="435"/>
      <c r="AS515" s="433"/>
      <c r="AT515" s="435"/>
      <c r="AU515" s="435"/>
      <c r="AV515" s="432"/>
      <c r="AW515" s="434"/>
    </row>
    <row r="516" spans="1:49" ht="16.5">
      <c r="A516" s="355">
        <v>37</v>
      </c>
      <c r="B516" s="290" t="s">
        <v>9</v>
      </c>
      <c r="C516" s="291" t="s">
        <v>488</v>
      </c>
      <c r="D516" s="290" t="s">
        <v>9</v>
      </c>
      <c r="E516" s="294" t="s">
        <v>431</v>
      </c>
      <c r="F516" s="555" t="s">
        <v>489</v>
      </c>
      <c r="G516" s="290" t="s">
        <v>9</v>
      </c>
      <c r="H516" s="294" t="s">
        <v>437</v>
      </c>
      <c r="I516" s="576">
        <v>276</v>
      </c>
      <c r="J516" s="547" t="s">
        <v>206</v>
      </c>
      <c r="K516" s="563" t="s">
        <v>490</v>
      </c>
      <c r="L516" s="549"/>
      <c r="M516" s="547"/>
      <c r="N516" s="290" t="s">
        <v>9</v>
      </c>
      <c r="O516" s="291"/>
      <c r="P516" s="304"/>
      <c r="Q516" s="378"/>
      <c r="R516" s="293" t="s">
        <v>9</v>
      </c>
      <c r="S516" s="298" t="s">
        <v>8</v>
      </c>
      <c r="T516" s="299"/>
      <c r="U516" s="298"/>
      <c r="V516" s="299"/>
      <c r="W516" s="300"/>
      <c r="X516" s="301"/>
      <c r="Y516" s="300"/>
      <c r="Z516" s="388"/>
      <c r="AA516" s="293"/>
      <c r="AB516" s="293"/>
      <c r="AC516" s="295"/>
      <c r="AD516" s="304"/>
      <c r="AE516" s="305"/>
      <c r="AF516" s="358"/>
      <c r="AG516" s="360"/>
      <c r="AH516" s="313">
        <v>170000</v>
      </c>
      <c r="AI516" s="329">
        <f>+AH516*I516</f>
        <v>46920000</v>
      </c>
      <c r="AJ516" s="429"/>
      <c r="AK516" s="429"/>
      <c r="AL516" s="430"/>
      <c r="AM516" s="430"/>
      <c r="AN516" s="311">
        <f t="shared" si="29"/>
        <v>0</v>
      </c>
      <c r="AO516" s="430">
        <f>SUM(AN516:AN520)</f>
        <v>0</v>
      </c>
      <c r="AP516" s="310">
        <f>+AI516+AL516+AO516</f>
        <v>46920000</v>
      </c>
      <c r="AQ516" s="312">
        <v>0</v>
      </c>
      <c r="AR516" s="313">
        <v>0</v>
      </c>
      <c r="AS516" s="312">
        <v>0</v>
      </c>
      <c r="AT516" s="313">
        <f>AP516*5%</f>
        <v>2346000</v>
      </c>
      <c r="AU516" s="312">
        <f>0.5%*AI516</f>
        <v>234600</v>
      </c>
      <c r="AV516" s="308">
        <f>SUM(AQ516:AU516)</f>
        <v>2580600</v>
      </c>
      <c r="AW516" s="314">
        <f>ROUND(AP516+AV516,-3)</f>
        <v>49501000</v>
      </c>
    </row>
    <row r="517" spans="1:49" ht="16.5">
      <c r="A517" s="316"/>
      <c r="B517" s="316" t="s">
        <v>4</v>
      </c>
      <c r="C517" s="317" t="s">
        <v>491</v>
      </c>
      <c r="D517" s="316" t="s">
        <v>4</v>
      </c>
      <c r="E517" s="317" t="s">
        <v>433</v>
      </c>
      <c r="F517" s="557"/>
      <c r="G517" s="316" t="s">
        <v>4</v>
      </c>
      <c r="H517" s="318" t="s">
        <v>211</v>
      </c>
      <c r="I517" s="561"/>
      <c r="J517" s="548"/>
      <c r="K517" s="564"/>
      <c r="L517" s="550"/>
      <c r="M517" s="548"/>
      <c r="N517" s="316" t="s">
        <v>4</v>
      </c>
      <c r="O517" s="318"/>
      <c r="P517" s="326"/>
      <c r="Q517" s="359"/>
      <c r="R517" s="31"/>
      <c r="S517" s="320"/>
      <c r="T517" s="321"/>
      <c r="U517" s="320"/>
      <c r="V517" s="321"/>
      <c r="W517" s="322"/>
      <c r="X517" s="323"/>
      <c r="Y517" s="322"/>
      <c r="Z517" s="389"/>
      <c r="AA517" s="31"/>
      <c r="AB517" s="31"/>
      <c r="AC517" s="315"/>
      <c r="AD517" s="326"/>
      <c r="AE517" s="327"/>
      <c r="AF517" s="360"/>
      <c r="AG517" s="360"/>
      <c r="AH517" s="313"/>
      <c r="AI517" s="428"/>
      <c r="AJ517" s="429"/>
      <c r="AK517" s="429"/>
      <c r="AL517" s="430"/>
      <c r="AM517" s="430"/>
      <c r="AN517" s="330">
        <f t="shared" si="29"/>
        <v>0</v>
      </c>
      <c r="AO517" s="430"/>
      <c r="AP517" s="430"/>
      <c r="AQ517" s="429"/>
      <c r="AR517" s="431"/>
      <c r="AS517" s="429"/>
      <c r="AT517" s="431"/>
      <c r="AU517" s="431"/>
      <c r="AV517" s="428"/>
      <c r="AW517" s="430"/>
    </row>
    <row r="518" spans="1:49" ht="16.5">
      <c r="A518" s="316"/>
      <c r="B518" s="316" t="s">
        <v>6</v>
      </c>
      <c r="C518" s="318" t="s">
        <v>265</v>
      </c>
      <c r="D518" s="316" t="s">
        <v>6</v>
      </c>
      <c r="E518" s="318" t="s">
        <v>258</v>
      </c>
      <c r="F518" s="557"/>
      <c r="G518" s="316" t="s">
        <v>6</v>
      </c>
      <c r="H518" s="318" t="s">
        <v>7</v>
      </c>
      <c r="I518" s="561"/>
      <c r="J518" s="548"/>
      <c r="K518" s="564"/>
      <c r="L518" s="550"/>
      <c r="M518" s="548"/>
      <c r="N518" s="316" t="s">
        <v>6</v>
      </c>
      <c r="O518" s="318"/>
      <c r="P518" s="326"/>
      <c r="Q518" s="359"/>
      <c r="R518" s="31" t="s">
        <v>4</v>
      </c>
      <c r="S518" s="31" t="s">
        <v>3</v>
      </c>
      <c r="T518" s="321"/>
      <c r="U518" s="320"/>
      <c r="V518" s="321"/>
      <c r="W518" s="322"/>
      <c r="X518" s="323"/>
      <c r="Y518" s="322"/>
      <c r="Z518" s="389"/>
      <c r="AA518" s="31"/>
      <c r="AB518" s="31"/>
      <c r="AC518" s="315"/>
      <c r="AD518" s="326"/>
      <c r="AE518" s="327"/>
      <c r="AF518" s="360"/>
      <c r="AG518" s="360"/>
      <c r="AH518" s="313"/>
      <c r="AI518" s="428"/>
      <c r="AJ518" s="429"/>
      <c r="AK518" s="429"/>
      <c r="AL518" s="430"/>
      <c r="AM518" s="430"/>
      <c r="AN518" s="330">
        <f t="shared" si="29"/>
        <v>0</v>
      </c>
      <c r="AO518" s="430"/>
      <c r="AP518" s="430"/>
      <c r="AQ518" s="429"/>
      <c r="AR518" s="431"/>
      <c r="AS518" s="429"/>
      <c r="AT518" s="431"/>
      <c r="AU518" s="431"/>
      <c r="AV518" s="428"/>
      <c r="AW518" s="430"/>
    </row>
    <row r="519" spans="1:49" ht="82.5">
      <c r="A519" s="316"/>
      <c r="B519" s="316" t="s">
        <v>2</v>
      </c>
      <c r="C519" s="317" t="s">
        <v>492</v>
      </c>
      <c r="D519" s="316" t="s">
        <v>2</v>
      </c>
      <c r="E519" s="317" t="s">
        <v>434</v>
      </c>
      <c r="F519" s="557"/>
      <c r="G519" s="316"/>
      <c r="H519" s="318"/>
      <c r="I519" s="561"/>
      <c r="J519" s="548"/>
      <c r="K519" s="564"/>
      <c r="L519" s="550"/>
      <c r="M519" s="548"/>
      <c r="N519" s="447"/>
      <c r="O519" s="448"/>
      <c r="P519" s="326"/>
      <c r="Q519" s="359"/>
      <c r="R519" s="31"/>
      <c r="S519" s="320"/>
      <c r="T519" s="321"/>
      <c r="U519" s="320"/>
      <c r="V519" s="321"/>
      <c r="W519" s="322"/>
      <c r="X519" s="323"/>
      <c r="Y519" s="322"/>
      <c r="Z519" s="389"/>
      <c r="AA519" s="31"/>
      <c r="AB519" s="31"/>
      <c r="AC519" s="315"/>
      <c r="AD519" s="326"/>
      <c r="AE519" s="327"/>
      <c r="AF519" s="360"/>
      <c r="AG519" s="360"/>
      <c r="AH519" s="313"/>
      <c r="AI519" s="428"/>
      <c r="AJ519" s="429"/>
      <c r="AK519" s="429"/>
      <c r="AL519" s="430"/>
      <c r="AM519" s="430"/>
      <c r="AN519" s="330">
        <f t="shared" si="29"/>
        <v>0</v>
      </c>
      <c r="AO519" s="430"/>
      <c r="AP519" s="430"/>
      <c r="AQ519" s="429"/>
      <c r="AR519" s="431"/>
      <c r="AS519" s="429"/>
      <c r="AT519" s="431"/>
      <c r="AU519" s="431"/>
      <c r="AV519" s="428"/>
      <c r="AW519" s="430"/>
    </row>
    <row r="520" spans="1:49" ht="16.5">
      <c r="A520" s="363"/>
      <c r="B520" s="363" t="s">
        <v>1</v>
      </c>
      <c r="C520" s="423" t="s">
        <v>493</v>
      </c>
      <c r="D520" s="363" t="s">
        <v>1</v>
      </c>
      <c r="E520" s="383" t="s">
        <v>435</v>
      </c>
      <c r="F520" s="558"/>
      <c r="G520" s="363"/>
      <c r="H520" s="365"/>
      <c r="I520" s="562"/>
      <c r="J520" s="553"/>
      <c r="K520" s="565"/>
      <c r="L520" s="554"/>
      <c r="M520" s="553"/>
      <c r="N520" s="363"/>
      <c r="O520" s="365"/>
      <c r="P520" s="366"/>
      <c r="Q520" s="367"/>
      <c r="R520" s="368"/>
      <c r="S520" s="369"/>
      <c r="T520" s="370"/>
      <c r="U520" s="369"/>
      <c r="V520" s="370"/>
      <c r="W520" s="371"/>
      <c r="X520" s="372"/>
      <c r="Y520" s="371"/>
      <c r="Z520" s="412"/>
      <c r="AA520" s="368"/>
      <c r="AB520" s="368"/>
      <c r="AC520" s="374"/>
      <c r="AD520" s="366"/>
      <c r="AE520" s="375"/>
      <c r="AF520" s="376"/>
      <c r="AG520" s="376"/>
      <c r="AH520" s="344"/>
      <c r="AI520" s="432"/>
      <c r="AJ520" s="433"/>
      <c r="AK520" s="433"/>
      <c r="AL520" s="434"/>
      <c r="AM520" s="434"/>
      <c r="AN520" s="330">
        <f t="shared" si="29"/>
        <v>0</v>
      </c>
      <c r="AO520" s="434"/>
      <c r="AP520" s="434"/>
      <c r="AQ520" s="433"/>
      <c r="AR520" s="435"/>
      <c r="AS520" s="433"/>
      <c r="AT520" s="435"/>
      <c r="AU520" s="435"/>
      <c r="AV520" s="432"/>
      <c r="AW520" s="434"/>
    </row>
    <row r="521" spans="1:49" ht="16.5">
      <c r="A521" s="289">
        <v>38</v>
      </c>
      <c r="B521" s="290" t="s">
        <v>9</v>
      </c>
      <c r="C521" s="291" t="s">
        <v>494</v>
      </c>
      <c r="D521" s="292"/>
      <c r="E521" s="293"/>
      <c r="F521" s="543" t="s">
        <v>495</v>
      </c>
      <c r="G521" s="290" t="s">
        <v>9</v>
      </c>
      <c r="H521" s="294" t="s">
        <v>437</v>
      </c>
      <c r="I521" s="586">
        <v>749</v>
      </c>
      <c r="J521" s="547" t="s">
        <v>206</v>
      </c>
      <c r="K521" s="549" t="s">
        <v>496</v>
      </c>
      <c r="L521" s="549"/>
      <c r="M521" s="547"/>
      <c r="N521" s="290" t="s">
        <v>9</v>
      </c>
      <c r="O521" s="291"/>
      <c r="P521" s="295"/>
      <c r="Q521" s="296"/>
      <c r="R521" s="297" t="s">
        <v>9</v>
      </c>
      <c r="S521" s="298" t="s">
        <v>3</v>
      </c>
      <c r="T521" s="299">
        <v>3</v>
      </c>
      <c r="U521" s="417">
        <v>1</v>
      </c>
      <c r="V521" s="334" t="s">
        <v>427</v>
      </c>
      <c r="W521" s="405">
        <v>0</v>
      </c>
      <c r="X521" s="406">
        <v>749</v>
      </c>
      <c r="Y521" s="405">
        <v>0</v>
      </c>
      <c r="Z521" s="400" t="s">
        <v>497</v>
      </c>
      <c r="AA521" s="293"/>
      <c r="AB521" s="293"/>
      <c r="AC521" s="295"/>
      <c r="AD521" s="304"/>
      <c r="AE521" s="305"/>
      <c r="AF521" s="306"/>
      <c r="AG521" s="328"/>
      <c r="AH521" s="313">
        <v>170000</v>
      </c>
      <c r="AI521" s="329">
        <f>+AH521*I521</f>
        <v>127330000</v>
      </c>
      <c r="AJ521" s="429"/>
      <c r="AK521" s="429"/>
      <c r="AL521" s="430"/>
      <c r="AM521" s="430">
        <v>1200</v>
      </c>
      <c r="AN521" s="311">
        <f t="shared" si="29"/>
        <v>898800</v>
      </c>
      <c r="AO521" s="430">
        <f>SUM(AN521:AN525)</f>
        <v>1053800</v>
      </c>
      <c r="AP521" s="310">
        <f>+AI521+AL521+AO521</f>
        <v>128383800</v>
      </c>
      <c r="AQ521" s="312">
        <v>0</v>
      </c>
      <c r="AR521" s="313">
        <v>0</v>
      </c>
      <c r="AS521" s="312">
        <v>0</v>
      </c>
      <c r="AT521" s="313">
        <f>AP521*5%</f>
        <v>6419190</v>
      </c>
      <c r="AU521" s="312">
        <f>0.5%*AI521</f>
        <v>636650</v>
      </c>
      <c r="AV521" s="308">
        <f>SUM(AQ521:AU521)</f>
        <v>7055840</v>
      </c>
      <c r="AW521" s="314">
        <f>ROUND(AP521+AV521,-3)</f>
        <v>135440000</v>
      </c>
    </row>
    <row r="522" spans="1:49" ht="16.5">
      <c r="A522" s="315"/>
      <c r="B522" s="316" t="s">
        <v>4</v>
      </c>
      <c r="C522" s="317" t="s">
        <v>498</v>
      </c>
      <c r="D522" s="31"/>
      <c r="E522" s="32"/>
      <c r="F522" s="544"/>
      <c r="G522" s="316" t="s">
        <v>4</v>
      </c>
      <c r="H522" s="318" t="s">
        <v>211</v>
      </c>
      <c r="I522" s="578"/>
      <c r="J522" s="548"/>
      <c r="K522" s="550"/>
      <c r="L522" s="550"/>
      <c r="M522" s="548"/>
      <c r="N522" s="316" t="s">
        <v>4</v>
      </c>
      <c r="O522" s="318"/>
      <c r="P522" s="315"/>
      <c r="Q522" s="319"/>
      <c r="R522" s="316"/>
      <c r="S522" s="31"/>
      <c r="T522" s="327"/>
      <c r="U522" s="333">
        <v>2</v>
      </c>
      <c r="V522" s="334" t="s">
        <v>185</v>
      </c>
      <c r="W522" s="405">
        <v>0</v>
      </c>
      <c r="X522" s="406">
        <v>50</v>
      </c>
      <c r="Y522" s="405">
        <v>0</v>
      </c>
      <c r="Z522" s="353">
        <f>SUM(W522:Y522)</f>
        <v>50</v>
      </c>
      <c r="AA522" s="31"/>
      <c r="AB522" s="31"/>
      <c r="AC522" s="315"/>
      <c r="AD522" s="326"/>
      <c r="AE522" s="327"/>
      <c r="AF522" s="328"/>
      <c r="AG522" s="328"/>
      <c r="AH522" s="313"/>
      <c r="AI522" s="428"/>
      <c r="AJ522" s="429"/>
      <c r="AK522" s="429"/>
      <c r="AL522" s="430"/>
      <c r="AM522" s="430">
        <v>3100</v>
      </c>
      <c r="AN522" s="330">
        <f t="shared" si="29"/>
        <v>155000</v>
      </c>
      <c r="AO522" s="430"/>
      <c r="AP522" s="430"/>
      <c r="AQ522" s="429"/>
      <c r="AR522" s="431"/>
      <c r="AS522" s="429"/>
      <c r="AT522" s="431"/>
      <c r="AU522" s="431"/>
      <c r="AV522" s="428"/>
      <c r="AW522" s="430"/>
    </row>
    <row r="523" spans="1:49" ht="16.5">
      <c r="A523" s="315"/>
      <c r="B523" s="316" t="s">
        <v>6</v>
      </c>
      <c r="C523" s="318" t="s">
        <v>382</v>
      </c>
      <c r="D523" s="31"/>
      <c r="E523" s="31"/>
      <c r="F523" s="544"/>
      <c r="G523" s="316" t="s">
        <v>6</v>
      </c>
      <c r="H523" s="318" t="s">
        <v>7</v>
      </c>
      <c r="I523" s="578"/>
      <c r="J523" s="548"/>
      <c r="K523" s="550"/>
      <c r="L523" s="550"/>
      <c r="M523" s="548"/>
      <c r="N523" s="316" t="s">
        <v>6</v>
      </c>
      <c r="O523" s="318"/>
      <c r="P523" s="315"/>
      <c r="Q523" s="319"/>
      <c r="R523" s="316"/>
      <c r="S523" s="31"/>
      <c r="T523" s="327"/>
      <c r="U523" s="333"/>
      <c r="V523" s="334"/>
      <c r="W523" s="405"/>
      <c r="X523" s="406"/>
      <c r="Y523" s="405"/>
      <c r="Z523" s="440"/>
      <c r="AA523" s="31"/>
      <c r="AB523" s="31"/>
      <c r="AC523" s="315"/>
      <c r="AD523" s="326"/>
      <c r="AE523" s="327"/>
      <c r="AF523" s="328"/>
      <c r="AG523" s="328"/>
      <c r="AH523" s="313"/>
      <c r="AI523" s="428"/>
      <c r="AJ523" s="429"/>
      <c r="AK523" s="429"/>
      <c r="AL523" s="430"/>
      <c r="AM523" s="430"/>
      <c r="AN523" s="330">
        <f t="shared" si="29"/>
        <v>0</v>
      </c>
      <c r="AO523" s="430"/>
      <c r="AP523" s="430"/>
      <c r="AQ523" s="429"/>
      <c r="AR523" s="431"/>
      <c r="AS523" s="429"/>
      <c r="AT523" s="431"/>
      <c r="AU523" s="431"/>
      <c r="AV523" s="428"/>
      <c r="AW523" s="430"/>
    </row>
    <row r="524" spans="1:49" ht="66">
      <c r="A524" s="315"/>
      <c r="B524" s="316" t="s">
        <v>2</v>
      </c>
      <c r="C524" s="317" t="s">
        <v>499</v>
      </c>
      <c r="D524" s="31"/>
      <c r="E524" s="32"/>
      <c r="F524" s="544"/>
      <c r="G524" s="316"/>
      <c r="H524" s="318"/>
      <c r="I524" s="578"/>
      <c r="J524" s="548"/>
      <c r="K524" s="550"/>
      <c r="L524" s="550"/>
      <c r="M524" s="548"/>
      <c r="N524" s="316"/>
      <c r="O524" s="318"/>
      <c r="P524" s="315"/>
      <c r="Q524" s="319"/>
      <c r="R524" s="316"/>
      <c r="S524" s="31"/>
      <c r="T524" s="327"/>
      <c r="U524" s="326"/>
      <c r="V524" s="327"/>
      <c r="W524" s="405"/>
      <c r="X524" s="406"/>
      <c r="Y524" s="405"/>
      <c r="Z524" s="389"/>
      <c r="AA524" s="31"/>
      <c r="AB524" s="31"/>
      <c r="AC524" s="315"/>
      <c r="AD524" s="326"/>
      <c r="AE524" s="327"/>
      <c r="AF524" s="328"/>
      <c r="AG524" s="328"/>
      <c r="AH524" s="313"/>
      <c r="AI524" s="428"/>
      <c r="AJ524" s="429"/>
      <c r="AK524" s="429"/>
      <c r="AL524" s="430"/>
      <c r="AM524" s="430"/>
      <c r="AN524" s="330">
        <f t="shared" si="29"/>
        <v>0</v>
      </c>
      <c r="AO524" s="430"/>
      <c r="AP524" s="430"/>
      <c r="AQ524" s="429"/>
      <c r="AR524" s="431"/>
      <c r="AS524" s="429"/>
      <c r="AT524" s="431"/>
      <c r="AU524" s="431"/>
      <c r="AV524" s="428"/>
      <c r="AW524" s="430"/>
    </row>
    <row r="525" spans="1:49" ht="16.5">
      <c r="A525" s="374"/>
      <c r="B525" s="363" t="s">
        <v>1</v>
      </c>
      <c r="C525" s="383" t="s">
        <v>500</v>
      </c>
      <c r="D525" s="368"/>
      <c r="E525" s="390"/>
      <c r="F525" s="551"/>
      <c r="G525" s="363"/>
      <c r="H525" s="365"/>
      <c r="I525" s="579"/>
      <c r="J525" s="553"/>
      <c r="K525" s="554"/>
      <c r="L525" s="554"/>
      <c r="M525" s="553"/>
      <c r="N525" s="363"/>
      <c r="O525" s="365"/>
      <c r="P525" s="374"/>
      <c r="Q525" s="391"/>
      <c r="R525" s="363"/>
      <c r="S525" s="368"/>
      <c r="T525" s="375"/>
      <c r="U525" s="366"/>
      <c r="V525" s="375"/>
      <c r="W525" s="409"/>
      <c r="X525" s="410"/>
      <c r="Y525" s="409"/>
      <c r="Z525" s="412"/>
      <c r="AA525" s="368"/>
      <c r="AB525" s="368"/>
      <c r="AC525" s="374"/>
      <c r="AD525" s="366"/>
      <c r="AE525" s="375"/>
      <c r="AF525" s="392"/>
      <c r="AG525" s="392"/>
      <c r="AH525" s="344"/>
      <c r="AI525" s="432"/>
      <c r="AJ525" s="433"/>
      <c r="AK525" s="433"/>
      <c r="AL525" s="434"/>
      <c r="AM525" s="434"/>
      <c r="AN525" s="330">
        <f t="shared" si="29"/>
        <v>0</v>
      </c>
      <c r="AO525" s="434"/>
      <c r="AP525" s="434"/>
      <c r="AQ525" s="433"/>
      <c r="AR525" s="435"/>
      <c r="AS525" s="433"/>
      <c r="AT525" s="435"/>
      <c r="AU525" s="435"/>
      <c r="AV525" s="432"/>
      <c r="AW525" s="347"/>
    </row>
    <row r="526" spans="1:49" ht="16.5">
      <c r="A526" s="355">
        <v>39</v>
      </c>
      <c r="B526" s="290" t="s">
        <v>9</v>
      </c>
      <c r="C526" s="291" t="s">
        <v>501</v>
      </c>
      <c r="D526" s="290" t="s">
        <v>9</v>
      </c>
      <c r="E526" s="294" t="s">
        <v>431</v>
      </c>
      <c r="F526" s="568" t="s">
        <v>502</v>
      </c>
      <c r="G526" s="290" t="s">
        <v>9</v>
      </c>
      <c r="H526" s="294" t="s">
        <v>437</v>
      </c>
      <c r="I526" s="576">
        <v>1003</v>
      </c>
      <c r="J526" s="547" t="s">
        <v>206</v>
      </c>
      <c r="K526" s="563" t="s">
        <v>503</v>
      </c>
      <c r="L526" s="549"/>
      <c r="M526" s="547"/>
      <c r="N526" s="290" t="s">
        <v>9</v>
      </c>
      <c r="O526" s="291"/>
      <c r="P526" s="293"/>
      <c r="Q526" s="356"/>
      <c r="R526" s="293" t="s">
        <v>9</v>
      </c>
      <c r="S526" s="293" t="s">
        <v>8</v>
      </c>
      <c r="T526" s="305"/>
      <c r="U526" s="304"/>
      <c r="V526" s="305"/>
      <c r="W526" s="438"/>
      <c r="X526" s="439"/>
      <c r="Y526" s="438"/>
      <c r="Z526" s="388"/>
      <c r="AA526" s="293"/>
      <c r="AB526" s="293"/>
      <c r="AC526" s="295"/>
      <c r="AD526" s="304"/>
      <c r="AE526" s="305"/>
      <c r="AF526" s="358"/>
      <c r="AG526" s="360"/>
      <c r="AH526" s="313">
        <v>170000</v>
      </c>
      <c r="AI526" s="329">
        <f>+AH526*I526</f>
        <v>170510000</v>
      </c>
      <c r="AJ526" s="429"/>
      <c r="AK526" s="429"/>
      <c r="AL526" s="430"/>
      <c r="AM526" s="430"/>
      <c r="AN526" s="311">
        <f t="shared" si="29"/>
        <v>0</v>
      </c>
      <c r="AO526" s="430">
        <f>SUM(AN526:AN530)</f>
        <v>0</v>
      </c>
      <c r="AP526" s="310">
        <f>+AI526+AL526+AO526</f>
        <v>170510000</v>
      </c>
      <c r="AQ526" s="312">
        <v>0</v>
      </c>
      <c r="AR526" s="313">
        <v>0</v>
      </c>
      <c r="AS526" s="312">
        <v>0</v>
      </c>
      <c r="AT526" s="313">
        <f>AP526*5%</f>
        <v>8525500</v>
      </c>
      <c r="AU526" s="312">
        <f>0.5%*AI526</f>
        <v>852550</v>
      </c>
      <c r="AV526" s="308">
        <f>SUM(AQ526:AU526)</f>
        <v>9378050</v>
      </c>
      <c r="AW526" s="314">
        <f>ROUND(AP526+AV526,-3)</f>
        <v>179888000</v>
      </c>
    </row>
    <row r="527" spans="1:49" ht="16.5">
      <c r="A527" s="316"/>
      <c r="B527" s="316" t="s">
        <v>4</v>
      </c>
      <c r="C527" s="317" t="s">
        <v>504</v>
      </c>
      <c r="D527" s="316" t="s">
        <v>4</v>
      </c>
      <c r="E527" s="317" t="s">
        <v>433</v>
      </c>
      <c r="F527" s="570"/>
      <c r="G527" s="316" t="s">
        <v>4</v>
      </c>
      <c r="H527" s="318" t="s">
        <v>211</v>
      </c>
      <c r="I527" s="561"/>
      <c r="J527" s="548"/>
      <c r="K527" s="564"/>
      <c r="L527" s="550"/>
      <c r="M527" s="548"/>
      <c r="N527" s="316" t="s">
        <v>4</v>
      </c>
      <c r="O527" s="317"/>
      <c r="P527" s="31"/>
      <c r="Q527" s="414"/>
      <c r="R527" s="31"/>
      <c r="S527" s="31"/>
      <c r="T527" s="327"/>
      <c r="U527" s="326"/>
      <c r="V527" s="327"/>
      <c r="W527" s="405"/>
      <c r="X527" s="406"/>
      <c r="Y527" s="405"/>
      <c r="Z527" s="389"/>
      <c r="AA527" s="31"/>
      <c r="AB527" s="31"/>
      <c r="AC527" s="315"/>
      <c r="AD527" s="326"/>
      <c r="AE527" s="327"/>
      <c r="AF527" s="360"/>
      <c r="AG527" s="360"/>
      <c r="AH527" s="313"/>
      <c r="AI527" s="428"/>
      <c r="AJ527" s="429"/>
      <c r="AK527" s="429"/>
      <c r="AL527" s="430"/>
      <c r="AM527" s="430"/>
      <c r="AN527" s="330">
        <f t="shared" ref="AN527:AN590" si="30">+AM527*X527</f>
        <v>0</v>
      </c>
      <c r="AO527" s="430"/>
      <c r="AP527" s="430"/>
      <c r="AQ527" s="429"/>
      <c r="AR527" s="431"/>
      <c r="AS527" s="429"/>
      <c r="AT527" s="431"/>
      <c r="AU527" s="431"/>
      <c r="AV527" s="428"/>
      <c r="AW527" s="430"/>
    </row>
    <row r="528" spans="1:49" ht="16.5">
      <c r="A528" s="316"/>
      <c r="B528" s="316" t="s">
        <v>6</v>
      </c>
      <c r="C528" s="318" t="s">
        <v>10</v>
      </c>
      <c r="D528" s="316" t="s">
        <v>6</v>
      </c>
      <c r="E528" s="318" t="s">
        <v>258</v>
      </c>
      <c r="F528" s="570"/>
      <c r="G528" s="316" t="s">
        <v>6</v>
      </c>
      <c r="H528" s="318" t="s">
        <v>7</v>
      </c>
      <c r="I528" s="561"/>
      <c r="J528" s="548"/>
      <c r="K528" s="564"/>
      <c r="L528" s="550"/>
      <c r="M528" s="548"/>
      <c r="N528" s="316" t="s">
        <v>6</v>
      </c>
      <c r="O528" s="317"/>
      <c r="P528" s="31"/>
      <c r="Q528" s="414"/>
      <c r="R528" s="31" t="s">
        <v>4</v>
      </c>
      <c r="S528" s="31" t="s">
        <v>3</v>
      </c>
      <c r="T528" s="327"/>
      <c r="U528" s="326"/>
      <c r="V528" s="327"/>
      <c r="W528" s="405"/>
      <c r="X528" s="406"/>
      <c r="Y528" s="405"/>
      <c r="Z528" s="389"/>
      <c r="AA528" s="31"/>
      <c r="AB528" s="31"/>
      <c r="AC528" s="315"/>
      <c r="AD528" s="326"/>
      <c r="AE528" s="327"/>
      <c r="AF528" s="360"/>
      <c r="AG528" s="360"/>
      <c r="AH528" s="313"/>
      <c r="AI528" s="428"/>
      <c r="AJ528" s="429"/>
      <c r="AK528" s="429"/>
      <c r="AL528" s="430"/>
      <c r="AM528" s="430"/>
      <c r="AN528" s="330">
        <f t="shared" si="30"/>
        <v>0</v>
      </c>
      <c r="AO528" s="430"/>
      <c r="AP528" s="430"/>
      <c r="AQ528" s="429"/>
      <c r="AR528" s="431"/>
      <c r="AS528" s="429"/>
      <c r="AT528" s="431"/>
      <c r="AU528" s="431"/>
      <c r="AV528" s="428"/>
      <c r="AW528" s="430"/>
    </row>
    <row r="529" spans="1:49" ht="82.5">
      <c r="A529" s="316"/>
      <c r="B529" s="316" t="s">
        <v>2</v>
      </c>
      <c r="C529" s="317" t="s">
        <v>505</v>
      </c>
      <c r="D529" s="316" t="s">
        <v>2</v>
      </c>
      <c r="E529" s="317" t="s">
        <v>434</v>
      </c>
      <c r="F529" s="570"/>
      <c r="G529" s="316"/>
      <c r="H529" s="318"/>
      <c r="I529" s="561"/>
      <c r="J529" s="548"/>
      <c r="K529" s="564"/>
      <c r="L529" s="550"/>
      <c r="M529" s="548"/>
      <c r="N529" s="316"/>
      <c r="O529" s="318"/>
      <c r="P529" s="31"/>
      <c r="Q529" s="414"/>
      <c r="R529" s="31"/>
      <c r="S529" s="31"/>
      <c r="T529" s="327"/>
      <c r="U529" s="326"/>
      <c r="V529" s="327"/>
      <c r="W529" s="405"/>
      <c r="X529" s="406"/>
      <c r="Y529" s="405"/>
      <c r="Z529" s="389"/>
      <c r="AA529" s="31"/>
      <c r="AB529" s="31"/>
      <c r="AC529" s="315"/>
      <c r="AD529" s="326"/>
      <c r="AE529" s="327"/>
      <c r="AF529" s="360"/>
      <c r="AG529" s="360"/>
      <c r="AH529" s="313"/>
      <c r="AI529" s="428"/>
      <c r="AJ529" s="429"/>
      <c r="AK529" s="429"/>
      <c r="AL529" s="430"/>
      <c r="AM529" s="430"/>
      <c r="AN529" s="330">
        <f t="shared" si="30"/>
        <v>0</v>
      </c>
      <c r="AO529" s="430"/>
      <c r="AP529" s="430"/>
      <c r="AQ529" s="429"/>
      <c r="AR529" s="431"/>
      <c r="AS529" s="429"/>
      <c r="AT529" s="431"/>
      <c r="AU529" s="431"/>
      <c r="AV529" s="428"/>
      <c r="AW529" s="430"/>
    </row>
    <row r="530" spans="1:49" ht="16.5">
      <c r="A530" s="363"/>
      <c r="B530" s="363" t="s">
        <v>1</v>
      </c>
      <c r="C530" s="423" t="s">
        <v>506</v>
      </c>
      <c r="D530" s="363" t="s">
        <v>1</v>
      </c>
      <c r="E530" s="383" t="s">
        <v>435</v>
      </c>
      <c r="F530" s="571"/>
      <c r="G530" s="363"/>
      <c r="H530" s="365"/>
      <c r="I530" s="562"/>
      <c r="J530" s="553"/>
      <c r="K530" s="565"/>
      <c r="L530" s="554"/>
      <c r="M530" s="553"/>
      <c r="N530" s="363"/>
      <c r="O530" s="365"/>
      <c r="P530" s="368"/>
      <c r="Q530" s="384"/>
      <c r="R530" s="368"/>
      <c r="S530" s="368"/>
      <c r="T530" s="375"/>
      <c r="U530" s="366"/>
      <c r="V530" s="375"/>
      <c r="W530" s="409"/>
      <c r="X530" s="410"/>
      <c r="Y530" s="409"/>
      <c r="Z530" s="412"/>
      <c r="AA530" s="368"/>
      <c r="AB530" s="368"/>
      <c r="AC530" s="374"/>
      <c r="AD530" s="366"/>
      <c r="AE530" s="375"/>
      <c r="AF530" s="376"/>
      <c r="AG530" s="376"/>
      <c r="AH530" s="344"/>
      <c r="AI530" s="432"/>
      <c r="AJ530" s="433"/>
      <c r="AK530" s="433"/>
      <c r="AL530" s="434"/>
      <c r="AM530" s="434"/>
      <c r="AN530" s="330">
        <f t="shared" si="30"/>
        <v>0</v>
      </c>
      <c r="AO530" s="434"/>
      <c r="AP530" s="434"/>
      <c r="AQ530" s="433"/>
      <c r="AR530" s="435"/>
      <c r="AS530" s="433"/>
      <c r="AT530" s="435"/>
      <c r="AU530" s="435"/>
      <c r="AV530" s="432"/>
      <c r="AW530" s="434"/>
    </row>
    <row r="531" spans="1:49" ht="16.5">
      <c r="A531" s="355">
        <v>40</v>
      </c>
      <c r="B531" s="290" t="s">
        <v>9</v>
      </c>
      <c r="C531" s="291" t="s">
        <v>507</v>
      </c>
      <c r="D531" s="290"/>
      <c r="E531" s="291"/>
      <c r="F531" s="543" t="s">
        <v>508</v>
      </c>
      <c r="G531" s="290" t="s">
        <v>9</v>
      </c>
      <c r="H531" s="294" t="s">
        <v>437</v>
      </c>
      <c r="I531" s="586">
        <v>767</v>
      </c>
      <c r="J531" s="547" t="s">
        <v>206</v>
      </c>
      <c r="K531" s="549" t="s">
        <v>509</v>
      </c>
      <c r="L531" s="566"/>
      <c r="M531" s="568"/>
      <c r="N531" s="290" t="s">
        <v>9</v>
      </c>
      <c r="O531" s="291" t="s">
        <v>314</v>
      </c>
      <c r="P531" s="293"/>
      <c r="Q531" s="356">
        <v>9</v>
      </c>
      <c r="R531" s="297" t="s">
        <v>9</v>
      </c>
      <c r="S531" s="298" t="s">
        <v>8</v>
      </c>
      <c r="T531" s="299"/>
      <c r="U531" s="298"/>
      <c r="V531" s="299"/>
      <c r="W531" s="300"/>
      <c r="X531" s="301"/>
      <c r="Y531" s="300"/>
      <c r="Z531" s="388"/>
      <c r="AA531" s="292"/>
      <c r="AB531" s="351"/>
      <c r="AC531" s="295"/>
      <c r="AD531" s="572"/>
      <c r="AE531" s="547"/>
      <c r="AF531" s="573"/>
      <c r="AG531" s="360"/>
      <c r="AH531" s="313">
        <v>170000</v>
      </c>
      <c r="AI531" s="329">
        <f>+AH531*I531</f>
        <v>130390000</v>
      </c>
      <c r="AJ531" s="429">
        <v>180000</v>
      </c>
      <c r="AK531" s="312">
        <f>+(AJ531*Q531)*0.5</f>
        <v>810000</v>
      </c>
      <c r="AL531" s="430">
        <f>SUM(AK531)</f>
        <v>810000</v>
      </c>
      <c r="AM531" s="430"/>
      <c r="AN531" s="311">
        <f t="shared" si="30"/>
        <v>0</v>
      </c>
      <c r="AO531" s="430">
        <f>SUM(AN531:AN535)</f>
        <v>997900</v>
      </c>
      <c r="AP531" s="310">
        <f>+AI531+AL531+AO531</f>
        <v>132197900</v>
      </c>
      <c r="AQ531" s="312">
        <v>0</v>
      </c>
      <c r="AR531" s="313">
        <v>0</v>
      </c>
      <c r="AS531" s="312">
        <v>0</v>
      </c>
      <c r="AT531" s="313">
        <f>AI531*5%</f>
        <v>6519500</v>
      </c>
      <c r="AU531" s="312">
        <f>0.5%*AI531</f>
        <v>651950</v>
      </c>
      <c r="AV531" s="308">
        <f>SUM(AQ531:AU531)</f>
        <v>7171450</v>
      </c>
      <c r="AW531" s="314">
        <f>ROUND(AP531+AV531,-3)</f>
        <v>139369000</v>
      </c>
    </row>
    <row r="532" spans="1:49" ht="16.5">
      <c r="A532" s="316"/>
      <c r="B532" s="316" t="s">
        <v>4</v>
      </c>
      <c r="C532" s="317" t="s">
        <v>510</v>
      </c>
      <c r="D532" s="316"/>
      <c r="E532" s="317"/>
      <c r="F532" s="544"/>
      <c r="G532" s="316" t="s">
        <v>4</v>
      </c>
      <c r="H532" s="318" t="s">
        <v>211</v>
      </c>
      <c r="I532" s="578"/>
      <c r="J532" s="548"/>
      <c r="K532" s="550"/>
      <c r="L532" s="550"/>
      <c r="M532" s="570"/>
      <c r="N532" s="316"/>
      <c r="O532" s="318"/>
      <c r="P532" s="31"/>
      <c r="Q532" s="414"/>
      <c r="R532" s="316"/>
      <c r="S532" s="320"/>
      <c r="T532" s="321"/>
      <c r="U532" s="320"/>
      <c r="V532" s="321"/>
      <c r="W532" s="322"/>
      <c r="X532" s="323"/>
      <c r="Y532" s="322"/>
      <c r="Z532" s="389"/>
      <c r="AA532" s="31"/>
      <c r="AB532" s="32"/>
      <c r="AC532" s="315"/>
      <c r="AD532" s="570"/>
      <c r="AE532" s="548"/>
      <c r="AF532" s="574"/>
      <c r="AG532" s="360"/>
      <c r="AH532" s="313"/>
      <c r="AI532" s="428"/>
      <c r="AJ532" s="429"/>
      <c r="AK532" s="429"/>
      <c r="AL532" s="430"/>
      <c r="AM532" s="430"/>
      <c r="AN532" s="330">
        <f t="shared" si="30"/>
        <v>0</v>
      </c>
      <c r="AO532" s="430"/>
      <c r="AP532" s="430"/>
      <c r="AQ532" s="429"/>
      <c r="AR532" s="431"/>
      <c r="AS532" s="429"/>
      <c r="AT532" s="431"/>
      <c r="AU532" s="431"/>
      <c r="AV532" s="428"/>
      <c r="AW532" s="430"/>
    </row>
    <row r="533" spans="1:49" ht="16.5">
      <c r="A533" s="316"/>
      <c r="B533" s="316" t="s">
        <v>6</v>
      </c>
      <c r="C533" s="318" t="s">
        <v>10</v>
      </c>
      <c r="D533" s="316"/>
      <c r="E533" s="318"/>
      <c r="F533" s="544"/>
      <c r="G533" s="316" t="s">
        <v>6</v>
      </c>
      <c r="H533" s="318" t="s">
        <v>7</v>
      </c>
      <c r="I533" s="578"/>
      <c r="J533" s="548"/>
      <c r="K533" s="550"/>
      <c r="L533" s="550"/>
      <c r="M533" s="570"/>
      <c r="N533" s="316"/>
      <c r="O533" s="318"/>
      <c r="P533" s="31"/>
      <c r="Q533" s="414"/>
      <c r="R533" s="316" t="s">
        <v>4</v>
      </c>
      <c r="S533" s="320" t="s">
        <v>3</v>
      </c>
      <c r="T533" s="321">
        <v>2</v>
      </c>
      <c r="U533" s="320">
        <v>1</v>
      </c>
      <c r="V533" s="321" t="s">
        <v>427</v>
      </c>
      <c r="W533" s="322">
        <v>0</v>
      </c>
      <c r="X533" s="323">
        <v>767</v>
      </c>
      <c r="Y533" s="322">
        <v>0</v>
      </c>
      <c r="Z533" s="332" t="s">
        <v>511</v>
      </c>
      <c r="AA533" s="31"/>
      <c r="AB533" s="32"/>
      <c r="AC533" s="315"/>
      <c r="AD533" s="570"/>
      <c r="AE533" s="548"/>
      <c r="AF533" s="574"/>
      <c r="AG533" s="360"/>
      <c r="AH533" s="313"/>
      <c r="AI533" s="428"/>
      <c r="AJ533" s="429"/>
      <c r="AK533" s="429"/>
      <c r="AL533" s="430"/>
      <c r="AM533" s="430">
        <v>1200</v>
      </c>
      <c r="AN533" s="330">
        <f t="shared" si="30"/>
        <v>920400</v>
      </c>
      <c r="AO533" s="430"/>
      <c r="AP533" s="430"/>
      <c r="AQ533" s="429"/>
      <c r="AR533" s="431"/>
      <c r="AS533" s="429"/>
      <c r="AT533" s="431"/>
      <c r="AU533" s="431"/>
      <c r="AV533" s="428"/>
      <c r="AW533" s="430"/>
    </row>
    <row r="534" spans="1:49" ht="66">
      <c r="A534" s="316"/>
      <c r="B534" s="316" t="s">
        <v>2</v>
      </c>
      <c r="C534" s="317" t="s">
        <v>512</v>
      </c>
      <c r="D534" s="316"/>
      <c r="E534" s="317"/>
      <c r="F534" s="544"/>
      <c r="G534" s="316"/>
      <c r="H534" s="318"/>
      <c r="I534" s="578"/>
      <c r="J534" s="548"/>
      <c r="K534" s="550"/>
      <c r="L534" s="550"/>
      <c r="M534" s="570"/>
      <c r="N534" s="316"/>
      <c r="O534" s="318"/>
      <c r="P534" s="31"/>
      <c r="Q534" s="414"/>
      <c r="R534" s="31"/>
      <c r="S534" s="320"/>
      <c r="T534" s="321"/>
      <c r="U534" s="320">
        <v>2</v>
      </c>
      <c r="V534" s="321" t="s">
        <v>185</v>
      </c>
      <c r="W534" s="322">
        <v>0</v>
      </c>
      <c r="X534" s="323">
        <v>0</v>
      </c>
      <c r="Y534" s="322">
        <v>50</v>
      </c>
      <c r="Z534" s="325">
        <f>SUM(W534:Y534)</f>
        <v>50</v>
      </c>
      <c r="AA534" s="31"/>
      <c r="AB534" s="32"/>
      <c r="AC534" s="327"/>
      <c r="AD534" s="570"/>
      <c r="AE534" s="548"/>
      <c r="AF534" s="574"/>
      <c r="AG534" s="360"/>
      <c r="AH534" s="313"/>
      <c r="AI534" s="428"/>
      <c r="AJ534" s="429"/>
      <c r="AK534" s="429"/>
      <c r="AL534" s="430"/>
      <c r="AM534" s="430">
        <v>1550</v>
      </c>
      <c r="AN534" s="330">
        <f>+AM534*Y534</f>
        <v>77500</v>
      </c>
      <c r="AO534" s="430"/>
      <c r="AP534" s="430"/>
      <c r="AQ534" s="429"/>
      <c r="AR534" s="431"/>
      <c r="AS534" s="429"/>
      <c r="AT534" s="431"/>
      <c r="AU534" s="431"/>
      <c r="AV534" s="428"/>
      <c r="AW534" s="430"/>
    </row>
    <row r="535" spans="1:49" ht="16.5">
      <c r="A535" s="316"/>
      <c r="B535" s="316" t="s">
        <v>1</v>
      </c>
      <c r="C535" s="317" t="s">
        <v>403</v>
      </c>
      <c r="D535" s="316"/>
      <c r="E535" s="317"/>
      <c r="F535" s="544"/>
      <c r="G535" s="316"/>
      <c r="H535" s="318"/>
      <c r="I535" s="578"/>
      <c r="J535" s="548"/>
      <c r="K535" s="550"/>
      <c r="L535" s="550"/>
      <c r="M535" s="570"/>
      <c r="N535" s="316"/>
      <c r="O535" s="318"/>
      <c r="P535" s="31"/>
      <c r="Q535" s="414"/>
      <c r="R535" s="31"/>
      <c r="S535" s="320"/>
      <c r="T535" s="321"/>
      <c r="U535" s="320"/>
      <c r="V535" s="321"/>
      <c r="W535" s="322"/>
      <c r="X535" s="323"/>
      <c r="Y535" s="322"/>
      <c r="Z535" s="389"/>
      <c r="AA535" s="31"/>
      <c r="AB535" s="32"/>
      <c r="AC535" s="327"/>
      <c r="AD535" s="570"/>
      <c r="AE535" s="548"/>
      <c r="AF535" s="574"/>
      <c r="AG535" s="360"/>
      <c r="AH535" s="344"/>
      <c r="AI535" s="432"/>
      <c r="AJ535" s="433"/>
      <c r="AK535" s="433"/>
      <c r="AL535" s="434"/>
      <c r="AM535" s="434"/>
      <c r="AN535" s="330">
        <f t="shared" si="30"/>
        <v>0</v>
      </c>
      <c r="AO535" s="434"/>
      <c r="AP535" s="434"/>
      <c r="AQ535" s="433"/>
      <c r="AR535" s="435"/>
      <c r="AS535" s="433"/>
      <c r="AT535" s="435"/>
      <c r="AU535" s="435"/>
      <c r="AV535" s="432"/>
      <c r="AW535" s="434"/>
    </row>
    <row r="536" spans="1:49" ht="33">
      <c r="A536" s="289">
        <v>41</v>
      </c>
      <c r="B536" s="290" t="s">
        <v>9</v>
      </c>
      <c r="C536" s="291" t="s">
        <v>513</v>
      </c>
      <c r="D536" s="293"/>
      <c r="E536" s="449"/>
      <c r="F536" s="543" t="s">
        <v>514</v>
      </c>
      <c r="G536" s="290" t="s">
        <v>9</v>
      </c>
      <c r="H536" s="294" t="s">
        <v>437</v>
      </c>
      <c r="I536" s="545">
        <v>1387</v>
      </c>
      <c r="J536" s="572" t="s">
        <v>253</v>
      </c>
      <c r="K536" s="549" t="s">
        <v>515</v>
      </c>
      <c r="L536" s="580" t="s">
        <v>11</v>
      </c>
      <c r="M536" s="583" t="s">
        <v>11</v>
      </c>
      <c r="N536" s="290" t="s">
        <v>9</v>
      </c>
      <c r="O536" s="294" t="s">
        <v>424</v>
      </c>
      <c r="P536" s="295"/>
      <c r="Q536" s="296">
        <v>21.93</v>
      </c>
      <c r="R536" s="290" t="s">
        <v>9</v>
      </c>
      <c r="S536" s="293" t="s">
        <v>8</v>
      </c>
      <c r="T536" s="295"/>
      <c r="U536" s="293"/>
      <c r="V536" s="295"/>
      <c r="W536" s="393"/>
      <c r="X536" s="394"/>
      <c r="Y536" s="393"/>
      <c r="Z536" s="350"/>
      <c r="AA536" s="292"/>
      <c r="AB536" s="351"/>
      <c r="AC536" s="295"/>
      <c r="AD536" s="572"/>
      <c r="AE536" s="547"/>
      <c r="AF536" s="549"/>
      <c r="AG536" s="328"/>
      <c r="AH536" s="313">
        <v>187000.00000000003</v>
      </c>
      <c r="AI536" s="329">
        <f>+AH536*I536</f>
        <v>259369000.00000003</v>
      </c>
      <c r="AJ536" s="429">
        <v>210000</v>
      </c>
      <c r="AK536" s="312">
        <f>+(AJ536*Q536)*0.5</f>
        <v>2302650</v>
      </c>
      <c r="AL536" s="430">
        <f>SUM(AK536)</f>
        <v>2302650</v>
      </c>
      <c r="AM536" s="430"/>
      <c r="AN536" s="311">
        <f t="shared" si="30"/>
        <v>0</v>
      </c>
      <c r="AO536" s="430">
        <f>SUM(AN536:AN548)</f>
        <v>1912400</v>
      </c>
      <c r="AP536" s="310">
        <f>+AI536+AL536+AO536</f>
        <v>263584050.00000003</v>
      </c>
      <c r="AQ536" s="312">
        <v>0</v>
      </c>
      <c r="AR536" s="313">
        <v>0</v>
      </c>
      <c r="AS536" s="312">
        <v>0</v>
      </c>
      <c r="AT536" s="313">
        <f>AI536*5%</f>
        <v>12968450.000000002</v>
      </c>
      <c r="AU536" s="312">
        <f>0.5%*AI536</f>
        <v>1296845.0000000002</v>
      </c>
      <c r="AV536" s="308">
        <f>SUM(AQ536:AU536)</f>
        <v>14265295.000000002</v>
      </c>
      <c r="AW536" s="314">
        <f>ROUND(AP536+AV536,-3)</f>
        <v>277849000</v>
      </c>
    </row>
    <row r="537" spans="1:49" ht="16.5">
      <c r="A537" s="315"/>
      <c r="B537" s="316" t="s">
        <v>4</v>
      </c>
      <c r="C537" s="317" t="s">
        <v>516</v>
      </c>
      <c r="D537" s="31"/>
      <c r="E537" s="402"/>
      <c r="F537" s="587"/>
      <c r="G537" s="316" t="s">
        <v>4</v>
      </c>
      <c r="H537" s="318" t="s">
        <v>211</v>
      </c>
      <c r="I537" s="546"/>
      <c r="J537" s="570"/>
      <c r="K537" s="550"/>
      <c r="L537" s="581"/>
      <c r="M537" s="584"/>
      <c r="N537" s="316"/>
      <c r="O537" s="318"/>
      <c r="P537" s="315"/>
      <c r="Q537" s="319"/>
      <c r="R537" s="316"/>
      <c r="S537" s="31"/>
      <c r="T537" s="315"/>
      <c r="U537" s="31"/>
      <c r="V537" s="315"/>
      <c r="W537" s="335"/>
      <c r="X537" s="336"/>
      <c r="Y537" s="335"/>
      <c r="Z537" s="353"/>
      <c r="AA537" s="31"/>
      <c r="AB537" s="32"/>
      <c r="AC537" s="315"/>
      <c r="AD537" s="570"/>
      <c r="AE537" s="548"/>
      <c r="AF537" s="550"/>
      <c r="AG537" s="328"/>
      <c r="AH537" s="313"/>
      <c r="AI537" s="428"/>
      <c r="AJ537" s="429"/>
      <c r="AK537" s="429"/>
      <c r="AL537" s="430"/>
      <c r="AM537" s="430"/>
      <c r="AN537" s="330">
        <f t="shared" si="30"/>
        <v>0</v>
      </c>
      <c r="AO537" s="430"/>
      <c r="AP537" s="430"/>
      <c r="AQ537" s="429"/>
      <c r="AR537" s="431"/>
      <c r="AS537" s="429"/>
      <c r="AT537" s="431"/>
      <c r="AU537" s="431"/>
      <c r="AV537" s="428"/>
      <c r="AW537" s="430"/>
    </row>
    <row r="538" spans="1:49" ht="16.5">
      <c r="A538" s="315"/>
      <c r="B538" s="316" t="s">
        <v>6</v>
      </c>
      <c r="C538" s="318" t="s">
        <v>517</v>
      </c>
      <c r="D538" s="31"/>
      <c r="E538" s="402"/>
      <c r="F538" s="587"/>
      <c r="G538" s="316" t="s">
        <v>6</v>
      </c>
      <c r="H538" s="318" t="s">
        <v>7</v>
      </c>
      <c r="I538" s="546"/>
      <c r="J538" s="570"/>
      <c r="K538" s="550"/>
      <c r="L538" s="581"/>
      <c r="M538" s="584"/>
      <c r="N538" s="316"/>
      <c r="O538" s="318"/>
      <c r="P538" s="315"/>
      <c r="Q538" s="319"/>
      <c r="R538" s="316"/>
      <c r="S538" s="31"/>
      <c r="T538" s="315"/>
      <c r="U538" s="407"/>
      <c r="V538" s="334"/>
      <c r="W538" s="405"/>
      <c r="X538" s="406"/>
      <c r="Y538" s="405"/>
      <c r="Z538" s="440"/>
      <c r="AA538" s="31"/>
      <c r="AB538" s="32"/>
      <c r="AC538" s="315"/>
      <c r="AD538" s="570"/>
      <c r="AE538" s="548"/>
      <c r="AF538" s="550"/>
      <c r="AG538" s="328"/>
      <c r="AH538" s="313"/>
      <c r="AI538" s="428"/>
      <c r="AJ538" s="429"/>
      <c r="AK538" s="429"/>
      <c r="AL538" s="430"/>
      <c r="AM538" s="430"/>
      <c r="AN538" s="330">
        <f t="shared" si="30"/>
        <v>0</v>
      </c>
      <c r="AO538" s="430"/>
      <c r="AP538" s="430"/>
      <c r="AQ538" s="429"/>
      <c r="AR538" s="431"/>
      <c r="AS538" s="429"/>
      <c r="AT538" s="431"/>
      <c r="AU538" s="431"/>
      <c r="AV538" s="428"/>
      <c r="AW538" s="430"/>
    </row>
    <row r="539" spans="1:49" ht="66">
      <c r="A539" s="315"/>
      <c r="B539" s="316" t="s">
        <v>2</v>
      </c>
      <c r="C539" s="317" t="s">
        <v>518</v>
      </c>
      <c r="D539" s="31"/>
      <c r="E539" s="402"/>
      <c r="F539" s="587"/>
      <c r="G539" s="316"/>
      <c r="H539" s="318"/>
      <c r="I539" s="546"/>
      <c r="J539" s="570"/>
      <c r="K539" s="550"/>
      <c r="L539" s="581"/>
      <c r="M539" s="584"/>
      <c r="N539" s="316"/>
      <c r="O539" s="317"/>
      <c r="P539" s="315"/>
      <c r="Q539" s="319"/>
      <c r="R539" s="316" t="s">
        <v>4</v>
      </c>
      <c r="S539" s="31" t="s">
        <v>3</v>
      </c>
      <c r="T539" s="315">
        <v>2</v>
      </c>
      <c r="U539" s="407">
        <v>1</v>
      </c>
      <c r="V539" s="334" t="s">
        <v>427</v>
      </c>
      <c r="W539" s="406">
        <v>0</v>
      </c>
      <c r="X539" s="405">
        <v>1387</v>
      </c>
      <c r="Y539" s="406">
        <v>0</v>
      </c>
      <c r="Z539" s="400" t="s">
        <v>519</v>
      </c>
      <c r="AA539" s="31"/>
      <c r="AB539" s="32"/>
      <c r="AC539" s="315"/>
      <c r="AD539" s="570"/>
      <c r="AE539" s="548"/>
      <c r="AF539" s="550"/>
      <c r="AG539" s="328"/>
      <c r="AH539" s="313"/>
      <c r="AI539" s="428"/>
      <c r="AJ539" s="429"/>
      <c r="AK539" s="429"/>
      <c r="AL539" s="430"/>
      <c r="AM539" s="430">
        <v>1200</v>
      </c>
      <c r="AN539" s="330">
        <f>+AM539*X539</f>
        <v>1664400</v>
      </c>
      <c r="AO539" s="430"/>
      <c r="AP539" s="430"/>
      <c r="AQ539" s="429"/>
      <c r="AR539" s="431"/>
      <c r="AS539" s="429"/>
      <c r="AT539" s="431"/>
      <c r="AU539" s="431"/>
      <c r="AV539" s="428"/>
      <c r="AW539" s="430"/>
    </row>
    <row r="540" spans="1:49" ht="16.5">
      <c r="A540" s="315"/>
      <c r="B540" s="316" t="s">
        <v>1</v>
      </c>
      <c r="C540" s="317" t="s">
        <v>520</v>
      </c>
      <c r="D540" s="31"/>
      <c r="E540" s="402"/>
      <c r="F540" s="587"/>
      <c r="G540" s="316"/>
      <c r="H540" s="318"/>
      <c r="I540" s="546"/>
      <c r="J540" s="570"/>
      <c r="K540" s="550"/>
      <c r="L540" s="581"/>
      <c r="M540" s="584"/>
      <c r="N540" s="316"/>
      <c r="O540" s="317"/>
      <c r="P540" s="315"/>
      <c r="Q540" s="319"/>
      <c r="R540" s="316"/>
      <c r="S540" s="31"/>
      <c r="T540" s="315"/>
      <c r="U540" s="407">
        <v>2</v>
      </c>
      <c r="V540" s="334" t="s">
        <v>185</v>
      </c>
      <c r="W540" s="406">
        <v>0</v>
      </c>
      <c r="X540" s="405">
        <v>0</v>
      </c>
      <c r="Y540" s="406">
        <v>160</v>
      </c>
      <c r="Z540" s="400">
        <f>SUM(W540:Y540)</f>
        <v>160</v>
      </c>
      <c r="AA540" s="31"/>
      <c r="AB540" s="32"/>
      <c r="AC540" s="315"/>
      <c r="AD540" s="570"/>
      <c r="AE540" s="548"/>
      <c r="AF540" s="550"/>
      <c r="AG540" s="328"/>
      <c r="AH540" s="313"/>
      <c r="AI540" s="428"/>
      <c r="AJ540" s="429"/>
      <c r="AK540" s="429"/>
      <c r="AL540" s="430"/>
      <c r="AM540" s="430">
        <v>1550</v>
      </c>
      <c r="AN540" s="330">
        <f>+AM540*Y540</f>
        <v>248000</v>
      </c>
      <c r="AO540" s="430"/>
      <c r="AP540" s="430"/>
      <c r="AQ540" s="429"/>
      <c r="AR540" s="431"/>
      <c r="AS540" s="429"/>
      <c r="AT540" s="431"/>
      <c r="AU540" s="431"/>
      <c r="AV540" s="428"/>
      <c r="AW540" s="314"/>
    </row>
    <row r="541" spans="1:49" ht="16.5">
      <c r="A541" s="315"/>
      <c r="B541" s="316"/>
      <c r="C541" s="317"/>
      <c r="D541" s="31"/>
      <c r="E541" s="402"/>
      <c r="F541" s="587"/>
      <c r="G541" s="316"/>
      <c r="H541" s="318"/>
      <c r="I541" s="546"/>
      <c r="J541" s="570"/>
      <c r="K541" s="550"/>
      <c r="L541" s="581"/>
      <c r="M541" s="584"/>
      <c r="N541" s="316"/>
      <c r="O541" s="317"/>
      <c r="P541" s="315"/>
      <c r="Q541" s="319"/>
      <c r="R541" s="316"/>
      <c r="S541" s="31"/>
      <c r="T541" s="315"/>
      <c r="U541" s="407"/>
      <c r="V541" s="334"/>
      <c r="W541" s="406"/>
      <c r="X541" s="405"/>
      <c r="Y541" s="406"/>
      <c r="Z541" s="440"/>
      <c r="AA541" s="31"/>
      <c r="AB541" s="32"/>
      <c r="AC541" s="315"/>
      <c r="AD541" s="570"/>
      <c r="AE541" s="548"/>
      <c r="AF541" s="550"/>
      <c r="AG541" s="328"/>
      <c r="AH541" s="313"/>
      <c r="AI541" s="428"/>
      <c r="AJ541" s="429"/>
      <c r="AK541" s="429"/>
      <c r="AL541" s="430"/>
      <c r="AM541" s="430"/>
      <c r="AN541" s="330">
        <f t="shared" si="30"/>
        <v>0</v>
      </c>
      <c r="AO541" s="430"/>
      <c r="AP541" s="430"/>
      <c r="AQ541" s="429"/>
      <c r="AR541" s="431"/>
      <c r="AS541" s="429"/>
      <c r="AT541" s="431"/>
      <c r="AU541" s="431"/>
      <c r="AV541" s="428"/>
      <c r="AW541" s="430"/>
    </row>
    <row r="542" spans="1:49" ht="16.5">
      <c r="A542" s="315"/>
      <c r="B542" s="316"/>
      <c r="C542" s="317"/>
      <c r="D542" s="31"/>
      <c r="E542" s="402"/>
      <c r="F542" s="587"/>
      <c r="G542" s="316"/>
      <c r="H542" s="318"/>
      <c r="I542" s="546"/>
      <c r="J542" s="570"/>
      <c r="K542" s="550"/>
      <c r="L542" s="581"/>
      <c r="M542" s="584"/>
      <c r="N542" s="316"/>
      <c r="O542" s="317"/>
      <c r="P542" s="315"/>
      <c r="Q542" s="319"/>
      <c r="R542" s="316"/>
      <c r="S542" s="31"/>
      <c r="T542" s="315"/>
      <c r="U542" s="407"/>
      <c r="V542" s="334"/>
      <c r="W542" s="406"/>
      <c r="X542" s="405"/>
      <c r="Y542" s="406"/>
      <c r="Z542" s="440"/>
      <c r="AA542" s="31"/>
      <c r="AB542" s="32"/>
      <c r="AC542" s="315"/>
      <c r="AD542" s="570"/>
      <c r="AE542" s="548"/>
      <c r="AF542" s="550"/>
      <c r="AG542" s="328"/>
      <c r="AH542" s="313"/>
      <c r="AI542" s="428"/>
      <c r="AJ542" s="429"/>
      <c r="AK542" s="429"/>
      <c r="AL542" s="430"/>
      <c r="AM542" s="430"/>
      <c r="AN542" s="330">
        <f t="shared" si="30"/>
        <v>0</v>
      </c>
      <c r="AO542" s="430"/>
      <c r="AP542" s="430"/>
      <c r="AQ542" s="429"/>
      <c r="AR542" s="431"/>
      <c r="AS542" s="429"/>
      <c r="AT542" s="431"/>
      <c r="AU542" s="431"/>
      <c r="AV542" s="428"/>
      <c r="AW542" s="430"/>
    </row>
    <row r="543" spans="1:49" ht="16.5">
      <c r="A543" s="315"/>
      <c r="B543" s="316"/>
      <c r="C543" s="379"/>
      <c r="D543" s="31"/>
      <c r="E543" s="402"/>
      <c r="F543" s="587"/>
      <c r="G543" s="316"/>
      <c r="H543" s="318"/>
      <c r="I543" s="546"/>
      <c r="J543" s="570"/>
      <c r="K543" s="550"/>
      <c r="L543" s="581"/>
      <c r="M543" s="584"/>
      <c r="N543" s="316"/>
      <c r="O543" s="317"/>
      <c r="P543" s="315"/>
      <c r="Q543" s="319"/>
      <c r="R543" s="316"/>
      <c r="S543" s="31"/>
      <c r="T543" s="315"/>
      <c r="U543" s="407"/>
      <c r="V543" s="334"/>
      <c r="W543" s="405"/>
      <c r="X543" s="406"/>
      <c r="Y543" s="405"/>
      <c r="Z543" s="440"/>
      <c r="AA543" s="31"/>
      <c r="AB543" s="32"/>
      <c r="AC543" s="315"/>
      <c r="AD543" s="570"/>
      <c r="AE543" s="548"/>
      <c r="AF543" s="550"/>
      <c r="AG543" s="328"/>
      <c r="AH543" s="313"/>
      <c r="AI543" s="428"/>
      <c r="AJ543" s="429"/>
      <c r="AK543" s="429"/>
      <c r="AL543" s="430"/>
      <c r="AM543" s="430"/>
      <c r="AN543" s="330">
        <f t="shared" si="30"/>
        <v>0</v>
      </c>
      <c r="AO543" s="430"/>
      <c r="AP543" s="430"/>
      <c r="AQ543" s="429"/>
      <c r="AR543" s="431"/>
      <c r="AS543" s="429"/>
      <c r="AT543" s="431"/>
      <c r="AU543" s="431"/>
      <c r="AV543" s="428"/>
      <c r="AW543" s="430"/>
    </row>
    <row r="544" spans="1:49" ht="16.5">
      <c r="A544" s="425"/>
      <c r="B544" s="419" t="s">
        <v>9</v>
      </c>
      <c r="C544" s="318" t="s">
        <v>521</v>
      </c>
      <c r="D544" s="420"/>
      <c r="E544" s="31"/>
      <c r="F544" s="587"/>
      <c r="G544" s="419" t="s">
        <v>9</v>
      </c>
      <c r="H544" s="317" t="s">
        <v>437</v>
      </c>
      <c r="I544" s="546"/>
      <c r="J544" s="548" t="s">
        <v>206</v>
      </c>
      <c r="K544" s="550" t="s">
        <v>522</v>
      </c>
      <c r="L544" s="581"/>
      <c r="M544" s="584"/>
      <c r="N544" s="419"/>
      <c r="O544" s="318"/>
      <c r="P544" s="315"/>
      <c r="Q544" s="319"/>
      <c r="R544" s="316"/>
      <c r="S544" s="320"/>
      <c r="T544" s="321"/>
      <c r="U544" s="320"/>
      <c r="V544" s="321"/>
      <c r="W544" s="322"/>
      <c r="X544" s="323"/>
      <c r="Y544" s="405"/>
      <c r="Z544" s="389"/>
      <c r="AA544" s="420"/>
      <c r="AB544" s="32"/>
      <c r="AC544" s="315"/>
      <c r="AD544" s="570"/>
      <c r="AE544" s="548"/>
      <c r="AF544" s="550"/>
      <c r="AG544" s="328"/>
      <c r="AH544" s="313"/>
      <c r="AI544" s="428"/>
      <c r="AJ544" s="429"/>
      <c r="AK544" s="429"/>
      <c r="AL544" s="430"/>
      <c r="AM544" s="430"/>
      <c r="AN544" s="330">
        <f t="shared" si="30"/>
        <v>0</v>
      </c>
      <c r="AO544" s="430"/>
      <c r="AP544" s="430"/>
      <c r="AQ544" s="429"/>
      <c r="AR544" s="431"/>
      <c r="AS544" s="429"/>
      <c r="AT544" s="431"/>
      <c r="AU544" s="431"/>
      <c r="AV544" s="428"/>
      <c r="AW544" s="430"/>
    </row>
    <row r="545" spans="1:49" ht="16.5">
      <c r="A545" s="315"/>
      <c r="B545" s="316" t="s">
        <v>4</v>
      </c>
      <c r="C545" s="317" t="s">
        <v>523</v>
      </c>
      <c r="D545" s="31"/>
      <c r="E545" s="32"/>
      <c r="F545" s="587"/>
      <c r="G545" s="316" t="s">
        <v>4</v>
      </c>
      <c r="H545" s="318" t="s">
        <v>211</v>
      </c>
      <c r="I545" s="546"/>
      <c r="J545" s="548"/>
      <c r="K545" s="550"/>
      <c r="L545" s="564"/>
      <c r="M545" s="589"/>
      <c r="N545" s="316"/>
      <c r="O545" s="318"/>
      <c r="P545" s="315"/>
      <c r="Q545" s="319"/>
      <c r="R545" s="316"/>
      <c r="S545" s="320"/>
      <c r="T545" s="321"/>
      <c r="U545" s="320"/>
      <c r="V545" s="321"/>
      <c r="W545" s="322"/>
      <c r="X545" s="323"/>
      <c r="Y545" s="405"/>
      <c r="Z545" s="389"/>
      <c r="AA545" s="31"/>
      <c r="AB545" s="32"/>
      <c r="AC545" s="315"/>
      <c r="AD545" s="570"/>
      <c r="AE545" s="548"/>
      <c r="AF545" s="550"/>
      <c r="AG545" s="328"/>
      <c r="AH545" s="313"/>
      <c r="AI545" s="428"/>
      <c r="AJ545" s="429"/>
      <c r="AK545" s="429"/>
      <c r="AL545" s="430"/>
      <c r="AM545" s="430"/>
      <c r="AN545" s="330">
        <f t="shared" si="30"/>
        <v>0</v>
      </c>
      <c r="AO545" s="430"/>
      <c r="AP545" s="430"/>
      <c r="AQ545" s="429"/>
      <c r="AR545" s="431"/>
      <c r="AS545" s="429"/>
      <c r="AT545" s="431"/>
      <c r="AU545" s="431"/>
      <c r="AV545" s="428"/>
      <c r="AW545" s="430"/>
    </row>
    <row r="546" spans="1:49" ht="16.5">
      <c r="A546" s="315"/>
      <c r="B546" s="316" t="s">
        <v>6</v>
      </c>
      <c r="C546" s="318" t="s">
        <v>331</v>
      </c>
      <c r="D546" s="31"/>
      <c r="E546" s="31"/>
      <c r="F546" s="587"/>
      <c r="G546" s="316" t="s">
        <v>6</v>
      </c>
      <c r="H546" s="318" t="s">
        <v>7</v>
      </c>
      <c r="I546" s="546"/>
      <c r="J546" s="548"/>
      <c r="K546" s="550"/>
      <c r="L546" s="564"/>
      <c r="M546" s="589"/>
      <c r="N546" s="316"/>
      <c r="O546" s="318"/>
      <c r="P546" s="315"/>
      <c r="Q546" s="319"/>
      <c r="R546" s="316"/>
      <c r="S546" s="320"/>
      <c r="T546" s="321"/>
      <c r="U546" s="320"/>
      <c r="V546" s="321"/>
      <c r="W546" s="322"/>
      <c r="X546" s="323"/>
      <c r="Y546" s="405"/>
      <c r="Z546" s="389"/>
      <c r="AA546" s="31"/>
      <c r="AB546" s="32"/>
      <c r="AC546" s="315"/>
      <c r="AD546" s="570"/>
      <c r="AE546" s="548"/>
      <c r="AF546" s="550"/>
      <c r="AG546" s="328"/>
      <c r="AH546" s="313"/>
      <c r="AI546" s="428"/>
      <c r="AJ546" s="429"/>
      <c r="AK546" s="429"/>
      <c r="AL546" s="430"/>
      <c r="AM546" s="430"/>
      <c r="AN546" s="330">
        <f t="shared" si="30"/>
        <v>0</v>
      </c>
      <c r="AO546" s="430"/>
      <c r="AP546" s="430"/>
      <c r="AQ546" s="429"/>
      <c r="AR546" s="431"/>
      <c r="AS546" s="429"/>
      <c r="AT546" s="431"/>
      <c r="AU546" s="431"/>
      <c r="AV546" s="428"/>
      <c r="AW546" s="430"/>
    </row>
    <row r="547" spans="1:49" ht="66">
      <c r="A547" s="315"/>
      <c r="B547" s="316" t="s">
        <v>2</v>
      </c>
      <c r="C547" s="317" t="s">
        <v>518</v>
      </c>
      <c r="D547" s="31"/>
      <c r="E547" s="32"/>
      <c r="F547" s="587"/>
      <c r="G547" s="316"/>
      <c r="H547" s="318"/>
      <c r="I547" s="546"/>
      <c r="J547" s="548"/>
      <c r="K547" s="550"/>
      <c r="L547" s="564"/>
      <c r="M547" s="589"/>
      <c r="N547" s="316"/>
      <c r="O547" s="318"/>
      <c r="P547" s="315"/>
      <c r="Q547" s="319"/>
      <c r="R547" s="316"/>
      <c r="S547" s="320"/>
      <c r="T547" s="321"/>
      <c r="U547" s="320"/>
      <c r="V547" s="321"/>
      <c r="W547" s="322"/>
      <c r="X547" s="323"/>
      <c r="Y547" s="405"/>
      <c r="Z547" s="389"/>
      <c r="AA547" s="31"/>
      <c r="AB547" s="32"/>
      <c r="AC547" s="315"/>
      <c r="AD547" s="570"/>
      <c r="AE547" s="548"/>
      <c r="AF547" s="550"/>
      <c r="AG547" s="328"/>
      <c r="AH547" s="313"/>
      <c r="AI547" s="428"/>
      <c r="AJ547" s="429"/>
      <c r="AK547" s="429"/>
      <c r="AL547" s="430"/>
      <c r="AM547" s="430"/>
      <c r="AN547" s="330">
        <f t="shared" si="30"/>
        <v>0</v>
      </c>
      <c r="AO547" s="430"/>
      <c r="AP547" s="430"/>
      <c r="AQ547" s="429"/>
      <c r="AR547" s="431"/>
      <c r="AS547" s="429"/>
      <c r="AT547" s="431"/>
      <c r="AU547" s="431"/>
      <c r="AV547" s="428"/>
      <c r="AW547" s="430"/>
    </row>
    <row r="548" spans="1:49" ht="16.5">
      <c r="A548" s="374"/>
      <c r="B548" s="363" t="s">
        <v>1</v>
      </c>
      <c r="C548" s="383" t="s">
        <v>524</v>
      </c>
      <c r="D548" s="368"/>
      <c r="E548" s="390"/>
      <c r="F548" s="588"/>
      <c r="G548" s="363"/>
      <c r="H548" s="365"/>
      <c r="I548" s="552"/>
      <c r="J548" s="553"/>
      <c r="K548" s="554"/>
      <c r="L548" s="565"/>
      <c r="M548" s="590"/>
      <c r="N548" s="363"/>
      <c r="O548" s="364"/>
      <c r="P548" s="374"/>
      <c r="Q548" s="391"/>
      <c r="R548" s="363"/>
      <c r="S548" s="369"/>
      <c r="T548" s="370"/>
      <c r="U548" s="369"/>
      <c r="V548" s="370"/>
      <c r="W548" s="371"/>
      <c r="X548" s="372"/>
      <c r="Y548" s="409"/>
      <c r="Z548" s="412"/>
      <c r="AA548" s="368"/>
      <c r="AB548" s="386"/>
      <c r="AC548" s="374"/>
      <c r="AD548" s="571"/>
      <c r="AE548" s="553"/>
      <c r="AF548" s="554"/>
      <c r="AG548" s="392"/>
      <c r="AH548" s="344"/>
      <c r="AI548" s="432"/>
      <c r="AJ548" s="433"/>
      <c r="AK548" s="433"/>
      <c r="AL548" s="434"/>
      <c r="AM548" s="434"/>
      <c r="AN548" s="330">
        <f t="shared" si="30"/>
        <v>0</v>
      </c>
      <c r="AO548" s="434"/>
      <c r="AP548" s="434"/>
      <c r="AQ548" s="433"/>
      <c r="AR548" s="435"/>
      <c r="AS548" s="433"/>
      <c r="AT548" s="435"/>
      <c r="AU548" s="435"/>
      <c r="AV548" s="432"/>
      <c r="AW548" s="434"/>
    </row>
    <row r="549" spans="1:49" ht="16.5">
      <c r="A549" s="289">
        <v>42</v>
      </c>
      <c r="B549" s="290" t="s">
        <v>9</v>
      </c>
      <c r="C549" s="291" t="s">
        <v>525</v>
      </c>
      <c r="D549" s="292"/>
      <c r="E549" s="293"/>
      <c r="F549" s="543" t="s">
        <v>526</v>
      </c>
      <c r="G549" s="290" t="s">
        <v>9</v>
      </c>
      <c r="H549" s="294" t="s">
        <v>437</v>
      </c>
      <c r="I549" s="577">
        <v>848</v>
      </c>
      <c r="J549" s="547" t="s">
        <v>206</v>
      </c>
      <c r="K549" s="549" t="s">
        <v>527</v>
      </c>
      <c r="L549" s="549"/>
      <c r="M549" s="547"/>
      <c r="N549" s="290" t="s">
        <v>9</v>
      </c>
      <c r="O549" s="291"/>
      <c r="P549" s="295"/>
      <c r="Q549" s="296"/>
      <c r="R549" s="297" t="s">
        <v>9</v>
      </c>
      <c r="S549" s="298" t="s">
        <v>8</v>
      </c>
      <c r="T549" s="299"/>
      <c r="U549" s="298"/>
      <c r="V549" s="299"/>
      <c r="W549" s="300"/>
      <c r="X549" s="301"/>
      <c r="Y549" s="300"/>
      <c r="Z549" s="388"/>
      <c r="AA549" s="293"/>
      <c r="AB549" s="293"/>
      <c r="AC549" s="295"/>
      <c r="AD549" s="304"/>
      <c r="AE549" s="305"/>
      <c r="AF549" s="306"/>
      <c r="AG549" s="328"/>
      <c r="AH549" s="313">
        <v>170000</v>
      </c>
      <c r="AI549" s="329">
        <f>+AH549*I549</f>
        <v>144160000</v>
      </c>
      <c r="AJ549" s="429"/>
      <c r="AK549" s="429"/>
      <c r="AL549" s="430"/>
      <c r="AM549" s="430"/>
      <c r="AN549" s="311">
        <f t="shared" si="30"/>
        <v>0</v>
      </c>
      <c r="AO549" s="430">
        <f>SUM(AN549:AN557)</f>
        <v>1482600</v>
      </c>
      <c r="AP549" s="310">
        <f>+AI549+AL549+AO549</f>
        <v>145642600</v>
      </c>
      <c r="AQ549" s="312">
        <v>0</v>
      </c>
      <c r="AR549" s="313">
        <v>0</v>
      </c>
      <c r="AS549" s="312">
        <v>0</v>
      </c>
      <c r="AT549" s="313">
        <f>AI549*5%</f>
        <v>7208000</v>
      </c>
      <c r="AU549" s="312">
        <f>0.5%*AI549</f>
        <v>720800</v>
      </c>
      <c r="AV549" s="308">
        <f>SUM(AQ549:AU549)</f>
        <v>7928800</v>
      </c>
      <c r="AW549" s="314">
        <f>ROUND(AP549+AV549,-3)</f>
        <v>153571000</v>
      </c>
    </row>
    <row r="550" spans="1:49" ht="16.5">
      <c r="A550" s="315"/>
      <c r="B550" s="316" t="s">
        <v>4</v>
      </c>
      <c r="C550" s="317" t="s">
        <v>528</v>
      </c>
      <c r="D550" s="31"/>
      <c r="E550" s="32"/>
      <c r="F550" s="544"/>
      <c r="G550" s="316" t="s">
        <v>4</v>
      </c>
      <c r="H550" s="318" t="s">
        <v>211</v>
      </c>
      <c r="I550" s="578"/>
      <c r="J550" s="548"/>
      <c r="K550" s="550"/>
      <c r="L550" s="550"/>
      <c r="M550" s="548"/>
      <c r="N550" s="316" t="s">
        <v>4</v>
      </c>
      <c r="O550" s="318"/>
      <c r="P550" s="315"/>
      <c r="Q550" s="319"/>
      <c r="R550" s="316"/>
      <c r="S550" s="320"/>
      <c r="T550" s="321"/>
      <c r="U550" s="320"/>
      <c r="V550" s="321"/>
      <c r="W550" s="322"/>
      <c r="X550" s="323"/>
      <c r="Y550" s="322"/>
      <c r="Z550" s="389"/>
      <c r="AA550" s="31"/>
      <c r="AB550" s="31"/>
      <c r="AC550" s="315"/>
      <c r="AD550" s="326"/>
      <c r="AE550" s="327"/>
      <c r="AF550" s="328"/>
      <c r="AG550" s="328"/>
      <c r="AH550" s="313"/>
      <c r="AI550" s="428"/>
      <c r="AJ550" s="429"/>
      <c r="AK550" s="429"/>
      <c r="AL550" s="430"/>
      <c r="AM550" s="430"/>
      <c r="AN550" s="330">
        <f t="shared" si="30"/>
        <v>0</v>
      </c>
      <c r="AO550" s="430"/>
      <c r="AP550" s="430"/>
      <c r="AQ550" s="429"/>
      <c r="AR550" s="431"/>
      <c r="AS550" s="429"/>
      <c r="AT550" s="431"/>
      <c r="AU550" s="431"/>
      <c r="AV550" s="428"/>
      <c r="AW550" s="430"/>
    </row>
    <row r="551" spans="1:49" ht="16.5">
      <c r="A551" s="315"/>
      <c r="B551" s="316" t="s">
        <v>6</v>
      </c>
      <c r="C551" s="318" t="s">
        <v>265</v>
      </c>
      <c r="D551" s="31"/>
      <c r="E551" s="31"/>
      <c r="F551" s="544"/>
      <c r="G551" s="316" t="s">
        <v>6</v>
      </c>
      <c r="H551" s="318" t="s">
        <v>7</v>
      </c>
      <c r="I551" s="578"/>
      <c r="J551" s="548"/>
      <c r="K551" s="550"/>
      <c r="L551" s="550"/>
      <c r="M551" s="548"/>
      <c r="N551" s="316" t="s">
        <v>6</v>
      </c>
      <c r="O551" s="318"/>
      <c r="P551" s="315"/>
      <c r="Q551" s="319"/>
      <c r="R551" s="316" t="s">
        <v>4</v>
      </c>
      <c r="S551" s="320" t="s">
        <v>3</v>
      </c>
      <c r="T551" s="321">
        <v>2</v>
      </c>
      <c r="U551" s="320">
        <v>1</v>
      </c>
      <c r="V551" s="321" t="s">
        <v>427</v>
      </c>
      <c r="W551" s="322">
        <v>0</v>
      </c>
      <c r="X551" s="323">
        <v>848</v>
      </c>
      <c r="Y551" s="322">
        <v>0</v>
      </c>
      <c r="Z551" s="353" t="s">
        <v>529</v>
      </c>
      <c r="AA551" s="31"/>
      <c r="AB551" s="31"/>
      <c r="AC551" s="315"/>
      <c r="AD551" s="326"/>
      <c r="AE551" s="327"/>
      <c r="AF551" s="328"/>
      <c r="AG551" s="328"/>
      <c r="AH551" s="313"/>
      <c r="AI551" s="428"/>
      <c r="AJ551" s="429"/>
      <c r="AK551" s="429"/>
      <c r="AL551" s="430"/>
      <c r="AM551" s="430">
        <v>1200</v>
      </c>
      <c r="AN551" s="330">
        <f t="shared" si="30"/>
        <v>1017600</v>
      </c>
      <c r="AO551" s="430"/>
      <c r="AP551" s="430"/>
      <c r="AQ551" s="429"/>
      <c r="AR551" s="431"/>
      <c r="AS551" s="429"/>
      <c r="AT551" s="431"/>
      <c r="AU551" s="431"/>
      <c r="AV551" s="428"/>
      <c r="AW551" s="430"/>
    </row>
    <row r="552" spans="1:49" ht="66">
      <c r="A552" s="315"/>
      <c r="B552" s="316" t="s">
        <v>2</v>
      </c>
      <c r="C552" s="317" t="s">
        <v>530</v>
      </c>
      <c r="D552" s="31"/>
      <c r="E552" s="32"/>
      <c r="F552" s="544"/>
      <c r="G552" s="316"/>
      <c r="H552" s="318"/>
      <c r="I552" s="578"/>
      <c r="J552" s="548"/>
      <c r="K552" s="550"/>
      <c r="L552" s="550"/>
      <c r="M552" s="548"/>
      <c r="N552" s="316" t="s">
        <v>2</v>
      </c>
      <c r="O552" s="318"/>
      <c r="P552" s="315"/>
      <c r="Q552" s="319"/>
      <c r="R552" s="316"/>
      <c r="S552" s="320"/>
      <c r="T552" s="321"/>
      <c r="U552" s="320">
        <v>2</v>
      </c>
      <c r="V552" s="321" t="s">
        <v>185</v>
      </c>
      <c r="W552" s="322">
        <v>0</v>
      </c>
      <c r="X552" s="323">
        <v>150</v>
      </c>
      <c r="Y552" s="322">
        <v>0</v>
      </c>
      <c r="Z552" s="353">
        <f>SUM(W552:Y552)</f>
        <v>150</v>
      </c>
      <c r="AA552" s="31"/>
      <c r="AB552" s="31"/>
      <c r="AC552" s="315"/>
      <c r="AD552" s="326"/>
      <c r="AE552" s="327"/>
      <c r="AF552" s="328"/>
      <c r="AG552" s="328"/>
      <c r="AH552" s="313"/>
      <c r="AI552" s="428"/>
      <c r="AJ552" s="429"/>
      <c r="AK552" s="429"/>
      <c r="AL552" s="430"/>
      <c r="AM552" s="430">
        <v>3100</v>
      </c>
      <c r="AN552" s="330">
        <f t="shared" si="30"/>
        <v>465000</v>
      </c>
      <c r="AO552" s="430"/>
      <c r="AP552" s="430"/>
      <c r="AQ552" s="429"/>
      <c r="AR552" s="431"/>
      <c r="AS552" s="429"/>
      <c r="AT552" s="431"/>
      <c r="AU552" s="431"/>
      <c r="AV552" s="428"/>
      <c r="AW552" s="430"/>
    </row>
    <row r="553" spans="1:49" ht="16.5">
      <c r="A553" s="315"/>
      <c r="B553" s="316" t="s">
        <v>1</v>
      </c>
      <c r="C553" s="317" t="s">
        <v>531</v>
      </c>
      <c r="D553" s="31"/>
      <c r="E553" s="32"/>
      <c r="F553" s="544"/>
      <c r="G553" s="316"/>
      <c r="H553" s="318"/>
      <c r="I553" s="578"/>
      <c r="J553" s="548"/>
      <c r="K553" s="550"/>
      <c r="L553" s="550"/>
      <c r="M553" s="548"/>
      <c r="N553" s="316"/>
      <c r="O553" s="318"/>
      <c r="P553" s="315"/>
      <c r="Q553" s="319"/>
      <c r="R553" s="316"/>
      <c r="S553" s="320"/>
      <c r="T553" s="321"/>
      <c r="U553" s="320"/>
      <c r="V553" s="321"/>
      <c r="W553" s="322"/>
      <c r="X553" s="323"/>
      <c r="Y553" s="322"/>
      <c r="Z553" s="396"/>
      <c r="AA553" s="31"/>
      <c r="AB553" s="31"/>
      <c r="AC553" s="315"/>
      <c r="AD553" s="326"/>
      <c r="AE553" s="327"/>
      <c r="AF553" s="328"/>
      <c r="AG553" s="328"/>
      <c r="AH553" s="313"/>
      <c r="AI553" s="329"/>
      <c r="AJ553" s="429"/>
      <c r="AK553" s="429"/>
      <c r="AL553" s="430"/>
      <c r="AM553" s="430"/>
      <c r="AN553" s="330">
        <f t="shared" si="30"/>
        <v>0</v>
      </c>
      <c r="AO553" s="430"/>
      <c r="AP553" s="314"/>
      <c r="AQ553" s="429"/>
      <c r="AR553" s="313"/>
      <c r="AS553" s="429"/>
      <c r="AT553" s="313"/>
      <c r="AU553" s="431"/>
      <c r="AV553" s="329"/>
      <c r="AW553" s="430"/>
    </row>
    <row r="554" spans="1:49" ht="16.5">
      <c r="A554" s="315"/>
      <c r="B554" s="316"/>
      <c r="C554" s="317"/>
      <c r="D554" s="31"/>
      <c r="E554" s="32"/>
      <c r="F554" s="544"/>
      <c r="G554" s="316"/>
      <c r="H554" s="318"/>
      <c r="I554" s="578"/>
      <c r="J554" s="548"/>
      <c r="K554" s="550"/>
      <c r="L554" s="550"/>
      <c r="M554" s="548"/>
      <c r="N554" s="316"/>
      <c r="O554" s="318"/>
      <c r="P554" s="315"/>
      <c r="Q554" s="319"/>
      <c r="R554" s="316"/>
      <c r="S554" s="320"/>
      <c r="T554" s="321"/>
      <c r="U554" s="320"/>
      <c r="V554" s="321"/>
      <c r="W554" s="322"/>
      <c r="X554" s="323"/>
      <c r="Y554" s="322"/>
      <c r="Z554" s="396"/>
      <c r="AA554" s="31"/>
      <c r="AB554" s="31"/>
      <c r="AC554" s="315"/>
      <c r="AD554" s="326"/>
      <c r="AE554" s="327"/>
      <c r="AF554" s="328"/>
      <c r="AG554" s="328"/>
      <c r="AH554" s="313"/>
      <c r="AI554" s="329"/>
      <c r="AJ554" s="429"/>
      <c r="AK554" s="429"/>
      <c r="AL554" s="430"/>
      <c r="AM554" s="430"/>
      <c r="AN554" s="330">
        <f t="shared" si="30"/>
        <v>0</v>
      </c>
      <c r="AO554" s="430"/>
      <c r="AP554" s="314"/>
      <c r="AQ554" s="429"/>
      <c r="AR554" s="313"/>
      <c r="AS554" s="312"/>
      <c r="AT554" s="313"/>
      <c r="AU554" s="312"/>
      <c r="AV554" s="329"/>
      <c r="AW554" s="314"/>
    </row>
    <row r="555" spans="1:49" ht="16.5">
      <c r="A555" s="315"/>
      <c r="B555" s="316"/>
      <c r="C555" s="317"/>
      <c r="D555" s="31"/>
      <c r="E555" s="32"/>
      <c r="F555" s="544"/>
      <c r="G555" s="316"/>
      <c r="H555" s="318"/>
      <c r="I555" s="578"/>
      <c r="J555" s="548"/>
      <c r="K555" s="550"/>
      <c r="L555" s="550"/>
      <c r="M555" s="548"/>
      <c r="N555" s="316"/>
      <c r="O555" s="318"/>
      <c r="P555" s="315"/>
      <c r="Q555" s="319"/>
      <c r="R555" s="316"/>
      <c r="S555" s="320"/>
      <c r="T555" s="321"/>
      <c r="U555" s="320"/>
      <c r="V555" s="321"/>
      <c r="W555" s="322"/>
      <c r="X555" s="323"/>
      <c r="Y555" s="322"/>
      <c r="Z555" s="396"/>
      <c r="AA555" s="31"/>
      <c r="AB555" s="31"/>
      <c r="AC555" s="315"/>
      <c r="AD555" s="326"/>
      <c r="AE555" s="327"/>
      <c r="AF555" s="328"/>
      <c r="AG555" s="328"/>
      <c r="AH555" s="313"/>
      <c r="AI555" s="428"/>
      <c r="AJ555" s="429"/>
      <c r="AK555" s="429"/>
      <c r="AL555" s="430"/>
      <c r="AM555" s="430"/>
      <c r="AN555" s="330">
        <f t="shared" si="30"/>
        <v>0</v>
      </c>
      <c r="AO555" s="430"/>
      <c r="AP555" s="430"/>
      <c r="AQ555" s="429"/>
      <c r="AR555" s="431"/>
      <c r="AS555" s="429"/>
      <c r="AT555" s="431"/>
      <c r="AU555" s="431"/>
      <c r="AV555" s="428"/>
      <c r="AW555" s="430"/>
    </row>
    <row r="556" spans="1:49" ht="16.5">
      <c r="A556" s="315"/>
      <c r="B556" s="316"/>
      <c r="C556" s="317"/>
      <c r="D556" s="31"/>
      <c r="E556" s="32"/>
      <c r="F556" s="544"/>
      <c r="G556" s="316"/>
      <c r="H556" s="318"/>
      <c r="I556" s="578"/>
      <c r="J556" s="548"/>
      <c r="K556" s="550"/>
      <c r="L556" s="550"/>
      <c r="M556" s="548"/>
      <c r="N556" s="316"/>
      <c r="O556" s="318"/>
      <c r="P556" s="315"/>
      <c r="Q556" s="319"/>
      <c r="R556" s="316"/>
      <c r="S556" s="320"/>
      <c r="T556" s="321"/>
      <c r="U556" s="320"/>
      <c r="V556" s="321"/>
      <c r="W556" s="322"/>
      <c r="X556" s="323"/>
      <c r="Y556" s="322"/>
      <c r="Z556" s="389"/>
      <c r="AA556" s="31"/>
      <c r="AB556" s="31"/>
      <c r="AC556" s="315"/>
      <c r="AD556" s="326"/>
      <c r="AE556" s="327"/>
      <c r="AF556" s="328"/>
      <c r="AG556" s="328"/>
      <c r="AH556" s="313"/>
      <c r="AI556" s="428"/>
      <c r="AJ556" s="429"/>
      <c r="AK556" s="429"/>
      <c r="AL556" s="430"/>
      <c r="AM556" s="430"/>
      <c r="AN556" s="330">
        <f t="shared" si="30"/>
        <v>0</v>
      </c>
      <c r="AO556" s="430"/>
      <c r="AP556" s="430"/>
      <c r="AQ556" s="429"/>
      <c r="AR556" s="431"/>
      <c r="AS556" s="429"/>
      <c r="AT556" s="431"/>
      <c r="AU556" s="431"/>
      <c r="AV556" s="428"/>
      <c r="AW556" s="430"/>
    </row>
    <row r="557" spans="1:49" ht="16.5">
      <c r="A557" s="374"/>
      <c r="B557" s="363"/>
      <c r="C557" s="383"/>
      <c r="D557" s="368"/>
      <c r="E557" s="390"/>
      <c r="F557" s="551"/>
      <c r="G557" s="363"/>
      <c r="H557" s="365"/>
      <c r="I557" s="579"/>
      <c r="J557" s="553"/>
      <c r="K557" s="554"/>
      <c r="L557" s="554"/>
      <c r="M557" s="553"/>
      <c r="N557" s="363" t="s">
        <v>1</v>
      </c>
      <c r="O557" s="365"/>
      <c r="P557" s="374"/>
      <c r="Q557" s="391"/>
      <c r="R557" s="363"/>
      <c r="S557" s="369"/>
      <c r="T557" s="370"/>
      <c r="U557" s="369"/>
      <c r="V557" s="370"/>
      <c r="W557" s="371"/>
      <c r="X557" s="372"/>
      <c r="Y557" s="371"/>
      <c r="Z557" s="412"/>
      <c r="AA557" s="368"/>
      <c r="AB557" s="368"/>
      <c r="AC557" s="374"/>
      <c r="AD557" s="366"/>
      <c r="AE557" s="375"/>
      <c r="AF557" s="392"/>
      <c r="AG557" s="392"/>
      <c r="AH557" s="344"/>
      <c r="AI557" s="432"/>
      <c r="AJ557" s="433"/>
      <c r="AK557" s="433"/>
      <c r="AL557" s="434"/>
      <c r="AM557" s="434"/>
      <c r="AN557" s="330">
        <f t="shared" si="30"/>
        <v>0</v>
      </c>
      <c r="AO557" s="434"/>
      <c r="AP557" s="434"/>
      <c r="AQ557" s="433"/>
      <c r="AR557" s="435"/>
      <c r="AS557" s="433"/>
      <c r="AT557" s="435"/>
      <c r="AU557" s="435"/>
      <c r="AV557" s="432"/>
      <c r="AW557" s="434"/>
    </row>
    <row r="558" spans="1:49" ht="16.5">
      <c r="A558" s="289">
        <v>43</v>
      </c>
      <c r="B558" s="290" t="s">
        <v>9</v>
      </c>
      <c r="C558" s="291" t="s">
        <v>532</v>
      </c>
      <c r="D558" s="292"/>
      <c r="E558" s="293"/>
      <c r="F558" s="543" t="s">
        <v>533</v>
      </c>
      <c r="G558" s="290" t="s">
        <v>9</v>
      </c>
      <c r="H558" s="294" t="s">
        <v>437</v>
      </c>
      <c r="I558" s="586">
        <v>663</v>
      </c>
      <c r="J558" s="547" t="s">
        <v>206</v>
      </c>
      <c r="K558" s="549" t="s">
        <v>534</v>
      </c>
      <c r="L558" s="549"/>
      <c r="M558" s="547"/>
      <c r="N558" s="290" t="s">
        <v>9</v>
      </c>
      <c r="O558" s="291"/>
      <c r="P558" s="295"/>
      <c r="Q558" s="296"/>
      <c r="R558" s="297" t="s">
        <v>9</v>
      </c>
      <c r="S558" s="298" t="s">
        <v>8</v>
      </c>
      <c r="T558" s="299"/>
      <c r="U558" s="298"/>
      <c r="V558" s="299"/>
      <c r="W558" s="300"/>
      <c r="X558" s="301"/>
      <c r="Y558" s="300"/>
      <c r="Z558" s="388"/>
      <c r="AA558" s="293"/>
      <c r="AB558" s="293"/>
      <c r="AC558" s="295"/>
      <c r="AD558" s="304"/>
      <c r="AE558" s="305"/>
      <c r="AF558" s="306"/>
      <c r="AG558" s="328"/>
      <c r="AH558" s="313">
        <v>170000</v>
      </c>
      <c r="AI558" s="329">
        <f>+AH558*I558</f>
        <v>112710000</v>
      </c>
      <c r="AJ558" s="429"/>
      <c r="AK558" s="429"/>
      <c r="AL558" s="430"/>
      <c r="AM558" s="430"/>
      <c r="AN558" s="311">
        <f t="shared" si="30"/>
        <v>0</v>
      </c>
      <c r="AO558" s="430">
        <f>SUM(AN558:AN562)</f>
        <v>554050</v>
      </c>
      <c r="AP558" s="310">
        <f>+AI558+AL558+AO558</f>
        <v>113264050</v>
      </c>
      <c r="AQ558" s="312">
        <v>0</v>
      </c>
      <c r="AR558" s="313">
        <v>0</v>
      </c>
      <c r="AS558" s="312">
        <v>0</v>
      </c>
      <c r="AT558" s="313">
        <f>AI558*5%</f>
        <v>5635500</v>
      </c>
      <c r="AU558" s="312">
        <f>0.5%*AI558</f>
        <v>563550</v>
      </c>
      <c r="AV558" s="308">
        <f>SUM(AQ558:AU558)</f>
        <v>6199050</v>
      </c>
      <c r="AW558" s="314">
        <f>ROUND(AP558+AV558,-3)</f>
        <v>119463000</v>
      </c>
    </row>
    <row r="559" spans="1:49" ht="16.5">
      <c r="A559" s="315"/>
      <c r="B559" s="316" t="s">
        <v>4</v>
      </c>
      <c r="C559" s="317" t="s">
        <v>535</v>
      </c>
      <c r="D559" s="31"/>
      <c r="E559" s="32"/>
      <c r="F559" s="544"/>
      <c r="G559" s="316" t="s">
        <v>4</v>
      </c>
      <c r="H559" s="318" t="s">
        <v>211</v>
      </c>
      <c r="I559" s="578"/>
      <c r="J559" s="548"/>
      <c r="K559" s="550"/>
      <c r="L559" s="550"/>
      <c r="M559" s="548"/>
      <c r="N559" s="316" t="s">
        <v>4</v>
      </c>
      <c r="O559" s="318"/>
      <c r="P559" s="315"/>
      <c r="Q559" s="319"/>
      <c r="R559" s="316"/>
      <c r="S559" s="320"/>
      <c r="T559" s="321"/>
      <c r="U559" s="320"/>
      <c r="V559" s="321"/>
      <c r="W559" s="322"/>
      <c r="X559" s="323"/>
      <c r="Y559" s="322"/>
      <c r="Z559" s="389"/>
      <c r="AA559" s="31"/>
      <c r="AB559" s="31"/>
      <c r="AC559" s="315"/>
      <c r="AD559" s="326"/>
      <c r="AE559" s="327"/>
      <c r="AF559" s="328"/>
      <c r="AG559" s="328"/>
      <c r="AH559" s="313"/>
      <c r="AI559" s="428"/>
      <c r="AJ559" s="429"/>
      <c r="AK559" s="429"/>
      <c r="AL559" s="430"/>
      <c r="AM559" s="430"/>
      <c r="AN559" s="330">
        <f t="shared" si="30"/>
        <v>0</v>
      </c>
      <c r="AO559" s="430"/>
      <c r="AP559" s="430"/>
      <c r="AQ559" s="429"/>
      <c r="AR559" s="431"/>
      <c r="AS559" s="429"/>
      <c r="AT559" s="431"/>
      <c r="AU559" s="431"/>
      <c r="AV559" s="428"/>
      <c r="AW559" s="430"/>
    </row>
    <row r="560" spans="1:49" ht="16.5">
      <c r="A560" s="315"/>
      <c r="B560" s="316" t="s">
        <v>6</v>
      </c>
      <c r="C560" s="318" t="s">
        <v>265</v>
      </c>
      <c r="D560" s="31"/>
      <c r="E560" s="31"/>
      <c r="F560" s="544"/>
      <c r="G560" s="316" t="s">
        <v>6</v>
      </c>
      <c r="H560" s="318" t="s">
        <v>7</v>
      </c>
      <c r="I560" s="578"/>
      <c r="J560" s="548"/>
      <c r="K560" s="550"/>
      <c r="L560" s="550"/>
      <c r="M560" s="548"/>
      <c r="N560" s="316" t="s">
        <v>6</v>
      </c>
      <c r="O560" s="318"/>
      <c r="P560" s="315"/>
      <c r="Q560" s="319"/>
      <c r="R560" s="316" t="s">
        <v>4</v>
      </c>
      <c r="S560" s="320" t="s">
        <v>3</v>
      </c>
      <c r="T560" s="321">
        <v>2</v>
      </c>
      <c r="U560" s="320">
        <v>1</v>
      </c>
      <c r="V560" s="321" t="s">
        <v>427</v>
      </c>
      <c r="W560" s="322">
        <v>0</v>
      </c>
      <c r="X560" s="323">
        <v>0</v>
      </c>
      <c r="Y560" s="322">
        <v>0</v>
      </c>
      <c r="Z560" s="353" t="s">
        <v>536</v>
      </c>
      <c r="AA560" s="31"/>
      <c r="AB560" s="31"/>
      <c r="AC560" s="315"/>
      <c r="AD560" s="326"/>
      <c r="AE560" s="327"/>
      <c r="AF560" s="328"/>
      <c r="AG560" s="328"/>
      <c r="AH560" s="313"/>
      <c r="AI560" s="329"/>
      <c r="AJ560" s="312"/>
      <c r="AK560" s="429"/>
      <c r="AL560" s="430"/>
      <c r="AM560" s="430">
        <v>1200</v>
      </c>
      <c r="AN560" s="330">
        <f>+AM560*X560</f>
        <v>0</v>
      </c>
      <c r="AO560" s="430"/>
      <c r="AP560" s="314"/>
      <c r="AQ560" s="429"/>
      <c r="AR560" s="313"/>
      <c r="AS560" s="312"/>
      <c r="AT560" s="313"/>
      <c r="AU560" s="312"/>
      <c r="AV560" s="329"/>
      <c r="AW560" s="314"/>
    </row>
    <row r="561" spans="1:49" ht="66">
      <c r="A561" s="315"/>
      <c r="B561" s="316" t="s">
        <v>2</v>
      </c>
      <c r="C561" s="317" t="s">
        <v>518</v>
      </c>
      <c r="D561" s="31"/>
      <c r="E561" s="32"/>
      <c r="F561" s="544"/>
      <c r="G561" s="316"/>
      <c r="H561" s="318"/>
      <c r="I561" s="578"/>
      <c r="J561" s="548"/>
      <c r="K561" s="550"/>
      <c r="L561" s="550"/>
      <c r="M561" s="548"/>
      <c r="N561" s="316"/>
      <c r="O561" s="318"/>
      <c r="P561" s="315"/>
      <c r="Q561" s="319"/>
      <c r="R561" s="316"/>
      <c r="S561" s="320"/>
      <c r="T561" s="321"/>
      <c r="U561" s="320">
        <v>2</v>
      </c>
      <c r="V561" s="321" t="s">
        <v>185</v>
      </c>
      <c r="W561" s="322">
        <v>100</v>
      </c>
      <c r="X561" s="323">
        <v>0</v>
      </c>
      <c r="Y561" s="322">
        <v>0</v>
      </c>
      <c r="Z561" s="353">
        <f>SUM(W561:Y561)</f>
        <v>100</v>
      </c>
      <c r="AA561" s="31"/>
      <c r="AB561" s="31"/>
      <c r="AC561" s="315"/>
      <c r="AD561" s="326"/>
      <c r="AE561" s="327"/>
      <c r="AF561" s="328"/>
      <c r="AG561" s="328"/>
      <c r="AH561" s="313"/>
      <c r="AI561" s="428"/>
      <c r="AJ561" s="312"/>
      <c r="AK561" s="312"/>
      <c r="AL561" s="430"/>
      <c r="AM561" s="430">
        <v>4810</v>
      </c>
      <c r="AN561" s="330">
        <f>+AM561*W561</f>
        <v>481000</v>
      </c>
      <c r="AO561" s="430"/>
      <c r="AP561" s="430"/>
      <c r="AQ561" s="429"/>
      <c r="AR561" s="431"/>
      <c r="AS561" s="429"/>
      <c r="AT561" s="431"/>
      <c r="AU561" s="431"/>
      <c r="AV561" s="428"/>
      <c r="AW561" s="430"/>
    </row>
    <row r="562" spans="1:49" ht="16.5">
      <c r="A562" s="374"/>
      <c r="B562" s="363" t="s">
        <v>1</v>
      </c>
      <c r="C562" s="383" t="s">
        <v>537</v>
      </c>
      <c r="D562" s="368"/>
      <c r="E562" s="390"/>
      <c r="F562" s="551"/>
      <c r="G562" s="363"/>
      <c r="H562" s="365"/>
      <c r="I562" s="579"/>
      <c r="J562" s="553"/>
      <c r="K562" s="554"/>
      <c r="L562" s="554"/>
      <c r="M562" s="553"/>
      <c r="N562" s="363"/>
      <c r="O562" s="365"/>
      <c r="P562" s="374"/>
      <c r="Q562" s="391"/>
      <c r="R562" s="363"/>
      <c r="S562" s="369"/>
      <c r="T562" s="370"/>
      <c r="U562" s="369"/>
      <c r="V562" s="321" t="s">
        <v>185</v>
      </c>
      <c r="W562" s="371"/>
      <c r="X562" s="372"/>
      <c r="Y562" s="371">
        <v>30</v>
      </c>
      <c r="Z562" s="398"/>
      <c r="AA562" s="368"/>
      <c r="AB562" s="368"/>
      <c r="AC562" s="374"/>
      <c r="AD562" s="366"/>
      <c r="AE562" s="375"/>
      <c r="AF562" s="392"/>
      <c r="AG562" s="392"/>
      <c r="AH562" s="344"/>
      <c r="AI562" s="432"/>
      <c r="AJ562" s="433"/>
      <c r="AK562" s="346"/>
      <c r="AL562" s="434"/>
      <c r="AM562" s="347">
        <v>2435</v>
      </c>
      <c r="AN562" s="330">
        <f>+AM562*Y562</f>
        <v>73050</v>
      </c>
      <c r="AO562" s="434"/>
      <c r="AP562" s="434"/>
      <c r="AQ562" s="433"/>
      <c r="AR562" s="435"/>
      <c r="AS562" s="433"/>
      <c r="AT562" s="435"/>
      <c r="AU562" s="435"/>
      <c r="AV562" s="432"/>
      <c r="AW562" s="434"/>
    </row>
    <row r="563" spans="1:49" ht="16.5">
      <c r="A563" s="355">
        <v>44</v>
      </c>
      <c r="B563" s="290" t="s">
        <v>9</v>
      </c>
      <c r="C563" s="291" t="s">
        <v>513</v>
      </c>
      <c r="D563" s="290"/>
      <c r="E563" s="291"/>
      <c r="F563" s="555" t="s">
        <v>538</v>
      </c>
      <c r="G563" s="290" t="s">
        <v>9</v>
      </c>
      <c r="H563" s="294" t="s">
        <v>437</v>
      </c>
      <c r="I563" s="576">
        <v>267</v>
      </c>
      <c r="J563" s="547" t="s">
        <v>206</v>
      </c>
      <c r="K563" s="549" t="s">
        <v>539</v>
      </c>
      <c r="L563" s="566" t="s">
        <v>11</v>
      </c>
      <c r="M563" s="568" t="s">
        <v>11</v>
      </c>
      <c r="N563" s="290" t="s">
        <v>9</v>
      </c>
      <c r="O563" s="294"/>
      <c r="P563" s="304"/>
      <c r="Q563" s="378"/>
      <c r="R563" s="292" t="s">
        <v>9</v>
      </c>
      <c r="S563" s="293" t="s">
        <v>8</v>
      </c>
      <c r="T563" s="295"/>
      <c r="U563" s="293"/>
      <c r="V563" s="295"/>
      <c r="W563" s="393"/>
      <c r="X563" s="394"/>
      <c r="Y563" s="393"/>
      <c r="Z563" s="388"/>
      <c r="AA563" s="292"/>
      <c r="AB563" s="351"/>
      <c r="AC563" s="295"/>
      <c r="AD563" s="572"/>
      <c r="AE563" s="547"/>
      <c r="AF563" s="573"/>
      <c r="AG563" s="360"/>
      <c r="AH563" s="313">
        <v>170000</v>
      </c>
      <c r="AI563" s="329">
        <f>+AH563*I563</f>
        <v>45390000</v>
      </c>
      <c r="AJ563" s="429"/>
      <c r="AK563" s="312"/>
      <c r="AL563" s="430"/>
      <c r="AM563" s="430"/>
      <c r="AN563" s="311">
        <f t="shared" si="30"/>
        <v>0</v>
      </c>
      <c r="AO563" s="430">
        <f>SUM(AN563:AN567)</f>
        <v>630400</v>
      </c>
      <c r="AP563" s="310">
        <f>+AI563+AL563+AO563</f>
        <v>46020400</v>
      </c>
      <c r="AQ563" s="312">
        <v>0</v>
      </c>
      <c r="AR563" s="313">
        <v>0</v>
      </c>
      <c r="AS563" s="312">
        <v>0</v>
      </c>
      <c r="AT563" s="313">
        <f>AI563*5%</f>
        <v>2269500</v>
      </c>
      <c r="AU563" s="312">
        <f>0.5%*AI563</f>
        <v>226950</v>
      </c>
      <c r="AV563" s="308">
        <f>SUM(AQ563:AU563)</f>
        <v>2496450</v>
      </c>
      <c r="AW563" s="314">
        <f>ROUND(AP563+AV563,-3)</f>
        <v>48517000</v>
      </c>
    </row>
    <row r="564" spans="1:49" ht="16.5">
      <c r="A564" s="316"/>
      <c r="B564" s="316" t="s">
        <v>4</v>
      </c>
      <c r="C564" s="317" t="s">
        <v>516</v>
      </c>
      <c r="D564" s="316"/>
      <c r="E564" s="317"/>
      <c r="F564" s="557"/>
      <c r="G564" s="316" t="s">
        <v>4</v>
      </c>
      <c r="H564" s="318" t="s">
        <v>211</v>
      </c>
      <c r="I564" s="561"/>
      <c r="J564" s="548"/>
      <c r="K564" s="550"/>
      <c r="L564" s="550"/>
      <c r="M564" s="570"/>
      <c r="N564" s="316" t="s">
        <v>4</v>
      </c>
      <c r="O564" s="317"/>
      <c r="P564" s="326"/>
      <c r="Q564" s="359"/>
      <c r="R564" s="31" t="s">
        <v>4</v>
      </c>
      <c r="S564" s="31" t="s">
        <v>3</v>
      </c>
      <c r="T564" s="315">
        <v>2</v>
      </c>
      <c r="U564" s="31">
        <v>1</v>
      </c>
      <c r="V564" s="315" t="s">
        <v>427</v>
      </c>
      <c r="W564" s="335">
        <v>0</v>
      </c>
      <c r="X564" s="336">
        <v>267</v>
      </c>
      <c r="Y564" s="335">
        <v>0</v>
      </c>
      <c r="Z564" s="332" t="s">
        <v>540</v>
      </c>
      <c r="AA564" s="31"/>
      <c r="AB564" s="32"/>
      <c r="AC564" s="315"/>
      <c r="AD564" s="570"/>
      <c r="AE564" s="548"/>
      <c r="AF564" s="574"/>
      <c r="AG564" s="360"/>
      <c r="AH564" s="313"/>
      <c r="AI564" s="428"/>
      <c r="AJ564" s="429"/>
      <c r="AK564" s="312"/>
      <c r="AL564" s="430"/>
      <c r="AM564" s="430">
        <v>1200</v>
      </c>
      <c r="AN564" s="330">
        <f t="shared" si="30"/>
        <v>320400</v>
      </c>
      <c r="AO564" s="430"/>
      <c r="AP564" s="430"/>
      <c r="AQ564" s="429"/>
      <c r="AR564" s="431"/>
      <c r="AS564" s="429"/>
      <c r="AT564" s="431"/>
      <c r="AU564" s="431"/>
      <c r="AV564" s="428"/>
      <c r="AW564" s="430"/>
    </row>
    <row r="565" spans="1:49" ht="16.5">
      <c r="A565" s="316"/>
      <c r="B565" s="316" t="s">
        <v>6</v>
      </c>
      <c r="C565" s="318" t="s">
        <v>517</v>
      </c>
      <c r="D565" s="316"/>
      <c r="E565" s="318"/>
      <c r="F565" s="557"/>
      <c r="G565" s="316" t="s">
        <v>6</v>
      </c>
      <c r="H565" s="318" t="s">
        <v>7</v>
      </c>
      <c r="I565" s="561"/>
      <c r="J565" s="548"/>
      <c r="K565" s="550"/>
      <c r="L565" s="550"/>
      <c r="M565" s="570"/>
      <c r="N565" s="316" t="s">
        <v>6</v>
      </c>
      <c r="O565" s="450"/>
      <c r="P565" s="326"/>
      <c r="Q565" s="359"/>
      <c r="R565" s="31"/>
      <c r="S565" s="31"/>
      <c r="T565" s="315"/>
      <c r="U565" s="31">
        <v>2</v>
      </c>
      <c r="V565" s="315" t="s">
        <v>185</v>
      </c>
      <c r="W565" s="335">
        <v>0</v>
      </c>
      <c r="X565" s="336">
        <v>100</v>
      </c>
      <c r="Y565" s="335">
        <v>0</v>
      </c>
      <c r="Z565" s="325">
        <f>SUM(W565:Y565)</f>
        <v>100</v>
      </c>
      <c r="AA565" s="31"/>
      <c r="AB565" s="32"/>
      <c r="AC565" s="315"/>
      <c r="AD565" s="570"/>
      <c r="AE565" s="548"/>
      <c r="AF565" s="574"/>
      <c r="AG565" s="360"/>
      <c r="AH565" s="313"/>
      <c r="AI565" s="428"/>
      <c r="AJ565" s="429"/>
      <c r="AK565" s="312"/>
      <c r="AL565" s="430"/>
      <c r="AM565" s="430">
        <v>3100</v>
      </c>
      <c r="AN565" s="330">
        <f t="shared" si="30"/>
        <v>310000</v>
      </c>
      <c r="AO565" s="430"/>
      <c r="AP565" s="430"/>
      <c r="AQ565" s="429"/>
      <c r="AR565" s="431"/>
      <c r="AS565" s="429"/>
      <c r="AT565" s="431"/>
      <c r="AU565" s="431"/>
      <c r="AV565" s="428"/>
      <c r="AW565" s="430"/>
    </row>
    <row r="566" spans="1:49" ht="66">
      <c r="A566" s="316"/>
      <c r="B566" s="316" t="s">
        <v>2</v>
      </c>
      <c r="C566" s="317" t="s">
        <v>518</v>
      </c>
      <c r="D566" s="316"/>
      <c r="E566" s="317"/>
      <c r="F566" s="557"/>
      <c r="G566" s="316"/>
      <c r="H566" s="318"/>
      <c r="I566" s="561"/>
      <c r="J566" s="548"/>
      <c r="K566" s="550"/>
      <c r="L566" s="550"/>
      <c r="M566" s="570"/>
      <c r="N566" s="316"/>
      <c r="O566" s="317"/>
      <c r="P566" s="31"/>
      <c r="Q566" s="414"/>
      <c r="R566" s="31"/>
      <c r="S566" s="31"/>
      <c r="T566" s="315"/>
      <c r="U566" s="31"/>
      <c r="V566" s="315"/>
      <c r="W566" s="335"/>
      <c r="X566" s="336"/>
      <c r="Y566" s="335"/>
      <c r="Z566" s="389"/>
      <c r="AA566" s="31"/>
      <c r="AB566" s="32"/>
      <c r="AC566" s="315"/>
      <c r="AD566" s="570"/>
      <c r="AE566" s="548"/>
      <c r="AF566" s="574"/>
      <c r="AG566" s="360"/>
      <c r="AH566" s="313"/>
      <c r="AI566" s="428"/>
      <c r="AJ566" s="429"/>
      <c r="AK566" s="312"/>
      <c r="AL566" s="430"/>
      <c r="AM566" s="430"/>
      <c r="AN566" s="330">
        <f t="shared" si="30"/>
        <v>0</v>
      </c>
      <c r="AO566" s="430"/>
      <c r="AP566" s="430"/>
      <c r="AQ566" s="429"/>
      <c r="AR566" s="431"/>
      <c r="AS566" s="429"/>
      <c r="AT566" s="431"/>
      <c r="AU566" s="431"/>
      <c r="AV566" s="428"/>
      <c r="AW566" s="430"/>
    </row>
    <row r="567" spans="1:49" ht="16.5">
      <c r="A567" s="316"/>
      <c r="B567" s="316" t="s">
        <v>1</v>
      </c>
      <c r="C567" s="383" t="s">
        <v>520</v>
      </c>
      <c r="D567" s="316"/>
      <c r="E567" s="317"/>
      <c r="F567" s="557"/>
      <c r="G567" s="316"/>
      <c r="H567" s="318"/>
      <c r="I567" s="561"/>
      <c r="J567" s="553"/>
      <c r="K567" s="554"/>
      <c r="L567" s="550"/>
      <c r="M567" s="570"/>
      <c r="N567" s="316"/>
      <c r="O567" s="317"/>
      <c r="P567" s="31"/>
      <c r="Q567" s="414"/>
      <c r="R567" s="31"/>
      <c r="S567" s="31"/>
      <c r="T567" s="315"/>
      <c r="U567" s="31"/>
      <c r="V567" s="315"/>
      <c r="W567" s="335"/>
      <c r="X567" s="336"/>
      <c r="Y567" s="335"/>
      <c r="Z567" s="389"/>
      <c r="AA567" s="31"/>
      <c r="AB567" s="32"/>
      <c r="AC567" s="315"/>
      <c r="AD567" s="570"/>
      <c r="AE567" s="548"/>
      <c r="AF567" s="574"/>
      <c r="AG567" s="360"/>
      <c r="AH567" s="344"/>
      <c r="AI567" s="432"/>
      <c r="AJ567" s="433"/>
      <c r="AK567" s="346"/>
      <c r="AL567" s="434"/>
      <c r="AM567" s="434"/>
      <c r="AN567" s="330">
        <f t="shared" si="30"/>
        <v>0</v>
      </c>
      <c r="AO567" s="434"/>
      <c r="AP567" s="434"/>
      <c r="AQ567" s="433"/>
      <c r="AR567" s="435"/>
      <c r="AS567" s="433"/>
      <c r="AT567" s="435"/>
      <c r="AU567" s="435"/>
      <c r="AV567" s="432"/>
      <c r="AW567" s="434"/>
    </row>
    <row r="568" spans="1:49" ht="16.5">
      <c r="A568" s="289">
        <v>45</v>
      </c>
      <c r="B568" s="290" t="s">
        <v>9</v>
      </c>
      <c r="C568" s="291" t="s">
        <v>541</v>
      </c>
      <c r="D568" s="292"/>
      <c r="E568" s="293"/>
      <c r="F568" s="543" t="s">
        <v>542</v>
      </c>
      <c r="G568" s="290" t="s">
        <v>9</v>
      </c>
      <c r="H568" s="294" t="s">
        <v>437</v>
      </c>
      <c r="I568" s="577">
        <v>410</v>
      </c>
      <c r="J568" s="572" t="s">
        <v>206</v>
      </c>
      <c r="K568" s="549" t="s">
        <v>543</v>
      </c>
      <c r="L568" s="580" t="s">
        <v>11</v>
      </c>
      <c r="M568" s="583" t="s">
        <v>11</v>
      </c>
      <c r="N568" s="290" t="s">
        <v>9</v>
      </c>
      <c r="O568" s="291"/>
      <c r="P568" s="295"/>
      <c r="Q568" s="451"/>
      <c r="R568" s="290" t="s">
        <v>9</v>
      </c>
      <c r="S568" s="298" t="s">
        <v>8</v>
      </c>
      <c r="T568" s="299">
        <v>1</v>
      </c>
      <c r="U568" s="298">
        <v>1</v>
      </c>
      <c r="V568" s="299" t="s">
        <v>256</v>
      </c>
      <c r="W568" s="300">
        <v>0</v>
      </c>
      <c r="X568" s="301">
        <v>10</v>
      </c>
      <c r="Y568" s="302">
        <v>0</v>
      </c>
      <c r="Z568" s="350">
        <f>SUM(W568:Y568)</f>
        <v>10</v>
      </c>
      <c r="AA568" s="452"/>
      <c r="AB568" s="351"/>
      <c r="AC568" s="295"/>
      <c r="AD568" s="572"/>
      <c r="AE568" s="547"/>
      <c r="AF568" s="549"/>
      <c r="AG568" s="328"/>
      <c r="AH568" s="313">
        <v>170000</v>
      </c>
      <c r="AI568" s="329">
        <f>+AH568*I568</f>
        <v>69700000</v>
      </c>
      <c r="AJ568" s="429"/>
      <c r="AK568" s="312"/>
      <c r="AL568" s="430"/>
      <c r="AM568" s="430">
        <v>4620</v>
      </c>
      <c r="AN568" s="311">
        <f t="shared" si="30"/>
        <v>46200</v>
      </c>
      <c r="AO568" s="430">
        <f>SUM(AN568:AN572)</f>
        <v>538200</v>
      </c>
      <c r="AP568" s="310">
        <f>+AI568+AL568+AO568</f>
        <v>70238200</v>
      </c>
      <c r="AQ568" s="312">
        <v>0</v>
      </c>
      <c r="AR568" s="313">
        <v>0</v>
      </c>
      <c r="AS568" s="312">
        <v>0</v>
      </c>
      <c r="AT568" s="313">
        <f>AI568*5%</f>
        <v>3485000</v>
      </c>
      <c r="AU568" s="312">
        <f>0.5%*AI568</f>
        <v>348500</v>
      </c>
      <c r="AV568" s="308">
        <f>SUM(AQ568:AU568)</f>
        <v>3833500</v>
      </c>
      <c r="AW568" s="314">
        <f>ROUND(AP568+AV568,-3)</f>
        <v>74072000</v>
      </c>
    </row>
    <row r="569" spans="1:49" ht="16.5">
      <c r="A569" s="315"/>
      <c r="B569" s="316" t="s">
        <v>4</v>
      </c>
      <c r="C569" s="317" t="s">
        <v>544</v>
      </c>
      <c r="D569" s="31"/>
      <c r="E569" s="32"/>
      <c r="F569" s="544"/>
      <c r="G569" s="316" t="s">
        <v>4</v>
      </c>
      <c r="H569" s="318" t="s">
        <v>211</v>
      </c>
      <c r="I569" s="578"/>
      <c r="J569" s="570"/>
      <c r="K569" s="550"/>
      <c r="L569" s="581"/>
      <c r="M569" s="584"/>
      <c r="N569" s="316" t="s">
        <v>4</v>
      </c>
      <c r="O569" s="317"/>
      <c r="P569" s="327"/>
      <c r="Q569" s="352"/>
      <c r="R569" s="316" t="s">
        <v>4</v>
      </c>
      <c r="S569" s="320" t="s">
        <v>3</v>
      </c>
      <c r="T569" s="321"/>
      <c r="U569" s="320">
        <v>1</v>
      </c>
      <c r="V569" s="321" t="s">
        <v>427</v>
      </c>
      <c r="W569" s="322">
        <v>0</v>
      </c>
      <c r="X569" s="323">
        <v>410</v>
      </c>
      <c r="Y569" s="324">
        <v>0</v>
      </c>
      <c r="Z569" s="332" t="s">
        <v>545</v>
      </c>
      <c r="AA569" s="453"/>
      <c r="AB569" s="32"/>
      <c r="AC569" s="315"/>
      <c r="AD569" s="570"/>
      <c r="AE569" s="548"/>
      <c r="AF569" s="550"/>
      <c r="AG569" s="328"/>
      <c r="AH569" s="313"/>
      <c r="AI569" s="428"/>
      <c r="AJ569" s="429"/>
      <c r="AK569" s="312"/>
      <c r="AL569" s="430"/>
      <c r="AM569" s="430">
        <v>1200</v>
      </c>
      <c r="AN569" s="330">
        <f t="shared" si="30"/>
        <v>492000</v>
      </c>
      <c r="AO569" s="430"/>
      <c r="AP569" s="430"/>
      <c r="AQ569" s="429"/>
      <c r="AR569" s="431"/>
      <c r="AS569" s="429"/>
      <c r="AT569" s="431"/>
      <c r="AU569" s="431"/>
      <c r="AV569" s="428"/>
      <c r="AW569" s="430"/>
    </row>
    <row r="570" spans="1:49" ht="16.5">
      <c r="A570" s="315"/>
      <c r="B570" s="316" t="s">
        <v>6</v>
      </c>
      <c r="C570" s="318" t="s">
        <v>265</v>
      </c>
      <c r="D570" s="31"/>
      <c r="E570" s="31"/>
      <c r="F570" s="544"/>
      <c r="G570" s="316" t="s">
        <v>6</v>
      </c>
      <c r="H570" s="318" t="s">
        <v>7</v>
      </c>
      <c r="I570" s="578"/>
      <c r="J570" s="570"/>
      <c r="K570" s="550"/>
      <c r="L570" s="581"/>
      <c r="M570" s="584"/>
      <c r="N570" s="316" t="s">
        <v>6</v>
      </c>
      <c r="O570" s="317"/>
      <c r="P570" s="315"/>
      <c r="Q570" s="319"/>
      <c r="R570" s="316"/>
      <c r="S570" s="31"/>
      <c r="T570" s="315"/>
      <c r="U570" s="407"/>
      <c r="V570" s="315"/>
      <c r="W570" s="405"/>
      <c r="X570" s="406"/>
      <c r="Y570" s="405"/>
      <c r="Z570" s="440"/>
      <c r="AA570" s="31"/>
      <c r="AB570" s="32"/>
      <c r="AC570" s="315"/>
      <c r="AD570" s="570"/>
      <c r="AE570" s="548"/>
      <c r="AF570" s="550"/>
      <c r="AG570" s="328"/>
      <c r="AH570" s="313"/>
      <c r="AI570" s="428"/>
      <c r="AJ570" s="429"/>
      <c r="AK570" s="312"/>
      <c r="AL570" s="430"/>
      <c r="AM570" s="430"/>
      <c r="AN570" s="330">
        <f t="shared" si="30"/>
        <v>0</v>
      </c>
      <c r="AO570" s="430"/>
      <c r="AP570" s="430"/>
      <c r="AQ570" s="429"/>
      <c r="AR570" s="431"/>
      <c r="AS570" s="429"/>
      <c r="AT570" s="431"/>
      <c r="AU570" s="431"/>
      <c r="AV570" s="428"/>
      <c r="AW570" s="430"/>
    </row>
    <row r="571" spans="1:49" ht="66">
      <c r="A571" s="315"/>
      <c r="B571" s="316" t="s">
        <v>2</v>
      </c>
      <c r="C571" s="317" t="s">
        <v>546</v>
      </c>
      <c r="D571" s="31"/>
      <c r="E571" s="32"/>
      <c r="F571" s="544"/>
      <c r="G571" s="316"/>
      <c r="H571" s="318"/>
      <c r="I571" s="578"/>
      <c r="J571" s="570"/>
      <c r="K571" s="550"/>
      <c r="L571" s="581"/>
      <c r="M571" s="584"/>
      <c r="N571" s="316"/>
      <c r="O571" s="317"/>
      <c r="P571" s="315"/>
      <c r="Q571" s="319"/>
      <c r="R571" s="316"/>
      <c r="S571" s="31"/>
      <c r="T571" s="315"/>
      <c r="U571" s="407"/>
      <c r="V571" s="315"/>
      <c r="W571" s="405"/>
      <c r="X571" s="406"/>
      <c r="Y571" s="405"/>
      <c r="Z571" s="440"/>
      <c r="AA571" s="31"/>
      <c r="AB571" s="32"/>
      <c r="AC571" s="315"/>
      <c r="AD571" s="570"/>
      <c r="AE571" s="548"/>
      <c r="AF571" s="550"/>
      <c r="AG571" s="328"/>
      <c r="AH571" s="313"/>
      <c r="AI571" s="428"/>
      <c r="AJ571" s="429"/>
      <c r="AK571" s="429"/>
      <c r="AL571" s="430"/>
      <c r="AM571" s="430"/>
      <c r="AN571" s="330">
        <f t="shared" si="30"/>
        <v>0</v>
      </c>
      <c r="AO571" s="430"/>
      <c r="AP571" s="430"/>
      <c r="AQ571" s="429"/>
      <c r="AR571" s="431"/>
      <c r="AS571" s="429"/>
      <c r="AT571" s="431"/>
      <c r="AU571" s="431"/>
      <c r="AV571" s="428"/>
      <c r="AW571" s="430"/>
    </row>
    <row r="572" spans="1:49" ht="16.5">
      <c r="A572" s="374"/>
      <c r="B572" s="363" t="s">
        <v>1</v>
      </c>
      <c r="C572" s="383" t="s">
        <v>547</v>
      </c>
      <c r="D572" s="368"/>
      <c r="E572" s="390"/>
      <c r="F572" s="551"/>
      <c r="G572" s="363"/>
      <c r="H572" s="365"/>
      <c r="I572" s="579"/>
      <c r="J572" s="571"/>
      <c r="K572" s="554"/>
      <c r="L572" s="582"/>
      <c r="M572" s="585"/>
      <c r="N572" s="363"/>
      <c r="O572" s="364"/>
      <c r="P572" s="374"/>
      <c r="Q572" s="391"/>
      <c r="R572" s="363"/>
      <c r="S572" s="368"/>
      <c r="T572" s="374"/>
      <c r="U572" s="408"/>
      <c r="V572" s="374"/>
      <c r="W572" s="409"/>
      <c r="X572" s="410"/>
      <c r="Y572" s="409"/>
      <c r="Z572" s="403"/>
      <c r="AA572" s="368"/>
      <c r="AB572" s="386"/>
      <c r="AC572" s="374"/>
      <c r="AD572" s="571"/>
      <c r="AE572" s="553"/>
      <c r="AF572" s="554"/>
      <c r="AG572" s="392"/>
      <c r="AH572" s="344"/>
      <c r="AI572" s="432"/>
      <c r="AJ572" s="346"/>
      <c r="AK572" s="433"/>
      <c r="AL572" s="434"/>
      <c r="AM572" s="434"/>
      <c r="AN572" s="330">
        <f t="shared" si="30"/>
        <v>0</v>
      </c>
      <c r="AO572" s="434"/>
      <c r="AP572" s="434"/>
      <c r="AQ572" s="433"/>
      <c r="AR572" s="435"/>
      <c r="AS572" s="433"/>
      <c r="AT572" s="435"/>
      <c r="AU572" s="435"/>
      <c r="AV572" s="432"/>
      <c r="AW572" s="434"/>
    </row>
    <row r="573" spans="1:49" ht="16.5">
      <c r="A573" s="355">
        <v>46</v>
      </c>
      <c r="B573" s="290" t="s">
        <v>9</v>
      </c>
      <c r="C573" s="291" t="s">
        <v>548</v>
      </c>
      <c r="D573" s="290" t="s">
        <v>9</v>
      </c>
      <c r="E573" s="294" t="s">
        <v>431</v>
      </c>
      <c r="F573" s="543" t="s">
        <v>549</v>
      </c>
      <c r="G573" s="290" t="s">
        <v>9</v>
      </c>
      <c r="H573" s="294"/>
      <c r="I573" s="545">
        <v>942</v>
      </c>
      <c r="J573" s="327"/>
      <c r="K573" s="454"/>
      <c r="L573" s="328"/>
      <c r="M573" s="327"/>
      <c r="N573" s="290" t="s">
        <v>9</v>
      </c>
      <c r="O573" s="294"/>
      <c r="P573" s="293"/>
      <c r="Q573" s="356"/>
      <c r="R573" s="293" t="s">
        <v>9</v>
      </c>
      <c r="S573" s="293" t="s">
        <v>8</v>
      </c>
      <c r="T573" s="295"/>
      <c r="U573" s="436"/>
      <c r="V573" s="437"/>
      <c r="W573" s="438"/>
      <c r="X573" s="439"/>
      <c r="Y573" s="438"/>
      <c r="Z573" s="446"/>
      <c r="AA573" s="293"/>
      <c r="AB573" s="351"/>
      <c r="AC573" s="305"/>
      <c r="AD573" s="304"/>
      <c r="AE573" s="305"/>
      <c r="AF573" s="358"/>
      <c r="AG573" s="360"/>
      <c r="AH573" s="313">
        <v>170000</v>
      </c>
      <c r="AI573" s="329">
        <f>+AH573*I573</f>
        <v>160140000</v>
      </c>
      <c r="AJ573" s="312"/>
      <c r="AK573" s="312"/>
      <c r="AL573" s="430"/>
      <c r="AM573" s="430"/>
      <c r="AN573" s="311">
        <f t="shared" si="30"/>
        <v>0</v>
      </c>
      <c r="AO573" s="430">
        <f>SUM(AN573:AN577)</f>
        <v>0</v>
      </c>
      <c r="AP573" s="310">
        <f>+AI573+AL573+AO573</f>
        <v>160140000</v>
      </c>
      <c r="AQ573" s="312">
        <v>0</v>
      </c>
      <c r="AR573" s="313">
        <v>0</v>
      </c>
      <c r="AS573" s="312">
        <v>0</v>
      </c>
      <c r="AT573" s="313">
        <f>AI573*5%</f>
        <v>8007000</v>
      </c>
      <c r="AU573" s="312">
        <f>0.5%*AI573</f>
        <v>800700</v>
      </c>
      <c r="AV573" s="308">
        <f>SUM(AQ573:AU573)</f>
        <v>8807700</v>
      </c>
      <c r="AW573" s="314">
        <f>ROUND(AP573+AV573,-3)</f>
        <v>168948000</v>
      </c>
    </row>
    <row r="574" spans="1:49" ht="16.5">
      <c r="A574" s="316"/>
      <c r="B574" s="316" t="s">
        <v>4</v>
      </c>
      <c r="C574" s="317"/>
      <c r="D574" s="316" t="s">
        <v>4</v>
      </c>
      <c r="E574" s="317" t="s">
        <v>433</v>
      </c>
      <c r="F574" s="544"/>
      <c r="G574" s="316" t="s">
        <v>4</v>
      </c>
      <c r="H574" s="318" t="s">
        <v>211</v>
      </c>
      <c r="I574" s="546"/>
      <c r="J574" s="327"/>
      <c r="K574" s="454"/>
      <c r="L574" s="328"/>
      <c r="M574" s="327"/>
      <c r="N574" s="316" t="s">
        <v>4</v>
      </c>
      <c r="O574" s="317"/>
      <c r="P574" s="31"/>
      <c r="Q574" s="414"/>
      <c r="R574" s="31"/>
      <c r="S574" s="31"/>
      <c r="T574" s="315"/>
      <c r="U574" s="407"/>
      <c r="V574" s="334"/>
      <c r="W574" s="405"/>
      <c r="X574" s="406"/>
      <c r="Y574" s="405"/>
      <c r="Z574" s="389"/>
      <c r="AA574" s="31"/>
      <c r="AB574" s="32"/>
      <c r="AC574" s="327"/>
      <c r="AD574" s="326"/>
      <c r="AE574" s="327"/>
      <c r="AF574" s="360"/>
      <c r="AG574" s="360"/>
      <c r="AH574" s="313"/>
      <c r="AI574" s="428"/>
      <c r="AJ574" s="312"/>
      <c r="AK574" s="312"/>
      <c r="AL574" s="430"/>
      <c r="AM574" s="430"/>
      <c r="AN574" s="330">
        <f t="shared" si="30"/>
        <v>0</v>
      </c>
      <c r="AO574" s="430"/>
      <c r="AP574" s="430"/>
      <c r="AQ574" s="429"/>
      <c r="AR574" s="431"/>
      <c r="AS574" s="429"/>
      <c r="AT574" s="431"/>
      <c r="AU574" s="431"/>
      <c r="AV574" s="428"/>
      <c r="AW574" s="430"/>
    </row>
    <row r="575" spans="1:49" ht="16.5">
      <c r="A575" s="316"/>
      <c r="B575" s="316" t="s">
        <v>6</v>
      </c>
      <c r="C575" s="318"/>
      <c r="D575" s="316" t="s">
        <v>6</v>
      </c>
      <c r="E575" s="318" t="s">
        <v>258</v>
      </c>
      <c r="F575" s="544"/>
      <c r="G575" s="316" t="s">
        <v>6</v>
      </c>
      <c r="H575" s="318" t="s">
        <v>7</v>
      </c>
      <c r="I575" s="546"/>
      <c r="J575" s="327"/>
      <c r="K575" s="454"/>
      <c r="L575" s="328"/>
      <c r="M575" s="327"/>
      <c r="N575" s="316" t="s">
        <v>6</v>
      </c>
      <c r="O575" s="317"/>
      <c r="P575" s="31"/>
      <c r="Q575" s="414"/>
      <c r="R575" s="31" t="s">
        <v>4</v>
      </c>
      <c r="S575" s="31" t="s">
        <v>3</v>
      </c>
      <c r="T575" s="315"/>
      <c r="U575" s="407"/>
      <c r="V575" s="334"/>
      <c r="W575" s="405"/>
      <c r="X575" s="406"/>
      <c r="Y575" s="405"/>
      <c r="Z575" s="389"/>
      <c r="AA575" s="31"/>
      <c r="AB575" s="32"/>
      <c r="AC575" s="327"/>
      <c r="AD575" s="326"/>
      <c r="AE575" s="327"/>
      <c r="AF575" s="360"/>
      <c r="AG575" s="360"/>
      <c r="AH575" s="313"/>
      <c r="AI575" s="428"/>
      <c r="AJ575" s="429"/>
      <c r="AK575" s="312"/>
      <c r="AL575" s="430"/>
      <c r="AM575" s="430"/>
      <c r="AN575" s="330">
        <f t="shared" si="30"/>
        <v>0</v>
      </c>
      <c r="AO575" s="430"/>
      <c r="AP575" s="430"/>
      <c r="AQ575" s="429"/>
      <c r="AR575" s="431"/>
      <c r="AS575" s="429"/>
      <c r="AT575" s="431"/>
      <c r="AU575" s="431"/>
      <c r="AV575" s="428"/>
      <c r="AW575" s="430"/>
    </row>
    <row r="576" spans="1:49" ht="82.5">
      <c r="A576" s="316"/>
      <c r="B576" s="316" t="s">
        <v>2</v>
      </c>
      <c r="C576" s="317"/>
      <c r="D576" s="316" t="s">
        <v>2</v>
      </c>
      <c r="E576" s="317" t="s">
        <v>434</v>
      </c>
      <c r="F576" s="544"/>
      <c r="G576" s="316"/>
      <c r="H576" s="318"/>
      <c r="I576" s="546"/>
      <c r="J576" s="327"/>
      <c r="K576" s="454"/>
      <c r="L576" s="328"/>
      <c r="M576" s="327"/>
      <c r="N576" s="316"/>
      <c r="O576" s="317"/>
      <c r="P576" s="31"/>
      <c r="Q576" s="414"/>
      <c r="R576" s="31"/>
      <c r="S576" s="31"/>
      <c r="T576" s="315"/>
      <c r="U576" s="407"/>
      <c r="V576" s="334"/>
      <c r="W576" s="405"/>
      <c r="X576" s="406"/>
      <c r="Y576" s="405"/>
      <c r="Z576" s="389"/>
      <c r="AA576" s="31"/>
      <c r="AB576" s="32"/>
      <c r="AC576" s="327"/>
      <c r="AD576" s="326"/>
      <c r="AE576" s="327"/>
      <c r="AF576" s="360"/>
      <c r="AG576" s="360"/>
      <c r="AH576" s="313"/>
      <c r="AI576" s="428"/>
      <c r="AJ576" s="429"/>
      <c r="AK576" s="312"/>
      <c r="AL576" s="430"/>
      <c r="AM576" s="430"/>
      <c r="AN576" s="330">
        <f t="shared" si="30"/>
        <v>0</v>
      </c>
      <c r="AO576" s="430"/>
      <c r="AP576" s="430"/>
      <c r="AQ576" s="429"/>
      <c r="AR576" s="431"/>
      <c r="AS576" s="429"/>
      <c r="AT576" s="431"/>
      <c r="AU576" s="431"/>
      <c r="AV576" s="428"/>
      <c r="AW576" s="430"/>
    </row>
    <row r="577" spans="1:49" ht="16.5">
      <c r="A577" s="316"/>
      <c r="B577" s="363" t="s">
        <v>1</v>
      </c>
      <c r="C577" s="383"/>
      <c r="D577" s="363" t="s">
        <v>1</v>
      </c>
      <c r="E577" s="383" t="s">
        <v>435</v>
      </c>
      <c r="F577" s="551"/>
      <c r="G577" s="316"/>
      <c r="H577" s="318"/>
      <c r="I577" s="367"/>
      <c r="J577" s="327"/>
      <c r="K577" s="454"/>
      <c r="L577" s="328"/>
      <c r="M577" s="327"/>
      <c r="N577" s="316"/>
      <c r="O577" s="317"/>
      <c r="P577" s="31"/>
      <c r="Q577" s="414"/>
      <c r="R577" s="31"/>
      <c r="S577" s="31"/>
      <c r="T577" s="315"/>
      <c r="U577" s="407"/>
      <c r="V577" s="334"/>
      <c r="W577" s="405"/>
      <c r="X577" s="406"/>
      <c r="Y577" s="405"/>
      <c r="Z577" s="389"/>
      <c r="AA577" s="31"/>
      <c r="AB577" s="32"/>
      <c r="AC577" s="327"/>
      <c r="AD577" s="326"/>
      <c r="AE577" s="327"/>
      <c r="AF577" s="360"/>
      <c r="AG577" s="360"/>
      <c r="AH577" s="344"/>
      <c r="AI577" s="432"/>
      <c r="AJ577" s="433"/>
      <c r="AK577" s="346"/>
      <c r="AL577" s="434"/>
      <c r="AM577" s="434"/>
      <c r="AN577" s="330">
        <f t="shared" si="30"/>
        <v>0</v>
      </c>
      <c r="AO577" s="434"/>
      <c r="AP577" s="434"/>
      <c r="AQ577" s="433"/>
      <c r="AR577" s="435"/>
      <c r="AS577" s="433"/>
      <c r="AT577" s="435"/>
      <c r="AU577" s="435"/>
      <c r="AV577" s="432"/>
      <c r="AW577" s="434"/>
    </row>
    <row r="578" spans="1:49" ht="16.5">
      <c r="A578" s="355">
        <v>47</v>
      </c>
      <c r="B578" s="290" t="s">
        <v>9</v>
      </c>
      <c r="C578" s="291" t="s">
        <v>550</v>
      </c>
      <c r="D578" s="290" t="s">
        <v>9</v>
      </c>
      <c r="E578" s="294" t="s">
        <v>431</v>
      </c>
      <c r="F578" s="555" t="s">
        <v>551</v>
      </c>
      <c r="G578" s="290" t="s">
        <v>9</v>
      </c>
      <c r="H578" s="294"/>
      <c r="I578" s="576">
        <v>136</v>
      </c>
      <c r="J578" s="547"/>
      <c r="K578" s="563"/>
      <c r="L578" s="549"/>
      <c r="M578" s="547"/>
      <c r="N578" s="290" t="s">
        <v>9</v>
      </c>
      <c r="O578" s="294"/>
      <c r="P578" s="293"/>
      <c r="Q578" s="356"/>
      <c r="R578" s="293" t="s">
        <v>9</v>
      </c>
      <c r="S578" s="293" t="s">
        <v>8</v>
      </c>
      <c r="T578" s="295"/>
      <c r="U578" s="436"/>
      <c r="V578" s="437"/>
      <c r="W578" s="438"/>
      <c r="X578" s="439"/>
      <c r="Y578" s="438"/>
      <c r="Z578" s="446"/>
      <c r="AA578" s="293"/>
      <c r="AB578" s="351"/>
      <c r="AC578" s="305"/>
      <c r="AD578" s="304"/>
      <c r="AE578" s="305"/>
      <c r="AF578" s="358"/>
      <c r="AG578" s="360"/>
      <c r="AH578" s="313">
        <v>170000</v>
      </c>
      <c r="AI578" s="329">
        <f>+AH578*I578</f>
        <v>23120000</v>
      </c>
      <c r="AJ578" s="429"/>
      <c r="AK578" s="312"/>
      <c r="AL578" s="430"/>
      <c r="AM578" s="430"/>
      <c r="AN578" s="311">
        <f t="shared" si="30"/>
        <v>0</v>
      </c>
      <c r="AO578" s="430">
        <f>SUM(AN578:AN582)</f>
        <v>0</v>
      </c>
      <c r="AP578" s="310">
        <f>+AI578+AL578+AO578</f>
        <v>23120000</v>
      </c>
      <c r="AQ578" s="312">
        <v>0</v>
      </c>
      <c r="AR578" s="313">
        <v>0</v>
      </c>
      <c r="AS578" s="312">
        <v>0</v>
      </c>
      <c r="AT578" s="313">
        <f>AI578*5%</f>
        <v>1156000</v>
      </c>
      <c r="AU578" s="312">
        <f>0.5%*AI578</f>
        <v>115600</v>
      </c>
      <c r="AV578" s="308">
        <f>SUM(AQ578:AU578)</f>
        <v>1271600</v>
      </c>
      <c r="AW578" s="314">
        <f>ROUND(AP578+AV578,-3)</f>
        <v>24392000</v>
      </c>
    </row>
    <row r="579" spans="1:49" ht="16.5">
      <c r="A579" s="316"/>
      <c r="B579" s="316" t="s">
        <v>4</v>
      </c>
      <c r="C579" s="317"/>
      <c r="D579" s="316" t="s">
        <v>4</v>
      </c>
      <c r="E579" s="317" t="s">
        <v>433</v>
      </c>
      <c r="F579" s="557"/>
      <c r="G579" s="316" t="s">
        <v>4</v>
      </c>
      <c r="H579" s="318" t="s">
        <v>211</v>
      </c>
      <c r="I579" s="561"/>
      <c r="J579" s="548"/>
      <c r="K579" s="564"/>
      <c r="L579" s="550"/>
      <c r="M579" s="548"/>
      <c r="N579" s="316" t="s">
        <v>4</v>
      </c>
      <c r="O579" s="317"/>
      <c r="P579" s="31"/>
      <c r="Q579" s="414"/>
      <c r="R579" s="31"/>
      <c r="S579" s="31"/>
      <c r="T579" s="315"/>
      <c r="U579" s="407"/>
      <c r="V579" s="334"/>
      <c r="W579" s="405"/>
      <c r="X579" s="406"/>
      <c r="Y579" s="405"/>
      <c r="Z579" s="389"/>
      <c r="AA579" s="31"/>
      <c r="AB579" s="32"/>
      <c r="AC579" s="327"/>
      <c r="AD579" s="326"/>
      <c r="AE579" s="327"/>
      <c r="AF579" s="360"/>
      <c r="AG579" s="360"/>
      <c r="AH579" s="313"/>
      <c r="AI579" s="428"/>
      <c r="AJ579" s="429"/>
      <c r="AK579" s="312"/>
      <c r="AL579" s="430"/>
      <c r="AM579" s="430"/>
      <c r="AN579" s="330">
        <f t="shared" si="30"/>
        <v>0</v>
      </c>
      <c r="AO579" s="430"/>
      <c r="AP579" s="430"/>
      <c r="AQ579" s="429"/>
      <c r="AR579" s="431"/>
      <c r="AS579" s="429"/>
      <c r="AT579" s="431"/>
      <c r="AU579" s="431"/>
      <c r="AV579" s="428"/>
      <c r="AW579" s="430"/>
    </row>
    <row r="580" spans="1:49" ht="16.5">
      <c r="A580" s="316"/>
      <c r="B580" s="316" t="s">
        <v>6</v>
      </c>
      <c r="C580" s="318"/>
      <c r="D580" s="316" t="s">
        <v>6</v>
      </c>
      <c r="E580" s="318" t="s">
        <v>258</v>
      </c>
      <c r="F580" s="557"/>
      <c r="G580" s="316" t="s">
        <v>6</v>
      </c>
      <c r="H580" s="318" t="s">
        <v>7</v>
      </c>
      <c r="I580" s="561"/>
      <c r="J580" s="548"/>
      <c r="K580" s="564"/>
      <c r="L580" s="550"/>
      <c r="M580" s="548"/>
      <c r="N580" s="316" t="s">
        <v>6</v>
      </c>
      <c r="O580" s="317"/>
      <c r="P580" s="31"/>
      <c r="Q580" s="414"/>
      <c r="R580" s="31" t="s">
        <v>4</v>
      </c>
      <c r="S580" s="31" t="s">
        <v>3</v>
      </c>
      <c r="T580" s="315"/>
      <c r="U580" s="407"/>
      <c r="V580" s="334"/>
      <c r="W580" s="405"/>
      <c r="X580" s="406"/>
      <c r="Y580" s="405"/>
      <c r="Z580" s="389"/>
      <c r="AA580" s="31"/>
      <c r="AB580" s="32"/>
      <c r="AC580" s="327"/>
      <c r="AD580" s="326"/>
      <c r="AE580" s="327"/>
      <c r="AF580" s="360"/>
      <c r="AG580" s="360"/>
      <c r="AH580" s="313"/>
      <c r="AI580" s="428"/>
      <c r="AJ580" s="429"/>
      <c r="AK580" s="312"/>
      <c r="AL580" s="430"/>
      <c r="AM580" s="430"/>
      <c r="AN580" s="330">
        <f t="shared" si="30"/>
        <v>0</v>
      </c>
      <c r="AO580" s="430"/>
      <c r="AP580" s="430"/>
      <c r="AQ580" s="429"/>
      <c r="AR580" s="431"/>
      <c r="AS580" s="429"/>
      <c r="AT580" s="431"/>
      <c r="AU580" s="431"/>
      <c r="AV580" s="428"/>
      <c r="AW580" s="430"/>
    </row>
    <row r="581" spans="1:49" ht="82.5">
      <c r="A581" s="316"/>
      <c r="B581" s="316" t="s">
        <v>2</v>
      </c>
      <c r="C581" s="317"/>
      <c r="D581" s="316" t="s">
        <v>2</v>
      </c>
      <c r="E581" s="317" t="s">
        <v>434</v>
      </c>
      <c r="F581" s="557"/>
      <c r="G581" s="316"/>
      <c r="H581" s="318"/>
      <c r="I581" s="561"/>
      <c r="J581" s="548"/>
      <c r="K581" s="564"/>
      <c r="L581" s="550"/>
      <c r="M581" s="548"/>
      <c r="N581" s="316"/>
      <c r="O581" s="317"/>
      <c r="P581" s="31"/>
      <c r="Q581" s="414"/>
      <c r="R581" s="31"/>
      <c r="S581" s="31"/>
      <c r="T581" s="315"/>
      <c r="U581" s="407"/>
      <c r="V581" s="334"/>
      <c r="W581" s="405"/>
      <c r="X581" s="406"/>
      <c r="Y581" s="405"/>
      <c r="Z581" s="389"/>
      <c r="AA581" s="31"/>
      <c r="AB581" s="32"/>
      <c r="AC581" s="327"/>
      <c r="AD581" s="326"/>
      <c r="AE581" s="327"/>
      <c r="AF581" s="360"/>
      <c r="AG581" s="360"/>
      <c r="AH581" s="313"/>
      <c r="AI581" s="428"/>
      <c r="AJ581" s="429"/>
      <c r="AK581" s="312"/>
      <c r="AL581" s="430"/>
      <c r="AM581" s="430"/>
      <c r="AN581" s="330">
        <f t="shared" si="30"/>
        <v>0</v>
      </c>
      <c r="AO581" s="430"/>
      <c r="AP581" s="430"/>
      <c r="AQ581" s="429"/>
      <c r="AR581" s="431"/>
      <c r="AS581" s="429"/>
      <c r="AT581" s="431"/>
      <c r="AU581" s="431"/>
      <c r="AV581" s="428"/>
      <c r="AW581" s="430"/>
    </row>
    <row r="582" spans="1:49" ht="16.5">
      <c r="A582" s="363"/>
      <c r="B582" s="363" t="s">
        <v>1</v>
      </c>
      <c r="C582" s="383"/>
      <c r="D582" s="363" t="s">
        <v>1</v>
      </c>
      <c r="E582" s="383" t="s">
        <v>435</v>
      </c>
      <c r="F582" s="558"/>
      <c r="G582" s="363"/>
      <c r="H582" s="365"/>
      <c r="I582" s="562"/>
      <c r="J582" s="553"/>
      <c r="K582" s="565"/>
      <c r="L582" s="554"/>
      <c r="M582" s="553"/>
      <c r="N582" s="363"/>
      <c r="O582" s="364"/>
      <c r="P582" s="368"/>
      <c r="Q582" s="384"/>
      <c r="R582" s="368"/>
      <c r="S582" s="368"/>
      <c r="T582" s="374"/>
      <c r="U582" s="408"/>
      <c r="V582" s="340"/>
      <c r="W582" s="409"/>
      <c r="X582" s="410"/>
      <c r="Y582" s="409"/>
      <c r="Z582" s="403"/>
      <c r="AA582" s="368"/>
      <c r="AB582" s="386"/>
      <c r="AC582" s="375"/>
      <c r="AD582" s="366"/>
      <c r="AE582" s="375"/>
      <c r="AF582" s="376"/>
      <c r="AG582" s="376"/>
      <c r="AH582" s="344"/>
      <c r="AI582" s="432"/>
      <c r="AJ582" s="433"/>
      <c r="AK582" s="346"/>
      <c r="AL582" s="434"/>
      <c r="AM582" s="434"/>
      <c r="AN582" s="330">
        <f t="shared" si="30"/>
        <v>0</v>
      </c>
      <c r="AO582" s="434"/>
      <c r="AP582" s="434"/>
      <c r="AQ582" s="433"/>
      <c r="AR582" s="435"/>
      <c r="AS582" s="433"/>
      <c r="AT582" s="435"/>
      <c r="AU582" s="435"/>
      <c r="AV582" s="432"/>
      <c r="AW582" s="434"/>
    </row>
    <row r="583" spans="1:49" ht="16.5">
      <c r="A583" s="289">
        <v>48</v>
      </c>
      <c r="B583" s="290" t="s">
        <v>9</v>
      </c>
      <c r="C583" s="291" t="s">
        <v>552</v>
      </c>
      <c r="D583" s="293"/>
      <c r="E583" s="449"/>
      <c r="F583" s="543" t="s">
        <v>553</v>
      </c>
      <c r="G583" s="290" t="s">
        <v>9</v>
      </c>
      <c r="H583" s="294" t="s">
        <v>437</v>
      </c>
      <c r="I583" s="577">
        <v>328</v>
      </c>
      <c r="J583" s="572" t="s">
        <v>206</v>
      </c>
      <c r="K583" s="549" t="s">
        <v>554</v>
      </c>
      <c r="L583" s="455" t="s">
        <v>11</v>
      </c>
      <c r="M583" s="456" t="s">
        <v>11</v>
      </c>
      <c r="N583" s="290" t="s">
        <v>9</v>
      </c>
      <c r="O583" s="291"/>
      <c r="P583" s="295"/>
      <c r="Q583" s="296"/>
      <c r="R583" s="290" t="s">
        <v>9</v>
      </c>
      <c r="S583" s="298" t="s">
        <v>8</v>
      </c>
      <c r="T583" s="299"/>
      <c r="U583" s="298"/>
      <c r="V583" s="299"/>
      <c r="W583" s="300"/>
      <c r="X583" s="301"/>
      <c r="Y583" s="300"/>
      <c r="Z583" s="388"/>
      <c r="AA583" s="292"/>
      <c r="AB583" s="351"/>
      <c r="AC583" s="295"/>
      <c r="AD583" s="304"/>
      <c r="AE583" s="305"/>
      <c r="AF583" s="549"/>
      <c r="AG583" s="328"/>
      <c r="AH583" s="313">
        <v>170000</v>
      </c>
      <c r="AI583" s="329">
        <f>+AH583*I583</f>
        <v>55760000</v>
      </c>
      <c r="AJ583" s="429"/>
      <c r="AK583" s="429"/>
      <c r="AL583" s="430"/>
      <c r="AM583" s="430"/>
      <c r="AN583" s="311"/>
      <c r="AO583" s="430">
        <f>SUM(AN583:AN587)</f>
        <v>393600</v>
      </c>
      <c r="AP583" s="310">
        <f>+AI583+AL583+AO583</f>
        <v>56153600</v>
      </c>
      <c r="AQ583" s="312">
        <v>0</v>
      </c>
      <c r="AR583" s="313">
        <v>0</v>
      </c>
      <c r="AS583" s="312">
        <v>0</v>
      </c>
      <c r="AT583" s="313">
        <f>AI583*5%</f>
        <v>2788000</v>
      </c>
      <c r="AU583" s="312">
        <f>0.5%*AI583</f>
        <v>278800</v>
      </c>
      <c r="AV583" s="308">
        <f>SUM(AQ583:AU583)</f>
        <v>3066800</v>
      </c>
      <c r="AW583" s="314">
        <f>ROUND(AP583+AV583,-3)</f>
        <v>59220000</v>
      </c>
    </row>
    <row r="584" spans="1:49" ht="16.5">
      <c r="A584" s="315"/>
      <c r="B584" s="316" t="s">
        <v>4</v>
      </c>
      <c r="C584" s="317" t="s">
        <v>555</v>
      </c>
      <c r="D584" s="31"/>
      <c r="E584" s="402"/>
      <c r="F584" s="544"/>
      <c r="G584" s="316" t="s">
        <v>4</v>
      </c>
      <c r="H584" s="318" t="s">
        <v>211</v>
      </c>
      <c r="I584" s="578"/>
      <c r="J584" s="570"/>
      <c r="K584" s="550"/>
      <c r="L584" s="454"/>
      <c r="M584" s="447"/>
      <c r="N584" s="316" t="s">
        <v>4</v>
      </c>
      <c r="O584" s="317"/>
      <c r="P584" s="327"/>
      <c r="Q584" s="352"/>
      <c r="R584" s="316" t="s">
        <v>4</v>
      </c>
      <c r="S584" s="320" t="s">
        <v>3</v>
      </c>
      <c r="T584" s="321">
        <v>1</v>
      </c>
      <c r="U584" s="380">
        <v>1</v>
      </c>
      <c r="V584" s="321" t="s">
        <v>427</v>
      </c>
      <c r="W584" s="322">
        <v>0</v>
      </c>
      <c r="X584" s="353">
        <v>328</v>
      </c>
      <c r="Y584" s="457">
        <v>0</v>
      </c>
      <c r="Z584" s="332" t="s">
        <v>556</v>
      </c>
      <c r="AA584" s="453"/>
      <c r="AB584" s="458"/>
      <c r="AC584" s="315"/>
      <c r="AD584" s="326"/>
      <c r="AE584" s="327"/>
      <c r="AF584" s="550"/>
      <c r="AG584" s="328"/>
      <c r="AH584" s="313"/>
      <c r="AI584" s="329"/>
      <c r="AJ584" s="429"/>
      <c r="AK584" s="312"/>
      <c r="AL584" s="430"/>
      <c r="AM584" s="430">
        <v>1200</v>
      </c>
      <c r="AN584" s="330">
        <f>+AM584*X584</f>
        <v>393600</v>
      </c>
      <c r="AO584" s="430"/>
      <c r="AP584" s="314"/>
      <c r="AQ584" s="429"/>
      <c r="AR584" s="313"/>
      <c r="AS584" s="312"/>
      <c r="AT584" s="313"/>
      <c r="AU584" s="312"/>
      <c r="AV584" s="329"/>
      <c r="AW584" s="314"/>
    </row>
    <row r="585" spans="1:49" ht="16.5">
      <c r="A585" s="315"/>
      <c r="B585" s="316" t="s">
        <v>6</v>
      </c>
      <c r="C585" s="318" t="s">
        <v>10</v>
      </c>
      <c r="D585" s="31"/>
      <c r="E585" s="402"/>
      <c r="F585" s="544"/>
      <c r="G585" s="316" t="s">
        <v>6</v>
      </c>
      <c r="H585" s="318" t="s">
        <v>7</v>
      </c>
      <c r="I585" s="578"/>
      <c r="J585" s="570"/>
      <c r="K585" s="550"/>
      <c r="L585" s="454"/>
      <c r="M585" s="447"/>
      <c r="N585" s="316" t="s">
        <v>6</v>
      </c>
      <c r="O585" s="317"/>
      <c r="P585" s="315"/>
      <c r="Q585" s="319"/>
      <c r="R585" s="316"/>
      <c r="S585" s="31"/>
      <c r="T585" s="327"/>
      <c r="U585" s="381"/>
      <c r="V585" s="334"/>
      <c r="W585" s="322"/>
      <c r="X585" s="323"/>
      <c r="Y585" s="322"/>
      <c r="Z585" s="440"/>
      <c r="AA585" s="31"/>
      <c r="AB585" s="32"/>
      <c r="AC585" s="315"/>
      <c r="AD585" s="326"/>
      <c r="AE585" s="327"/>
      <c r="AF585" s="550"/>
      <c r="AG585" s="328"/>
      <c r="AH585" s="313"/>
      <c r="AI585" s="428"/>
      <c r="AJ585" s="429"/>
      <c r="AK585" s="312"/>
      <c r="AL585" s="430"/>
      <c r="AM585" s="430"/>
      <c r="AN585" s="330">
        <f t="shared" si="30"/>
        <v>0</v>
      </c>
      <c r="AO585" s="430"/>
      <c r="AP585" s="430"/>
      <c r="AQ585" s="429"/>
      <c r="AR585" s="431"/>
      <c r="AS585" s="429"/>
      <c r="AT585" s="431"/>
      <c r="AU585" s="431"/>
      <c r="AV585" s="428"/>
      <c r="AW585" s="430"/>
    </row>
    <row r="586" spans="1:49" ht="66">
      <c r="A586" s="315"/>
      <c r="B586" s="316" t="s">
        <v>2</v>
      </c>
      <c r="C586" s="317" t="s">
        <v>518</v>
      </c>
      <c r="D586" s="31"/>
      <c r="E586" s="402"/>
      <c r="F586" s="544"/>
      <c r="G586" s="316"/>
      <c r="H586" s="318"/>
      <c r="I586" s="578"/>
      <c r="J586" s="570"/>
      <c r="K586" s="550"/>
      <c r="L586" s="454"/>
      <c r="M586" s="447"/>
      <c r="N586" s="316"/>
      <c r="O586" s="317"/>
      <c r="P586" s="315"/>
      <c r="Q586" s="319"/>
      <c r="R586" s="316"/>
      <c r="S586" s="31"/>
      <c r="T586" s="327"/>
      <c r="U586" s="381"/>
      <c r="V586" s="334"/>
      <c r="W586" s="322"/>
      <c r="X586" s="323"/>
      <c r="Y586" s="322"/>
      <c r="Z586" s="440"/>
      <c r="AA586" s="31"/>
      <c r="AB586" s="32"/>
      <c r="AC586" s="327"/>
      <c r="AD586" s="326"/>
      <c r="AE586" s="327"/>
      <c r="AF586" s="550"/>
      <c r="AG586" s="328"/>
      <c r="AH586" s="313"/>
      <c r="AI586" s="428"/>
      <c r="AJ586" s="429"/>
      <c r="AK586" s="312"/>
      <c r="AL586" s="430"/>
      <c r="AM586" s="430"/>
      <c r="AN586" s="330">
        <f t="shared" si="30"/>
        <v>0</v>
      </c>
      <c r="AO586" s="430"/>
      <c r="AP586" s="430"/>
      <c r="AQ586" s="429"/>
      <c r="AR586" s="431"/>
      <c r="AS586" s="429"/>
      <c r="AT586" s="431"/>
      <c r="AU586" s="431"/>
      <c r="AV586" s="428"/>
      <c r="AW586" s="430"/>
    </row>
    <row r="587" spans="1:49" ht="16.5">
      <c r="A587" s="374"/>
      <c r="B587" s="363" t="s">
        <v>1</v>
      </c>
      <c r="C587" s="383" t="s">
        <v>557</v>
      </c>
      <c r="D587" s="368"/>
      <c r="E587" s="390"/>
      <c r="F587" s="551"/>
      <c r="G587" s="363"/>
      <c r="H587" s="365"/>
      <c r="I587" s="579"/>
      <c r="J587" s="571"/>
      <c r="K587" s="554"/>
      <c r="L587" s="459"/>
      <c r="M587" s="460"/>
      <c r="N587" s="363"/>
      <c r="O587" s="364"/>
      <c r="P587" s="374"/>
      <c r="Q587" s="391"/>
      <c r="R587" s="363"/>
      <c r="S587" s="368"/>
      <c r="T587" s="375"/>
      <c r="U587" s="385"/>
      <c r="V587" s="340"/>
      <c r="W587" s="371"/>
      <c r="X587" s="372"/>
      <c r="Y587" s="371"/>
      <c r="Z587" s="403"/>
      <c r="AA587" s="368"/>
      <c r="AB587" s="386"/>
      <c r="AC587" s="375"/>
      <c r="AD587" s="366"/>
      <c r="AE587" s="375"/>
      <c r="AF587" s="554"/>
      <c r="AG587" s="392"/>
      <c r="AH587" s="344"/>
      <c r="AI587" s="432"/>
      <c r="AJ587" s="433"/>
      <c r="AK587" s="346"/>
      <c r="AL587" s="434"/>
      <c r="AM587" s="434"/>
      <c r="AN587" s="330">
        <f t="shared" si="30"/>
        <v>0</v>
      </c>
      <c r="AO587" s="434"/>
      <c r="AP587" s="434"/>
      <c r="AQ587" s="433"/>
      <c r="AR587" s="435"/>
      <c r="AS587" s="433"/>
      <c r="AT587" s="435"/>
      <c r="AU587" s="435"/>
      <c r="AV587" s="432"/>
      <c r="AW587" s="434"/>
    </row>
    <row r="588" spans="1:49" ht="16.5">
      <c r="A588" s="289">
        <v>49</v>
      </c>
      <c r="B588" s="290" t="s">
        <v>9</v>
      </c>
      <c r="C588" s="291" t="s">
        <v>558</v>
      </c>
      <c r="D588" s="292"/>
      <c r="E588" s="293"/>
      <c r="F588" s="543" t="s">
        <v>191</v>
      </c>
      <c r="G588" s="290" t="s">
        <v>9</v>
      </c>
      <c r="H588" s="294" t="s">
        <v>437</v>
      </c>
      <c r="I588" s="577">
        <v>905</v>
      </c>
      <c r="J588" s="572" t="s">
        <v>206</v>
      </c>
      <c r="K588" s="549" t="s">
        <v>559</v>
      </c>
      <c r="L588" s="580" t="s">
        <v>11</v>
      </c>
      <c r="M588" s="583" t="s">
        <v>11</v>
      </c>
      <c r="N588" s="290" t="s">
        <v>9</v>
      </c>
      <c r="O588" s="291" t="s">
        <v>13</v>
      </c>
      <c r="P588" s="295"/>
      <c r="Q588" s="296">
        <v>20</v>
      </c>
      <c r="R588" s="290" t="s">
        <v>9</v>
      </c>
      <c r="S588" s="298" t="s">
        <v>8</v>
      </c>
      <c r="T588" s="299"/>
      <c r="U588" s="298"/>
      <c r="V588" s="299"/>
      <c r="W588" s="300"/>
      <c r="X588" s="301"/>
      <c r="Y588" s="300"/>
      <c r="Z588" s="389"/>
      <c r="AA588" s="292"/>
      <c r="AB588" s="351"/>
      <c r="AC588" s="295"/>
      <c r="AD588" s="572"/>
      <c r="AE588" s="547"/>
      <c r="AF588" s="549"/>
      <c r="AG588" s="328"/>
      <c r="AH588" s="313">
        <v>170000</v>
      </c>
      <c r="AI588" s="329">
        <f>+AH588*I588</f>
        <v>153850000</v>
      </c>
      <c r="AJ588" s="312">
        <v>210000</v>
      </c>
      <c r="AK588" s="312">
        <f>+(AJ588*Q588)*0.5</f>
        <v>2100000</v>
      </c>
      <c r="AL588" s="329">
        <f>SUM(AK588)</f>
        <v>2100000</v>
      </c>
      <c r="AM588" s="430"/>
      <c r="AN588" s="311">
        <f t="shared" si="30"/>
        <v>0</v>
      </c>
      <c r="AO588" s="430">
        <f>SUM(AN588:AN592)</f>
        <v>0</v>
      </c>
      <c r="AP588" s="310">
        <f>+AI588+AL588+AO588</f>
        <v>155950000</v>
      </c>
      <c r="AQ588" s="312">
        <v>0</v>
      </c>
      <c r="AR588" s="313">
        <v>0</v>
      </c>
      <c r="AS588" s="312">
        <v>0</v>
      </c>
      <c r="AT588" s="313">
        <f>AI588*5%</f>
        <v>7692500</v>
      </c>
      <c r="AU588" s="312">
        <f>0.5%*AI588</f>
        <v>769250</v>
      </c>
      <c r="AV588" s="308">
        <f>SUM(AQ588:AU588)</f>
        <v>8461750</v>
      </c>
      <c r="AW588" s="314">
        <f>ROUND(AP588+AV588,-3)</f>
        <v>164412000</v>
      </c>
    </row>
    <row r="589" spans="1:49" ht="16.5">
      <c r="A589" s="315"/>
      <c r="B589" s="316" t="s">
        <v>4</v>
      </c>
      <c r="C589" s="317" t="s">
        <v>560</v>
      </c>
      <c r="D589" s="31"/>
      <c r="E589" s="32"/>
      <c r="F589" s="544"/>
      <c r="G589" s="316" t="s">
        <v>4</v>
      </c>
      <c r="H589" s="318" t="s">
        <v>211</v>
      </c>
      <c r="I589" s="578"/>
      <c r="J589" s="570"/>
      <c r="K589" s="550"/>
      <c r="L589" s="581"/>
      <c r="M589" s="584"/>
      <c r="N589" s="316"/>
      <c r="O589" s="317"/>
      <c r="P589" s="327"/>
      <c r="Q589" s="352"/>
      <c r="R589" s="316" t="s">
        <v>4</v>
      </c>
      <c r="S589" s="320" t="s">
        <v>3</v>
      </c>
      <c r="T589" s="321">
        <v>1</v>
      </c>
      <c r="U589" s="380">
        <v>1</v>
      </c>
      <c r="V589" s="426" t="s">
        <v>427</v>
      </c>
      <c r="W589" s="322">
        <v>0</v>
      </c>
      <c r="X589" s="323">
        <v>0</v>
      </c>
      <c r="Y589" s="322">
        <v>0</v>
      </c>
      <c r="Z589" s="332" t="s">
        <v>561</v>
      </c>
      <c r="AA589" s="31"/>
      <c r="AB589" s="32"/>
      <c r="AC589" s="315"/>
      <c r="AD589" s="570"/>
      <c r="AE589" s="548"/>
      <c r="AF589" s="550"/>
      <c r="AG589" s="328"/>
      <c r="AH589" s="313"/>
      <c r="AI589" s="428"/>
      <c r="AJ589" s="429"/>
      <c r="AK589" s="312"/>
      <c r="AL589" s="430"/>
      <c r="AM589" s="430"/>
      <c r="AN589" s="330">
        <f t="shared" si="30"/>
        <v>0</v>
      </c>
      <c r="AO589" s="430"/>
      <c r="AP589" s="430"/>
      <c r="AQ589" s="429"/>
      <c r="AR589" s="431"/>
      <c r="AS589" s="429"/>
      <c r="AT589" s="431"/>
      <c r="AU589" s="431"/>
      <c r="AV589" s="329"/>
      <c r="AW589" s="430"/>
    </row>
    <row r="590" spans="1:49" ht="16.5">
      <c r="A590" s="315"/>
      <c r="B590" s="316" t="s">
        <v>6</v>
      </c>
      <c r="C590" s="318" t="s">
        <v>517</v>
      </c>
      <c r="D590" s="31"/>
      <c r="E590" s="31"/>
      <c r="F590" s="544"/>
      <c r="G590" s="316" t="s">
        <v>6</v>
      </c>
      <c r="H590" s="318" t="s">
        <v>7</v>
      </c>
      <c r="I590" s="578"/>
      <c r="J590" s="570"/>
      <c r="K590" s="550"/>
      <c r="L590" s="581"/>
      <c r="M590" s="584"/>
      <c r="N590" s="316"/>
      <c r="O590" s="317"/>
      <c r="P590" s="315"/>
      <c r="Q590" s="319"/>
      <c r="R590" s="316"/>
      <c r="S590" s="31"/>
      <c r="T590" s="548"/>
      <c r="U590" s="381"/>
      <c r="V590" s="334"/>
      <c r="W590" s="405"/>
      <c r="X590" s="406"/>
      <c r="Y590" s="405"/>
      <c r="Z590" s="440"/>
      <c r="AA590" s="31"/>
      <c r="AB590" s="32"/>
      <c r="AC590" s="315"/>
      <c r="AD590" s="570"/>
      <c r="AE590" s="548"/>
      <c r="AF590" s="550"/>
      <c r="AG590" s="328"/>
      <c r="AH590" s="313"/>
      <c r="AI590" s="428"/>
      <c r="AJ590" s="429"/>
      <c r="AK590" s="312"/>
      <c r="AL590" s="430"/>
      <c r="AM590" s="430"/>
      <c r="AN590" s="330">
        <f t="shared" si="30"/>
        <v>0</v>
      </c>
      <c r="AO590" s="430"/>
      <c r="AP590" s="430"/>
      <c r="AQ590" s="429"/>
      <c r="AR590" s="431"/>
      <c r="AS590" s="429"/>
      <c r="AT590" s="431"/>
      <c r="AU590" s="431"/>
      <c r="AV590" s="428"/>
      <c r="AW590" s="430"/>
    </row>
    <row r="591" spans="1:49" ht="66">
      <c r="A591" s="315"/>
      <c r="B591" s="316" t="s">
        <v>2</v>
      </c>
      <c r="C591" s="317" t="s">
        <v>518</v>
      </c>
      <c r="D591" s="31"/>
      <c r="E591" s="32"/>
      <c r="F591" s="544"/>
      <c r="G591" s="316"/>
      <c r="H591" s="318"/>
      <c r="I591" s="578"/>
      <c r="J591" s="570"/>
      <c r="K591" s="550"/>
      <c r="L591" s="581"/>
      <c r="M591" s="584"/>
      <c r="N591" s="316"/>
      <c r="O591" s="317"/>
      <c r="P591" s="315"/>
      <c r="Q591" s="319"/>
      <c r="R591" s="316"/>
      <c r="S591" s="31"/>
      <c r="T591" s="548"/>
      <c r="U591" s="333"/>
      <c r="V591" s="334"/>
      <c r="W591" s="335"/>
      <c r="X591" s="336"/>
      <c r="Y591" s="335"/>
      <c r="Z591" s="440"/>
      <c r="AA591" s="31"/>
      <c r="AB591" s="32"/>
      <c r="AC591" s="327"/>
      <c r="AD591" s="570"/>
      <c r="AE591" s="548"/>
      <c r="AF591" s="550"/>
      <c r="AG591" s="328"/>
      <c r="AH591" s="313"/>
      <c r="AI591" s="428"/>
      <c r="AJ591" s="429"/>
      <c r="AK591" s="312"/>
      <c r="AL591" s="430"/>
      <c r="AM591" s="430"/>
      <c r="AN591" s="330">
        <f t="shared" ref="AN591:AN655" si="31">+AM591*X591</f>
        <v>0</v>
      </c>
      <c r="AO591" s="430"/>
      <c r="AP591" s="430"/>
      <c r="AQ591" s="429"/>
      <c r="AR591" s="431"/>
      <c r="AS591" s="429"/>
      <c r="AT591" s="431"/>
      <c r="AU591" s="431"/>
      <c r="AV591" s="428"/>
      <c r="AW591" s="430"/>
    </row>
    <row r="592" spans="1:49" ht="16.5">
      <c r="A592" s="374"/>
      <c r="B592" s="363" t="s">
        <v>1</v>
      </c>
      <c r="C592" s="383" t="s">
        <v>562</v>
      </c>
      <c r="D592" s="368"/>
      <c r="E592" s="390"/>
      <c r="F592" s="551"/>
      <c r="G592" s="363"/>
      <c r="H592" s="365"/>
      <c r="I592" s="579"/>
      <c r="J592" s="571"/>
      <c r="K592" s="554"/>
      <c r="L592" s="582"/>
      <c r="M592" s="585"/>
      <c r="N592" s="363"/>
      <c r="O592" s="364"/>
      <c r="P592" s="374"/>
      <c r="Q592" s="391"/>
      <c r="R592" s="363"/>
      <c r="S592" s="368"/>
      <c r="T592" s="553"/>
      <c r="U592" s="397"/>
      <c r="V592" s="340"/>
      <c r="W592" s="409"/>
      <c r="X592" s="410"/>
      <c r="Y592" s="409"/>
      <c r="Z592" s="403"/>
      <c r="AA592" s="368"/>
      <c r="AB592" s="386"/>
      <c r="AC592" s="375"/>
      <c r="AD592" s="571"/>
      <c r="AE592" s="553"/>
      <c r="AF592" s="554"/>
      <c r="AG592" s="392"/>
      <c r="AH592" s="344"/>
      <c r="AI592" s="432"/>
      <c r="AJ592" s="433"/>
      <c r="AK592" s="346"/>
      <c r="AL592" s="434"/>
      <c r="AM592" s="434"/>
      <c r="AN592" s="330">
        <f t="shared" si="31"/>
        <v>0</v>
      </c>
      <c r="AO592" s="434"/>
      <c r="AP592" s="434"/>
      <c r="AQ592" s="433"/>
      <c r="AR592" s="435"/>
      <c r="AS592" s="433"/>
      <c r="AT592" s="435"/>
      <c r="AU592" s="435"/>
      <c r="AV592" s="432"/>
      <c r="AW592" s="434"/>
    </row>
    <row r="593" spans="1:49" ht="16.5">
      <c r="A593" s="289">
        <v>50</v>
      </c>
      <c r="B593" s="290" t="s">
        <v>9</v>
      </c>
      <c r="C593" s="291" t="s">
        <v>563</v>
      </c>
      <c r="D593" s="292"/>
      <c r="E593" s="293"/>
      <c r="F593" s="543" t="s">
        <v>564</v>
      </c>
      <c r="G593" s="290" t="s">
        <v>9</v>
      </c>
      <c r="H593" s="294" t="s">
        <v>437</v>
      </c>
      <c r="I593" s="586">
        <v>1138</v>
      </c>
      <c r="J593" s="572" t="s">
        <v>206</v>
      </c>
      <c r="K593" s="549" t="s">
        <v>565</v>
      </c>
      <c r="L593" s="580" t="s">
        <v>11</v>
      </c>
      <c r="M593" s="583" t="s">
        <v>11</v>
      </c>
      <c r="N593" s="290" t="s">
        <v>9</v>
      </c>
      <c r="O593" s="291" t="s">
        <v>13</v>
      </c>
      <c r="P593" s="295"/>
      <c r="Q593" s="296">
        <v>5.29</v>
      </c>
      <c r="R593" s="290" t="s">
        <v>9</v>
      </c>
      <c r="S593" s="298" t="s">
        <v>8</v>
      </c>
      <c r="T593" s="299"/>
      <c r="U593" s="298"/>
      <c r="V593" s="299"/>
      <c r="W593" s="300"/>
      <c r="X593" s="301"/>
      <c r="Y593" s="300"/>
      <c r="Z593" s="388"/>
      <c r="AA593" s="292"/>
      <c r="AB593" s="351"/>
      <c r="AC593" s="295"/>
      <c r="AD593" s="572"/>
      <c r="AE593" s="547"/>
      <c r="AF593" s="549"/>
      <c r="AG593" s="328"/>
      <c r="AH593" s="313">
        <v>170000</v>
      </c>
      <c r="AI593" s="329">
        <f>+AH593*I593</f>
        <v>193460000</v>
      </c>
      <c r="AJ593" s="312">
        <v>210000</v>
      </c>
      <c r="AK593" s="312">
        <f>+(AJ593*Q593)*0.5</f>
        <v>555450</v>
      </c>
      <c r="AL593" s="329">
        <f>SUM(AK593)</f>
        <v>555450</v>
      </c>
      <c r="AM593" s="430"/>
      <c r="AN593" s="311"/>
      <c r="AO593" s="430">
        <f>SUM(AN593:AN597)</f>
        <v>1365600</v>
      </c>
      <c r="AP593" s="310">
        <f>+AI593+AL593+AO593</f>
        <v>195381050</v>
      </c>
      <c r="AQ593" s="312">
        <v>0</v>
      </c>
      <c r="AR593" s="313">
        <v>0</v>
      </c>
      <c r="AS593" s="312">
        <v>0</v>
      </c>
      <c r="AT593" s="313">
        <f>AI593*5%</f>
        <v>9673000</v>
      </c>
      <c r="AU593" s="312">
        <f>0.5%*AI593</f>
        <v>967300</v>
      </c>
      <c r="AV593" s="308">
        <f>SUM(AQ593:AU593)</f>
        <v>10640300</v>
      </c>
      <c r="AW593" s="314">
        <f>ROUND(AP593+AV593,-3)</f>
        <v>206021000</v>
      </c>
    </row>
    <row r="594" spans="1:49" ht="16.5">
      <c r="A594" s="315"/>
      <c r="B594" s="316" t="s">
        <v>4</v>
      </c>
      <c r="C594" s="317" t="s">
        <v>566</v>
      </c>
      <c r="D594" s="31"/>
      <c r="E594" s="32"/>
      <c r="F594" s="544"/>
      <c r="G594" s="316" t="s">
        <v>4</v>
      </c>
      <c r="H594" s="318" t="s">
        <v>211</v>
      </c>
      <c r="I594" s="578"/>
      <c r="J594" s="570"/>
      <c r="K594" s="550"/>
      <c r="L594" s="581"/>
      <c r="M594" s="584"/>
      <c r="N594" s="316"/>
      <c r="O594" s="317"/>
      <c r="P594" s="327"/>
      <c r="Q594" s="352"/>
      <c r="R594" s="316" t="s">
        <v>4</v>
      </c>
      <c r="S594" s="320" t="s">
        <v>3</v>
      </c>
      <c r="T594" s="321">
        <v>4</v>
      </c>
      <c r="U594" s="320">
        <v>1</v>
      </c>
      <c r="V594" s="321" t="s">
        <v>427</v>
      </c>
      <c r="W594" s="322">
        <v>0</v>
      </c>
      <c r="X594" s="323">
        <v>1138</v>
      </c>
      <c r="Y594" s="322">
        <v>0</v>
      </c>
      <c r="Z594" s="353" t="s">
        <v>567</v>
      </c>
      <c r="AA594" s="31"/>
      <c r="AB594" s="32"/>
      <c r="AC594" s="315"/>
      <c r="AD594" s="570"/>
      <c r="AE594" s="548"/>
      <c r="AF594" s="550"/>
      <c r="AG594" s="328"/>
      <c r="AH594" s="313"/>
      <c r="AI594" s="428"/>
      <c r="AJ594" s="429"/>
      <c r="AK594" s="312"/>
      <c r="AL594" s="430"/>
      <c r="AM594" s="430">
        <v>1200</v>
      </c>
      <c r="AN594" s="330">
        <f t="shared" si="31"/>
        <v>1365600</v>
      </c>
      <c r="AO594" s="430"/>
      <c r="AP594" s="430"/>
      <c r="AQ594" s="429"/>
      <c r="AR594" s="431"/>
      <c r="AS594" s="429"/>
      <c r="AT594" s="431"/>
      <c r="AU594" s="431"/>
      <c r="AV594" s="428"/>
      <c r="AW594" s="430"/>
    </row>
    <row r="595" spans="1:49" ht="16.5">
      <c r="A595" s="315"/>
      <c r="B595" s="316" t="s">
        <v>6</v>
      </c>
      <c r="C595" s="318" t="s">
        <v>517</v>
      </c>
      <c r="D595" s="31"/>
      <c r="E595" s="31"/>
      <c r="F595" s="544"/>
      <c r="G595" s="316" t="s">
        <v>6</v>
      </c>
      <c r="H595" s="318" t="s">
        <v>7</v>
      </c>
      <c r="I595" s="578"/>
      <c r="J595" s="570"/>
      <c r="K595" s="550"/>
      <c r="L595" s="581"/>
      <c r="M595" s="584"/>
      <c r="N595" s="316"/>
      <c r="O595" s="317"/>
      <c r="P595" s="327"/>
      <c r="Q595" s="352"/>
      <c r="R595" s="316"/>
      <c r="S595" s="320"/>
      <c r="T595" s="321"/>
      <c r="U595" s="320"/>
      <c r="V595" s="321"/>
      <c r="W595" s="322"/>
      <c r="X595" s="323"/>
      <c r="Y595" s="322"/>
      <c r="Z595" s="396"/>
      <c r="AA595" s="31"/>
      <c r="AB595" s="32"/>
      <c r="AC595" s="315"/>
      <c r="AD595" s="570"/>
      <c r="AE595" s="548"/>
      <c r="AF595" s="550"/>
      <c r="AG595" s="328"/>
      <c r="AH595" s="313"/>
      <c r="AI595" s="428"/>
      <c r="AJ595" s="429"/>
      <c r="AK595" s="312"/>
      <c r="AL595" s="430"/>
      <c r="AM595" s="430"/>
      <c r="AN595" s="330">
        <f t="shared" si="31"/>
        <v>0</v>
      </c>
      <c r="AO595" s="430"/>
      <c r="AP595" s="430"/>
      <c r="AQ595" s="429"/>
      <c r="AR595" s="431"/>
      <c r="AS595" s="429"/>
      <c r="AT595" s="431"/>
      <c r="AU595" s="431"/>
      <c r="AV595" s="428"/>
      <c r="AW595" s="430"/>
    </row>
    <row r="596" spans="1:49" ht="66">
      <c r="A596" s="315"/>
      <c r="B596" s="316" t="s">
        <v>2</v>
      </c>
      <c r="C596" s="317" t="s">
        <v>568</v>
      </c>
      <c r="D596" s="31"/>
      <c r="E596" s="32"/>
      <c r="F596" s="544"/>
      <c r="G596" s="316"/>
      <c r="H596" s="318"/>
      <c r="I596" s="578"/>
      <c r="J596" s="570"/>
      <c r="K596" s="550"/>
      <c r="L596" s="581"/>
      <c r="M596" s="584"/>
      <c r="N596" s="316"/>
      <c r="O596" s="317"/>
      <c r="P596" s="327"/>
      <c r="Q596" s="352"/>
      <c r="R596" s="316"/>
      <c r="S596" s="320"/>
      <c r="T596" s="321"/>
      <c r="U596" s="320"/>
      <c r="V596" s="321"/>
      <c r="W596" s="322"/>
      <c r="X596" s="323"/>
      <c r="Y596" s="322"/>
      <c r="Z596" s="396"/>
      <c r="AA596" s="31"/>
      <c r="AB596" s="32"/>
      <c r="AC596" s="327"/>
      <c r="AD596" s="570"/>
      <c r="AE596" s="548"/>
      <c r="AF596" s="550"/>
      <c r="AG596" s="328"/>
      <c r="AH596" s="313"/>
      <c r="AI596" s="428"/>
      <c r="AJ596" s="429"/>
      <c r="AK596" s="429"/>
      <c r="AL596" s="430"/>
      <c r="AM596" s="430"/>
      <c r="AN596" s="330">
        <f t="shared" si="31"/>
        <v>0</v>
      </c>
      <c r="AO596" s="430"/>
      <c r="AP596" s="430"/>
      <c r="AQ596" s="429"/>
      <c r="AR596" s="431"/>
      <c r="AS596" s="429"/>
      <c r="AT596" s="431"/>
      <c r="AU596" s="431"/>
      <c r="AV596" s="428"/>
      <c r="AW596" s="430"/>
    </row>
    <row r="597" spans="1:49" ht="16.5">
      <c r="A597" s="374"/>
      <c r="B597" s="363" t="s">
        <v>1</v>
      </c>
      <c r="C597" s="383" t="s">
        <v>569</v>
      </c>
      <c r="D597" s="368"/>
      <c r="E597" s="390"/>
      <c r="F597" s="551"/>
      <c r="G597" s="363"/>
      <c r="H597" s="365"/>
      <c r="I597" s="579"/>
      <c r="J597" s="571"/>
      <c r="K597" s="554"/>
      <c r="L597" s="582"/>
      <c r="M597" s="585"/>
      <c r="N597" s="363"/>
      <c r="O597" s="364"/>
      <c r="P597" s="374"/>
      <c r="Q597" s="391"/>
      <c r="R597" s="363"/>
      <c r="S597" s="369"/>
      <c r="T597" s="370"/>
      <c r="U597" s="369"/>
      <c r="V597" s="370"/>
      <c r="W597" s="371"/>
      <c r="X597" s="372"/>
      <c r="Y597" s="371"/>
      <c r="Z597" s="398"/>
      <c r="AA597" s="368"/>
      <c r="AB597" s="386"/>
      <c r="AC597" s="375"/>
      <c r="AD597" s="571"/>
      <c r="AE597" s="553"/>
      <c r="AF597" s="554"/>
      <c r="AG597" s="392"/>
      <c r="AH597" s="344"/>
      <c r="AI597" s="345"/>
      <c r="AJ597" s="346"/>
      <c r="AK597" s="346"/>
      <c r="AL597" s="434"/>
      <c r="AM597" s="434"/>
      <c r="AN597" s="330">
        <f t="shared" si="31"/>
        <v>0</v>
      </c>
      <c r="AO597" s="434"/>
      <c r="AP597" s="347"/>
      <c r="AQ597" s="433"/>
      <c r="AR597" s="344"/>
      <c r="AS597" s="346"/>
      <c r="AT597" s="344"/>
      <c r="AU597" s="346"/>
      <c r="AV597" s="345"/>
      <c r="AW597" s="347"/>
    </row>
    <row r="598" spans="1:49" ht="16.5">
      <c r="A598" s="289">
        <v>51</v>
      </c>
      <c r="B598" s="290" t="s">
        <v>9</v>
      </c>
      <c r="C598" s="291" t="s">
        <v>570</v>
      </c>
      <c r="D598" s="292"/>
      <c r="E598" s="293"/>
      <c r="F598" s="543" t="s">
        <v>571</v>
      </c>
      <c r="G598" s="290" t="s">
        <v>9</v>
      </c>
      <c r="H598" s="294" t="s">
        <v>437</v>
      </c>
      <c r="I598" s="577">
        <v>21</v>
      </c>
      <c r="J598" s="572" t="s">
        <v>206</v>
      </c>
      <c r="K598" s="549" t="s">
        <v>572</v>
      </c>
      <c r="L598" s="580" t="s">
        <v>11</v>
      </c>
      <c r="M598" s="583" t="s">
        <v>11</v>
      </c>
      <c r="N598" s="290" t="s">
        <v>9</v>
      </c>
      <c r="O598" s="291" t="s">
        <v>13</v>
      </c>
      <c r="P598" s="295"/>
      <c r="Q598" s="296">
        <v>19</v>
      </c>
      <c r="R598" s="290" t="s">
        <v>9</v>
      </c>
      <c r="S598" s="298" t="s">
        <v>8</v>
      </c>
      <c r="T598" s="299"/>
      <c r="U598" s="298"/>
      <c r="V598" s="299"/>
      <c r="W598" s="300"/>
      <c r="X598" s="301"/>
      <c r="Y598" s="300"/>
      <c r="Z598" s="338"/>
      <c r="AA598" s="292"/>
      <c r="AB598" s="351"/>
      <c r="AC598" s="295"/>
      <c r="AD598" s="572"/>
      <c r="AE598" s="547"/>
      <c r="AF598" s="549"/>
      <c r="AG598" s="328"/>
      <c r="AH598" s="313">
        <v>170000</v>
      </c>
      <c r="AI598" s="329">
        <f>+AH598*I598</f>
        <v>3570000</v>
      </c>
      <c r="AJ598" s="429">
        <v>210000</v>
      </c>
      <c r="AK598" s="312">
        <f t="shared" ref="AK598:AK599" si="32">+(AJ598*Q598)*0.5</f>
        <v>1995000</v>
      </c>
      <c r="AL598" s="430">
        <f>SUM(AK598:AK599)</f>
        <v>5985000</v>
      </c>
      <c r="AM598" s="430"/>
      <c r="AN598" s="311">
        <f t="shared" si="31"/>
        <v>0</v>
      </c>
      <c r="AO598" s="430">
        <f>SUM(AN598:AN602)</f>
        <v>25200</v>
      </c>
      <c r="AP598" s="310">
        <f>+AI598+AL598+AO598</f>
        <v>9580200</v>
      </c>
      <c r="AQ598" s="312">
        <v>0</v>
      </c>
      <c r="AR598" s="313">
        <v>0</v>
      </c>
      <c r="AS598" s="312">
        <v>0</v>
      </c>
      <c r="AT598" s="313">
        <f>AI598*5%</f>
        <v>178500</v>
      </c>
      <c r="AU598" s="312">
        <f>0.5%*AI598</f>
        <v>17850</v>
      </c>
      <c r="AV598" s="308">
        <f>SUM(AQ598:AU598)</f>
        <v>196350</v>
      </c>
      <c r="AW598" s="314">
        <f>ROUND(AP598+AV598,-3)</f>
        <v>9777000</v>
      </c>
    </row>
    <row r="599" spans="1:49" ht="16.5">
      <c r="A599" s="315"/>
      <c r="B599" s="316" t="s">
        <v>4</v>
      </c>
      <c r="C599" s="317" t="s">
        <v>573</v>
      </c>
      <c r="D599" s="31"/>
      <c r="E599" s="32"/>
      <c r="F599" s="544"/>
      <c r="G599" s="316" t="s">
        <v>4</v>
      </c>
      <c r="H599" s="318" t="s">
        <v>211</v>
      </c>
      <c r="I599" s="578"/>
      <c r="J599" s="570"/>
      <c r="K599" s="550"/>
      <c r="L599" s="581"/>
      <c r="M599" s="584"/>
      <c r="N599" s="316" t="s">
        <v>4</v>
      </c>
      <c r="O599" s="318" t="s">
        <v>424</v>
      </c>
      <c r="P599" s="315"/>
      <c r="Q599" s="319">
        <v>38</v>
      </c>
      <c r="R599" s="316" t="s">
        <v>4</v>
      </c>
      <c r="S599" s="320" t="s">
        <v>3</v>
      </c>
      <c r="T599" s="321">
        <v>1</v>
      </c>
      <c r="U599" s="380">
        <v>1</v>
      </c>
      <c r="V599" s="421" t="s">
        <v>427</v>
      </c>
      <c r="W599" s="405">
        <v>0</v>
      </c>
      <c r="X599" s="406">
        <v>21</v>
      </c>
      <c r="Y599" s="405">
        <v>0</v>
      </c>
      <c r="Z599" s="353" t="s">
        <v>574</v>
      </c>
      <c r="AA599" s="31"/>
      <c r="AB599" s="32"/>
      <c r="AC599" s="315"/>
      <c r="AD599" s="570"/>
      <c r="AE599" s="548"/>
      <c r="AF599" s="550"/>
      <c r="AG599" s="328"/>
      <c r="AH599" s="313"/>
      <c r="AI599" s="428"/>
      <c r="AJ599" s="429">
        <v>210000</v>
      </c>
      <c r="AK599" s="312">
        <f t="shared" si="32"/>
        <v>3990000</v>
      </c>
      <c r="AL599" s="430"/>
      <c r="AM599" s="430">
        <v>1200</v>
      </c>
      <c r="AN599" s="330">
        <f t="shared" si="31"/>
        <v>25200</v>
      </c>
      <c r="AO599" s="430"/>
      <c r="AP599" s="430"/>
      <c r="AQ599" s="429"/>
      <c r="AR599" s="431"/>
      <c r="AS599" s="429"/>
      <c r="AT599" s="431"/>
      <c r="AU599" s="431"/>
      <c r="AV599" s="428"/>
      <c r="AW599" s="430"/>
    </row>
    <row r="600" spans="1:49" ht="16.5">
      <c r="A600" s="315"/>
      <c r="B600" s="316" t="s">
        <v>6</v>
      </c>
      <c r="C600" s="318" t="s">
        <v>265</v>
      </c>
      <c r="D600" s="31"/>
      <c r="E600" s="31"/>
      <c r="F600" s="544"/>
      <c r="G600" s="316" t="s">
        <v>6</v>
      </c>
      <c r="H600" s="318" t="s">
        <v>7</v>
      </c>
      <c r="I600" s="578"/>
      <c r="J600" s="570"/>
      <c r="K600" s="550"/>
      <c r="L600" s="581"/>
      <c r="M600" s="584"/>
      <c r="N600" s="316"/>
      <c r="O600" s="318"/>
      <c r="P600" s="315"/>
      <c r="Q600" s="319"/>
      <c r="R600" s="316"/>
      <c r="S600" s="31"/>
      <c r="T600" s="315"/>
      <c r="U600" s="333"/>
      <c r="V600" s="421"/>
      <c r="W600" s="405"/>
      <c r="X600" s="406"/>
      <c r="Y600" s="405"/>
      <c r="Z600" s="396"/>
      <c r="AA600" s="31"/>
      <c r="AB600" s="32"/>
      <c r="AC600" s="315"/>
      <c r="AD600" s="570"/>
      <c r="AE600" s="548"/>
      <c r="AF600" s="550"/>
      <c r="AG600" s="328"/>
      <c r="AH600" s="313"/>
      <c r="AI600" s="428"/>
      <c r="AJ600" s="429"/>
      <c r="AK600" s="312"/>
      <c r="AL600" s="430"/>
      <c r="AM600" s="430"/>
      <c r="AN600" s="330">
        <f t="shared" si="31"/>
        <v>0</v>
      </c>
      <c r="AO600" s="430"/>
      <c r="AP600" s="430"/>
      <c r="AQ600" s="429"/>
      <c r="AR600" s="431"/>
      <c r="AS600" s="429"/>
      <c r="AT600" s="431"/>
      <c r="AU600" s="431"/>
      <c r="AV600" s="428"/>
      <c r="AW600" s="430"/>
    </row>
    <row r="601" spans="1:49" ht="66">
      <c r="A601" s="315"/>
      <c r="B601" s="316" t="s">
        <v>2</v>
      </c>
      <c r="C601" s="317" t="s">
        <v>518</v>
      </c>
      <c r="D601" s="31"/>
      <c r="E601" s="32"/>
      <c r="F601" s="544"/>
      <c r="G601" s="316"/>
      <c r="H601" s="318"/>
      <c r="I601" s="578"/>
      <c r="J601" s="570"/>
      <c r="K601" s="550"/>
      <c r="L601" s="581"/>
      <c r="M601" s="584"/>
      <c r="N601" s="316"/>
      <c r="O601" s="317"/>
      <c r="P601" s="315"/>
      <c r="Q601" s="319"/>
      <c r="R601" s="316"/>
      <c r="S601" s="32"/>
      <c r="T601" s="401"/>
      <c r="U601" s="461"/>
      <c r="V601" s="421"/>
      <c r="W601" s="405"/>
      <c r="X601" s="406"/>
      <c r="Y601" s="405"/>
      <c r="Z601" s="396"/>
      <c r="AA601" s="31"/>
      <c r="AB601" s="32"/>
      <c r="AC601" s="327"/>
      <c r="AD601" s="570"/>
      <c r="AE601" s="548"/>
      <c r="AF601" s="550"/>
      <c r="AG601" s="328"/>
      <c r="AH601" s="313"/>
      <c r="AI601" s="428"/>
      <c r="AJ601" s="429"/>
      <c r="AK601" s="312"/>
      <c r="AL601" s="430"/>
      <c r="AM601" s="430"/>
      <c r="AN601" s="330">
        <f t="shared" si="31"/>
        <v>0</v>
      </c>
      <c r="AO601" s="430"/>
      <c r="AP601" s="430"/>
      <c r="AQ601" s="429"/>
      <c r="AR601" s="431"/>
      <c r="AS601" s="429"/>
      <c r="AT601" s="431"/>
      <c r="AU601" s="431"/>
      <c r="AV601" s="428"/>
      <c r="AW601" s="430"/>
    </row>
    <row r="602" spans="1:49" ht="16.5">
      <c r="A602" s="315"/>
      <c r="B602" s="316" t="s">
        <v>1</v>
      </c>
      <c r="C602" s="317" t="s">
        <v>575</v>
      </c>
      <c r="D602" s="31"/>
      <c r="E602" s="32"/>
      <c r="F602" s="544"/>
      <c r="G602" s="316"/>
      <c r="H602" s="318"/>
      <c r="I602" s="578"/>
      <c r="J602" s="570"/>
      <c r="K602" s="550"/>
      <c r="L602" s="581"/>
      <c r="M602" s="584"/>
      <c r="N602" s="316"/>
      <c r="O602" s="317"/>
      <c r="P602" s="315"/>
      <c r="Q602" s="319"/>
      <c r="R602" s="316"/>
      <c r="S602" s="32"/>
      <c r="T602" s="401"/>
      <c r="U602" s="461"/>
      <c r="V602" s="421"/>
      <c r="W602" s="405"/>
      <c r="X602" s="406"/>
      <c r="Y602" s="405"/>
      <c r="Z602" s="396"/>
      <c r="AA602" s="31"/>
      <c r="AB602" s="32"/>
      <c r="AC602" s="327"/>
      <c r="AD602" s="570"/>
      <c r="AE602" s="548"/>
      <c r="AF602" s="550"/>
      <c r="AG602" s="328"/>
      <c r="AH602" s="344"/>
      <c r="AI602" s="432"/>
      <c r="AJ602" s="433"/>
      <c r="AK602" s="346"/>
      <c r="AL602" s="434"/>
      <c r="AM602" s="434"/>
      <c r="AN602" s="330">
        <f t="shared" si="31"/>
        <v>0</v>
      </c>
      <c r="AO602" s="434"/>
      <c r="AP602" s="434"/>
      <c r="AQ602" s="433"/>
      <c r="AR602" s="435"/>
      <c r="AS602" s="433"/>
      <c r="AT602" s="435"/>
      <c r="AU602" s="435"/>
      <c r="AV602" s="432"/>
      <c r="AW602" s="434"/>
    </row>
    <row r="603" spans="1:49" ht="16.5">
      <c r="A603" s="355">
        <v>52</v>
      </c>
      <c r="B603" s="290" t="s">
        <v>9</v>
      </c>
      <c r="C603" s="291" t="s">
        <v>576</v>
      </c>
      <c r="D603" s="290" t="s">
        <v>9</v>
      </c>
      <c r="E603" s="294" t="s">
        <v>431</v>
      </c>
      <c r="F603" s="555" t="s">
        <v>577</v>
      </c>
      <c r="G603" s="290" t="s">
        <v>9</v>
      </c>
      <c r="H603" s="294" t="s">
        <v>437</v>
      </c>
      <c r="I603" s="576">
        <v>26</v>
      </c>
      <c r="J603" s="547" t="s">
        <v>206</v>
      </c>
      <c r="K603" s="563" t="s">
        <v>578</v>
      </c>
      <c r="L603" s="549"/>
      <c r="M603" s="547"/>
      <c r="N603" s="290" t="s">
        <v>9</v>
      </c>
      <c r="O603" s="294"/>
      <c r="P603" s="293"/>
      <c r="Q603" s="356"/>
      <c r="R603" s="293" t="s">
        <v>9</v>
      </c>
      <c r="S603" s="293" t="s">
        <v>8</v>
      </c>
      <c r="T603" s="295"/>
      <c r="U603" s="436"/>
      <c r="V603" s="437"/>
      <c r="W603" s="438"/>
      <c r="X603" s="439"/>
      <c r="Y603" s="438"/>
      <c r="Z603" s="446"/>
      <c r="AA603" s="293"/>
      <c r="AB603" s="351"/>
      <c r="AC603" s="305"/>
      <c r="AD603" s="304"/>
      <c r="AE603" s="305"/>
      <c r="AF603" s="358"/>
      <c r="AG603" s="360"/>
      <c r="AH603" s="313">
        <v>170000</v>
      </c>
      <c r="AI603" s="329">
        <f>+AH603*I603</f>
        <v>4420000</v>
      </c>
      <c r="AJ603" s="429"/>
      <c r="AK603" s="312"/>
      <c r="AL603" s="430"/>
      <c r="AM603" s="430"/>
      <c r="AN603" s="311">
        <f t="shared" si="31"/>
        <v>0</v>
      </c>
      <c r="AO603" s="430">
        <f>SUM(AN603:AN607)</f>
        <v>0</v>
      </c>
      <c r="AP603" s="310">
        <f>+AI603+AL603+AO603</f>
        <v>4420000</v>
      </c>
      <c r="AQ603" s="312">
        <v>0</v>
      </c>
      <c r="AR603" s="313">
        <v>0</v>
      </c>
      <c r="AS603" s="312">
        <v>0</v>
      </c>
      <c r="AT603" s="313">
        <f>AI603*5%</f>
        <v>221000</v>
      </c>
      <c r="AU603" s="312">
        <f>0.5%*AI603</f>
        <v>22100</v>
      </c>
      <c r="AV603" s="308">
        <f>SUM(AQ603:AU603)</f>
        <v>243100</v>
      </c>
      <c r="AW603" s="314">
        <f>ROUND(AP603+AV603,-3)</f>
        <v>4663000</v>
      </c>
    </row>
    <row r="604" spans="1:49" ht="16.5">
      <c r="A604" s="316"/>
      <c r="B604" s="316" t="s">
        <v>4</v>
      </c>
      <c r="C604" s="317" t="s">
        <v>579</v>
      </c>
      <c r="D604" s="316" t="s">
        <v>4</v>
      </c>
      <c r="E604" s="317" t="s">
        <v>433</v>
      </c>
      <c r="F604" s="557"/>
      <c r="G604" s="316" t="s">
        <v>4</v>
      </c>
      <c r="H604" s="318" t="s">
        <v>211</v>
      </c>
      <c r="I604" s="561"/>
      <c r="J604" s="548"/>
      <c r="K604" s="564"/>
      <c r="L604" s="550"/>
      <c r="M604" s="548"/>
      <c r="N604" s="316" t="s">
        <v>4</v>
      </c>
      <c r="O604" s="317"/>
      <c r="P604" s="31"/>
      <c r="Q604" s="414"/>
      <c r="R604" s="31"/>
      <c r="S604" s="31"/>
      <c r="T604" s="315"/>
      <c r="U604" s="407"/>
      <c r="V604" s="334"/>
      <c r="W604" s="405"/>
      <c r="X604" s="406"/>
      <c r="Y604" s="405"/>
      <c r="Z604" s="389"/>
      <c r="AA604" s="31"/>
      <c r="AB604" s="32"/>
      <c r="AC604" s="327"/>
      <c r="AD604" s="326"/>
      <c r="AE604" s="327"/>
      <c r="AF604" s="360"/>
      <c r="AG604" s="360"/>
      <c r="AH604" s="313"/>
      <c r="AI604" s="428"/>
      <c r="AJ604" s="429"/>
      <c r="AK604" s="312"/>
      <c r="AL604" s="430"/>
      <c r="AM604" s="430"/>
      <c r="AN604" s="330">
        <f t="shared" si="31"/>
        <v>0</v>
      </c>
      <c r="AO604" s="430"/>
      <c r="AP604" s="430"/>
      <c r="AQ604" s="429"/>
      <c r="AR604" s="431"/>
      <c r="AS604" s="429"/>
      <c r="AT604" s="431"/>
      <c r="AU604" s="431"/>
      <c r="AV604" s="428"/>
      <c r="AW604" s="430"/>
    </row>
    <row r="605" spans="1:49" ht="16.5">
      <c r="A605" s="316"/>
      <c r="B605" s="316" t="s">
        <v>6</v>
      </c>
      <c r="C605" s="318" t="s">
        <v>331</v>
      </c>
      <c r="D605" s="316" t="s">
        <v>6</v>
      </c>
      <c r="E605" s="318" t="s">
        <v>258</v>
      </c>
      <c r="F605" s="557"/>
      <c r="G605" s="316" t="s">
        <v>6</v>
      </c>
      <c r="H605" s="318" t="s">
        <v>7</v>
      </c>
      <c r="I605" s="561"/>
      <c r="J605" s="548"/>
      <c r="K605" s="564"/>
      <c r="L605" s="550"/>
      <c r="M605" s="548"/>
      <c r="N605" s="316" t="s">
        <v>6</v>
      </c>
      <c r="O605" s="317"/>
      <c r="P605" s="31"/>
      <c r="Q605" s="414"/>
      <c r="R605" s="31" t="s">
        <v>4</v>
      </c>
      <c r="S605" s="31" t="s">
        <v>3</v>
      </c>
      <c r="T605" s="315"/>
      <c r="U605" s="407"/>
      <c r="V605" s="334"/>
      <c r="W605" s="405"/>
      <c r="X605" s="406"/>
      <c r="Y605" s="405"/>
      <c r="Z605" s="389"/>
      <c r="AA605" s="31"/>
      <c r="AB605" s="32"/>
      <c r="AC605" s="327"/>
      <c r="AD605" s="326"/>
      <c r="AE605" s="327"/>
      <c r="AF605" s="360"/>
      <c r="AG605" s="360"/>
      <c r="AH605" s="313"/>
      <c r="AI605" s="428"/>
      <c r="AJ605" s="429"/>
      <c r="AK605" s="312"/>
      <c r="AL605" s="430"/>
      <c r="AM605" s="430"/>
      <c r="AN605" s="330">
        <f t="shared" si="31"/>
        <v>0</v>
      </c>
      <c r="AO605" s="430"/>
      <c r="AP605" s="430"/>
      <c r="AQ605" s="429"/>
      <c r="AR605" s="431"/>
      <c r="AS605" s="429"/>
      <c r="AT605" s="431"/>
      <c r="AU605" s="431"/>
      <c r="AV605" s="428"/>
      <c r="AW605" s="430"/>
    </row>
    <row r="606" spans="1:49" ht="82.5">
      <c r="A606" s="316"/>
      <c r="B606" s="316" t="s">
        <v>2</v>
      </c>
      <c r="C606" s="317" t="s">
        <v>580</v>
      </c>
      <c r="D606" s="316" t="s">
        <v>2</v>
      </c>
      <c r="E606" s="317" t="s">
        <v>434</v>
      </c>
      <c r="F606" s="557"/>
      <c r="G606" s="316"/>
      <c r="H606" s="318"/>
      <c r="I606" s="561"/>
      <c r="J606" s="548"/>
      <c r="K606" s="564"/>
      <c r="L606" s="550"/>
      <c r="M606" s="548"/>
      <c r="N606" s="316"/>
      <c r="O606" s="317"/>
      <c r="P606" s="31"/>
      <c r="Q606" s="414"/>
      <c r="R606" s="31"/>
      <c r="S606" s="31"/>
      <c r="T606" s="315"/>
      <c r="U606" s="407"/>
      <c r="V606" s="334"/>
      <c r="W606" s="405"/>
      <c r="X606" s="406"/>
      <c r="Y606" s="405"/>
      <c r="Z606" s="389"/>
      <c r="AA606" s="31"/>
      <c r="AB606" s="32"/>
      <c r="AC606" s="327"/>
      <c r="AD606" s="326"/>
      <c r="AE606" s="327"/>
      <c r="AF606" s="360"/>
      <c r="AG606" s="360"/>
      <c r="AH606" s="313"/>
      <c r="AI606" s="428"/>
      <c r="AJ606" s="429"/>
      <c r="AK606" s="312"/>
      <c r="AL606" s="430"/>
      <c r="AM606" s="430"/>
      <c r="AN606" s="330">
        <f t="shared" si="31"/>
        <v>0</v>
      </c>
      <c r="AO606" s="430"/>
      <c r="AP606" s="430"/>
      <c r="AQ606" s="429"/>
      <c r="AR606" s="431"/>
      <c r="AS606" s="429"/>
      <c r="AT606" s="431"/>
      <c r="AU606" s="431"/>
      <c r="AV606" s="428"/>
      <c r="AW606" s="430"/>
    </row>
    <row r="607" spans="1:49" ht="16.5">
      <c r="A607" s="363"/>
      <c r="B607" s="363" t="s">
        <v>1</v>
      </c>
      <c r="C607" s="383" t="s">
        <v>581</v>
      </c>
      <c r="D607" s="363" t="s">
        <v>1</v>
      </c>
      <c r="E607" s="383" t="s">
        <v>435</v>
      </c>
      <c r="F607" s="558"/>
      <c r="G607" s="363"/>
      <c r="H607" s="365"/>
      <c r="I607" s="562"/>
      <c r="J607" s="553"/>
      <c r="K607" s="565"/>
      <c r="L607" s="554"/>
      <c r="M607" s="553"/>
      <c r="N607" s="363"/>
      <c r="O607" s="364"/>
      <c r="P607" s="368"/>
      <c r="Q607" s="384"/>
      <c r="R607" s="368"/>
      <c r="S607" s="368"/>
      <c r="T607" s="374"/>
      <c r="U607" s="408"/>
      <c r="V607" s="340"/>
      <c r="W607" s="409"/>
      <c r="X607" s="410"/>
      <c r="Y607" s="409"/>
      <c r="Z607" s="403"/>
      <c r="AA607" s="368"/>
      <c r="AB607" s="386"/>
      <c r="AC607" s="375"/>
      <c r="AD607" s="366"/>
      <c r="AE607" s="375"/>
      <c r="AF607" s="376"/>
      <c r="AG607" s="376"/>
      <c r="AH607" s="344"/>
      <c r="AI607" s="345"/>
      <c r="AJ607" s="433"/>
      <c r="AK607" s="433"/>
      <c r="AL607" s="434"/>
      <c r="AM607" s="434"/>
      <c r="AN607" s="330">
        <f t="shared" si="31"/>
        <v>0</v>
      </c>
      <c r="AO607" s="434"/>
      <c r="AP607" s="347"/>
      <c r="AQ607" s="433"/>
      <c r="AR607" s="344"/>
      <c r="AS607" s="346"/>
      <c r="AT607" s="344"/>
      <c r="AU607" s="346"/>
      <c r="AV607" s="345"/>
      <c r="AW607" s="347"/>
    </row>
    <row r="608" spans="1:49" ht="16.5">
      <c r="A608" s="355">
        <v>53</v>
      </c>
      <c r="B608" s="290" t="s">
        <v>9</v>
      </c>
      <c r="C608" s="291" t="s">
        <v>563</v>
      </c>
      <c r="D608" s="290" t="s">
        <v>9</v>
      </c>
      <c r="E608" s="294" t="s">
        <v>431</v>
      </c>
      <c r="F608" s="555" t="s">
        <v>582</v>
      </c>
      <c r="G608" s="290" t="s">
        <v>9</v>
      </c>
      <c r="H608" s="294"/>
      <c r="I608" s="576">
        <v>59</v>
      </c>
      <c r="J608" s="547"/>
      <c r="K608" s="563"/>
      <c r="L608" s="549"/>
      <c r="M608" s="547"/>
      <c r="N608" s="290" t="s">
        <v>9</v>
      </c>
      <c r="O608" s="294"/>
      <c r="P608" s="293"/>
      <c r="Q608" s="356"/>
      <c r="R608" s="293" t="s">
        <v>9</v>
      </c>
      <c r="S608" s="293" t="s">
        <v>8</v>
      </c>
      <c r="T608" s="295"/>
      <c r="U608" s="436"/>
      <c r="V608" s="437"/>
      <c r="W608" s="438"/>
      <c r="X608" s="439"/>
      <c r="Y608" s="438"/>
      <c r="Z608" s="446"/>
      <c r="AA608" s="293"/>
      <c r="AB608" s="351"/>
      <c r="AC608" s="305"/>
      <c r="AD608" s="304"/>
      <c r="AE608" s="305"/>
      <c r="AF608" s="358"/>
      <c r="AG608" s="360"/>
      <c r="AH608" s="313">
        <v>170000</v>
      </c>
      <c r="AI608" s="329">
        <f>+AH608*I608</f>
        <v>10030000</v>
      </c>
      <c r="AJ608" s="429"/>
      <c r="AK608" s="429"/>
      <c r="AL608" s="430"/>
      <c r="AM608" s="430"/>
      <c r="AN608" s="311">
        <f t="shared" si="31"/>
        <v>0</v>
      </c>
      <c r="AO608" s="430">
        <f>SUM(AN608:AN612)</f>
        <v>0</v>
      </c>
      <c r="AP608" s="310">
        <f>+AI608+AL608+AO608</f>
        <v>10030000</v>
      </c>
      <c r="AQ608" s="312">
        <v>0</v>
      </c>
      <c r="AR608" s="313">
        <v>0</v>
      </c>
      <c r="AS608" s="312">
        <v>0</v>
      </c>
      <c r="AT608" s="313">
        <f>AI608*5%</f>
        <v>501500</v>
      </c>
      <c r="AU608" s="312">
        <f>0.5%*AI608</f>
        <v>50150</v>
      </c>
      <c r="AV608" s="308">
        <f>SUM(AQ608:AU608)</f>
        <v>551650</v>
      </c>
      <c r="AW608" s="314">
        <f>ROUND(AP608+AV608,-3)</f>
        <v>10582000</v>
      </c>
    </row>
    <row r="609" spans="1:49" ht="16.5">
      <c r="A609" s="316"/>
      <c r="B609" s="316" t="s">
        <v>4</v>
      </c>
      <c r="C609" s="317"/>
      <c r="D609" s="316" t="s">
        <v>4</v>
      </c>
      <c r="E609" s="317" t="s">
        <v>433</v>
      </c>
      <c r="F609" s="557"/>
      <c r="G609" s="316" t="s">
        <v>4</v>
      </c>
      <c r="H609" s="318" t="s">
        <v>211</v>
      </c>
      <c r="I609" s="561"/>
      <c r="J609" s="548"/>
      <c r="K609" s="564"/>
      <c r="L609" s="550"/>
      <c r="M609" s="548"/>
      <c r="N609" s="316" t="s">
        <v>4</v>
      </c>
      <c r="O609" s="317"/>
      <c r="P609" s="31"/>
      <c r="Q609" s="414"/>
      <c r="R609" s="31"/>
      <c r="S609" s="31"/>
      <c r="T609" s="315"/>
      <c r="U609" s="407"/>
      <c r="V609" s="334"/>
      <c r="W609" s="405"/>
      <c r="X609" s="406"/>
      <c r="Y609" s="405"/>
      <c r="Z609" s="389"/>
      <c r="AA609" s="31"/>
      <c r="AB609" s="32"/>
      <c r="AC609" s="327"/>
      <c r="AD609" s="326"/>
      <c r="AE609" s="327"/>
      <c r="AF609" s="360"/>
      <c r="AG609" s="360"/>
      <c r="AH609" s="313"/>
      <c r="AI609" s="428"/>
      <c r="AJ609" s="429"/>
      <c r="AK609" s="429"/>
      <c r="AL609" s="430"/>
      <c r="AM609" s="430"/>
      <c r="AN609" s="330">
        <f t="shared" si="31"/>
        <v>0</v>
      </c>
      <c r="AO609" s="430"/>
      <c r="AP609" s="430"/>
      <c r="AQ609" s="429"/>
      <c r="AR609" s="431"/>
      <c r="AS609" s="429"/>
      <c r="AT609" s="431"/>
      <c r="AU609" s="431"/>
      <c r="AV609" s="428"/>
      <c r="AW609" s="430"/>
    </row>
    <row r="610" spans="1:49" ht="16.5">
      <c r="A610" s="316"/>
      <c r="B610" s="316" t="s">
        <v>6</v>
      </c>
      <c r="C610" s="318"/>
      <c r="D610" s="316" t="s">
        <v>6</v>
      </c>
      <c r="E610" s="318" t="s">
        <v>258</v>
      </c>
      <c r="F610" s="557"/>
      <c r="G610" s="316" t="s">
        <v>6</v>
      </c>
      <c r="H610" s="318" t="s">
        <v>7</v>
      </c>
      <c r="I610" s="561"/>
      <c r="J610" s="548"/>
      <c r="K610" s="564"/>
      <c r="L610" s="550"/>
      <c r="M610" s="548"/>
      <c r="N610" s="316" t="s">
        <v>6</v>
      </c>
      <c r="O610" s="317"/>
      <c r="P610" s="31"/>
      <c r="Q610" s="414"/>
      <c r="R610" s="31" t="s">
        <v>4</v>
      </c>
      <c r="S610" s="31" t="s">
        <v>3</v>
      </c>
      <c r="T610" s="315"/>
      <c r="U610" s="407"/>
      <c r="V610" s="334"/>
      <c r="W610" s="405"/>
      <c r="X610" s="406"/>
      <c r="Y610" s="405"/>
      <c r="Z610" s="389"/>
      <c r="AA610" s="31"/>
      <c r="AB610" s="32"/>
      <c r="AC610" s="327"/>
      <c r="AD610" s="326"/>
      <c r="AE610" s="327"/>
      <c r="AF610" s="360"/>
      <c r="AG610" s="360"/>
      <c r="AH610" s="313"/>
      <c r="AI610" s="428"/>
      <c r="AJ610" s="429"/>
      <c r="AK610" s="429"/>
      <c r="AL610" s="430"/>
      <c r="AM610" s="430"/>
      <c r="AN610" s="330">
        <f t="shared" si="31"/>
        <v>0</v>
      </c>
      <c r="AO610" s="430"/>
      <c r="AP610" s="430"/>
      <c r="AQ610" s="429"/>
      <c r="AR610" s="431"/>
      <c r="AS610" s="429"/>
      <c r="AT610" s="431"/>
      <c r="AU610" s="431"/>
      <c r="AV610" s="428"/>
      <c r="AW610" s="430"/>
    </row>
    <row r="611" spans="1:49" ht="82.5">
      <c r="A611" s="316"/>
      <c r="B611" s="316" t="s">
        <v>2</v>
      </c>
      <c r="C611" s="317"/>
      <c r="D611" s="316" t="s">
        <v>2</v>
      </c>
      <c r="E611" s="317" t="s">
        <v>434</v>
      </c>
      <c r="F611" s="557"/>
      <c r="G611" s="316"/>
      <c r="H611" s="318"/>
      <c r="I611" s="561"/>
      <c r="J611" s="548"/>
      <c r="K611" s="564"/>
      <c r="L611" s="550"/>
      <c r="M611" s="548"/>
      <c r="N611" s="316"/>
      <c r="O611" s="317"/>
      <c r="P611" s="31"/>
      <c r="Q611" s="414"/>
      <c r="R611" s="31"/>
      <c r="S611" s="31"/>
      <c r="T611" s="315"/>
      <c r="U611" s="407"/>
      <c r="V611" s="334"/>
      <c r="W611" s="405"/>
      <c r="X611" s="406"/>
      <c r="Y611" s="405"/>
      <c r="Z611" s="389"/>
      <c r="AA611" s="31"/>
      <c r="AB611" s="32"/>
      <c r="AC611" s="327"/>
      <c r="AD611" s="326"/>
      <c r="AE611" s="327"/>
      <c r="AF611" s="360"/>
      <c r="AG611" s="360"/>
      <c r="AH611" s="313"/>
      <c r="AI611" s="428"/>
      <c r="AJ611" s="429"/>
      <c r="AK611" s="429"/>
      <c r="AL611" s="430"/>
      <c r="AM611" s="430"/>
      <c r="AN611" s="330">
        <f t="shared" si="31"/>
        <v>0</v>
      </c>
      <c r="AO611" s="430"/>
      <c r="AP611" s="430"/>
      <c r="AQ611" s="429"/>
      <c r="AR611" s="431"/>
      <c r="AS611" s="429"/>
      <c r="AT611" s="431"/>
      <c r="AU611" s="431"/>
      <c r="AV611" s="428"/>
      <c r="AW611" s="430"/>
    </row>
    <row r="612" spans="1:49" ht="16.5">
      <c r="A612" s="363"/>
      <c r="B612" s="363" t="s">
        <v>1</v>
      </c>
      <c r="C612" s="383"/>
      <c r="D612" s="363" t="s">
        <v>1</v>
      </c>
      <c r="E612" s="383" t="s">
        <v>435</v>
      </c>
      <c r="F612" s="558"/>
      <c r="G612" s="363"/>
      <c r="H612" s="365"/>
      <c r="I612" s="562"/>
      <c r="J612" s="553"/>
      <c r="K612" s="565"/>
      <c r="L612" s="554"/>
      <c r="M612" s="553"/>
      <c r="N612" s="363"/>
      <c r="O612" s="364"/>
      <c r="P612" s="368"/>
      <c r="Q612" s="384"/>
      <c r="R612" s="368"/>
      <c r="S612" s="368"/>
      <c r="T612" s="374"/>
      <c r="U612" s="408"/>
      <c r="V612" s="340"/>
      <c r="W612" s="409"/>
      <c r="X612" s="410"/>
      <c r="Y612" s="409"/>
      <c r="Z612" s="403"/>
      <c r="AA612" s="368"/>
      <c r="AB612" s="386"/>
      <c r="AC612" s="375"/>
      <c r="AD612" s="366"/>
      <c r="AE612" s="375"/>
      <c r="AF612" s="376"/>
      <c r="AG612" s="376"/>
      <c r="AH612" s="344"/>
      <c r="AI612" s="432"/>
      <c r="AJ612" s="433"/>
      <c r="AK612" s="433"/>
      <c r="AL612" s="434"/>
      <c r="AM612" s="434"/>
      <c r="AN612" s="330">
        <f t="shared" si="31"/>
        <v>0</v>
      </c>
      <c r="AO612" s="434"/>
      <c r="AP612" s="434"/>
      <c r="AQ612" s="433"/>
      <c r="AR612" s="435"/>
      <c r="AS612" s="433"/>
      <c r="AT612" s="435"/>
      <c r="AU612" s="435"/>
      <c r="AV612" s="432"/>
      <c r="AW612" s="434"/>
    </row>
    <row r="613" spans="1:49" ht="16.5">
      <c r="A613" s="355">
        <v>54</v>
      </c>
      <c r="B613" s="290" t="s">
        <v>9</v>
      </c>
      <c r="C613" s="291" t="s">
        <v>583</v>
      </c>
      <c r="D613" s="290" t="s">
        <v>9</v>
      </c>
      <c r="E613" s="294" t="s">
        <v>431</v>
      </c>
      <c r="F613" s="543" t="s">
        <v>584</v>
      </c>
      <c r="G613" s="290" t="s">
        <v>9</v>
      </c>
      <c r="H613" s="294"/>
      <c r="I613" s="545">
        <v>435</v>
      </c>
      <c r="J613" s="327"/>
      <c r="K613" s="454"/>
      <c r="L613" s="328"/>
      <c r="M613" s="327"/>
      <c r="N613" s="290" t="s">
        <v>9</v>
      </c>
      <c r="O613" s="294"/>
      <c r="P613" s="293"/>
      <c r="Q613" s="356"/>
      <c r="R613" s="293" t="s">
        <v>9</v>
      </c>
      <c r="S613" s="293" t="s">
        <v>8</v>
      </c>
      <c r="T613" s="295"/>
      <c r="U613" s="436"/>
      <c r="V613" s="437"/>
      <c r="W613" s="438"/>
      <c r="X613" s="439"/>
      <c r="Y613" s="438"/>
      <c r="Z613" s="446"/>
      <c r="AA613" s="293"/>
      <c r="AB613" s="351"/>
      <c r="AC613" s="305"/>
      <c r="AD613" s="304"/>
      <c r="AE613" s="305"/>
      <c r="AF613" s="358"/>
      <c r="AG613" s="360"/>
      <c r="AH613" s="313">
        <v>170000</v>
      </c>
      <c r="AI613" s="329">
        <f>+AH613*I613</f>
        <v>73950000</v>
      </c>
      <c r="AJ613" s="429"/>
      <c r="AK613" s="429"/>
      <c r="AL613" s="430"/>
      <c r="AM613" s="430"/>
      <c r="AN613" s="311">
        <f t="shared" si="31"/>
        <v>0</v>
      </c>
      <c r="AO613" s="430">
        <f>SUM(AN613:AN617)</f>
        <v>0</v>
      </c>
      <c r="AP613" s="310">
        <f>+AI613+AL613+AO613</f>
        <v>73950000</v>
      </c>
      <c r="AQ613" s="312">
        <v>0</v>
      </c>
      <c r="AR613" s="313">
        <v>0</v>
      </c>
      <c r="AS613" s="312">
        <v>0</v>
      </c>
      <c r="AT613" s="313">
        <f>AI613*5%</f>
        <v>3697500</v>
      </c>
      <c r="AU613" s="312">
        <f>0.5%*AI613</f>
        <v>369750</v>
      </c>
      <c r="AV613" s="308">
        <f>SUM(AQ613:AU613)</f>
        <v>4067250</v>
      </c>
      <c r="AW613" s="314">
        <f>ROUND(AP613+AV613,-3)</f>
        <v>78017000</v>
      </c>
    </row>
    <row r="614" spans="1:49" ht="16.5">
      <c r="A614" s="316"/>
      <c r="B614" s="316" t="s">
        <v>4</v>
      </c>
      <c r="C614" s="317"/>
      <c r="D614" s="316" t="s">
        <v>4</v>
      </c>
      <c r="E614" s="317" t="s">
        <v>433</v>
      </c>
      <c r="F614" s="544"/>
      <c r="G614" s="316" t="s">
        <v>4</v>
      </c>
      <c r="H614" s="318" t="s">
        <v>211</v>
      </c>
      <c r="I614" s="546"/>
      <c r="J614" s="327"/>
      <c r="K614" s="454"/>
      <c r="L614" s="328"/>
      <c r="M614" s="327"/>
      <c r="N614" s="316" t="s">
        <v>4</v>
      </c>
      <c r="O614" s="317"/>
      <c r="P614" s="31"/>
      <c r="Q614" s="414"/>
      <c r="R614" s="31"/>
      <c r="S614" s="31"/>
      <c r="T614" s="315"/>
      <c r="U614" s="407"/>
      <c r="V614" s="334"/>
      <c r="W614" s="405"/>
      <c r="X614" s="406"/>
      <c r="Y614" s="405"/>
      <c r="Z614" s="389"/>
      <c r="AA614" s="31"/>
      <c r="AB614" s="32"/>
      <c r="AC614" s="327"/>
      <c r="AD614" s="326"/>
      <c r="AE614" s="327"/>
      <c r="AF614" s="360"/>
      <c r="AG614" s="360"/>
      <c r="AH614" s="313"/>
      <c r="AI614" s="428"/>
      <c r="AJ614" s="429"/>
      <c r="AK614" s="429"/>
      <c r="AL614" s="430"/>
      <c r="AM614" s="430"/>
      <c r="AN614" s="330">
        <f t="shared" si="31"/>
        <v>0</v>
      </c>
      <c r="AO614" s="430"/>
      <c r="AP614" s="430"/>
      <c r="AQ614" s="429"/>
      <c r="AR614" s="431"/>
      <c r="AS614" s="429"/>
      <c r="AT614" s="431"/>
      <c r="AU614" s="431"/>
      <c r="AV614" s="428"/>
      <c r="AW614" s="430"/>
    </row>
    <row r="615" spans="1:49" ht="16.5">
      <c r="A615" s="316"/>
      <c r="B615" s="316" t="s">
        <v>6</v>
      </c>
      <c r="C615" s="318"/>
      <c r="D615" s="316" t="s">
        <v>6</v>
      </c>
      <c r="E615" s="318" t="s">
        <v>258</v>
      </c>
      <c r="F615" s="544"/>
      <c r="G615" s="316" t="s">
        <v>6</v>
      </c>
      <c r="H615" s="318" t="s">
        <v>7</v>
      </c>
      <c r="I615" s="546"/>
      <c r="J615" s="327"/>
      <c r="K615" s="454"/>
      <c r="L615" s="328"/>
      <c r="M615" s="327"/>
      <c r="N615" s="316" t="s">
        <v>6</v>
      </c>
      <c r="O615" s="317"/>
      <c r="P615" s="31"/>
      <c r="Q615" s="414"/>
      <c r="R615" s="31" t="s">
        <v>4</v>
      </c>
      <c r="S615" s="31" t="s">
        <v>3</v>
      </c>
      <c r="T615" s="315"/>
      <c r="U615" s="407"/>
      <c r="V615" s="334"/>
      <c r="W615" s="405"/>
      <c r="X615" s="406"/>
      <c r="Y615" s="405"/>
      <c r="Z615" s="389"/>
      <c r="AA615" s="31"/>
      <c r="AB615" s="32"/>
      <c r="AC615" s="327"/>
      <c r="AD615" s="326"/>
      <c r="AE615" s="327"/>
      <c r="AF615" s="360"/>
      <c r="AG615" s="360"/>
      <c r="AH615" s="313"/>
      <c r="AI615" s="428"/>
      <c r="AJ615" s="429"/>
      <c r="AK615" s="429"/>
      <c r="AL615" s="430"/>
      <c r="AM615" s="430"/>
      <c r="AN615" s="330">
        <f t="shared" si="31"/>
        <v>0</v>
      </c>
      <c r="AO615" s="430"/>
      <c r="AP615" s="430"/>
      <c r="AQ615" s="429"/>
      <c r="AR615" s="431"/>
      <c r="AS615" s="429"/>
      <c r="AT615" s="431"/>
      <c r="AU615" s="431"/>
      <c r="AV615" s="428"/>
      <c r="AW615" s="430"/>
    </row>
    <row r="616" spans="1:49" ht="82.5">
      <c r="A616" s="316"/>
      <c r="B616" s="316" t="s">
        <v>2</v>
      </c>
      <c r="C616" s="317"/>
      <c r="D616" s="316" t="s">
        <v>2</v>
      </c>
      <c r="E616" s="317" t="s">
        <v>434</v>
      </c>
      <c r="F616" s="544"/>
      <c r="G616" s="316"/>
      <c r="H616" s="318"/>
      <c r="I616" s="546"/>
      <c r="J616" s="327"/>
      <c r="K616" s="454"/>
      <c r="L616" s="328"/>
      <c r="M616" s="327"/>
      <c r="N616" s="316"/>
      <c r="O616" s="317"/>
      <c r="P616" s="31"/>
      <c r="Q616" s="414"/>
      <c r="R616" s="31"/>
      <c r="S616" s="31"/>
      <c r="T616" s="315"/>
      <c r="U616" s="407"/>
      <c r="V616" s="334"/>
      <c r="W616" s="405"/>
      <c r="X616" s="406"/>
      <c r="Y616" s="405"/>
      <c r="Z616" s="389"/>
      <c r="AA616" s="31"/>
      <c r="AB616" s="32"/>
      <c r="AC616" s="327"/>
      <c r="AD616" s="326"/>
      <c r="AE616" s="327"/>
      <c r="AF616" s="360"/>
      <c r="AG616" s="360"/>
      <c r="AH616" s="313"/>
      <c r="AI616" s="428"/>
      <c r="AJ616" s="429"/>
      <c r="AK616" s="429"/>
      <c r="AL616" s="430"/>
      <c r="AM616" s="430"/>
      <c r="AN616" s="330">
        <f t="shared" si="31"/>
        <v>0</v>
      </c>
      <c r="AO616" s="430"/>
      <c r="AP616" s="430"/>
      <c r="AQ616" s="429"/>
      <c r="AR616" s="431"/>
      <c r="AS616" s="429"/>
      <c r="AT616" s="431"/>
      <c r="AU616" s="431"/>
      <c r="AV616" s="428"/>
      <c r="AW616" s="430"/>
    </row>
    <row r="617" spans="1:49" ht="16.5">
      <c r="A617" s="316"/>
      <c r="B617" s="363" t="s">
        <v>1</v>
      </c>
      <c r="C617" s="383"/>
      <c r="D617" s="363" t="s">
        <v>1</v>
      </c>
      <c r="E617" s="383" t="s">
        <v>435</v>
      </c>
      <c r="F617" s="551"/>
      <c r="G617" s="316"/>
      <c r="H617" s="318"/>
      <c r="I617" s="367"/>
      <c r="J617" s="327"/>
      <c r="K617" s="454"/>
      <c r="L617" s="328"/>
      <c r="M617" s="327"/>
      <c r="N617" s="316"/>
      <c r="O617" s="317"/>
      <c r="P617" s="31"/>
      <c r="Q617" s="414"/>
      <c r="R617" s="31"/>
      <c r="S617" s="31"/>
      <c r="T617" s="315"/>
      <c r="U617" s="407"/>
      <c r="V617" s="334"/>
      <c r="W617" s="405"/>
      <c r="X617" s="406"/>
      <c r="Y617" s="405"/>
      <c r="Z617" s="389"/>
      <c r="AA617" s="31"/>
      <c r="AB617" s="32"/>
      <c r="AC617" s="327"/>
      <c r="AD617" s="326"/>
      <c r="AE617" s="327"/>
      <c r="AF617" s="360"/>
      <c r="AG617" s="360"/>
      <c r="AH617" s="344"/>
      <c r="AI617" s="432"/>
      <c r="AJ617" s="433"/>
      <c r="AK617" s="433"/>
      <c r="AL617" s="434"/>
      <c r="AM617" s="434"/>
      <c r="AN617" s="330">
        <f t="shared" si="31"/>
        <v>0</v>
      </c>
      <c r="AO617" s="434"/>
      <c r="AP617" s="434"/>
      <c r="AQ617" s="433"/>
      <c r="AR617" s="435"/>
      <c r="AS617" s="433"/>
      <c r="AT617" s="435"/>
      <c r="AU617" s="435"/>
      <c r="AV617" s="432"/>
      <c r="AW617" s="434"/>
    </row>
    <row r="618" spans="1:49" ht="16.5">
      <c r="A618" s="355">
        <v>55</v>
      </c>
      <c r="B618" s="290" t="s">
        <v>9</v>
      </c>
      <c r="C618" s="291" t="s">
        <v>585</v>
      </c>
      <c r="D618" s="290" t="s">
        <v>9</v>
      </c>
      <c r="E618" s="294" t="s">
        <v>431</v>
      </c>
      <c r="F618" s="555" t="s">
        <v>586</v>
      </c>
      <c r="G618" s="290" t="s">
        <v>9</v>
      </c>
      <c r="H618" s="294"/>
      <c r="I618" s="576">
        <v>683</v>
      </c>
      <c r="J618" s="547"/>
      <c r="K618" s="563"/>
      <c r="L618" s="549"/>
      <c r="M618" s="547"/>
      <c r="N618" s="290" t="s">
        <v>9</v>
      </c>
      <c r="O618" s="294"/>
      <c r="P618" s="293"/>
      <c r="Q618" s="356"/>
      <c r="R618" s="293" t="s">
        <v>9</v>
      </c>
      <c r="S618" s="293" t="s">
        <v>8</v>
      </c>
      <c r="T618" s="295"/>
      <c r="U618" s="436"/>
      <c r="V618" s="437"/>
      <c r="W618" s="438"/>
      <c r="X618" s="439"/>
      <c r="Y618" s="438"/>
      <c r="Z618" s="446"/>
      <c r="AA618" s="293"/>
      <c r="AB618" s="351"/>
      <c r="AC618" s="305"/>
      <c r="AD618" s="304"/>
      <c r="AE618" s="305"/>
      <c r="AF618" s="358"/>
      <c r="AG618" s="360"/>
      <c r="AH618" s="313">
        <v>170000</v>
      </c>
      <c r="AI618" s="329">
        <f>+AH618*I618</f>
        <v>116110000</v>
      </c>
      <c r="AJ618" s="429"/>
      <c r="AK618" s="429"/>
      <c r="AL618" s="430"/>
      <c r="AM618" s="430"/>
      <c r="AN618" s="311">
        <f t="shared" si="31"/>
        <v>0</v>
      </c>
      <c r="AO618" s="430">
        <f>SUM(AN618:AN622)</f>
        <v>0</v>
      </c>
      <c r="AP618" s="310">
        <f>+AI618+AL618+AO618</f>
        <v>116110000</v>
      </c>
      <c r="AQ618" s="312">
        <v>0</v>
      </c>
      <c r="AR618" s="313">
        <v>0</v>
      </c>
      <c r="AS618" s="312">
        <v>0</v>
      </c>
      <c r="AT618" s="313">
        <f>AI618*5%</f>
        <v>5805500</v>
      </c>
      <c r="AU618" s="312">
        <f>0.5%*AI618</f>
        <v>580550</v>
      </c>
      <c r="AV618" s="308">
        <f>SUM(AQ618:AU618)</f>
        <v>6386050</v>
      </c>
      <c r="AW618" s="314">
        <f>ROUND(AP618+AV618,-3)</f>
        <v>122496000</v>
      </c>
    </row>
    <row r="619" spans="1:49" ht="16.5">
      <c r="A619" s="316"/>
      <c r="B619" s="316" t="s">
        <v>4</v>
      </c>
      <c r="C619" s="317"/>
      <c r="D619" s="316" t="s">
        <v>4</v>
      </c>
      <c r="E619" s="317" t="s">
        <v>433</v>
      </c>
      <c r="F619" s="557"/>
      <c r="G619" s="316" t="s">
        <v>4</v>
      </c>
      <c r="H619" s="318" t="s">
        <v>211</v>
      </c>
      <c r="I619" s="561"/>
      <c r="J619" s="548"/>
      <c r="K619" s="564"/>
      <c r="L619" s="550"/>
      <c r="M619" s="548"/>
      <c r="N619" s="316" t="s">
        <v>4</v>
      </c>
      <c r="O619" s="317"/>
      <c r="P619" s="31"/>
      <c r="Q619" s="414"/>
      <c r="R619" s="31"/>
      <c r="S619" s="31"/>
      <c r="T619" s="315"/>
      <c r="U619" s="407"/>
      <c r="V619" s="334"/>
      <c r="W619" s="405"/>
      <c r="X619" s="406"/>
      <c r="Y619" s="405"/>
      <c r="Z619" s="389"/>
      <c r="AA619" s="31"/>
      <c r="AB619" s="32"/>
      <c r="AC619" s="327"/>
      <c r="AD619" s="326"/>
      <c r="AE619" s="327"/>
      <c r="AF619" s="360"/>
      <c r="AG619" s="360"/>
      <c r="AH619" s="313"/>
      <c r="AI619" s="428"/>
      <c r="AJ619" s="429"/>
      <c r="AK619" s="429"/>
      <c r="AL619" s="430"/>
      <c r="AM619" s="430"/>
      <c r="AN619" s="330">
        <f t="shared" si="31"/>
        <v>0</v>
      </c>
      <c r="AO619" s="430"/>
      <c r="AP619" s="430"/>
      <c r="AQ619" s="429"/>
      <c r="AR619" s="431"/>
      <c r="AS619" s="429"/>
      <c r="AT619" s="431"/>
      <c r="AU619" s="431"/>
      <c r="AV619" s="428"/>
      <c r="AW619" s="430"/>
    </row>
    <row r="620" spans="1:49" ht="16.5">
      <c r="A620" s="316"/>
      <c r="B620" s="316" t="s">
        <v>6</v>
      </c>
      <c r="C620" s="318"/>
      <c r="D620" s="316" t="s">
        <v>6</v>
      </c>
      <c r="E620" s="318" t="s">
        <v>258</v>
      </c>
      <c r="F620" s="557"/>
      <c r="G620" s="316" t="s">
        <v>6</v>
      </c>
      <c r="H620" s="318" t="s">
        <v>7</v>
      </c>
      <c r="I620" s="561"/>
      <c r="J620" s="548"/>
      <c r="K620" s="564"/>
      <c r="L620" s="550"/>
      <c r="M620" s="548"/>
      <c r="N620" s="316" t="s">
        <v>6</v>
      </c>
      <c r="O620" s="317"/>
      <c r="P620" s="31"/>
      <c r="Q620" s="414"/>
      <c r="R620" s="31" t="s">
        <v>4</v>
      </c>
      <c r="S620" s="31" t="s">
        <v>3</v>
      </c>
      <c r="T620" s="315"/>
      <c r="U620" s="407"/>
      <c r="V620" s="334"/>
      <c r="W620" s="405"/>
      <c r="X620" s="406"/>
      <c r="Y620" s="405"/>
      <c r="Z620" s="389"/>
      <c r="AA620" s="31"/>
      <c r="AB620" s="32"/>
      <c r="AC620" s="327"/>
      <c r="AD620" s="326"/>
      <c r="AE620" s="327"/>
      <c r="AF620" s="360"/>
      <c r="AG620" s="360"/>
      <c r="AH620" s="313"/>
      <c r="AI620" s="428"/>
      <c r="AJ620" s="429"/>
      <c r="AK620" s="429"/>
      <c r="AL620" s="430"/>
      <c r="AM620" s="430"/>
      <c r="AN620" s="330">
        <f t="shared" si="31"/>
        <v>0</v>
      </c>
      <c r="AO620" s="430"/>
      <c r="AP620" s="430"/>
      <c r="AQ620" s="429"/>
      <c r="AR620" s="431"/>
      <c r="AS620" s="429"/>
      <c r="AT620" s="431"/>
      <c r="AU620" s="431"/>
      <c r="AV620" s="428"/>
      <c r="AW620" s="430"/>
    </row>
    <row r="621" spans="1:49" ht="82.5">
      <c r="A621" s="316"/>
      <c r="B621" s="316" t="s">
        <v>2</v>
      </c>
      <c r="C621" s="317"/>
      <c r="D621" s="316" t="s">
        <v>2</v>
      </c>
      <c r="E621" s="317" t="s">
        <v>434</v>
      </c>
      <c r="F621" s="557"/>
      <c r="G621" s="316"/>
      <c r="H621" s="318"/>
      <c r="I621" s="561"/>
      <c r="J621" s="548"/>
      <c r="K621" s="564"/>
      <c r="L621" s="550"/>
      <c r="M621" s="548"/>
      <c r="N621" s="316"/>
      <c r="O621" s="317"/>
      <c r="P621" s="31"/>
      <c r="Q621" s="414"/>
      <c r="R621" s="31"/>
      <c r="S621" s="31"/>
      <c r="T621" s="315"/>
      <c r="U621" s="407"/>
      <c r="V621" s="334"/>
      <c r="W621" s="405"/>
      <c r="X621" s="406"/>
      <c r="Y621" s="405"/>
      <c r="Z621" s="389"/>
      <c r="AA621" s="31"/>
      <c r="AB621" s="32"/>
      <c r="AC621" s="327"/>
      <c r="AD621" s="326"/>
      <c r="AE621" s="327"/>
      <c r="AF621" s="360"/>
      <c r="AG621" s="360"/>
      <c r="AH621" s="313"/>
      <c r="AI621" s="428"/>
      <c r="AJ621" s="429"/>
      <c r="AK621" s="429"/>
      <c r="AL621" s="430"/>
      <c r="AM621" s="430"/>
      <c r="AN621" s="330">
        <f t="shared" si="31"/>
        <v>0</v>
      </c>
      <c r="AO621" s="430"/>
      <c r="AP621" s="430"/>
      <c r="AQ621" s="429"/>
      <c r="AR621" s="431"/>
      <c r="AS621" s="429"/>
      <c r="AT621" s="431"/>
      <c r="AU621" s="431"/>
      <c r="AV621" s="428"/>
      <c r="AW621" s="430"/>
    </row>
    <row r="622" spans="1:49" ht="16.5">
      <c r="A622" s="363"/>
      <c r="B622" s="363" t="s">
        <v>1</v>
      </c>
      <c r="C622" s="383"/>
      <c r="D622" s="363" t="s">
        <v>1</v>
      </c>
      <c r="E622" s="383" t="s">
        <v>435</v>
      </c>
      <c r="F622" s="558"/>
      <c r="G622" s="363"/>
      <c r="H622" s="365"/>
      <c r="I622" s="562"/>
      <c r="J622" s="553"/>
      <c r="K622" s="565"/>
      <c r="L622" s="554"/>
      <c r="M622" s="553"/>
      <c r="N622" s="363"/>
      <c r="O622" s="364"/>
      <c r="P622" s="368"/>
      <c r="Q622" s="384"/>
      <c r="R622" s="368"/>
      <c r="S622" s="368"/>
      <c r="T622" s="374"/>
      <c r="U622" s="408"/>
      <c r="V622" s="340"/>
      <c r="W622" s="409"/>
      <c r="X622" s="410"/>
      <c r="Y622" s="409"/>
      <c r="Z622" s="403"/>
      <c r="AA622" s="368"/>
      <c r="AB622" s="386"/>
      <c r="AC622" s="375"/>
      <c r="AD622" s="366"/>
      <c r="AE622" s="375"/>
      <c r="AF622" s="376"/>
      <c r="AG622" s="376"/>
      <c r="AH622" s="344"/>
      <c r="AI622" s="432"/>
      <c r="AJ622" s="433"/>
      <c r="AK622" s="433"/>
      <c r="AL622" s="434"/>
      <c r="AM622" s="434"/>
      <c r="AN622" s="330">
        <f t="shared" si="31"/>
        <v>0</v>
      </c>
      <c r="AO622" s="434"/>
      <c r="AP622" s="434"/>
      <c r="AQ622" s="433"/>
      <c r="AR622" s="435"/>
      <c r="AS622" s="433"/>
      <c r="AT622" s="435"/>
      <c r="AU622" s="435"/>
      <c r="AV622" s="432"/>
      <c r="AW622" s="434"/>
    </row>
    <row r="623" spans="1:49" ht="16.5">
      <c r="A623" s="355">
        <v>56</v>
      </c>
      <c r="B623" s="290" t="s">
        <v>9</v>
      </c>
      <c r="C623" s="291" t="s">
        <v>576</v>
      </c>
      <c r="D623" s="290" t="s">
        <v>9</v>
      </c>
      <c r="E623" s="294" t="s">
        <v>431</v>
      </c>
      <c r="F623" s="555" t="s">
        <v>200</v>
      </c>
      <c r="G623" s="290" t="s">
        <v>9</v>
      </c>
      <c r="H623" s="294" t="s">
        <v>437</v>
      </c>
      <c r="I623" s="576">
        <v>1144</v>
      </c>
      <c r="J623" s="547" t="s">
        <v>206</v>
      </c>
      <c r="K623" s="563" t="s">
        <v>587</v>
      </c>
      <c r="L623" s="549"/>
      <c r="M623" s="547"/>
      <c r="N623" s="290" t="s">
        <v>9</v>
      </c>
      <c r="O623" s="294"/>
      <c r="P623" s="293"/>
      <c r="Q623" s="356"/>
      <c r="R623" s="293" t="s">
        <v>9</v>
      </c>
      <c r="S623" s="293" t="s">
        <v>8</v>
      </c>
      <c r="T623" s="295"/>
      <c r="U623" s="436"/>
      <c r="V623" s="437"/>
      <c r="W623" s="438"/>
      <c r="X623" s="439"/>
      <c r="Y623" s="438"/>
      <c r="Z623" s="388"/>
      <c r="AA623" s="293"/>
      <c r="AB623" s="351"/>
      <c r="AC623" s="305"/>
      <c r="AD623" s="304"/>
      <c r="AE623" s="305"/>
      <c r="AF623" s="358"/>
      <c r="AG623" s="360"/>
      <c r="AH623" s="313">
        <v>170000</v>
      </c>
      <c r="AI623" s="329">
        <f>+AH623*I623</f>
        <v>194480000</v>
      </c>
      <c r="AJ623" s="312"/>
      <c r="AK623" s="312"/>
      <c r="AL623" s="430"/>
      <c r="AM623" s="430"/>
      <c r="AN623" s="311">
        <f t="shared" si="31"/>
        <v>0</v>
      </c>
      <c r="AO623" s="430">
        <f>SUM(AN623:AN627)</f>
        <v>0</v>
      </c>
      <c r="AP623" s="310">
        <f>+AI623+AL623+AO623</f>
        <v>194480000</v>
      </c>
      <c r="AQ623" s="312">
        <v>0</v>
      </c>
      <c r="AR623" s="313">
        <v>0</v>
      </c>
      <c r="AS623" s="312">
        <v>0</v>
      </c>
      <c r="AT623" s="313">
        <f>AI623*5%</f>
        <v>9724000</v>
      </c>
      <c r="AU623" s="312">
        <f>0.5%*AI623</f>
        <v>972400</v>
      </c>
      <c r="AV623" s="308">
        <f>SUM(AQ623:AU623)</f>
        <v>10696400</v>
      </c>
      <c r="AW623" s="314">
        <f>ROUND(AP623+AV623,-3)</f>
        <v>205176000</v>
      </c>
    </row>
    <row r="624" spans="1:49" ht="16.5">
      <c r="A624" s="316"/>
      <c r="B624" s="316" t="s">
        <v>4</v>
      </c>
      <c r="C624" s="317" t="s">
        <v>579</v>
      </c>
      <c r="D624" s="316" t="s">
        <v>4</v>
      </c>
      <c r="E624" s="317" t="s">
        <v>433</v>
      </c>
      <c r="F624" s="557"/>
      <c r="G624" s="316" t="s">
        <v>4</v>
      </c>
      <c r="H624" s="318" t="s">
        <v>211</v>
      </c>
      <c r="I624" s="561"/>
      <c r="J624" s="548"/>
      <c r="K624" s="564"/>
      <c r="L624" s="550"/>
      <c r="M624" s="548"/>
      <c r="N624" s="316" t="s">
        <v>4</v>
      </c>
      <c r="O624" s="317"/>
      <c r="P624" s="326"/>
      <c r="Q624" s="359"/>
      <c r="R624" s="31"/>
      <c r="S624" s="31"/>
      <c r="T624" s="315"/>
      <c r="U624" s="407"/>
      <c r="V624" s="334"/>
      <c r="W624" s="405"/>
      <c r="X624" s="406"/>
      <c r="Y624" s="405"/>
      <c r="Z624" s="389"/>
      <c r="AA624" s="31"/>
      <c r="AB624" s="32"/>
      <c r="AC624" s="327"/>
      <c r="AD624" s="326"/>
      <c r="AE624" s="327"/>
      <c r="AF624" s="360"/>
      <c r="AG624" s="360"/>
      <c r="AH624" s="313"/>
      <c r="AI624" s="428"/>
      <c r="AJ624" s="429"/>
      <c r="AK624" s="312"/>
      <c r="AL624" s="430"/>
      <c r="AM624" s="430"/>
      <c r="AN624" s="330">
        <f t="shared" si="31"/>
        <v>0</v>
      </c>
      <c r="AO624" s="430"/>
      <c r="AP624" s="430"/>
      <c r="AQ624" s="429"/>
      <c r="AR624" s="431"/>
      <c r="AS624" s="429"/>
      <c r="AT624" s="431"/>
      <c r="AU624" s="431"/>
      <c r="AV624" s="428"/>
      <c r="AW624" s="430"/>
    </row>
    <row r="625" spans="1:49" ht="16.5">
      <c r="A625" s="316"/>
      <c r="B625" s="316" t="s">
        <v>6</v>
      </c>
      <c r="C625" s="318" t="s">
        <v>331</v>
      </c>
      <c r="D625" s="316" t="s">
        <v>6</v>
      </c>
      <c r="E625" s="318" t="s">
        <v>258</v>
      </c>
      <c r="F625" s="557"/>
      <c r="G625" s="316" t="s">
        <v>6</v>
      </c>
      <c r="H625" s="318" t="s">
        <v>7</v>
      </c>
      <c r="I625" s="561"/>
      <c r="J625" s="548"/>
      <c r="K625" s="564"/>
      <c r="L625" s="550"/>
      <c r="M625" s="548"/>
      <c r="N625" s="316" t="s">
        <v>6</v>
      </c>
      <c r="O625" s="317"/>
      <c r="P625" s="31"/>
      <c r="Q625" s="414"/>
      <c r="R625" s="31" t="s">
        <v>4</v>
      </c>
      <c r="S625" s="31" t="s">
        <v>3</v>
      </c>
      <c r="T625" s="315"/>
      <c r="U625" s="407"/>
      <c r="V625" s="334"/>
      <c r="W625" s="405"/>
      <c r="X625" s="406"/>
      <c r="Y625" s="405"/>
      <c r="Z625" s="389"/>
      <c r="AA625" s="31"/>
      <c r="AB625" s="32"/>
      <c r="AC625" s="327"/>
      <c r="AD625" s="326"/>
      <c r="AE625" s="327"/>
      <c r="AF625" s="360"/>
      <c r="AG625" s="360"/>
      <c r="AH625" s="313"/>
      <c r="AI625" s="428"/>
      <c r="AJ625" s="429"/>
      <c r="AK625" s="312"/>
      <c r="AL625" s="430"/>
      <c r="AM625" s="430"/>
      <c r="AN625" s="330">
        <f t="shared" si="31"/>
        <v>0</v>
      </c>
      <c r="AO625" s="430"/>
      <c r="AP625" s="430"/>
      <c r="AQ625" s="429"/>
      <c r="AR625" s="431"/>
      <c r="AS625" s="429"/>
      <c r="AT625" s="431"/>
      <c r="AU625" s="431"/>
      <c r="AV625" s="428"/>
      <c r="AW625" s="430"/>
    </row>
    <row r="626" spans="1:49" ht="82.5">
      <c r="A626" s="316"/>
      <c r="B626" s="316" t="s">
        <v>2</v>
      </c>
      <c r="C626" s="317" t="s">
        <v>580</v>
      </c>
      <c r="D626" s="316" t="s">
        <v>2</v>
      </c>
      <c r="E626" s="317" t="s">
        <v>434</v>
      </c>
      <c r="F626" s="557"/>
      <c r="G626" s="316"/>
      <c r="H626" s="318"/>
      <c r="I626" s="561"/>
      <c r="J626" s="548"/>
      <c r="K626" s="564"/>
      <c r="L626" s="550"/>
      <c r="M626" s="548"/>
      <c r="N626" s="316"/>
      <c r="O626" s="317"/>
      <c r="P626" s="31"/>
      <c r="Q626" s="414"/>
      <c r="R626" s="31"/>
      <c r="S626" s="31"/>
      <c r="T626" s="315"/>
      <c r="U626" s="407"/>
      <c r="V626" s="334"/>
      <c r="W626" s="405"/>
      <c r="X626" s="406"/>
      <c r="Y626" s="405"/>
      <c r="Z626" s="440"/>
      <c r="AA626" s="31"/>
      <c r="AB626" s="32"/>
      <c r="AC626" s="327"/>
      <c r="AD626" s="326"/>
      <c r="AE626" s="327"/>
      <c r="AF626" s="360"/>
      <c r="AG626" s="360"/>
      <c r="AH626" s="313"/>
      <c r="AI626" s="428"/>
      <c r="AJ626" s="429"/>
      <c r="AK626" s="312"/>
      <c r="AL626" s="430"/>
      <c r="AM626" s="430"/>
      <c r="AN626" s="330">
        <f t="shared" si="31"/>
        <v>0</v>
      </c>
      <c r="AO626" s="430"/>
      <c r="AP626" s="430"/>
      <c r="AQ626" s="429"/>
      <c r="AR626" s="431"/>
      <c r="AS626" s="429"/>
      <c r="AT626" s="431"/>
      <c r="AU626" s="431"/>
      <c r="AV626" s="428"/>
      <c r="AW626" s="430"/>
    </row>
    <row r="627" spans="1:49" ht="16.5">
      <c r="A627" s="363"/>
      <c r="B627" s="363" t="s">
        <v>1</v>
      </c>
      <c r="C627" s="383" t="s">
        <v>581</v>
      </c>
      <c r="D627" s="363" t="s">
        <v>1</v>
      </c>
      <c r="E627" s="383" t="s">
        <v>435</v>
      </c>
      <c r="F627" s="558"/>
      <c r="G627" s="363"/>
      <c r="H627" s="365"/>
      <c r="I627" s="562"/>
      <c r="J627" s="553"/>
      <c r="K627" s="565"/>
      <c r="L627" s="554"/>
      <c r="M627" s="553"/>
      <c r="N627" s="363"/>
      <c r="O627" s="364"/>
      <c r="P627" s="368"/>
      <c r="Q627" s="384"/>
      <c r="R627" s="368"/>
      <c r="S627" s="368"/>
      <c r="T627" s="374"/>
      <c r="U627" s="408"/>
      <c r="V627" s="340"/>
      <c r="W627" s="409"/>
      <c r="X627" s="410"/>
      <c r="Y627" s="409"/>
      <c r="Z627" s="403"/>
      <c r="AA627" s="368"/>
      <c r="AB627" s="386"/>
      <c r="AC627" s="375"/>
      <c r="AD627" s="366"/>
      <c r="AE627" s="375"/>
      <c r="AF627" s="376"/>
      <c r="AG627" s="376"/>
      <c r="AH627" s="344"/>
      <c r="AI627" s="432"/>
      <c r="AJ627" s="433"/>
      <c r="AK627" s="346"/>
      <c r="AL627" s="434"/>
      <c r="AM627" s="434"/>
      <c r="AN627" s="330">
        <f t="shared" si="31"/>
        <v>0</v>
      </c>
      <c r="AO627" s="434"/>
      <c r="AP627" s="434"/>
      <c r="AQ627" s="433"/>
      <c r="AR627" s="435"/>
      <c r="AS627" s="433"/>
      <c r="AT627" s="435"/>
      <c r="AU627" s="435"/>
      <c r="AV627" s="432"/>
      <c r="AW627" s="434"/>
    </row>
    <row r="628" spans="1:49" ht="16.5">
      <c r="A628" s="289">
        <v>57</v>
      </c>
      <c r="B628" s="290" t="s">
        <v>9</v>
      </c>
      <c r="C628" s="291" t="s">
        <v>570</v>
      </c>
      <c r="D628" s="293"/>
      <c r="E628" s="449"/>
      <c r="F628" s="543" t="s">
        <v>197</v>
      </c>
      <c r="G628" s="290" t="s">
        <v>9</v>
      </c>
      <c r="H628" s="294" t="s">
        <v>437</v>
      </c>
      <c r="I628" s="577">
        <v>954</v>
      </c>
      <c r="J628" s="572" t="s">
        <v>253</v>
      </c>
      <c r="K628" s="549" t="s">
        <v>588</v>
      </c>
      <c r="L628" s="580" t="s">
        <v>11</v>
      </c>
      <c r="M628" s="583" t="s">
        <v>11</v>
      </c>
      <c r="N628" s="290" t="s">
        <v>9</v>
      </c>
      <c r="O628" s="291"/>
      <c r="P628" s="295"/>
      <c r="Q628" s="296"/>
      <c r="R628" s="290" t="s">
        <v>9</v>
      </c>
      <c r="S628" s="298" t="s">
        <v>8</v>
      </c>
      <c r="T628" s="299"/>
      <c r="U628" s="298"/>
      <c r="V628" s="299"/>
      <c r="W628" s="300"/>
      <c r="X628" s="301"/>
      <c r="Y628" s="300"/>
      <c r="Z628" s="388"/>
      <c r="AA628" s="292"/>
      <c r="AB628" s="351"/>
      <c r="AC628" s="295"/>
      <c r="AD628" s="572"/>
      <c r="AE628" s="547"/>
      <c r="AF628" s="549"/>
      <c r="AG628" s="328"/>
      <c r="AH628" s="313">
        <v>187000.00000000003</v>
      </c>
      <c r="AI628" s="329">
        <f>+AH628*I628</f>
        <v>178398000.00000003</v>
      </c>
      <c r="AJ628" s="429"/>
      <c r="AK628" s="312"/>
      <c r="AL628" s="430"/>
      <c r="AM628" s="430"/>
      <c r="AN628" s="311"/>
      <c r="AO628" s="430">
        <f>SUM(AN628:AN644)</f>
        <v>1360111</v>
      </c>
      <c r="AP628" s="310">
        <f>+AI628+AL628+AO628</f>
        <v>179758111.00000003</v>
      </c>
      <c r="AQ628" s="312">
        <v>0</v>
      </c>
      <c r="AR628" s="313">
        <v>0</v>
      </c>
      <c r="AS628" s="312">
        <v>0</v>
      </c>
      <c r="AT628" s="313">
        <f>AI628*5%</f>
        <v>8919900.0000000019</v>
      </c>
      <c r="AU628" s="312">
        <f>0.5%*AI628</f>
        <v>891990.00000000012</v>
      </c>
      <c r="AV628" s="308">
        <f>SUM(AQ628:AU628)</f>
        <v>9811890.0000000019</v>
      </c>
      <c r="AW628" s="314">
        <f>ROUND(AP628+AV628,-3)</f>
        <v>189570000</v>
      </c>
    </row>
    <row r="629" spans="1:49" ht="16.5">
      <c r="A629" s="315"/>
      <c r="B629" s="316" t="s">
        <v>4</v>
      </c>
      <c r="C629" s="317" t="s">
        <v>573</v>
      </c>
      <c r="D629" s="31"/>
      <c r="E629" s="402"/>
      <c r="F629" s="544"/>
      <c r="G629" s="316" t="s">
        <v>4</v>
      </c>
      <c r="H629" s="318" t="s">
        <v>211</v>
      </c>
      <c r="I629" s="578"/>
      <c r="J629" s="570"/>
      <c r="K629" s="550"/>
      <c r="L629" s="581"/>
      <c r="M629" s="584"/>
      <c r="N629" s="316" t="s">
        <v>4</v>
      </c>
      <c r="O629" s="318"/>
      <c r="P629" s="315"/>
      <c r="Q629" s="319"/>
      <c r="R629" s="316" t="s">
        <v>4</v>
      </c>
      <c r="S629" s="320" t="s">
        <v>3</v>
      </c>
      <c r="T629" s="321">
        <v>16</v>
      </c>
      <c r="U629" s="380">
        <v>1</v>
      </c>
      <c r="V629" s="321" t="s">
        <v>589</v>
      </c>
      <c r="W629" s="322">
        <v>100</v>
      </c>
      <c r="X629" s="462">
        <v>0</v>
      </c>
      <c r="Y629" s="353">
        <v>0</v>
      </c>
      <c r="Z629" s="325">
        <f>SUM(W629:Y629)</f>
        <v>100</v>
      </c>
      <c r="AA629" s="31"/>
      <c r="AB629" s="32"/>
      <c r="AC629" s="315"/>
      <c r="AD629" s="570"/>
      <c r="AE629" s="548"/>
      <c r="AF629" s="550"/>
      <c r="AG629" s="328"/>
      <c r="AH629" s="313"/>
      <c r="AI629" s="428"/>
      <c r="AJ629" s="429"/>
      <c r="AK629" s="312"/>
      <c r="AL629" s="430"/>
      <c r="AM629" s="430">
        <v>810</v>
      </c>
      <c r="AN629" s="330">
        <f>+AM629*W629</f>
        <v>81000</v>
      </c>
      <c r="AO629" s="430"/>
      <c r="AP629" s="430"/>
      <c r="AQ629" s="429"/>
      <c r="AR629" s="431"/>
      <c r="AS629" s="429"/>
      <c r="AT629" s="431"/>
      <c r="AU629" s="431"/>
      <c r="AV629" s="428"/>
      <c r="AW629" s="430"/>
    </row>
    <row r="630" spans="1:49" ht="16.5">
      <c r="A630" s="315"/>
      <c r="B630" s="316" t="s">
        <v>6</v>
      </c>
      <c r="C630" s="318" t="s">
        <v>265</v>
      </c>
      <c r="D630" s="31"/>
      <c r="E630" s="402"/>
      <c r="F630" s="544"/>
      <c r="G630" s="316" t="s">
        <v>6</v>
      </c>
      <c r="H630" s="318" t="s">
        <v>7</v>
      </c>
      <c r="I630" s="578"/>
      <c r="J630" s="570"/>
      <c r="K630" s="550"/>
      <c r="L630" s="581"/>
      <c r="M630" s="584"/>
      <c r="N630" s="316" t="s">
        <v>6</v>
      </c>
      <c r="O630" s="317"/>
      <c r="P630" s="315"/>
      <c r="Q630" s="319"/>
      <c r="R630" s="316"/>
      <c r="S630" s="31"/>
      <c r="T630" s="315"/>
      <c r="U630" s="381">
        <v>2</v>
      </c>
      <c r="V630" s="334" t="s">
        <v>228</v>
      </c>
      <c r="W630" s="322">
        <v>0</v>
      </c>
      <c r="X630" s="462">
        <v>0</v>
      </c>
      <c r="Y630" s="457">
        <v>300</v>
      </c>
      <c r="Z630" s="353">
        <v>300</v>
      </c>
      <c r="AA630" s="31"/>
      <c r="AB630" s="32"/>
      <c r="AC630" s="315"/>
      <c r="AD630" s="570"/>
      <c r="AE630" s="548"/>
      <c r="AF630" s="550"/>
      <c r="AG630" s="328"/>
      <c r="AH630" s="313"/>
      <c r="AI630" s="428"/>
      <c r="AJ630" s="429"/>
      <c r="AK630" s="429"/>
      <c r="AL630" s="430"/>
      <c r="AM630" s="430">
        <v>360</v>
      </c>
      <c r="AN630" s="330">
        <f>+AM630*Y630</f>
        <v>108000</v>
      </c>
      <c r="AO630" s="430"/>
      <c r="AP630" s="430"/>
      <c r="AQ630" s="429"/>
      <c r="AR630" s="431"/>
      <c r="AS630" s="429"/>
      <c r="AT630" s="431"/>
      <c r="AU630" s="431"/>
      <c r="AV630" s="428"/>
      <c r="AW630" s="430"/>
    </row>
    <row r="631" spans="1:49" ht="66">
      <c r="A631" s="315"/>
      <c r="B631" s="316" t="s">
        <v>2</v>
      </c>
      <c r="C631" s="317" t="s">
        <v>518</v>
      </c>
      <c r="D631" s="31"/>
      <c r="E631" s="402"/>
      <c r="F631" s="544"/>
      <c r="G631" s="316"/>
      <c r="H631" s="318"/>
      <c r="I631" s="578"/>
      <c r="J631" s="570"/>
      <c r="K631" s="550"/>
      <c r="L631" s="581"/>
      <c r="M631" s="584"/>
      <c r="N631" s="316"/>
      <c r="O631" s="317"/>
      <c r="P631" s="315"/>
      <c r="Q631" s="319"/>
      <c r="R631" s="419"/>
      <c r="S631" s="32"/>
      <c r="T631" s="315"/>
      <c r="U631" s="381">
        <v>3</v>
      </c>
      <c r="V631" s="334" t="s">
        <v>225</v>
      </c>
      <c r="W631" s="322">
        <v>0</v>
      </c>
      <c r="X631" s="462">
        <v>0</v>
      </c>
      <c r="Y631" s="457">
        <v>150</v>
      </c>
      <c r="Z631" s="353">
        <v>150</v>
      </c>
      <c r="AA631" s="31"/>
      <c r="AB631" s="32"/>
      <c r="AC631" s="327"/>
      <c r="AD631" s="570"/>
      <c r="AE631" s="548"/>
      <c r="AF631" s="550"/>
      <c r="AG631" s="328"/>
      <c r="AH631" s="313"/>
      <c r="AI631" s="428"/>
      <c r="AJ631" s="429"/>
      <c r="AK631" s="429"/>
      <c r="AL631" s="430"/>
      <c r="AM631" s="430">
        <v>300</v>
      </c>
      <c r="AN631" s="330">
        <f>+AM631*Y631</f>
        <v>45000</v>
      </c>
      <c r="AO631" s="430"/>
      <c r="AP631" s="430"/>
      <c r="AQ631" s="429"/>
      <c r="AR631" s="431"/>
      <c r="AS631" s="429"/>
      <c r="AT631" s="431"/>
      <c r="AU631" s="431"/>
      <c r="AV631" s="428"/>
      <c r="AW631" s="430"/>
    </row>
    <row r="632" spans="1:49" ht="16.5">
      <c r="A632" s="315"/>
      <c r="B632" s="316" t="s">
        <v>1</v>
      </c>
      <c r="C632" s="317" t="s">
        <v>575</v>
      </c>
      <c r="D632" s="31"/>
      <c r="E632" s="402"/>
      <c r="F632" s="544"/>
      <c r="G632" s="316"/>
      <c r="H632" s="318"/>
      <c r="I632" s="578"/>
      <c r="J632" s="570"/>
      <c r="K632" s="550"/>
      <c r="L632" s="581"/>
      <c r="M632" s="584"/>
      <c r="N632" s="316"/>
      <c r="O632" s="317"/>
      <c r="P632" s="315"/>
      <c r="Q632" s="319"/>
      <c r="R632" s="419"/>
      <c r="S632" s="32"/>
      <c r="T632" s="315"/>
      <c r="U632" s="381">
        <v>4</v>
      </c>
      <c r="V632" s="334" t="s">
        <v>185</v>
      </c>
      <c r="W632" s="322">
        <v>0</v>
      </c>
      <c r="X632" s="462">
        <v>0</v>
      </c>
      <c r="Y632" s="457">
        <v>250</v>
      </c>
      <c r="Z632" s="353">
        <v>250</v>
      </c>
      <c r="AA632" s="31"/>
      <c r="AB632" s="32"/>
      <c r="AC632" s="327"/>
      <c r="AD632" s="570"/>
      <c r="AE632" s="548"/>
      <c r="AF632" s="550"/>
      <c r="AG632" s="328"/>
      <c r="AH632" s="313"/>
      <c r="AI632" s="428"/>
      <c r="AJ632" s="429"/>
      <c r="AK632" s="429"/>
      <c r="AL632" s="430"/>
      <c r="AM632" s="430">
        <v>1550</v>
      </c>
      <c r="AN632" s="330">
        <f>+AM632*Y632</f>
        <v>387500</v>
      </c>
      <c r="AO632" s="430"/>
      <c r="AP632" s="430"/>
      <c r="AQ632" s="429"/>
      <c r="AR632" s="431"/>
      <c r="AS632" s="429"/>
      <c r="AT632" s="431"/>
      <c r="AU632" s="431"/>
      <c r="AV632" s="428"/>
      <c r="AW632" s="430"/>
    </row>
    <row r="633" spans="1:49" ht="16.5">
      <c r="A633" s="315"/>
      <c r="B633" s="316"/>
      <c r="C633" s="317"/>
      <c r="D633" s="31"/>
      <c r="E633" s="402"/>
      <c r="F633" s="544"/>
      <c r="G633" s="316"/>
      <c r="H633" s="318"/>
      <c r="I633" s="578"/>
      <c r="J633" s="570"/>
      <c r="K633" s="550"/>
      <c r="L633" s="581"/>
      <c r="M633" s="584"/>
      <c r="N633" s="316"/>
      <c r="O633" s="317"/>
      <c r="P633" s="315"/>
      <c r="Q633" s="319"/>
      <c r="R633" s="419"/>
      <c r="S633" s="32"/>
      <c r="T633" s="315"/>
      <c r="U633" s="381">
        <v>5</v>
      </c>
      <c r="V633" s="334" t="s">
        <v>306</v>
      </c>
      <c r="W633" s="322">
        <v>0</v>
      </c>
      <c r="X633" s="462">
        <v>0</v>
      </c>
      <c r="Y633" s="457">
        <v>54</v>
      </c>
      <c r="Z633" s="353">
        <v>54</v>
      </c>
      <c r="AA633" s="31"/>
      <c r="AB633" s="32"/>
      <c r="AC633" s="327"/>
      <c r="AD633" s="570"/>
      <c r="AE633" s="548"/>
      <c r="AF633" s="550"/>
      <c r="AG633" s="328"/>
      <c r="AH633" s="313"/>
      <c r="AI633" s="329"/>
      <c r="AJ633" s="429"/>
      <c r="AK633" s="429"/>
      <c r="AL633" s="430"/>
      <c r="AM633" s="430">
        <v>385</v>
      </c>
      <c r="AN633" s="330">
        <f>+AM633*Y633</f>
        <v>20790</v>
      </c>
      <c r="AO633" s="430"/>
      <c r="AP633" s="314"/>
      <c r="AQ633" s="429"/>
      <c r="AR633" s="313"/>
      <c r="AS633" s="312"/>
      <c r="AT633" s="313"/>
      <c r="AU633" s="312"/>
      <c r="AV633" s="329"/>
      <c r="AW633" s="314"/>
    </row>
    <row r="634" spans="1:49" ht="16.5">
      <c r="A634" s="315"/>
      <c r="B634" s="316"/>
      <c r="C634" s="317"/>
      <c r="D634" s="31"/>
      <c r="E634" s="402"/>
      <c r="F634" s="544"/>
      <c r="G634" s="316"/>
      <c r="H634" s="318"/>
      <c r="I634" s="578"/>
      <c r="J634" s="570"/>
      <c r="K634" s="550"/>
      <c r="L634" s="581"/>
      <c r="M634" s="584"/>
      <c r="N634" s="316"/>
      <c r="O634" s="317"/>
      <c r="P634" s="315"/>
      <c r="Q634" s="319"/>
      <c r="R634" s="419"/>
      <c r="S634" s="32"/>
      <c r="T634" s="315"/>
      <c r="U634" s="381">
        <v>6</v>
      </c>
      <c r="V634" s="334" t="s">
        <v>268</v>
      </c>
      <c r="W634" s="322">
        <v>0</v>
      </c>
      <c r="X634" s="462">
        <v>0</v>
      </c>
      <c r="Y634" s="457">
        <v>200</v>
      </c>
      <c r="Z634" s="353">
        <v>200</v>
      </c>
      <c r="AA634" s="31"/>
      <c r="AB634" s="32"/>
      <c r="AC634" s="327"/>
      <c r="AD634" s="570"/>
      <c r="AE634" s="548"/>
      <c r="AF634" s="550"/>
      <c r="AG634" s="328"/>
      <c r="AH634" s="313"/>
      <c r="AI634" s="428"/>
      <c r="AJ634" s="429"/>
      <c r="AK634" s="429"/>
      <c r="AL634" s="430"/>
      <c r="AM634" s="430">
        <v>865</v>
      </c>
      <c r="AN634" s="330">
        <f t="shared" ref="AN634:AN640" si="33">+AM634*Y634</f>
        <v>173000</v>
      </c>
      <c r="AO634" s="430"/>
      <c r="AP634" s="430"/>
      <c r="AQ634" s="429"/>
      <c r="AR634" s="431"/>
      <c r="AS634" s="429"/>
      <c r="AT634" s="431"/>
      <c r="AU634" s="431"/>
      <c r="AV634" s="428"/>
      <c r="AW634" s="430"/>
    </row>
    <row r="635" spans="1:49" ht="16.5">
      <c r="A635" s="315"/>
      <c r="B635" s="316"/>
      <c r="C635" s="317"/>
      <c r="D635" s="31"/>
      <c r="E635" s="402"/>
      <c r="F635" s="544"/>
      <c r="G635" s="316"/>
      <c r="H635" s="318"/>
      <c r="I635" s="578"/>
      <c r="J635" s="570"/>
      <c r="K635" s="550"/>
      <c r="L635" s="581"/>
      <c r="M635" s="584"/>
      <c r="N635" s="316"/>
      <c r="O635" s="317"/>
      <c r="P635" s="315"/>
      <c r="Q635" s="319"/>
      <c r="R635" s="419"/>
      <c r="S635" s="32"/>
      <c r="T635" s="315"/>
      <c r="U635" s="381">
        <v>7</v>
      </c>
      <c r="V635" s="334" t="s">
        <v>0</v>
      </c>
      <c r="W635" s="322">
        <v>0</v>
      </c>
      <c r="X635" s="462">
        <v>0</v>
      </c>
      <c r="Y635" s="457">
        <v>20</v>
      </c>
      <c r="Z635" s="353">
        <v>20</v>
      </c>
      <c r="AA635" s="31"/>
      <c r="AB635" s="32"/>
      <c r="AC635" s="327"/>
      <c r="AD635" s="570"/>
      <c r="AE635" s="548"/>
      <c r="AF635" s="550"/>
      <c r="AG635" s="328"/>
      <c r="AH635" s="313"/>
      <c r="AI635" s="428"/>
      <c r="AJ635" s="429"/>
      <c r="AK635" s="429"/>
      <c r="AL635" s="430"/>
      <c r="AM635" s="430">
        <v>440</v>
      </c>
      <c r="AN635" s="330">
        <f t="shared" si="33"/>
        <v>8800</v>
      </c>
      <c r="AO635" s="430"/>
      <c r="AP635" s="430"/>
      <c r="AQ635" s="429"/>
      <c r="AR635" s="431"/>
      <c r="AS635" s="429"/>
      <c r="AT635" s="431"/>
      <c r="AU635" s="431"/>
      <c r="AV635" s="428"/>
      <c r="AW635" s="430"/>
    </row>
    <row r="636" spans="1:49" ht="16.5">
      <c r="A636" s="315"/>
      <c r="B636" s="316"/>
      <c r="C636" s="317"/>
      <c r="D636" s="31"/>
      <c r="E636" s="402"/>
      <c r="F636" s="544"/>
      <c r="G636" s="316"/>
      <c r="H636" s="318"/>
      <c r="I636" s="578"/>
      <c r="J636" s="570"/>
      <c r="K636" s="550"/>
      <c r="L636" s="581"/>
      <c r="M636" s="584"/>
      <c r="N636" s="316"/>
      <c r="O636" s="317"/>
      <c r="P636" s="315"/>
      <c r="Q636" s="319"/>
      <c r="R636" s="419"/>
      <c r="S636" s="32"/>
      <c r="T636" s="315"/>
      <c r="U636" s="381">
        <v>8</v>
      </c>
      <c r="V636" s="334" t="s">
        <v>172</v>
      </c>
      <c r="W636" s="322">
        <v>0</v>
      </c>
      <c r="X636" s="462">
        <v>0</v>
      </c>
      <c r="Y636" s="457">
        <v>81</v>
      </c>
      <c r="Z636" s="353">
        <v>81</v>
      </c>
      <c r="AA636" s="31"/>
      <c r="AB636" s="32"/>
      <c r="AC636" s="327"/>
      <c r="AD636" s="570"/>
      <c r="AE636" s="548"/>
      <c r="AF636" s="550"/>
      <c r="AG636" s="328"/>
      <c r="AH636" s="313"/>
      <c r="AI636" s="428"/>
      <c r="AJ636" s="429"/>
      <c r="AK636" s="429"/>
      <c r="AL636" s="430"/>
      <c r="AM636" s="430">
        <v>1925</v>
      </c>
      <c r="AN636" s="330">
        <f t="shared" si="33"/>
        <v>155925</v>
      </c>
      <c r="AO636" s="430"/>
      <c r="AP636" s="430"/>
      <c r="AQ636" s="429"/>
      <c r="AR636" s="431"/>
      <c r="AS636" s="429"/>
      <c r="AT636" s="431"/>
      <c r="AU636" s="431"/>
      <c r="AV636" s="428"/>
      <c r="AW636" s="430"/>
    </row>
    <row r="637" spans="1:49" ht="16.5">
      <c r="A637" s="315"/>
      <c r="B637" s="316"/>
      <c r="C637" s="317"/>
      <c r="D637" s="31"/>
      <c r="E637" s="402"/>
      <c r="F637" s="544"/>
      <c r="G637" s="316"/>
      <c r="H637" s="318"/>
      <c r="I637" s="578"/>
      <c r="J637" s="570"/>
      <c r="K637" s="550"/>
      <c r="L637" s="581"/>
      <c r="M637" s="584"/>
      <c r="N637" s="316"/>
      <c r="O637" s="317"/>
      <c r="P637" s="315"/>
      <c r="Q637" s="319"/>
      <c r="R637" s="419"/>
      <c r="S637" s="32"/>
      <c r="T637" s="315"/>
      <c r="U637" s="381">
        <v>9</v>
      </c>
      <c r="V637" s="334" t="s">
        <v>198</v>
      </c>
      <c r="W637" s="322">
        <v>0</v>
      </c>
      <c r="X637" s="462">
        <v>0</v>
      </c>
      <c r="Y637" s="457">
        <v>10</v>
      </c>
      <c r="Z637" s="353">
        <v>10</v>
      </c>
      <c r="AA637" s="31"/>
      <c r="AB637" s="32"/>
      <c r="AC637" s="327"/>
      <c r="AD637" s="570"/>
      <c r="AE637" s="548"/>
      <c r="AF637" s="550"/>
      <c r="AG637" s="328"/>
      <c r="AH637" s="313"/>
      <c r="AI637" s="428"/>
      <c r="AJ637" s="429"/>
      <c r="AK637" s="429"/>
      <c r="AL637" s="430"/>
      <c r="AM637" s="430">
        <v>8350</v>
      </c>
      <c r="AN637" s="330">
        <f t="shared" si="33"/>
        <v>83500</v>
      </c>
      <c r="AO637" s="430"/>
      <c r="AP637" s="430"/>
      <c r="AQ637" s="429"/>
      <c r="AR637" s="431"/>
      <c r="AS637" s="429"/>
      <c r="AT637" s="431"/>
      <c r="AU637" s="431"/>
      <c r="AV637" s="428"/>
      <c r="AW637" s="430"/>
    </row>
    <row r="638" spans="1:49" ht="16.5">
      <c r="A638" s="315"/>
      <c r="B638" s="316"/>
      <c r="C638" s="317"/>
      <c r="D638" s="31"/>
      <c r="E638" s="402"/>
      <c r="F638" s="544"/>
      <c r="G638" s="316"/>
      <c r="H638" s="318"/>
      <c r="I638" s="578"/>
      <c r="J638" s="570"/>
      <c r="K638" s="550"/>
      <c r="L638" s="581"/>
      <c r="M638" s="584"/>
      <c r="N638" s="316"/>
      <c r="O638" s="317"/>
      <c r="P638" s="315"/>
      <c r="Q638" s="319"/>
      <c r="R638" s="419"/>
      <c r="S638" s="32"/>
      <c r="T638" s="315"/>
      <c r="U638" s="381">
        <v>10</v>
      </c>
      <c r="V638" s="334" t="s">
        <v>187</v>
      </c>
      <c r="W638" s="322">
        <v>0</v>
      </c>
      <c r="X638" s="462">
        <v>0</v>
      </c>
      <c r="Y638" s="353">
        <v>12</v>
      </c>
      <c r="Z638" s="353" t="s">
        <v>590</v>
      </c>
      <c r="AA638" s="31"/>
      <c r="AB638" s="32"/>
      <c r="AC638" s="327"/>
      <c r="AD638" s="570"/>
      <c r="AE638" s="548"/>
      <c r="AF638" s="550"/>
      <c r="AG638" s="328"/>
      <c r="AH638" s="313"/>
      <c r="AI638" s="428"/>
      <c r="AJ638" s="429"/>
      <c r="AK638" s="429"/>
      <c r="AL638" s="430"/>
      <c r="AM638" s="430">
        <v>258</v>
      </c>
      <c r="AN638" s="330">
        <f t="shared" si="33"/>
        <v>3096</v>
      </c>
      <c r="AO638" s="430"/>
      <c r="AP638" s="430"/>
      <c r="AQ638" s="429"/>
      <c r="AR638" s="431"/>
      <c r="AS638" s="429"/>
      <c r="AT638" s="431"/>
      <c r="AU638" s="431"/>
      <c r="AV638" s="428"/>
      <c r="AW638" s="430"/>
    </row>
    <row r="639" spans="1:49" ht="16.5">
      <c r="A639" s="315"/>
      <c r="B639" s="316"/>
      <c r="C639" s="317"/>
      <c r="D639" s="31"/>
      <c r="E639" s="402"/>
      <c r="F639" s="544"/>
      <c r="G639" s="316"/>
      <c r="H639" s="318"/>
      <c r="I639" s="578"/>
      <c r="J639" s="570"/>
      <c r="K639" s="550"/>
      <c r="L639" s="581"/>
      <c r="M639" s="584"/>
      <c r="N639" s="316"/>
      <c r="O639" s="317"/>
      <c r="P639" s="315"/>
      <c r="Q639" s="319"/>
      <c r="R639" s="419"/>
      <c r="S639" s="32"/>
      <c r="T639" s="315"/>
      <c r="U639" s="381">
        <v>11</v>
      </c>
      <c r="V639" s="334" t="s">
        <v>591</v>
      </c>
      <c r="W639" s="322">
        <v>0</v>
      </c>
      <c r="X639" s="462">
        <v>0</v>
      </c>
      <c r="Y639" s="457">
        <v>30</v>
      </c>
      <c r="Z639" s="353">
        <v>30</v>
      </c>
      <c r="AA639" s="31"/>
      <c r="AB639" s="32"/>
      <c r="AC639" s="327"/>
      <c r="AD639" s="570"/>
      <c r="AE639" s="548"/>
      <c r="AF639" s="550"/>
      <c r="AG639" s="328"/>
      <c r="AH639" s="313"/>
      <c r="AI639" s="428"/>
      <c r="AJ639" s="429"/>
      <c r="AK639" s="429"/>
      <c r="AL639" s="430"/>
      <c r="AM639" s="430">
        <v>1560</v>
      </c>
      <c r="AN639" s="330">
        <f t="shared" si="33"/>
        <v>46800</v>
      </c>
      <c r="AO639" s="430"/>
      <c r="AP639" s="430"/>
      <c r="AQ639" s="429"/>
      <c r="AR639" s="431"/>
      <c r="AS639" s="429"/>
      <c r="AT639" s="431"/>
      <c r="AU639" s="431"/>
      <c r="AV639" s="428"/>
      <c r="AW639" s="430"/>
    </row>
    <row r="640" spans="1:49" ht="16.5">
      <c r="A640" s="315"/>
      <c r="B640" s="316"/>
      <c r="C640" s="317"/>
      <c r="D640" s="31"/>
      <c r="E640" s="402"/>
      <c r="F640" s="544"/>
      <c r="G640" s="316"/>
      <c r="H640" s="318"/>
      <c r="I640" s="578"/>
      <c r="J640" s="570"/>
      <c r="K640" s="550"/>
      <c r="L640" s="581"/>
      <c r="M640" s="584"/>
      <c r="N640" s="316"/>
      <c r="O640" s="317"/>
      <c r="P640" s="315"/>
      <c r="Q640" s="319"/>
      <c r="R640" s="419"/>
      <c r="S640" s="32"/>
      <c r="T640" s="315"/>
      <c r="U640" s="381">
        <v>12</v>
      </c>
      <c r="V640" s="334" t="s">
        <v>592</v>
      </c>
      <c r="W640" s="322">
        <v>0</v>
      </c>
      <c r="X640" s="462">
        <v>0</v>
      </c>
      <c r="Y640" s="457">
        <v>5</v>
      </c>
      <c r="Z640" s="353">
        <v>5</v>
      </c>
      <c r="AA640" s="31"/>
      <c r="AB640" s="32"/>
      <c r="AC640" s="327"/>
      <c r="AD640" s="570"/>
      <c r="AE640" s="548"/>
      <c r="AF640" s="550"/>
      <c r="AG640" s="328"/>
      <c r="AH640" s="313"/>
      <c r="AI640" s="428"/>
      <c r="AJ640" s="429"/>
      <c r="AK640" s="429"/>
      <c r="AL640" s="430"/>
      <c r="AM640" s="430">
        <v>300</v>
      </c>
      <c r="AN640" s="330">
        <f t="shared" si="33"/>
        <v>1500</v>
      </c>
      <c r="AO640" s="430"/>
      <c r="AP640" s="430"/>
      <c r="AQ640" s="429"/>
      <c r="AR640" s="431"/>
      <c r="AS640" s="429"/>
      <c r="AT640" s="431"/>
      <c r="AU640" s="431"/>
      <c r="AV640" s="428"/>
      <c r="AW640" s="430"/>
    </row>
    <row r="641" spans="1:49" ht="16.5">
      <c r="A641" s="315"/>
      <c r="B641" s="316"/>
      <c r="C641" s="317"/>
      <c r="D641" s="31"/>
      <c r="E641" s="402"/>
      <c r="F641" s="544"/>
      <c r="G641" s="316"/>
      <c r="H641" s="318"/>
      <c r="I641" s="578"/>
      <c r="J641" s="570"/>
      <c r="K641" s="550"/>
      <c r="L641" s="581"/>
      <c r="M641" s="584"/>
      <c r="N641" s="316"/>
      <c r="O641" s="317"/>
      <c r="P641" s="315"/>
      <c r="Q641" s="319"/>
      <c r="R641" s="419"/>
      <c r="S641" s="32"/>
      <c r="T641" s="315"/>
      <c r="U641" s="381">
        <v>13</v>
      </c>
      <c r="V641" s="334" t="s">
        <v>427</v>
      </c>
      <c r="W641" s="322">
        <v>0</v>
      </c>
      <c r="X641" s="353">
        <v>21</v>
      </c>
      <c r="Y641" s="457">
        <v>0</v>
      </c>
      <c r="Z641" s="353" t="s">
        <v>593</v>
      </c>
      <c r="AA641" s="31"/>
      <c r="AB641" s="32"/>
      <c r="AC641" s="327"/>
      <c r="AD641" s="570"/>
      <c r="AE641" s="548"/>
      <c r="AF641" s="550"/>
      <c r="AG641" s="328"/>
      <c r="AH641" s="313"/>
      <c r="AI641" s="428"/>
      <c r="AJ641" s="429"/>
      <c r="AK641" s="429"/>
      <c r="AL641" s="430"/>
      <c r="AM641" s="430">
        <v>1200</v>
      </c>
      <c r="AN641" s="330">
        <f t="shared" si="31"/>
        <v>25200</v>
      </c>
      <c r="AO641" s="430"/>
      <c r="AP641" s="430"/>
      <c r="AQ641" s="429"/>
      <c r="AR641" s="431"/>
      <c r="AS641" s="429"/>
      <c r="AT641" s="431"/>
      <c r="AU641" s="431"/>
      <c r="AV641" s="428"/>
      <c r="AW641" s="430"/>
    </row>
    <row r="642" spans="1:49" ht="16.5">
      <c r="A642" s="315"/>
      <c r="B642" s="316"/>
      <c r="C642" s="317"/>
      <c r="D642" s="31"/>
      <c r="E642" s="402"/>
      <c r="F642" s="544"/>
      <c r="G642" s="316"/>
      <c r="H642" s="318"/>
      <c r="I642" s="578"/>
      <c r="J642" s="570"/>
      <c r="K642" s="550"/>
      <c r="L642" s="581"/>
      <c r="M642" s="584"/>
      <c r="N642" s="316"/>
      <c r="O642" s="317"/>
      <c r="P642" s="315"/>
      <c r="Q642" s="319"/>
      <c r="R642" s="419"/>
      <c r="S642" s="32"/>
      <c r="T642" s="315"/>
      <c r="U642" s="381">
        <v>14</v>
      </c>
      <c r="V642" s="334" t="s">
        <v>12</v>
      </c>
      <c r="W642" s="322">
        <v>12</v>
      </c>
      <c r="X642" s="462">
        <v>0</v>
      </c>
      <c r="Y642" s="457">
        <v>0</v>
      </c>
      <c r="Z642" s="353">
        <v>20</v>
      </c>
      <c r="AA642" s="31"/>
      <c r="AB642" s="32"/>
      <c r="AC642" s="327"/>
      <c r="AD642" s="570"/>
      <c r="AE642" s="548"/>
      <c r="AF642" s="550"/>
      <c r="AG642" s="328"/>
      <c r="AH642" s="313"/>
      <c r="AI642" s="428"/>
      <c r="AJ642" s="429"/>
      <c r="AK642" s="429"/>
      <c r="AL642" s="430"/>
      <c r="AM642" s="430">
        <v>15000</v>
      </c>
      <c r="AN642" s="330">
        <f>+AM642*W642</f>
        <v>180000</v>
      </c>
      <c r="AO642" s="430"/>
      <c r="AP642" s="430"/>
      <c r="AQ642" s="429"/>
      <c r="AR642" s="431"/>
      <c r="AS642" s="429"/>
      <c r="AT642" s="431"/>
      <c r="AU642" s="431"/>
      <c r="AV642" s="428"/>
      <c r="AW642" s="430"/>
    </row>
    <row r="643" spans="1:49" ht="16.5">
      <c r="A643" s="315"/>
      <c r="B643" s="316"/>
      <c r="C643" s="317"/>
      <c r="D643" s="31"/>
      <c r="E643" s="402"/>
      <c r="F643" s="544"/>
      <c r="G643" s="316"/>
      <c r="H643" s="318"/>
      <c r="I643" s="578"/>
      <c r="J643" s="570"/>
      <c r="K643" s="550"/>
      <c r="L643" s="581"/>
      <c r="M643" s="584"/>
      <c r="N643" s="316"/>
      <c r="O643" s="317"/>
      <c r="P643" s="315"/>
      <c r="Q643" s="319"/>
      <c r="R643" s="419"/>
      <c r="S643" s="32"/>
      <c r="T643" s="315"/>
      <c r="U643" s="381"/>
      <c r="V643" s="334" t="s">
        <v>12</v>
      </c>
      <c r="W643" s="322"/>
      <c r="X643" s="323"/>
      <c r="Y643" s="322">
        <v>8</v>
      </c>
      <c r="Z643" s="440"/>
      <c r="AA643" s="31"/>
      <c r="AB643" s="32"/>
      <c r="AC643" s="327"/>
      <c r="AD643" s="570"/>
      <c r="AE643" s="548"/>
      <c r="AF643" s="550"/>
      <c r="AG643" s="328"/>
      <c r="AH643" s="313"/>
      <c r="AI643" s="428"/>
      <c r="AJ643" s="429"/>
      <c r="AK643" s="429"/>
      <c r="AL643" s="430"/>
      <c r="AM643" s="430">
        <v>5000</v>
      </c>
      <c r="AN643" s="330">
        <f>+AM643*Y643</f>
        <v>40000</v>
      </c>
      <c r="AO643" s="430"/>
      <c r="AP643" s="430"/>
      <c r="AQ643" s="429"/>
      <c r="AR643" s="431"/>
      <c r="AS643" s="429"/>
      <c r="AT643" s="431"/>
      <c r="AU643" s="431"/>
      <c r="AV643" s="428"/>
      <c r="AW643" s="430"/>
    </row>
    <row r="644" spans="1:49" ht="16.5">
      <c r="A644" s="374"/>
      <c r="B644" s="363"/>
      <c r="C644" s="383"/>
      <c r="D644" s="368"/>
      <c r="E644" s="390"/>
      <c r="F644" s="551"/>
      <c r="G644" s="363"/>
      <c r="H644" s="365"/>
      <c r="I644" s="579"/>
      <c r="J644" s="571"/>
      <c r="K644" s="554"/>
      <c r="L644" s="582"/>
      <c r="M644" s="585"/>
      <c r="N644" s="363"/>
      <c r="O644" s="364"/>
      <c r="P644" s="374"/>
      <c r="Q644" s="391"/>
      <c r="R644" s="363"/>
      <c r="S644" s="368"/>
      <c r="T644" s="374"/>
      <c r="U644" s="385"/>
      <c r="V644" s="340"/>
      <c r="W644" s="371"/>
      <c r="X644" s="372"/>
      <c r="Y644" s="371"/>
      <c r="Z644" s="403"/>
      <c r="AA644" s="368"/>
      <c r="AB644" s="386"/>
      <c r="AC644" s="375"/>
      <c r="AD644" s="571"/>
      <c r="AE644" s="553"/>
      <c r="AF644" s="554"/>
      <c r="AG644" s="392"/>
      <c r="AH644" s="344"/>
      <c r="AI644" s="432"/>
      <c r="AJ644" s="433"/>
      <c r="AK644" s="433"/>
      <c r="AL644" s="434"/>
      <c r="AM644" s="434"/>
      <c r="AN644" s="330">
        <f t="shared" si="31"/>
        <v>0</v>
      </c>
      <c r="AO644" s="434"/>
      <c r="AP644" s="434"/>
      <c r="AQ644" s="433"/>
      <c r="AR644" s="435"/>
      <c r="AS644" s="433"/>
      <c r="AT644" s="435"/>
      <c r="AU644" s="435"/>
      <c r="AV644" s="432"/>
      <c r="AW644" s="434"/>
    </row>
    <row r="645" spans="1:49" ht="33">
      <c r="A645" s="289">
        <v>58</v>
      </c>
      <c r="B645" s="290" t="s">
        <v>9</v>
      </c>
      <c r="C645" s="291" t="s">
        <v>341</v>
      </c>
      <c r="D645" s="293"/>
      <c r="E645" s="449"/>
      <c r="F645" s="543" t="s">
        <v>169</v>
      </c>
      <c r="G645" s="290" t="s">
        <v>9</v>
      </c>
      <c r="H645" s="294" t="s">
        <v>437</v>
      </c>
      <c r="I645" s="586">
        <v>333</v>
      </c>
      <c r="J645" s="547" t="s">
        <v>253</v>
      </c>
      <c r="K645" s="549" t="s">
        <v>594</v>
      </c>
      <c r="L645" s="580" t="s">
        <v>11</v>
      </c>
      <c r="M645" s="583" t="s">
        <v>11</v>
      </c>
      <c r="N645" s="290" t="s">
        <v>9</v>
      </c>
      <c r="O645" s="294" t="s">
        <v>424</v>
      </c>
      <c r="P645" s="295"/>
      <c r="Q645" s="296">
        <v>13</v>
      </c>
      <c r="R645" s="290" t="s">
        <v>9</v>
      </c>
      <c r="S645" s="298" t="s">
        <v>8</v>
      </c>
      <c r="T645" s="299"/>
      <c r="U645" s="417"/>
      <c r="V645" s="299"/>
      <c r="W645" s="300"/>
      <c r="X645" s="301"/>
      <c r="Y645" s="300"/>
      <c r="Z645" s="388"/>
      <c r="AA645" s="292"/>
      <c r="AB645" s="351"/>
      <c r="AC645" s="295"/>
      <c r="AD645" s="572"/>
      <c r="AE645" s="547"/>
      <c r="AF645" s="549"/>
      <c r="AG645" s="328"/>
      <c r="AH645" s="313">
        <v>187000.00000000003</v>
      </c>
      <c r="AI645" s="329">
        <f>+AH645*I645</f>
        <v>62271000.000000007</v>
      </c>
      <c r="AJ645" s="429">
        <v>210000</v>
      </c>
      <c r="AK645" s="429">
        <f>+(AJ645*Q645)*0.5</f>
        <v>1365000</v>
      </c>
      <c r="AL645" s="430">
        <f>SUM(AK645)</f>
        <v>1365000</v>
      </c>
      <c r="AM645" s="430"/>
      <c r="AN645" s="311"/>
      <c r="AO645" s="430">
        <f>SUM(AN646:AN660)</f>
        <v>1641850</v>
      </c>
      <c r="AP645" s="310">
        <f>+AI645+AL645+AO645</f>
        <v>65277850.000000007</v>
      </c>
      <c r="AQ645" s="312">
        <v>0</v>
      </c>
      <c r="AR645" s="313">
        <v>0</v>
      </c>
      <c r="AS645" s="312">
        <v>0</v>
      </c>
      <c r="AT645" s="313">
        <f>AI645*5%</f>
        <v>3113550.0000000005</v>
      </c>
      <c r="AU645" s="312">
        <f>0.5%*AI645</f>
        <v>311355.00000000006</v>
      </c>
      <c r="AV645" s="308">
        <f>SUM(AQ645:AU645)</f>
        <v>3424905.0000000005</v>
      </c>
      <c r="AW645" s="314">
        <f>ROUND(AP645+AV645,-3)</f>
        <v>68703000</v>
      </c>
    </row>
    <row r="646" spans="1:49" ht="16.5">
      <c r="A646" s="315"/>
      <c r="B646" s="316" t="s">
        <v>4</v>
      </c>
      <c r="C646" s="317" t="s">
        <v>595</v>
      </c>
      <c r="D646" s="31"/>
      <c r="E646" s="402"/>
      <c r="F646" s="544"/>
      <c r="G646" s="316" t="s">
        <v>4</v>
      </c>
      <c r="H646" s="318" t="s">
        <v>211</v>
      </c>
      <c r="I646" s="578"/>
      <c r="J646" s="548"/>
      <c r="K646" s="550"/>
      <c r="L646" s="581"/>
      <c r="M646" s="584"/>
      <c r="N646" s="316"/>
      <c r="O646" s="318"/>
      <c r="P646" s="315"/>
      <c r="Q646" s="319"/>
      <c r="R646" s="316" t="s">
        <v>4</v>
      </c>
      <c r="S646" s="320" t="s">
        <v>3</v>
      </c>
      <c r="T646" s="321">
        <v>10</v>
      </c>
      <c r="U646" s="380">
        <v>1</v>
      </c>
      <c r="V646" s="321" t="s">
        <v>170</v>
      </c>
      <c r="W646" s="322">
        <v>1</v>
      </c>
      <c r="X646" s="323">
        <v>0</v>
      </c>
      <c r="Y646" s="322">
        <v>0</v>
      </c>
      <c r="Z646" s="353">
        <v>3</v>
      </c>
      <c r="AA646" s="31"/>
      <c r="AB646" s="32"/>
      <c r="AC646" s="315"/>
      <c r="AD646" s="570"/>
      <c r="AE646" s="548"/>
      <c r="AF646" s="550"/>
      <c r="AG646" s="328"/>
      <c r="AH646" s="313"/>
      <c r="AI646" s="428"/>
      <c r="AJ646" s="429"/>
      <c r="AK646" s="429"/>
      <c r="AL646" s="430"/>
      <c r="AM646" s="430">
        <v>350000</v>
      </c>
      <c r="AN646" s="330">
        <f>+AM646*W646</f>
        <v>350000</v>
      </c>
      <c r="AO646" s="430"/>
      <c r="AP646" s="430"/>
      <c r="AQ646" s="429"/>
      <c r="AR646" s="431"/>
      <c r="AS646" s="429"/>
      <c r="AT646" s="431"/>
      <c r="AU646" s="431"/>
      <c r="AV646" s="428"/>
      <c r="AW646" s="430"/>
    </row>
    <row r="647" spans="1:49" ht="16.5">
      <c r="A647" s="315"/>
      <c r="B647" s="316"/>
      <c r="C647" s="317"/>
      <c r="D647" s="31"/>
      <c r="E647" s="402"/>
      <c r="F647" s="544"/>
      <c r="G647" s="316"/>
      <c r="H647" s="318"/>
      <c r="I647" s="578"/>
      <c r="J647" s="548"/>
      <c r="K647" s="550"/>
      <c r="L647" s="581"/>
      <c r="M647" s="584"/>
      <c r="N647" s="316"/>
      <c r="O647" s="318"/>
      <c r="P647" s="315"/>
      <c r="Q647" s="319"/>
      <c r="R647" s="316"/>
      <c r="S647" s="320"/>
      <c r="T647" s="321"/>
      <c r="U647" s="380"/>
      <c r="V647" s="321" t="s">
        <v>170</v>
      </c>
      <c r="W647" s="322"/>
      <c r="X647" s="323"/>
      <c r="Y647" s="322">
        <v>2</v>
      </c>
      <c r="Z647" s="353"/>
      <c r="AA647" s="31"/>
      <c r="AB647" s="32"/>
      <c r="AC647" s="315"/>
      <c r="AD647" s="570"/>
      <c r="AE647" s="548"/>
      <c r="AF647" s="550"/>
      <c r="AG647" s="328"/>
      <c r="AH647" s="313"/>
      <c r="AI647" s="428"/>
      <c r="AJ647" s="429"/>
      <c r="AK647" s="429"/>
      <c r="AL647" s="430"/>
      <c r="AM647" s="430">
        <v>115500</v>
      </c>
      <c r="AN647" s="330">
        <f>+AM647*Y647</f>
        <v>231000</v>
      </c>
      <c r="AO647" s="430"/>
      <c r="AP647" s="430"/>
      <c r="AQ647" s="429"/>
      <c r="AR647" s="431"/>
      <c r="AS647" s="429"/>
      <c r="AT647" s="431"/>
      <c r="AU647" s="431"/>
      <c r="AV647" s="428"/>
      <c r="AW647" s="430"/>
    </row>
    <row r="648" spans="1:49" ht="16.5">
      <c r="A648" s="315"/>
      <c r="B648" s="316" t="s">
        <v>6</v>
      </c>
      <c r="C648" s="318" t="s">
        <v>517</v>
      </c>
      <c r="D648" s="31"/>
      <c r="E648" s="402"/>
      <c r="F648" s="544"/>
      <c r="G648" s="316" t="s">
        <v>6</v>
      </c>
      <c r="H648" s="318" t="s">
        <v>7</v>
      </c>
      <c r="I648" s="578"/>
      <c r="J648" s="548"/>
      <c r="K648" s="550"/>
      <c r="L648" s="581"/>
      <c r="M648" s="584"/>
      <c r="N648" s="316"/>
      <c r="O648" s="317"/>
      <c r="P648" s="315"/>
      <c r="Q648" s="319"/>
      <c r="R648" s="316"/>
      <c r="S648" s="320"/>
      <c r="T648" s="321"/>
      <c r="U648" s="380">
        <v>2</v>
      </c>
      <c r="V648" s="321" t="s">
        <v>12</v>
      </c>
      <c r="W648" s="322">
        <v>7</v>
      </c>
      <c r="X648" s="323">
        <v>0</v>
      </c>
      <c r="Y648" s="322">
        <v>0</v>
      </c>
      <c r="Z648" s="353">
        <v>20</v>
      </c>
      <c r="AA648" s="31"/>
      <c r="AB648" s="32"/>
      <c r="AC648" s="315"/>
      <c r="AD648" s="570"/>
      <c r="AE648" s="548"/>
      <c r="AF648" s="550"/>
      <c r="AG648" s="328"/>
      <c r="AH648" s="313"/>
      <c r="AI648" s="428"/>
      <c r="AJ648" s="429"/>
      <c r="AK648" s="429"/>
      <c r="AL648" s="430"/>
      <c r="AM648" s="430">
        <v>15000</v>
      </c>
      <c r="AN648" s="330">
        <f>+AM648*W648</f>
        <v>105000</v>
      </c>
      <c r="AO648" s="430"/>
      <c r="AP648" s="430"/>
      <c r="AQ648" s="429"/>
      <c r="AR648" s="431"/>
      <c r="AS648" s="429"/>
      <c r="AT648" s="431"/>
      <c r="AU648" s="431"/>
      <c r="AV648" s="428"/>
      <c r="AW648" s="430"/>
    </row>
    <row r="649" spans="1:49" ht="16.5">
      <c r="A649" s="315"/>
      <c r="B649" s="316"/>
      <c r="C649" s="318"/>
      <c r="D649" s="31"/>
      <c r="E649" s="402"/>
      <c r="F649" s="544"/>
      <c r="G649" s="316"/>
      <c r="H649" s="318"/>
      <c r="I649" s="578"/>
      <c r="J649" s="548"/>
      <c r="K649" s="550"/>
      <c r="L649" s="581"/>
      <c r="M649" s="584"/>
      <c r="N649" s="316"/>
      <c r="O649" s="317"/>
      <c r="P649" s="315"/>
      <c r="Q649" s="319"/>
      <c r="R649" s="316"/>
      <c r="S649" s="320"/>
      <c r="T649" s="321"/>
      <c r="U649" s="380"/>
      <c r="V649" s="321" t="s">
        <v>12</v>
      </c>
      <c r="W649" s="322"/>
      <c r="X649" s="323">
        <v>2</v>
      </c>
      <c r="Y649" s="322"/>
      <c r="Z649" s="353"/>
      <c r="AA649" s="31"/>
      <c r="AB649" s="32"/>
      <c r="AC649" s="315"/>
      <c r="AD649" s="570"/>
      <c r="AE649" s="548"/>
      <c r="AF649" s="550"/>
      <c r="AG649" s="328"/>
      <c r="AH649" s="313"/>
      <c r="AI649" s="428"/>
      <c r="AJ649" s="429"/>
      <c r="AK649" s="429"/>
      <c r="AL649" s="430"/>
      <c r="AM649" s="430">
        <v>10000</v>
      </c>
      <c r="AN649" s="330">
        <f t="shared" si="31"/>
        <v>20000</v>
      </c>
      <c r="AO649" s="430"/>
      <c r="AP649" s="430"/>
      <c r="AQ649" s="429"/>
      <c r="AR649" s="431"/>
      <c r="AS649" s="429"/>
      <c r="AT649" s="431"/>
      <c r="AU649" s="431"/>
      <c r="AV649" s="428"/>
      <c r="AW649" s="430"/>
    </row>
    <row r="650" spans="1:49" ht="16.5">
      <c r="A650" s="315"/>
      <c r="B650" s="316"/>
      <c r="C650" s="318"/>
      <c r="D650" s="31"/>
      <c r="E650" s="402"/>
      <c r="F650" s="544"/>
      <c r="G650" s="316"/>
      <c r="H650" s="318"/>
      <c r="I650" s="578"/>
      <c r="J650" s="548"/>
      <c r="K650" s="550"/>
      <c r="L650" s="581"/>
      <c r="M650" s="584"/>
      <c r="N650" s="316"/>
      <c r="O650" s="317"/>
      <c r="P650" s="315"/>
      <c r="Q650" s="319"/>
      <c r="R650" s="316"/>
      <c r="S650" s="320"/>
      <c r="T650" s="321"/>
      <c r="U650" s="380"/>
      <c r="V650" s="321" t="s">
        <v>12</v>
      </c>
      <c r="W650" s="322"/>
      <c r="X650" s="323"/>
      <c r="Y650" s="322">
        <v>11</v>
      </c>
      <c r="Z650" s="353"/>
      <c r="AA650" s="31"/>
      <c r="AB650" s="32"/>
      <c r="AC650" s="315"/>
      <c r="AD650" s="570"/>
      <c r="AE650" s="548"/>
      <c r="AF650" s="550"/>
      <c r="AG650" s="328"/>
      <c r="AH650" s="313"/>
      <c r="AI650" s="428"/>
      <c r="AJ650" s="429"/>
      <c r="AK650" s="429"/>
      <c r="AL650" s="430"/>
      <c r="AM650" s="430">
        <v>5000</v>
      </c>
      <c r="AN650" s="330">
        <f>+AM650*Y650</f>
        <v>55000</v>
      </c>
      <c r="AO650" s="430"/>
      <c r="AP650" s="430"/>
      <c r="AQ650" s="429"/>
      <c r="AR650" s="431"/>
      <c r="AS650" s="429"/>
      <c r="AT650" s="431"/>
      <c r="AU650" s="431"/>
      <c r="AV650" s="428"/>
      <c r="AW650" s="430"/>
    </row>
    <row r="651" spans="1:49" ht="66">
      <c r="A651" s="315"/>
      <c r="B651" s="316" t="s">
        <v>2</v>
      </c>
      <c r="C651" s="317" t="s">
        <v>518</v>
      </c>
      <c r="D651" s="31"/>
      <c r="E651" s="402"/>
      <c r="F651" s="544"/>
      <c r="G651" s="316"/>
      <c r="H651" s="318"/>
      <c r="I651" s="578"/>
      <c r="J651" s="548"/>
      <c r="K651" s="550"/>
      <c r="L651" s="581"/>
      <c r="M651" s="584"/>
      <c r="N651" s="316"/>
      <c r="O651" s="317"/>
      <c r="P651" s="315"/>
      <c r="Q651" s="319"/>
      <c r="R651" s="316"/>
      <c r="S651" s="31"/>
      <c r="T651" s="315"/>
      <c r="U651" s="381">
        <v>3</v>
      </c>
      <c r="V651" s="334" t="s">
        <v>185</v>
      </c>
      <c r="W651" s="405">
        <v>0</v>
      </c>
      <c r="X651" s="406">
        <v>150</v>
      </c>
      <c r="Y651" s="405">
        <v>0</v>
      </c>
      <c r="Z651" s="353">
        <v>150</v>
      </c>
      <c r="AA651" s="31"/>
      <c r="AB651" s="32"/>
      <c r="AC651" s="315"/>
      <c r="AD651" s="570"/>
      <c r="AE651" s="548"/>
      <c r="AF651" s="550"/>
      <c r="AG651" s="328"/>
      <c r="AH651" s="313"/>
      <c r="AI651" s="428"/>
      <c r="AJ651" s="429"/>
      <c r="AK651" s="429"/>
      <c r="AL651" s="430"/>
      <c r="AM651" s="430">
        <v>3100</v>
      </c>
      <c r="AN651" s="330">
        <f>+AM651*X651</f>
        <v>465000</v>
      </c>
      <c r="AO651" s="430"/>
      <c r="AP651" s="430"/>
      <c r="AQ651" s="429"/>
      <c r="AR651" s="431"/>
      <c r="AS651" s="429"/>
      <c r="AT651" s="431"/>
      <c r="AU651" s="431"/>
      <c r="AV651" s="428"/>
      <c r="AW651" s="430"/>
    </row>
    <row r="652" spans="1:49" ht="16.5">
      <c r="A652" s="315"/>
      <c r="B652" s="316" t="s">
        <v>1</v>
      </c>
      <c r="C652" s="317" t="s">
        <v>596</v>
      </c>
      <c r="D652" s="31"/>
      <c r="E652" s="402"/>
      <c r="F652" s="544"/>
      <c r="G652" s="316"/>
      <c r="H652" s="318"/>
      <c r="I652" s="578"/>
      <c r="J652" s="548"/>
      <c r="K652" s="550"/>
      <c r="L652" s="581"/>
      <c r="M652" s="584"/>
      <c r="N652" s="316"/>
      <c r="O652" s="317"/>
      <c r="P652" s="315"/>
      <c r="Q652" s="319"/>
      <c r="R652" s="316"/>
      <c r="S652" s="31"/>
      <c r="T652" s="315"/>
      <c r="U652" s="381">
        <v>4</v>
      </c>
      <c r="V652" s="334" t="s">
        <v>228</v>
      </c>
      <c r="W652" s="405">
        <v>0</v>
      </c>
      <c r="X652" s="406">
        <v>20</v>
      </c>
      <c r="Y652" s="405">
        <v>0</v>
      </c>
      <c r="Z652" s="353">
        <v>50</v>
      </c>
      <c r="AA652" s="31"/>
      <c r="AB652" s="32"/>
      <c r="AC652" s="315"/>
      <c r="AD652" s="570"/>
      <c r="AE652" s="548"/>
      <c r="AF652" s="550"/>
      <c r="AG652" s="328"/>
      <c r="AH652" s="313"/>
      <c r="AI652" s="428"/>
      <c r="AJ652" s="429"/>
      <c r="AK652" s="429"/>
      <c r="AL652" s="430"/>
      <c r="AM652" s="430">
        <v>890</v>
      </c>
      <c r="AN652" s="330">
        <f t="shared" si="31"/>
        <v>17800</v>
      </c>
      <c r="AO652" s="430"/>
      <c r="AP652" s="430"/>
      <c r="AQ652" s="429"/>
      <c r="AR652" s="431"/>
      <c r="AS652" s="429"/>
      <c r="AT652" s="431"/>
      <c r="AU652" s="431"/>
      <c r="AV652" s="428"/>
      <c r="AW652" s="430"/>
    </row>
    <row r="653" spans="1:49" ht="16.5">
      <c r="A653" s="315"/>
      <c r="B653" s="316"/>
      <c r="C653" s="317"/>
      <c r="D653" s="31"/>
      <c r="E653" s="402"/>
      <c r="F653" s="544"/>
      <c r="G653" s="316"/>
      <c r="H653" s="318"/>
      <c r="I653" s="578"/>
      <c r="J653" s="548"/>
      <c r="K653" s="550"/>
      <c r="L653" s="581"/>
      <c r="M653" s="584"/>
      <c r="N653" s="316"/>
      <c r="O653" s="317"/>
      <c r="P653" s="315"/>
      <c r="Q653" s="319"/>
      <c r="R653" s="316"/>
      <c r="S653" s="31"/>
      <c r="T653" s="315"/>
      <c r="U653" s="381"/>
      <c r="V653" s="334" t="s">
        <v>228</v>
      </c>
      <c r="W653" s="405"/>
      <c r="X653" s="406"/>
      <c r="Y653" s="405">
        <v>30</v>
      </c>
      <c r="Z653" s="353"/>
      <c r="AA653" s="31"/>
      <c r="AB653" s="32"/>
      <c r="AC653" s="315"/>
      <c r="AD653" s="570"/>
      <c r="AE653" s="548"/>
      <c r="AF653" s="550"/>
      <c r="AG653" s="328"/>
      <c r="AH653" s="313"/>
      <c r="AI653" s="428"/>
      <c r="AJ653" s="429"/>
      <c r="AK653" s="429"/>
      <c r="AL653" s="430"/>
      <c r="AM653" s="430">
        <v>540</v>
      </c>
      <c r="AN653" s="330">
        <f>+AM653*Y653</f>
        <v>16200</v>
      </c>
      <c r="AO653" s="430"/>
      <c r="AP653" s="430"/>
      <c r="AQ653" s="429"/>
      <c r="AR653" s="431"/>
      <c r="AS653" s="429"/>
      <c r="AT653" s="431"/>
      <c r="AU653" s="431"/>
      <c r="AV653" s="428"/>
      <c r="AW653" s="430"/>
    </row>
    <row r="654" spans="1:49" ht="16.5">
      <c r="A654" s="315"/>
      <c r="B654" s="316"/>
      <c r="C654" s="317"/>
      <c r="D654" s="31"/>
      <c r="E654" s="402"/>
      <c r="F654" s="544"/>
      <c r="G654" s="316"/>
      <c r="H654" s="318"/>
      <c r="I654" s="578"/>
      <c r="J654" s="548"/>
      <c r="K654" s="550"/>
      <c r="L654" s="581"/>
      <c r="M654" s="584"/>
      <c r="N654" s="316"/>
      <c r="O654" s="317"/>
      <c r="P654" s="315"/>
      <c r="Q654" s="319"/>
      <c r="R654" s="316"/>
      <c r="S654" s="31"/>
      <c r="T654" s="315"/>
      <c r="U654" s="381">
        <v>5</v>
      </c>
      <c r="V654" s="334" t="s">
        <v>194</v>
      </c>
      <c r="W654" s="405">
        <v>5</v>
      </c>
      <c r="X654" s="406">
        <v>0</v>
      </c>
      <c r="Y654" s="405">
        <v>0</v>
      </c>
      <c r="Z654" s="353">
        <v>12</v>
      </c>
      <c r="AA654" s="31"/>
      <c r="AB654" s="32"/>
      <c r="AC654" s="315"/>
      <c r="AD654" s="570"/>
      <c r="AE654" s="548"/>
      <c r="AF654" s="550"/>
      <c r="AG654" s="328"/>
      <c r="AH654" s="313"/>
      <c r="AI654" s="428"/>
      <c r="AJ654" s="429"/>
      <c r="AK654" s="429"/>
      <c r="AL654" s="430"/>
      <c r="AM654" s="430">
        <v>10000</v>
      </c>
      <c r="AN654" s="330">
        <f>+AM654*W654</f>
        <v>50000</v>
      </c>
      <c r="AO654" s="430"/>
      <c r="AP654" s="430"/>
      <c r="AQ654" s="429"/>
      <c r="AR654" s="431"/>
      <c r="AS654" s="429"/>
      <c r="AT654" s="431"/>
      <c r="AU654" s="431"/>
      <c r="AV654" s="428"/>
      <c r="AW654" s="430"/>
    </row>
    <row r="655" spans="1:49" ht="16.5">
      <c r="A655" s="315"/>
      <c r="B655" s="316"/>
      <c r="C655" s="317"/>
      <c r="D655" s="31"/>
      <c r="E655" s="402"/>
      <c r="F655" s="544"/>
      <c r="G655" s="316"/>
      <c r="H655" s="318"/>
      <c r="I655" s="578"/>
      <c r="J655" s="548"/>
      <c r="K655" s="550"/>
      <c r="L655" s="581"/>
      <c r="M655" s="584"/>
      <c r="N655" s="316"/>
      <c r="O655" s="317"/>
      <c r="P655" s="315"/>
      <c r="Q655" s="319"/>
      <c r="R655" s="316"/>
      <c r="S655" s="31"/>
      <c r="T655" s="315"/>
      <c r="U655" s="381"/>
      <c r="V655" s="334" t="s">
        <v>194</v>
      </c>
      <c r="W655" s="405"/>
      <c r="X655" s="406">
        <v>7</v>
      </c>
      <c r="Y655" s="405"/>
      <c r="Z655" s="353"/>
      <c r="AA655" s="31"/>
      <c r="AB655" s="32"/>
      <c r="AC655" s="315"/>
      <c r="AD655" s="570"/>
      <c r="AE655" s="548"/>
      <c r="AF655" s="550"/>
      <c r="AG655" s="328"/>
      <c r="AH655" s="313"/>
      <c r="AI655" s="428"/>
      <c r="AJ655" s="429"/>
      <c r="AK655" s="429"/>
      <c r="AL655" s="430"/>
      <c r="AM655" s="430">
        <v>5000</v>
      </c>
      <c r="AN655" s="330">
        <f t="shared" si="31"/>
        <v>35000</v>
      </c>
      <c r="AO655" s="430"/>
      <c r="AP655" s="430"/>
      <c r="AQ655" s="429"/>
      <c r="AR655" s="431"/>
      <c r="AS655" s="429"/>
      <c r="AT655" s="431"/>
      <c r="AU655" s="431"/>
      <c r="AV655" s="428"/>
      <c r="AW655" s="430"/>
    </row>
    <row r="656" spans="1:49" ht="33">
      <c r="A656" s="315"/>
      <c r="B656" s="316"/>
      <c r="C656" s="317"/>
      <c r="D656" s="31"/>
      <c r="E656" s="402"/>
      <c r="F656" s="544"/>
      <c r="G656" s="316"/>
      <c r="H656" s="318"/>
      <c r="I656" s="578"/>
      <c r="J656" s="548"/>
      <c r="K656" s="550"/>
      <c r="L656" s="581"/>
      <c r="M656" s="584"/>
      <c r="N656" s="316"/>
      <c r="O656" s="317"/>
      <c r="P656" s="315"/>
      <c r="Q656" s="319"/>
      <c r="R656" s="316"/>
      <c r="S656" s="31"/>
      <c r="T656" s="315"/>
      <c r="U656" s="381">
        <v>6</v>
      </c>
      <c r="V656" s="334" t="s">
        <v>0</v>
      </c>
      <c r="W656" s="405">
        <v>0</v>
      </c>
      <c r="X656" s="406">
        <v>0</v>
      </c>
      <c r="Y656" s="405">
        <v>50</v>
      </c>
      <c r="Z656" s="337" t="s">
        <v>266</v>
      </c>
      <c r="AA656" s="31"/>
      <c r="AB656" s="32"/>
      <c r="AC656" s="315"/>
      <c r="AD656" s="570"/>
      <c r="AE656" s="548"/>
      <c r="AF656" s="550"/>
      <c r="AG656" s="328"/>
      <c r="AH656" s="313"/>
      <c r="AI656" s="428"/>
      <c r="AJ656" s="429"/>
      <c r="AK656" s="429"/>
      <c r="AL656" s="430"/>
      <c r="AM656" s="430">
        <v>440</v>
      </c>
      <c r="AN656" s="330">
        <f>+AM656*Y656</f>
        <v>22000</v>
      </c>
      <c r="AO656" s="430"/>
      <c r="AP656" s="430"/>
      <c r="AQ656" s="429"/>
      <c r="AR656" s="431"/>
      <c r="AS656" s="429"/>
      <c r="AT656" s="431"/>
      <c r="AU656" s="431"/>
      <c r="AV656" s="428"/>
      <c r="AW656" s="430"/>
    </row>
    <row r="657" spans="1:49" ht="33">
      <c r="A657" s="315"/>
      <c r="B657" s="316"/>
      <c r="C657" s="317"/>
      <c r="D657" s="31"/>
      <c r="E657" s="402"/>
      <c r="F657" s="544"/>
      <c r="G657" s="316"/>
      <c r="H657" s="318"/>
      <c r="I657" s="578"/>
      <c r="J657" s="548"/>
      <c r="K657" s="550"/>
      <c r="L657" s="581"/>
      <c r="M657" s="584"/>
      <c r="N657" s="316"/>
      <c r="O657" s="317"/>
      <c r="P657" s="315"/>
      <c r="Q657" s="319"/>
      <c r="R657" s="316"/>
      <c r="S657" s="31"/>
      <c r="T657" s="315"/>
      <c r="U657" s="381">
        <v>7</v>
      </c>
      <c r="V657" s="334" t="s">
        <v>268</v>
      </c>
      <c r="W657" s="405">
        <v>0</v>
      </c>
      <c r="X657" s="406">
        <v>0</v>
      </c>
      <c r="Y657" s="405">
        <v>50</v>
      </c>
      <c r="Z657" s="337" t="s">
        <v>597</v>
      </c>
      <c r="AA657" s="31"/>
      <c r="AB657" s="32"/>
      <c r="AC657" s="315"/>
      <c r="AD657" s="570"/>
      <c r="AE657" s="548"/>
      <c r="AF657" s="550"/>
      <c r="AG657" s="328"/>
      <c r="AH657" s="313"/>
      <c r="AI657" s="428"/>
      <c r="AJ657" s="429"/>
      <c r="AK657" s="429"/>
      <c r="AL657" s="430"/>
      <c r="AM657" s="430">
        <v>865</v>
      </c>
      <c r="AN657" s="330">
        <f>+AM657*Y657</f>
        <v>43250</v>
      </c>
      <c r="AO657" s="430"/>
      <c r="AP657" s="430"/>
      <c r="AQ657" s="429"/>
      <c r="AR657" s="431"/>
      <c r="AS657" s="429"/>
      <c r="AT657" s="431"/>
      <c r="AU657" s="431"/>
      <c r="AV657" s="428"/>
      <c r="AW657" s="430"/>
    </row>
    <row r="658" spans="1:49" ht="16.5">
      <c r="A658" s="315"/>
      <c r="B658" s="316"/>
      <c r="C658" s="317"/>
      <c r="D658" s="31"/>
      <c r="E658" s="402"/>
      <c r="F658" s="544"/>
      <c r="G658" s="316"/>
      <c r="H658" s="318"/>
      <c r="I658" s="578"/>
      <c r="J658" s="548"/>
      <c r="K658" s="550"/>
      <c r="L658" s="581"/>
      <c r="M658" s="584"/>
      <c r="N658" s="316"/>
      <c r="O658" s="317"/>
      <c r="P658" s="315"/>
      <c r="Q658" s="319"/>
      <c r="R658" s="316"/>
      <c r="S658" s="31"/>
      <c r="T658" s="315"/>
      <c r="U658" s="381">
        <v>8</v>
      </c>
      <c r="V658" s="334" t="s">
        <v>377</v>
      </c>
      <c r="W658" s="405">
        <v>0</v>
      </c>
      <c r="X658" s="406">
        <v>8</v>
      </c>
      <c r="Y658" s="405">
        <v>0</v>
      </c>
      <c r="Z658" s="353">
        <v>8</v>
      </c>
      <c r="AA658" s="31"/>
      <c r="AB658" s="32"/>
      <c r="AC658" s="315"/>
      <c r="AD658" s="570"/>
      <c r="AE658" s="548"/>
      <c r="AF658" s="550"/>
      <c r="AG658" s="328"/>
      <c r="AH658" s="313"/>
      <c r="AI658" s="428"/>
      <c r="AJ658" s="429"/>
      <c r="AK658" s="429"/>
      <c r="AL658" s="430"/>
      <c r="AM658" s="430">
        <v>4200</v>
      </c>
      <c r="AN658" s="330">
        <f t="shared" ref="AN658:AN721" si="34">+AM658*X658</f>
        <v>33600</v>
      </c>
      <c r="AO658" s="430"/>
      <c r="AP658" s="430"/>
      <c r="AQ658" s="429"/>
      <c r="AR658" s="431"/>
      <c r="AS658" s="429"/>
      <c r="AT658" s="431"/>
      <c r="AU658" s="431"/>
      <c r="AV658" s="428"/>
      <c r="AW658" s="430"/>
    </row>
    <row r="659" spans="1:49" ht="16.5">
      <c r="A659" s="315"/>
      <c r="B659" s="316"/>
      <c r="C659" s="317"/>
      <c r="D659" s="31"/>
      <c r="E659" s="402"/>
      <c r="F659" s="544"/>
      <c r="G659" s="316"/>
      <c r="H659" s="318"/>
      <c r="I659" s="578"/>
      <c r="J659" s="548"/>
      <c r="K659" s="550"/>
      <c r="L659" s="581"/>
      <c r="M659" s="584"/>
      <c r="N659" s="316"/>
      <c r="O659" s="317"/>
      <c r="P659" s="315"/>
      <c r="Q659" s="319"/>
      <c r="R659" s="316"/>
      <c r="S659" s="31"/>
      <c r="T659" s="315"/>
      <c r="U659" s="381">
        <v>9</v>
      </c>
      <c r="V659" s="334" t="s">
        <v>201</v>
      </c>
      <c r="W659" s="405"/>
      <c r="X659" s="406">
        <v>1</v>
      </c>
      <c r="Y659" s="405"/>
      <c r="Z659" s="353"/>
      <c r="AA659" s="31"/>
      <c r="AB659" s="32"/>
      <c r="AC659" s="315"/>
      <c r="AD659" s="570"/>
      <c r="AE659" s="548"/>
      <c r="AF659" s="550"/>
      <c r="AG659" s="328"/>
      <c r="AH659" s="313"/>
      <c r="AI659" s="428"/>
      <c r="AJ659" s="429"/>
      <c r="AK659" s="429"/>
      <c r="AL659" s="430"/>
      <c r="AM659" s="430">
        <v>66000</v>
      </c>
      <c r="AN659" s="330">
        <f t="shared" si="34"/>
        <v>66000</v>
      </c>
      <c r="AO659" s="430"/>
      <c r="AP659" s="430"/>
      <c r="AQ659" s="429"/>
      <c r="AR659" s="431"/>
      <c r="AS659" s="429"/>
      <c r="AT659" s="431"/>
      <c r="AU659" s="431"/>
      <c r="AV659" s="428"/>
      <c r="AW659" s="430"/>
    </row>
    <row r="660" spans="1:49" ht="16.5">
      <c r="A660" s="315"/>
      <c r="B660" s="316"/>
      <c r="C660" s="317"/>
      <c r="D660" s="31"/>
      <c r="E660" s="402"/>
      <c r="F660" s="544"/>
      <c r="G660" s="316"/>
      <c r="H660" s="318"/>
      <c r="I660" s="578"/>
      <c r="J660" s="548"/>
      <c r="K660" s="550"/>
      <c r="L660" s="581"/>
      <c r="M660" s="584"/>
      <c r="N660" s="316"/>
      <c r="O660" s="317"/>
      <c r="P660" s="315"/>
      <c r="Q660" s="319"/>
      <c r="R660" s="316"/>
      <c r="S660" s="31"/>
      <c r="T660" s="315"/>
      <c r="U660" s="381"/>
      <c r="V660" s="334" t="s">
        <v>201</v>
      </c>
      <c r="W660" s="405">
        <v>0</v>
      </c>
      <c r="X660" s="406">
        <v>0</v>
      </c>
      <c r="Y660" s="405">
        <v>4</v>
      </c>
      <c r="Z660" s="353">
        <v>5</v>
      </c>
      <c r="AA660" s="31"/>
      <c r="AB660" s="32"/>
      <c r="AC660" s="315"/>
      <c r="AD660" s="570"/>
      <c r="AE660" s="548"/>
      <c r="AF660" s="550"/>
      <c r="AG660" s="328"/>
      <c r="AH660" s="344"/>
      <c r="AI660" s="432"/>
      <c r="AJ660" s="433"/>
      <c r="AK660" s="433"/>
      <c r="AL660" s="434"/>
      <c r="AM660" s="434">
        <v>33000</v>
      </c>
      <c r="AN660" s="330">
        <f>+AM660*Y660</f>
        <v>132000</v>
      </c>
      <c r="AO660" s="434"/>
      <c r="AP660" s="434"/>
      <c r="AQ660" s="433"/>
      <c r="AR660" s="435"/>
      <c r="AS660" s="433"/>
      <c r="AT660" s="435"/>
      <c r="AU660" s="435"/>
      <c r="AV660" s="432"/>
      <c r="AW660" s="434"/>
    </row>
    <row r="661" spans="1:49" ht="16.5">
      <c r="A661" s="355">
        <v>59</v>
      </c>
      <c r="B661" s="290" t="s">
        <v>9</v>
      </c>
      <c r="C661" s="291" t="s">
        <v>598</v>
      </c>
      <c r="D661" s="290" t="s">
        <v>9</v>
      </c>
      <c r="E661" s="294" t="s">
        <v>431</v>
      </c>
      <c r="F661" s="543" t="s">
        <v>599</v>
      </c>
      <c r="G661" s="290" t="s">
        <v>9</v>
      </c>
      <c r="H661" s="294"/>
      <c r="I661" s="576">
        <v>615</v>
      </c>
      <c r="J661" s="547"/>
      <c r="K661" s="563"/>
      <c r="L661" s="549"/>
      <c r="M661" s="547"/>
      <c r="N661" s="290" t="s">
        <v>9</v>
      </c>
      <c r="O661" s="291"/>
      <c r="P661" s="293"/>
      <c r="Q661" s="356"/>
      <c r="R661" s="293" t="s">
        <v>9</v>
      </c>
      <c r="S661" s="293" t="s">
        <v>8</v>
      </c>
      <c r="T661" s="305"/>
      <c r="U661" s="304"/>
      <c r="V661" s="305"/>
      <c r="W661" s="438"/>
      <c r="X661" s="439"/>
      <c r="Y661" s="438"/>
      <c r="Z661" s="388"/>
      <c r="AA661" s="293"/>
      <c r="AB661" s="293"/>
      <c r="AC661" s="295"/>
      <c r="AD661" s="304"/>
      <c r="AE661" s="305"/>
      <c r="AF661" s="358"/>
      <c r="AG661" s="360"/>
      <c r="AH661" s="313">
        <v>170000</v>
      </c>
      <c r="AI661" s="329">
        <f>+AH661*I661</f>
        <v>104550000</v>
      </c>
      <c r="AJ661" s="429"/>
      <c r="AK661" s="429"/>
      <c r="AL661" s="430"/>
      <c r="AM661" s="430"/>
      <c r="AN661" s="311">
        <f t="shared" si="34"/>
        <v>0</v>
      </c>
      <c r="AO661" s="430">
        <f>SUM(AN661:AN665)</f>
        <v>0</v>
      </c>
      <c r="AP661" s="310">
        <f>+AI661+AL661+AO661</f>
        <v>104550000</v>
      </c>
      <c r="AQ661" s="312">
        <v>0</v>
      </c>
      <c r="AR661" s="313">
        <v>0</v>
      </c>
      <c r="AS661" s="312">
        <v>0</v>
      </c>
      <c r="AT661" s="313">
        <f>AI661*5%</f>
        <v>5227500</v>
      </c>
      <c r="AU661" s="312">
        <f>0.5%*AI661</f>
        <v>522750</v>
      </c>
      <c r="AV661" s="308">
        <f>SUM(AQ661:AU661)</f>
        <v>5750250</v>
      </c>
      <c r="AW661" s="314">
        <f>ROUND(AP661+AV661,-3)</f>
        <v>110300000</v>
      </c>
    </row>
    <row r="662" spans="1:49" ht="16.5">
      <c r="A662" s="316"/>
      <c r="B662" s="316" t="s">
        <v>4</v>
      </c>
      <c r="C662" s="317"/>
      <c r="D662" s="316" t="s">
        <v>4</v>
      </c>
      <c r="E662" s="317" t="s">
        <v>433</v>
      </c>
      <c r="F662" s="544"/>
      <c r="G662" s="316" t="s">
        <v>4</v>
      </c>
      <c r="H662" s="318" t="s">
        <v>211</v>
      </c>
      <c r="I662" s="561"/>
      <c r="J662" s="548"/>
      <c r="K662" s="564"/>
      <c r="L662" s="550"/>
      <c r="M662" s="548"/>
      <c r="N662" s="316" t="s">
        <v>4</v>
      </c>
      <c r="O662" s="317"/>
      <c r="P662" s="31"/>
      <c r="Q662" s="414"/>
      <c r="R662" s="31"/>
      <c r="S662" s="31"/>
      <c r="T662" s="327"/>
      <c r="U662" s="326"/>
      <c r="V662" s="327"/>
      <c r="W662" s="405"/>
      <c r="X662" s="406"/>
      <c r="Y662" s="405"/>
      <c r="Z662" s="389"/>
      <c r="AA662" s="31"/>
      <c r="AB662" s="31"/>
      <c r="AC662" s="315"/>
      <c r="AD662" s="326"/>
      <c r="AE662" s="327"/>
      <c r="AF662" s="360"/>
      <c r="AG662" s="360"/>
      <c r="AH662" s="313"/>
      <c r="AI662" s="428"/>
      <c r="AJ662" s="429"/>
      <c r="AK662" s="429"/>
      <c r="AL662" s="430"/>
      <c r="AM662" s="430"/>
      <c r="AN662" s="330">
        <f t="shared" si="34"/>
        <v>0</v>
      </c>
      <c r="AO662" s="430"/>
      <c r="AP662" s="430"/>
      <c r="AQ662" s="429"/>
      <c r="AR662" s="431"/>
      <c r="AS662" s="429"/>
      <c r="AT662" s="431"/>
      <c r="AU662" s="431"/>
      <c r="AV662" s="428"/>
      <c r="AW662" s="430"/>
    </row>
    <row r="663" spans="1:49" ht="16.5">
      <c r="A663" s="316"/>
      <c r="B663" s="316" t="s">
        <v>6</v>
      </c>
      <c r="C663" s="318"/>
      <c r="D663" s="316" t="s">
        <v>6</v>
      </c>
      <c r="E663" s="318" t="s">
        <v>258</v>
      </c>
      <c r="F663" s="544"/>
      <c r="G663" s="316" t="s">
        <v>6</v>
      </c>
      <c r="H663" s="318" t="s">
        <v>7</v>
      </c>
      <c r="I663" s="561"/>
      <c r="J663" s="548"/>
      <c r="K663" s="564"/>
      <c r="L663" s="550"/>
      <c r="M663" s="548"/>
      <c r="N663" s="316" t="s">
        <v>6</v>
      </c>
      <c r="O663" s="318"/>
      <c r="P663" s="31"/>
      <c r="Q663" s="414"/>
      <c r="R663" s="31" t="s">
        <v>4</v>
      </c>
      <c r="S663" s="31" t="s">
        <v>3</v>
      </c>
      <c r="T663" s="327"/>
      <c r="U663" s="326"/>
      <c r="V663" s="327"/>
      <c r="W663" s="405"/>
      <c r="X663" s="406"/>
      <c r="Y663" s="405"/>
      <c r="Z663" s="389"/>
      <c r="AA663" s="31"/>
      <c r="AB663" s="31"/>
      <c r="AC663" s="315"/>
      <c r="AD663" s="326"/>
      <c r="AE663" s="327"/>
      <c r="AF663" s="360"/>
      <c r="AG663" s="360"/>
      <c r="AH663" s="313"/>
      <c r="AI663" s="428"/>
      <c r="AJ663" s="429"/>
      <c r="AK663" s="429"/>
      <c r="AL663" s="430"/>
      <c r="AM663" s="430"/>
      <c r="AN663" s="330">
        <f t="shared" si="34"/>
        <v>0</v>
      </c>
      <c r="AO663" s="430"/>
      <c r="AP663" s="430"/>
      <c r="AQ663" s="429"/>
      <c r="AR663" s="313"/>
      <c r="AS663" s="429"/>
      <c r="AT663" s="431"/>
      <c r="AU663" s="431"/>
      <c r="AV663" s="428"/>
      <c r="AW663" s="430"/>
    </row>
    <row r="664" spans="1:49" ht="82.5">
      <c r="A664" s="316"/>
      <c r="B664" s="316" t="s">
        <v>2</v>
      </c>
      <c r="C664" s="317"/>
      <c r="D664" s="316" t="s">
        <v>2</v>
      </c>
      <c r="E664" s="317" t="s">
        <v>434</v>
      </c>
      <c r="F664" s="544"/>
      <c r="G664" s="316"/>
      <c r="H664" s="318"/>
      <c r="I664" s="561"/>
      <c r="J664" s="548"/>
      <c r="K664" s="564"/>
      <c r="L664" s="550"/>
      <c r="M664" s="548"/>
      <c r="N664" s="316"/>
      <c r="O664" s="318"/>
      <c r="P664" s="31"/>
      <c r="Q664" s="414"/>
      <c r="R664" s="31"/>
      <c r="S664" s="31"/>
      <c r="T664" s="327"/>
      <c r="U664" s="326"/>
      <c r="V664" s="327"/>
      <c r="W664" s="405"/>
      <c r="X664" s="406"/>
      <c r="Y664" s="405"/>
      <c r="Z664" s="389"/>
      <c r="AA664" s="31"/>
      <c r="AB664" s="31"/>
      <c r="AC664" s="315"/>
      <c r="AD664" s="326"/>
      <c r="AE664" s="327"/>
      <c r="AF664" s="360"/>
      <c r="AG664" s="360"/>
      <c r="AH664" s="313"/>
      <c r="AI664" s="428"/>
      <c r="AJ664" s="429"/>
      <c r="AK664" s="429"/>
      <c r="AL664" s="430"/>
      <c r="AM664" s="430"/>
      <c r="AN664" s="330">
        <f t="shared" si="34"/>
        <v>0</v>
      </c>
      <c r="AO664" s="430"/>
      <c r="AP664" s="430"/>
      <c r="AQ664" s="429"/>
      <c r="AR664" s="313"/>
      <c r="AS664" s="429"/>
      <c r="AT664" s="431"/>
      <c r="AU664" s="431"/>
      <c r="AV664" s="428"/>
      <c r="AW664" s="430"/>
    </row>
    <row r="665" spans="1:49" ht="16.5">
      <c r="A665" s="363"/>
      <c r="B665" s="363" t="s">
        <v>1</v>
      </c>
      <c r="C665" s="423"/>
      <c r="D665" s="363" t="s">
        <v>1</v>
      </c>
      <c r="E665" s="383" t="s">
        <v>435</v>
      </c>
      <c r="F665" s="551"/>
      <c r="G665" s="363"/>
      <c r="H665" s="365"/>
      <c r="I665" s="562"/>
      <c r="J665" s="553"/>
      <c r="K665" s="565"/>
      <c r="L665" s="554"/>
      <c r="M665" s="553"/>
      <c r="N665" s="363"/>
      <c r="O665" s="365"/>
      <c r="P665" s="368"/>
      <c r="Q665" s="384"/>
      <c r="R665" s="368"/>
      <c r="S665" s="368"/>
      <c r="T665" s="375"/>
      <c r="U665" s="366"/>
      <c r="V665" s="375"/>
      <c r="W665" s="409"/>
      <c r="X665" s="410"/>
      <c r="Y665" s="409"/>
      <c r="Z665" s="412"/>
      <c r="AA665" s="368"/>
      <c r="AB665" s="368"/>
      <c r="AC665" s="374"/>
      <c r="AD665" s="366"/>
      <c r="AE665" s="375"/>
      <c r="AF665" s="376"/>
      <c r="AG665" s="376"/>
      <c r="AH665" s="344"/>
      <c r="AI665" s="432"/>
      <c r="AJ665" s="433"/>
      <c r="AK665" s="346"/>
      <c r="AL665" s="434"/>
      <c r="AM665" s="434"/>
      <c r="AN665" s="330">
        <f t="shared" si="34"/>
        <v>0</v>
      </c>
      <c r="AO665" s="434"/>
      <c r="AP665" s="347"/>
      <c r="AQ665" s="433"/>
      <c r="AR665" s="344"/>
      <c r="AS665" s="433"/>
      <c r="AT665" s="435"/>
      <c r="AU665" s="435"/>
      <c r="AV665" s="345"/>
      <c r="AW665" s="434"/>
    </row>
    <row r="666" spans="1:49" ht="16.5">
      <c r="A666" s="355">
        <v>60</v>
      </c>
      <c r="B666" s="290" t="s">
        <v>9</v>
      </c>
      <c r="C666" s="291" t="s">
        <v>600</v>
      </c>
      <c r="D666" s="290" t="s">
        <v>9</v>
      </c>
      <c r="E666" s="294" t="s">
        <v>431</v>
      </c>
      <c r="F666" s="543" t="s">
        <v>601</v>
      </c>
      <c r="G666" s="290" t="s">
        <v>9</v>
      </c>
      <c r="H666" s="294" t="s">
        <v>437</v>
      </c>
      <c r="I666" s="545">
        <v>786</v>
      </c>
      <c r="J666" s="547" t="s">
        <v>206</v>
      </c>
      <c r="K666" s="563" t="s">
        <v>602</v>
      </c>
      <c r="L666" s="547"/>
      <c r="M666" s="547"/>
      <c r="N666" s="290" t="s">
        <v>9</v>
      </c>
      <c r="O666" s="291"/>
      <c r="P666" s="293"/>
      <c r="Q666" s="356"/>
      <c r="R666" s="293" t="s">
        <v>9</v>
      </c>
      <c r="S666" s="293" t="s">
        <v>8</v>
      </c>
      <c r="T666" s="295"/>
      <c r="U666" s="293"/>
      <c r="V666" s="295"/>
      <c r="W666" s="393"/>
      <c r="X666" s="394"/>
      <c r="Y666" s="393"/>
      <c r="Z666" s="388"/>
      <c r="AA666" s="293"/>
      <c r="AB666" s="293"/>
      <c r="AC666" s="295"/>
      <c r="AD666" s="293"/>
      <c r="AE666" s="295"/>
      <c r="AF666" s="291"/>
      <c r="AG666" s="318"/>
      <c r="AH666" s="313">
        <v>170000</v>
      </c>
      <c r="AI666" s="329">
        <f>+AH666*I666</f>
        <v>133620000</v>
      </c>
      <c r="AJ666" s="429"/>
      <c r="AK666" s="312"/>
      <c r="AL666" s="430"/>
      <c r="AM666" s="430"/>
      <c r="AN666" s="311">
        <f t="shared" si="34"/>
        <v>0</v>
      </c>
      <c r="AO666" s="430">
        <f>SUM(AN666:AN690)</f>
        <v>0</v>
      </c>
      <c r="AP666" s="310">
        <f>+AI666+AL666+AO666</f>
        <v>133620000</v>
      </c>
      <c r="AQ666" s="312">
        <v>0</v>
      </c>
      <c r="AR666" s="313">
        <v>0</v>
      </c>
      <c r="AS666" s="312">
        <v>0</v>
      </c>
      <c r="AT666" s="313">
        <f>AI666*5%</f>
        <v>6681000</v>
      </c>
      <c r="AU666" s="312">
        <f>0.5%*AI666</f>
        <v>668100</v>
      </c>
      <c r="AV666" s="308">
        <f>SUM(AQ666:AU666)</f>
        <v>7349100</v>
      </c>
      <c r="AW666" s="314">
        <f>ROUND(AP666+AV666,-3)</f>
        <v>140969000</v>
      </c>
    </row>
    <row r="667" spans="1:49" ht="16.5">
      <c r="A667" s="316"/>
      <c r="B667" s="316" t="s">
        <v>4</v>
      </c>
      <c r="C667" s="317" t="s">
        <v>603</v>
      </c>
      <c r="D667" s="316" t="s">
        <v>4</v>
      </c>
      <c r="E667" s="317" t="s">
        <v>433</v>
      </c>
      <c r="F667" s="544"/>
      <c r="G667" s="316" t="s">
        <v>4</v>
      </c>
      <c r="H667" s="318" t="s">
        <v>211</v>
      </c>
      <c r="I667" s="546"/>
      <c r="J667" s="548"/>
      <c r="K667" s="564"/>
      <c r="L667" s="548"/>
      <c r="M667" s="548"/>
      <c r="N667" s="316" t="s">
        <v>4</v>
      </c>
      <c r="O667" s="317"/>
      <c r="P667" s="31"/>
      <c r="Q667" s="414"/>
      <c r="R667" s="31"/>
      <c r="S667" s="31"/>
      <c r="T667" s="315"/>
      <c r="U667" s="326"/>
      <c r="V667" s="315"/>
      <c r="W667" s="335"/>
      <c r="X667" s="336"/>
      <c r="Y667" s="335"/>
      <c r="Z667" s="389"/>
      <c r="AA667" s="31"/>
      <c r="AB667" s="31"/>
      <c r="AC667" s="315"/>
      <c r="AD667" s="31"/>
      <c r="AE667" s="315"/>
      <c r="AF667" s="318"/>
      <c r="AG667" s="318"/>
      <c r="AH667" s="313"/>
      <c r="AI667" s="428"/>
      <c r="AJ667" s="429"/>
      <c r="AK667" s="312"/>
      <c r="AL667" s="430"/>
      <c r="AM667" s="430"/>
      <c r="AN667" s="330">
        <f t="shared" si="34"/>
        <v>0</v>
      </c>
      <c r="AO667" s="430"/>
      <c r="AP667" s="430"/>
      <c r="AQ667" s="429"/>
      <c r="AR667" s="431"/>
      <c r="AS667" s="429"/>
      <c r="AT667" s="431"/>
      <c r="AU667" s="431"/>
      <c r="AV667" s="428"/>
      <c r="AW667" s="430"/>
    </row>
    <row r="668" spans="1:49" ht="16.5">
      <c r="A668" s="316"/>
      <c r="B668" s="316" t="s">
        <v>6</v>
      </c>
      <c r="C668" s="318" t="s">
        <v>604</v>
      </c>
      <c r="D668" s="316" t="s">
        <v>6</v>
      </c>
      <c r="E668" s="318" t="s">
        <v>258</v>
      </c>
      <c r="F668" s="544"/>
      <c r="G668" s="316" t="s">
        <v>6</v>
      </c>
      <c r="H668" s="318" t="s">
        <v>7</v>
      </c>
      <c r="I668" s="546"/>
      <c r="J668" s="548"/>
      <c r="K668" s="564"/>
      <c r="L668" s="548"/>
      <c r="M668" s="548"/>
      <c r="N668" s="316" t="s">
        <v>6</v>
      </c>
      <c r="O668" s="317"/>
      <c r="P668" s="31"/>
      <c r="Q668" s="414"/>
      <c r="R668" s="31"/>
      <c r="S668" s="31"/>
      <c r="T668" s="315"/>
      <c r="U668" s="326"/>
      <c r="V668" s="315"/>
      <c r="W668" s="335"/>
      <c r="X668" s="336"/>
      <c r="Y668" s="335"/>
      <c r="Z668" s="389"/>
      <c r="AA668" s="31"/>
      <c r="AB668" s="31"/>
      <c r="AC668" s="315"/>
      <c r="AD668" s="31"/>
      <c r="AE668" s="315"/>
      <c r="AF668" s="318"/>
      <c r="AG668" s="318"/>
      <c r="AH668" s="313"/>
      <c r="AI668" s="428"/>
      <c r="AJ668" s="429"/>
      <c r="AK668" s="312"/>
      <c r="AL668" s="430"/>
      <c r="AM668" s="430"/>
      <c r="AN668" s="330">
        <f t="shared" si="34"/>
        <v>0</v>
      </c>
      <c r="AO668" s="430"/>
      <c r="AP668" s="430"/>
      <c r="AQ668" s="429"/>
      <c r="AR668" s="431"/>
      <c r="AS668" s="429"/>
      <c r="AT668" s="431"/>
      <c r="AU668" s="431"/>
      <c r="AV668" s="428"/>
      <c r="AW668" s="430"/>
    </row>
    <row r="669" spans="1:49" ht="82.5">
      <c r="A669" s="316"/>
      <c r="B669" s="316" t="s">
        <v>2</v>
      </c>
      <c r="C669" s="317" t="s">
        <v>605</v>
      </c>
      <c r="D669" s="316" t="s">
        <v>2</v>
      </c>
      <c r="E669" s="317" t="s">
        <v>434</v>
      </c>
      <c r="F669" s="544"/>
      <c r="G669" s="316"/>
      <c r="H669" s="318"/>
      <c r="I669" s="546"/>
      <c r="J669" s="548"/>
      <c r="K669" s="564"/>
      <c r="L669" s="548"/>
      <c r="M669" s="548"/>
      <c r="N669" s="316"/>
      <c r="O669" s="318"/>
      <c r="P669" s="31"/>
      <c r="Q669" s="414"/>
      <c r="R669" s="31" t="s">
        <v>4</v>
      </c>
      <c r="S669" s="31" t="s">
        <v>3</v>
      </c>
      <c r="T669" s="315"/>
      <c r="U669" s="326"/>
      <c r="V669" s="315"/>
      <c r="W669" s="335"/>
      <c r="X669" s="336"/>
      <c r="Y669" s="335"/>
      <c r="Z669" s="389"/>
      <c r="AA669" s="31"/>
      <c r="AB669" s="31"/>
      <c r="AC669" s="315"/>
      <c r="AD669" s="31"/>
      <c r="AE669" s="315"/>
      <c r="AF669" s="318"/>
      <c r="AG669" s="318"/>
      <c r="AH669" s="313"/>
      <c r="AI669" s="428"/>
      <c r="AJ669" s="429"/>
      <c r="AK669" s="312"/>
      <c r="AL669" s="430"/>
      <c r="AM669" s="430"/>
      <c r="AN669" s="330">
        <f t="shared" si="34"/>
        <v>0</v>
      </c>
      <c r="AO669" s="430"/>
      <c r="AP669" s="430"/>
      <c r="AQ669" s="429"/>
      <c r="AR669" s="431"/>
      <c r="AS669" s="429"/>
      <c r="AT669" s="431"/>
      <c r="AU669" s="431"/>
      <c r="AV669" s="428"/>
      <c r="AW669" s="430"/>
    </row>
    <row r="670" spans="1:49" ht="16.5">
      <c r="A670" s="316"/>
      <c r="B670" s="316" t="s">
        <v>1</v>
      </c>
      <c r="C670" s="331" t="s">
        <v>606</v>
      </c>
      <c r="D670" s="316" t="s">
        <v>1</v>
      </c>
      <c r="E670" s="379" t="s">
        <v>435</v>
      </c>
      <c r="F670" s="544"/>
      <c r="G670" s="316"/>
      <c r="H670" s="318"/>
      <c r="I670" s="546"/>
      <c r="J670" s="548"/>
      <c r="K670" s="565"/>
      <c r="L670" s="548"/>
      <c r="M670" s="548"/>
      <c r="N670" s="316"/>
      <c r="O670" s="318"/>
      <c r="P670" s="31"/>
      <c r="Q670" s="414"/>
      <c r="R670" s="31"/>
      <c r="S670" s="31"/>
      <c r="T670" s="315"/>
      <c r="U670" s="326"/>
      <c r="V670" s="315"/>
      <c r="W670" s="335"/>
      <c r="X670" s="336"/>
      <c r="Y670" s="335"/>
      <c r="Z670" s="389"/>
      <c r="AA670" s="31"/>
      <c r="AB670" s="31"/>
      <c r="AC670" s="315"/>
      <c r="AD670" s="31"/>
      <c r="AE670" s="315"/>
      <c r="AF670" s="318"/>
      <c r="AG670" s="318"/>
      <c r="AH670" s="313"/>
      <c r="AI670" s="428"/>
      <c r="AJ670" s="429"/>
      <c r="AK670" s="312"/>
      <c r="AL670" s="430"/>
      <c r="AM670" s="430"/>
      <c r="AN670" s="330">
        <f t="shared" si="34"/>
        <v>0</v>
      </c>
      <c r="AO670" s="430"/>
      <c r="AP670" s="430"/>
      <c r="AQ670" s="429"/>
      <c r="AR670" s="431"/>
      <c r="AS670" s="429"/>
      <c r="AT670" s="431"/>
      <c r="AU670" s="431"/>
      <c r="AV670" s="428"/>
      <c r="AW670" s="430"/>
    </row>
    <row r="671" spans="1:49" ht="16.5">
      <c r="A671" s="418"/>
      <c r="B671" s="419"/>
      <c r="C671" s="318"/>
      <c r="D671" s="419"/>
      <c r="E671" s="317"/>
      <c r="F671" s="544"/>
      <c r="G671" s="419"/>
      <c r="H671" s="317"/>
      <c r="I671" s="546"/>
      <c r="J671" s="548"/>
      <c r="K671" s="563" t="s">
        <v>607</v>
      </c>
      <c r="L671" s="548"/>
      <c r="M671" s="548"/>
      <c r="N671" s="419"/>
      <c r="O671" s="318"/>
      <c r="P671" s="31"/>
      <c r="Q671" s="414"/>
      <c r="R671" s="31"/>
      <c r="S671" s="31"/>
      <c r="T671" s="315"/>
      <c r="U671" s="326"/>
      <c r="V671" s="315"/>
      <c r="W671" s="335"/>
      <c r="X671" s="336"/>
      <c r="Y671" s="335"/>
      <c r="Z671" s="389"/>
      <c r="AA671" s="31"/>
      <c r="AB671" s="31"/>
      <c r="AC671" s="315"/>
      <c r="AD671" s="31"/>
      <c r="AE671" s="315"/>
      <c r="AF671" s="318"/>
      <c r="AG671" s="318"/>
      <c r="AH671" s="313"/>
      <c r="AI671" s="428"/>
      <c r="AJ671" s="429"/>
      <c r="AK671" s="312"/>
      <c r="AL671" s="430"/>
      <c r="AM671" s="430"/>
      <c r="AN671" s="330">
        <f t="shared" si="34"/>
        <v>0</v>
      </c>
      <c r="AO671" s="430"/>
      <c r="AP671" s="430"/>
      <c r="AQ671" s="429"/>
      <c r="AR671" s="431"/>
      <c r="AS671" s="429"/>
      <c r="AT671" s="431"/>
      <c r="AU671" s="431"/>
      <c r="AV671" s="428"/>
      <c r="AW671" s="430"/>
    </row>
    <row r="672" spans="1:49" ht="16.5">
      <c r="A672" s="316"/>
      <c r="B672" s="316"/>
      <c r="C672" s="317"/>
      <c r="D672" s="316"/>
      <c r="E672" s="317"/>
      <c r="F672" s="544"/>
      <c r="G672" s="316"/>
      <c r="H672" s="318"/>
      <c r="I672" s="546"/>
      <c r="J672" s="548"/>
      <c r="K672" s="564"/>
      <c r="L672" s="548"/>
      <c r="M672" s="548"/>
      <c r="N672" s="316"/>
      <c r="O672" s="317"/>
      <c r="P672" s="31"/>
      <c r="Q672" s="414"/>
      <c r="R672" s="31"/>
      <c r="S672" s="31"/>
      <c r="T672" s="315"/>
      <c r="U672" s="326"/>
      <c r="V672" s="315"/>
      <c r="W672" s="335"/>
      <c r="X672" s="336"/>
      <c r="Y672" s="335"/>
      <c r="Z672" s="389"/>
      <c r="AA672" s="31"/>
      <c r="AB672" s="31"/>
      <c r="AC672" s="315"/>
      <c r="AD672" s="31"/>
      <c r="AE672" s="315"/>
      <c r="AF672" s="318"/>
      <c r="AG672" s="318"/>
      <c r="AH672" s="313"/>
      <c r="AI672" s="428"/>
      <c r="AJ672" s="429"/>
      <c r="AK672" s="429"/>
      <c r="AL672" s="430"/>
      <c r="AM672" s="430"/>
      <c r="AN672" s="330">
        <f t="shared" si="34"/>
        <v>0</v>
      </c>
      <c r="AO672" s="430"/>
      <c r="AP672" s="430"/>
      <c r="AQ672" s="429"/>
      <c r="AR672" s="431"/>
      <c r="AS672" s="429"/>
      <c r="AT672" s="431"/>
      <c r="AU672" s="431"/>
      <c r="AV672" s="428"/>
      <c r="AW672" s="430"/>
    </row>
    <row r="673" spans="1:49" ht="16.5">
      <c r="A673" s="316"/>
      <c r="B673" s="316"/>
      <c r="C673" s="318"/>
      <c r="D673" s="316"/>
      <c r="E673" s="318"/>
      <c r="F673" s="544"/>
      <c r="G673" s="316"/>
      <c r="H673" s="318"/>
      <c r="I673" s="546"/>
      <c r="J673" s="548"/>
      <c r="K673" s="564"/>
      <c r="L673" s="548"/>
      <c r="M673" s="548"/>
      <c r="N673" s="316"/>
      <c r="O673" s="317"/>
      <c r="P673" s="31"/>
      <c r="Q673" s="414"/>
      <c r="R673" s="31"/>
      <c r="S673" s="31"/>
      <c r="T673" s="315"/>
      <c r="U673" s="326"/>
      <c r="V673" s="315"/>
      <c r="W673" s="335"/>
      <c r="X673" s="336"/>
      <c r="Y673" s="335"/>
      <c r="Z673" s="389"/>
      <c r="AA673" s="31"/>
      <c r="AB673" s="31"/>
      <c r="AC673" s="315"/>
      <c r="AD673" s="31"/>
      <c r="AE673" s="315"/>
      <c r="AF673" s="318"/>
      <c r="AG673" s="318"/>
      <c r="AH673" s="313"/>
      <c r="AI673" s="329"/>
      <c r="AJ673" s="429"/>
      <c r="AK673" s="429"/>
      <c r="AL673" s="430"/>
      <c r="AM673" s="430"/>
      <c r="AN673" s="330">
        <f t="shared" si="34"/>
        <v>0</v>
      </c>
      <c r="AO673" s="430"/>
      <c r="AP673" s="314"/>
      <c r="AQ673" s="429"/>
      <c r="AR673" s="313"/>
      <c r="AS673" s="312"/>
      <c r="AT673" s="313"/>
      <c r="AU673" s="312"/>
      <c r="AV673" s="329"/>
      <c r="AW673" s="314"/>
    </row>
    <row r="674" spans="1:49" ht="16.5">
      <c r="A674" s="316"/>
      <c r="B674" s="316"/>
      <c r="C674" s="317"/>
      <c r="D674" s="316"/>
      <c r="E674" s="317"/>
      <c r="F674" s="544"/>
      <c r="G674" s="316"/>
      <c r="H674" s="318"/>
      <c r="I674" s="546"/>
      <c r="J674" s="548"/>
      <c r="K674" s="564"/>
      <c r="L674" s="548"/>
      <c r="M674" s="548"/>
      <c r="N674" s="316"/>
      <c r="O674" s="317"/>
      <c r="P674" s="31"/>
      <c r="Q674" s="414"/>
      <c r="R674" s="31"/>
      <c r="S674" s="31"/>
      <c r="T674" s="315"/>
      <c r="U674" s="326"/>
      <c r="V674" s="315"/>
      <c r="W674" s="335"/>
      <c r="X674" s="336"/>
      <c r="Y674" s="335"/>
      <c r="Z674" s="389"/>
      <c r="AA674" s="31"/>
      <c r="AB674" s="31"/>
      <c r="AC674" s="315"/>
      <c r="AD674" s="31"/>
      <c r="AE674" s="315"/>
      <c r="AF674" s="318"/>
      <c r="AG674" s="318"/>
      <c r="AH674" s="313"/>
      <c r="AI674" s="428"/>
      <c r="AJ674" s="429"/>
      <c r="AK674" s="429"/>
      <c r="AL674" s="430"/>
      <c r="AM674" s="430"/>
      <c r="AN674" s="330">
        <f t="shared" si="34"/>
        <v>0</v>
      </c>
      <c r="AO674" s="430"/>
      <c r="AP674" s="430"/>
      <c r="AQ674" s="429"/>
      <c r="AR674" s="431"/>
      <c r="AS674" s="429"/>
      <c r="AT674" s="431"/>
      <c r="AU674" s="431"/>
      <c r="AV674" s="428"/>
      <c r="AW674" s="430"/>
    </row>
    <row r="675" spans="1:49" ht="16.5">
      <c r="A675" s="316"/>
      <c r="B675" s="316"/>
      <c r="C675" s="331"/>
      <c r="D675" s="316"/>
      <c r="E675" s="379"/>
      <c r="F675" s="544"/>
      <c r="G675" s="316"/>
      <c r="H675" s="318"/>
      <c r="I675" s="546"/>
      <c r="J675" s="548"/>
      <c r="K675" s="565"/>
      <c r="L675" s="548"/>
      <c r="M675" s="548"/>
      <c r="N675" s="316"/>
      <c r="O675" s="318"/>
      <c r="P675" s="31"/>
      <c r="Q675" s="414"/>
      <c r="R675" s="31"/>
      <c r="S675" s="31"/>
      <c r="T675" s="315"/>
      <c r="U675" s="326"/>
      <c r="V675" s="315"/>
      <c r="W675" s="335"/>
      <c r="X675" s="336"/>
      <c r="Y675" s="335"/>
      <c r="Z675" s="389"/>
      <c r="AA675" s="31"/>
      <c r="AB675" s="31"/>
      <c r="AC675" s="315"/>
      <c r="AD675" s="31"/>
      <c r="AE675" s="315"/>
      <c r="AF675" s="318"/>
      <c r="AG675" s="318"/>
      <c r="AH675" s="313"/>
      <c r="AI675" s="428"/>
      <c r="AJ675" s="429"/>
      <c r="AK675" s="429"/>
      <c r="AL675" s="430"/>
      <c r="AM675" s="430"/>
      <c r="AN675" s="330">
        <f t="shared" si="34"/>
        <v>0</v>
      </c>
      <c r="AO675" s="430"/>
      <c r="AP675" s="430"/>
      <c r="AQ675" s="429"/>
      <c r="AR675" s="431"/>
      <c r="AS675" s="429"/>
      <c r="AT675" s="431"/>
      <c r="AU675" s="431"/>
      <c r="AV675" s="428"/>
      <c r="AW675" s="430"/>
    </row>
    <row r="676" spans="1:49" ht="16.5">
      <c r="A676" s="418"/>
      <c r="B676" s="419"/>
      <c r="C676" s="318"/>
      <c r="D676" s="419"/>
      <c r="E676" s="317"/>
      <c r="F676" s="544"/>
      <c r="G676" s="419"/>
      <c r="H676" s="317"/>
      <c r="I676" s="546"/>
      <c r="J676" s="548"/>
      <c r="K676" s="563" t="s">
        <v>608</v>
      </c>
      <c r="L676" s="548"/>
      <c r="M676" s="548"/>
      <c r="N676" s="419"/>
      <c r="O676" s="318"/>
      <c r="P676" s="31"/>
      <c r="Q676" s="414"/>
      <c r="R676" s="31"/>
      <c r="S676" s="31"/>
      <c r="T676" s="315"/>
      <c r="U676" s="31"/>
      <c r="V676" s="315"/>
      <c r="W676" s="335"/>
      <c r="X676" s="336"/>
      <c r="Y676" s="335"/>
      <c r="Z676" s="389"/>
      <c r="AA676" s="31"/>
      <c r="AB676" s="31"/>
      <c r="AC676" s="315"/>
      <c r="AD676" s="31"/>
      <c r="AE676" s="315"/>
      <c r="AF676" s="318"/>
      <c r="AG676" s="318"/>
      <c r="AH676" s="313"/>
      <c r="AI676" s="428"/>
      <c r="AJ676" s="429"/>
      <c r="AK676" s="429"/>
      <c r="AL676" s="430"/>
      <c r="AM676" s="430"/>
      <c r="AN676" s="330">
        <f t="shared" si="34"/>
        <v>0</v>
      </c>
      <c r="AO676" s="430"/>
      <c r="AP676" s="430"/>
      <c r="AQ676" s="429"/>
      <c r="AR676" s="431"/>
      <c r="AS676" s="429"/>
      <c r="AT676" s="431"/>
      <c r="AU676" s="431"/>
      <c r="AV676" s="428"/>
      <c r="AW676" s="430"/>
    </row>
    <row r="677" spans="1:49" ht="16.5">
      <c r="A677" s="316"/>
      <c r="B677" s="316"/>
      <c r="C677" s="317"/>
      <c r="D677" s="316"/>
      <c r="E677" s="317"/>
      <c r="F677" s="544"/>
      <c r="G677" s="316"/>
      <c r="H677" s="318"/>
      <c r="I677" s="546"/>
      <c r="J677" s="548"/>
      <c r="K677" s="564"/>
      <c r="L677" s="548"/>
      <c r="M677" s="548"/>
      <c r="N677" s="316"/>
      <c r="O677" s="317"/>
      <c r="P677" s="31"/>
      <c r="Q677" s="414"/>
      <c r="R677" s="31"/>
      <c r="S677" s="31"/>
      <c r="T677" s="315"/>
      <c r="U677" s="326"/>
      <c r="V677" s="315"/>
      <c r="W677" s="335"/>
      <c r="X677" s="336"/>
      <c r="Y677" s="335"/>
      <c r="Z677" s="389"/>
      <c r="AA677" s="31"/>
      <c r="AB677" s="31"/>
      <c r="AC677" s="315"/>
      <c r="AD677" s="31"/>
      <c r="AE677" s="315"/>
      <c r="AF677" s="318"/>
      <c r="AG677" s="318"/>
      <c r="AH677" s="313"/>
      <c r="AI677" s="428"/>
      <c r="AJ677" s="429"/>
      <c r="AK677" s="429"/>
      <c r="AL677" s="430"/>
      <c r="AM677" s="430"/>
      <c r="AN677" s="330">
        <f t="shared" si="34"/>
        <v>0</v>
      </c>
      <c r="AO677" s="430"/>
      <c r="AP677" s="430"/>
      <c r="AQ677" s="429"/>
      <c r="AR677" s="431"/>
      <c r="AS677" s="429"/>
      <c r="AT677" s="431"/>
      <c r="AU677" s="431"/>
      <c r="AV677" s="428"/>
      <c r="AW677" s="430"/>
    </row>
    <row r="678" spans="1:49" ht="16.5">
      <c r="A678" s="316"/>
      <c r="B678" s="316"/>
      <c r="C678" s="318"/>
      <c r="D678" s="316"/>
      <c r="E678" s="318"/>
      <c r="F678" s="544"/>
      <c r="G678" s="316"/>
      <c r="H678" s="318"/>
      <c r="I678" s="546"/>
      <c r="J678" s="548"/>
      <c r="K678" s="564"/>
      <c r="L678" s="548"/>
      <c r="M678" s="548"/>
      <c r="N678" s="316"/>
      <c r="O678" s="318"/>
      <c r="P678" s="31"/>
      <c r="Q678" s="414"/>
      <c r="R678" s="31"/>
      <c r="S678" s="31"/>
      <c r="T678" s="315"/>
      <c r="U678" s="326"/>
      <c r="V678" s="315"/>
      <c r="W678" s="335"/>
      <c r="X678" s="336"/>
      <c r="Y678" s="335"/>
      <c r="Z678" s="389"/>
      <c r="AA678" s="31"/>
      <c r="AB678" s="31"/>
      <c r="AC678" s="315"/>
      <c r="AD678" s="31"/>
      <c r="AE678" s="315"/>
      <c r="AF678" s="318"/>
      <c r="AG678" s="318"/>
      <c r="AH678" s="313"/>
      <c r="AI678" s="428"/>
      <c r="AJ678" s="429"/>
      <c r="AK678" s="429"/>
      <c r="AL678" s="430"/>
      <c r="AM678" s="430"/>
      <c r="AN678" s="330">
        <f t="shared" si="34"/>
        <v>0</v>
      </c>
      <c r="AO678" s="430"/>
      <c r="AP678" s="430"/>
      <c r="AQ678" s="429"/>
      <c r="AR678" s="431"/>
      <c r="AS678" s="429"/>
      <c r="AT678" s="431"/>
      <c r="AU678" s="431"/>
      <c r="AV678" s="428"/>
      <c r="AW678" s="430"/>
    </row>
    <row r="679" spans="1:49" ht="16.5">
      <c r="A679" s="316"/>
      <c r="B679" s="316"/>
      <c r="C679" s="317"/>
      <c r="D679" s="316"/>
      <c r="E679" s="317"/>
      <c r="F679" s="544"/>
      <c r="G679" s="316"/>
      <c r="H679" s="318"/>
      <c r="I679" s="546"/>
      <c r="J679" s="548"/>
      <c r="K679" s="564"/>
      <c r="L679" s="548"/>
      <c r="M679" s="548"/>
      <c r="N679" s="316"/>
      <c r="O679" s="318"/>
      <c r="P679" s="31"/>
      <c r="Q679" s="414"/>
      <c r="R679" s="31"/>
      <c r="S679" s="31"/>
      <c r="T679" s="315"/>
      <c r="U679" s="326"/>
      <c r="V679" s="315"/>
      <c r="W679" s="335"/>
      <c r="X679" s="336"/>
      <c r="Y679" s="335"/>
      <c r="Z679" s="389"/>
      <c r="AA679" s="31"/>
      <c r="AB679" s="31"/>
      <c r="AC679" s="315"/>
      <c r="AD679" s="31"/>
      <c r="AE679" s="315"/>
      <c r="AF679" s="318"/>
      <c r="AG679" s="318"/>
      <c r="AH679" s="313"/>
      <c r="AI679" s="428"/>
      <c r="AJ679" s="429"/>
      <c r="AK679" s="429"/>
      <c r="AL679" s="430"/>
      <c r="AM679" s="430"/>
      <c r="AN679" s="330">
        <f t="shared" si="34"/>
        <v>0</v>
      </c>
      <c r="AO679" s="430"/>
      <c r="AP679" s="430"/>
      <c r="AQ679" s="429"/>
      <c r="AR679" s="431"/>
      <c r="AS679" s="429"/>
      <c r="AT679" s="431"/>
      <c r="AU679" s="431"/>
      <c r="AV679" s="428"/>
      <c r="AW679" s="430"/>
    </row>
    <row r="680" spans="1:49" ht="16.5">
      <c r="A680" s="316"/>
      <c r="B680" s="316"/>
      <c r="C680" s="331"/>
      <c r="D680" s="316"/>
      <c r="E680" s="379"/>
      <c r="F680" s="544"/>
      <c r="G680" s="316"/>
      <c r="H680" s="318"/>
      <c r="I680" s="546"/>
      <c r="J680" s="548"/>
      <c r="K680" s="565"/>
      <c r="L680" s="548"/>
      <c r="M680" s="548"/>
      <c r="N680" s="316"/>
      <c r="O680" s="318"/>
      <c r="P680" s="31"/>
      <c r="Q680" s="414"/>
      <c r="R680" s="31"/>
      <c r="S680" s="31"/>
      <c r="T680" s="315"/>
      <c r="U680" s="326"/>
      <c r="V680" s="315"/>
      <c r="W680" s="335"/>
      <c r="X680" s="336"/>
      <c r="Y680" s="335"/>
      <c r="Z680" s="389"/>
      <c r="AA680" s="31"/>
      <c r="AB680" s="31"/>
      <c r="AC680" s="315"/>
      <c r="AD680" s="31"/>
      <c r="AE680" s="315"/>
      <c r="AF680" s="318"/>
      <c r="AG680" s="318"/>
      <c r="AH680" s="313"/>
      <c r="AI680" s="329"/>
      <c r="AJ680" s="429"/>
      <c r="AK680" s="429"/>
      <c r="AL680" s="430"/>
      <c r="AM680" s="430"/>
      <c r="AN680" s="330">
        <f t="shared" si="34"/>
        <v>0</v>
      </c>
      <c r="AO680" s="430"/>
      <c r="AP680" s="314"/>
      <c r="AQ680" s="429"/>
      <c r="AR680" s="313"/>
      <c r="AS680" s="312"/>
      <c r="AT680" s="313"/>
      <c r="AU680" s="312"/>
      <c r="AV680" s="329"/>
      <c r="AW680" s="314"/>
    </row>
    <row r="681" spans="1:49" ht="16.5">
      <c r="A681" s="418"/>
      <c r="B681" s="419"/>
      <c r="C681" s="318"/>
      <c r="D681" s="419"/>
      <c r="E681" s="317"/>
      <c r="F681" s="544"/>
      <c r="G681" s="419"/>
      <c r="H681" s="317"/>
      <c r="I681" s="546"/>
      <c r="J681" s="548"/>
      <c r="K681" s="563" t="s">
        <v>609</v>
      </c>
      <c r="L681" s="548"/>
      <c r="M681" s="548"/>
      <c r="N681" s="419"/>
      <c r="O681" s="318"/>
      <c r="P681" s="31"/>
      <c r="Q681" s="414"/>
      <c r="R681" s="31"/>
      <c r="S681" s="31"/>
      <c r="T681" s="315"/>
      <c r="U681" s="31"/>
      <c r="V681" s="315"/>
      <c r="W681" s="335"/>
      <c r="X681" s="336"/>
      <c r="Y681" s="335"/>
      <c r="Z681" s="389"/>
      <c r="AA681" s="31"/>
      <c r="AB681" s="31"/>
      <c r="AC681" s="315"/>
      <c r="AD681" s="31"/>
      <c r="AE681" s="315"/>
      <c r="AF681" s="318"/>
      <c r="AG681" s="318"/>
      <c r="AH681" s="313"/>
      <c r="AI681" s="428"/>
      <c r="AJ681" s="429"/>
      <c r="AK681" s="429"/>
      <c r="AL681" s="430"/>
      <c r="AM681" s="430"/>
      <c r="AN681" s="330">
        <f t="shared" si="34"/>
        <v>0</v>
      </c>
      <c r="AO681" s="430"/>
      <c r="AP681" s="430"/>
      <c r="AQ681" s="429"/>
      <c r="AR681" s="431"/>
      <c r="AS681" s="429"/>
      <c r="AT681" s="431"/>
      <c r="AU681" s="431"/>
      <c r="AV681" s="428"/>
      <c r="AW681" s="430"/>
    </row>
    <row r="682" spans="1:49" ht="16.5">
      <c r="A682" s="316"/>
      <c r="B682" s="316"/>
      <c r="C682" s="317"/>
      <c r="D682" s="316"/>
      <c r="E682" s="317"/>
      <c r="F682" s="544"/>
      <c r="G682" s="316"/>
      <c r="H682" s="318"/>
      <c r="I682" s="546"/>
      <c r="J682" s="548"/>
      <c r="K682" s="564"/>
      <c r="L682" s="548"/>
      <c r="M682" s="548"/>
      <c r="N682" s="316"/>
      <c r="O682" s="317"/>
      <c r="P682" s="31"/>
      <c r="Q682" s="414"/>
      <c r="R682" s="31"/>
      <c r="S682" s="31"/>
      <c r="T682" s="315"/>
      <c r="U682" s="31"/>
      <c r="V682" s="315"/>
      <c r="W682" s="335"/>
      <c r="X682" s="336"/>
      <c r="Y682" s="335"/>
      <c r="Z682" s="389"/>
      <c r="AA682" s="31"/>
      <c r="AB682" s="31"/>
      <c r="AC682" s="315"/>
      <c r="AD682" s="31"/>
      <c r="AE682" s="315"/>
      <c r="AF682" s="318"/>
      <c r="AG682" s="318"/>
      <c r="AH682" s="313"/>
      <c r="AI682" s="428"/>
      <c r="AJ682" s="429"/>
      <c r="AK682" s="429"/>
      <c r="AL682" s="430"/>
      <c r="AM682" s="430"/>
      <c r="AN682" s="330">
        <f t="shared" si="34"/>
        <v>0</v>
      </c>
      <c r="AO682" s="430"/>
      <c r="AP682" s="430"/>
      <c r="AQ682" s="429"/>
      <c r="AR682" s="431"/>
      <c r="AS682" s="429"/>
      <c r="AT682" s="431"/>
      <c r="AU682" s="431"/>
      <c r="AV682" s="428"/>
      <c r="AW682" s="430"/>
    </row>
    <row r="683" spans="1:49" ht="16.5">
      <c r="A683" s="316"/>
      <c r="B683" s="316"/>
      <c r="C683" s="318"/>
      <c r="D683" s="316"/>
      <c r="E683" s="318"/>
      <c r="F683" s="544"/>
      <c r="G683" s="316"/>
      <c r="H683" s="318"/>
      <c r="I683" s="546"/>
      <c r="J683" s="548"/>
      <c r="K683" s="564"/>
      <c r="L683" s="548"/>
      <c r="M683" s="548"/>
      <c r="N683" s="316"/>
      <c r="O683" s="318"/>
      <c r="P683" s="31"/>
      <c r="Q683" s="414"/>
      <c r="R683" s="31"/>
      <c r="S683" s="31"/>
      <c r="T683" s="315"/>
      <c r="U683" s="31"/>
      <c r="V683" s="315"/>
      <c r="W683" s="335"/>
      <c r="X683" s="336"/>
      <c r="Y683" s="335"/>
      <c r="Z683" s="389"/>
      <c r="AA683" s="31"/>
      <c r="AB683" s="31"/>
      <c r="AC683" s="315"/>
      <c r="AD683" s="31"/>
      <c r="AE683" s="315"/>
      <c r="AF683" s="318"/>
      <c r="AG683" s="318"/>
      <c r="AH683" s="313"/>
      <c r="AI683" s="428"/>
      <c r="AJ683" s="429"/>
      <c r="AK683" s="429"/>
      <c r="AL683" s="430"/>
      <c r="AM683" s="430"/>
      <c r="AN683" s="330">
        <f t="shared" si="34"/>
        <v>0</v>
      </c>
      <c r="AO683" s="430"/>
      <c r="AP683" s="430"/>
      <c r="AQ683" s="429"/>
      <c r="AR683" s="431"/>
      <c r="AS683" s="429"/>
      <c r="AT683" s="431"/>
      <c r="AU683" s="431"/>
      <c r="AV683" s="428"/>
      <c r="AW683" s="430"/>
    </row>
    <row r="684" spans="1:49" ht="16.5">
      <c r="A684" s="316"/>
      <c r="B684" s="316"/>
      <c r="C684" s="317"/>
      <c r="D684" s="316"/>
      <c r="E684" s="317"/>
      <c r="F684" s="544"/>
      <c r="G684" s="316"/>
      <c r="H684" s="318"/>
      <c r="I684" s="546"/>
      <c r="J684" s="548"/>
      <c r="K684" s="564"/>
      <c r="L684" s="548"/>
      <c r="M684" s="548"/>
      <c r="N684" s="316"/>
      <c r="O684" s="318"/>
      <c r="P684" s="31"/>
      <c r="Q684" s="414"/>
      <c r="R684" s="31"/>
      <c r="S684" s="31"/>
      <c r="T684" s="315"/>
      <c r="U684" s="31"/>
      <c r="V684" s="315"/>
      <c r="W684" s="335"/>
      <c r="X684" s="336"/>
      <c r="Y684" s="335"/>
      <c r="Z684" s="389"/>
      <c r="AA684" s="31"/>
      <c r="AB684" s="31"/>
      <c r="AC684" s="315"/>
      <c r="AD684" s="31"/>
      <c r="AE684" s="315"/>
      <c r="AF684" s="318"/>
      <c r="AG684" s="318"/>
      <c r="AH684" s="313"/>
      <c r="AI684" s="428"/>
      <c r="AJ684" s="429"/>
      <c r="AK684" s="429"/>
      <c r="AL684" s="430"/>
      <c r="AM684" s="430"/>
      <c r="AN684" s="330">
        <f t="shared" si="34"/>
        <v>0</v>
      </c>
      <c r="AO684" s="430"/>
      <c r="AP684" s="430"/>
      <c r="AQ684" s="429"/>
      <c r="AR684" s="431"/>
      <c r="AS684" s="429"/>
      <c r="AT684" s="431"/>
      <c r="AU684" s="431"/>
      <c r="AV684" s="428"/>
      <c r="AW684" s="430"/>
    </row>
    <row r="685" spans="1:49" ht="16.5">
      <c r="A685" s="316"/>
      <c r="B685" s="316"/>
      <c r="C685" s="331"/>
      <c r="D685" s="316"/>
      <c r="E685" s="379"/>
      <c r="F685" s="544"/>
      <c r="G685" s="316"/>
      <c r="H685" s="318"/>
      <c r="I685" s="546"/>
      <c r="J685" s="548"/>
      <c r="K685" s="565"/>
      <c r="L685" s="548"/>
      <c r="M685" s="548"/>
      <c r="N685" s="316"/>
      <c r="O685" s="318"/>
      <c r="P685" s="31"/>
      <c r="Q685" s="414"/>
      <c r="R685" s="31"/>
      <c r="S685" s="31"/>
      <c r="T685" s="315"/>
      <c r="U685" s="31"/>
      <c r="V685" s="315"/>
      <c r="W685" s="335"/>
      <c r="X685" s="336"/>
      <c r="Y685" s="335"/>
      <c r="Z685" s="389"/>
      <c r="AA685" s="31"/>
      <c r="AB685" s="31"/>
      <c r="AC685" s="315"/>
      <c r="AD685" s="31"/>
      <c r="AE685" s="315"/>
      <c r="AF685" s="318"/>
      <c r="AG685" s="318"/>
      <c r="AH685" s="313"/>
      <c r="AI685" s="428"/>
      <c r="AJ685" s="429"/>
      <c r="AK685" s="429"/>
      <c r="AL685" s="430"/>
      <c r="AM685" s="430"/>
      <c r="AN685" s="330">
        <f t="shared" si="34"/>
        <v>0</v>
      </c>
      <c r="AO685" s="430"/>
      <c r="AP685" s="430"/>
      <c r="AQ685" s="429"/>
      <c r="AR685" s="431"/>
      <c r="AS685" s="429"/>
      <c r="AT685" s="431"/>
      <c r="AU685" s="431"/>
      <c r="AV685" s="428"/>
      <c r="AW685" s="430"/>
    </row>
    <row r="686" spans="1:49" ht="16.5">
      <c r="A686" s="418"/>
      <c r="B686" s="419"/>
      <c r="C686" s="318"/>
      <c r="D686" s="419"/>
      <c r="E686" s="317"/>
      <c r="F686" s="544"/>
      <c r="G686" s="419"/>
      <c r="H686" s="317"/>
      <c r="I686" s="546"/>
      <c r="J686" s="548"/>
      <c r="K686" s="563" t="s">
        <v>610</v>
      </c>
      <c r="L686" s="548"/>
      <c r="M686" s="548"/>
      <c r="N686" s="419"/>
      <c r="O686" s="318"/>
      <c r="P686" s="31"/>
      <c r="Q686" s="414"/>
      <c r="R686" s="31"/>
      <c r="S686" s="31"/>
      <c r="T686" s="315"/>
      <c r="U686" s="31"/>
      <c r="V686" s="315"/>
      <c r="W686" s="335"/>
      <c r="X686" s="336"/>
      <c r="Y686" s="335"/>
      <c r="Z686" s="389"/>
      <c r="AA686" s="31"/>
      <c r="AB686" s="31"/>
      <c r="AC686" s="315"/>
      <c r="AD686" s="31"/>
      <c r="AE686" s="315"/>
      <c r="AF686" s="318"/>
      <c r="AG686" s="318"/>
      <c r="AH686" s="313"/>
      <c r="AI686" s="428"/>
      <c r="AJ686" s="429"/>
      <c r="AK686" s="429"/>
      <c r="AL686" s="430"/>
      <c r="AM686" s="430"/>
      <c r="AN686" s="330">
        <f t="shared" si="34"/>
        <v>0</v>
      </c>
      <c r="AO686" s="430"/>
      <c r="AP686" s="430"/>
      <c r="AQ686" s="429"/>
      <c r="AR686" s="431"/>
      <c r="AS686" s="429"/>
      <c r="AT686" s="431"/>
      <c r="AU686" s="431"/>
      <c r="AV686" s="428"/>
      <c r="AW686" s="430"/>
    </row>
    <row r="687" spans="1:49" ht="16.5">
      <c r="A687" s="316"/>
      <c r="B687" s="316"/>
      <c r="C687" s="317"/>
      <c r="D687" s="316"/>
      <c r="E687" s="317"/>
      <c r="F687" s="544"/>
      <c r="G687" s="316"/>
      <c r="H687" s="318"/>
      <c r="I687" s="546"/>
      <c r="J687" s="548"/>
      <c r="K687" s="564"/>
      <c r="L687" s="548"/>
      <c r="M687" s="548"/>
      <c r="N687" s="316"/>
      <c r="O687" s="317"/>
      <c r="P687" s="31"/>
      <c r="Q687" s="414"/>
      <c r="R687" s="31"/>
      <c r="S687" s="31"/>
      <c r="T687" s="315"/>
      <c r="U687" s="31"/>
      <c r="V687" s="315"/>
      <c r="W687" s="335"/>
      <c r="X687" s="336"/>
      <c r="Y687" s="335"/>
      <c r="Z687" s="389"/>
      <c r="AA687" s="31"/>
      <c r="AB687" s="31"/>
      <c r="AC687" s="315"/>
      <c r="AD687" s="31"/>
      <c r="AE687" s="315"/>
      <c r="AF687" s="318"/>
      <c r="AG687" s="318"/>
      <c r="AH687" s="313"/>
      <c r="AI687" s="329"/>
      <c r="AJ687" s="429"/>
      <c r="AK687" s="429"/>
      <c r="AL687" s="430"/>
      <c r="AM687" s="430"/>
      <c r="AN687" s="330">
        <f t="shared" si="34"/>
        <v>0</v>
      </c>
      <c r="AO687" s="430"/>
      <c r="AP687" s="314"/>
      <c r="AQ687" s="429"/>
      <c r="AR687" s="313"/>
      <c r="AS687" s="312"/>
      <c r="AT687" s="313"/>
      <c r="AU687" s="312"/>
      <c r="AV687" s="329"/>
      <c r="AW687" s="314"/>
    </row>
    <row r="688" spans="1:49" ht="16.5">
      <c r="A688" s="316"/>
      <c r="B688" s="316"/>
      <c r="C688" s="318"/>
      <c r="D688" s="316"/>
      <c r="E688" s="318"/>
      <c r="F688" s="544"/>
      <c r="G688" s="316"/>
      <c r="H688" s="318"/>
      <c r="I688" s="546"/>
      <c r="J688" s="548"/>
      <c r="K688" s="564"/>
      <c r="L688" s="548"/>
      <c r="M688" s="548"/>
      <c r="N688" s="316"/>
      <c r="O688" s="318"/>
      <c r="P688" s="31"/>
      <c r="Q688" s="414"/>
      <c r="R688" s="31"/>
      <c r="S688" s="31"/>
      <c r="T688" s="315"/>
      <c r="U688" s="31"/>
      <c r="V688" s="315"/>
      <c r="W688" s="335"/>
      <c r="X688" s="336"/>
      <c r="Y688" s="335"/>
      <c r="Z688" s="389"/>
      <c r="AA688" s="31"/>
      <c r="AB688" s="31"/>
      <c r="AC688" s="315"/>
      <c r="AD688" s="31"/>
      <c r="AE688" s="315"/>
      <c r="AF688" s="318"/>
      <c r="AG688" s="318"/>
      <c r="AH688" s="313"/>
      <c r="AI688" s="428"/>
      <c r="AJ688" s="429"/>
      <c r="AK688" s="429"/>
      <c r="AL688" s="430"/>
      <c r="AM688" s="430"/>
      <c r="AN688" s="330">
        <f t="shared" si="34"/>
        <v>0</v>
      </c>
      <c r="AO688" s="430"/>
      <c r="AP688" s="430"/>
      <c r="AQ688" s="429"/>
      <c r="AR688" s="431"/>
      <c r="AS688" s="429"/>
      <c r="AT688" s="431"/>
      <c r="AU688" s="431"/>
      <c r="AV688" s="428"/>
      <c r="AW688" s="430"/>
    </row>
    <row r="689" spans="1:49" ht="16.5">
      <c r="A689" s="316"/>
      <c r="B689" s="316"/>
      <c r="C689" s="317"/>
      <c r="D689" s="316"/>
      <c r="E689" s="317"/>
      <c r="F689" s="544"/>
      <c r="G689" s="316"/>
      <c r="H689" s="318"/>
      <c r="I689" s="546"/>
      <c r="J689" s="548"/>
      <c r="K689" s="564"/>
      <c r="L689" s="548"/>
      <c r="M689" s="548"/>
      <c r="N689" s="316"/>
      <c r="O689" s="318"/>
      <c r="P689" s="31"/>
      <c r="Q689" s="414"/>
      <c r="R689" s="31"/>
      <c r="S689" s="31"/>
      <c r="T689" s="315"/>
      <c r="U689" s="31"/>
      <c r="V689" s="315"/>
      <c r="W689" s="335"/>
      <c r="X689" s="336"/>
      <c r="Y689" s="335"/>
      <c r="Z689" s="389"/>
      <c r="AA689" s="31"/>
      <c r="AB689" s="31"/>
      <c r="AC689" s="315"/>
      <c r="AD689" s="31"/>
      <c r="AE689" s="315"/>
      <c r="AF689" s="318"/>
      <c r="AG689" s="318"/>
      <c r="AH689" s="313"/>
      <c r="AI689" s="428"/>
      <c r="AJ689" s="429"/>
      <c r="AK689" s="429"/>
      <c r="AL689" s="430"/>
      <c r="AM689" s="430"/>
      <c r="AN689" s="330">
        <f t="shared" si="34"/>
        <v>0</v>
      </c>
      <c r="AO689" s="430"/>
      <c r="AP689" s="430"/>
      <c r="AQ689" s="429"/>
      <c r="AR689" s="431"/>
      <c r="AS689" s="429"/>
      <c r="AT689" s="431"/>
      <c r="AU689" s="431"/>
      <c r="AV689" s="428"/>
      <c r="AW689" s="430"/>
    </row>
    <row r="690" spans="1:49" ht="16.5">
      <c r="A690" s="363"/>
      <c r="B690" s="363"/>
      <c r="C690" s="423"/>
      <c r="D690" s="363"/>
      <c r="E690" s="383"/>
      <c r="F690" s="551"/>
      <c r="G690" s="363"/>
      <c r="H690" s="365"/>
      <c r="I690" s="552"/>
      <c r="J690" s="553"/>
      <c r="K690" s="565"/>
      <c r="L690" s="553"/>
      <c r="M690" s="553"/>
      <c r="N690" s="363"/>
      <c r="O690" s="365"/>
      <c r="P690" s="368"/>
      <c r="Q690" s="384"/>
      <c r="R690" s="368"/>
      <c r="S690" s="368"/>
      <c r="T690" s="374"/>
      <c r="U690" s="368"/>
      <c r="V690" s="374"/>
      <c r="W690" s="341"/>
      <c r="X690" s="342"/>
      <c r="Y690" s="341"/>
      <c r="Z690" s="412"/>
      <c r="AA690" s="368"/>
      <c r="AB690" s="368"/>
      <c r="AC690" s="374"/>
      <c r="AD690" s="368"/>
      <c r="AE690" s="374"/>
      <c r="AF690" s="365"/>
      <c r="AG690" s="365"/>
      <c r="AH690" s="344"/>
      <c r="AI690" s="432"/>
      <c r="AJ690" s="433"/>
      <c r="AK690" s="433"/>
      <c r="AL690" s="434"/>
      <c r="AM690" s="434"/>
      <c r="AN690" s="330">
        <f t="shared" si="34"/>
        <v>0</v>
      </c>
      <c r="AO690" s="434"/>
      <c r="AP690" s="434"/>
      <c r="AQ690" s="433"/>
      <c r="AR690" s="435"/>
      <c r="AS690" s="433"/>
      <c r="AT690" s="435"/>
      <c r="AU690" s="435"/>
      <c r="AV690" s="432"/>
      <c r="AW690" s="434"/>
    </row>
    <row r="691" spans="1:49" ht="16.5">
      <c r="A691" s="463">
        <v>61</v>
      </c>
      <c r="B691" s="290" t="s">
        <v>9</v>
      </c>
      <c r="C691" s="291" t="s">
        <v>611</v>
      </c>
      <c r="D691" s="290" t="s">
        <v>9</v>
      </c>
      <c r="E691" s="294"/>
      <c r="F691" s="543" t="s">
        <v>612</v>
      </c>
      <c r="G691" s="290" t="s">
        <v>9</v>
      </c>
      <c r="H691" s="294"/>
      <c r="I691" s="576">
        <v>139</v>
      </c>
      <c r="J691" s="547"/>
      <c r="K691" s="563"/>
      <c r="L691" s="549"/>
      <c r="M691" s="547"/>
      <c r="N691" s="290" t="s">
        <v>9</v>
      </c>
      <c r="O691" s="291"/>
      <c r="P691" s="293"/>
      <c r="Q691" s="356"/>
      <c r="R691" s="293" t="s">
        <v>9</v>
      </c>
      <c r="S691" s="293" t="s">
        <v>8</v>
      </c>
      <c r="T691" s="305"/>
      <c r="U691" s="304"/>
      <c r="V691" s="305"/>
      <c r="W691" s="438"/>
      <c r="X691" s="439"/>
      <c r="Y691" s="438"/>
      <c r="Z691" s="388"/>
      <c r="AA691" s="293"/>
      <c r="AB691" s="293"/>
      <c r="AC691" s="295"/>
      <c r="AD691" s="304"/>
      <c r="AE691" s="305"/>
      <c r="AF691" s="358"/>
      <c r="AG691" s="360"/>
      <c r="AH691" s="313">
        <v>170000</v>
      </c>
      <c r="AI691" s="329">
        <f>+AH691*I691</f>
        <v>23630000</v>
      </c>
      <c r="AJ691" s="429"/>
      <c r="AK691" s="429"/>
      <c r="AL691" s="430"/>
      <c r="AM691" s="430"/>
      <c r="AN691" s="311">
        <f t="shared" si="34"/>
        <v>0</v>
      </c>
      <c r="AO691" s="430">
        <f>SUM(AN691:AN695)</f>
        <v>0</v>
      </c>
      <c r="AP691" s="310">
        <f>+AI691+AL691+AO691</f>
        <v>23630000</v>
      </c>
      <c r="AQ691" s="312">
        <v>0</v>
      </c>
      <c r="AR691" s="313">
        <v>0</v>
      </c>
      <c r="AS691" s="312">
        <v>0</v>
      </c>
      <c r="AT691" s="313">
        <f>AP691*5%</f>
        <v>1181500</v>
      </c>
      <c r="AU691" s="312">
        <f>0.5%*AP691</f>
        <v>118150</v>
      </c>
      <c r="AV691" s="308">
        <f>SUM(AQ691:AU691)</f>
        <v>1299650</v>
      </c>
      <c r="AW691" s="314">
        <f>ROUND(AP691+AV691,-3)</f>
        <v>24930000</v>
      </c>
    </row>
    <row r="692" spans="1:49" ht="16.5">
      <c r="A692" s="316"/>
      <c r="B692" s="316" t="s">
        <v>4</v>
      </c>
      <c r="C692" s="317"/>
      <c r="D692" s="316" t="s">
        <v>4</v>
      </c>
      <c r="E692" s="317"/>
      <c r="F692" s="544"/>
      <c r="G692" s="316" t="s">
        <v>4</v>
      </c>
      <c r="H692" s="318" t="s">
        <v>211</v>
      </c>
      <c r="I692" s="561"/>
      <c r="J692" s="548"/>
      <c r="K692" s="564"/>
      <c r="L692" s="550"/>
      <c r="M692" s="548"/>
      <c r="N692" s="316" t="s">
        <v>4</v>
      </c>
      <c r="O692" s="317"/>
      <c r="P692" s="31"/>
      <c r="Q692" s="414"/>
      <c r="R692" s="31"/>
      <c r="S692" s="31"/>
      <c r="T692" s="327"/>
      <c r="U692" s="326"/>
      <c r="V692" s="327"/>
      <c r="W692" s="405"/>
      <c r="X692" s="406"/>
      <c r="Y692" s="405"/>
      <c r="Z692" s="389"/>
      <c r="AA692" s="31"/>
      <c r="AB692" s="31"/>
      <c r="AC692" s="315"/>
      <c r="AD692" s="326"/>
      <c r="AE692" s="327"/>
      <c r="AF692" s="360"/>
      <c r="AG692" s="360"/>
      <c r="AH692" s="313"/>
      <c r="AI692" s="428"/>
      <c r="AJ692" s="429"/>
      <c r="AK692" s="429"/>
      <c r="AL692" s="430"/>
      <c r="AM692" s="430"/>
      <c r="AN692" s="330">
        <f t="shared" si="34"/>
        <v>0</v>
      </c>
      <c r="AO692" s="430"/>
      <c r="AP692" s="430"/>
      <c r="AQ692" s="429"/>
      <c r="AR692" s="431"/>
      <c r="AS692" s="429"/>
      <c r="AT692" s="431"/>
      <c r="AU692" s="431"/>
      <c r="AV692" s="428"/>
      <c r="AW692" s="430"/>
    </row>
    <row r="693" spans="1:49" ht="16.5">
      <c r="A693" s="316"/>
      <c r="B693" s="316" t="s">
        <v>6</v>
      </c>
      <c r="C693" s="318"/>
      <c r="D693" s="316" t="s">
        <v>6</v>
      </c>
      <c r="E693" s="318"/>
      <c r="F693" s="544"/>
      <c r="G693" s="316" t="s">
        <v>6</v>
      </c>
      <c r="H693" s="318" t="s">
        <v>7</v>
      </c>
      <c r="I693" s="561"/>
      <c r="J693" s="548"/>
      <c r="K693" s="564"/>
      <c r="L693" s="550"/>
      <c r="M693" s="548"/>
      <c r="N693" s="316" t="s">
        <v>6</v>
      </c>
      <c r="O693" s="318"/>
      <c r="P693" s="31"/>
      <c r="Q693" s="414"/>
      <c r="R693" s="31" t="s">
        <v>4</v>
      </c>
      <c r="S693" s="31" t="s">
        <v>3</v>
      </c>
      <c r="T693" s="327"/>
      <c r="U693" s="326"/>
      <c r="V693" s="327"/>
      <c r="W693" s="405"/>
      <c r="X693" s="406"/>
      <c r="Y693" s="405"/>
      <c r="Z693" s="389"/>
      <c r="AA693" s="31"/>
      <c r="AB693" s="31"/>
      <c r="AC693" s="315"/>
      <c r="AD693" s="326"/>
      <c r="AE693" s="327"/>
      <c r="AF693" s="360"/>
      <c r="AG693" s="360"/>
      <c r="AH693" s="313"/>
      <c r="AI693" s="329"/>
      <c r="AJ693" s="429"/>
      <c r="AK693" s="312"/>
      <c r="AL693" s="430"/>
      <c r="AM693" s="430"/>
      <c r="AN693" s="330">
        <f t="shared" si="34"/>
        <v>0</v>
      </c>
      <c r="AO693" s="430"/>
      <c r="AP693" s="314"/>
      <c r="AQ693" s="429"/>
      <c r="AR693" s="313"/>
      <c r="AS693" s="312"/>
      <c r="AT693" s="313"/>
      <c r="AU693" s="312"/>
      <c r="AV693" s="329"/>
      <c r="AW693" s="314"/>
    </row>
    <row r="694" spans="1:49" ht="16.5">
      <c r="A694" s="316"/>
      <c r="B694" s="316" t="s">
        <v>2</v>
      </c>
      <c r="C694" s="317"/>
      <c r="D694" s="316" t="s">
        <v>2</v>
      </c>
      <c r="E694" s="317"/>
      <c r="F694" s="544"/>
      <c r="G694" s="316"/>
      <c r="H694" s="318"/>
      <c r="I694" s="561"/>
      <c r="J694" s="548"/>
      <c r="K694" s="564"/>
      <c r="L694" s="550"/>
      <c r="M694" s="548"/>
      <c r="N694" s="316"/>
      <c r="O694" s="318"/>
      <c r="P694" s="31"/>
      <c r="Q694" s="414"/>
      <c r="R694" s="31"/>
      <c r="S694" s="31"/>
      <c r="T694" s="327"/>
      <c r="U694" s="326"/>
      <c r="V694" s="327"/>
      <c r="W694" s="405"/>
      <c r="X694" s="406"/>
      <c r="Y694" s="405"/>
      <c r="Z694" s="389"/>
      <c r="AA694" s="31"/>
      <c r="AB694" s="31"/>
      <c r="AC694" s="315"/>
      <c r="AD694" s="326"/>
      <c r="AE694" s="327"/>
      <c r="AF694" s="360"/>
      <c r="AG694" s="360"/>
      <c r="AH694" s="313"/>
      <c r="AI694" s="428"/>
      <c r="AJ694" s="429"/>
      <c r="AK694" s="429"/>
      <c r="AL694" s="430"/>
      <c r="AM694" s="430"/>
      <c r="AN694" s="330">
        <f t="shared" si="34"/>
        <v>0</v>
      </c>
      <c r="AO694" s="430"/>
      <c r="AP694" s="430"/>
      <c r="AQ694" s="429"/>
      <c r="AR694" s="431"/>
      <c r="AS694" s="429"/>
      <c r="AT694" s="431"/>
      <c r="AU694" s="431"/>
      <c r="AV694" s="428"/>
      <c r="AW694" s="430"/>
    </row>
    <row r="695" spans="1:49" ht="16.5">
      <c r="A695" s="363"/>
      <c r="B695" s="363" t="s">
        <v>1</v>
      </c>
      <c r="C695" s="423"/>
      <c r="D695" s="363" t="s">
        <v>1</v>
      </c>
      <c r="E695" s="383"/>
      <c r="F695" s="551"/>
      <c r="G695" s="363"/>
      <c r="H695" s="365"/>
      <c r="I695" s="562"/>
      <c r="J695" s="553"/>
      <c r="K695" s="565"/>
      <c r="L695" s="554"/>
      <c r="M695" s="553"/>
      <c r="N695" s="363"/>
      <c r="O695" s="365"/>
      <c r="P695" s="368"/>
      <c r="Q695" s="384"/>
      <c r="R695" s="368"/>
      <c r="S695" s="368"/>
      <c r="T695" s="375"/>
      <c r="U695" s="366"/>
      <c r="V695" s="375"/>
      <c r="W695" s="409"/>
      <c r="X695" s="410"/>
      <c r="Y695" s="409"/>
      <c r="Z695" s="412"/>
      <c r="AA695" s="368"/>
      <c r="AB695" s="368"/>
      <c r="AC695" s="374"/>
      <c r="AD695" s="366"/>
      <c r="AE695" s="375"/>
      <c r="AF695" s="376"/>
      <c r="AG695" s="376"/>
      <c r="AH695" s="344"/>
      <c r="AI695" s="432"/>
      <c r="AJ695" s="433"/>
      <c r="AK695" s="433"/>
      <c r="AL695" s="434"/>
      <c r="AM695" s="434"/>
      <c r="AN695" s="330">
        <f t="shared" si="34"/>
        <v>0</v>
      </c>
      <c r="AO695" s="434"/>
      <c r="AP695" s="434"/>
      <c r="AQ695" s="433"/>
      <c r="AR695" s="435"/>
      <c r="AS695" s="433"/>
      <c r="AT695" s="435"/>
      <c r="AU695" s="435"/>
      <c r="AV695" s="432"/>
      <c r="AW695" s="434"/>
    </row>
    <row r="696" spans="1:49" ht="16.5">
      <c r="A696" s="289">
        <v>62</v>
      </c>
      <c r="B696" s="290" t="s">
        <v>9</v>
      </c>
      <c r="C696" s="291" t="s">
        <v>513</v>
      </c>
      <c r="D696" s="293"/>
      <c r="E696" s="449"/>
      <c r="F696" s="543" t="s">
        <v>613</v>
      </c>
      <c r="G696" s="290" t="s">
        <v>9</v>
      </c>
      <c r="H696" s="294" t="s">
        <v>437</v>
      </c>
      <c r="I696" s="577">
        <v>1154</v>
      </c>
      <c r="J696" s="547" t="s">
        <v>206</v>
      </c>
      <c r="K696" s="549" t="s">
        <v>614</v>
      </c>
      <c r="L696" s="580" t="s">
        <v>11</v>
      </c>
      <c r="M696" s="583" t="s">
        <v>11</v>
      </c>
      <c r="N696" s="290" t="s">
        <v>9</v>
      </c>
      <c r="O696" s="291"/>
      <c r="P696" s="295"/>
      <c r="Q696" s="296"/>
      <c r="R696" s="290" t="s">
        <v>9</v>
      </c>
      <c r="S696" s="298" t="s">
        <v>8</v>
      </c>
      <c r="T696" s="299"/>
      <c r="U696" s="298"/>
      <c r="V696" s="299"/>
      <c r="W696" s="300"/>
      <c r="X696" s="301"/>
      <c r="Y696" s="300"/>
      <c r="Z696" s="388"/>
      <c r="AA696" s="292"/>
      <c r="AB696" s="351"/>
      <c r="AC696" s="295"/>
      <c r="AD696" s="572"/>
      <c r="AE696" s="547"/>
      <c r="AF696" s="549"/>
      <c r="AG696" s="306"/>
      <c r="AH696" s="307">
        <v>170000</v>
      </c>
      <c r="AI696" s="329">
        <f>+AH696*I696</f>
        <v>196180000</v>
      </c>
      <c r="AJ696" s="464"/>
      <c r="AK696" s="464"/>
      <c r="AL696" s="465"/>
      <c r="AM696" s="465"/>
      <c r="AN696" s="311">
        <f t="shared" si="34"/>
        <v>0</v>
      </c>
      <c r="AO696" s="465">
        <f>SUM(AN697:AN702)</f>
        <v>14820200</v>
      </c>
      <c r="AP696" s="310">
        <f>+AI696+AL696+AO696</f>
        <v>211000200</v>
      </c>
      <c r="AQ696" s="312">
        <v>0</v>
      </c>
      <c r="AR696" s="313">
        <v>0</v>
      </c>
      <c r="AS696" s="312">
        <v>0</v>
      </c>
      <c r="AT696" s="313">
        <f>AI696*5%</f>
        <v>9809000</v>
      </c>
      <c r="AU696" s="312">
        <f>0.5%*AI696</f>
        <v>980900</v>
      </c>
      <c r="AV696" s="308">
        <f>SUM(AQ696:AU696)</f>
        <v>10789900</v>
      </c>
      <c r="AW696" s="314">
        <f>ROUND(AP696+AV696,-3)</f>
        <v>221790000</v>
      </c>
    </row>
    <row r="697" spans="1:49" ht="16.5">
      <c r="A697" s="315"/>
      <c r="B697" s="316" t="s">
        <v>4</v>
      </c>
      <c r="C697" s="317" t="s">
        <v>516</v>
      </c>
      <c r="D697" s="31"/>
      <c r="E697" s="402"/>
      <c r="F697" s="544"/>
      <c r="G697" s="316" t="s">
        <v>4</v>
      </c>
      <c r="H697" s="318" t="s">
        <v>211</v>
      </c>
      <c r="I697" s="578"/>
      <c r="J697" s="548"/>
      <c r="K697" s="550"/>
      <c r="L697" s="581"/>
      <c r="M697" s="584"/>
      <c r="N697" s="316" t="s">
        <v>4</v>
      </c>
      <c r="O697" s="317"/>
      <c r="P697" s="327"/>
      <c r="Q697" s="352"/>
      <c r="R697" s="316" t="s">
        <v>4</v>
      </c>
      <c r="S697" s="320" t="s">
        <v>3</v>
      </c>
      <c r="T697" s="466">
        <v>5</v>
      </c>
      <c r="U697" s="380">
        <v>1</v>
      </c>
      <c r="V697" s="321" t="s">
        <v>427</v>
      </c>
      <c r="W697" s="322">
        <v>0</v>
      </c>
      <c r="X697" s="353">
        <v>396</v>
      </c>
      <c r="Y697" s="457">
        <v>0</v>
      </c>
      <c r="Z697" s="332" t="s">
        <v>615</v>
      </c>
      <c r="AA697" s="31"/>
      <c r="AB697" s="32"/>
      <c r="AC697" s="315"/>
      <c r="AD697" s="570"/>
      <c r="AE697" s="548"/>
      <c r="AF697" s="550"/>
      <c r="AG697" s="328"/>
      <c r="AH697" s="313"/>
      <c r="AI697" s="428"/>
      <c r="AJ697" s="429"/>
      <c r="AK697" s="429"/>
      <c r="AL697" s="430"/>
      <c r="AM697" s="430">
        <v>1200</v>
      </c>
      <c r="AN697" s="330">
        <f t="shared" si="34"/>
        <v>475200</v>
      </c>
      <c r="AO697" s="430"/>
      <c r="AP697" s="430"/>
      <c r="AQ697" s="429"/>
      <c r="AR697" s="431"/>
      <c r="AS697" s="429"/>
      <c r="AT697" s="431"/>
      <c r="AU697" s="431"/>
      <c r="AV697" s="428"/>
      <c r="AW697" s="430"/>
    </row>
    <row r="698" spans="1:49" ht="16.5">
      <c r="A698" s="315"/>
      <c r="B698" s="316" t="s">
        <v>6</v>
      </c>
      <c r="C698" s="318" t="s">
        <v>517</v>
      </c>
      <c r="D698" s="31"/>
      <c r="E698" s="402"/>
      <c r="F698" s="544"/>
      <c r="G698" s="316" t="s">
        <v>6</v>
      </c>
      <c r="H698" s="318" t="s">
        <v>7</v>
      </c>
      <c r="I698" s="578"/>
      <c r="J698" s="548"/>
      <c r="K698" s="550"/>
      <c r="L698" s="581"/>
      <c r="M698" s="584"/>
      <c r="N698" s="316" t="s">
        <v>6</v>
      </c>
      <c r="O698" s="317"/>
      <c r="P698" s="315"/>
      <c r="Q698" s="319"/>
      <c r="R698" s="316"/>
      <c r="S698" s="31"/>
      <c r="T698" s="338"/>
      <c r="U698" s="381">
        <v>2</v>
      </c>
      <c r="V698" s="334" t="s">
        <v>170</v>
      </c>
      <c r="W698" s="322">
        <v>0</v>
      </c>
      <c r="X698" s="462">
        <v>0</v>
      </c>
      <c r="Y698" s="353">
        <v>100</v>
      </c>
      <c r="Z698" s="400">
        <v>100</v>
      </c>
      <c r="AA698" s="31"/>
      <c r="AB698" s="32"/>
      <c r="AC698" s="315"/>
      <c r="AD698" s="570"/>
      <c r="AE698" s="548"/>
      <c r="AF698" s="550"/>
      <c r="AG698" s="328"/>
      <c r="AH698" s="313"/>
      <c r="AI698" s="428"/>
      <c r="AJ698" s="429"/>
      <c r="AK698" s="429"/>
      <c r="AL698" s="430"/>
      <c r="AM698" s="430">
        <v>115500</v>
      </c>
      <c r="AN698" s="330">
        <f>+AM698*Y698</f>
        <v>11550000</v>
      </c>
      <c r="AO698" s="430"/>
      <c r="AP698" s="430"/>
      <c r="AQ698" s="429"/>
      <c r="AR698" s="431"/>
      <c r="AS698" s="429"/>
      <c r="AT698" s="431"/>
      <c r="AU698" s="431"/>
      <c r="AV698" s="428"/>
      <c r="AW698" s="430"/>
    </row>
    <row r="699" spans="1:49" ht="66">
      <c r="A699" s="315"/>
      <c r="B699" s="316" t="s">
        <v>2</v>
      </c>
      <c r="C699" s="317" t="s">
        <v>518</v>
      </c>
      <c r="D699" s="31"/>
      <c r="E699" s="402"/>
      <c r="F699" s="544"/>
      <c r="G699" s="316"/>
      <c r="H699" s="318"/>
      <c r="I699" s="578"/>
      <c r="J699" s="548"/>
      <c r="K699" s="550"/>
      <c r="L699" s="581"/>
      <c r="M699" s="584"/>
      <c r="N699" s="316"/>
      <c r="O699" s="317"/>
      <c r="P699" s="315"/>
      <c r="Q699" s="319"/>
      <c r="R699" s="316"/>
      <c r="S699" s="31"/>
      <c r="T699" s="338"/>
      <c r="U699" s="381">
        <v>3</v>
      </c>
      <c r="V699" s="334" t="s">
        <v>185</v>
      </c>
      <c r="W699" s="322">
        <v>0</v>
      </c>
      <c r="X699" s="462">
        <v>0</v>
      </c>
      <c r="Y699" s="353">
        <v>1000</v>
      </c>
      <c r="Z699" s="400">
        <v>1000</v>
      </c>
      <c r="AA699" s="31"/>
      <c r="AB699" s="32"/>
      <c r="AC699" s="327"/>
      <c r="AD699" s="570"/>
      <c r="AE699" s="548"/>
      <c r="AF699" s="550"/>
      <c r="AG699" s="328"/>
      <c r="AH699" s="313"/>
      <c r="AI699" s="428"/>
      <c r="AJ699" s="429"/>
      <c r="AK699" s="429"/>
      <c r="AL699" s="430"/>
      <c r="AM699" s="430">
        <v>1550</v>
      </c>
      <c r="AN699" s="330">
        <f>+AM699*Y699</f>
        <v>1550000</v>
      </c>
      <c r="AO699" s="430"/>
      <c r="AP699" s="430"/>
      <c r="AQ699" s="429"/>
      <c r="AR699" s="431"/>
      <c r="AS699" s="429"/>
      <c r="AT699" s="431"/>
      <c r="AU699" s="431"/>
      <c r="AV699" s="428"/>
      <c r="AW699" s="430"/>
    </row>
    <row r="700" spans="1:49" ht="16.5">
      <c r="A700" s="315"/>
      <c r="B700" s="316" t="s">
        <v>1</v>
      </c>
      <c r="C700" s="317" t="s">
        <v>520</v>
      </c>
      <c r="D700" s="31"/>
      <c r="E700" s="402"/>
      <c r="F700" s="544"/>
      <c r="G700" s="316"/>
      <c r="H700" s="318"/>
      <c r="I700" s="578"/>
      <c r="J700" s="548"/>
      <c r="K700" s="550"/>
      <c r="L700" s="581"/>
      <c r="M700" s="584"/>
      <c r="N700" s="316"/>
      <c r="O700" s="317"/>
      <c r="P700" s="315"/>
      <c r="Q700" s="319"/>
      <c r="R700" s="316"/>
      <c r="S700" s="31"/>
      <c r="T700" s="338"/>
      <c r="U700" s="381">
        <v>4</v>
      </c>
      <c r="V700" s="334" t="s">
        <v>408</v>
      </c>
      <c r="W700" s="322">
        <v>0</v>
      </c>
      <c r="X700" s="353">
        <v>500</v>
      </c>
      <c r="Y700" s="457">
        <v>0</v>
      </c>
      <c r="Z700" s="400">
        <v>500</v>
      </c>
      <c r="AA700" s="31"/>
      <c r="AB700" s="32"/>
      <c r="AC700" s="327"/>
      <c r="AD700" s="570"/>
      <c r="AE700" s="548"/>
      <c r="AF700" s="550"/>
      <c r="AG700" s="328"/>
      <c r="AH700" s="313"/>
      <c r="AI700" s="428"/>
      <c r="AJ700" s="429"/>
      <c r="AK700" s="429"/>
      <c r="AL700" s="430"/>
      <c r="AM700" s="430">
        <v>750</v>
      </c>
      <c r="AN700" s="330">
        <f t="shared" si="34"/>
        <v>375000</v>
      </c>
      <c r="AO700" s="430"/>
      <c r="AP700" s="430"/>
      <c r="AQ700" s="429"/>
      <c r="AR700" s="431"/>
      <c r="AS700" s="429"/>
      <c r="AT700" s="431"/>
      <c r="AU700" s="431"/>
      <c r="AV700" s="428"/>
      <c r="AW700" s="430"/>
    </row>
    <row r="701" spans="1:49" ht="16.5">
      <c r="A701" s="315"/>
      <c r="B701" s="316"/>
      <c r="C701" s="317"/>
      <c r="D701" s="31"/>
      <c r="E701" s="402"/>
      <c r="F701" s="544"/>
      <c r="G701" s="316"/>
      <c r="H701" s="318"/>
      <c r="I701" s="578"/>
      <c r="J701" s="548"/>
      <c r="K701" s="550"/>
      <c r="L701" s="581"/>
      <c r="M701" s="584"/>
      <c r="N701" s="316"/>
      <c r="O701" s="317"/>
      <c r="P701" s="315"/>
      <c r="Q701" s="319"/>
      <c r="R701" s="316"/>
      <c r="S701" s="31"/>
      <c r="T701" s="338"/>
      <c r="U701" s="382">
        <v>5</v>
      </c>
      <c r="V701" s="334" t="s">
        <v>12</v>
      </c>
      <c r="W701" s="322">
        <v>37</v>
      </c>
      <c r="X701" s="353"/>
      <c r="Y701" s="457"/>
      <c r="Z701" s="400"/>
      <c r="AA701" s="31"/>
      <c r="AB701" s="32"/>
      <c r="AC701" s="327"/>
      <c r="AD701" s="570"/>
      <c r="AE701" s="548"/>
      <c r="AF701" s="550"/>
      <c r="AG701" s="328"/>
      <c r="AH701" s="313"/>
      <c r="AI701" s="428"/>
      <c r="AJ701" s="429"/>
      <c r="AK701" s="429"/>
      <c r="AL701" s="430"/>
      <c r="AM701" s="430">
        <v>15000</v>
      </c>
      <c r="AN701" s="330">
        <f>+AM701*W701</f>
        <v>555000</v>
      </c>
      <c r="AO701" s="430"/>
      <c r="AP701" s="430"/>
      <c r="AQ701" s="429"/>
      <c r="AR701" s="431"/>
      <c r="AS701" s="429"/>
      <c r="AT701" s="431"/>
      <c r="AU701" s="431"/>
      <c r="AV701" s="428"/>
      <c r="AW701" s="430"/>
    </row>
    <row r="702" spans="1:49" ht="16.5">
      <c r="A702" s="374"/>
      <c r="B702" s="363"/>
      <c r="C702" s="383"/>
      <c r="D702" s="368"/>
      <c r="E702" s="390"/>
      <c r="F702" s="551"/>
      <c r="G702" s="363"/>
      <c r="H702" s="365"/>
      <c r="I702" s="579"/>
      <c r="J702" s="553"/>
      <c r="K702" s="554"/>
      <c r="L702" s="582"/>
      <c r="M702" s="585"/>
      <c r="N702" s="363"/>
      <c r="O702" s="364"/>
      <c r="P702" s="374"/>
      <c r="Q702" s="391"/>
      <c r="R702" s="363"/>
      <c r="S702" s="368"/>
      <c r="T702" s="467"/>
      <c r="U702" s="385"/>
      <c r="V702" s="340" t="s">
        <v>12</v>
      </c>
      <c r="W702" s="322">
        <v>0</v>
      </c>
      <c r="X702" s="462">
        <v>0</v>
      </c>
      <c r="Y702" s="457">
        <v>63</v>
      </c>
      <c r="Z702" s="468">
        <v>100</v>
      </c>
      <c r="AA702" s="368"/>
      <c r="AB702" s="386"/>
      <c r="AC702" s="375"/>
      <c r="AD702" s="571"/>
      <c r="AE702" s="553"/>
      <c r="AF702" s="554"/>
      <c r="AG702" s="392"/>
      <c r="AH702" s="344"/>
      <c r="AI702" s="432"/>
      <c r="AJ702" s="433"/>
      <c r="AK702" s="433"/>
      <c r="AL702" s="434"/>
      <c r="AM702" s="434">
        <v>5000</v>
      </c>
      <c r="AN702" s="330">
        <f>+AM702*Y702</f>
        <v>315000</v>
      </c>
      <c r="AO702" s="434"/>
      <c r="AP702" s="434"/>
      <c r="AQ702" s="433"/>
      <c r="AR702" s="435"/>
      <c r="AS702" s="433"/>
      <c r="AT702" s="435"/>
      <c r="AU702" s="435"/>
      <c r="AV702" s="432"/>
      <c r="AW702" s="434"/>
    </row>
    <row r="703" spans="1:49" ht="16.5">
      <c r="A703" s="355">
        <v>63</v>
      </c>
      <c r="B703" s="290" t="s">
        <v>9</v>
      </c>
      <c r="C703" s="291" t="s">
        <v>616</v>
      </c>
      <c r="D703" s="290" t="s">
        <v>9</v>
      </c>
      <c r="E703" s="294" t="s">
        <v>431</v>
      </c>
      <c r="F703" s="555" t="s">
        <v>617</v>
      </c>
      <c r="G703" s="290" t="s">
        <v>9</v>
      </c>
      <c r="H703" s="294"/>
      <c r="I703" s="576">
        <v>474</v>
      </c>
      <c r="J703" s="547"/>
      <c r="K703" s="563"/>
      <c r="L703" s="549"/>
      <c r="M703" s="547"/>
      <c r="N703" s="290" t="s">
        <v>9</v>
      </c>
      <c r="O703" s="291"/>
      <c r="P703" s="293"/>
      <c r="Q703" s="356"/>
      <c r="R703" s="293" t="s">
        <v>9</v>
      </c>
      <c r="S703" s="293" t="s">
        <v>8</v>
      </c>
      <c r="T703" s="305"/>
      <c r="U703" s="304"/>
      <c r="V703" s="305"/>
      <c r="W703" s="438"/>
      <c r="X703" s="439"/>
      <c r="Y703" s="438"/>
      <c r="Z703" s="388"/>
      <c r="AA703" s="293"/>
      <c r="AB703" s="293"/>
      <c r="AC703" s="295"/>
      <c r="AD703" s="304"/>
      <c r="AE703" s="305"/>
      <c r="AF703" s="358"/>
      <c r="AG703" s="358"/>
      <c r="AH703" s="307">
        <v>170000</v>
      </c>
      <c r="AI703" s="428">
        <f>+AH703*I703</f>
        <v>80580000</v>
      </c>
      <c r="AJ703" s="464"/>
      <c r="AK703" s="464"/>
      <c r="AL703" s="465"/>
      <c r="AM703" s="465"/>
      <c r="AN703" s="311">
        <f t="shared" si="34"/>
        <v>0</v>
      </c>
      <c r="AO703" s="465">
        <f>SUM(AN703:AN707)</f>
        <v>0</v>
      </c>
      <c r="AP703" s="310">
        <f>+AI703+AL703+AO703</f>
        <v>80580000</v>
      </c>
      <c r="AQ703" s="312">
        <v>0</v>
      </c>
      <c r="AR703" s="313">
        <v>0</v>
      </c>
      <c r="AS703" s="312">
        <v>0</v>
      </c>
      <c r="AT703" s="313">
        <f>AI703*5%</f>
        <v>4029000</v>
      </c>
      <c r="AU703" s="312">
        <f>0.5%*AI703</f>
        <v>402900</v>
      </c>
      <c r="AV703" s="308">
        <f>SUM(AQ703:AU703)</f>
        <v>4431900</v>
      </c>
      <c r="AW703" s="314">
        <f>ROUND(AP703+AV703,-3)</f>
        <v>85012000</v>
      </c>
    </row>
    <row r="704" spans="1:49" ht="16.5">
      <c r="A704" s="316"/>
      <c r="B704" s="316" t="s">
        <v>4</v>
      </c>
      <c r="C704" s="317"/>
      <c r="D704" s="316" t="s">
        <v>4</v>
      </c>
      <c r="E704" s="317" t="s">
        <v>433</v>
      </c>
      <c r="F704" s="557"/>
      <c r="G704" s="316" t="s">
        <v>4</v>
      </c>
      <c r="H704" s="318" t="s">
        <v>211</v>
      </c>
      <c r="I704" s="561"/>
      <c r="J704" s="548"/>
      <c r="K704" s="564"/>
      <c r="L704" s="550"/>
      <c r="M704" s="548"/>
      <c r="N704" s="316" t="s">
        <v>4</v>
      </c>
      <c r="O704" s="317"/>
      <c r="P704" s="31"/>
      <c r="Q704" s="414"/>
      <c r="R704" s="31"/>
      <c r="S704" s="31"/>
      <c r="T704" s="327"/>
      <c r="U704" s="326"/>
      <c r="V704" s="327"/>
      <c r="W704" s="405"/>
      <c r="X704" s="406"/>
      <c r="Y704" s="405"/>
      <c r="Z704" s="389"/>
      <c r="AA704" s="31"/>
      <c r="AB704" s="31"/>
      <c r="AC704" s="315"/>
      <c r="AD704" s="326"/>
      <c r="AE704" s="327"/>
      <c r="AF704" s="360"/>
      <c r="AG704" s="360"/>
      <c r="AH704" s="313"/>
      <c r="AI704" s="428"/>
      <c r="AJ704" s="429"/>
      <c r="AK704" s="429"/>
      <c r="AL704" s="430"/>
      <c r="AM704" s="430"/>
      <c r="AN704" s="330">
        <f t="shared" si="34"/>
        <v>0</v>
      </c>
      <c r="AO704" s="430"/>
      <c r="AP704" s="430"/>
      <c r="AQ704" s="429"/>
      <c r="AR704" s="431"/>
      <c r="AS704" s="429"/>
      <c r="AT704" s="431"/>
      <c r="AU704" s="431"/>
      <c r="AV704" s="428"/>
      <c r="AW704" s="430"/>
    </row>
    <row r="705" spans="1:49" ht="16.5">
      <c r="A705" s="316"/>
      <c r="B705" s="316" t="s">
        <v>6</v>
      </c>
      <c r="C705" s="318"/>
      <c r="D705" s="316" t="s">
        <v>6</v>
      </c>
      <c r="E705" s="318" t="s">
        <v>258</v>
      </c>
      <c r="F705" s="557"/>
      <c r="G705" s="316" t="s">
        <v>6</v>
      </c>
      <c r="H705" s="318" t="s">
        <v>7</v>
      </c>
      <c r="I705" s="561"/>
      <c r="J705" s="548"/>
      <c r="K705" s="564"/>
      <c r="L705" s="550"/>
      <c r="M705" s="548"/>
      <c r="N705" s="316" t="s">
        <v>6</v>
      </c>
      <c r="O705" s="318"/>
      <c r="P705" s="31"/>
      <c r="Q705" s="414"/>
      <c r="R705" s="31" t="s">
        <v>4</v>
      </c>
      <c r="S705" s="31" t="s">
        <v>3</v>
      </c>
      <c r="T705" s="327"/>
      <c r="U705" s="326"/>
      <c r="V705" s="327"/>
      <c r="W705" s="405"/>
      <c r="X705" s="406"/>
      <c r="Y705" s="405"/>
      <c r="Z705" s="389"/>
      <c r="AA705" s="31"/>
      <c r="AB705" s="31"/>
      <c r="AC705" s="315"/>
      <c r="AD705" s="326"/>
      <c r="AE705" s="327"/>
      <c r="AF705" s="360"/>
      <c r="AG705" s="360"/>
      <c r="AH705" s="313"/>
      <c r="AI705" s="428"/>
      <c r="AJ705" s="429"/>
      <c r="AK705" s="429"/>
      <c r="AL705" s="430"/>
      <c r="AM705" s="430"/>
      <c r="AN705" s="330">
        <f t="shared" si="34"/>
        <v>0</v>
      </c>
      <c r="AO705" s="430"/>
      <c r="AP705" s="430"/>
      <c r="AQ705" s="429"/>
      <c r="AR705" s="431"/>
      <c r="AS705" s="429"/>
      <c r="AT705" s="431"/>
      <c r="AU705" s="431"/>
      <c r="AV705" s="428"/>
      <c r="AW705" s="430"/>
    </row>
    <row r="706" spans="1:49" ht="82.5">
      <c r="A706" s="316"/>
      <c r="B706" s="316" t="s">
        <v>2</v>
      </c>
      <c r="C706" s="317"/>
      <c r="D706" s="316" t="s">
        <v>2</v>
      </c>
      <c r="E706" s="317" t="s">
        <v>434</v>
      </c>
      <c r="F706" s="557"/>
      <c r="G706" s="316"/>
      <c r="H706" s="318"/>
      <c r="I706" s="561"/>
      <c r="J706" s="548"/>
      <c r="K706" s="564"/>
      <c r="L706" s="550"/>
      <c r="M706" s="548"/>
      <c r="N706" s="316"/>
      <c r="O706" s="318"/>
      <c r="P706" s="31"/>
      <c r="Q706" s="414"/>
      <c r="R706" s="31"/>
      <c r="S706" s="31"/>
      <c r="T706" s="327"/>
      <c r="U706" s="326"/>
      <c r="V706" s="327"/>
      <c r="W706" s="405"/>
      <c r="X706" s="406"/>
      <c r="Y706" s="405"/>
      <c r="Z706" s="389"/>
      <c r="AA706" s="31"/>
      <c r="AB706" s="31"/>
      <c r="AC706" s="315"/>
      <c r="AD706" s="326"/>
      <c r="AE706" s="327"/>
      <c r="AF706" s="360"/>
      <c r="AG706" s="360"/>
      <c r="AH706" s="313"/>
      <c r="AI706" s="428"/>
      <c r="AJ706" s="429"/>
      <c r="AK706" s="429"/>
      <c r="AL706" s="430"/>
      <c r="AM706" s="430"/>
      <c r="AN706" s="330">
        <f t="shared" si="34"/>
        <v>0</v>
      </c>
      <c r="AO706" s="430"/>
      <c r="AP706" s="430"/>
      <c r="AQ706" s="429"/>
      <c r="AR706" s="431"/>
      <c r="AS706" s="429"/>
      <c r="AT706" s="431"/>
      <c r="AU706" s="431"/>
      <c r="AV706" s="428"/>
      <c r="AW706" s="430"/>
    </row>
    <row r="707" spans="1:49" ht="16.5">
      <c r="A707" s="363"/>
      <c r="B707" s="363" t="s">
        <v>1</v>
      </c>
      <c r="C707" s="423"/>
      <c r="D707" s="363" t="s">
        <v>1</v>
      </c>
      <c r="E707" s="383" t="s">
        <v>435</v>
      </c>
      <c r="F707" s="558"/>
      <c r="G707" s="363"/>
      <c r="H707" s="365"/>
      <c r="I707" s="562"/>
      <c r="J707" s="553"/>
      <c r="K707" s="565"/>
      <c r="L707" s="554"/>
      <c r="M707" s="553"/>
      <c r="N707" s="363"/>
      <c r="O707" s="365"/>
      <c r="P707" s="368"/>
      <c r="Q707" s="384"/>
      <c r="R707" s="368"/>
      <c r="S707" s="368"/>
      <c r="T707" s="375"/>
      <c r="U707" s="366"/>
      <c r="V707" s="375"/>
      <c r="W707" s="409"/>
      <c r="X707" s="410"/>
      <c r="Y707" s="409"/>
      <c r="Z707" s="412"/>
      <c r="AA707" s="368"/>
      <c r="AB707" s="368"/>
      <c r="AC707" s="374"/>
      <c r="AD707" s="366"/>
      <c r="AE707" s="375"/>
      <c r="AF707" s="376"/>
      <c r="AG707" s="376"/>
      <c r="AH707" s="344"/>
      <c r="AI707" s="432"/>
      <c r="AJ707" s="433"/>
      <c r="AK707" s="433"/>
      <c r="AL707" s="434"/>
      <c r="AM707" s="434"/>
      <c r="AN707" s="330">
        <f t="shared" si="34"/>
        <v>0</v>
      </c>
      <c r="AO707" s="434"/>
      <c r="AP707" s="434"/>
      <c r="AQ707" s="433"/>
      <c r="AR707" s="435"/>
      <c r="AS707" s="433"/>
      <c r="AT707" s="435"/>
      <c r="AU707" s="435"/>
      <c r="AV707" s="432"/>
      <c r="AW707" s="434"/>
    </row>
    <row r="708" spans="1:49" ht="16.5">
      <c r="A708" s="355">
        <v>64</v>
      </c>
      <c r="B708" s="290" t="s">
        <v>9</v>
      </c>
      <c r="C708" s="291" t="s">
        <v>618</v>
      </c>
      <c r="D708" s="297"/>
      <c r="E708" s="291"/>
      <c r="F708" s="568" t="s">
        <v>619</v>
      </c>
      <c r="G708" s="290" t="s">
        <v>9</v>
      </c>
      <c r="H708" s="294" t="s">
        <v>620</v>
      </c>
      <c r="I708" s="576">
        <v>5541</v>
      </c>
      <c r="J708" s="547" t="s">
        <v>206</v>
      </c>
      <c r="K708" s="563" t="s">
        <v>621</v>
      </c>
      <c r="L708" s="549"/>
      <c r="M708" s="547"/>
      <c r="N708" s="290" t="s">
        <v>9</v>
      </c>
      <c r="O708" s="291"/>
      <c r="P708" s="293"/>
      <c r="Q708" s="356"/>
      <c r="R708" s="293" t="s">
        <v>9</v>
      </c>
      <c r="S708" s="298" t="s">
        <v>8</v>
      </c>
      <c r="T708" s="299"/>
      <c r="U708" s="298"/>
      <c r="V708" s="299"/>
      <c r="W708" s="300"/>
      <c r="X708" s="301"/>
      <c r="Y708" s="300"/>
      <c r="Z708" s="388"/>
      <c r="AA708" s="293"/>
      <c r="AB708" s="293"/>
      <c r="AC708" s="295"/>
      <c r="AD708" s="304"/>
      <c r="AE708" s="305"/>
      <c r="AF708" s="358"/>
      <c r="AG708" s="358"/>
      <c r="AH708" s="307">
        <v>170000</v>
      </c>
      <c r="AI708" s="428">
        <f>+AH708*I708</f>
        <v>941970000</v>
      </c>
      <c r="AJ708" s="464"/>
      <c r="AK708" s="464"/>
      <c r="AL708" s="465"/>
      <c r="AM708" s="465"/>
      <c r="AN708" s="311">
        <f t="shared" si="34"/>
        <v>0</v>
      </c>
      <c r="AO708" s="465">
        <f>SUM(AN708:AN715)</f>
        <v>6649200</v>
      </c>
      <c r="AP708" s="310">
        <f>+AI708+AL708+AO708</f>
        <v>948619200</v>
      </c>
      <c r="AQ708" s="312">
        <v>0</v>
      </c>
      <c r="AR708" s="313">
        <v>0</v>
      </c>
      <c r="AS708" s="312">
        <v>0</v>
      </c>
      <c r="AT708" s="313">
        <f>AI708*5%</f>
        <v>47098500</v>
      </c>
      <c r="AU708" s="312">
        <f>0.5%*AI708</f>
        <v>4709850</v>
      </c>
      <c r="AV708" s="308">
        <f>SUM(AQ708:AU708)</f>
        <v>51808350</v>
      </c>
      <c r="AW708" s="314">
        <f>ROUND(AP708+AV708,-3)</f>
        <v>1000428000</v>
      </c>
    </row>
    <row r="709" spans="1:49" ht="16.5">
      <c r="A709" s="316"/>
      <c r="B709" s="316" t="s">
        <v>4</v>
      </c>
      <c r="C709" s="317" t="s">
        <v>622</v>
      </c>
      <c r="D709" s="316"/>
      <c r="E709" s="318"/>
      <c r="F709" s="570"/>
      <c r="G709" s="316" t="s">
        <v>4</v>
      </c>
      <c r="H709" s="318" t="s">
        <v>211</v>
      </c>
      <c r="I709" s="561"/>
      <c r="J709" s="548"/>
      <c r="K709" s="564"/>
      <c r="L709" s="550"/>
      <c r="M709" s="548"/>
      <c r="N709" s="316" t="s">
        <v>4</v>
      </c>
      <c r="O709" s="318"/>
      <c r="P709" s="326"/>
      <c r="Q709" s="359"/>
      <c r="R709" s="31"/>
      <c r="S709" s="320"/>
      <c r="T709" s="321"/>
      <c r="U709" s="320"/>
      <c r="V709" s="321"/>
      <c r="W709" s="322"/>
      <c r="X709" s="323"/>
      <c r="Y709" s="322"/>
      <c r="Z709" s="389"/>
      <c r="AA709" s="31"/>
      <c r="AB709" s="31"/>
      <c r="AC709" s="315"/>
      <c r="AD709" s="326"/>
      <c r="AE709" s="327"/>
      <c r="AF709" s="360"/>
      <c r="AG709" s="360"/>
      <c r="AH709" s="313"/>
      <c r="AI709" s="428"/>
      <c r="AJ709" s="429"/>
      <c r="AK709" s="429"/>
      <c r="AL709" s="430"/>
      <c r="AM709" s="430"/>
      <c r="AN709" s="330">
        <f t="shared" si="34"/>
        <v>0</v>
      </c>
      <c r="AO709" s="430"/>
      <c r="AP709" s="430"/>
      <c r="AQ709" s="429"/>
      <c r="AR709" s="431"/>
      <c r="AS709" s="429"/>
      <c r="AT709" s="431"/>
      <c r="AU709" s="431"/>
      <c r="AV709" s="428"/>
      <c r="AW709" s="430"/>
    </row>
    <row r="710" spans="1:49" ht="16.5">
      <c r="A710" s="316"/>
      <c r="B710" s="316" t="s">
        <v>6</v>
      </c>
      <c r="C710" s="318" t="s">
        <v>623</v>
      </c>
      <c r="D710" s="316"/>
      <c r="E710" s="318"/>
      <c r="F710" s="570"/>
      <c r="G710" s="316" t="s">
        <v>6</v>
      </c>
      <c r="H710" s="318" t="s">
        <v>7</v>
      </c>
      <c r="I710" s="561"/>
      <c r="J710" s="548"/>
      <c r="K710" s="564"/>
      <c r="L710" s="550"/>
      <c r="M710" s="548"/>
      <c r="N710" s="316" t="s">
        <v>6</v>
      </c>
      <c r="O710" s="318"/>
      <c r="P710" s="31"/>
      <c r="Q710" s="414"/>
      <c r="R710" s="31"/>
      <c r="S710" s="320"/>
      <c r="T710" s="321"/>
      <c r="U710" s="320"/>
      <c r="V710" s="321"/>
      <c r="W710" s="322"/>
      <c r="X710" s="323"/>
      <c r="Y710" s="322"/>
      <c r="Z710" s="389"/>
      <c r="AA710" s="31"/>
      <c r="AB710" s="31"/>
      <c r="AC710" s="315"/>
      <c r="AD710" s="326"/>
      <c r="AE710" s="327"/>
      <c r="AF710" s="360"/>
      <c r="AG710" s="360"/>
      <c r="AH710" s="313"/>
      <c r="AI710" s="428"/>
      <c r="AJ710" s="429"/>
      <c r="AK710" s="429"/>
      <c r="AL710" s="430"/>
      <c r="AM710" s="430"/>
      <c r="AN710" s="330">
        <f t="shared" si="34"/>
        <v>0</v>
      </c>
      <c r="AO710" s="430"/>
      <c r="AP710" s="430"/>
      <c r="AQ710" s="429"/>
      <c r="AR710" s="431"/>
      <c r="AS710" s="429"/>
      <c r="AT710" s="431"/>
      <c r="AU710" s="431"/>
      <c r="AV710" s="428"/>
      <c r="AW710" s="430"/>
    </row>
    <row r="711" spans="1:49" ht="49.5">
      <c r="A711" s="316"/>
      <c r="B711" s="316" t="s">
        <v>2</v>
      </c>
      <c r="C711" s="317" t="s">
        <v>624</v>
      </c>
      <c r="D711" s="316"/>
      <c r="E711" s="318"/>
      <c r="F711" s="570"/>
      <c r="G711" s="316"/>
      <c r="H711" s="318"/>
      <c r="I711" s="561"/>
      <c r="J711" s="548"/>
      <c r="K711" s="564"/>
      <c r="L711" s="550"/>
      <c r="M711" s="548"/>
      <c r="N711" s="316"/>
      <c r="O711" s="318"/>
      <c r="P711" s="31"/>
      <c r="Q711" s="414"/>
      <c r="R711" s="31" t="s">
        <v>4</v>
      </c>
      <c r="S711" s="320" t="s">
        <v>3</v>
      </c>
      <c r="T711" s="321">
        <v>1</v>
      </c>
      <c r="U711" s="320">
        <v>1</v>
      </c>
      <c r="V711" s="416" t="s">
        <v>427</v>
      </c>
      <c r="W711" s="322">
        <v>0</v>
      </c>
      <c r="X711" s="323">
        <v>5541</v>
      </c>
      <c r="Y711" s="322">
        <v>0</v>
      </c>
      <c r="Z711" s="332" t="s">
        <v>625</v>
      </c>
      <c r="AA711" s="31"/>
      <c r="AB711" s="31"/>
      <c r="AC711" s="315"/>
      <c r="AD711" s="326"/>
      <c r="AE711" s="327"/>
      <c r="AF711" s="360"/>
      <c r="AG711" s="360"/>
      <c r="AH711" s="313"/>
      <c r="AI711" s="428"/>
      <c r="AJ711" s="429"/>
      <c r="AK711" s="429"/>
      <c r="AL711" s="430"/>
      <c r="AM711" s="430">
        <v>1200</v>
      </c>
      <c r="AN711" s="330">
        <f t="shared" si="34"/>
        <v>6649200</v>
      </c>
      <c r="AO711" s="430"/>
      <c r="AP711" s="430"/>
      <c r="AQ711" s="429"/>
      <c r="AR711" s="431"/>
      <c r="AS711" s="429"/>
      <c r="AT711" s="431"/>
      <c r="AU711" s="431"/>
      <c r="AV711" s="428"/>
      <c r="AW711" s="430"/>
    </row>
    <row r="712" spans="1:49" ht="16.5">
      <c r="A712" s="316"/>
      <c r="B712" s="316" t="s">
        <v>1</v>
      </c>
      <c r="C712" s="317" t="s">
        <v>626</v>
      </c>
      <c r="D712" s="316"/>
      <c r="E712" s="318"/>
      <c r="F712" s="570"/>
      <c r="G712" s="316"/>
      <c r="H712" s="318"/>
      <c r="I712" s="561"/>
      <c r="J712" s="548"/>
      <c r="K712" s="564"/>
      <c r="L712" s="550"/>
      <c r="M712" s="548"/>
      <c r="N712" s="316"/>
      <c r="O712" s="318"/>
      <c r="P712" s="31"/>
      <c r="Q712" s="414"/>
      <c r="R712" s="31"/>
      <c r="S712" s="320"/>
      <c r="T712" s="321"/>
      <c r="U712" s="320"/>
      <c r="V712" s="416"/>
      <c r="W712" s="322"/>
      <c r="X712" s="323"/>
      <c r="Y712" s="322"/>
      <c r="Z712" s="389"/>
      <c r="AA712" s="31"/>
      <c r="AB712" s="31"/>
      <c r="AC712" s="315"/>
      <c r="AD712" s="326"/>
      <c r="AE712" s="327"/>
      <c r="AF712" s="360"/>
      <c r="AG712" s="360"/>
      <c r="AH712" s="313"/>
      <c r="AI712" s="428"/>
      <c r="AJ712" s="429"/>
      <c r="AK712" s="429"/>
      <c r="AL712" s="430"/>
      <c r="AM712" s="430"/>
      <c r="AN712" s="330">
        <f t="shared" si="34"/>
        <v>0</v>
      </c>
      <c r="AO712" s="430"/>
      <c r="AP712" s="430"/>
      <c r="AQ712" s="429"/>
      <c r="AR712" s="431"/>
      <c r="AS712" s="429"/>
      <c r="AT712" s="431"/>
      <c r="AU712" s="431"/>
      <c r="AV712" s="428"/>
      <c r="AW712" s="430"/>
    </row>
    <row r="713" spans="1:49" ht="16.5">
      <c r="A713" s="316"/>
      <c r="B713" s="316"/>
      <c r="C713" s="317"/>
      <c r="D713" s="316"/>
      <c r="E713" s="318"/>
      <c r="F713" s="570"/>
      <c r="G713" s="316"/>
      <c r="H713" s="318"/>
      <c r="I713" s="561"/>
      <c r="J713" s="548"/>
      <c r="K713" s="564"/>
      <c r="L713" s="550"/>
      <c r="M713" s="548"/>
      <c r="N713" s="316"/>
      <c r="O713" s="318"/>
      <c r="P713" s="31"/>
      <c r="Q713" s="414"/>
      <c r="R713" s="31"/>
      <c r="S713" s="320"/>
      <c r="T713" s="321"/>
      <c r="U713" s="320"/>
      <c r="V713" s="416"/>
      <c r="W713" s="322"/>
      <c r="X713" s="323"/>
      <c r="Y713" s="322"/>
      <c r="Z713" s="389"/>
      <c r="AA713" s="31"/>
      <c r="AB713" s="31"/>
      <c r="AC713" s="315"/>
      <c r="AD713" s="326"/>
      <c r="AE713" s="327"/>
      <c r="AF713" s="360"/>
      <c r="AG713" s="360"/>
      <c r="AH713" s="313"/>
      <c r="AI713" s="428"/>
      <c r="AJ713" s="429"/>
      <c r="AK713" s="429"/>
      <c r="AL713" s="430"/>
      <c r="AM713" s="430"/>
      <c r="AN713" s="330">
        <f t="shared" si="34"/>
        <v>0</v>
      </c>
      <c r="AO713" s="430"/>
      <c r="AP713" s="430"/>
      <c r="AQ713" s="429"/>
      <c r="AR713" s="431"/>
      <c r="AS713" s="429"/>
      <c r="AT713" s="431"/>
      <c r="AU713" s="431"/>
      <c r="AV713" s="428"/>
      <c r="AW713" s="430"/>
    </row>
    <row r="714" spans="1:49" ht="16.5">
      <c r="A714" s="316"/>
      <c r="B714" s="316"/>
      <c r="C714" s="317"/>
      <c r="D714" s="316"/>
      <c r="E714" s="318"/>
      <c r="F714" s="570"/>
      <c r="G714" s="316"/>
      <c r="H714" s="318"/>
      <c r="I714" s="561"/>
      <c r="J714" s="548"/>
      <c r="K714" s="564"/>
      <c r="L714" s="550"/>
      <c r="M714" s="548"/>
      <c r="N714" s="316"/>
      <c r="O714" s="318"/>
      <c r="P714" s="31"/>
      <c r="Q714" s="414"/>
      <c r="R714" s="31"/>
      <c r="S714" s="320"/>
      <c r="T714" s="321"/>
      <c r="U714" s="320"/>
      <c r="V714" s="416"/>
      <c r="W714" s="322"/>
      <c r="X714" s="323"/>
      <c r="Y714" s="322"/>
      <c r="Z714" s="389"/>
      <c r="AA714" s="31"/>
      <c r="AB714" s="31"/>
      <c r="AC714" s="315"/>
      <c r="AD714" s="326"/>
      <c r="AE714" s="327"/>
      <c r="AF714" s="360"/>
      <c r="AG714" s="360"/>
      <c r="AH714" s="313"/>
      <c r="AI714" s="428"/>
      <c r="AJ714" s="429"/>
      <c r="AK714" s="429"/>
      <c r="AL714" s="430"/>
      <c r="AM714" s="430"/>
      <c r="AN714" s="330">
        <f t="shared" si="34"/>
        <v>0</v>
      </c>
      <c r="AO714" s="430"/>
      <c r="AP714" s="430"/>
      <c r="AQ714" s="429"/>
      <c r="AR714" s="431"/>
      <c r="AS714" s="429"/>
      <c r="AT714" s="431"/>
      <c r="AU714" s="431"/>
      <c r="AV714" s="428"/>
      <c r="AW714" s="430"/>
    </row>
    <row r="715" spans="1:49" ht="16.5">
      <c r="A715" s="363"/>
      <c r="B715" s="363"/>
      <c r="C715" s="383"/>
      <c r="D715" s="363"/>
      <c r="E715" s="365"/>
      <c r="F715" s="571"/>
      <c r="G715" s="363"/>
      <c r="H715" s="365"/>
      <c r="I715" s="562"/>
      <c r="J715" s="553"/>
      <c r="K715" s="565"/>
      <c r="L715" s="554"/>
      <c r="M715" s="553"/>
      <c r="N715" s="363"/>
      <c r="O715" s="365"/>
      <c r="P715" s="368"/>
      <c r="Q715" s="384"/>
      <c r="R715" s="368"/>
      <c r="S715" s="368"/>
      <c r="T715" s="375"/>
      <c r="U715" s="366"/>
      <c r="V715" s="375"/>
      <c r="W715" s="409"/>
      <c r="X715" s="410"/>
      <c r="Y715" s="409"/>
      <c r="Z715" s="412"/>
      <c r="AA715" s="368"/>
      <c r="AB715" s="368"/>
      <c r="AC715" s="374"/>
      <c r="AD715" s="366"/>
      <c r="AE715" s="375"/>
      <c r="AF715" s="376"/>
      <c r="AG715" s="376"/>
      <c r="AH715" s="344"/>
      <c r="AI715" s="432"/>
      <c r="AJ715" s="433"/>
      <c r="AK715" s="433"/>
      <c r="AL715" s="434"/>
      <c r="AM715" s="434"/>
      <c r="AN715" s="330">
        <f t="shared" si="34"/>
        <v>0</v>
      </c>
      <c r="AO715" s="434"/>
      <c r="AP715" s="434"/>
      <c r="AQ715" s="433"/>
      <c r="AR715" s="435"/>
      <c r="AS715" s="433"/>
      <c r="AT715" s="435"/>
      <c r="AU715" s="435"/>
      <c r="AV715" s="432"/>
      <c r="AW715" s="434"/>
    </row>
    <row r="716" spans="1:49" ht="16.5">
      <c r="A716" s="355">
        <v>65</v>
      </c>
      <c r="B716" s="290" t="s">
        <v>9</v>
      </c>
      <c r="C716" s="291" t="s">
        <v>627</v>
      </c>
      <c r="D716" s="290" t="s">
        <v>9</v>
      </c>
      <c r="E716" s="294" t="s">
        <v>431</v>
      </c>
      <c r="F716" s="555" t="s">
        <v>628</v>
      </c>
      <c r="G716" s="290" t="s">
        <v>9</v>
      </c>
      <c r="H716" s="294"/>
      <c r="I716" s="576">
        <v>235</v>
      </c>
      <c r="J716" s="547"/>
      <c r="K716" s="563"/>
      <c r="L716" s="549"/>
      <c r="M716" s="547"/>
      <c r="N716" s="290" t="s">
        <v>9</v>
      </c>
      <c r="O716" s="291"/>
      <c r="P716" s="293"/>
      <c r="Q716" s="356"/>
      <c r="R716" s="293" t="s">
        <v>9</v>
      </c>
      <c r="S716" s="293" t="s">
        <v>8</v>
      </c>
      <c r="T716" s="305"/>
      <c r="U716" s="304"/>
      <c r="V716" s="305"/>
      <c r="W716" s="438"/>
      <c r="X716" s="439"/>
      <c r="Y716" s="438"/>
      <c r="Z716" s="388"/>
      <c r="AA716" s="293"/>
      <c r="AB716" s="293"/>
      <c r="AC716" s="295"/>
      <c r="AD716" s="304"/>
      <c r="AE716" s="305"/>
      <c r="AF716" s="358"/>
      <c r="AG716" s="358"/>
      <c r="AH716" s="307">
        <v>170000</v>
      </c>
      <c r="AI716" s="428">
        <f>+AH716*I716</f>
        <v>39950000</v>
      </c>
      <c r="AJ716" s="464"/>
      <c r="AK716" s="464"/>
      <c r="AL716" s="465"/>
      <c r="AM716" s="465"/>
      <c r="AN716" s="311">
        <f t="shared" si="34"/>
        <v>0</v>
      </c>
      <c r="AO716" s="465">
        <f>SUM(AN716:AN720)</f>
        <v>0</v>
      </c>
      <c r="AP716" s="310">
        <f>+AI716+AL716+AO716</f>
        <v>39950000</v>
      </c>
      <c r="AQ716" s="312">
        <v>0</v>
      </c>
      <c r="AR716" s="313">
        <v>0</v>
      </c>
      <c r="AS716" s="312">
        <v>0</v>
      </c>
      <c r="AT716" s="313">
        <f>AI716*5%</f>
        <v>1997500</v>
      </c>
      <c r="AU716" s="312">
        <f>0.5%*AI716</f>
        <v>199750</v>
      </c>
      <c r="AV716" s="308">
        <f>SUM(AQ716:AU716)</f>
        <v>2197250</v>
      </c>
      <c r="AW716" s="314">
        <f>ROUND(AP716+AV716,-3)</f>
        <v>42147000</v>
      </c>
    </row>
    <row r="717" spans="1:49" ht="16.5">
      <c r="A717" s="316"/>
      <c r="B717" s="316" t="s">
        <v>4</v>
      </c>
      <c r="C717" s="317"/>
      <c r="D717" s="316" t="s">
        <v>4</v>
      </c>
      <c r="E717" s="317" t="s">
        <v>433</v>
      </c>
      <c r="F717" s="557"/>
      <c r="G717" s="316" t="s">
        <v>4</v>
      </c>
      <c r="H717" s="318" t="s">
        <v>211</v>
      </c>
      <c r="I717" s="561"/>
      <c r="J717" s="548"/>
      <c r="K717" s="564"/>
      <c r="L717" s="550"/>
      <c r="M717" s="548"/>
      <c r="N717" s="316" t="s">
        <v>4</v>
      </c>
      <c r="O717" s="317"/>
      <c r="P717" s="31"/>
      <c r="Q717" s="414"/>
      <c r="R717" s="31"/>
      <c r="S717" s="31"/>
      <c r="T717" s="327"/>
      <c r="U717" s="326"/>
      <c r="V717" s="327"/>
      <c r="W717" s="405"/>
      <c r="X717" s="406"/>
      <c r="Y717" s="405"/>
      <c r="Z717" s="389"/>
      <c r="AA717" s="31"/>
      <c r="AB717" s="31"/>
      <c r="AC717" s="315"/>
      <c r="AD717" s="326"/>
      <c r="AE717" s="327"/>
      <c r="AF717" s="360"/>
      <c r="AG717" s="360"/>
      <c r="AH717" s="313"/>
      <c r="AI717" s="428"/>
      <c r="AJ717" s="429"/>
      <c r="AK717" s="429"/>
      <c r="AL717" s="430"/>
      <c r="AM717" s="430"/>
      <c r="AN717" s="330">
        <f t="shared" si="34"/>
        <v>0</v>
      </c>
      <c r="AO717" s="430"/>
      <c r="AP717" s="430"/>
      <c r="AQ717" s="429"/>
      <c r="AR717" s="431"/>
      <c r="AS717" s="429"/>
      <c r="AT717" s="431"/>
      <c r="AU717" s="431"/>
      <c r="AV717" s="428"/>
      <c r="AW717" s="430"/>
    </row>
    <row r="718" spans="1:49" ht="16.5">
      <c r="A718" s="316"/>
      <c r="B718" s="316" t="s">
        <v>6</v>
      </c>
      <c r="C718" s="318"/>
      <c r="D718" s="316" t="s">
        <v>6</v>
      </c>
      <c r="E718" s="318" t="s">
        <v>258</v>
      </c>
      <c r="F718" s="557"/>
      <c r="G718" s="316" t="s">
        <v>6</v>
      </c>
      <c r="H718" s="318" t="s">
        <v>7</v>
      </c>
      <c r="I718" s="561"/>
      <c r="J718" s="548"/>
      <c r="K718" s="564"/>
      <c r="L718" s="550"/>
      <c r="M718" s="548"/>
      <c r="N718" s="316" t="s">
        <v>6</v>
      </c>
      <c r="O718" s="318"/>
      <c r="P718" s="31"/>
      <c r="Q718" s="414"/>
      <c r="R718" s="31" t="s">
        <v>4</v>
      </c>
      <c r="S718" s="31" t="s">
        <v>3</v>
      </c>
      <c r="T718" s="327"/>
      <c r="U718" s="326"/>
      <c r="V718" s="327"/>
      <c r="W718" s="405"/>
      <c r="X718" s="406"/>
      <c r="Y718" s="405"/>
      <c r="Z718" s="389"/>
      <c r="AA718" s="31"/>
      <c r="AB718" s="31"/>
      <c r="AC718" s="315"/>
      <c r="AD718" s="326"/>
      <c r="AE718" s="327"/>
      <c r="AF718" s="360"/>
      <c r="AG718" s="360"/>
      <c r="AH718" s="313"/>
      <c r="AI718" s="428"/>
      <c r="AJ718" s="429"/>
      <c r="AK718" s="429"/>
      <c r="AL718" s="430"/>
      <c r="AM718" s="430"/>
      <c r="AN718" s="330">
        <f t="shared" si="34"/>
        <v>0</v>
      </c>
      <c r="AO718" s="430"/>
      <c r="AP718" s="430"/>
      <c r="AQ718" s="429"/>
      <c r="AR718" s="431"/>
      <c r="AS718" s="429"/>
      <c r="AT718" s="431"/>
      <c r="AU718" s="431"/>
      <c r="AV718" s="428"/>
      <c r="AW718" s="430"/>
    </row>
    <row r="719" spans="1:49" ht="82.5">
      <c r="A719" s="316"/>
      <c r="B719" s="316" t="s">
        <v>2</v>
      </c>
      <c r="C719" s="317"/>
      <c r="D719" s="316" t="s">
        <v>2</v>
      </c>
      <c r="E719" s="317" t="s">
        <v>434</v>
      </c>
      <c r="F719" s="557"/>
      <c r="G719" s="316"/>
      <c r="H719" s="318"/>
      <c r="I719" s="561"/>
      <c r="J719" s="548"/>
      <c r="K719" s="564"/>
      <c r="L719" s="550"/>
      <c r="M719" s="548"/>
      <c r="N719" s="316"/>
      <c r="O719" s="318"/>
      <c r="P719" s="31"/>
      <c r="Q719" s="414"/>
      <c r="R719" s="31"/>
      <c r="S719" s="31"/>
      <c r="T719" s="327"/>
      <c r="U719" s="326"/>
      <c r="V719" s="327"/>
      <c r="W719" s="405"/>
      <c r="X719" s="406"/>
      <c r="Y719" s="405"/>
      <c r="Z719" s="389"/>
      <c r="AA719" s="31"/>
      <c r="AB719" s="31"/>
      <c r="AC719" s="315"/>
      <c r="AD719" s="326"/>
      <c r="AE719" s="327"/>
      <c r="AF719" s="360"/>
      <c r="AG719" s="360"/>
      <c r="AH719" s="313"/>
      <c r="AI719" s="329"/>
      <c r="AJ719" s="429"/>
      <c r="AK719" s="429"/>
      <c r="AL719" s="430"/>
      <c r="AM719" s="430"/>
      <c r="AN719" s="330">
        <f t="shared" si="34"/>
        <v>0</v>
      </c>
      <c r="AO719" s="430"/>
      <c r="AP719" s="314"/>
      <c r="AQ719" s="429"/>
      <c r="AR719" s="313"/>
      <c r="AS719" s="312"/>
      <c r="AT719" s="313"/>
      <c r="AU719" s="312"/>
      <c r="AV719" s="329"/>
      <c r="AW719" s="314"/>
    </row>
    <row r="720" spans="1:49" ht="16.5">
      <c r="A720" s="363"/>
      <c r="B720" s="363" t="s">
        <v>1</v>
      </c>
      <c r="C720" s="423"/>
      <c r="D720" s="363" t="s">
        <v>1</v>
      </c>
      <c r="E720" s="383" t="s">
        <v>435</v>
      </c>
      <c r="F720" s="558"/>
      <c r="G720" s="363"/>
      <c r="H720" s="365"/>
      <c r="I720" s="562"/>
      <c r="J720" s="553"/>
      <c r="K720" s="565"/>
      <c r="L720" s="554"/>
      <c r="M720" s="553"/>
      <c r="N720" s="363"/>
      <c r="O720" s="365"/>
      <c r="P720" s="368"/>
      <c r="Q720" s="384"/>
      <c r="R720" s="368"/>
      <c r="S720" s="368"/>
      <c r="T720" s="375"/>
      <c r="U720" s="366"/>
      <c r="V720" s="375"/>
      <c r="W720" s="409"/>
      <c r="X720" s="410"/>
      <c r="Y720" s="409"/>
      <c r="Z720" s="412"/>
      <c r="AA720" s="368"/>
      <c r="AB720" s="368"/>
      <c r="AC720" s="374"/>
      <c r="AD720" s="366"/>
      <c r="AE720" s="375"/>
      <c r="AF720" s="376"/>
      <c r="AG720" s="376"/>
      <c r="AH720" s="344"/>
      <c r="AI720" s="432"/>
      <c r="AJ720" s="433"/>
      <c r="AK720" s="433"/>
      <c r="AL720" s="434"/>
      <c r="AM720" s="434"/>
      <c r="AN720" s="330">
        <f t="shared" si="34"/>
        <v>0</v>
      </c>
      <c r="AO720" s="434"/>
      <c r="AP720" s="434"/>
      <c r="AQ720" s="433"/>
      <c r="AR720" s="435"/>
      <c r="AS720" s="433"/>
      <c r="AT720" s="435"/>
      <c r="AU720" s="435"/>
      <c r="AV720" s="432"/>
      <c r="AW720" s="434"/>
    </row>
    <row r="721" spans="1:49" ht="16.5">
      <c r="A721" s="355">
        <v>66</v>
      </c>
      <c r="B721" s="290" t="s">
        <v>9</v>
      </c>
      <c r="C721" s="291" t="s">
        <v>629</v>
      </c>
      <c r="D721" s="290" t="s">
        <v>9</v>
      </c>
      <c r="E721" s="294" t="s">
        <v>431</v>
      </c>
      <c r="F721" s="555" t="s">
        <v>630</v>
      </c>
      <c r="G721" s="290" t="s">
        <v>9</v>
      </c>
      <c r="H721" s="294"/>
      <c r="I721" s="576">
        <v>3682</v>
      </c>
      <c r="J721" s="547"/>
      <c r="K721" s="563"/>
      <c r="L721" s="549"/>
      <c r="M721" s="547"/>
      <c r="N721" s="290" t="s">
        <v>9</v>
      </c>
      <c r="O721" s="291"/>
      <c r="P721" s="293"/>
      <c r="Q721" s="356"/>
      <c r="R721" s="293" t="s">
        <v>9</v>
      </c>
      <c r="S721" s="293" t="s">
        <v>8</v>
      </c>
      <c r="T721" s="305"/>
      <c r="U721" s="304"/>
      <c r="V721" s="305"/>
      <c r="W721" s="438"/>
      <c r="X721" s="439"/>
      <c r="Y721" s="438"/>
      <c r="Z721" s="388"/>
      <c r="AA721" s="293"/>
      <c r="AB721" s="293"/>
      <c r="AC721" s="295"/>
      <c r="AD721" s="304"/>
      <c r="AE721" s="305"/>
      <c r="AF721" s="358"/>
      <c r="AG721" s="358"/>
      <c r="AH721" s="307">
        <v>170000</v>
      </c>
      <c r="AI721" s="428">
        <f>+AH721*I721</f>
        <v>625940000</v>
      </c>
      <c r="AJ721" s="464"/>
      <c r="AK721" s="464"/>
      <c r="AL721" s="465"/>
      <c r="AM721" s="465"/>
      <c r="AN721" s="311">
        <f t="shared" si="34"/>
        <v>0</v>
      </c>
      <c r="AO721" s="465">
        <f>SUM(AN721:AN725)</f>
        <v>0</v>
      </c>
      <c r="AP721" s="310">
        <f>+AI721+AL721+AO721</f>
        <v>625940000</v>
      </c>
      <c r="AQ721" s="312">
        <v>0</v>
      </c>
      <c r="AR721" s="313">
        <v>0</v>
      </c>
      <c r="AS721" s="312">
        <v>0</v>
      </c>
      <c r="AT721" s="313">
        <f>AI721*5%</f>
        <v>31297000</v>
      </c>
      <c r="AU721" s="312">
        <f>0.5%*AI721</f>
        <v>3129700</v>
      </c>
      <c r="AV721" s="308">
        <f>SUM(AQ721:AU721)</f>
        <v>34426700</v>
      </c>
      <c r="AW721" s="314">
        <f>ROUND(AP721+AV721,-3)</f>
        <v>660367000</v>
      </c>
    </row>
    <row r="722" spans="1:49" ht="16.5">
      <c r="A722" s="316"/>
      <c r="B722" s="316" t="s">
        <v>4</v>
      </c>
      <c r="C722" s="317"/>
      <c r="D722" s="316" t="s">
        <v>4</v>
      </c>
      <c r="E722" s="317" t="s">
        <v>433</v>
      </c>
      <c r="F722" s="557"/>
      <c r="G722" s="316" t="s">
        <v>4</v>
      </c>
      <c r="H722" s="318" t="s">
        <v>211</v>
      </c>
      <c r="I722" s="561"/>
      <c r="J722" s="548"/>
      <c r="K722" s="564"/>
      <c r="L722" s="550"/>
      <c r="M722" s="548"/>
      <c r="N722" s="316" t="s">
        <v>4</v>
      </c>
      <c r="O722" s="317"/>
      <c r="P722" s="31"/>
      <c r="Q722" s="414"/>
      <c r="R722" s="31"/>
      <c r="S722" s="31"/>
      <c r="T722" s="327"/>
      <c r="U722" s="326"/>
      <c r="V722" s="327"/>
      <c r="W722" s="405"/>
      <c r="X722" s="406"/>
      <c r="Y722" s="405"/>
      <c r="Z722" s="389"/>
      <c r="AA722" s="31"/>
      <c r="AB722" s="31"/>
      <c r="AC722" s="315"/>
      <c r="AD722" s="326"/>
      <c r="AE722" s="327"/>
      <c r="AF722" s="360"/>
      <c r="AG722" s="360"/>
      <c r="AH722" s="313"/>
      <c r="AI722" s="428"/>
      <c r="AJ722" s="429"/>
      <c r="AK722" s="429"/>
      <c r="AL722" s="430"/>
      <c r="AM722" s="430"/>
      <c r="AN722" s="330">
        <f t="shared" ref="AN722:AN756" si="35">+AM722*X722</f>
        <v>0</v>
      </c>
      <c r="AO722" s="430"/>
      <c r="AP722" s="430"/>
      <c r="AQ722" s="429"/>
      <c r="AR722" s="431"/>
      <c r="AS722" s="429"/>
      <c r="AT722" s="431"/>
      <c r="AU722" s="431"/>
      <c r="AV722" s="428"/>
      <c r="AW722" s="430"/>
    </row>
    <row r="723" spans="1:49" ht="16.5">
      <c r="A723" s="316"/>
      <c r="B723" s="316" t="s">
        <v>6</v>
      </c>
      <c r="C723" s="318"/>
      <c r="D723" s="316" t="s">
        <v>6</v>
      </c>
      <c r="E723" s="318" t="s">
        <v>258</v>
      </c>
      <c r="F723" s="557"/>
      <c r="G723" s="316" t="s">
        <v>6</v>
      </c>
      <c r="H723" s="318" t="s">
        <v>7</v>
      </c>
      <c r="I723" s="561"/>
      <c r="J723" s="548"/>
      <c r="K723" s="564"/>
      <c r="L723" s="550"/>
      <c r="M723" s="548"/>
      <c r="N723" s="316" t="s">
        <v>6</v>
      </c>
      <c r="O723" s="318"/>
      <c r="P723" s="31"/>
      <c r="Q723" s="414"/>
      <c r="R723" s="31" t="s">
        <v>4</v>
      </c>
      <c r="S723" s="31" t="s">
        <v>3</v>
      </c>
      <c r="T723" s="327"/>
      <c r="U723" s="326"/>
      <c r="V723" s="327"/>
      <c r="W723" s="405"/>
      <c r="X723" s="406"/>
      <c r="Y723" s="405"/>
      <c r="Z723" s="389"/>
      <c r="AA723" s="31"/>
      <c r="AB723" s="31"/>
      <c r="AC723" s="315"/>
      <c r="AD723" s="326"/>
      <c r="AE723" s="327"/>
      <c r="AF723" s="360"/>
      <c r="AG723" s="360"/>
      <c r="AH723" s="313"/>
      <c r="AI723" s="428"/>
      <c r="AJ723" s="429"/>
      <c r="AK723" s="429"/>
      <c r="AL723" s="430"/>
      <c r="AM723" s="430"/>
      <c r="AN723" s="330">
        <f t="shared" si="35"/>
        <v>0</v>
      </c>
      <c r="AO723" s="430"/>
      <c r="AP723" s="430"/>
      <c r="AQ723" s="429"/>
      <c r="AR723" s="431"/>
      <c r="AS723" s="429"/>
      <c r="AT723" s="431"/>
      <c r="AU723" s="431"/>
      <c r="AV723" s="428"/>
      <c r="AW723" s="430"/>
    </row>
    <row r="724" spans="1:49" ht="82.5">
      <c r="A724" s="316"/>
      <c r="B724" s="316" t="s">
        <v>2</v>
      </c>
      <c r="C724" s="317"/>
      <c r="D724" s="316" t="s">
        <v>2</v>
      </c>
      <c r="E724" s="317" t="s">
        <v>434</v>
      </c>
      <c r="F724" s="557"/>
      <c r="G724" s="316"/>
      <c r="H724" s="318"/>
      <c r="I724" s="561"/>
      <c r="J724" s="548"/>
      <c r="K724" s="564"/>
      <c r="L724" s="550"/>
      <c r="M724" s="548"/>
      <c r="N724" s="316"/>
      <c r="O724" s="318"/>
      <c r="P724" s="31"/>
      <c r="Q724" s="414"/>
      <c r="R724" s="31"/>
      <c r="S724" s="31"/>
      <c r="T724" s="327"/>
      <c r="U724" s="326"/>
      <c r="V724" s="327"/>
      <c r="W724" s="405"/>
      <c r="X724" s="406"/>
      <c r="Y724" s="405"/>
      <c r="Z724" s="389"/>
      <c r="AA724" s="31"/>
      <c r="AB724" s="31"/>
      <c r="AC724" s="315"/>
      <c r="AD724" s="326"/>
      <c r="AE724" s="327"/>
      <c r="AF724" s="360"/>
      <c r="AG724" s="360"/>
      <c r="AH724" s="313"/>
      <c r="AI724" s="428"/>
      <c r="AJ724" s="429"/>
      <c r="AK724" s="429"/>
      <c r="AL724" s="430"/>
      <c r="AM724" s="430"/>
      <c r="AN724" s="330">
        <f t="shared" si="35"/>
        <v>0</v>
      </c>
      <c r="AO724" s="430"/>
      <c r="AP724" s="430"/>
      <c r="AQ724" s="429"/>
      <c r="AR724" s="431"/>
      <c r="AS724" s="429"/>
      <c r="AT724" s="431"/>
      <c r="AU724" s="431"/>
      <c r="AV724" s="428"/>
      <c r="AW724" s="430"/>
    </row>
    <row r="725" spans="1:49" ht="16.5">
      <c r="A725" s="363"/>
      <c r="B725" s="363" t="s">
        <v>1</v>
      </c>
      <c r="C725" s="423"/>
      <c r="D725" s="363" t="s">
        <v>1</v>
      </c>
      <c r="E725" s="383" t="s">
        <v>435</v>
      </c>
      <c r="F725" s="558"/>
      <c r="G725" s="363"/>
      <c r="H725" s="365"/>
      <c r="I725" s="562"/>
      <c r="J725" s="553"/>
      <c r="K725" s="565"/>
      <c r="L725" s="554"/>
      <c r="M725" s="553"/>
      <c r="N725" s="363"/>
      <c r="O725" s="365"/>
      <c r="P725" s="368"/>
      <c r="Q725" s="384"/>
      <c r="R725" s="368"/>
      <c r="S725" s="368"/>
      <c r="T725" s="375"/>
      <c r="U725" s="366"/>
      <c r="V725" s="375"/>
      <c r="W725" s="409"/>
      <c r="X725" s="410"/>
      <c r="Y725" s="409"/>
      <c r="Z725" s="412"/>
      <c r="AA725" s="368"/>
      <c r="AB725" s="368"/>
      <c r="AC725" s="374"/>
      <c r="AD725" s="366"/>
      <c r="AE725" s="375"/>
      <c r="AF725" s="376"/>
      <c r="AG725" s="376"/>
      <c r="AH725" s="344"/>
      <c r="AI725" s="432"/>
      <c r="AJ725" s="433"/>
      <c r="AK725" s="433"/>
      <c r="AL725" s="434"/>
      <c r="AM725" s="434"/>
      <c r="AN725" s="330">
        <f t="shared" si="35"/>
        <v>0</v>
      </c>
      <c r="AO725" s="434"/>
      <c r="AP725" s="434"/>
      <c r="AQ725" s="433"/>
      <c r="AR725" s="435"/>
      <c r="AS725" s="433"/>
      <c r="AT725" s="435"/>
      <c r="AU725" s="435"/>
      <c r="AV725" s="432"/>
      <c r="AW725" s="434"/>
    </row>
    <row r="726" spans="1:49" ht="16.5">
      <c r="A726" s="355">
        <v>67</v>
      </c>
      <c r="B726" s="290" t="s">
        <v>9</v>
      </c>
      <c r="C726" s="291" t="s">
        <v>631</v>
      </c>
      <c r="D726" s="290"/>
      <c r="E726" s="291"/>
      <c r="F726" s="555" t="s">
        <v>632</v>
      </c>
      <c r="G726" s="290" t="s">
        <v>9</v>
      </c>
      <c r="H726" s="294" t="s">
        <v>633</v>
      </c>
      <c r="I726" s="559">
        <v>3649</v>
      </c>
      <c r="J726" s="547" t="s">
        <v>206</v>
      </c>
      <c r="K726" s="563" t="s">
        <v>634</v>
      </c>
      <c r="L726" s="566" t="s">
        <v>11</v>
      </c>
      <c r="M726" s="568" t="s">
        <v>11</v>
      </c>
      <c r="N726" s="290" t="s">
        <v>9</v>
      </c>
      <c r="O726" s="294"/>
      <c r="P726" s="304"/>
      <c r="Q726" s="378"/>
      <c r="R726" s="297" t="s">
        <v>9</v>
      </c>
      <c r="S726" s="298" t="s">
        <v>8</v>
      </c>
      <c r="T726" s="299">
        <v>2</v>
      </c>
      <c r="U726" s="469">
        <v>1</v>
      </c>
      <c r="V726" s="470" t="s">
        <v>216</v>
      </c>
      <c r="W726" s="387">
        <v>0</v>
      </c>
      <c r="X726" s="471">
        <v>48</v>
      </c>
      <c r="Y726" s="387">
        <v>0</v>
      </c>
      <c r="Z726" s="350">
        <f>SUM(W726:Y726)</f>
        <v>48</v>
      </c>
      <c r="AA726" s="292"/>
      <c r="AB726" s="351"/>
      <c r="AC726" s="295"/>
      <c r="AD726" s="572"/>
      <c r="AE726" s="547"/>
      <c r="AF726" s="573"/>
      <c r="AG726" s="358"/>
      <c r="AH726" s="307">
        <v>170000</v>
      </c>
      <c r="AI726" s="428">
        <f>+AH726*I726</f>
        <v>620330000</v>
      </c>
      <c r="AJ726" s="309"/>
      <c r="AK726" s="309"/>
      <c r="AL726" s="465"/>
      <c r="AM726" s="465">
        <v>25000</v>
      </c>
      <c r="AN726" s="311">
        <f t="shared" si="35"/>
        <v>1200000</v>
      </c>
      <c r="AO726" s="465">
        <f>SUM(AN726:AN735)</f>
        <v>7249575</v>
      </c>
      <c r="AP726" s="310">
        <f>+AI726+AL726+AO726</f>
        <v>627579575</v>
      </c>
      <c r="AQ726" s="312">
        <v>0</v>
      </c>
      <c r="AR726" s="313">
        <v>0</v>
      </c>
      <c r="AS726" s="312">
        <v>0</v>
      </c>
      <c r="AT726" s="313">
        <f>AI726*5%</f>
        <v>31016500</v>
      </c>
      <c r="AU726" s="312">
        <f>0.5%*AI726</f>
        <v>3101650</v>
      </c>
      <c r="AV726" s="308">
        <f>SUM(AQ726:AU726)</f>
        <v>34118150</v>
      </c>
      <c r="AW726" s="314">
        <f>ROUND(AP726+AV726,-3)</f>
        <v>661698000</v>
      </c>
    </row>
    <row r="727" spans="1:49" ht="16.5">
      <c r="A727" s="418"/>
      <c r="B727" s="419"/>
      <c r="C727" s="318"/>
      <c r="D727" s="419"/>
      <c r="E727" s="318"/>
      <c r="F727" s="556"/>
      <c r="G727" s="419"/>
      <c r="H727" s="317"/>
      <c r="I727" s="560"/>
      <c r="J727" s="548"/>
      <c r="K727" s="564"/>
      <c r="L727" s="567"/>
      <c r="M727" s="569"/>
      <c r="N727" s="419"/>
      <c r="O727" s="317"/>
      <c r="P727" s="326"/>
      <c r="Q727" s="359"/>
      <c r="R727" s="316"/>
      <c r="S727" s="320"/>
      <c r="T727" s="321"/>
      <c r="U727" s="472"/>
      <c r="V727" s="473" t="s">
        <v>216</v>
      </c>
      <c r="W727" s="457"/>
      <c r="X727" s="462"/>
      <c r="Y727" s="457">
        <v>41</v>
      </c>
      <c r="Z727" s="353"/>
      <c r="AA727" s="420"/>
      <c r="AB727" s="32"/>
      <c r="AC727" s="315"/>
      <c r="AD727" s="570"/>
      <c r="AE727" s="548"/>
      <c r="AF727" s="574"/>
      <c r="AG727" s="360"/>
      <c r="AH727" s="313"/>
      <c r="AI727" s="428"/>
      <c r="AJ727" s="429"/>
      <c r="AK727" s="312"/>
      <c r="AL727" s="430"/>
      <c r="AM727" s="430">
        <v>10000</v>
      </c>
      <c r="AN727" s="330">
        <f>+AM727*Y727</f>
        <v>410000</v>
      </c>
      <c r="AO727" s="430"/>
      <c r="AP727" s="430"/>
      <c r="AQ727" s="429"/>
      <c r="AR727" s="431"/>
      <c r="AS727" s="429"/>
      <c r="AT727" s="431"/>
      <c r="AU727" s="429"/>
      <c r="AV727" s="428"/>
      <c r="AW727" s="430"/>
    </row>
    <row r="728" spans="1:49" ht="16.5">
      <c r="A728" s="316"/>
      <c r="B728" s="316" t="s">
        <v>4</v>
      </c>
      <c r="C728" s="317" t="s">
        <v>635</v>
      </c>
      <c r="D728" s="316"/>
      <c r="E728" s="317"/>
      <c r="F728" s="557"/>
      <c r="G728" s="316" t="s">
        <v>4</v>
      </c>
      <c r="H728" s="318" t="s">
        <v>211</v>
      </c>
      <c r="I728" s="561"/>
      <c r="J728" s="548"/>
      <c r="K728" s="564"/>
      <c r="L728" s="550"/>
      <c r="M728" s="570"/>
      <c r="N728" s="316" t="s">
        <v>4</v>
      </c>
      <c r="O728" s="317"/>
      <c r="P728" s="326"/>
      <c r="Q728" s="359"/>
      <c r="R728" s="316"/>
      <c r="S728" s="320"/>
      <c r="T728" s="321"/>
      <c r="U728" s="472">
        <v>2</v>
      </c>
      <c r="V728" s="473" t="s">
        <v>209</v>
      </c>
      <c r="W728" s="457">
        <v>2</v>
      </c>
      <c r="X728" s="462">
        <v>0</v>
      </c>
      <c r="Y728" s="457">
        <v>0</v>
      </c>
      <c r="Z728" s="353">
        <f>SUM(W728:Y728)</f>
        <v>2</v>
      </c>
      <c r="AA728" s="31"/>
      <c r="AB728" s="32"/>
      <c r="AC728" s="315"/>
      <c r="AD728" s="570"/>
      <c r="AE728" s="548"/>
      <c r="AF728" s="574"/>
      <c r="AG728" s="360"/>
      <c r="AH728" s="313"/>
      <c r="AI728" s="428"/>
      <c r="AJ728" s="429"/>
      <c r="AK728" s="312"/>
      <c r="AL728" s="430"/>
      <c r="AM728" s="430">
        <v>225000</v>
      </c>
      <c r="AN728" s="330">
        <f>+AM728*W728</f>
        <v>450000</v>
      </c>
      <c r="AO728" s="430"/>
      <c r="AP728" s="430"/>
      <c r="AQ728" s="429"/>
      <c r="AR728" s="431"/>
      <c r="AS728" s="429"/>
      <c r="AT728" s="431"/>
      <c r="AU728" s="431"/>
      <c r="AV728" s="428"/>
      <c r="AW728" s="430"/>
    </row>
    <row r="729" spans="1:49" ht="16.5">
      <c r="A729" s="316"/>
      <c r="B729" s="316"/>
      <c r="C729" s="317"/>
      <c r="D729" s="316"/>
      <c r="E729" s="317"/>
      <c r="F729" s="557"/>
      <c r="G729" s="316"/>
      <c r="H729" s="318"/>
      <c r="I729" s="561"/>
      <c r="J729" s="548"/>
      <c r="K729" s="564"/>
      <c r="L729" s="550"/>
      <c r="M729" s="570"/>
      <c r="N729" s="316"/>
      <c r="O729" s="317"/>
      <c r="P729" s="326"/>
      <c r="Q729" s="359"/>
      <c r="R729" s="316"/>
      <c r="S729" s="320"/>
      <c r="T729" s="321"/>
      <c r="U729" s="472"/>
      <c r="V729" s="473" t="s">
        <v>209</v>
      </c>
      <c r="W729" s="457"/>
      <c r="X729" s="462">
        <v>4</v>
      </c>
      <c r="Y729" s="457"/>
      <c r="Z729" s="353"/>
      <c r="AA729" s="31"/>
      <c r="AB729" s="32"/>
      <c r="AC729" s="315"/>
      <c r="AD729" s="570"/>
      <c r="AE729" s="548"/>
      <c r="AF729" s="574"/>
      <c r="AG729" s="360"/>
      <c r="AH729" s="313"/>
      <c r="AI729" s="428"/>
      <c r="AJ729" s="429"/>
      <c r="AK729" s="429"/>
      <c r="AL729" s="430"/>
      <c r="AM729" s="430">
        <v>150000</v>
      </c>
      <c r="AN729" s="330">
        <f>+AM729*X729</f>
        <v>600000</v>
      </c>
      <c r="AO729" s="430"/>
      <c r="AP729" s="430"/>
      <c r="AQ729" s="429"/>
      <c r="AR729" s="431"/>
      <c r="AS729" s="429"/>
      <c r="AT729" s="431"/>
      <c r="AU729" s="431"/>
      <c r="AV729" s="428"/>
      <c r="AW729" s="430"/>
    </row>
    <row r="730" spans="1:49" ht="16.5">
      <c r="A730" s="316"/>
      <c r="B730" s="316" t="s">
        <v>6</v>
      </c>
      <c r="C730" s="318" t="s">
        <v>636</v>
      </c>
      <c r="D730" s="316"/>
      <c r="E730" s="318"/>
      <c r="F730" s="557"/>
      <c r="G730" s="316" t="s">
        <v>6</v>
      </c>
      <c r="H730" s="318" t="s">
        <v>7</v>
      </c>
      <c r="I730" s="561"/>
      <c r="J730" s="548"/>
      <c r="K730" s="564"/>
      <c r="L730" s="550"/>
      <c r="M730" s="570"/>
      <c r="N730" s="316" t="s">
        <v>6</v>
      </c>
      <c r="O730" s="450"/>
      <c r="P730" s="326"/>
      <c r="Q730" s="359"/>
      <c r="R730" s="316"/>
      <c r="S730" s="320"/>
      <c r="T730" s="321"/>
      <c r="U730" s="472"/>
      <c r="V730" s="473" t="s">
        <v>209</v>
      </c>
      <c r="W730" s="457"/>
      <c r="X730" s="462"/>
      <c r="Y730" s="457">
        <v>4</v>
      </c>
      <c r="Z730" s="332"/>
      <c r="AA730" s="31"/>
      <c r="AB730" s="32"/>
      <c r="AC730" s="315"/>
      <c r="AD730" s="570"/>
      <c r="AE730" s="548"/>
      <c r="AF730" s="574"/>
      <c r="AG730" s="360"/>
      <c r="AH730" s="313"/>
      <c r="AI730" s="428"/>
      <c r="AJ730" s="429"/>
      <c r="AK730" s="429"/>
      <c r="AL730" s="430"/>
      <c r="AM730" s="430">
        <v>50000</v>
      </c>
      <c r="AN730" s="330">
        <f>+AM730*Y730</f>
        <v>200000</v>
      </c>
      <c r="AO730" s="430"/>
      <c r="AP730" s="430"/>
      <c r="AQ730" s="429"/>
      <c r="AR730" s="431"/>
      <c r="AS730" s="429"/>
      <c r="AT730" s="431"/>
      <c r="AU730" s="431"/>
      <c r="AV730" s="428"/>
      <c r="AW730" s="430"/>
    </row>
    <row r="731" spans="1:49" ht="66">
      <c r="A731" s="316"/>
      <c r="B731" s="316" t="s">
        <v>2</v>
      </c>
      <c r="C731" s="317" t="s">
        <v>637</v>
      </c>
      <c r="D731" s="316"/>
      <c r="E731" s="317"/>
      <c r="F731" s="557"/>
      <c r="G731" s="316"/>
      <c r="H731" s="318"/>
      <c r="I731" s="561"/>
      <c r="J731" s="548"/>
      <c r="K731" s="564"/>
      <c r="L731" s="550"/>
      <c r="M731" s="570"/>
      <c r="N731" s="316"/>
      <c r="O731" s="317"/>
      <c r="P731" s="31"/>
      <c r="Q731" s="414"/>
      <c r="R731" s="316" t="s">
        <v>4</v>
      </c>
      <c r="S731" s="320" t="s">
        <v>3</v>
      </c>
      <c r="T731" s="474">
        <v>4</v>
      </c>
      <c r="U731" s="475">
        <v>1</v>
      </c>
      <c r="V731" s="476" t="s">
        <v>427</v>
      </c>
      <c r="W731" s="477">
        <v>0</v>
      </c>
      <c r="X731" s="478">
        <v>3500</v>
      </c>
      <c r="Y731" s="477">
        <v>0</v>
      </c>
      <c r="Z731" s="332" t="s">
        <v>638</v>
      </c>
      <c r="AA731" s="31"/>
      <c r="AB731" s="32"/>
      <c r="AC731" s="327"/>
      <c r="AD731" s="570"/>
      <c r="AE731" s="548"/>
      <c r="AF731" s="574"/>
      <c r="AG731" s="360"/>
      <c r="AH731" s="313"/>
      <c r="AI731" s="428"/>
      <c r="AJ731" s="429"/>
      <c r="AK731" s="429"/>
      <c r="AL731" s="430"/>
      <c r="AM731" s="430">
        <v>1200</v>
      </c>
      <c r="AN731" s="330">
        <f>+AM731*X731</f>
        <v>4200000</v>
      </c>
      <c r="AO731" s="430"/>
      <c r="AP731" s="430"/>
      <c r="AQ731" s="429"/>
      <c r="AR731" s="431"/>
      <c r="AS731" s="429"/>
      <c r="AT731" s="431"/>
      <c r="AU731" s="431"/>
      <c r="AV731" s="428"/>
      <c r="AW731" s="430"/>
    </row>
    <row r="732" spans="1:49" ht="16.5">
      <c r="A732" s="316"/>
      <c r="B732" s="316"/>
      <c r="C732" s="317"/>
      <c r="D732" s="316"/>
      <c r="E732" s="317"/>
      <c r="F732" s="557"/>
      <c r="G732" s="316"/>
      <c r="H732" s="318"/>
      <c r="I732" s="561"/>
      <c r="J732" s="548"/>
      <c r="K732" s="564"/>
      <c r="L732" s="550"/>
      <c r="M732" s="570"/>
      <c r="N732" s="316"/>
      <c r="O732" s="317"/>
      <c r="P732" s="31"/>
      <c r="Q732" s="414"/>
      <c r="R732" s="31"/>
      <c r="S732" s="320"/>
      <c r="T732" s="401"/>
      <c r="U732" s="475">
        <v>2</v>
      </c>
      <c r="V732" s="476" t="s">
        <v>185</v>
      </c>
      <c r="W732" s="477">
        <v>0</v>
      </c>
      <c r="X732" s="478">
        <v>0</v>
      </c>
      <c r="Y732" s="477">
        <v>100</v>
      </c>
      <c r="Z732" s="332">
        <v>100</v>
      </c>
      <c r="AA732" s="31"/>
      <c r="AB732" s="32"/>
      <c r="AC732" s="327"/>
      <c r="AD732" s="570"/>
      <c r="AE732" s="548"/>
      <c r="AF732" s="574"/>
      <c r="AG732" s="360"/>
      <c r="AH732" s="313"/>
      <c r="AI732" s="428"/>
      <c r="AJ732" s="429"/>
      <c r="AK732" s="429"/>
      <c r="AL732" s="430"/>
      <c r="AM732" s="430">
        <v>1550</v>
      </c>
      <c r="AN732" s="330">
        <f>+AM732*Y732</f>
        <v>155000</v>
      </c>
      <c r="AO732" s="430"/>
      <c r="AP732" s="430"/>
      <c r="AQ732" s="429"/>
      <c r="AR732" s="431"/>
      <c r="AS732" s="429"/>
      <c r="AT732" s="431"/>
      <c r="AU732" s="431"/>
      <c r="AV732" s="428"/>
      <c r="AW732" s="430"/>
    </row>
    <row r="733" spans="1:49" ht="16.5">
      <c r="A733" s="316"/>
      <c r="B733" s="316"/>
      <c r="C733" s="317"/>
      <c r="D733" s="316"/>
      <c r="E733" s="317"/>
      <c r="F733" s="557"/>
      <c r="G733" s="316"/>
      <c r="H733" s="318"/>
      <c r="I733" s="561"/>
      <c r="J733" s="548"/>
      <c r="K733" s="564"/>
      <c r="L733" s="550"/>
      <c r="M733" s="570"/>
      <c r="N733" s="316"/>
      <c r="O733" s="317"/>
      <c r="P733" s="31"/>
      <c r="Q733" s="414"/>
      <c r="R733" s="31"/>
      <c r="S733" s="320"/>
      <c r="T733" s="401"/>
      <c r="U733" s="475">
        <v>3</v>
      </c>
      <c r="V733" s="476" t="s">
        <v>228</v>
      </c>
      <c r="W733" s="477">
        <v>0</v>
      </c>
      <c r="X733" s="478">
        <v>15</v>
      </c>
      <c r="Y733" s="477">
        <v>0</v>
      </c>
      <c r="Z733" s="332">
        <v>50</v>
      </c>
      <c r="AA733" s="31"/>
      <c r="AB733" s="32"/>
      <c r="AC733" s="327"/>
      <c r="AD733" s="570"/>
      <c r="AE733" s="548"/>
      <c r="AF733" s="574"/>
      <c r="AG733" s="360"/>
      <c r="AH733" s="313"/>
      <c r="AI733" s="428"/>
      <c r="AJ733" s="429"/>
      <c r="AK733" s="429"/>
      <c r="AL733" s="430"/>
      <c r="AM733" s="430">
        <v>465</v>
      </c>
      <c r="AN733" s="330">
        <f>+AM733*X733</f>
        <v>6975</v>
      </c>
      <c r="AO733" s="430"/>
      <c r="AP733" s="430"/>
      <c r="AQ733" s="429"/>
      <c r="AR733" s="431"/>
      <c r="AS733" s="429"/>
      <c r="AT733" s="431"/>
      <c r="AU733" s="431"/>
      <c r="AV733" s="428"/>
      <c r="AW733" s="430"/>
    </row>
    <row r="734" spans="1:49" ht="16.5">
      <c r="A734" s="316"/>
      <c r="B734" s="316"/>
      <c r="C734" s="317"/>
      <c r="D734" s="316"/>
      <c r="E734" s="317"/>
      <c r="F734" s="557"/>
      <c r="G734" s="316"/>
      <c r="H734" s="318"/>
      <c r="I734" s="561"/>
      <c r="J734" s="548"/>
      <c r="K734" s="564"/>
      <c r="L734" s="550"/>
      <c r="M734" s="570"/>
      <c r="N734" s="316"/>
      <c r="O734" s="317"/>
      <c r="P734" s="31"/>
      <c r="Q734" s="414"/>
      <c r="R734" s="31"/>
      <c r="S734" s="320"/>
      <c r="T734" s="401"/>
      <c r="U734" s="475"/>
      <c r="V734" s="476" t="s">
        <v>228</v>
      </c>
      <c r="W734" s="477"/>
      <c r="X734" s="478"/>
      <c r="Y734" s="477">
        <v>35</v>
      </c>
      <c r="Z734" s="332"/>
      <c r="AA734" s="31"/>
      <c r="AB734" s="32"/>
      <c r="AC734" s="327"/>
      <c r="AD734" s="570"/>
      <c r="AE734" s="548"/>
      <c r="AF734" s="574"/>
      <c r="AG734" s="360"/>
      <c r="AH734" s="313"/>
      <c r="AI734" s="428"/>
      <c r="AJ734" s="429"/>
      <c r="AK734" s="429"/>
      <c r="AL734" s="430"/>
      <c r="AM734" s="430">
        <v>360</v>
      </c>
      <c r="AN734" s="330">
        <f>+AM734*Y734</f>
        <v>12600</v>
      </c>
      <c r="AO734" s="430"/>
      <c r="AP734" s="430"/>
      <c r="AQ734" s="429"/>
      <c r="AR734" s="431"/>
      <c r="AS734" s="429"/>
      <c r="AT734" s="431"/>
      <c r="AU734" s="431"/>
      <c r="AV734" s="428"/>
      <c r="AW734" s="430"/>
    </row>
    <row r="735" spans="1:49" ht="16.5">
      <c r="A735" s="316"/>
      <c r="B735" s="316"/>
      <c r="C735" s="317"/>
      <c r="D735" s="316"/>
      <c r="E735" s="317"/>
      <c r="F735" s="557"/>
      <c r="G735" s="316"/>
      <c r="H735" s="318"/>
      <c r="I735" s="561"/>
      <c r="J735" s="548"/>
      <c r="K735" s="564"/>
      <c r="L735" s="550"/>
      <c r="M735" s="570"/>
      <c r="N735" s="316"/>
      <c r="O735" s="317"/>
      <c r="P735" s="31"/>
      <c r="Q735" s="414"/>
      <c r="R735" s="31"/>
      <c r="S735" s="320"/>
      <c r="T735" s="401"/>
      <c r="U735" s="475">
        <v>4</v>
      </c>
      <c r="V735" s="476" t="s">
        <v>639</v>
      </c>
      <c r="W735" s="477">
        <v>0</v>
      </c>
      <c r="X735" s="478">
        <v>0</v>
      </c>
      <c r="Y735" s="477">
        <v>75</v>
      </c>
      <c r="Z735" s="332">
        <v>75</v>
      </c>
      <c r="AA735" s="31"/>
      <c r="AB735" s="32"/>
      <c r="AC735" s="327"/>
      <c r="AD735" s="570"/>
      <c r="AE735" s="548"/>
      <c r="AF735" s="574"/>
      <c r="AG735" s="360"/>
      <c r="AH735" s="313"/>
      <c r="AI735" s="428"/>
      <c r="AJ735" s="429"/>
      <c r="AK735" s="429"/>
      <c r="AL735" s="430"/>
      <c r="AM735" s="430">
        <v>200</v>
      </c>
      <c r="AN735" s="330">
        <f>+AM735*Y735</f>
        <v>15000</v>
      </c>
      <c r="AO735" s="430"/>
      <c r="AP735" s="430"/>
      <c r="AQ735" s="429"/>
      <c r="AR735" s="431"/>
      <c r="AS735" s="429"/>
      <c r="AT735" s="431"/>
      <c r="AU735" s="431"/>
      <c r="AV735" s="428"/>
      <c r="AW735" s="430"/>
    </row>
    <row r="736" spans="1:49" ht="16.5">
      <c r="A736" s="363"/>
      <c r="B736" s="363" t="s">
        <v>1</v>
      </c>
      <c r="C736" s="383" t="s">
        <v>640</v>
      </c>
      <c r="D736" s="363"/>
      <c r="E736" s="383"/>
      <c r="F736" s="558"/>
      <c r="G736" s="363"/>
      <c r="H736" s="365"/>
      <c r="I736" s="562"/>
      <c r="J736" s="553"/>
      <c r="K736" s="565"/>
      <c r="L736" s="554"/>
      <c r="M736" s="571"/>
      <c r="N736" s="363"/>
      <c r="O736" s="365"/>
      <c r="P736" s="368"/>
      <c r="Q736" s="384"/>
      <c r="R736" s="368"/>
      <c r="S736" s="368"/>
      <c r="T736" s="374"/>
      <c r="U736" s="368"/>
      <c r="V736" s="374"/>
      <c r="W736" s="341"/>
      <c r="X736" s="342"/>
      <c r="Y736" s="341"/>
      <c r="Z736" s="403"/>
      <c r="AA736" s="368"/>
      <c r="AB736" s="368"/>
      <c r="AC736" s="374"/>
      <c r="AD736" s="571"/>
      <c r="AE736" s="553"/>
      <c r="AF736" s="575"/>
      <c r="AG736" s="376"/>
      <c r="AH736" s="344"/>
      <c r="AI736" s="432"/>
      <c r="AJ736" s="433"/>
      <c r="AK736" s="433"/>
      <c r="AL736" s="434"/>
      <c r="AM736" s="434"/>
      <c r="AN736" s="330">
        <f t="shared" si="35"/>
        <v>0</v>
      </c>
      <c r="AO736" s="434"/>
      <c r="AP736" s="434"/>
      <c r="AQ736" s="433"/>
      <c r="AR736" s="435"/>
      <c r="AS736" s="433"/>
      <c r="AT736" s="435"/>
      <c r="AU736" s="435"/>
      <c r="AV736" s="432"/>
      <c r="AW736" s="434"/>
    </row>
    <row r="737" spans="1:49" ht="16.5">
      <c r="A737" s="355">
        <v>68</v>
      </c>
      <c r="B737" s="290" t="s">
        <v>9</v>
      </c>
      <c r="C737" s="291" t="s">
        <v>641</v>
      </c>
      <c r="D737" s="290" t="s">
        <v>9</v>
      </c>
      <c r="E737" s="294" t="s">
        <v>431</v>
      </c>
      <c r="F737" s="555" t="s">
        <v>642</v>
      </c>
      <c r="G737" s="290" t="s">
        <v>9</v>
      </c>
      <c r="H737" s="294" t="s">
        <v>633</v>
      </c>
      <c r="I737" s="576">
        <v>4839</v>
      </c>
      <c r="J737" s="547" t="s">
        <v>206</v>
      </c>
      <c r="K737" s="563" t="s">
        <v>643</v>
      </c>
      <c r="L737" s="549"/>
      <c r="M737" s="547"/>
      <c r="N737" s="290" t="s">
        <v>9</v>
      </c>
      <c r="O737" s="294"/>
      <c r="P737" s="304"/>
      <c r="Q737" s="378"/>
      <c r="R737" s="293" t="s">
        <v>9</v>
      </c>
      <c r="S737" s="293" t="s">
        <v>8</v>
      </c>
      <c r="T737" s="295"/>
      <c r="U737" s="436"/>
      <c r="V737" s="437"/>
      <c r="W737" s="438"/>
      <c r="X737" s="439"/>
      <c r="Y737" s="438"/>
      <c r="Z737" s="446"/>
      <c r="AA737" s="293"/>
      <c r="AB737" s="351"/>
      <c r="AC737" s="305"/>
      <c r="AD737" s="304"/>
      <c r="AE737" s="305"/>
      <c r="AF737" s="358"/>
      <c r="AG737" s="358"/>
      <c r="AH737" s="307">
        <v>170000</v>
      </c>
      <c r="AI737" s="428">
        <f>+AH737*I737</f>
        <v>822630000</v>
      </c>
      <c r="AJ737" s="464"/>
      <c r="AK737" s="464"/>
      <c r="AL737" s="465"/>
      <c r="AM737" s="465"/>
      <c r="AN737" s="311">
        <f t="shared" si="35"/>
        <v>0</v>
      </c>
      <c r="AO737" s="465">
        <f>SUM(AN737:AN741)</f>
        <v>0</v>
      </c>
      <c r="AP737" s="310">
        <f>+AI737+AL737+AO737</f>
        <v>822630000</v>
      </c>
      <c r="AQ737" s="312">
        <v>0</v>
      </c>
      <c r="AR737" s="313">
        <v>0</v>
      </c>
      <c r="AS737" s="312">
        <v>0</v>
      </c>
      <c r="AT737" s="313">
        <f>AI737*5%</f>
        <v>41131500</v>
      </c>
      <c r="AU737" s="312">
        <f>0.5%*AI737</f>
        <v>4113150</v>
      </c>
      <c r="AV737" s="308">
        <f>SUM(AQ737:AU737)</f>
        <v>45244650</v>
      </c>
      <c r="AW737" s="314">
        <f>ROUND(AP737+AV737,-3)</f>
        <v>867875000</v>
      </c>
    </row>
    <row r="738" spans="1:49" ht="16.5">
      <c r="A738" s="316"/>
      <c r="B738" s="316" t="s">
        <v>4</v>
      </c>
      <c r="C738" s="317" t="s">
        <v>644</v>
      </c>
      <c r="D738" s="316" t="s">
        <v>4</v>
      </c>
      <c r="E738" s="317" t="s">
        <v>433</v>
      </c>
      <c r="F738" s="557"/>
      <c r="G738" s="316" t="s">
        <v>4</v>
      </c>
      <c r="H738" s="318" t="s">
        <v>211</v>
      </c>
      <c r="I738" s="561"/>
      <c r="J738" s="548"/>
      <c r="K738" s="564"/>
      <c r="L738" s="550"/>
      <c r="M738" s="548"/>
      <c r="N738" s="316" t="s">
        <v>4</v>
      </c>
      <c r="O738" s="317"/>
      <c r="P738" s="326"/>
      <c r="Q738" s="359"/>
      <c r="R738" s="31" t="s">
        <v>4</v>
      </c>
      <c r="S738" s="31" t="s">
        <v>3</v>
      </c>
      <c r="T738" s="315"/>
      <c r="U738" s="407"/>
      <c r="V738" s="334"/>
      <c r="W738" s="405"/>
      <c r="X738" s="406"/>
      <c r="Y738" s="405"/>
      <c r="Z738" s="440"/>
      <c r="AA738" s="31"/>
      <c r="AB738" s="32"/>
      <c r="AC738" s="327"/>
      <c r="AD738" s="326"/>
      <c r="AE738" s="327"/>
      <c r="AF738" s="360"/>
      <c r="AG738" s="360"/>
      <c r="AH738" s="313"/>
      <c r="AI738" s="428"/>
      <c r="AJ738" s="429"/>
      <c r="AK738" s="429"/>
      <c r="AL738" s="430"/>
      <c r="AM738" s="430"/>
      <c r="AN738" s="330">
        <f t="shared" si="35"/>
        <v>0</v>
      </c>
      <c r="AO738" s="430"/>
      <c r="AP738" s="430"/>
      <c r="AQ738" s="429"/>
      <c r="AR738" s="431"/>
      <c r="AS738" s="429"/>
      <c r="AT738" s="431"/>
      <c r="AU738" s="431"/>
      <c r="AV738" s="428"/>
      <c r="AW738" s="430"/>
    </row>
    <row r="739" spans="1:49" ht="16.5">
      <c r="A739" s="316"/>
      <c r="B739" s="316" t="s">
        <v>6</v>
      </c>
      <c r="C739" s="318" t="s">
        <v>604</v>
      </c>
      <c r="D739" s="316" t="s">
        <v>6</v>
      </c>
      <c r="E739" s="318" t="s">
        <v>258</v>
      </c>
      <c r="F739" s="557"/>
      <c r="G739" s="316" t="s">
        <v>6</v>
      </c>
      <c r="H739" s="318" t="s">
        <v>7</v>
      </c>
      <c r="I739" s="561"/>
      <c r="J739" s="548"/>
      <c r="K739" s="564"/>
      <c r="L739" s="550"/>
      <c r="M739" s="548"/>
      <c r="N739" s="316" t="s">
        <v>6</v>
      </c>
      <c r="O739" s="317"/>
      <c r="P739" s="326"/>
      <c r="Q739" s="359"/>
      <c r="R739" s="31"/>
      <c r="S739" s="31"/>
      <c r="T739" s="315"/>
      <c r="U739" s="407"/>
      <c r="V739" s="334"/>
      <c r="W739" s="405"/>
      <c r="X739" s="406"/>
      <c r="Y739" s="405"/>
      <c r="Z739" s="440"/>
      <c r="AA739" s="31"/>
      <c r="AB739" s="32"/>
      <c r="AC739" s="327"/>
      <c r="AD739" s="326"/>
      <c r="AE739" s="327"/>
      <c r="AF739" s="360"/>
      <c r="AG739" s="360"/>
      <c r="AH739" s="313"/>
      <c r="AI739" s="428"/>
      <c r="AJ739" s="429"/>
      <c r="AK739" s="429"/>
      <c r="AL739" s="430"/>
      <c r="AM739" s="430"/>
      <c r="AN739" s="330">
        <f t="shared" si="35"/>
        <v>0</v>
      </c>
      <c r="AO739" s="430"/>
      <c r="AP739" s="430"/>
      <c r="AQ739" s="429"/>
      <c r="AR739" s="431"/>
      <c r="AS739" s="429"/>
      <c r="AT739" s="431"/>
      <c r="AU739" s="431"/>
      <c r="AV739" s="428"/>
      <c r="AW739" s="430"/>
    </row>
    <row r="740" spans="1:49" ht="82.5">
      <c r="A740" s="316"/>
      <c r="B740" s="316" t="s">
        <v>2</v>
      </c>
      <c r="C740" s="317" t="s">
        <v>645</v>
      </c>
      <c r="D740" s="316" t="s">
        <v>2</v>
      </c>
      <c r="E740" s="317" t="s">
        <v>434</v>
      </c>
      <c r="F740" s="557"/>
      <c r="G740" s="316"/>
      <c r="H740" s="318"/>
      <c r="I740" s="561"/>
      <c r="J740" s="548"/>
      <c r="K740" s="564"/>
      <c r="L740" s="550"/>
      <c r="M740" s="548"/>
      <c r="N740" s="316"/>
      <c r="O740" s="317"/>
      <c r="P740" s="326"/>
      <c r="Q740" s="359"/>
      <c r="R740" s="31"/>
      <c r="S740" s="31"/>
      <c r="T740" s="315"/>
      <c r="U740" s="326"/>
      <c r="V740" s="334"/>
      <c r="W740" s="405"/>
      <c r="X740" s="406"/>
      <c r="Y740" s="405"/>
      <c r="Z740" s="440"/>
      <c r="AA740" s="31"/>
      <c r="AB740" s="32"/>
      <c r="AC740" s="327"/>
      <c r="AD740" s="326"/>
      <c r="AE740" s="327"/>
      <c r="AF740" s="360"/>
      <c r="AG740" s="360"/>
      <c r="AH740" s="313"/>
      <c r="AI740" s="329"/>
      <c r="AJ740" s="429"/>
      <c r="AK740" s="429"/>
      <c r="AL740" s="430"/>
      <c r="AM740" s="430"/>
      <c r="AN740" s="330">
        <f t="shared" si="35"/>
        <v>0</v>
      </c>
      <c r="AO740" s="430"/>
      <c r="AP740" s="314"/>
      <c r="AQ740" s="429"/>
      <c r="AR740" s="431"/>
      <c r="AS740" s="429"/>
      <c r="AT740" s="431"/>
      <c r="AU740" s="431"/>
      <c r="AV740" s="329"/>
      <c r="AW740" s="430"/>
    </row>
    <row r="741" spans="1:49" ht="16.5">
      <c r="A741" s="363"/>
      <c r="B741" s="363" t="s">
        <v>1</v>
      </c>
      <c r="C741" s="383" t="s">
        <v>646</v>
      </c>
      <c r="D741" s="363" t="s">
        <v>1</v>
      </c>
      <c r="E741" s="383" t="s">
        <v>435</v>
      </c>
      <c r="F741" s="558"/>
      <c r="G741" s="363"/>
      <c r="H741" s="365"/>
      <c r="I741" s="562"/>
      <c r="J741" s="553"/>
      <c r="K741" s="565"/>
      <c r="L741" s="554"/>
      <c r="M741" s="553"/>
      <c r="N741" s="363"/>
      <c r="O741" s="364"/>
      <c r="P741" s="366"/>
      <c r="Q741" s="367"/>
      <c r="R741" s="368"/>
      <c r="S741" s="368"/>
      <c r="T741" s="374"/>
      <c r="U741" s="408"/>
      <c r="V741" s="340"/>
      <c r="W741" s="409"/>
      <c r="X741" s="410"/>
      <c r="Y741" s="409"/>
      <c r="Z741" s="403"/>
      <c r="AA741" s="368"/>
      <c r="AB741" s="386"/>
      <c r="AC741" s="375"/>
      <c r="AD741" s="366"/>
      <c r="AE741" s="375"/>
      <c r="AF741" s="376"/>
      <c r="AG741" s="376"/>
      <c r="AH741" s="344"/>
      <c r="AI741" s="345"/>
      <c r="AJ741" s="433"/>
      <c r="AK741" s="433"/>
      <c r="AL741" s="434"/>
      <c r="AM741" s="434"/>
      <c r="AN741" s="330">
        <f t="shared" si="35"/>
        <v>0</v>
      </c>
      <c r="AO741" s="434"/>
      <c r="AP741" s="347"/>
      <c r="AQ741" s="433"/>
      <c r="AR741" s="344"/>
      <c r="AS741" s="346"/>
      <c r="AT741" s="344"/>
      <c r="AU741" s="346"/>
      <c r="AV741" s="345"/>
      <c r="AW741" s="347"/>
    </row>
    <row r="742" spans="1:49" ht="16.5">
      <c r="A742" s="355">
        <v>69</v>
      </c>
      <c r="B742" s="290" t="s">
        <v>9</v>
      </c>
      <c r="C742" s="291" t="s">
        <v>647</v>
      </c>
      <c r="D742" s="290" t="s">
        <v>9</v>
      </c>
      <c r="E742" s="294" t="s">
        <v>431</v>
      </c>
      <c r="F742" s="555" t="s">
        <v>648</v>
      </c>
      <c r="G742" s="290" t="s">
        <v>9</v>
      </c>
      <c r="H742" s="294"/>
      <c r="I742" s="576">
        <v>4850</v>
      </c>
      <c r="J742" s="547"/>
      <c r="K742" s="563"/>
      <c r="L742" s="549"/>
      <c r="M742" s="547"/>
      <c r="N742" s="290" t="s">
        <v>9</v>
      </c>
      <c r="O742" s="291"/>
      <c r="P742" s="293"/>
      <c r="Q742" s="356"/>
      <c r="R742" s="293" t="s">
        <v>9</v>
      </c>
      <c r="S742" s="293" t="s">
        <v>8</v>
      </c>
      <c r="T742" s="305"/>
      <c r="U742" s="304"/>
      <c r="V742" s="305"/>
      <c r="W742" s="438"/>
      <c r="X742" s="439"/>
      <c r="Y742" s="438"/>
      <c r="Z742" s="388"/>
      <c r="AA742" s="293"/>
      <c r="AB742" s="293"/>
      <c r="AC742" s="295"/>
      <c r="AD742" s="304"/>
      <c r="AE742" s="305"/>
      <c r="AF742" s="358"/>
      <c r="AG742" s="358"/>
      <c r="AH742" s="307">
        <v>170000</v>
      </c>
      <c r="AI742" s="428">
        <f>+AH742*I742</f>
        <v>824500000</v>
      </c>
      <c r="AJ742" s="464"/>
      <c r="AK742" s="464"/>
      <c r="AL742" s="465"/>
      <c r="AM742" s="465"/>
      <c r="AN742" s="311">
        <f t="shared" si="35"/>
        <v>0</v>
      </c>
      <c r="AO742" s="465">
        <f>SUM(AN742:AN746)</f>
        <v>0</v>
      </c>
      <c r="AP742" s="310">
        <f>+AI742+AL742+AO742</f>
        <v>824500000</v>
      </c>
      <c r="AQ742" s="312">
        <v>0</v>
      </c>
      <c r="AR742" s="313">
        <v>0</v>
      </c>
      <c r="AS742" s="312">
        <v>0</v>
      </c>
      <c r="AT742" s="313">
        <f>AI742*5%</f>
        <v>41225000</v>
      </c>
      <c r="AU742" s="312">
        <f>0.5%*AI742</f>
        <v>4122500</v>
      </c>
      <c r="AV742" s="308">
        <f>SUM(AQ742:AU742)</f>
        <v>45347500</v>
      </c>
      <c r="AW742" s="314">
        <f>ROUND(AP742+AV742,-3)</f>
        <v>869848000</v>
      </c>
    </row>
    <row r="743" spans="1:49" ht="16.5">
      <c r="A743" s="316"/>
      <c r="B743" s="316" t="s">
        <v>4</v>
      </c>
      <c r="C743" s="317"/>
      <c r="D743" s="316" t="s">
        <v>4</v>
      </c>
      <c r="E743" s="317" t="s">
        <v>433</v>
      </c>
      <c r="F743" s="557"/>
      <c r="G743" s="316" t="s">
        <v>4</v>
      </c>
      <c r="H743" s="318" t="s">
        <v>211</v>
      </c>
      <c r="I743" s="561"/>
      <c r="J743" s="548"/>
      <c r="K743" s="564"/>
      <c r="L743" s="550"/>
      <c r="M743" s="548"/>
      <c r="N743" s="316" t="s">
        <v>4</v>
      </c>
      <c r="O743" s="317"/>
      <c r="P743" s="31"/>
      <c r="Q743" s="414"/>
      <c r="R743" s="31"/>
      <c r="S743" s="31"/>
      <c r="T743" s="327"/>
      <c r="U743" s="326"/>
      <c r="V743" s="327"/>
      <c r="W743" s="405"/>
      <c r="X743" s="406"/>
      <c r="Y743" s="405"/>
      <c r="Z743" s="389"/>
      <c r="AA743" s="31"/>
      <c r="AB743" s="31"/>
      <c r="AC743" s="315"/>
      <c r="AD743" s="326"/>
      <c r="AE743" s="327"/>
      <c r="AF743" s="360"/>
      <c r="AG743" s="360"/>
      <c r="AH743" s="313"/>
      <c r="AI743" s="428"/>
      <c r="AJ743" s="312"/>
      <c r="AK743" s="429"/>
      <c r="AL743" s="430"/>
      <c r="AM743" s="430"/>
      <c r="AN743" s="330">
        <f t="shared" si="35"/>
        <v>0</v>
      </c>
      <c r="AO743" s="430"/>
      <c r="AP743" s="430"/>
      <c r="AQ743" s="429"/>
      <c r="AR743" s="431"/>
      <c r="AS743" s="429"/>
      <c r="AT743" s="431"/>
      <c r="AU743" s="431"/>
      <c r="AV743" s="428"/>
      <c r="AW743" s="430"/>
    </row>
    <row r="744" spans="1:49" ht="16.5">
      <c r="A744" s="316"/>
      <c r="B744" s="316" t="s">
        <v>6</v>
      </c>
      <c r="C744" s="318"/>
      <c r="D744" s="316" t="s">
        <v>6</v>
      </c>
      <c r="E744" s="318" t="s">
        <v>258</v>
      </c>
      <c r="F744" s="557"/>
      <c r="G744" s="316" t="s">
        <v>6</v>
      </c>
      <c r="H744" s="318" t="s">
        <v>7</v>
      </c>
      <c r="I744" s="561"/>
      <c r="J744" s="548"/>
      <c r="K744" s="564"/>
      <c r="L744" s="550"/>
      <c r="M744" s="548"/>
      <c r="N744" s="316" t="s">
        <v>6</v>
      </c>
      <c r="O744" s="318"/>
      <c r="P744" s="31"/>
      <c r="Q744" s="414"/>
      <c r="R744" s="31" t="s">
        <v>4</v>
      </c>
      <c r="S744" s="31" t="s">
        <v>3</v>
      </c>
      <c r="T744" s="327"/>
      <c r="U744" s="326"/>
      <c r="V744" s="327"/>
      <c r="W744" s="405"/>
      <c r="X744" s="406"/>
      <c r="Y744" s="405"/>
      <c r="Z744" s="389"/>
      <c r="AA744" s="31"/>
      <c r="AB744" s="31"/>
      <c r="AC744" s="315"/>
      <c r="AD744" s="326"/>
      <c r="AE744" s="327"/>
      <c r="AF744" s="360"/>
      <c r="AG744" s="360"/>
      <c r="AH744" s="313"/>
      <c r="AI744" s="428"/>
      <c r="AJ744" s="429"/>
      <c r="AK744" s="429"/>
      <c r="AL744" s="430"/>
      <c r="AM744" s="430"/>
      <c r="AN744" s="330">
        <f t="shared" si="35"/>
        <v>0</v>
      </c>
      <c r="AO744" s="430"/>
      <c r="AP744" s="430"/>
      <c r="AQ744" s="429"/>
      <c r="AR744" s="431"/>
      <c r="AS744" s="429"/>
      <c r="AT744" s="431"/>
      <c r="AU744" s="431"/>
      <c r="AV744" s="428"/>
      <c r="AW744" s="430"/>
    </row>
    <row r="745" spans="1:49" ht="82.5">
      <c r="A745" s="316"/>
      <c r="B745" s="316" t="s">
        <v>2</v>
      </c>
      <c r="C745" s="317"/>
      <c r="D745" s="316" t="s">
        <v>2</v>
      </c>
      <c r="E745" s="317" t="s">
        <v>434</v>
      </c>
      <c r="F745" s="557"/>
      <c r="G745" s="316"/>
      <c r="H745" s="318"/>
      <c r="I745" s="561"/>
      <c r="J745" s="548"/>
      <c r="K745" s="564"/>
      <c r="L745" s="550"/>
      <c r="M745" s="548"/>
      <c r="N745" s="316"/>
      <c r="O745" s="318"/>
      <c r="P745" s="31"/>
      <c r="Q745" s="414"/>
      <c r="R745" s="31"/>
      <c r="S745" s="31"/>
      <c r="T745" s="327"/>
      <c r="U745" s="326"/>
      <c r="V745" s="327"/>
      <c r="W745" s="405"/>
      <c r="X745" s="406"/>
      <c r="Y745" s="405"/>
      <c r="Z745" s="389"/>
      <c r="AA745" s="31"/>
      <c r="AB745" s="31"/>
      <c r="AC745" s="315"/>
      <c r="AD745" s="326"/>
      <c r="AE745" s="327"/>
      <c r="AF745" s="360"/>
      <c r="AG745" s="360"/>
      <c r="AH745" s="313"/>
      <c r="AI745" s="428"/>
      <c r="AJ745" s="429"/>
      <c r="AK745" s="429"/>
      <c r="AL745" s="430"/>
      <c r="AM745" s="430"/>
      <c r="AN745" s="330">
        <f t="shared" si="35"/>
        <v>0</v>
      </c>
      <c r="AO745" s="430"/>
      <c r="AP745" s="430"/>
      <c r="AQ745" s="429"/>
      <c r="AR745" s="431"/>
      <c r="AS745" s="429"/>
      <c r="AT745" s="431"/>
      <c r="AU745" s="431"/>
      <c r="AV745" s="428"/>
      <c r="AW745" s="430"/>
    </row>
    <row r="746" spans="1:49" ht="16.5">
      <c r="A746" s="363"/>
      <c r="B746" s="363" t="s">
        <v>1</v>
      </c>
      <c r="C746" s="423"/>
      <c r="D746" s="363" t="s">
        <v>1</v>
      </c>
      <c r="E746" s="383" t="s">
        <v>435</v>
      </c>
      <c r="F746" s="558"/>
      <c r="G746" s="363"/>
      <c r="H746" s="365"/>
      <c r="I746" s="562"/>
      <c r="J746" s="553"/>
      <c r="K746" s="565"/>
      <c r="L746" s="554"/>
      <c r="M746" s="553"/>
      <c r="N746" s="363"/>
      <c r="O746" s="365"/>
      <c r="P746" s="368"/>
      <c r="Q746" s="384"/>
      <c r="R746" s="368"/>
      <c r="S746" s="368"/>
      <c r="T746" s="375"/>
      <c r="U746" s="366"/>
      <c r="V746" s="375"/>
      <c r="W746" s="409"/>
      <c r="X746" s="410"/>
      <c r="Y746" s="409"/>
      <c r="Z746" s="412"/>
      <c r="AA746" s="368"/>
      <c r="AB746" s="368"/>
      <c r="AC746" s="374"/>
      <c r="AD746" s="366"/>
      <c r="AE746" s="375"/>
      <c r="AF746" s="376"/>
      <c r="AG746" s="376"/>
      <c r="AH746" s="344"/>
      <c r="AI746" s="432"/>
      <c r="AJ746" s="433"/>
      <c r="AK746" s="433"/>
      <c r="AL746" s="434"/>
      <c r="AM746" s="434"/>
      <c r="AN746" s="330">
        <f t="shared" si="35"/>
        <v>0</v>
      </c>
      <c r="AO746" s="434"/>
      <c r="AP746" s="434"/>
      <c r="AQ746" s="433"/>
      <c r="AR746" s="435"/>
      <c r="AS746" s="433"/>
      <c r="AT746" s="435"/>
      <c r="AU746" s="435"/>
      <c r="AV746" s="432"/>
      <c r="AW746" s="434"/>
    </row>
    <row r="747" spans="1:49" ht="16.5">
      <c r="A747" s="355">
        <v>70</v>
      </c>
      <c r="B747" s="290" t="s">
        <v>9</v>
      </c>
      <c r="C747" s="291" t="s">
        <v>649</v>
      </c>
      <c r="D747" s="290" t="s">
        <v>9</v>
      </c>
      <c r="E747" s="294" t="s">
        <v>431</v>
      </c>
      <c r="F747" s="543" t="s">
        <v>650</v>
      </c>
      <c r="G747" s="290" t="s">
        <v>9</v>
      </c>
      <c r="H747" s="294"/>
      <c r="I747" s="545">
        <v>112</v>
      </c>
      <c r="J747" s="547"/>
      <c r="K747" s="549"/>
      <c r="L747" s="547"/>
      <c r="M747" s="547"/>
      <c r="N747" s="290" t="s">
        <v>9</v>
      </c>
      <c r="O747" s="291"/>
      <c r="P747" s="293"/>
      <c r="Q747" s="356"/>
      <c r="R747" s="293"/>
      <c r="S747" s="293"/>
      <c r="T747" s="295"/>
      <c r="U747" s="293"/>
      <c r="V747" s="295"/>
      <c r="W747" s="393"/>
      <c r="X747" s="394"/>
      <c r="Y747" s="393"/>
      <c r="Z747" s="388"/>
      <c r="AA747" s="293"/>
      <c r="AB747" s="293"/>
      <c r="AC747" s="295"/>
      <c r="AD747" s="293"/>
      <c r="AE747" s="295"/>
      <c r="AF747" s="291"/>
      <c r="AG747" s="291"/>
      <c r="AH747" s="307">
        <v>170000</v>
      </c>
      <c r="AI747" s="428">
        <f>+AH747*I747</f>
        <v>19040000</v>
      </c>
      <c r="AJ747" s="464"/>
      <c r="AK747" s="464"/>
      <c r="AL747" s="465"/>
      <c r="AM747" s="465"/>
      <c r="AN747" s="311">
        <f t="shared" si="35"/>
        <v>0</v>
      </c>
      <c r="AO747" s="465">
        <f>SUM(AN747:AN751)</f>
        <v>0</v>
      </c>
      <c r="AP747" s="310">
        <f>+AI747+AL747+AO747</f>
        <v>19040000</v>
      </c>
      <c r="AQ747" s="312">
        <v>0</v>
      </c>
      <c r="AR747" s="313">
        <v>0</v>
      </c>
      <c r="AS747" s="312">
        <v>0</v>
      </c>
      <c r="AT747" s="313">
        <f>AI747*5%</f>
        <v>952000</v>
      </c>
      <c r="AU747" s="312">
        <f>0.5%*AI747</f>
        <v>95200</v>
      </c>
      <c r="AV747" s="308">
        <f>SUM(AQ747:AU747)</f>
        <v>1047200</v>
      </c>
      <c r="AW747" s="314">
        <f>ROUND(AP747+AV747,-3)</f>
        <v>20087000</v>
      </c>
    </row>
    <row r="748" spans="1:49" ht="16.5">
      <c r="A748" s="316"/>
      <c r="B748" s="316" t="s">
        <v>4</v>
      </c>
      <c r="C748" s="317"/>
      <c r="D748" s="316" t="s">
        <v>4</v>
      </c>
      <c r="E748" s="317" t="s">
        <v>433</v>
      </c>
      <c r="F748" s="544"/>
      <c r="G748" s="316" t="s">
        <v>4</v>
      </c>
      <c r="H748" s="318" t="s">
        <v>211</v>
      </c>
      <c r="I748" s="546"/>
      <c r="J748" s="548"/>
      <c r="K748" s="550"/>
      <c r="L748" s="548"/>
      <c r="M748" s="548"/>
      <c r="N748" s="316" t="s">
        <v>4</v>
      </c>
      <c r="O748" s="317"/>
      <c r="P748" s="31"/>
      <c r="Q748" s="414"/>
      <c r="R748" s="31" t="s">
        <v>9</v>
      </c>
      <c r="S748" s="31" t="s">
        <v>8</v>
      </c>
      <c r="T748" s="315"/>
      <c r="U748" s="31"/>
      <c r="V748" s="315"/>
      <c r="W748" s="335"/>
      <c r="X748" s="336"/>
      <c r="Y748" s="335"/>
      <c r="Z748" s="389"/>
      <c r="AA748" s="31"/>
      <c r="AB748" s="31"/>
      <c r="AC748" s="315"/>
      <c r="AD748" s="31"/>
      <c r="AE748" s="315"/>
      <c r="AF748" s="318"/>
      <c r="AG748" s="318"/>
      <c r="AH748" s="313"/>
      <c r="AI748" s="428"/>
      <c r="AJ748" s="429"/>
      <c r="AK748" s="429"/>
      <c r="AL748" s="430"/>
      <c r="AM748" s="430"/>
      <c r="AN748" s="330">
        <f t="shared" si="35"/>
        <v>0</v>
      </c>
      <c r="AO748" s="430"/>
      <c r="AP748" s="430"/>
      <c r="AQ748" s="429"/>
      <c r="AR748" s="431"/>
      <c r="AS748" s="429"/>
      <c r="AT748" s="431"/>
      <c r="AU748" s="431"/>
      <c r="AV748" s="428"/>
      <c r="AW748" s="430"/>
    </row>
    <row r="749" spans="1:49" ht="16.5">
      <c r="A749" s="316"/>
      <c r="B749" s="316" t="s">
        <v>6</v>
      </c>
      <c r="C749" s="318"/>
      <c r="D749" s="316" t="s">
        <v>6</v>
      </c>
      <c r="E749" s="318" t="s">
        <v>258</v>
      </c>
      <c r="F749" s="544"/>
      <c r="G749" s="316" t="s">
        <v>6</v>
      </c>
      <c r="H749" s="318" t="s">
        <v>7</v>
      </c>
      <c r="I749" s="546"/>
      <c r="J749" s="548"/>
      <c r="K749" s="550"/>
      <c r="L749" s="548"/>
      <c r="M749" s="548"/>
      <c r="N749" s="316" t="s">
        <v>6</v>
      </c>
      <c r="O749" s="317"/>
      <c r="P749" s="31"/>
      <c r="Q749" s="414"/>
      <c r="R749" s="31"/>
      <c r="S749" s="31"/>
      <c r="T749" s="315"/>
      <c r="U749" s="31"/>
      <c r="V749" s="315"/>
      <c r="W749" s="335"/>
      <c r="X749" s="336"/>
      <c r="Y749" s="335"/>
      <c r="Z749" s="389"/>
      <c r="AA749" s="31"/>
      <c r="AB749" s="31"/>
      <c r="AC749" s="315"/>
      <c r="AD749" s="31"/>
      <c r="AE749" s="315"/>
      <c r="AF749" s="318"/>
      <c r="AG749" s="318"/>
      <c r="AH749" s="313"/>
      <c r="AI749" s="329"/>
      <c r="AJ749" s="429"/>
      <c r="AK749" s="312"/>
      <c r="AL749" s="430"/>
      <c r="AM749" s="430"/>
      <c r="AN749" s="330">
        <f t="shared" si="35"/>
        <v>0</v>
      </c>
      <c r="AO749" s="430"/>
      <c r="AP749" s="314"/>
      <c r="AQ749" s="429"/>
      <c r="AR749" s="313"/>
      <c r="AS749" s="312"/>
      <c r="AT749" s="313"/>
      <c r="AU749" s="312"/>
      <c r="AV749" s="329"/>
      <c r="AW749" s="314"/>
    </row>
    <row r="750" spans="1:49" ht="82.5">
      <c r="A750" s="316"/>
      <c r="B750" s="316" t="s">
        <v>2</v>
      </c>
      <c r="C750" s="317"/>
      <c r="D750" s="316" t="s">
        <v>2</v>
      </c>
      <c r="E750" s="317" t="s">
        <v>434</v>
      </c>
      <c r="F750" s="544"/>
      <c r="G750" s="316"/>
      <c r="H750" s="318"/>
      <c r="I750" s="546"/>
      <c r="J750" s="548"/>
      <c r="K750" s="550"/>
      <c r="L750" s="548"/>
      <c r="M750" s="548"/>
      <c r="N750" s="316"/>
      <c r="O750" s="318"/>
      <c r="P750" s="31"/>
      <c r="Q750" s="414"/>
      <c r="R750" s="31" t="s">
        <v>4</v>
      </c>
      <c r="S750" s="31" t="s">
        <v>3</v>
      </c>
      <c r="T750" s="315"/>
      <c r="U750" s="31"/>
      <c r="V750" s="315"/>
      <c r="W750" s="335"/>
      <c r="X750" s="336"/>
      <c r="Y750" s="335"/>
      <c r="Z750" s="389"/>
      <c r="AA750" s="31"/>
      <c r="AB750" s="31"/>
      <c r="AC750" s="315"/>
      <c r="AD750" s="31"/>
      <c r="AE750" s="315"/>
      <c r="AF750" s="318"/>
      <c r="AG750" s="318"/>
      <c r="AH750" s="313"/>
      <c r="AI750" s="428"/>
      <c r="AJ750" s="429"/>
      <c r="AK750" s="312"/>
      <c r="AL750" s="430"/>
      <c r="AM750" s="430"/>
      <c r="AN750" s="330">
        <f t="shared" si="35"/>
        <v>0</v>
      </c>
      <c r="AO750" s="430"/>
      <c r="AP750" s="430"/>
      <c r="AQ750" s="429"/>
      <c r="AR750" s="431"/>
      <c r="AS750" s="429"/>
      <c r="AT750" s="431"/>
      <c r="AU750" s="431"/>
      <c r="AV750" s="428"/>
      <c r="AW750" s="430"/>
    </row>
    <row r="751" spans="1:49" ht="16.5">
      <c r="A751" s="316"/>
      <c r="B751" s="316" t="s">
        <v>1</v>
      </c>
      <c r="C751" s="331"/>
      <c r="D751" s="316" t="s">
        <v>1</v>
      </c>
      <c r="E751" s="379" t="s">
        <v>435</v>
      </c>
      <c r="F751" s="544"/>
      <c r="G751" s="316"/>
      <c r="H751" s="318"/>
      <c r="I751" s="546"/>
      <c r="J751" s="548"/>
      <c r="K751" s="550"/>
      <c r="L751" s="548"/>
      <c r="M751" s="548"/>
      <c r="N751" s="316"/>
      <c r="O751" s="318"/>
      <c r="P751" s="31"/>
      <c r="Q751" s="414"/>
      <c r="R751" s="31"/>
      <c r="S751" s="31"/>
      <c r="T751" s="315"/>
      <c r="U751" s="31"/>
      <c r="V751" s="315"/>
      <c r="W751" s="335"/>
      <c r="X751" s="336"/>
      <c r="Y751" s="335"/>
      <c r="Z751" s="389"/>
      <c r="AA751" s="31"/>
      <c r="AB751" s="31"/>
      <c r="AC751" s="315"/>
      <c r="AD751" s="31"/>
      <c r="AE751" s="315"/>
      <c r="AF751" s="318"/>
      <c r="AG751" s="318"/>
      <c r="AH751" s="344"/>
      <c r="AI751" s="432"/>
      <c r="AJ751" s="433"/>
      <c r="AK751" s="346"/>
      <c r="AL751" s="434"/>
      <c r="AM751" s="434"/>
      <c r="AN751" s="330">
        <f t="shared" si="35"/>
        <v>0</v>
      </c>
      <c r="AO751" s="434"/>
      <c r="AP751" s="434"/>
      <c r="AQ751" s="433"/>
      <c r="AR751" s="435"/>
      <c r="AS751" s="433"/>
      <c r="AT751" s="435"/>
      <c r="AU751" s="435"/>
      <c r="AV751" s="432"/>
      <c r="AW751" s="434"/>
    </row>
    <row r="752" spans="1:49" ht="16.5">
      <c r="A752" s="355">
        <v>71</v>
      </c>
      <c r="B752" s="290" t="s">
        <v>9</v>
      </c>
      <c r="C752" s="291" t="s">
        <v>649</v>
      </c>
      <c r="D752" s="290" t="s">
        <v>9</v>
      </c>
      <c r="E752" s="294" t="s">
        <v>431</v>
      </c>
      <c r="F752" s="543" t="s">
        <v>651</v>
      </c>
      <c r="G752" s="290" t="s">
        <v>9</v>
      </c>
      <c r="H752" s="294"/>
      <c r="I752" s="545">
        <v>6857</v>
      </c>
      <c r="J752" s="547"/>
      <c r="K752" s="549"/>
      <c r="L752" s="547"/>
      <c r="M752" s="547"/>
      <c r="N752" s="290" t="s">
        <v>9</v>
      </c>
      <c r="O752" s="291"/>
      <c r="P752" s="293"/>
      <c r="Q752" s="356"/>
      <c r="R752" s="293" t="s">
        <v>9</v>
      </c>
      <c r="S752" s="293" t="s">
        <v>8</v>
      </c>
      <c r="T752" s="295"/>
      <c r="U752" s="293"/>
      <c r="V752" s="295"/>
      <c r="W752" s="393"/>
      <c r="X752" s="394"/>
      <c r="Y752" s="393"/>
      <c r="Z752" s="388"/>
      <c r="AA752" s="293"/>
      <c r="AB752" s="293"/>
      <c r="AC752" s="295"/>
      <c r="AD752" s="293"/>
      <c r="AE752" s="295"/>
      <c r="AF752" s="295"/>
      <c r="AG752" s="315"/>
      <c r="AH752" s="313">
        <v>170000</v>
      </c>
      <c r="AI752" s="428">
        <f>+AH752*I752</f>
        <v>1165690000</v>
      </c>
      <c r="AJ752" s="429"/>
      <c r="AK752" s="312"/>
      <c r="AL752" s="430"/>
      <c r="AM752" s="430"/>
      <c r="AN752" s="311">
        <f t="shared" si="35"/>
        <v>0</v>
      </c>
      <c r="AO752" s="430">
        <f>SUM(AN752:AN756)</f>
        <v>0</v>
      </c>
      <c r="AP752" s="310">
        <f>+AI752+AL752+AO752</f>
        <v>1165690000</v>
      </c>
      <c r="AQ752" s="312">
        <v>0</v>
      </c>
      <c r="AR752" s="313">
        <v>0</v>
      </c>
      <c r="AS752" s="312">
        <v>0</v>
      </c>
      <c r="AT752" s="313">
        <f>AI752*5%</f>
        <v>58284500</v>
      </c>
      <c r="AU752" s="312">
        <f>0.5%*AI752</f>
        <v>5828450</v>
      </c>
      <c r="AV752" s="308">
        <f>SUM(AQ752:AU752)</f>
        <v>64112950</v>
      </c>
      <c r="AW752" s="314">
        <f>ROUND(AP752+AV752,-3)</f>
        <v>1229803000</v>
      </c>
    </row>
    <row r="753" spans="1:50" ht="16.5">
      <c r="A753" s="316"/>
      <c r="B753" s="316" t="s">
        <v>4</v>
      </c>
      <c r="C753" s="317"/>
      <c r="D753" s="316" t="s">
        <v>4</v>
      </c>
      <c r="E753" s="317" t="s">
        <v>433</v>
      </c>
      <c r="F753" s="544"/>
      <c r="G753" s="316" t="s">
        <v>4</v>
      </c>
      <c r="H753" s="318" t="s">
        <v>211</v>
      </c>
      <c r="I753" s="546"/>
      <c r="J753" s="548"/>
      <c r="K753" s="550"/>
      <c r="L753" s="548"/>
      <c r="M753" s="548"/>
      <c r="N753" s="316" t="s">
        <v>4</v>
      </c>
      <c r="O753" s="317"/>
      <c r="P753" s="31"/>
      <c r="Q753" s="414"/>
      <c r="R753" s="31"/>
      <c r="S753" s="31"/>
      <c r="T753" s="315"/>
      <c r="U753" s="31"/>
      <c r="V753" s="315"/>
      <c r="W753" s="335"/>
      <c r="X753" s="336"/>
      <c r="Y753" s="335"/>
      <c r="Z753" s="389"/>
      <c r="AA753" s="31"/>
      <c r="AB753" s="31"/>
      <c r="AC753" s="315"/>
      <c r="AD753" s="31"/>
      <c r="AE753" s="315"/>
      <c r="AF753" s="315"/>
      <c r="AG753" s="315"/>
      <c r="AH753" s="313"/>
      <c r="AI753" s="428"/>
      <c r="AJ753" s="429"/>
      <c r="AK753" s="312"/>
      <c r="AL753" s="430"/>
      <c r="AM753" s="430"/>
      <c r="AN753" s="330">
        <f t="shared" si="35"/>
        <v>0</v>
      </c>
      <c r="AO753" s="430"/>
      <c r="AP753" s="430"/>
      <c r="AQ753" s="429"/>
      <c r="AR753" s="431"/>
      <c r="AS753" s="429"/>
      <c r="AT753" s="431"/>
      <c r="AU753" s="431"/>
      <c r="AV753" s="428"/>
      <c r="AW753" s="430"/>
    </row>
    <row r="754" spans="1:50" ht="16.5">
      <c r="A754" s="316"/>
      <c r="B754" s="316" t="s">
        <v>6</v>
      </c>
      <c r="C754" s="318"/>
      <c r="D754" s="316" t="s">
        <v>6</v>
      </c>
      <c r="E754" s="318" t="s">
        <v>258</v>
      </c>
      <c r="F754" s="544"/>
      <c r="G754" s="316" t="s">
        <v>6</v>
      </c>
      <c r="H754" s="318" t="s">
        <v>7</v>
      </c>
      <c r="I754" s="546"/>
      <c r="J754" s="548"/>
      <c r="K754" s="550"/>
      <c r="L754" s="548"/>
      <c r="M754" s="548"/>
      <c r="N754" s="316" t="s">
        <v>6</v>
      </c>
      <c r="O754" s="317"/>
      <c r="P754" s="31"/>
      <c r="Q754" s="414"/>
      <c r="R754" s="31" t="s">
        <v>4</v>
      </c>
      <c r="S754" s="31" t="s">
        <v>3</v>
      </c>
      <c r="T754" s="315"/>
      <c r="U754" s="31"/>
      <c r="V754" s="315"/>
      <c r="W754" s="335"/>
      <c r="X754" s="336"/>
      <c r="Y754" s="335"/>
      <c r="Z754" s="389"/>
      <c r="AA754" s="31"/>
      <c r="AB754" s="31"/>
      <c r="AC754" s="315"/>
      <c r="AD754" s="31"/>
      <c r="AE754" s="315"/>
      <c r="AF754" s="315"/>
      <c r="AG754" s="315"/>
      <c r="AH754" s="313"/>
      <c r="AI754" s="428"/>
      <c r="AJ754" s="429"/>
      <c r="AK754" s="429"/>
      <c r="AL754" s="430"/>
      <c r="AM754" s="430"/>
      <c r="AN754" s="330">
        <f t="shared" si="35"/>
        <v>0</v>
      </c>
      <c r="AO754" s="430"/>
      <c r="AP754" s="430"/>
      <c r="AQ754" s="429"/>
      <c r="AR754" s="431"/>
      <c r="AS754" s="429"/>
      <c r="AT754" s="431"/>
      <c r="AU754" s="431"/>
      <c r="AV754" s="428"/>
      <c r="AW754" s="430"/>
    </row>
    <row r="755" spans="1:50" ht="82.5">
      <c r="A755" s="316"/>
      <c r="B755" s="316" t="s">
        <v>2</v>
      </c>
      <c r="C755" s="317"/>
      <c r="D755" s="316" t="s">
        <v>2</v>
      </c>
      <c r="E755" s="317" t="s">
        <v>434</v>
      </c>
      <c r="F755" s="544"/>
      <c r="G755" s="316"/>
      <c r="H755" s="318"/>
      <c r="I755" s="546"/>
      <c r="J755" s="548"/>
      <c r="K755" s="550"/>
      <c r="L755" s="548"/>
      <c r="M755" s="548"/>
      <c r="N755" s="316"/>
      <c r="O755" s="317"/>
      <c r="P755" s="31"/>
      <c r="Q755" s="414"/>
      <c r="R755" s="31"/>
      <c r="S755" s="31"/>
      <c r="T755" s="315"/>
      <c r="U755" s="31"/>
      <c r="V755" s="315"/>
      <c r="W755" s="335"/>
      <c r="X755" s="336"/>
      <c r="Y755" s="335"/>
      <c r="Z755" s="389"/>
      <c r="AA755" s="31"/>
      <c r="AB755" s="31"/>
      <c r="AC755" s="315"/>
      <c r="AD755" s="31"/>
      <c r="AE755" s="315"/>
      <c r="AF755" s="315"/>
      <c r="AG755" s="315"/>
      <c r="AH755" s="313"/>
      <c r="AI755" s="428"/>
      <c r="AJ755" s="429"/>
      <c r="AK755" s="429"/>
      <c r="AL755" s="430"/>
      <c r="AM755" s="430"/>
      <c r="AN755" s="330">
        <f t="shared" si="35"/>
        <v>0</v>
      </c>
      <c r="AO755" s="430"/>
      <c r="AP755" s="430"/>
      <c r="AQ755" s="429"/>
      <c r="AR755" s="431"/>
      <c r="AS755" s="429"/>
      <c r="AT755" s="431"/>
      <c r="AU755" s="431"/>
      <c r="AV755" s="428"/>
      <c r="AW755" s="430"/>
    </row>
    <row r="756" spans="1:50" ht="16.5">
      <c r="A756" s="363"/>
      <c r="B756" s="363" t="s">
        <v>1</v>
      </c>
      <c r="C756" s="423"/>
      <c r="D756" s="363" t="s">
        <v>1</v>
      </c>
      <c r="E756" s="383" t="s">
        <v>435</v>
      </c>
      <c r="F756" s="551"/>
      <c r="G756" s="363"/>
      <c r="H756" s="365"/>
      <c r="I756" s="552"/>
      <c r="J756" s="553"/>
      <c r="K756" s="554"/>
      <c r="L756" s="553"/>
      <c r="M756" s="553"/>
      <c r="N756" s="363"/>
      <c r="O756" s="365"/>
      <c r="P756" s="368"/>
      <c r="Q756" s="384"/>
      <c r="R756" s="368"/>
      <c r="S756" s="368"/>
      <c r="T756" s="374"/>
      <c r="U756" s="368"/>
      <c r="V756" s="374"/>
      <c r="W756" s="341"/>
      <c r="X756" s="342"/>
      <c r="Y756" s="341"/>
      <c r="Z756" s="412"/>
      <c r="AA756" s="368"/>
      <c r="AB756" s="368"/>
      <c r="AC756" s="374"/>
      <c r="AD756" s="368"/>
      <c r="AE756" s="374"/>
      <c r="AF756" s="374"/>
      <c r="AG756" s="374"/>
      <c r="AH756" s="344"/>
      <c r="AI756" s="432"/>
      <c r="AJ756" s="433"/>
      <c r="AK756" s="433"/>
      <c r="AL756" s="434"/>
      <c r="AM756" s="434"/>
      <c r="AN756" s="479">
        <f t="shared" si="35"/>
        <v>0</v>
      </c>
      <c r="AO756" s="434"/>
      <c r="AP756" s="434"/>
      <c r="AQ756" s="433"/>
      <c r="AR756" s="435"/>
      <c r="AS756" s="433"/>
      <c r="AT756" s="435"/>
      <c r="AU756" s="435"/>
      <c r="AV756" s="432"/>
      <c r="AW756" s="434"/>
      <c r="AX756" s="483">
        <f>SUM(AW11:AW756)</f>
        <v>23556064000</v>
      </c>
    </row>
    <row r="757" spans="1:50">
      <c r="AW757" s="483"/>
    </row>
    <row r="763" spans="1:50">
      <c r="AW763" s="484"/>
    </row>
  </sheetData>
  <mergeCells count="5684">
    <mergeCell ref="F87:F114"/>
    <mergeCell ref="I87:I114"/>
    <mergeCell ref="J87:J114"/>
    <mergeCell ref="K87:K114"/>
    <mergeCell ref="L87:L114"/>
    <mergeCell ref="M87:M114"/>
    <mergeCell ref="F115:F123"/>
    <mergeCell ref="I115:I123"/>
    <mergeCell ref="J115:J123"/>
    <mergeCell ref="K115:K123"/>
    <mergeCell ref="L115:L123"/>
    <mergeCell ref="F11:F57"/>
    <mergeCell ref="I11:I57"/>
    <mergeCell ref="J11:J57"/>
    <mergeCell ref="K11:K57"/>
    <mergeCell ref="L11:L57"/>
    <mergeCell ref="M11:M57"/>
    <mergeCell ref="F58:F75"/>
    <mergeCell ref="I58:I75"/>
    <mergeCell ref="J58:J75"/>
    <mergeCell ref="K58:K75"/>
    <mergeCell ref="L58:L75"/>
    <mergeCell ref="M58:M75"/>
    <mergeCell ref="F76:F86"/>
    <mergeCell ref="I76:I86"/>
    <mergeCell ref="J76:J86"/>
    <mergeCell ref="K76:K86"/>
    <mergeCell ref="L76:L86"/>
    <mergeCell ref="M76:M86"/>
    <mergeCell ref="M115:M123"/>
    <mergeCell ref="XFB282:XFB283"/>
    <mergeCell ref="XFC282:XFC283"/>
    <mergeCell ref="XFD282:XFD283"/>
    <mergeCell ref="XED282:XED283"/>
    <mergeCell ref="XEG282:XEG283"/>
    <mergeCell ref="XEH282:XEH283"/>
    <mergeCell ref="XEI282:XEI283"/>
    <mergeCell ref="XEJ282:XEJ283"/>
    <mergeCell ref="XEK282:XEK283"/>
    <mergeCell ref="XDD282:XDD283"/>
    <mergeCell ref="XDE282:XDE283"/>
    <mergeCell ref="XDV282:XDV283"/>
    <mergeCell ref="XDW282:XDW283"/>
    <mergeCell ref="XDX282:XDX283"/>
    <mergeCell ref="XDZ282:XEA283"/>
    <mergeCell ref="XCR282:XCR283"/>
    <mergeCell ref="XCT282:XCU283"/>
    <mergeCell ref="XCX282:XCX283"/>
    <mergeCell ref="XDA282:XDA283"/>
    <mergeCell ref="XDB282:XDB283"/>
    <mergeCell ref="XDC282:XDC283"/>
    <mergeCell ref="XBV282:XBV283"/>
    <mergeCell ref="XBW282:XBW283"/>
    <mergeCell ref="XBX282:XBX283"/>
    <mergeCell ref="XBY282:XBY283"/>
    <mergeCell ref="XCP282:XCP283"/>
    <mergeCell ref="XCQ282:XCQ283"/>
    <mergeCell ref="XBJ282:XBJ283"/>
    <mergeCell ref="XBK282:XBK283"/>
    <mergeCell ref="XBL282:XBL283"/>
    <mergeCell ref="XBN282:XBO283"/>
    <mergeCell ref="XBR282:XBR283"/>
    <mergeCell ref="XBU282:XBU283"/>
    <mergeCell ref="XAL282:XAL283"/>
    <mergeCell ref="XAO282:XAO283"/>
    <mergeCell ref="XAP282:XAP283"/>
    <mergeCell ref="XAQ282:XAQ283"/>
    <mergeCell ref="XAR282:XAR283"/>
    <mergeCell ref="XAS282:XAS283"/>
    <mergeCell ref="WZL282:WZL283"/>
    <mergeCell ref="WZM282:WZM283"/>
    <mergeCell ref="XAD282:XAD283"/>
    <mergeCell ref="XAE282:XAE283"/>
    <mergeCell ref="XAF282:XAF283"/>
    <mergeCell ref="XAH282:XAI283"/>
    <mergeCell ref="WYZ282:WYZ283"/>
    <mergeCell ref="WZB282:WZC283"/>
    <mergeCell ref="WZF282:WZF283"/>
    <mergeCell ref="WZI282:WZI283"/>
    <mergeCell ref="WZJ282:WZJ283"/>
    <mergeCell ref="WZK282:WZK283"/>
    <mergeCell ref="WYD282:WYD283"/>
    <mergeCell ref="WYE282:WYE283"/>
    <mergeCell ref="WYF282:WYF283"/>
    <mergeCell ref="WYG282:WYG283"/>
    <mergeCell ref="WYX282:WYX283"/>
    <mergeCell ref="WYY282:WYY283"/>
    <mergeCell ref="WXR282:WXR283"/>
    <mergeCell ref="WXS282:WXS283"/>
    <mergeCell ref="WXT282:WXT283"/>
    <mergeCell ref="WXV282:WXW283"/>
    <mergeCell ref="WXZ282:WXZ283"/>
    <mergeCell ref="WYC282:WYC283"/>
    <mergeCell ref="WWT282:WWT283"/>
    <mergeCell ref="WWW282:WWW283"/>
    <mergeCell ref="WWX282:WWX283"/>
    <mergeCell ref="WWY282:WWY283"/>
    <mergeCell ref="WWZ282:WWZ283"/>
    <mergeCell ref="WXA282:WXA283"/>
    <mergeCell ref="WVT282:WVT283"/>
    <mergeCell ref="WVU282:WVU283"/>
    <mergeCell ref="WWL282:WWL283"/>
    <mergeCell ref="WWM282:WWM283"/>
    <mergeCell ref="WWN282:WWN283"/>
    <mergeCell ref="WWP282:WWQ283"/>
    <mergeCell ref="WVH282:WVH283"/>
    <mergeCell ref="WVJ282:WVK283"/>
    <mergeCell ref="WVN282:WVN283"/>
    <mergeCell ref="WVQ282:WVQ283"/>
    <mergeCell ref="WVR282:WVR283"/>
    <mergeCell ref="WVS282:WVS283"/>
    <mergeCell ref="WUL282:WUL283"/>
    <mergeCell ref="WUM282:WUM283"/>
    <mergeCell ref="WUN282:WUN283"/>
    <mergeCell ref="WUO282:WUO283"/>
    <mergeCell ref="WVF282:WVF283"/>
    <mergeCell ref="WVG282:WVG283"/>
    <mergeCell ref="WTZ282:WTZ283"/>
    <mergeCell ref="WUA282:WUA283"/>
    <mergeCell ref="WUB282:WUB283"/>
    <mergeCell ref="WUD282:WUE283"/>
    <mergeCell ref="WUH282:WUH283"/>
    <mergeCell ref="WUK282:WUK283"/>
    <mergeCell ref="WTB282:WTB283"/>
    <mergeCell ref="WTE282:WTE283"/>
    <mergeCell ref="WTF282:WTF283"/>
    <mergeCell ref="WTG282:WTG283"/>
    <mergeCell ref="WTH282:WTH283"/>
    <mergeCell ref="WTI282:WTI283"/>
    <mergeCell ref="WSB282:WSB283"/>
    <mergeCell ref="WSC282:WSC283"/>
    <mergeCell ref="WST282:WST283"/>
    <mergeCell ref="WSU282:WSU283"/>
    <mergeCell ref="WSV282:WSV283"/>
    <mergeCell ref="WSX282:WSY283"/>
    <mergeCell ref="WRP282:WRP283"/>
    <mergeCell ref="WRR282:WRS283"/>
    <mergeCell ref="WRV282:WRV283"/>
    <mergeCell ref="WRY282:WRY283"/>
    <mergeCell ref="WRZ282:WRZ283"/>
    <mergeCell ref="WSA282:WSA283"/>
    <mergeCell ref="WQT282:WQT283"/>
    <mergeCell ref="WQU282:WQU283"/>
    <mergeCell ref="WQV282:WQV283"/>
    <mergeCell ref="WQW282:WQW283"/>
    <mergeCell ref="WRN282:WRN283"/>
    <mergeCell ref="WRO282:WRO283"/>
    <mergeCell ref="WQH282:WQH283"/>
    <mergeCell ref="WQI282:WQI283"/>
    <mergeCell ref="WQJ282:WQJ283"/>
    <mergeCell ref="WQL282:WQM283"/>
    <mergeCell ref="WQP282:WQP283"/>
    <mergeCell ref="WQS282:WQS283"/>
    <mergeCell ref="WPJ282:WPJ283"/>
    <mergeCell ref="WPM282:WPM283"/>
    <mergeCell ref="WPN282:WPN283"/>
    <mergeCell ref="WPO282:WPO283"/>
    <mergeCell ref="WPP282:WPP283"/>
    <mergeCell ref="WPQ282:WPQ283"/>
    <mergeCell ref="WOJ282:WOJ283"/>
    <mergeCell ref="WOK282:WOK283"/>
    <mergeCell ref="WPB282:WPB283"/>
    <mergeCell ref="WPC282:WPC283"/>
    <mergeCell ref="WPD282:WPD283"/>
    <mergeCell ref="WPF282:WPG283"/>
    <mergeCell ref="WNX282:WNX283"/>
    <mergeCell ref="WNZ282:WOA283"/>
    <mergeCell ref="WOD282:WOD283"/>
    <mergeCell ref="WOG282:WOG283"/>
    <mergeCell ref="WOH282:WOH283"/>
    <mergeCell ref="WOI282:WOI283"/>
    <mergeCell ref="WNB282:WNB283"/>
    <mergeCell ref="WNC282:WNC283"/>
    <mergeCell ref="WND282:WND283"/>
    <mergeCell ref="WNE282:WNE283"/>
    <mergeCell ref="WNV282:WNV283"/>
    <mergeCell ref="WNW282:WNW283"/>
    <mergeCell ref="WMP282:WMP283"/>
    <mergeCell ref="WMQ282:WMQ283"/>
    <mergeCell ref="WMR282:WMR283"/>
    <mergeCell ref="WMT282:WMU283"/>
    <mergeCell ref="WMX282:WMX283"/>
    <mergeCell ref="WNA282:WNA283"/>
    <mergeCell ref="WLR282:WLR283"/>
    <mergeCell ref="WLU282:WLU283"/>
    <mergeCell ref="WLV282:WLV283"/>
    <mergeCell ref="WLW282:WLW283"/>
    <mergeCell ref="WLX282:WLX283"/>
    <mergeCell ref="WLY282:WLY283"/>
    <mergeCell ref="WKR282:WKR283"/>
    <mergeCell ref="WKS282:WKS283"/>
    <mergeCell ref="WLJ282:WLJ283"/>
    <mergeCell ref="WLK282:WLK283"/>
    <mergeCell ref="WLL282:WLL283"/>
    <mergeCell ref="WLN282:WLO283"/>
    <mergeCell ref="WKF282:WKF283"/>
    <mergeCell ref="WKH282:WKI283"/>
    <mergeCell ref="WKL282:WKL283"/>
    <mergeCell ref="WKO282:WKO283"/>
    <mergeCell ref="WKP282:WKP283"/>
    <mergeCell ref="WKQ282:WKQ283"/>
    <mergeCell ref="WJJ282:WJJ283"/>
    <mergeCell ref="WJK282:WJK283"/>
    <mergeCell ref="WJL282:WJL283"/>
    <mergeCell ref="WJM282:WJM283"/>
    <mergeCell ref="WKD282:WKD283"/>
    <mergeCell ref="WKE282:WKE283"/>
    <mergeCell ref="WIX282:WIX283"/>
    <mergeCell ref="WIY282:WIY283"/>
    <mergeCell ref="WIZ282:WIZ283"/>
    <mergeCell ref="WJB282:WJC283"/>
    <mergeCell ref="WJF282:WJF283"/>
    <mergeCell ref="WJI282:WJI283"/>
    <mergeCell ref="WHZ282:WHZ283"/>
    <mergeCell ref="WIC282:WIC283"/>
    <mergeCell ref="WID282:WID283"/>
    <mergeCell ref="WIE282:WIE283"/>
    <mergeCell ref="WIF282:WIF283"/>
    <mergeCell ref="WIG282:WIG283"/>
    <mergeCell ref="WGZ282:WGZ283"/>
    <mergeCell ref="WHA282:WHA283"/>
    <mergeCell ref="WHR282:WHR283"/>
    <mergeCell ref="WHS282:WHS283"/>
    <mergeCell ref="WHT282:WHT283"/>
    <mergeCell ref="WHV282:WHW283"/>
    <mergeCell ref="WGN282:WGN283"/>
    <mergeCell ref="WGP282:WGQ283"/>
    <mergeCell ref="WGT282:WGT283"/>
    <mergeCell ref="WGW282:WGW283"/>
    <mergeCell ref="WGX282:WGX283"/>
    <mergeCell ref="WGY282:WGY283"/>
    <mergeCell ref="WFR282:WFR283"/>
    <mergeCell ref="WFS282:WFS283"/>
    <mergeCell ref="WFT282:WFT283"/>
    <mergeCell ref="WFU282:WFU283"/>
    <mergeCell ref="WGL282:WGL283"/>
    <mergeCell ref="WGM282:WGM283"/>
    <mergeCell ref="WFF282:WFF283"/>
    <mergeCell ref="WFG282:WFG283"/>
    <mergeCell ref="WFH282:WFH283"/>
    <mergeCell ref="WFJ282:WFK283"/>
    <mergeCell ref="WFN282:WFN283"/>
    <mergeCell ref="WFQ282:WFQ283"/>
    <mergeCell ref="WEH282:WEH283"/>
    <mergeCell ref="WEK282:WEK283"/>
    <mergeCell ref="WEL282:WEL283"/>
    <mergeCell ref="WEM282:WEM283"/>
    <mergeCell ref="WEN282:WEN283"/>
    <mergeCell ref="WEO282:WEO283"/>
    <mergeCell ref="WDH282:WDH283"/>
    <mergeCell ref="WDI282:WDI283"/>
    <mergeCell ref="WDZ282:WDZ283"/>
    <mergeCell ref="WEA282:WEA283"/>
    <mergeCell ref="WEB282:WEB283"/>
    <mergeCell ref="WED282:WEE283"/>
    <mergeCell ref="WCV282:WCV283"/>
    <mergeCell ref="WCX282:WCY283"/>
    <mergeCell ref="WDB282:WDB283"/>
    <mergeCell ref="WDE282:WDE283"/>
    <mergeCell ref="WDF282:WDF283"/>
    <mergeCell ref="WDG282:WDG283"/>
    <mergeCell ref="WBZ282:WBZ283"/>
    <mergeCell ref="WCA282:WCA283"/>
    <mergeCell ref="WCB282:WCB283"/>
    <mergeCell ref="WCC282:WCC283"/>
    <mergeCell ref="WCT282:WCT283"/>
    <mergeCell ref="WCU282:WCU283"/>
    <mergeCell ref="WBN282:WBN283"/>
    <mergeCell ref="WBO282:WBO283"/>
    <mergeCell ref="WBP282:WBP283"/>
    <mergeCell ref="WBR282:WBS283"/>
    <mergeCell ref="WBV282:WBV283"/>
    <mergeCell ref="WBY282:WBY283"/>
    <mergeCell ref="WAP282:WAP283"/>
    <mergeCell ref="WAS282:WAS283"/>
    <mergeCell ref="WAT282:WAT283"/>
    <mergeCell ref="WAU282:WAU283"/>
    <mergeCell ref="WAV282:WAV283"/>
    <mergeCell ref="WAW282:WAW283"/>
    <mergeCell ref="VZP282:VZP283"/>
    <mergeCell ref="VZQ282:VZQ283"/>
    <mergeCell ref="WAH282:WAH283"/>
    <mergeCell ref="WAI282:WAI283"/>
    <mergeCell ref="WAJ282:WAJ283"/>
    <mergeCell ref="WAL282:WAM283"/>
    <mergeCell ref="VZD282:VZD283"/>
    <mergeCell ref="VZF282:VZG283"/>
    <mergeCell ref="VZJ282:VZJ283"/>
    <mergeCell ref="VZM282:VZM283"/>
    <mergeCell ref="VZN282:VZN283"/>
    <mergeCell ref="VZO282:VZO283"/>
    <mergeCell ref="VYH282:VYH283"/>
    <mergeCell ref="VYI282:VYI283"/>
    <mergeCell ref="VYJ282:VYJ283"/>
    <mergeCell ref="VYK282:VYK283"/>
    <mergeCell ref="VZB282:VZB283"/>
    <mergeCell ref="VZC282:VZC283"/>
    <mergeCell ref="VXV282:VXV283"/>
    <mergeCell ref="VXW282:VXW283"/>
    <mergeCell ref="VXX282:VXX283"/>
    <mergeCell ref="VXZ282:VYA283"/>
    <mergeCell ref="VYD282:VYD283"/>
    <mergeCell ref="VYG282:VYG283"/>
    <mergeCell ref="VWX282:VWX283"/>
    <mergeCell ref="VXA282:VXA283"/>
    <mergeCell ref="VXB282:VXB283"/>
    <mergeCell ref="VXC282:VXC283"/>
    <mergeCell ref="VXD282:VXD283"/>
    <mergeCell ref="VXE282:VXE283"/>
    <mergeCell ref="VVX282:VVX283"/>
    <mergeCell ref="VVY282:VVY283"/>
    <mergeCell ref="VWP282:VWP283"/>
    <mergeCell ref="VWQ282:VWQ283"/>
    <mergeCell ref="VWR282:VWR283"/>
    <mergeCell ref="VWT282:VWU283"/>
    <mergeCell ref="VVL282:VVL283"/>
    <mergeCell ref="VVN282:VVO283"/>
    <mergeCell ref="VVR282:VVR283"/>
    <mergeCell ref="VVU282:VVU283"/>
    <mergeCell ref="VVV282:VVV283"/>
    <mergeCell ref="VVW282:VVW283"/>
    <mergeCell ref="VUP282:VUP283"/>
    <mergeCell ref="VUQ282:VUQ283"/>
    <mergeCell ref="VUR282:VUR283"/>
    <mergeCell ref="VUS282:VUS283"/>
    <mergeCell ref="VVJ282:VVJ283"/>
    <mergeCell ref="VVK282:VVK283"/>
    <mergeCell ref="VUD282:VUD283"/>
    <mergeCell ref="VUE282:VUE283"/>
    <mergeCell ref="VUF282:VUF283"/>
    <mergeCell ref="VUH282:VUI283"/>
    <mergeCell ref="VUL282:VUL283"/>
    <mergeCell ref="VUO282:VUO283"/>
    <mergeCell ref="VTF282:VTF283"/>
    <mergeCell ref="VTI282:VTI283"/>
    <mergeCell ref="VTJ282:VTJ283"/>
    <mergeCell ref="VTK282:VTK283"/>
    <mergeCell ref="VTL282:VTL283"/>
    <mergeCell ref="VTM282:VTM283"/>
    <mergeCell ref="VSF282:VSF283"/>
    <mergeCell ref="VSG282:VSG283"/>
    <mergeCell ref="VSX282:VSX283"/>
    <mergeCell ref="VSY282:VSY283"/>
    <mergeCell ref="VSZ282:VSZ283"/>
    <mergeCell ref="VTB282:VTC283"/>
    <mergeCell ref="VRT282:VRT283"/>
    <mergeCell ref="VRV282:VRW283"/>
    <mergeCell ref="VRZ282:VRZ283"/>
    <mergeCell ref="VSC282:VSC283"/>
    <mergeCell ref="VSD282:VSD283"/>
    <mergeCell ref="VSE282:VSE283"/>
    <mergeCell ref="VQX282:VQX283"/>
    <mergeCell ref="VQY282:VQY283"/>
    <mergeCell ref="VQZ282:VQZ283"/>
    <mergeCell ref="VRA282:VRA283"/>
    <mergeCell ref="VRR282:VRR283"/>
    <mergeCell ref="VRS282:VRS283"/>
    <mergeCell ref="VQL282:VQL283"/>
    <mergeCell ref="VQM282:VQM283"/>
    <mergeCell ref="VQN282:VQN283"/>
    <mergeCell ref="VQP282:VQQ283"/>
    <mergeCell ref="VQT282:VQT283"/>
    <mergeCell ref="VQW282:VQW283"/>
    <mergeCell ref="VPN282:VPN283"/>
    <mergeCell ref="VPQ282:VPQ283"/>
    <mergeCell ref="VPR282:VPR283"/>
    <mergeCell ref="VPS282:VPS283"/>
    <mergeCell ref="VPT282:VPT283"/>
    <mergeCell ref="VPU282:VPU283"/>
    <mergeCell ref="VON282:VON283"/>
    <mergeCell ref="VOO282:VOO283"/>
    <mergeCell ref="VPF282:VPF283"/>
    <mergeCell ref="VPG282:VPG283"/>
    <mergeCell ref="VPH282:VPH283"/>
    <mergeCell ref="VPJ282:VPK283"/>
    <mergeCell ref="VOB282:VOB283"/>
    <mergeCell ref="VOD282:VOE283"/>
    <mergeCell ref="VOH282:VOH283"/>
    <mergeCell ref="VOK282:VOK283"/>
    <mergeCell ref="VOL282:VOL283"/>
    <mergeCell ref="VOM282:VOM283"/>
    <mergeCell ref="VNF282:VNF283"/>
    <mergeCell ref="VNG282:VNG283"/>
    <mergeCell ref="VNH282:VNH283"/>
    <mergeCell ref="VNI282:VNI283"/>
    <mergeCell ref="VNZ282:VNZ283"/>
    <mergeCell ref="VOA282:VOA283"/>
    <mergeCell ref="VMT282:VMT283"/>
    <mergeCell ref="VMU282:VMU283"/>
    <mergeCell ref="VMV282:VMV283"/>
    <mergeCell ref="VMX282:VMY283"/>
    <mergeCell ref="VNB282:VNB283"/>
    <mergeCell ref="VNE282:VNE283"/>
    <mergeCell ref="VLV282:VLV283"/>
    <mergeCell ref="VLY282:VLY283"/>
    <mergeCell ref="VLZ282:VLZ283"/>
    <mergeCell ref="VMA282:VMA283"/>
    <mergeCell ref="VMB282:VMB283"/>
    <mergeCell ref="VMC282:VMC283"/>
    <mergeCell ref="VKV282:VKV283"/>
    <mergeCell ref="VKW282:VKW283"/>
    <mergeCell ref="VLN282:VLN283"/>
    <mergeCell ref="VLO282:VLO283"/>
    <mergeCell ref="VLP282:VLP283"/>
    <mergeCell ref="VLR282:VLS283"/>
    <mergeCell ref="VKJ282:VKJ283"/>
    <mergeCell ref="VKL282:VKM283"/>
    <mergeCell ref="VKP282:VKP283"/>
    <mergeCell ref="VKS282:VKS283"/>
    <mergeCell ref="VKT282:VKT283"/>
    <mergeCell ref="VKU282:VKU283"/>
    <mergeCell ref="VJN282:VJN283"/>
    <mergeCell ref="VJO282:VJO283"/>
    <mergeCell ref="VJP282:VJP283"/>
    <mergeCell ref="VJQ282:VJQ283"/>
    <mergeCell ref="VKH282:VKH283"/>
    <mergeCell ref="VKI282:VKI283"/>
    <mergeCell ref="VJB282:VJB283"/>
    <mergeCell ref="VJC282:VJC283"/>
    <mergeCell ref="VJD282:VJD283"/>
    <mergeCell ref="VJF282:VJG283"/>
    <mergeCell ref="VJJ282:VJJ283"/>
    <mergeCell ref="VJM282:VJM283"/>
    <mergeCell ref="VID282:VID283"/>
    <mergeCell ref="VIG282:VIG283"/>
    <mergeCell ref="VIH282:VIH283"/>
    <mergeCell ref="VII282:VII283"/>
    <mergeCell ref="VIJ282:VIJ283"/>
    <mergeCell ref="VIK282:VIK283"/>
    <mergeCell ref="VHD282:VHD283"/>
    <mergeCell ref="VHE282:VHE283"/>
    <mergeCell ref="VHV282:VHV283"/>
    <mergeCell ref="VHW282:VHW283"/>
    <mergeCell ref="VHX282:VHX283"/>
    <mergeCell ref="VHZ282:VIA283"/>
    <mergeCell ref="VGR282:VGR283"/>
    <mergeCell ref="VGT282:VGU283"/>
    <mergeCell ref="VGX282:VGX283"/>
    <mergeCell ref="VHA282:VHA283"/>
    <mergeCell ref="VHB282:VHB283"/>
    <mergeCell ref="VHC282:VHC283"/>
    <mergeCell ref="VFV282:VFV283"/>
    <mergeCell ref="VFW282:VFW283"/>
    <mergeCell ref="VFX282:VFX283"/>
    <mergeCell ref="VFY282:VFY283"/>
    <mergeCell ref="VGP282:VGP283"/>
    <mergeCell ref="VGQ282:VGQ283"/>
    <mergeCell ref="VFJ282:VFJ283"/>
    <mergeCell ref="VFK282:VFK283"/>
    <mergeCell ref="VFL282:VFL283"/>
    <mergeCell ref="VFN282:VFO283"/>
    <mergeCell ref="VFR282:VFR283"/>
    <mergeCell ref="VFU282:VFU283"/>
    <mergeCell ref="VEL282:VEL283"/>
    <mergeCell ref="VEO282:VEO283"/>
    <mergeCell ref="VEP282:VEP283"/>
    <mergeCell ref="VEQ282:VEQ283"/>
    <mergeCell ref="VER282:VER283"/>
    <mergeCell ref="VES282:VES283"/>
    <mergeCell ref="VDL282:VDL283"/>
    <mergeCell ref="VDM282:VDM283"/>
    <mergeCell ref="VED282:VED283"/>
    <mergeCell ref="VEE282:VEE283"/>
    <mergeCell ref="VEF282:VEF283"/>
    <mergeCell ref="VEH282:VEI283"/>
    <mergeCell ref="VCZ282:VCZ283"/>
    <mergeCell ref="VDB282:VDC283"/>
    <mergeCell ref="VDF282:VDF283"/>
    <mergeCell ref="VDI282:VDI283"/>
    <mergeCell ref="VDJ282:VDJ283"/>
    <mergeCell ref="VDK282:VDK283"/>
    <mergeCell ref="VCD282:VCD283"/>
    <mergeCell ref="VCE282:VCE283"/>
    <mergeCell ref="VCF282:VCF283"/>
    <mergeCell ref="VCG282:VCG283"/>
    <mergeCell ref="VCX282:VCX283"/>
    <mergeCell ref="VCY282:VCY283"/>
    <mergeCell ref="VBR282:VBR283"/>
    <mergeCell ref="VBS282:VBS283"/>
    <mergeCell ref="VBT282:VBT283"/>
    <mergeCell ref="VBV282:VBW283"/>
    <mergeCell ref="VBZ282:VBZ283"/>
    <mergeCell ref="VCC282:VCC283"/>
    <mergeCell ref="VAT282:VAT283"/>
    <mergeCell ref="VAW282:VAW283"/>
    <mergeCell ref="VAX282:VAX283"/>
    <mergeCell ref="VAY282:VAY283"/>
    <mergeCell ref="VAZ282:VAZ283"/>
    <mergeCell ref="VBA282:VBA283"/>
    <mergeCell ref="UZT282:UZT283"/>
    <mergeCell ref="UZU282:UZU283"/>
    <mergeCell ref="VAL282:VAL283"/>
    <mergeCell ref="VAM282:VAM283"/>
    <mergeCell ref="VAN282:VAN283"/>
    <mergeCell ref="VAP282:VAQ283"/>
    <mergeCell ref="UZH282:UZH283"/>
    <mergeCell ref="UZJ282:UZK283"/>
    <mergeCell ref="UZN282:UZN283"/>
    <mergeCell ref="UZQ282:UZQ283"/>
    <mergeCell ref="UZR282:UZR283"/>
    <mergeCell ref="UZS282:UZS283"/>
    <mergeCell ref="UYL282:UYL283"/>
    <mergeCell ref="UYM282:UYM283"/>
    <mergeCell ref="UYN282:UYN283"/>
    <mergeCell ref="UYO282:UYO283"/>
    <mergeCell ref="UZF282:UZF283"/>
    <mergeCell ref="UZG282:UZG283"/>
    <mergeCell ref="UXZ282:UXZ283"/>
    <mergeCell ref="UYA282:UYA283"/>
    <mergeCell ref="UYB282:UYB283"/>
    <mergeCell ref="UYD282:UYE283"/>
    <mergeCell ref="UYH282:UYH283"/>
    <mergeCell ref="UYK282:UYK283"/>
    <mergeCell ref="UXB282:UXB283"/>
    <mergeCell ref="UXE282:UXE283"/>
    <mergeCell ref="UXF282:UXF283"/>
    <mergeCell ref="UXG282:UXG283"/>
    <mergeCell ref="UXH282:UXH283"/>
    <mergeCell ref="UXI282:UXI283"/>
    <mergeCell ref="UWB282:UWB283"/>
    <mergeCell ref="UWC282:UWC283"/>
    <mergeCell ref="UWT282:UWT283"/>
    <mergeCell ref="UWU282:UWU283"/>
    <mergeCell ref="UWV282:UWV283"/>
    <mergeCell ref="UWX282:UWY283"/>
    <mergeCell ref="UVP282:UVP283"/>
    <mergeCell ref="UVR282:UVS283"/>
    <mergeCell ref="UVV282:UVV283"/>
    <mergeCell ref="UVY282:UVY283"/>
    <mergeCell ref="UVZ282:UVZ283"/>
    <mergeCell ref="UWA282:UWA283"/>
    <mergeCell ref="UUT282:UUT283"/>
    <mergeCell ref="UUU282:UUU283"/>
    <mergeCell ref="UUV282:UUV283"/>
    <mergeCell ref="UUW282:UUW283"/>
    <mergeCell ref="UVN282:UVN283"/>
    <mergeCell ref="UVO282:UVO283"/>
    <mergeCell ref="UUH282:UUH283"/>
    <mergeCell ref="UUI282:UUI283"/>
    <mergeCell ref="UUJ282:UUJ283"/>
    <mergeCell ref="UUL282:UUM283"/>
    <mergeCell ref="UUP282:UUP283"/>
    <mergeCell ref="UUS282:UUS283"/>
    <mergeCell ref="UTJ282:UTJ283"/>
    <mergeCell ref="UTM282:UTM283"/>
    <mergeCell ref="UTN282:UTN283"/>
    <mergeCell ref="UTO282:UTO283"/>
    <mergeCell ref="UTP282:UTP283"/>
    <mergeCell ref="UTQ282:UTQ283"/>
    <mergeCell ref="USJ282:USJ283"/>
    <mergeCell ref="USK282:USK283"/>
    <mergeCell ref="UTB282:UTB283"/>
    <mergeCell ref="UTC282:UTC283"/>
    <mergeCell ref="UTD282:UTD283"/>
    <mergeCell ref="UTF282:UTG283"/>
    <mergeCell ref="URX282:URX283"/>
    <mergeCell ref="URZ282:USA283"/>
    <mergeCell ref="USD282:USD283"/>
    <mergeCell ref="USG282:USG283"/>
    <mergeCell ref="USH282:USH283"/>
    <mergeCell ref="USI282:USI283"/>
    <mergeCell ref="URB282:URB283"/>
    <mergeCell ref="URC282:URC283"/>
    <mergeCell ref="URD282:URD283"/>
    <mergeCell ref="URE282:URE283"/>
    <mergeCell ref="URV282:URV283"/>
    <mergeCell ref="URW282:URW283"/>
    <mergeCell ref="UQP282:UQP283"/>
    <mergeCell ref="UQQ282:UQQ283"/>
    <mergeCell ref="UQR282:UQR283"/>
    <mergeCell ref="UQT282:UQU283"/>
    <mergeCell ref="UQX282:UQX283"/>
    <mergeCell ref="URA282:URA283"/>
    <mergeCell ref="UPR282:UPR283"/>
    <mergeCell ref="UPU282:UPU283"/>
    <mergeCell ref="UPV282:UPV283"/>
    <mergeCell ref="UPW282:UPW283"/>
    <mergeCell ref="UPX282:UPX283"/>
    <mergeCell ref="UPY282:UPY283"/>
    <mergeCell ref="UOR282:UOR283"/>
    <mergeCell ref="UOS282:UOS283"/>
    <mergeCell ref="UPJ282:UPJ283"/>
    <mergeCell ref="UPK282:UPK283"/>
    <mergeCell ref="UPL282:UPL283"/>
    <mergeCell ref="UPN282:UPO283"/>
    <mergeCell ref="UOF282:UOF283"/>
    <mergeCell ref="UOH282:UOI283"/>
    <mergeCell ref="UOL282:UOL283"/>
    <mergeCell ref="UOO282:UOO283"/>
    <mergeCell ref="UOP282:UOP283"/>
    <mergeCell ref="UOQ282:UOQ283"/>
    <mergeCell ref="UNJ282:UNJ283"/>
    <mergeCell ref="UNK282:UNK283"/>
    <mergeCell ref="UNL282:UNL283"/>
    <mergeCell ref="UNM282:UNM283"/>
    <mergeCell ref="UOD282:UOD283"/>
    <mergeCell ref="UOE282:UOE283"/>
    <mergeCell ref="UMX282:UMX283"/>
    <mergeCell ref="UMY282:UMY283"/>
    <mergeCell ref="UMZ282:UMZ283"/>
    <mergeCell ref="UNB282:UNC283"/>
    <mergeCell ref="UNF282:UNF283"/>
    <mergeCell ref="UNI282:UNI283"/>
    <mergeCell ref="ULZ282:ULZ283"/>
    <mergeCell ref="UMC282:UMC283"/>
    <mergeCell ref="UMD282:UMD283"/>
    <mergeCell ref="UME282:UME283"/>
    <mergeCell ref="UMF282:UMF283"/>
    <mergeCell ref="UMG282:UMG283"/>
    <mergeCell ref="UKZ282:UKZ283"/>
    <mergeCell ref="ULA282:ULA283"/>
    <mergeCell ref="ULR282:ULR283"/>
    <mergeCell ref="ULS282:ULS283"/>
    <mergeCell ref="ULT282:ULT283"/>
    <mergeCell ref="ULV282:ULW283"/>
    <mergeCell ref="UKN282:UKN283"/>
    <mergeCell ref="UKP282:UKQ283"/>
    <mergeCell ref="UKT282:UKT283"/>
    <mergeCell ref="UKW282:UKW283"/>
    <mergeCell ref="UKX282:UKX283"/>
    <mergeCell ref="UKY282:UKY283"/>
    <mergeCell ref="UJR282:UJR283"/>
    <mergeCell ref="UJS282:UJS283"/>
    <mergeCell ref="UJT282:UJT283"/>
    <mergeCell ref="UJU282:UJU283"/>
    <mergeCell ref="UKL282:UKL283"/>
    <mergeCell ref="UKM282:UKM283"/>
    <mergeCell ref="UJF282:UJF283"/>
    <mergeCell ref="UJG282:UJG283"/>
    <mergeCell ref="UJH282:UJH283"/>
    <mergeCell ref="UJJ282:UJK283"/>
    <mergeCell ref="UJN282:UJN283"/>
    <mergeCell ref="UJQ282:UJQ283"/>
    <mergeCell ref="UIH282:UIH283"/>
    <mergeCell ref="UIK282:UIK283"/>
    <mergeCell ref="UIL282:UIL283"/>
    <mergeCell ref="UIM282:UIM283"/>
    <mergeCell ref="UIN282:UIN283"/>
    <mergeCell ref="UIO282:UIO283"/>
    <mergeCell ref="UHH282:UHH283"/>
    <mergeCell ref="UHI282:UHI283"/>
    <mergeCell ref="UHZ282:UHZ283"/>
    <mergeCell ref="UIA282:UIA283"/>
    <mergeCell ref="UIB282:UIB283"/>
    <mergeCell ref="UID282:UIE283"/>
    <mergeCell ref="UGV282:UGV283"/>
    <mergeCell ref="UGX282:UGY283"/>
    <mergeCell ref="UHB282:UHB283"/>
    <mergeCell ref="UHE282:UHE283"/>
    <mergeCell ref="UHF282:UHF283"/>
    <mergeCell ref="UHG282:UHG283"/>
    <mergeCell ref="UFZ282:UFZ283"/>
    <mergeCell ref="UGA282:UGA283"/>
    <mergeCell ref="UGB282:UGB283"/>
    <mergeCell ref="UGC282:UGC283"/>
    <mergeCell ref="UGT282:UGT283"/>
    <mergeCell ref="UGU282:UGU283"/>
    <mergeCell ref="UFN282:UFN283"/>
    <mergeCell ref="UFO282:UFO283"/>
    <mergeCell ref="UFP282:UFP283"/>
    <mergeCell ref="UFR282:UFS283"/>
    <mergeCell ref="UFV282:UFV283"/>
    <mergeCell ref="UFY282:UFY283"/>
    <mergeCell ref="UEP282:UEP283"/>
    <mergeCell ref="UES282:UES283"/>
    <mergeCell ref="UET282:UET283"/>
    <mergeCell ref="UEU282:UEU283"/>
    <mergeCell ref="UEV282:UEV283"/>
    <mergeCell ref="UEW282:UEW283"/>
    <mergeCell ref="UDP282:UDP283"/>
    <mergeCell ref="UDQ282:UDQ283"/>
    <mergeCell ref="UEH282:UEH283"/>
    <mergeCell ref="UEI282:UEI283"/>
    <mergeCell ref="UEJ282:UEJ283"/>
    <mergeCell ref="UEL282:UEM283"/>
    <mergeCell ref="UDD282:UDD283"/>
    <mergeCell ref="UDF282:UDG283"/>
    <mergeCell ref="UDJ282:UDJ283"/>
    <mergeCell ref="UDM282:UDM283"/>
    <mergeCell ref="UDN282:UDN283"/>
    <mergeCell ref="UDO282:UDO283"/>
    <mergeCell ref="UCH282:UCH283"/>
    <mergeCell ref="UCI282:UCI283"/>
    <mergeCell ref="UCJ282:UCJ283"/>
    <mergeCell ref="UCK282:UCK283"/>
    <mergeCell ref="UDB282:UDB283"/>
    <mergeCell ref="UDC282:UDC283"/>
    <mergeCell ref="UBV282:UBV283"/>
    <mergeCell ref="UBW282:UBW283"/>
    <mergeCell ref="UBX282:UBX283"/>
    <mergeCell ref="UBZ282:UCA283"/>
    <mergeCell ref="UCD282:UCD283"/>
    <mergeCell ref="UCG282:UCG283"/>
    <mergeCell ref="UAX282:UAX283"/>
    <mergeCell ref="UBA282:UBA283"/>
    <mergeCell ref="UBB282:UBB283"/>
    <mergeCell ref="UBC282:UBC283"/>
    <mergeCell ref="UBD282:UBD283"/>
    <mergeCell ref="UBE282:UBE283"/>
    <mergeCell ref="TZX282:TZX283"/>
    <mergeCell ref="TZY282:TZY283"/>
    <mergeCell ref="UAP282:UAP283"/>
    <mergeCell ref="UAQ282:UAQ283"/>
    <mergeCell ref="UAR282:UAR283"/>
    <mergeCell ref="UAT282:UAU283"/>
    <mergeCell ref="TZL282:TZL283"/>
    <mergeCell ref="TZN282:TZO283"/>
    <mergeCell ref="TZR282:TZR283"/>
    <mergeCell ref="TZU282:TZU283"/>
    <mergeCell ref="TZV282:TZV283"/>
    <mergeCell ref="TZW282:TZW283"/>
    <mergeCell ref="TYP282:TYP283"/>
    <mergeCell ref="TYQ282:TYQ283"/>
    <mergeCell ref="TYR282:TYR283"/>
    <mergeCell ref="TYS282:TYS283"/>
    <mergeCell ref="TZJ282:TZJ283"/>
    <mergeCell ref="TZK282:TZK283"/>
    <mergeCell ref="TYD282:TYD283"/>
    <mergeCell ref="TYE282:TYE283"/>
    <mergeCell ref="TYF282:TYF283"/>
    <mergeCell ref="TYH282:TYI283"/>
    <mergeCell ref="TYL282:TYL283"/>
    <mergeCell ref="TYO282:TYO283"/>
    <mergeCell ref="TXF282:TXF283"/>
    <mergeCell ref="TXI282:TXI283"/>
    <mergeCell ref="TXJ282:TXJ283"/>
    <mergeCell ref="TXK282:TXK283"/>
    <mergeCell ref="TXL282:TXL283"/>
    <mergeCell ref="TXM282:TXM283"/>
    <mergeCell ref="TWF282:TWF283"/>
    <mergeCell ref="TWG282:TWG283"/>
    <mergeCell ref="TWX282:TWX283"/>
    <mergeCell ref="TWY282:TWY283"/>
    <mergeCell ref="TWZ282:TWZ283"/>
    <mergeCell ref="TXB282:TXC283"/>
    <mergeCell ref="TVT282:TVT283"/>
    <mergeCell ref="TVV282:TVW283"/>
    <mergeCell ref="TVZ282:TVZ283"/>
    <mergeCell ref="TWC282:TWC283"/>
    <mergeCell ref="TWD282:TWD283"/>
    <mergeCell ref="TWE282:TWE283"/>
    <mergeCell ref="TUX282:TUX283"/>
    <mergeCell ref="TUY282:TUY283"/>
    <mergeCell ref="TUZ282:TUZ283"/>
    <mergeCell ref="TVA282:TVA283"/>
    <mergeCell ref="TVR282:TVR283"/>
    <mergeCell ref="TVS282:TVS283"/>
    <mergeCell ref="TUL282:TUL283"/>
    <mergeCell ref="TUM282:TUM283"/>
    <mergeCell ref="TUN282:TUN283"/>
    <mergeCell ref="TUP282:TUQ283"/>
    <mergeCell ref="TUT282:TUT283"/>
    <mergeCell ref="TUW282:TUW283"/>
    <mergeCell ref="TTN282:TTN283"/>
    <mergeCell ref="TTQ282:TTQ283"/>
    <mergeCell ref="TTR282:TTR283"/>
    <mergeCell ref="TTS282:TTS283"/>
    <mergeCell ref="TTT282:TTT283"/>
    <mergeCell ref="TTU282:TTU283"/>
    <mergeCell ref="TSN282:TSN283"/>
    <mergeCell ref="TSO282:TSO283"/>
    <mergeCell ref="TTF282:TTF283"/>
    <mergeCell ref="TTG282:TTG283"/>
    <mergeCell ref="TTH282:TTH283"/>
    <mergeCell ref="TTJ282:TTK283"/>
    <mergeCell ref="TSB282:TSB283"/>
    <mergeCell ref="TSD282:TSE283"/>
    <mergeCell ref="TSH282:TSH283"/>
    <mergeCell ref="TSK282:TSK283"/>
    <mergeCell ref="TSL282:TSL283"/>
    <mergeCell ref="TSM282:TSM283"/>
    <mergeCell ref="TRF282:TRF283"/>
    <mergeCell ref="TRG282:TRG283"/>
    <mergeCell ref="TRH282:TRH283"/>
    <mergeCell ref="TRI282:TRI283"/>
    <mergeCell ref="TRZ282:TRZ283"/>
    <mergeCell ref="TSA282:TSA283"/>
    <mergeCell ref="TQT282:TQT283"/>
    <mergeCell ref="TQU282:TQU283"/>
    <mergeCell ref="TQV282:TQV283"/>
    <mergeCell ref="TQX282:TQY283"/>
    <mergeCell ref="TRB282:TRB283"/>
    <mergeCell ref="TRE282:TRE283"/>
    <mergeCell ref="TPV282:TPV283"/>
    <mergeCell ref="TPY282:TPY283"/>
    <mergeCell ref="TPZ282:TPZ283"/>
    <mergeCell ref="TQA282:TQA283"/>
    <mergeCell ref="TQB282:TQB283"/>
    <mergeCell ref="TQC282:TQC283"/>
    <mergeCell ref="TOV282:TOV283"/>
    <mergeCell ref="TOW282:TOW283"/>
    <mergeCell ref="TPN282:TPN283"/>
    <mergeCell ref="TPO282:TPO283"/>
    <mergeCell ref="TPP282:TPP283"/>
    <mergeCell ref="TPR282:TPS283"/>
    <mergeCell ref="TOJ282:TOJ283"/>
    <mergeCell ref="TOL282:TOM283"/>
    <mergeCell ref="TOP282:TOP283"/>
    <mergeCell ref="TOS282:TOS283"/>
    <mergeCell ref="TOT282:TOT283"/>
    <mergeCell ref="TOU282:TOU283"/>
    <mergeCell ref="TNN282:TNN283"/>
    <mergeCell ref="TNO282:TNO283"/>
    <mergeCell ref="TNP282:TNP283"/>
    <mergeCell ref="TNQ282:TNQ283"/>
    <mergeCell ref="TOH282:TOH283"/>
    <mergeCell ref="TOI282:TOI283"/>
    <mergeCell ref="TNB282:TNB283"/>
    <mergeCell ref="TNC282:TNC283"/>
    <mergeCell ref="TND282:TND283"/>
    <mergeCell ref="TNF282:TNG283"/>
    <mergeCell ref="TNJ282:TNJ283"/>
    <mergeCell ref="TNM282:TNM283"/>
    <mergeCell ref="TMD282:TMD283"/>
    <mergeCell ref="TMG282:TMG283"/>
    <mergeCell ref="TMH282:TMH283"/>
    <mergeCell ref="TMI282:TMI283"/>
    <mergeCell ref="TMJ282:TMJ283"/>
    <mergeCell ref="TMK282:TMK283"/>
    <mergeCell ref="TLD282:TLD283"/>
    <mergeCell ref="TLE282:TLE283"/>
    <mergeCell ref="TLV282:TLV283"/>
    <mergeCell ref="TLW282:TLW283"/>
    <mergeCell ref="TLX282:TLX283"/>
    <mergeCell ref="TLZ282:TMA283"/>
    <mergeCell ref="TKR282:TKR283"/>
    <mergeCell ref="TKT282:TKU283"/>
    <mergeCell ref="TKX282:TKX283"/>
    <mergeCell ref="TLA282:TLA283"/>
    <mergeCell ref="TLB282:TLB283"/>
    <mergeCell ref="TLC282:TLC283"/>
    <mergeCell ref="TJV282:TJV283"/>
    <mergeCell ref="TJW282:TJW283"/>
    <mergeCell ref="TJX282:TJX283"/>
    <mergeCell ref="TJY282:TJY283"/>
    <mergeCell ref="TKP282:TKP283"/>
    <mergeCell ref="TKQ282:TKQ283"/>
    <mergeCell ref="TJJ282:TJJ283"/>
    <mergeCell ref="TJK282:TJK283"/>
    <mergeCell ref="TJL282:TJL283"/>
    <mergeCell ref="TJN282:TJO283"/>
    <mergeCell ref="TJR282:TJR283"/>
    <mergeCell ref="TJU282:TJU283"/>
    <mergeCell ref="TIL282:TIL283"/>
    <mergeCell ref="TIO282:TIO283"/>
    <mergeCell ref="TIP282:TIP283"/>
    <mergeCell ref="TIQ282:TIQ283"/>
    <mergeCell ref="TIR282:TIR283"/>
    <mergeCell ref="TIS282:TIS283"/>
    <mergeCell ref="THL282:THL283"/>
    <mergeCell ref="THM282:THM283"/>
    <mergeCell ref="TID282:TID283"/>
    <mergeCell ref="TIE282:TIE283"/>
    <mergeCell ref="TIF282:TIF283"/>
    <mergeCell ref="TIH282:TII283"/>
    <mergeCell ref="TGZ282:TGZ283"/>
    <mergeCell ref="THB282:THC283"/>
    <mergeCell ref="THF282:THF283"/>
    <mergeCell ref="THI282:THI283"/>
    <mergeCell ref="THJ282:THJ283"/>
    <mergeCell ref="THK282:THK283"/>
    <mergeCell ref="TGD282:TGD283"/>
    <mergeCell ref="TGE282:TGE283"/>
    <mergeCell ref="TGF282:TGF283"/>
    <mergeCell ref="TGG282:TGG283"/>
    <mergeCell ref="TGX282:TGX283"/>
    <mergeCell ref="TGY282:TGY283"/>
    <mergeCell ref="TFR282:TFR283"/>
    <mergeCell ref="TFS282:TFS283"/>
    <mergeCell ref="TFT282:TFT283"/>
    <mergeCell ref="TFV282:TFW283"/>
    <mergeCell ref="TFZ282:TFZ283"/>
    <mergeCell ref="TGC282:TGC283"/>
    <mergeCell ref="TET282:TET283"/>
    <mergeCell ref="TEW282:TEW283"/>
    <mergeCell ref="TEX282:TEX283"/>
    <mergeCell ref="TEY282:TEY283"/>
    <mergeCell ref="TEZ282:TEZ283"/>
    <mergeCell ref="TFA282:TFA283"/>
    <mergeCell ref="TDT282:TDT283"/>
    <mergeCell ref="TDU282:TDU283"/>
    <mergeCell ref="TEL282:TEL283"/>
    <mergeCell ref="TEM282:TEM283"/>
    <mergeCell ref="TEN282:TEN283"/>
    <mergeCell ref="TEP282:TEQ283"/>
    <mergeCell ref="TDH282:TDH283"/>
    <mergeCell ref="TDJ282:TDK283"/>
    <mergeCell ref="TDN282:TDN283"/>
    <mergeCell ref="TDQ282:TDQ283"/>
    <mergeCell ref="TDR282:TDR283"/>
    <mergeCell ref="TDS282:TDS283"/>
    <mergeCell ref="TCL282:TCL283"/>
    <mergeCell ref="TCM282:TCM283"/>
    <mergeCell ref="TCN282:TCN283"/>
    <mergeCell ref="TCO282:TCO283"/>
    <mergeCell ref="TDF282:TDF283"/>
    <mergeCell ref="TDG282:TDG283"/>
    <mergeCell ref="TBZ282:TBZ283"/>
    <mergeCell ref="TCA282:TCA283"/>
    <mergeCell ref="TCB282:TCB283"/>
    <mergeCell ref="TCD282:TCE283"/>
    <mergeCell ref="TCH282:TCH283"/>
    <mergeCell ref="TCK282:TCK283"/>
    <mergeCell ref="TBB282:TBB283"/>
    <mergeCell ref="TBE282:TBE283"/>
    <mergeCell ref="TBF282:TBF283"/>
    <mergeCell ref="TBG282:TBG283"/>
    <mergeCell ref="TBH282:TBH283"/>
    <mergeCell ref="TBI282:TBI283"/>
    <mergeCell ref="TAB282:TAB283"/>
    <mergeCell ref="TAC282:TAC283"/>
    <mergeCell ref="TAT282:TAT283"/>
    <mergeCell ref="TAU282:TAU283"/>
    <mergeCell ref="TAV282:TAV283"/>
    <mergeCell ref="TAX282:TAY283"/>
    <mergeCell ref="SZP282:SZP283"/>
    <mergeCell ref="SZR282:SZS283"/>
    <mergeCell ref="SZV282:SZV283"/>
    <mergeCell ref="SZY282:SZY283"/>
    <mergeCell ref="SZZ282:SZZ283"/>
    <mergeCell ref="TAA282:TAA283"/>
    <mergeCell ref="SYT282:SYT283"/>
    <mergeCell ref="SYU282:SYU283"/>
    <mergeCell ref="SYV282:SYV283"/>
    <mergeCell ref="SYW282:SYW283"/>
    <mergeCell ref="SZN282:SZN283"/>
    <mergeCell ref="SZO282:SZO283"/>
    <mergeCell ref="SYH282:SYH283"/>
    <mergeCell ref="SYI282:SYI283"/>
    <mergeCell ref="SYJ282:SYJ283"/>
    <mergeCell ref="SYL282:SYM283"/>
    <mergeCell ref="SYP282:SYP283"/>
    <mergeCell ref="SYS282:SYS283"/>
    <mergeCell ref="SXJ282:SXJ283"/>
    <mergeCell ref="SXM282:SXM283"/>
    <mergeCell ref="SXN282:SXN283"/>
    <mergeCell ref="SXO282:SXO283"/>
    <mergeCell ref="SXP282:SXP283"/>
    <mergeCell ref="SXQ282:SXQ283"/>
    <mergeCell ref="SWJ282:SWJ283"/>
    <mergeCell ref="SWK282:SWK283"/>
    <mergeCell ref="SXB282:SXB283"/>
    <mergeCell ref="SXC282:SXC283"/>
    <mergeCell ref="SXD282:SXD283"/>
    <mergeCell ref="SXF282:SXG283"/>
    <mergeCell ref="SVX282:SVX283"/>
    <mergeCell ref="SVZ282:SWA283"/>
    <mergeCell ref="SWD282:SWD283"/>
    <mergeCell ref="SWG282:SWG283"/>
    <mergeCell ref="SWH282:SWH283"/>
    <mergeCell ref="SWI282:SWI283"/>
    <mergeCell ref="SVB282:SVB283"/>
    <mergeCell ref="SVC282:SVC283"/>
    <mergeCell ref="SVD282:SVD283"/>
    <mergeCell ref="SVE282:SVE283"/>
    <mergeCell ref="SVV282:SVV283"/>
    <mergeCell ref="SVW282:SVW283"/>
    <mergeCell ref="SUP282:SUP283"/>
    <mergeCell ref="SUQ282:SUQ283"/>
    <mergeCell ref="SUR282:SUR283"/>
    <mergeCell ref="SUT282:SUU283"/>
    <mergeCell ref="SUX282:SUX283"/>
    <mergeCell ref="SVA282:SVA283"/>
    <mergeCell ref="STR282:STR283"/>
    <mergeCell ref="STU282:STU283"/>
    <mergeCell ref="STV282:STV283"/>
    <mergeCell ref="STW282:STW283"/>
    <mergeCell ref="STX282:STX283"/>
    <mergeCell ref="STY282:STY283"/>
    <mergeCell ref="SSR282:SSR283"/>
    <mergeCell ref="SSS282:SSS283"/>
    <mergeCell ref="STJ282:STJ283"/>
    <mergeCell ref="STK282:STK283"/>
    <mergeCell ref="STL282:STL283"/>
    <mergeCell ref="STN282:STO283"/>
    <mergeCell ref="SSF282:SSF283"/>
    <mergeCell ref="SSH282:SSI283"/>
    <mergeCell ref="SSL282:SSL283"/>
    <mergeCell ref="SSO282:SSO283"/>
    <mergeCell ref="SSP282:SSP283"/>
    <mergeCell ref="SSQ282:SSQ283"/>
    <mergeCell ref="SRJ282:SRJ283"/>
    <mergeCell ref="SRK282:SRK283"/>
    <mergeCell ref="SRL282:SRL283"/>
    <mergeCell ref="SRM282:SRM283"/>
    <mergeCell ref="SSD282:SSD283"/>
    <mergeCell ref="SSE282:SSE283"/>
    <mergeCell ref="SQX282:SQX283"/>
    <mergeCell ref="SQY282:SQY283"/>
    <mergeCell ref="SQZ282:SQZ283"/>
    <mergeCell ref="SRB282:SRC283"/>
    <mergeCell ref="SRF282:SRF283"/>
    <mergeCell ref="SRI282:SRI283"/>
    <mergeCell ref="SPZ282:SPZ283"/>
    <mergeCell ref="SQC282:SQC283"/>
    <mergeCell ref="SQD282:SQD283"/>
    <mergeCell ref="SQE282:SQE283"/>
    <mergeCell ref="SQF282:SQF283"/>
    <mergeCell ref="SQG282:SQG283"/>
    <mergeCell ref="SOZ282:SOZ283"/>
    <mergeCell ref="SPA282:SPA283"/>
    <mergeCell ref="SPR282:SPR283"/>
    <mergeCell ref="SPS282:SPS283"/>
    <mergeCell ref="SPT282:SPT283"/>
    <mergeCell ref="SPV282:SPW283"/>
    <mergeCell ref="SON282:SON283"/>
    <mergeCell ref="SOP282:SOQ283"/>
    <mergeCell ref="SOT282:SOT283"/>
    <mergeCell ref="SOW282:SOW283"/>
    <mergeCell ref="SOX282:SOX283"/>
    <mergeCell ref="SOY282:SOY283"/>
    <mergeCell ref="SNR282:SNR283"/>
    <mergeCell ref="SNS282:SNS283"/>
    <mergeCell ref="SNT282:SNT283"/>
    <mergeCell ref="SNU282:SNU283"/>
    <mergeCell ref="SOL282:SOL283"/>
    <mergeCell ref="SOM282:SOM283"/>
    <mergeCell ref="SNF282:SNF283"/>
    <mergeCell ref="SNG282:SNG283"/>
    <mergeCell ref="SNH282:SNH283"/>
    <mergeCell ref="SNJ282:SNK283"/>
    <mergeCell ref="SNN282:SNN283"/>
    <mergeCell ref="SNQ282:SNQ283"/>
    <mergeCell ref="SMH282:SMH283"/>
    <mergeCell ref="SMK282:SMK283"/>
    <mergeCell ref="SML282:SML283"/>
    <mergeCell ref="SMM282:SMM283"/>
    <mergeCell ref="SMN282:SMN283"/>
    <mergeCell ref="SMO282:SMO283"/>
    <mergeCell ref="SLH282:SLH283"/>
    <mergeCell ref="SLI282:SLI283"/>
    <mergeCell ref="SLZ282:SLZ283"/>
    <mergeCell ref="SMA282:SMA283"/>
    <mergeCell ref="SMB282:SMB283"/>
    <mergeCell ref="SMD282:SME283"/>
    <mergeCell ref="SKV282:SKV283"/>
    <mergeCell ref="SKX282:SKY283"/>
    <mergeCell ref="SLB282:SLB283"/>
    <mergeCell ref="SLE282:SLE283"/>
    <mergeCell ref="SLF282:SLF283"/>
    <mergeCell ref="SLG282:SLG283"/>
    <mergeCell ref="SJZ282:SJZ283"/>
    <mergeCell ref="SKA282:SKA283"/>
    <mergeCell ref="SKB282:SKB283"/>
    <mergeCell ref="SKC282:SKC283"/>
    <mergeCell ref="SKT282:SKT283"/>
    <mergeCell ref="SKU282:SKU283"/>
    <mergeCell ref="SJN282:SJN283"/>
    <mergeCell ref="SJO282:SJO283"/>
    <mergeCell ref="SJP282:SJP283"/>
    <mergeCell ref="SJR282:SJS283"/>
    <mergeCell ref="SJV282:SJV283"/>
    <mergeCell ref="SJY282:SJY283"/>
    <mergeCell ref="SIP282:SIP283"/>
    <mergeCell ref="SIS282:SIS283"/>
    <mergeCell ref="SIT282:SIT283"/>
    <mergeCell ref="SIU282:SIU283"/>
    <mergeCell ref="SIV282:SIV283"/>
    <mergeCell ref="SIW282:SIW283"/>
    <mergeCell ref="SHP282:SHP283"/>
    <mergeCell ref="SHQ282:SHQ283"/>
    <mergeCell ref="SIH282:SIH283"/>
    <mergeCell ref="SII282:SII283"/>
    <mergeCell ref="SIJ282:SIJ283"/>
    <mergeCell ref="SIL282:SIM283"/>
    <mergeCell ref="SHD282:SHD283"/>
    <mergeCell ref="SHF282:SHG283"/>
    <mergeCell ref="SHJ282:SHJ283"/>
    <mergeCell ref="SHM282:SHM283"/>
    <mergeCell ref="SHN282:SHN283"/>
    <mergeCell ref="SHO282:SHO283"/>
    <mergeCell ref="SGH282:SGH283"/>
    <mergeCell ref="SGI282:SGI283"/>
    <mergeCell ref="SGJ282:SGJ283"/>
    <mergeCell ref="SGK282:SGK283"/>
    <mergeCell ref="SHB282:SHB283"/>
    <mergeCell ref="SHC282:SHC283"/>
    <mergeCell ref="SFV282:SFV283"/>
    <mergeCell ref="SFW282:SFW283"/>
    <mergeCell ref="SFX282:SFX283"/>
    <mergeCell ref="SFZ282:SGA283"/>
    <mergeCell ref="SGD282:SGD283"/>
    <mergeCell ref="SGG282:SGG283"/>
    <mergeCell ref="SEX282:SEX283"/>
    <mergeCell ref="SFA282:SFA283"/>
    <mergeCell ref="SFB282:SFB283"/>
    <mergeCell ref="SFC282:SFC283"/>
    <mergeCell ref="SFD282:SFD283"/>
    <mergeCell ref="SFE282:SFE283"/>
    <mergeCell ref="SDX282:SDX283"/>
    <mergeCell ref="SDY282:SDY283"/>
    <mergeCell ref="SEP282:SEP283"/>
    <mergeCell ref="SEQ282:SEQ283"/>
    <mergeCell ref="SER282:SER283"/>
    <mergeCell ref="SET282:SEU283"/>
    <mergeCell ref="SDL282:SDL283"/>
    <mergeCell ref="SDN282:SDO283"/>
    <mergeCell ref="SDR282:SDR283"/>
    <mergeCell ref="SDU282:SDU283"/>
    <mergeCell ref="SDV282:SDV283"/>
    <mergeCell ref="SDW282:SDW283"/>
    <mergeCell ref="SCP282:SCP283"/>
    <mergeCell ref="SCQ282:SCQ283"/>
    <mergeCell ref="SCR282:SCR283"/>
    <mergeCell ref="SCS282:SCS283"/>
    <mergeCell ref="SDJ282:SDJ283"/>
    <mergeCell ref="SDK282:SDK283"/>
    <mergeCell ref="SCD282:SCD283"/>
    <mergeCell ref="SCE282:SCE283"/>
    <mergeCell ref="SCF282:SCF283"/>
    <mergeCell ref="SCH282:SCI283"/>
    <mergeCell ref="SCL282:SCL283"/>
    <mergeCell ref="SCO282:SCO283"/>
    <mergeCell ref="SBF282:SBF283"/>
    <mergeCell ref="SBI282:SBI283"/>
    <mergeCell ref="SBJ282:SBJ283"/>
    <mergeCell ref="SBK282:SBK283"/>
    <mergeCell ref="SBL282:SBL283"/>
    <mergeCell ref="SBM282:SBM283"/>
    <mergeCell ref="SAF282:SAF283"/>
    <mergeCell ref="SAG282:SAG283"/>
    <mergeCell ref="SAX282:SAX283"/>
    <mergeCell ref="SAY282:SAY283"/>
    <mergeCell ref="SAZ282:SAZ283"/>
    <mergeCell ref="SBB282:SBC283"/>
    <mergeCell ref="RZT282:RZT283"/>
    <mergeCell ref="RZV282:RZW283"/>
    <mergeCell ref="RZZ282:RZZ283"/>
    <mergeCell ref="SAC282:SAC283"/>
    <mergeCell ref="SAD282:SAD283"/>
    <mergeCell ref="SAE282:SAE283"/>
    <mergeCell ref="RYX282:RYX283"/>
    <mergeCell ref="RYY282:RYY283"/>
    <mergeCell ref="RYZ282:RYZ283"/>
    <mergeCell ref="RZA282:RZA283"/>
    <mergeCell ref="RZR282:RZR283"/>
    <mergeCell ref="RZS282:RZS283"/>
    <mergeCell ref="RYL282:RYL283"/>
    <mergeCell ref="RYM282:RYM283"/>
    <mergeCell ref="RYN282:RYN283"/>
    <mergeCell ref="RYP282:RYQ283"/>
    <mergeCell ref="RYT282:RYT283"/>
    <mergeCell ref="RYW282:RYW283"/>
    <mergeCell ref="RXN282:RXN283"/>
    <mergeCell ref="RXQ282:RXQ283"/>
    <mergeCell ref="RXR282:RXR283"/>
    <mergeCell ref="RXS282:RXS283"/>
    <mergeCell ref="RXT282:RXT283"/>
    <mergeCell ref="RXU282:RXU283"/>
    <mergeCell ref="RWN282:RWN283"/>
    <mergeCell ref="RWO282:RWO283"/>
    <mergeCell ref="RXF282:RXF283"/>
    <mergeCell ref="RXG282:RXG283"/>
    <mergeCell ref="RXH282:RXH283"/>
    <mergeCell ref="RXJ282:RXK283"/>
    <mergeCell ref="RWB282:RWB283"/>
    <mergeCell ref="RWD282:RWE283"/>
    <mergeCell ref="RWH282:RWH283"/>
    <mergeCell ref="RWK282:RWK283"/>
    <mergeCell ref="RWL282:RWL283"/>
    <mergeCell ref="RWM282:RWM283"/>
    <mergeCell ref="RVF282:RVF283"/>
    <mergeCell ref="RVG282:RVG283"/>
    <mergeCell ref="RVH282:RVH283"/>
    <mergeCell ref="RVI282:RVI283"/>
    <mergeCell ref="RVZ282:RVZ283"/>
    <mergeCell ref="RWA282:RWA283"/>
    <mergeCell ref="RUT282:RUT283"/>
    <mergeCell ref="RUU282:RUU283"/>
    <mergeCell ref="RUV282:RUV283"/>
    <mergeCell ref="RUX282:RUY283"/>
    <mergeCell ref="RVB282:RVB283"/>
    <mergeCell ref="RVE282:RVE283"/>
    <mergeCell ref="RTV282:RTV283"/>
    <mergeCell ref="RTY282:RTY283"/>
    <mergeCell ref="RTZ282:RTZ283"/>
    <mergeCell ref="RUA282:RUA283"/>
    <mergeCell ref="RUB282:RUB283"/>
    <mergeCell ref="RUC282:RUC283"/>
    <mergeCell ref="RSV282:RSV283"/>
    <mergeCell ref="RSW282:RSW283"/>
    <mergeCell ref="RTN282:RTN283"/>
    <mergeCell ref="RTO282:RTO283"/>
    <mergeCell ref="RTP282:RTP283"/>
    <mergeCell ref="RTR282:RTS283"/>
    <mergeCell ref="RSJ282:RSJ283"/>
    <mergeCell ref="RSL282:RSM283"/>
    <mergeCell ref="RSP282:RSP283"/>
    <mergeCell ref="RSS282:RSS283"/>
    <mergeCell ref="RST282:RST283"/>
    <mergeCell ref="RSU282:RSU283"/>
    <mergeCell ref="RRN282:RRN283"/>
    <mergeCell ref="RRO282:RRO283"/>
    <mergeCell ref="RRP282:RRP283"/>
    <mergeCell ref="RRQ282:RRQ283"/>
    <mergeCell ref="RSH282:RSH283"/>
    <mergeCell ref="RSI282:RSI283"/>
    <mergeCell ref="RRB282:RRB283"/>
    <mergeCell ref="RRC282:RRC283"/>
    <mergeCell ref="RRD282:RRD283"/>
    <mergeCell ref="RRF282:RRG283"/>
    <mergeCell ref="RRJ282:RRJ283"/>
    <mergeCell ref="RRM282:RRM283"/>
    <mergeCell ref="RQD282:RQD283"/>
    <mergeCell ref="RQG282:RQG283"/>
    <mergeCell ref="RQH282:RQH283"/>
    <mergeCell ref="RQI282:RQI283"/>
    <mergeCell ref="RQJ282:RQJ283"/>
    <mergeCell ref="RQK282:RQK283"/>
    <mergeCell ref="RPD282:RPD283"/>
    <mergeCell ref="RPE282:RPE283"/>
    <mergeCell ref="RPV282:RPV283"/>
    <mergeCell ref="RPW282:RPW283"/>
    <mergeCell ref="RPX282:RPX283"/>
    <mergeCell ref="RPZ282:RQA283"/>
    <mergeCell ref="ROR282:ROR283"/>
    <mergeCell ref="ROT282:ROU283"/>
    <mergeCell ref="ROX282:ROX283"/>
    <mergeCell ref="RPA282:RPA283"/>
    <mergeCell ref="RPB282:RPB283"/>
    <mergeCell ref="RPC282:RPC283"/>
    <mergeCell ref="RNV282:RNV283"/>
    <mergeCell ref="RNW282:RNW283"/>
    <mergeCell ref="RNX282:RNX283"/>
    <mergeCell ref="RNY282:RNY283"/>
    <mergeCell ref="ROP282:ROP283"/>
    <mergeCell ref="ROQ282:ROQ283"/>
    <mergeCell ref="RNJ282:RNJ283"/>
    <mergeCell ref="RNK282:RNK283"/>
    <mergeCell ref="RNL282:RNL283"/>
    <mergeCell ref="RNN282:RNO283"/>
    <mergeCell ref="RNR282:RNR283"/>
    <mergeCell ref="RNU282:RNU283"/>
    <mergeCell ref="RML282:RML283"/>
    <mergeCell ref="RMO282:RMO283"/>
    <mergeCell ref="RMP282:RMP283"/>
    <mergeCell ref="RMQ282:RMQ283"/>
    <mergeCell ref="RMR282:RMR283"/>
    <mergeCell ref="RMS282:RMS283"/>
    <mergeCell ref="RLL282:RLL283"/>
    <mergeCell ref="RLM282:RLM283"/>
    <mergeCell ref="RMD282:RMD283"/>
    <mergeCell ref="RME282:RME283"/>
    <mergeCell ref="RMF282:RMF283"/>
    <mergeCell ref="RMH282:RMI283"/>
    <mergeCell ref="RKZ282:RKZ283"/>
    <mergeCell ref="RLB282:RLC283"/>
    <mergeCell ref="RLF282:RLF283"/>
    <mergeCell ref="RLI282:RLI283"/>
    <mergeCell ref="RLJ282:RLJ283"/>
    <mergeCell ref="RLK282:RLK283"/>
    <mergeCell ref="RKD282:RKD283"/>
    <mergeCell ref="RKE282:RKE283"/>
    <mergeCell ref="RKF282:RKF283"/>
    <mergeCell ref="RKG282:RKG283"/>
    <mergeCell ref="RKX282:RKX283"/>
    <mergeCell ref="RKY282:RKY283"/>
    <mergeCell ref="RJR282:RJR283"/>
    <mergeCell ref="RJS282:RJS283"/>
    <mergeCell ref="RJT282:RJT283"/>
    <mergeCell ref="RJV282:RJW283"/>
    <mergeCell ref="RJZ282:RJZ283"/>
    <mergeCell ref="RKC282:RKC283"/>
    <mergeCell ref="RIT282:RIT283"/>
    <mergeCell ref="RIW282:RIW283"/>
    <mergeCell ref="RIX282:RIX283"/>
    <mergeCell ref="RIY282:RIY283"/>
    <mergeCell ref="RIZ282:RIZ283"/>
    <mergeCell ref="RJA282:RJA283"/>
    <mergeCell ref="RHT282:RHT283"/>
    <mergeCell ref="RHU282:RHU283"/>
    <mergeCell ref="RIL282:RIL283"/>
    <mergeCell ref="RIM282:RIM283"/>
    <mergeCell ref="RIN282:RIN283"/>
    <mergeCell ref="RIP282:RIQ283"/>
    <mergeCell ref="RHH282:RHH283"/>
    <mergeCell ref="RHJ282:RHK283"/>
    <mergeCell ref="RHN282:RHN283"/>
    <mergeCell ref="RHQ282:RHQ283"/>
    <mergeCell ref="RHR282:RHR283"/>
    <mergeCell ref="RHS282:RHS283"/>
    <mergeCell ref="RGL282:RGL283"/>
    <mergeCell ref="RGM282:RGM283"/>
    <mergeCell ref="RGN282:RGN283"/>
    <mergeCell ref="RGO282:RGO283"/>
    <mergeCell ref="RHF282:RHF283"/>
    <mergeCell ref="RHG282:RHG283"/>
    <mergeCell ref="RFZ282:RFZ283"/>
    <mergeCell ref="RGA282:RGA283"/>
    <mergeCell ref="RGB282:RGB283"/>
    <mergeCell ref="RGD282:RGE283"/>
    <mergeCell ref="RGH282:RGH283"/>
    <mergeCell ref="RGK282:RGK283"/>
    <mergeCell ref="RFB282:RFB283"/>
    <mergeCell ref="RFE282:RFE283"/>
    <mergeCell ref="RFF282:RFF283"/>
    <mergeCell ref="RFG282:RFG283"/>
    <mergeCell ref="RFH282:RFH283"/>
    <mergeCell ref="RFI282:RFI283"/>
    <mergeCell ref="REB282:REB283"/>
    <mergeCell ref="REC282:REC283"/>
    <mergeCell ref="RET282:RET283"/>
    <mergeCell ref="REU282:REU283"/>
    <mergeCell ref="REV282:REV283"/>
    <mergeCell ref="REX282:REY283"/>
    <mergeCell ref="RDP282:RDP283"/>
    <mergeCell ref="RDR282:RDS283"/>
    <mergeCell ref="RDV282:RDV283"/>
    <mergeCell ref="RDY282:RDY283"/>
    <mergeCell ref="RDZ282:RDZ283"/>
    <mergeCell ref="REA282:REA283"/>
    <mergeCell ref="RCT282:RCT283"/>
    <mergeCell ref="RCU282:RCU283"/>
    <mergeCell ref="RCV282:RCV283"/>
    <mergeCell ref="RCW282:RCW283"/>
    <mergeCell ref="RDN282:RDN283"/>
    <mergeCell ref="RDO282:RDO283"/>
    <mergeCell ref="RCH282:RCH283"/>
    <mergeCell ref="RCI282:RCI283"/>
    <mergeCell ref="RCJ282:RCJ283"/>
    <mergeCell ref="RCL282:RCM283"/>
    <mergeCell ref="RCP282:RCP283"/>
    <mergeCell ref="RCS282:RCS283"/>
    <mergeCell ref="RBJ282:RBJ283"/>
    <mergeCell ref="RBM282:RBM283"/>
    <mergeCell ref="RBN282:RBN283"/>
    <mergeCell ref="RBO282:RBO283"/>
    <mergeCell ref="RBP282:RBP283"/>
    <mergeCell ref="RBQ282:RBQ283"/>
    <mergeCell ref="RAJ282:RAJ283"/>
    <mergeCell ref="RAK282:RAK283"/>
    <mergeCell ref="RBB282:RBB283"/>
    <mergeCell ref="RBC282:RBC283"/>
    <mergeCell ref="RBD282:RBD283"/>
    <mergeCell ref="RBF282:RBG283"/>
    <mergeCell ref="QZX282:QZX283"/>
    <mergeCell ref="QZZ282:RAA283"/>
    <mergeCell ref="RAD282:RAD283"/>
    <mergeCell ref="RAG282:RAG283"/>
    <mergeCell ref="RAH282:RAH283"/>
    <mergeCell ref="RAI282:RAI283"/>
    <mergeCell ref="QZB282:QZB283"/>
    <mergeCell ref="QZC282:QZC283"/>
    <mergeCell ref="QZD282:QZD283"/>
    <mergeCell ref="QZE282:QZE283"/>
    <mergeCell ref="QZV282:QZV283"/>
    <mergeCell ref="QZW282:QZW283"/>
    <mergeCell ref="QYP282:QYP283"/>
    <mergeCell ref="QYQ282:QYQ283"/>
    <mergeCell ref="QYR282:QYR283"/>
    <mergeCell ref="QYT282:QYU283"/>
    <mergeCell ref="QYX282:QYX283"/>
    <mergeCell ref="QZA282:QZA283"/>
    <mergeCell ref="QXR282:QXR283"/>
    <mergeCell ref="QXU282:QXU283"/>
    <mergeCell ref="QXV282:QXV283"/>
    <mergeCell ref="QXW282:QXW283"/>
    <mergeCell ref="QXX282:QXX283"/>
    <mergeCell ref="QXY282:QXY283"/>
    <mergeCell ref="QWR282:QWR283"/>
    <mergeCell ref="QWS282:QWS283"/>
    <mergeCell ref="QXJ282:QXJ283"/>
    <mergeCell ref="QXK282:QXK283"/>
    <mergeCell ref="QXL282:QXL283"/>
    <mergeCell ref="QXN282:QXO283"/>
    <mergeCell ref="QWF282:QWF283"/>
    <mergeCell ref="QWH282:QWI283"/>
    <mergeCell ref="QWL282:QWL283"/>
    <mergeCell ref="QWO282:QWO283"/>
    <mergeCell ref="QWP282:QWP283"/>
    <mergeCell ref="QWQ282:QWQ283"/>
    <mergeCell ref="QVJ282:QVJ283"/>
    <mergeCell ref="QVK282:QVK283"/>
    <mergeCell ref="QVL282:QVL283"/>
    <mergeCell ref="QVM282:QVM283"/>
    <mergeCell ref="QWD282:QWD283"/>
    <mergeCell ref="QWE282:QWE283"/>
    <mergeCell ref="QUX282:QUX283"/>
    <mergeCell ref="QUY282:QUY283"/>
    <mergeCell ref="QUZ282:QUZ283"/>
    <mergeCell ref="QVB282:QVC283"/>
    <mergeCell ref="QVF282:QVF283"/>
    <mergeCell ref="QVI282:QVI283"/>
    <mergeCell ref="QTZ282:QTZ283"/>
    <mergeCell ref="QUC282:QUC283"/>
    <mergeCell ref="QUD282:QUD283"/>
    <mergeCell ref="QUE282:QUE283"/>
    <mergeCell ref="QUF282:QUF283"/>
    <mergeCell ref="QUG282:QUG283"/>
    <mergeCell ref="QSZ282:QSZ283"/>
    <mergeCell ref="QTA282:QTA283"/>
    <mergeCell ref="QTR282:QTR283"/>
    <mergeCell ref="QTS282:QTS283"/>
    <mergeCell ref="QTT282:QTT283"/>
    <mergeCell ref="QTV282:QTW283"/>
    <mergeCell ref="QSN282:QSN283"/>
    <mergeCell ref="QSP282:QSQ283"/>
    <mergeCell ref="QST282:QST283"/>
    <mergeCell ref="QSW282:QSW283"/>
    <mergeCell ref="QSX282:QSX283"/>
    <mergeCell ref="QSY282:QSY283"/>
    <mergeCell ref="QRR282:QRR283"/>
    <mergeCell ref="QRS282:QRS283"/>
    <mergeCell ref="QRT282:QRT283"/>
    <mergeCell ref="QRU282:QRU283"/>
    <mergeCell ref="QSL282:QSL283"/>
    <mergeCell ref="QSM282:QSM283"/>
    <mergeCell ref="QRF282:QRF283"/>
    <mergeCell ref="QRG282:QRG283"/>
    <mergeCell ref="QRH282:QRH283"/>
    <mergeCell ref="QRJ282:QRK283"/>
    <mergeCell ref="QRN282:QRN283"/>
    <mergeCell ref="QRQ282:QRQ283"/>
    <mergeCell ref="QQH282:QQH283"/>
    <mergeCell ref="QQK282:QQK283"/>
    <mergeCell ref="QQL282:QQL283"/>
    <mergeCell ref="QQM282:QQM283"/>
    <mergeCell ref="QQN282:QQN283"/>
    <mergeCell ref="QQO282:QQO283"/>
    <mergeCell ref="QPH282:QPH283"/>
    <mergeCell ref="QPI282:QPI283"/>
    <mergeCell ref="QPZ282:QPZ283"/>
    <mergeCell ref="QQA282:QQA283"/>
    <mergeCell ref="QQB282:QQB283"/>
    <mergeCell ref="QQD282:QQE283"/>
    <mergeCell ref="QOV282:QOV283"/>
    <mergeCell ref="QOX282:QOY283"/>
    <mergeCell ref="QPB282:QPB283"/>
    <mergeCell ref="QPE282:QPE283"/>
    <mergeCell ref="QPF282:QPF283"/>
    <mergeCell ref="QPG282:QPG283"/>
    <mergeCell ref="QNZ282:QNZ283"/>
    <mergeCell ref="QOA282:QOA283"/>
    <mergeCell ref="QOB282:QOB283"/>
    <mergeCell ref="QOC282:QOC283"/>
    <mergeCell ref="QOT282:QOT283"/>
    <mergeCell ref="QOU282:QOU283"/>
    <mergeCell ref="QNN282:QNN283"/>
    <mergeCell ref="QNO282:QNO283"/>
    <mergeCell ref="QNP282:QNP283"/>
    <mergeCell ref="QNR282:QNS283"/>
    <mergeCell ref="QNV282:QNV283"/>
    <mergeCell ref="QNY282:QNY283"/>
    <mergeCell ref="QMP282:QMP283"/>
    <mergeCell ref="QMS282:QMS283"/>
    <mergeCell ref="QMT282:QMT283"/>
    <mergeCell ref="QMU282:QMU283"/>
    <mergeCell ref="QMV282:QMV283"/>
    <mergeCell ref="QMW282:QMW283"/>
    <mergeCell ref="QLP282:QLP283"/>
    <mergeCell ref="QLQ282:QLQ283"/>
    <mergeCell ref="QMH282:QMH283"/>
    <mergeCell ref="QMI282:QMI283"/>
    <mergeCell ref="QMJ282:QMJ283"/>
    <mergeCell ref="QML282:QMM283"/>
    <mergeCell ref="QLD282:QLD283"/>
    <mergeCell ref="QLF282:QLG283"/>
    <mergeCell ref="QLJ282:QLJ283"/>
    <mergeCell ref="QLM282:QLM283"/>
    <mergeCell ref="QLN282:QLN283"/>
    <mergeCell ref="QLO282:QLO283"/>
    <mergeCell ref="QKH282:QKH283"/>
    <mergeCell ref="QKI282:QKI283"/>
    <mergeCell ref="QKJ282:QKJ283"/>
    <mergeCell ref="QKK282:QKK283"/>
    <mergeCell ref="QLB282:QLB283"/>
    <mergeCell ref="QLC282:QLC283"/>
    <mergeCell ref="QJV282:QJV283"/>
    <mergeCell ref="QJW282:QJW283"/>
    <mergeCell ref="QJX282:QJX283"/>
    <mergeCell ref="QJZ282:QKA283"/>
    <mergeCell ref="QKD282:QKD283"/>
    <mergeCell ref="QKG282:QKG283"/>
    <mergeCell ref="QIX282:QIX283"/>
    <mergeCell ref="QJA282:QJA283"/>
    <mergeCell ref="QJB282:QJB283"/>
    <mergeCell ref="QJC282:QJC283"/>
    <mergeCell ref="QJD282:QJD283"/>
    <mergeCell ref="QJE282:QJE283"/>
    <mergeCell ref="QHX282:QHX283"/>
    <mergeCell ref="QHY282:QHY283"/>
    <mergeCell ref="QIP282:QIP283"/>
    <mergeCell ref="QIQ282:QIQ283"/>
    <mergeCell ref="QIR282:QIR283"/>
    <mergeCell ref="QIT282:QIU283"/>
    <mergeCell ref="QHL282:QHL283"/>
    <mergeCell ref="QHN282:QHO283"/>
    <mergeCell ref="QHR282:QHR283"/>
    <mergeCell ref="QHU282:QHU283"/>
    <mergeCell ref="QHV282:QHV283"/>
    <mergeCell ref="QHW282:QHW283"/>
    <mergeCell ref="QGP282:QGP283"/>
    <mergeCell ref="QGQ282:QGQ283"/>
    <mergeCell ref="QGR282:QGR283"/>
    <mergeCell ref="QGS282:QGS283"/>
    <mergeCell ref="QHJ282:QHJ283"/>
    <mergeCell ref="QHK282:QHK283"/>
    <mergeCell ref="QGD282:QGD283"/>
    <mergeCell ref="QGE282:QGE283"/>
    <mergeCell ref="QGF282:QGF283"/>
    <mergeCell ref="QGH282:QGI283"/>
    <mergeCell ref="QGL282:QGL283"/>
    <mergeCell ref="QGO282:QGO283"/>
    <mergeCell ref="QFF282:QFF283"/>
    <mergeCell ref="QFI282:QFI283"/>
    <mergeCell ref="QFJ282:QFJ283"/>
    <mergeCell ref="QFK282:QFK283"/>
    <mergeCell ref="QFL282:QFL283"/>
    <mergeCell ref="QFM282:QFM283"/>
    <mergeCell ref="QEF282:QEF283"/>
    <mergeCell ref="QEG282:QEG283"/>
    <mergeCell ref="QEX282:QEX283"/>
    <mergeCell ref="QEY282:QEY283"/>
    <mergeCell ref="QEZ282:QEZ283"/>
    <mergeCell ref="QFB282:QFC283"/>
    <mergeCell ref="QDT282:QDT283"/>
    <mergeCell ref="QDV282:QDW283"/>
    <mergeCell ref="QDZ282:QDZ283"/>
    <mergeCell ref="QEC282:QEC283"/>
    <mergeCell ref="QED282:QED283"/>
    <mergeCell ref="QEE282:QEE283"/>
    <mergeCell ref="QCX282:QCX283"/>
    <mergeCell ref="QCY282:QCY283"/>
    <mergeCell ref="QCZ282:QCZ283"/>
    <mergeCell ref="QDA282:QDA283"/>
    <mergeCell ref="QDR282:QDR283"/>
    <mergeCell ref="QDS282:QDS283"/>
    <mergeCell ref="QCL282:QCL283"/>
    <mergeCell ref="QCM282:QCM283"/>
    <mergeCell ref="QCN282:QCN283"/>
    <mergeCell ref="QCP282:QCQ283"/>
    <mergeCell ref="QCT282:QCT283"/>
    <mergeCell ref="QCW282:QCW283"/>
    <mergeCell ref="QBN282:QBN283"/>
    <mergeCell ref="QBQ282:QBQ283"/>
    <mergeCell ref="QBR282:QBR283"/>
    <mergeCell ref="QBS282:QBS283"/>
    <mergeCell ref="QBT282:QBT283"/>
    <mergeCell ref="QBU282:QBU283"/>
    <mergeCell ref="QAN282:QAN283"/>
    <mergeCell ref="QAO282:QAO283"/>
    <mergeCell ref="QBF282:QBF283"/>
    <mergeCell ref="QBG282:QBG283"/>
    <mergeCell ref="QBH282:QBH283"/>
    <mergeCell ref="QBJ282:QBK283"/>
    <mergeCell ref="QAB282:QAB283"/>
    <mergeCell ref="QAD282:QAE283"/>
    <mergeCell ref="QAH282:QAH283"/>
    <mergeCell ref="QAK282:QAK283"/>
    <mergeCell ref="QAL282:QAL283"/>
    <mergeCell ref="QAM282:QAM283"/>
    <mergeCell ref="PZF282:PZF283"/>
    <mergeCell ref="PZG282:PZG283"/>
    <mergeCell ref="PZH282:PZH283"/>
    <mergeCell ref="PZI282:PZI283"/>
    <mergeCell ref="PZZ282:PZZ283"/>
    <mergeCell ref="QAA282:QAA283"/>
    <mergeCell ref="PYT282:PYT283"/>
    <mergeCell ref="PYU282:PYU283"/>
    <mergeCell ref="PYV282:PYV283"/>
    <mergeCell ref="PYX282:PYY283"/>
    <mergeCell ref="PZB282:PZB283"/>
    <mergeCell ref="PZE282:PZE283"/>
    <mergeCell ref="PXV282:PXV283"/>
    <mergeCell ref="PXY282:PXY283"/>
    <mergeCell ref="PXZ282:PXZ283"/>
    <mergeCell ref="PYA282:PYA283"/>
    <mergeCell ref="PYB282:PYB283"/>
    <mergeCell ref="PYC282:PYC283"/>
    <mergeCell ref="PWV282:PWV283"/>
    <mergeCell ref="PWW282:PWW283"/>
    <mergeCell ref="PXN282:PXN283"/>
    <mergeCell ref="PXO282:PXO283"/>
    <mergeCell ref="PXP282:PXP283"/>
    <mergeCell ref="PXR282:PXS283"/>
    <mergeCell ref="PWJ282:PWJ283"/>
    <mergeCell ref="PWL282:PWM283"/>
    <mergeCell ref="PWP282:PWP283"/>
    <mergeCell ref="PWS282:PWS283"/>
    <mergeCell ref="PWT282:PWT283"/>
    <mergeCell ref="PWU282:PWU283"/>
    <mergeCell ref="PVN282:PVN283"/>
    <mergeCell ref="PVO282:PVO283"/>
    <mergeCell ref="PVP282:PVP283"/>
    <mergeCell ref="PVQ282:PVQ283"/>
    <mergeCell ref="PWH282:PWH283"/>
    <mergeCell ref="PWI282:PWI283"/>
    <mergeCell ref="PVB282:PVB283"/>
    <mergeCell ref="PVC282:PVC283"/>
    <mergeCell ref="PVD282:PVD283"/>
    <mergeCell ref="PVF282:PVG283"/>
    <mergeCell ref="PVJ282:PVJ283"/>
    <mergeCell ref="PVM282:PVM283"/>
    <mergeCell ref="PUD282:PUD283"/>
    <mergeCell ref="PUG282:PUG283"/>
    <mergeCell ref="PUH282:PUH283"/>
    <mergeCell ref="PUI282:PUI283"/>
    <mergeCell ref="PUJ282:PUJ283"/>
    <mergeCell ref="PUK282:PUK283"/>
    <mergeCell ref="PTD282:PTD283"/>
    <mergeCell ref="PTE282:PTE283"/>
    <mergeCell ref="PTV282:PTV283"/>
    <mergeCell ref="PTW282:PTW283"/>
    <mergeCell ref="PTX282:PTX283"/>
    <mergeCell ref="PTZ282:PUA283"/>
    <mergeCell ref="PSR282:PSR283"/>
    <mergeCell ref="PST282:PSU283"/>
    <mergeCell ref="PSX282:PSX283"/>
    <mergeCell ref="PTA282:PTA283"/>
    <mergeCell ref="PTB282:PTB283"/>
    <mergeCell ref="PTC282:PTC283"/>
    <mergeCell ref="PRV282:PRV283"/>
    <mergeCell ref="PRW282:PRW283"/>
    <mergeCell ref="PRX282:PRX283"/>
    <mergeCell ref="PRY282:PRY283"/>
    <mergeCell ref="PSP282:PSP283"/>
    <mergeCell ref="PSQ282:PSQ283"/>
    <mergeCell ref="PRJ282:PRJ283"/>
    <mergeCell ref="PRK282:PRK283"/>
    <mergeCell ref="PRL282:PRL283"/>
    <mergeCell ref="PRN282:PRO283"/>
    <mergeCell ref="PRR282:PRR283"/>
    <mergeCell ref="PRU282:PRU283"/>
    <mergeCell ref="PQL282:PQL283"/>
    <mergeCell ref="PQO282:PQO283"/>
    <mergeCell ref="PQP282:PQP283"/>
    <mergeCell ref="PQQ282:PQQ283"/>
    <mergeCell ref="PQR282:PQR283"/>
    <mergeCell ref="PQS282:PQS283"/>
    <mergeCell ref="PPL282:PPL283"/>
    <mergeCell ref="PPM282:PPM283"/>
    <mergeCell ref="PQD282:PQD283"/>
    <mergeCell ref="PQE282:PQE283"/>
    <mergeCell ref="PQF282:PQF283"/>
    <mergeCell ref="PQH282:PQI283"/>
    <mergeCell ref="POZ282:POZ283"/>
    <mergeCell ref="PPB282:PPC283"/>
    <mergeCell ref="PPF282:PPF283"/>
    <mergeCell ref="PPI282:PPI283"/>
    <mergeCell ref="PPJ282:PPJ283"/>
    <mergeCell ref="PPK282:PPK283"/>
    <mergeCell ref="POD282:POD283"/>
    <mergeCell ref="POE282:POE283"/>
    <mergeCell ref="POF282:POF283"/>
    <mergeCell ref="POG282:POG283"/>
    <mergeCell ref="POX282:POX283"/>
    <mergeCell ref="POY282:POY283"/>
    <mergeCell ref="PNR282:PNR283"/>
    <mergeCell ref="PNS282:PNS283"/>
    <mergeCell ref="PNT282:PNT283"/>
    <mergeCell ref="PNV282:PNW283"/>
    <mergeCell ref="PNZ282:PNZ283"/>
    <mergeCell ref="POC282:POC283"/>
    <mergeCell ref="PMT282:PMT283"/>
    <mergeCell ref="PMW282:PMW283"/>
    <mergeCell ref="PMX282:PMX283"/>
    <mergeCell ref="PMY282:PMY283"/>
    <mergeCell ref="PMZ282:PMZ283"/>
    <mergeCell ref="PNA282:PNA283"/>
    <mergeCell ref="PLT282:PLT283"/>
    <mergeCell ref="PLU282:PLU283"/>
    <mergeCell ref="PML282:PML283"/>
    <mergeCell ref="PMM282:PMM283"/>
    <mergeCell ref="PMN282:PMN283"/>
    <mergeCell ref="PMP282:PMQ283"/>
    <mergeCell ref="PLH282:PLH283"/>
    <mergeCell ref="PLJ282:PLK283"/>
    <mergeCell ref="PLN282:PLN283"/>
    <mergeCell ref="PLQ282:PLQ283"/>
    <mergeCell ref="PLR282:PLR283"/>
    <mergeCell ref="PLS282:PLS283"/>
    <mergeCell ref="PKL282:PKL283"/>
    <mergeCell ref="PKM282:PKM283"/>
    <mergeCell ref="PKN282:PKN283"/>
    <mergeCell ref="PKO282:PKO283"/>
    <mergeCell ref="PLF282:PLF283"/>
    <mergeCell ref="PLG282:PLG283"/>
    <mergeCell ref="PJZ282:PJZ283"/>
    <mergeCell ref="PKA282:PKA283"/>
    <mergeCell ref="PKB282:PKB283"/>
    <mergeCell ref="PKD282:PKE283"/>
    <mergeCell ref="PKH282:PKH283"/>
    <mergeCell ref="PKK282:PKK283"/>
    <mergeCell ref="PJB282:PJB283"/>
    <mergeCell ref="PJE282:PJE283"/>
    <mergeCell ref="PJF282:PJF283"/>
    <mergeCell ref="PJG282:PJG283"/>
    <mergeCell ref="PJH282:PJH283"/>
    <mergeCell ref="PJI282:PJI283"/>
    <mergeCell ref="PIB282:PIB283"/>
    <mergeCell ref="PIC282:PIC283"/>
    <mergeCell ref="PIT282:PIT283"/>
    <mergeCell ref="PIU282:PIU283"/>
    <mergeCell ref="PIV282:PIV283"/>
    <mergeCell ref="PIX282:PIY283"/>
    <mergeCell ref="PHP282:PHP283"/>
    <mergeCell ref="PHR282:PHS283"/>
    <mergeCell ref="PHV282:PHV283"/>
    <mergeCell ref="PHY282:PHY283"/>
    <mergeCell ref="PHZ282:PHZ283"/>
    <mergeCell ref="PIA282:PIA283"/>
    <mergeCell ref="PGT282:PGT283"/>
    <mergeCell ref="PGU282:PGU283"/>
    <mergeCell ref="PGV282:PGV283"/>
    <mergeCell ref="PGW282:PGW283"/>
    <mergeCell ref="PHN282:PHN283"/>
    <mergeCell ref="PHO282:PHO283"/>
    <mergeCell ref="PGH282:PGH283"/>
    <mergeCell ref="PGI282:PGI283"/>
    <mergeCell ref="PGJ282:PGJ283"/>
    <mergeCell ref="PGL282:PGM283"/>
    <mergeCell ref="PGP282:PGP283"/>
    <mergeCell ref="PGS282:PGS283"/>
    <mergeCell ref="PFJ282:PFJ283"/>
    <mergeCell ref="PFM282:PFM283"/>
    <mergeCell ref="PFN282:PFN283"/>
    <mergeCell ref="PFO282:PFO283"/>
    <mergeCell ref="PFP282:PFP283"/>
    <mergeCell ref="PFQ282:PFQ283"/>
    <mergeCell ref="PEJ282:PEJ283"/>
    <mergeCell ref="PEK282:PEK283"/>
    <mergeCell ref="PFB282:PFB283"/>
    <mergeCell ref="PFC282:PFC283"/>
    <mergeCell ref="PFD282:PFD283"/>
    <mergeCell ref="PFF282:PFG283"/>
    <mergeCell ref="PDX282:PDX283"/>
    <mergeCell ref="PDZ282:PEA283"/>
    <mergeCell ref="PED282:PED283"/>
    <mergeCell ref="PEG282:PEG283"/>
    <mergeCell ref="PEH282:PEH283"/>
    <mergeCell ref="PEI282:PEI283"/>
    <mergeCell ref="PDB282:PDB283"/>
    <mergeCell ref="PDC282:PDC283"/>
    <mergeCell ref="PDD282:PDD283"/>
    <mergeCell ref="PDE282:PDE283"/>
    <mergeCell ref="PDV282:PDV283"/>
    <mergeCell ref="PDW282:PDW283"/>
    <mergeCell ref="PCP282:PCP283"/>
    <mergeCell ref="PCQ282:PCQ283"/>
    <mergeCell ref="PCR282:PCR283"/>
    <mergeCell ref="PCT282:PCU283"/>
    <mergeCell ref="PCX282:PCX283"/>
    <mergeCell ref="PDA282:PDA283"/>
    <mergeCell ref="PBR282:PBR283"/>
    <mergeCell ref="PBU282:PBU283"/>
    <mergeCell ref="PBV282:PBV283"/>
    <mergeCell ref="PBW282:PBW283"/>
    <mergeCell ref="PBX282:PBX283"/>
    <mergeCell ref="PBY282:PBY283"/>
    <mergeCell ref="PAR282:PAR283"/>
    <mergeCell ref="PAS282:PAS283"/>
    <mergeCell ref="PBJ282:PBJ283"/>
    <mergeCell ref="PBK282:PBK283"/>
    <mergeCell ref="PBL282:PBL283"/>
    <mergeCell ref="PBN282:PBO283"/>
    <mergeCell ref="PAF282:PAF283"/>
    <mergeCell ref="PAH282:PAI283"/>
    <mergeCell ref="PAL282:PAL283"/>
    <mergeCell ref="PAO282:PAO283"/>
    <mergeCell ref="PAP282:PAP283"/>
    <mergeCell ref="PAQ282:PAQ283"/>
    <mergeCell ref="OZJ282:OZJ283"/>
    <mergeCell ref="OZK282:OZK283"/>
    <mergeCell ref="OZL282:OZL283"/>
    <mergeCell ref="OZM282:OZM283"/>
    <mergeCell ref="PAD282:PAD283"/>
    <mergeCell ref="PAE282:PAE283"/>
    <mergeCell ref="OYX282:OYX283"/>
    <mergeCell ref="OYY282:OYY283"/>
    <mergeCell ref="OYZ282:OYZ283"/>
    <mergeCell ref="OZB282:OZC283"/>
    <mergeCell ref="OZF282:OZF283"/>
    <mergeCell ref="OZI282:OZI283"/>
    <mergeCell ref="OXZ282:OXZ283"/>
    <mergeCell ref="OYC282:OYC283"/>
    <mergeCell ref="OYD282:OYD283"/>
    <mergeCell ref="OYE282:OYE283"/>
    <mergeCell ref="OYF282:OYF283"/>
    <mergeCell ref="OYG282:OYG283"/>
    <mergeCell ref="OWZ282:OWZ283"/>
    <mergeCell ref="OXA282:OXA283"/>
    <mergeCell ref="OXR282:OXR283"/>
    <mergeCell ref="OXS282:OXS283"/>
    <mergeCell ref="OXT282:OXT283"/>
    <mergeCell ref="OXV282:OXW283"/>
    <mergeCell ref="OWN282:OWN283"/>
    <mergeCell ref="OWP282:OWQ283"/>
    <mergeCell ref="OWT282:OWT283"/>
    <mergeCell ref="OWW282:OWW283"/>
    <mergeCell ref="OWX282:OWX283"/>
    <mergeCell ref="OWY282:OWY283"/>
    <mergeCell ref="OVR282:OVR283"/>
    <mergeCell ref="OVS282:OVS283"/>
    <mergeCell ref="OVT282:OVT283"/>
    <mergeCell ref="OVU282:OVU283"/>
    <mergeCell ref="OWL282:OWL283"/>
    <mergeCell ref="OWM282:OWM283"/>
    <mergeCell ref="OVF282:OVF283"/>
    <mergeCell ref="OVG282:OVG283"/>
    <mergeCell ref="OVH282:OVH283"/>
    <mergeCell ref="OVJ282:OVK283"/>
    <mergeCell ref="OVN282:OVN283"/>
    <mergeCell ref="OVQ282:OVQ283"/>
    <mergeCell ref="OUH282:OUH283"/>
    <mergeCell ref="OUK282:OUK283"/>
    <mergeCell ref="OUL282:OUL283"/>
    <mergeCell ref="OUM282:OUM283"/>
    <mergeCell ref="OUN282:OUN283"/>
    <mergeCell ref="OUO282:OUO283"/>
    <mergeCell ref="OTH282:OTH283"/>
    <mergeCell ref="OTI282:OTI283"/>
    <mergeCell ref="OTZ282:OTZ283"/>
    <mergeCell ref="OUA282:OUA283"/>
    <mergeCell ref="OUB282:OUB283"/>
    <mergeCell ref="OUD282:OUE283"/>
    <mergeCell ref="OSV282:OSV283"/>
    <mergeCell ref="OSX282:OSY283"/>
    <mergeCell ref="OTB282:OTB283"/>
    <mergeCell ref="OTE282:OTE283"/>
    <mergeCell ref="OTF282:OTF283"/>
    <mergeCell ref="OTG282:OTG283"/>
    <mergeCell ref="ORZ282:ORZ283"/>
    <mergeCell ref="OSA282:OSA283"/>
    <mergeCell ref="OSB282:OSB283"/>
    <mergeCell ref="OSC282:OSC283"/>
    <mergeCell ref="OST282:OST283"/>
    <mergeCell ref="OSU282:OSU283"/>
    <mergeCell ref="ORN282:ORN283"/>
    <mergeCell ref="ORO282:ORO283"/>
    <mergeCell ref="ORP282:ORP283"/>
    <mergeCell ref="ORR282:ORS283"/>
    <mergeCell ref="ORV282:ORV283"/>
    <mergeCell ref="ORY282:ORY283"/>
    <mergeCell ref="OQP282:OQP283"/>
    <mergeCell ref="OQS282:OQS283"/>
    <mergeCell ref="OQT282:OQT283"/>
    <mergeCell ref="OQU282:OQU283"/>
    <mergeCell ref="OQV282:OQV283"/>
    <mergeCell ref="OQW282:OQW283"/>
    <mergeCell ref="OPP282:OPP283"/>
    <mergeCell ref="OPQ282:OPQ283"/>
    <mergeCell ref="OQH282:OQH283"/>
    <mergeCell ref="OQI282:OQI283"/>
    <mergeCell ref="OQJ282:OQJ283"/>
    <mergeCell ref="OQL282:OQM283"/>
    <mergeCell ref="OPD282:OPD283"/>
    <mergeCell ref="OPF282:OPG283"/>
    <mergeCell ref="OPJ282:OPJ283"/>
    <mergeCell ref="OPM282:OPM283"/>
    <mergeCell ref="OPN282:OPN283"/>
    <mergeCell ref="OPO282:OPO283"/>
    <mergeCell ref="OOH282:OOH283"/>
    <mergeCell ref="OOI282:OOI283"/>
    <mergeCell ref="OOJ282:OOJ283"/>
    <mergeCell ref="OOK282:OOK283"/>
    <mergeCell ref="OPB282:OPB283"/>
    <mergeCell ref="OPC282:OPC283"/>
    <mergeCell ref="ONV282:ONV283"/>
    <mergeCell ref="ONW282:ONW283"/>
    <mergeCell ref="ONX282:ONX283"/>
    <mergeCell ref="ONZ282:OOA283"/>
    <mergeCell ref="OOD282:OOD283"/>
    <mergeCell ref="OOG282:OOG283"/>
    <mergeCell ref="OMX282:OMX283"/>
    <mergeCell ref="ONA282:ONA283"/>
    <mergeCell ref="ONB282:ONB283"/>
    <mergeCell ref="ONC282:ONC283"/>
    <mergeCell ref="OND282:OND283"/>
    <mergeCell ref="ONE282:ONE283"/>
    <mergeCell ref="OLX282:OLX283"/>
    <mergeCell ref="OLY282:OLY283"/>
    <mergeCell ref="OMP282:OMP283"/>
    <mergeCell ref="OMQ282:OMQ283"/>
    <mergeCell ref="OMR282:OMR283"/>
    <mergeCell ref="OMT282:OMU283"/>
    <mergeCell ref="OLL282:OLL283"/>
    <mergeCell ref="OLN282:OLO283"/>
    <mergeCell ref="OLR282:OLR283"/>
    <mergeCell ref="OLU282:OLU283"/>
    <mergeCell ref="OLV282:OLV283"/>
    <mergeCell ref="OLW282:OLW283"/>
    <mergeCell ref="OKP282:OKP283"/>
    <mergeCell ref="OKQ282:OKQ283"/>
    <mergeCell ref="OKR282:OKR283"/>
    <mergeCell ref="OKS282:OKS283"/>
    <mergeCell ref="OLJ282:OLJ283"/>
    <mergeCell ref="OLK282:OLK283"/>
    <mergeCell ref="OKD282:OKD283"/>
    <mergeCell ref="OKE282:OKE283"/>
    <mergeCell ref="OKF282:OKF283"/>
    <mergeCell ref="OKH282:OKI283"/>
    <mergeCell ref="OKL282:OKL283"/>
    <mergeCell ref="OKO282:OKO283"/>
    <mergeCell ref="OJF282:OJF283"/>
    <mergeCell ref="OJI282:OJI283"/>
    <mergeCell ref="OJJ282:OJJ283"/>
    <mergeCell ref="OJK282:OJK283"/>
    <mergeCell ref="OJL282:OJL283"/>
    <mergeCell ref="OJM282:OJM283"/>
    <mergeCell ref="OIF282:OIF283"/>
    <mergeCell ref="OIG282:OIG283"/>
    <mergeCell ref="OIX282:OIX283"/>
    <mergeCell ref="OIY282:OIY283"/>
    <mergeCell ref="OIZ282:OIZ283"/>
    <mergeCell ref="OJB282:OJC283"/>
    <mergeCell ref="OHT282:OHT283"/>
    <mergeCell ref="OHV282:OHW283"/>
    <mergeCell ref="OHZ282:OHZ283"/>
    <mergeCell ref="OIC282:OIC283"/>
    <mergeCell ref="OID282:OID283"/>
    <mergeCell ref="OIE282:OIE283"/>
    <mergeCell ref="OGX282:OGX283"/>
    <mergeCell ref="OGY282:OGY283"/>
    <mergeCell ref="OGZ282:OGZ283"/>
    <mergeCell ref="OHA282:OHA283"/>
    <mergeCell ref="OHR282:OHR283"/>
    <mergeCell ref="OHS282:OHS283"/>
    <mergeCell ref="OGL282:OGL283"/>
    <mergeCell ref="OGM282:OGM283"/>
    <mergeCell ref="OGN282:OGN283"/>
    <mergeCell ref="OGP282:OGQ283"/>
    <mergeCell ref="OGT282:OGT283"/>
    <mergeCell ref="OGW282:OGW283"/>
    <mergeCell ref="OFN282:OFN283"/>
    <mergeCell ref="OFQ282:OFQ283"/>
    <mergeCell ref="OFR282:OFR283"/>
    <mergeCell ref="OFS282:OFS283"/>
    <mergeCell ref="OFT282:OFT283"/>
    <mergeCell ref="OFU282:OFU283"/>
    <mergeCell ref="OEN282:OEN283"/>
    <mergeCell ref="OEO282:OEO283"/>
    <mergeCell ref="OFF282:OFF283"/>
    <mergeCell ref="OFG282:OFG283"/>
    <mergeCell ref="OFH282:OFH283"/>
    <mergeCell ref="OFJ282:OFK283"/>
    <mergeCell ref="OEB282:OEB283"/>
    <mergeCell ref="OED282:OEE283"/>
    <mergeCell ref="OEH282:OEH283"/>
    <mergeCell ref="OEK282:OEK283"/>
    <mergeCell ref="OEL282:OEL283"/>
    <mergeCell ref="OEM282:OEM283"/>
    <mergeCell ref="ODF282:ODF283"/>
    <mergeCell ref="ODG282:ODG283"/>
    <mergeCell ref="ODH282:ODH283"/>
    <mergeCell ref="ODI282:ODI283"/>
    <mergeCell ref="ODZ282:ODZ283"/>
    <mergeCell ref="OEA282:OEA283"/>
    <mergeCell ref="OCT282:OCT283"/>
    <mergeCell ref="OCU282:OCU283"/>
    <mergeCell ref="OCV282:OCV283"/>
    <mergeCell ref="OCX282:OCY283"/>
    <mergeCell ref="ODB282:ODB283"/>
    <mergeCell ref="ODE282:ODE283"/>
    <mergeCell ref="OBV282:OBV283"/>
    <mergeCell ref="OBY282:OBY283"/>
    <mergeCell ref="OBZ282:OBZ283"/>
    <mergeCell ref="OCA282:OCA283"/>
    <mergeCell ref="OCB282:OCB283"/>
    <mergeCell ref="OCC282:OCC283"/>
    <mergeCell ref="OAV282:OAV283"/>
    <mergeCell ref="OAW282:OAW283"/>
    <mergeCell ref="OBN282:OBN283"/>
    <mergeCell ref="OBO282:OBO283"/>
    <mergeCell ref="OBP282:OBP283"/>
    <mergeCell ref="OBR282:OBS283"/>
    <mergeCell ref="OAJ282:OAJ283"/>
    <mergeCell ref="OAL282:OAM283"/>
    <mergeCell ref="OAP282:OAP283"/>
    <mergeCell ref="OAS282:OAS283"/>
    <mergeCell ref="OAT282:OAT283"/>
    <mergeCell ref="OAU282:OAU283"/>
    <mergeCell ref="NZN282:NZN283"/>
    <mergeCell ref="NZO282:NZO283"/>
    <mergeCell ref="NZP282:NZP283"/>
    <mergeCell ref="NZQ282:NZQ283"/>
    <mergeCell ref="OAH282:OAH283"/>
    <mergeCell ref="OAI282:OAI283"/>
    <mergeCell ref="NZB282:NZB283"/>
    <mergeCell ref="NZC282:NZC283"/>
    <mergeCell ref="NZD282:NZD283"/>
    <mergeCell ref="NZF282:NZG283"/>
    <mergeCell ref="NZJ282:NZJ283"/>
    <mergeCell ref="NZM282:NZM283"/>
    <mergeCell ref="NYD282:NYD283"/>
    <mergeCell ref="NYG282:NYG283"/>
    <mergeCell ref="NYH282:NYH283"/>
    <mergeCell ref="NYI282:NYI283"/>
    <mergeCell ref="NYJ282:NYJ283"/>
    <mergeCell ref="NYK282:NYK283"/>
    <mergeCell ref="NXD282:NXD283"/>
    <mergeCell ref="NXE282:NXE283"/>
    <mergeCell ref="NXV282:NXV283"/>
    <mergeCell ref="NXW282:NXW283"/>
    <mergeCell ref="NXX282:NXX283"/>
    <mergeCell ref="NXZ282:NYA283"/>
    <mergeCell ref="NWR282:NWR283"/>
    <mergeCell ref="NWT282:NWU283"/>
    <mergeCell ref="NWX282:NWX283"/>
    <mergeCell ref="NXA282:NXA283"/>
    <mergeCell ref="NXB282:NXB283"/>
    <mergeCell ref="NXC282:NXC283"/>
    <mergeCell ref="NVV282:NVV283"/>
    <mergeCell ref="NVW282:NVW283"/>
    <mergeCell ref="NVX282:NVX283"/>
    <mergeCell ref="NVY282:NVY283"/>
    <mergeCell ref="NWP282:NWP283"/>
    <mergeCell ref="NWQ282:NWQ283"/>
    <mergeCell ref="NVJ282:NVJ283"/>
    <mergeCell ref="NVK282:NVK283"/>
    <mergeCell ref="NVL282:NVL283"/>
    <mergeCell ref="NVN282:NVO283"/>
    <mergeCell ref="NVR282:NVR283"/>
    <mergeCell ref="NVU282:NVU283"/>
    <mergeCell ref="NUL282:NUL283"/>
    <mergeCell ref="NUO282:NUO283"/>
    <mergeCell ref="NUP282:NUP283"/>
    <mergeCell ref="NUQ282:NUQ283"/>
    <mergeCell ref="NUR282:NUR283"/>
    <mergeCell ref="NUS282:NUS283"/>
    <mergeCell ref="NTL282:NTL283"/>
    <mergeCell ref="NTM282:NTM283"/>
    <mergeCell ref="NUD282:NUD283"/>
    <mergeCell ref="NUE282:NUE283"/>
    <mergeCell ref="NUF282:NUF283"/>
    <mergeCell ref="NUH282:NUI283"/>
    <mergeCell ref="NSZ282:NSZ283"/>
    <mergeCell ref="NTB282:NTC283"/>
    <mergeCell ref="NTF282:NTF283"/>
    <mergeCell ref="NTI282:NTI283"/>
    <mergeCell ref="NTJ282:NTJ283"/>
    <mergeCell ref="NTK282:NTK283"/>
    <mergeCell ref="NSD282:NSD283"/>
    <mergeCell ref="NSE282:NSE283"/>
    <mergeCell ref="NSF282:NSF283"/>
    <mergeCell ref="NSG282:NSG283"/>
    <mergeCell ref="NSX282:NSX283"/>
    <mergeCell ref="NSY282:NSY283"/>
    <mergeCell ref="NRR282:NRR283"/>
    <mergeCell ref="NRS282:NRS283"/>
    <mergeCell ref="NRT282:NRT283"/>
    <mergeCell ref="NRV282:NRW283"/>
    <mergeCell ref="NRZ282:NRZ283"/>
    <mergeCell ref="NSC282:NSC283"/>
    <mergeCell ref="NQT282:NQT283"/>
    <mergeCell ref="NQW282:NQW283"/>
    <mergeCell ref="NQX282:NQX283"/>
    <mergeCell ref="NQY282:NQY283"/>
    <mergeCell ref="NQZ282:NQZ283"/>
    <mergeCell ref="NRA282:NRA283"/>
    <mergeCell ref="NPT282:NPT283"/>
    <mergeCell ref="NPU282:NPU283"/>
    <mergeCell ref="NQL282:NQL283"/>
    <mergeCell ref="NQM282:NQM283"/>
    <mergeCell ref="NQN282:NQN283"/>
    <mergeCell ref="NQP282:NQQ283"/>
    <mergeCell ref="NPH282:NPH283"/>
    <mergeCell ref="NPJ282:NPK283"/>
    <mergeCell ref="NPN282:NPN283"/>
    <mergeCell ref="NPQ282:NPQ283"/>
    <mergeCell ref="NPR282:NPR283"/>
    <mergeCell ref="NPS282:NPS283"/>
    <mergeCell ref="NOL282:NOL283"/>
    <mergeCell ref="NOM282:NOM283"/>
    <mergeCell ref="NON282:NON283"/>
    <mergeCell ref="NOO282:NOO283"/>
    <mergeCell ref="NPF282:NPF283"/>
    <mergeCell ref="NPG282:NPG283"/>
    <mergeCell ref="NNZ282:NNZ283"/>
    <mergeCell ref="NOA282:NOA283"/>
    <mergeCell ref="NOB282:NOB283"/>
    <mergeCell ref="NOD282:NOE283"/>
    <mergeCell ref="NOH282:NOH283"/>
    <mergeCell ref="NOK282:NOK283"/>
    <mergeCell ref="NNB282:NNB283"/>
    <mergeCell ref="NNE282:NNE283"/>
    <mergeCell ref="NNF282:NNF283"/>
    <mergeCell ref="NNG282:NNG283"/>
    <mergeCell ref="NNH282:NNH283"/>
    <mergeCell ref="NNI282:NNI283"/>
    <mergeCell ref="NMB282:NMB283"/>
    <mergeCell ref="NMC282:NMC283"/>
    <mergeCell ref="NMT282:NMT283"/>
    <mergeCell ref="NMU282:NMU283"/>
    <mergeCell ref="NMV282:NMV283"/>
    <mergeCell ref="NMX282:NMY283"/>
    <mergeCell ref="NLP282:NLP283"/>
    <mergeCell ref="NLR282:NLS283"/>
    <mergeCell ref="NLV282:NLV283"/>
    <mergeCell ref="NLY282:NLY283"/>
    <mergeCell ref="NLZ282:NLZ283"/>
    <mergeCell ref="NMA282:NMA283"/>
    <mergeCell ref="NKT282:NKT283"/>
    <mergeCell ref="NKU282:NKU283"/>
    <mergeCell ref="NKV282:NKV283"/>
    <mergeCell ref="NKW282:NKW283"/>
    <mergeCell ref="NLN282:NLN283"/>
    <mergeCell ref="NLO282:NLO283"/>
    <mergeCell ref="NKH282:NKH283"/>
    <mergeCell ref="NKI282:NKI283"/>
    <mergeCell ref="NKJ282:NKJ283"/>
    <mergeCell ref="NKL282:NKM283"/>
    <mergeCell ref="NKP282:NKP283"/>
    <mergeCell ref="NKS282:NKS283"/>
    <mergeCell ref="NJJ282:NJJ283"/>
    <mergeCell ref="NJM282:NJM283"/>
    <mergeCell ref="NJN282:NJN283"/>
    <mergeCell ref="NJO282:NJO283"/>
    <mergeCell ref="NJP282:NJP283"/>
    <mergeCell ref="NJQ282:NJQ283"/>
    <mergeCell ref="NIJ282:NIJ283"/>
    <mergeCell ref="NIK282:NIK283"/>
    <mergeCell ref="NJB282:NJB283"/>
    <mergeCell ref="NJC282:NJC283"/>
    <mergeCell ref="NJD282:NJD283"/>
    <mergeCell ref="NJF282:NJG283"/>
    <mergeCell ref="NHX282:NHX283"/>
    <mergeCell ref="NHZ282:NIA283"/>
    <mergeCell ref="NID282:NID283"/>
    <mergeCell ref="NIG282:NIG283"/>
    <mergeCell ref="NIH282:NIH283"/>
    <mergeCell ref="NII282:NII283"/>
    <mergeCell ref="NHB282:NHB283"/>
    <mergeCell ref="NHC282:NHC283"/>
    <mergeCell ref="NHD282:NHD283"/>
    <mergeCell ref="NHE282:NHE283"/>
    <mergeCell ref="NHV282:NHV283"/>
    <mergeCell ref="NHW282:NHW283"/>
    <mergeCell ref="NGP282:NGP283"/>
    <mergeCell ref="NGQ282:NGQ283"/>
    <mergeCell ref="NGR282:NGR283"/>
    <mergeCell ref="NGT282:NGU283"/>
    <mergeCell ref="NGX282:NGX283"/>
    <mergeCell ref="NHA282:NHA283"/>
    <mergeCell ref="NFR282:NFR283"/>
    <mergeCell ref="NFU282:NFU283"/>
    <mergeCell ref="NFV282:NFV283"/>
    <mergeCell ref="NFW282:NFW283"/>
    <mergeCell ref="NFX282:NFX283"/>
    <mergeCell ref="NFY282:NFY283"/>
    <mergeCell ref="NER282:NER283"/>
    <mergeCell ref="NES282:NES283"/>
    <mergeCell ref="NFJ282:NFJ283"/>
    <mergeCell ref="NFK282:NFK283"/>
    <mergeCell ref="NFL282:NFL283"/>
    <mergeCell ref="NFN282:NFO283"/>
    <mergeCell ref="NEF282:NEF283"/>
    <mergeCell ref="NEH282:NEI283"/>
    <mergeCell ref="NEL282:NEL283"/>
    <mergeCell ref="NEO282:NEO283"/>
    <mergeCell ref="NEP282:NEP283"/>
    <mergeCell ref="NEQ282:NEQ283"/>
    <mergeCell ref="NDJ282:NDJ283"/>
    <mergeCell ref="NDK282:NDK283"/>
    <mergeCell ref="NDL282:NDL283"/>
    <mergeCell ref="NDM282:NDM283"/>
    <mergeCell ref="NED282:NED283"/>
    <mergeCell ref="NEE282:NEE283"/>
    <mergeCell ref="NCX282:NCX283"/>
    <mergeCell ref="NCY282:NCY283"/>
    <mergeCell ref="NCZ282:NCZ283"/>
    <mergeCell ref="NDB282:NDC283"/>
    <mergeCell ref="NDF282:NDF283"/>
    <mergeCell ref="NDI282:NDI283"/>
    <mergeCell ref="NBZ282:NBZ283"/>
    <mergeCell ref="NCC282:NCC283"/>
    <mergeCell ref="NCD282:NCD283"/>
    <mergeCell ref="NCE282:NCE283"/>
    <mergeCell ref="NCF282:NCF283"/>
    <mergeCell ref="NCG282:NCG283"/>
    <mergeCell ref="NAZ282:NAZ283"/>
    <mergeCell ref="NBA282:NBA283"/>
    <mergeCell ref="NBR282:NBR283"/>
    <mergeCell ref="NBS282:NBS283"/>
    <mergeCell ref="NBT282:NBT283"/>
    <mergeCell ref="NBV282:NBW283"/>
    <mergeCell ref="NAN282:NAN283"/>
    <mergeCell ref="NAP282:NAQ283"/>
    <mergeCell ref="NAT282:NAT283"/>
    <mergeCell ref="NAW282:NAW283"/>
    <mergeCell ref="NAX282:NAX283"/>
    <mergeCell ref="NAY282:NAY283"/>
    <mergeCell ref="MZR282:MZR283"/>
    <mergeCell ref="MZS282:MZS283"/>
    <mergeCell ref="MZT282:MZT283"/>
    <mergeCell ref="MZU282:MZU283"/>
    <mergeCell ref="NAL282:NAL283"/>
    <mergeCell ref="NAM282:NAM283"/>
    <mergeCell ref="MZF282:MZF283"/>
    <mergeCell ref="MZG282:MZG283"/>
    <mergeCell ref="MZH282:MZH283"/>
    <mergeCell ref="MZJ282:MZK283"/>
    <mergeCell ref="MZN282:MZN283"/>
    <mergeCell ref="MZQ282:MZQ283"/>
    <mergeCell ref="MYH282:MYH283"/>
    <mergeCell ref="MYK282:MYK283"/>
    <mergeCell ref="MYL282:MYL283"/>
    <mergeCell ref="MYM282:MYM283"/>
    <mergeCell ref="MYN282:MYN283"/>
    <mergeCell ref="MYO282:MYO283"/>
    <mergeCell ref="MXH282:MXH283"/>
    <mergeCell ref="MXI282:MXI283"/>
    <mergeCell ref="MXZ282:MXZ283"/>
    <mergeCell ref="MYA282:MYA283"/>
    <mergeCell ref="MYB282:MYB283"/>
    <mergeCell ref="MYD282:MYE283"/>
    <mergeCell ref="MWV282:MWV283"/>
    <mergeCell ref="MWX282:MWY283"/>
    <mergeCell ref="MXB282:MXB283"/>
    <mergeCell ref="MXE282:MXE283"/>
    <mergeCell ref="MXF282:MXF283"/>
    <mergeCell ref="MXG282:MXG283"/>
    <mergeCell ref="MVZ282:MVZ283"/>
    <mergeCell ref="MWA282:MWA283"/>
    <mergeCell ref="MWB282:MWB283"/>
    <mergeCell ref="MWC282:MWC283"/>
    <mergeCell ref="MWT282:MWT283"/>
    <mergeCell ref="MWU282:MWU283"/>
    <mergeCell ref="MVN282:MVN283"/>
    <mergeCell ref="MVO282:MVO283"/>
    <mergeCell ref="MVP282:MVP283"/>
    <mergeCell ref="MVR282:MVS283"/>
    <mergeCell ref="MVV282:MVV283"/>
    <mergeCell ref="MVY282:MVY283"/>
    <mergeCell ref="MUP282:MUP283"/>
    <mergeCell ref="MUS282:MUS283"/>
    <mergeCell ref="MUT282:MUT283"/>
    <mergeCell ref="MUU282:MUU283"/>
    <mergeCell ref="MUV282:MUV283"/>
    <mergeCell ref="MUW282:MUW283"/>
    <mergeCell ref="MTP282:MTP283"/>
    <mergeCell ref="MTQ282:MTQ283"/>
    <mergeCell ref="MUH282:MUH283"/>
    <mergeCell ref="MUI282:MUI283"/>
    <mergeCell ref="MUJ282:MUJ283"/>
    <mergeCell ref="MUL282:MUM283"/>
    <mergeCell ref="MTD282:MTD283"/>
    <mergeCell ref="MTF282:MTG283"/>
    <mergeCell ref="MTJ282:MTJ283"/>
    <mergeCell ref="MTM282:MTM283"/>
    <mergeCell ref="MTN282:MTN283"/>
    <mergeCell ref="MTO282:MTO283"/>
    <mergeCell ref="MSH282:MSH283"/>
    <mergeCell ref="MSI282:MSI283"/>
    <mergeCell ref="MSJ282:MSJ283"/>
    <mergeCell ref="MSK282:MSK283"/>
    <mergeCell ref="MTB282:MTB283"/>
    <mergeCell ref="MTC282:MTC283"/>
    <mergeCell ref="MRV282:MRV283"/>
    <mergeCell ref="MRW282:MRW283"/>
    <mergeCell ref="MRX282:MRX283"/>
    <mergeCell ref="MRZ282:MSA283"/>
    <mergeCell ref="MSD282:MSD283"/>
    <mergeCell ref="MSG282:MSG283"/>
    <mergeCell ref="MQX282:MQX283"/>
    <mergeCell ref="MRA282:MRA283"/>
    <mergeCell ref="MRB282:MRB283"/>
    <mergeCell ref="MRC282:MRC283"/>
    <mergeCell ref="MRD282:MRD283"/>
    <mergeCell ref="MRE282:MRE283"/>
    <mergeCell ref="MPX282:MPX283"/>
    <mergeCell ref="MPY282:MPY283"/>
    <mergeCell ref="MQP282:MQP283"/>
    <mergeCell ref="MQQ282:MQQ283"/>
    <mergeCell ref="MQR282:MQR283"/>
    <mergeCell ref="MQT282:MQU283"/>
    <mergeCell ref="MPL282:MPL283"/>
    <mergeCell ref="MPN282:MPO283"/>
    <mergeCell ref="MPR282:MPR283"/>
    <mergeCell ref="MPU282:MPU283"/>
    <mergeCell ref="MPV282:MPV283"/>
    <mergeCell ref="MPW282:MPW283"/>
    <mergeCell ref="MOP282:MOP283"/>
    <mergeCell ref="MOQ282:MOQ283"/>
    <mergeCell ref="MOR282:MOR283"/>
    <mergeCell ref="MOS282:MOS283"/>
    <mergeCell ref="MPJ282:MPJ283"/>
    <mergeCell ref="MPK282:MPK283"/>
    <mergeCell ref="MOD282:MOD283"/>
    <mergeCell ref="MOE282:MOE283"/>
    <mergeCell ref="MOF282:MOF283"/>
    <mergeCell ref="MOH282:MOI283"/>
    <mergeCell ref="MOL282:MOL283"/>
    <mergeCell ref="MOO282:MOO283"/>
    <mergeCell ref="MNF282:MNF283"/>
    <mergeCell ref="MNI282:MNI283"/>
    <mergeCell ref="MNJ282:MNJ283"/>
    <mergeCell ref="MNK282:MNK283"/>
    <mergeCell ref="MNL282:MNL283"/>
    <mergeCell ref="MNM282:MNM283"/>
    <mergeCell ref="MMF282:MMF283"/>
    <mergeCell ref="MMG282:MMG283"/>
    <mergeCell ref="MMX282:MMX283"/>
    <mergeCell ref="MMY282:MMY283"/>
    <mergeCell ref="MMZ282:MMZ283"/>
    <mergeCell ref="MNB282:MNC283"/>
    <mergeCell ref="MLT282:MLT283"/>
    <mergeCell ref="MLV282:MLW283"/>
    <mergeCell ref="MLZ282:MLZ283"/>
    <mergeCell ref="MMC282:MMC283"/>
    <mergeCell ref="MMD282:MMD283"/>
    <mergeCell ref="MME282:MME283"/>
    <mergeCell ref="MKX282:MKX283"/>
    <mergeCell ref="MKY282:MKY283"/>
    <mergeCell ref="MKZ282:MKZ283"/>
    <mergeCell ref="MLA282:MLA283"/>
    <mergeCell ref="MLR282:MLR283"/>
    <mergeCell ref="MLS282:MLS283"/>
    <mergeCell ref="MKL282:MKL283"/>
    <mergeCell ref="MKM282:MKM283"/>
    <mergeCell ref="MKN282:MKN283"/>
    <mergeCell ref="MKP282:MKQ283"/>
    <mergeCell ref="MKT282:MKT283"/>
    <mergeCell ref="MKW282:MKW283"/>
    <mergeCell ref="MJN282:MJN283"/>
    <mergeCell ref="MJQ282:MJQ283"/>
    <mergeCell ref="MJR282:MJR283"/>
    <mergeCell ref="MJS282:MJS283"/>
    <mergeCell ref="MJT282:MJT283"/>
    <mergeCell ref="MJU282:MJU283"/>
    <mergeCell ref="MIN282:MIN283"/>
    <mergeCell ref="MIO282:MIO283"/>
    <mergeCell ref="MJF282:MJF283"/>
    <mergeCell ref="MJG282:MJG283"/>
    <mergeCell ref="MJH282:MJH283"/>
    <mergeCell ref="MJJ282:MJK283"/>
    <mergeCell ref="MIB282:MIB283"/>
    <mergeCell ref="MID282:MIE283"/>
    <mergeCell ref="MIH282:MIH283"/>
    <mergeCell ref="MIK282:MIK283"/>
    <mergeCell ref="MIL282:MIL283"/>
    <mergeCell ref="MIM282:MIM283"/>
    <mergeCell ref="MHF282:MHF283"/>
    <mergeCell ref="MHG282:MHG283"/>
    <mergeCell ref="MHH282:MHH283"/>
    <mergeCell ref="MHI282:MHI283"/>
    <mergeCell ref="MHZ282:MHZ283"/>
    <mergeCell ref="MIA282:MIA283"/>
    <mergeCell ref="MGT282:MGT283"/>
    <mergeCell ref="MGU282:MGU283"/>
    <mergeCell ref="MGV282:MGV283"/>
    <mergeCell ref="MGX282:MGY283"/>
    <mergeCell ref="MHB282:MHB283"/>
    <mergeCell ref="MHE282:MHE283"/>
    <mergeCell ref="MFV282:MFV283"/>
    <mergeCell ref="MFY282:MFY283"/>
    <mergeCell ref="MFZ282:MFZ283"/>
    <mergeCell ref="MGA282:MGA283"/>
    <mergeCell ref="MGB282:MGB283"/>
    <mergeCell ref="MGC282:MGC283"/>
    <mergeCell ref="MEV282:MEV283"/>
    <mergeCell ref="MEW282:MEW283"/>
    <mergeCell ref="MFN282:MFN283"/>
    <mergeCell ref="MFO282:MFO283"/>
    <mergeCell ref="MFP282:MFP283"/>
    <mergeCell ref="MFR282:MFS283"/>
    <mergeCell ref="MEJ282:MEJ283"/>
    <mergeCell ref="MEL282:MEM283"/>
    <mergeCell ref="MEP282:MEP283"/>
    <mergeCell ref="MES282:MES283"/>
    <mergeCell ref="MET282:MET283"/>
    <mergeCell ref="MEU282:MEU283"/>
    <mergeCell ref="MDN282:MDN283"/>
    <mergeCell ref="MDO282:MDO283"/>
    <mergeCell ref="MDP282:MDP283"/>
    <mergeCell ref="MDQ282:MDQ283"/>
    <mergeCell ref="MEH282:MEH283"/>
    <mergeCell ref="MEI282:MEI283"/>
    <mergeCell ref="MDB282:MDB283"/>
    <mergeCell ref="MDC282:MDC283"/>
    <mergeCell ref="MDD282:MDD283"/>
    <mergeCell ref="MDF282:MDG283"/>
    <mergeCell ref="MDJ282:MDJ283"/>
    <mergeCell ref="MDM282:MDM283"/>
    <mergeCell ref="MCD282:MCD283"/>
    <mergeCell ref="MCG282:MCG283"/>
    <mergeCell ref="MCH282:MCH283"/>
    <mergeCell ref="MCI282:MCI283"/>
    <mergeCell ref="MCJ282:MCJ283"/>
    <mergeCell ref="MCK282:MCK283"/>
    <mergeCell ref="MBD282:MBD283"/>
    <mergeCell ref="MBE282:MBE283"/>
    <mergeCell ref="MBV282:MBV283"/>
    <mergeCell ref="MBW282:MBW283"/>
    <mergeCell ref="MBX282:MBX283"/>
    <mergeCell ref="MBZ282:MCA283"/>
    <mergeCell ref="MAR282:MAR283"/>
    <mergeCell ref="MAT282:MAU283"/>
    <mergeCell ref="MAX282:MAX283"/>
    <mergeCell ref="MBA282:MBA283"/>
    <mergeCell ref="MBB282:MBB283"/>
    <mergeCell ref="MBC282:MBC283"/>
    <mergeCell ref="LZV282:LZV283"/>
    <mergeCell ref="LZW282:LZW283"/>
    <mergeCell ref="LZX282:LZX283"/>
    <mergeCell ref="LZY282:LZY283"/>
    <mergeCell ref="MAP282:MAP283"/>
    <mergeCell ref="MAQ282:MAQ283"/>
    <mergeCell ref="LZJ282:LZJ283"/>
    <mergeCell ref="LZK282:LZK283"/>
    <mergeCell ref="LZL282:LZL283"/>
    <mergeCell ref="LZN282:LZO283"/>
    <mergeCell ref="LZR282:LZR283"/>
    <mergeCell ref="LZU282:LZU283"/>
    <mergeCell ref="LYL282:LYL283"/>
    <mergeCell ref="LYO282:LYO283"/>
    <mergeCell ref="LYP282:LYP283"/>
    <mergeCell ref="LYQ282:LYQ283"/>
    <mergeCell ref="LYR282:LYR283"/>
    <mergeCell ref="LYS282:LYS283"/>
    <mergeCell ref="LXL282:LXL283"/>
    <mergeCell ref="LXM282:LXM283"/>
    <mergeCell ref="LYD282:LYD283"/>
    <mergeCell ref="LYE282:LYE283"/>
    <mergeCell ref="LYF282:LYF283"/>
    <mergeCell ref="LYH282:LYI283"/>
    <mergeCell ref="LWZ282:LWZ283"/>
    <mergeCell ref="LXB282:LXC283"/>
    <mergeCell ref="LXF282:LXF283"/>
    <mergeCell ref="LXI282:LXI283"/>
    <mergeCell ref="LXJ282:LXJ283"/>
    <mergeCell ref="LXK282:LXK283"/>
    <mergeCell ref="LWD282:LWD283"/>
    <mergeCell ref="LWE282:LWE283"/>
    <mergeCell ref="LWF282:LWF283"/>
    <mergeCell ref="LWG282:LWG283"/>
    <mergeCell ref="LWX282:LWX283"/>
    <mergeCell ref="LWY282:LWY283"/>
    <mergeCell ref="LVR282:LVR283"/>
    <mergeCell ref="LVS282:LVS283"/>
    <mergeCell ref="LVT282:LVT283"/>
    <mergeCell ref="LVV282:LVW283"/>
    <mergeCell ref="LVZ282:LVZ283"/>
    <mergeCell ref="LWC282:LWC283"/>
    <mergeCell ref="LUT282:LUT283"/>
    <mergeCell ref="LUW282:LUW283"/>
    <mergeCell ref="LUX282:LUX283"/>
    <mergeCell ref="LUY282:LUY283"/>
    <mergeCell ref="LUZ282:LUZ283"/>
    <mergeCell ref="LVA282:LVA283"/>
    <mergeCell ref="LTT282:LTT283"/>
    <mergeCell ref="LTU282:LTU283"/>
    <mergeCell ref="LUL282:LUL283"/>
    <mergeCell ref="LUM282:LUM283"/>
    <mergeCell ref="LUN282:LUN283"/>
    <mergeCell ref="LUP282:LUQ283"/>
    <mergeCell ref="LTH282:LTH283"/>
    <mergeCell ref="LTJ282:LTK283"/>
    <mergeCell ref="LTN282:LTN283"/>
    <mergeCell ref="LTQ282:LTQ283"/>
    <mergeCell ref="LTR282:LTR283"/>
    <mergeCell ref="LTS282:LTS283"/>
    <mergeCell ref="LSL282:LSL283"/>
    <mergeCell ref="LSM282:LSM283"/>
    <mergeCell ref="LSN282:LSN283"/>
    <mergeCell ref="LSO282:LSO283"/>
    <mergeCell ref="LTF282:LTF283"/>
    <mergeCell ref="LTG282:LTG283"/>
    <mergeCell ref="LRZ282:LRZ283"/>
    <mergeCell ref="LSA282:LSA283"/>
    <mergeCell ref="LSB282:LSB283"/>
    <mergeCell ref="LSD282:LSE283"/>
    <mergeCell ref="LSH282:LSH283"/>
    <mergeCell ref="LSK282:LSK283"/>
    <mergeCell ref="LRB282:LRB283"/>
    <mergeCell ref="LRE282:LRE283"/>
    <mergeCell ref="LRF282:LRF283"/>
    <mergeCell ref="LRG282:LRG283"/>
    <mergeCell ref="LRH282:LRH283"/>
    <mergeCell ref="LRI282:LRI283"/>
    <mergeCell ref="LQB282:LQB283"/>
    <mergeCell ref="LQC282:LQC283"/>
    <mergeCell ref="LQT282:LQT283"/>
    <mergeCell ref="LQU282:LQU283"/>
    <mergeCell ref="LQV282:LQV283"/>
    <mergeCell ref="LQX282:LQY283"/>
    <mergeCell ref="LPP282:LPP283"/>
    <mergeCell ref="LPR282:LPS283"/>
    <mergeCell ref="LPV282:LPV283"/>
    <mergeCell ref="LPY282:LPY283"/>
    <mergeCell ref="LPZ282:LPZ283"/>
    <mergeCell ref="LQA282:LQA283"/>
    <mergeCell ref="LOT282:LOT283"/>
    <mergeCell ref="LOU282:LOU283"/>
    <mergeCell ref="LOV282:LOV283"/>
    <mergeCell ref="LOW282:LOW283"/>
    <mergeCell ref="LPN282:LPN283"/>
    <mergeCell ref="LPO282:LPO283"/>
    <mergeCell ref="LOH282:LOH283"/>
    <mergeCell ref="LOI282:LOI283"/>
    <mergeCell ref="LOJ282:LOJ283"/>
    <mergeCell ref="LOL282:LOM283"/>
    <mergeCell ref="LOP282:LOP283"/>
    <mergeCell ref="LOS282:LOS283"/>
    <mergeCell ref="LNJ282:LNJ283"/>
    <mergeCell ref="LNM282:LNM283"/>
    <mergeCell ref="LNN282:LNN283"/>
    <mergeCell ref="LNO282:LNO283"/>
    <mergeCell ref="LNP282:LNP283"/>
    <mergeCell ref="LNQ282:LNQ283"/>
    <mergeCell ref="LMJ282:LMJ283"/>
    <mergeCell ref="LMK282:LMK283"/>
    <mergeCell ref="LNB282:LNB283"/>
    <mergeCell ref="LNC282:LNC283"/>
    <mergeCell ref="LND282:LND283"/>
    <mergeCell ref="LNF282:LNG283"/>
    <mergeCell ref="LLX282:LLX283"/>
    <mergeCell ref="LLZ282:LMA283"/>
    <mergeCell ref="LMD282:LMD283"/>
    <mergeCell ref="LMG282:LMG283"/>
    <mergeCell ref="LMH282:LMH283"/>
    <mergeCell ref="LMI282:LMI283"/>
    <mergeCell ref="LLB282:LLB283"/>
    <mergeCell ref="LLC282:LLC283"/>
    <mergeCell ref="LLD282:LLD283"/>
    <mergeCell ref="LLE282:LLE283"/>
    <mergeCell ref="LLV282:LLV283"/>
    <mergeCell ref="LLW282:LLW283"/>
    <mergeCell ref="LKP282:LKP283"/>
    <mergeCell ref="LKQ282:LKQ283"/>
    <mergeCell ref="LKR282:LKR283"/>
    <mergeCell ref="LKT282:LKU283"/>
    <mergeCell ref="LKX282:LKX283"/>
    <mergeCell ref="LLA282:LLA283"/>
    <mergeCell ref="LJR282:LJR283"/>
    <mergeCell ref="LJU282:LJU283"/>
    <mergeCell ref="LJV282:LJV283"/>
    <mergeCell ref="LJW282:LJW283"/>
    <mergeCell ref="LJX282:LJX283"/>
    <mergeCell ref="LJY282:LJY283"/>
    <mergeCell ref="LIR282:LIR283"/>
    <mergeCell ref="LIS282:LIS283"/>
    <mergeCell ref="LJJ282:LJJ283"/>
    <mergeCell ref="LJK282:LJK283"/>
    <mergeCell ref="LJL282:LJL283"/>
    <mergeCell ref="LJN282:LJO283"/>
    <mergeCell ref="LIF282:LIF283"/>
    <mergeCell ref="LIH282:LII283"/>
    <mergeCell ref="LIL282:LIL283"/>
    <mergeCell ref="LIO282:LIO283"/>
    <mergeCell ref="LIP282:LIP283"/>
    <mergeCell ref="LIQ282:LIQ283"/>
    <mergeCell ref="LHJ282:LHJ283"/>
    <mergeCell ref="LHK282:LHK283"/>
    <mergeCell ref="LHL282:LHL283"/>
    <mergeCell ref="LHM282:LHM283"/>
    <mergeCell ref="LID282:LID283"/>
    <mergeCell ref="LIE282:LIE283"/>
    <mergeCell ref="LGX282:LGX283"/>
    <mergeCell ref="LGY282:LGY283"/>
    <mergeCell ref="LGZ282:LGZ283"/>
    <mergeCell ref="LHB282:LHC283"/>
    <mergeCell ref="LHF282:LHF283"/>
    <mergeCell ref="LHI282:LHI283"/>
    <mergeCell ref="LFZ282:LFZ283"/>
    <mergeCell ref="LGC282:LGC283"/>
    <mergeCell ref="LGD282:LGD283"/>
    <mergeCell ref="LGE282:LGE283"/>
    <mergeCell ref="LGF282:LGF283"/>
    <mergeCell ref="LGG282:LGG283"/>
    <mergeCell ref="LEZ282:LEZ283"/>
    <mergeCell ref="LFA282:LFA283"/>
    <mergeCell ref="LFR282:LFR283"/>
    <mergeCell ref="LFS282:LFS283"/>
    <mergeCell ref="LFT282:LFT283"/>
    <mergeCell ref="LFV282:LFW283"/>
    <mergeCell ref="LEN282:LEN283"/>
    <mergeCell ref="LEP282:LEQ283"/>
    <mergeCell ref="LET282:LET283"/>
    <mergeCell ref="LEW282:LEW283"/>
    <mergeCell ref="LEX282:LEX283"/>
    <mergeCell ref="LEY282:LEY283"/>
    <mergeCell ref="LDR282:LDR283"/>
    <mergeCell ref="LDS282:LDS283"/>
    <mergeCell ref="LDT282:LDT283"/>
    <mergeCell ref="LDU282:LDU283"/>
    <mergeCell ref="LEL282:LEL283"/>
    <mergeCell ref="LEM282:LEM283"/>
    <mergeCell ref="LDF282:LDF283"/>
    <mergeCell ref="LDG282:LDG283"/>
    <mergeCell ref="LDH282:LDH283"/>
    <mergeCell ref="LDJ282:LDK283"/>
    <mergeCell ref="LDN282:LDN283"/>
    <mergeCell ref="LDQ282:LDQ283"/>
    <mergeCell ref="LCH282:LCH283"/>
    <mergeCell ref="LCK282:LCK283"/>
    <mergeCell ref="LCL282:LCL283"/>
    <mergeCell ref="LCM282:LCM283"/>
    <mergeCell ref="LCN282:LCN283"/>
    <mergeCell ref="LCO282:LCO283"/>
    <mergeCell ref="LBH282:LBH283"/>
    <mergeCell ref="LBI282:LBI283"/>
    <mergeCell ref="LBZ282:LBZ283"/>
    <mergeCell ref="LCA282:LCA283"/>
    <mergeCell ref="LCB282:LCB283"/>
    <mergeCell ref="LCD282:LCE283"/>
    <mergeCell ref="LAV282:LAV283"/>
    <mergeCell ref="LAX282:LAY283"/>
    <mergeCell ref="LBB282:LBB283"/>
    <mergeCell ref="LBE282:LBE283"/>
    <mergeCell ref="LBF282:LBF283"/>
    <mergeCell ref="LBG282:LBG283"/>
    <mergeCell ref="KZZ282:KZZ283"/>
    <mergeCell ref="LAA282:LAA283"/>
    <mergeCell ref="LAB282:LAB283"/>
    <mergeCell ref="LAC282:LAC283"/>
    <mergeCell ref="LAT282:LAT283"/>
    <mergeCell ref="LAU282:LAU283"/>
    <mergeCell ref="KZN282:KZN283"/>
    <mergeCell ref="KZO282:KZO283"/>
    <mergeCell ref="KZP282:KZP283"/>
    <mergeCell ref="KZR282:KZS283"/>
    <mergeCell ref="KZV282:KZV283"/>
    <mergeCell ref="KZY282:KZY283"/>
    <mergeCell ref="KYP282:KYP283"/>
    <mergeCell ref="KYS282:KYS283"/>
    <mergeCell ref="KYT282:KYT283"/>
    <mergeCell ref="KYU282:KYU283"/>
    <mergeCell ref="KYV282:KYV283"/>
    <mergeCell ref="KYW282:KYW283"/>
    <mergeCell ref="KXP282:KXP283"/>
    <mergeCell ref="KXQ282:KXQ283"/>
    <mergeCell ref="KYH282:KYH283"/>
    <mergeCell ref="KYI282:KYI283"/>
    <mergeCell ref="KYJ282:KYJ283"/>
    <mergeCell ref="KYL282:KYM283"/>
    <mergeCell ref="KXD282:KXD283"/>
    <mergeCell ref="KXF282:KXG283"/>
    <mergeCell ref="KXJ282:KXJ283"/>
    <mergeCell ref="KXM282:KXM283"/>
    <mergeCell ref="KXN282:KXN283"/>
    <mergeCell ref="KXO282:KXO283"/>
    <mergeCell ref="KWH282:KWH283"/>
    <mergeCell ref="KWI282:KWI283"/>
    <mergeCell ref="KWJ282:KWJ283"/>
    <mergeCell ref="KWK282:KWK283"/>
    <mergeCell ref="KXB282:KXB283"/>
    <mergeCell ref="KXC282:KXC283"/>
    <mergeCell ref="KVV282:KVV283"/>
    <mergeCell ref="KVW282:KVW283"/>
    <mergeCell ref="KVX282:KVX283"/>
    <mergeCell ref="KVZ282:KWA283"/>
    <mergeCell ref="KWD282:KWD283"/>
    <mergeCell ref="KWG282:KWG283"/>
    <mergeCell ref="KUX282:KUX283"/>
    <mergeCell ref="KVA282:KVA283"/>
    <mergeCell ref="KVB282:KVB283"/>
    <mergeCell ref="KVC282:KVC283"/>
    <mergeCell ref="KVD282:KVD283"/>
    <mergeCell ref="KVE282:KVE283"/>
    <mergeCell ref="KTX282:KTX283"/>
    <mergeCell ref="KTY282:KTY283"/>
    <mergeCell ref="KUP282:KUP283"/>
    <mergeCell ref="KUQ282:KUQ283"/>
    <mergeCell ref="KUR282:KUR283"/>
    <mergeCell ref="KUT282:KUU283"/>
    <mergeCell ref="KTL282:KTL283"/>
    <mergeCell ref="KTN282:KTO283"/>
    <mergeCell ref="KTR282:KTR283"/>
    <mergeCell ref="KTU282:KTU283"/>
    <mergeCell ref="KTV282:KTV283"/>
    <mergeCell ref="KTW282:KTW283"/>
    <mergeCell ref="KSP282:KSP283"/>
    <mergeCell ref="KSQ282:KSQ283"/>
    <mergeCell ref="KSR282:KSR283"/>
    <mergeCell ref="KSS282:KSS283"/>
    <mergeCell ref="KTJ282:KTJ283"/>
    <mergeCell ref="KTK282:KTK283"/>
    <mergeCell ref="KSD282:KSD283"/>
    <mergeCell ref="KSE282:KSE283"/>
    <mergeCell ref="KSF282:KSF283"/>
    <mergeCell ref="KSH282:KSI283"/>
    <mergeCell ref="KSL282:KSL283"/>
    <mergeCell ref="KSO282:KSO283"/>
    <mergeCell ref="KRF282:KRF283"/>
    <mergeCell ref="KRI282:KRI283"/>
    <mergeCell ref="KRJ282:KRJ283"/>
    <mergeCell ref="KRK282:KRK283"/>
    <mergeCell ref="KRL282:KRL283"/>
    <mergeCell ref="KRM282:KRM283"/>
    <mergeCell ref="KQF282:KQF283"/>
    <mergeCell ref="KQG282:KQG283"/>
    <mergeCell ref="KQX282:KQX283"/>
    <mergeCell ref="KQY282:KQY283"/>
    <mergeCell ref="KQZ282:KQZ283"/>
    <mergeCell ref="KRB282:KRC283"/>
    <mergeCell ref="KPT282:KPT283"/>
    <mergeCell ref="KPV282:KPW283"/>
    <mergeCell ref="KPZ282:KPZ283"/>
    <mergeCell ref="KQC282:KQC283"/>
    <mergeCell ref="KQD282:KQD283"/>
    <mergeCell ref="KQE282:KQE283"/>
    <mergeCell ref="KOX282:KOX283"/>
    <mergeCell ref="KOY282:KOY283"/>
    <mergeCell ref="KOZ282:KOZ283"/>
    <mergeCell ref="KPA282:KPA283"/>
    <mergeCell ref="KPR282:KPR283"/>
    <mergeCell ref="KPS282:KPS283"/>
    <mergeCell ref="KOL282:KOL283"/>
    <mergeCell ref="KOM282:KOM283"/>
    <mergeCell ref="KON282:KON283"/>
    <mergeCell ref="KOP282:KOQ283"/>
    <mergeCell ref="KOT282:KOT283"/>
    <mergeCell ref="KOW282:KOW283"/>
    <mergeCell ref="KNN282:KNN283"/>
    <mergeCell ref="KNQ282:KNQ283"/>
    <mergeCell ref="KNR282:KNR283"/>
    <mergeCell ref="KNS282:KNS283"/>
    <mergeCell ref="KNT282:KNT283"/>
    <mergeCell ref="KNU282:KNU283"/>
    <mergeCell ref="KMN282:KMN283"/>
    <mergeCell ref="KMO282:KMO283"/>
    <mergeCell ref="KNF282:KNF283"/>
    <mergeCell ref="KNG282:KNG283"/>
    <mergeCell ref="KNH282:KNH283"/>
    <mergeCell ref="KNJ282:KNK283"/>
    <mergeCell ref="KMB282:KMB283"/>
    <mergeCell ref="KMD282:KME283"/>
    <mergeCell ref="KMH282:KMH283"/>
    <mergeCell ref="KMK282:KMK283"/>
    <mergeCell ref="KML282:KML283"/>
    <mergeCell ref="KMM282:KMM283"/>
    <mergeCell ref="KLF282:KLF283"/>
    <mergeCell ref="KLG282:KLG283"/>
    <mergeCell ref="KLH282:KLH283"/>
    <mergeCell ref="KLI282:KLI283"/>
    <mergeCell ref="KLZ282:KLZ283"/>
    <mergeCell ref="KMA282:KMA283"/>
    <mergeCell ref="KKT282:KKT283"/>
    <mergeCell ref="KKU282:KKU283"/>
    <mergeCell ref="KKV282:KKV283"/>
    <mergeCell ref="KKX282:KKY283"/>
    <mergeCell ref="KLB282:KLB283"/>
    <mergeCell ref="KLE282:KLE283"/>
    <mergeCell ref="KJV282:KJV283"/>
    <mergeCell ref="KJY282:KJY283"/>
    <mergeCell ref="KJZ282:KJZ283"/>
    <mergeCell ref="KKA282:KKA283"/>
    <mergeCell ref="KKB282:KKB283"/>
    <mergeCell ref="KKC282:KKC283"/>
    <mergeCell ref="KIV282:KIV283"/>
    <mergeCell ref="KIW282:KIW283"/>
    <mergeCell ref="KJN282:KJN283"/>
    <mergeCell ref="KJO282:KJO283"/>
    <mergeCell ref="KJP282:KJP283"/>
    <mergeCell ref="KJR282:KJS283"/>
    <mergeCell ref="KIJ282:KIJ283"/>
    <mergeCell ref="KIL282:KIM283"/>
    <mergeCell ref="KIP282:KIP283"/>
    <mergeCell ref="KIS282:KIS283"/>
    <mergeCell ref="KIT282:KIT283"/>
    <mergeCell ref="KIU282:KIU283"/>
    <mergeCell ref="KHN282:KHN283"/>
    <mergeCell ref="KHO282:KHO283"/>
    <mergeCell ref="KHP282:KHP283"/>
    <mergeCell ref="KHQ282:KHQ283"/>
    <mergeCell ref="KIH282:KIH283"/>
    <mergeCell ref="KII282:KII283"/>
    <mergeCell ref="KHB282:KHB283"/>
    <mergeCell ref="KHC282:KHC283"/>
    <mergeCell ref="KHD282:KHD283"/>
    <mergeCell ref="KHF282:KHG283"/>
    <mergeCell ref="KHJ282:KHJ283"/>
    <mergeCell ref="KHM282:KHM283"/>
    <mergeCell ref="KGD282:KGD283"/>
    <mergeCell ref="KGG282:KGG283"/>
    <mergeCell ref="KGH282:KGH283"/>
    <mergeCell ref="KGI282:KGI283"/>
    <mergeCell ref="KGJ282:KGJ283"/>
    <mergeCell ref="KGK282:KGK283"/>
    <mergeCell ref="KFD282:KFD283"/>
    <mergeCell ref="KFE282:KFE283"/>
    <mergeCell ref="KFV282:KFV283"/>
    <mergeCell ref="KFW282:KFW283"/>
    <mergeCell ref="KFX282:KFX283"/>
    <mergeCell ref="KFZ282:KGA283"/>
    <mergeCell ref="KER282:KER283"/>
    <mergeCell ref="KET282:KEU283"/>
    <mergeCell ref="KEX282:KEX283"/>
    <mergeCell ref="KFA282:KFA283"/>
    <mergeCell ref="KFB282:KFB283"/>
    <mergeCell ref="KFC282:KFC283"/>
    <mergeCell ref="KDV282:KDV283"/>
    <mergeCell ref="KDW282:KDW283"/>
    <mergeCell ref="KDX282:KDX283"/>
    <mergeCell ref="KDY282:KDY283"/>
    <mergeCell ref="KEP282:KEP283"/>
    <mergeCell ref="KEQ282:KEQ283"/>
    <mergeCell ref="KDJ282:KDJ283"/>
    <mergeCell ref="KDK282:KDK283"/>
    <mergeCell ref="KDL282:KDL283"/>
    <mergeCell ref="KDN282:KDO283"/>
    <mergeCell ref="KDR282:KDR283"/>
    <mergeCell ref="KDU282:KDU283"/>
    <mergeCell ref="KCL282:KCL283"/>
    <mergeCell ref="KCO282:KCO283"/>
    <mergeCell ref="KCP282:KCP283"/>
    <mergeCell ref="KCQ282:KCQ283"/>
    <mergeCell ref="KCR282:KCR283"/>
    <mergeCell ref="KCS282:KCS283"/>
    <mergeCell ref="KBL282:KBL283"/>
    <mergeCell ref="KBM282:KBM283"/>
    <mergeCell ref="KCD282:KCD283"/>
    <mergeCell ref="KCE282:KCE283"/>
    <mergeCell ref="KCF282:KCF283"/>
    <mergeCell ref="KCH282:KCI283"/>
    <mergeCell ref="KAZ282:KAZ283"/>
    <mergeCell ref="KBB282:KBC283"/>
    <mergeCell ref="KBF282:KBF283"/>
    <mergeCell ref="KBI282:KBI283"/>
    <mergeCell ref="KBJ282:KBJ283"/>
    <mergeCell ref="KBK282:KBK283"/>
    <mergeCell ref="KAD282:KAD283"/>
    <mergeCell ref="KAE282:KAE283"/>
    <mergeCell ref="KAF282:KAF283"/>
    <mergeCell ref="KAG282:KAG283"/>
    <mergeCell ref="KAX282:KAX283"/>
    <mergeCell ref="KAY282:KAY283"/>
    <mergeCell ref="JZR282:JZR283"/>
    <mergeCell ref="JZS282:JZS283"/>
    <mergeCell ref="JZT282:JZT283"/>
    <mergeCell ref="JZV282:JZW283"/>
    <mergeCell ref="JZZ282:JZZ283"/>
    <mergeCell ref="KAC282:KAC283"/>
    <mergeCell ref="JYT282:JYT283"/>
    <mergeCell ref="JYW282:JYW283"/>
    <mergeCell ref="JYX282:JYX283"/>
    <mergeCell ref="JYY282:JYY283"/>
    <mergeCell ref="JYZ282:JYZ283"/>
    <mergeCell ref="JZA282:JZA283"/>
    <mergeCell ref="JXT282:JXT283"/>
    <mergeCell ref="JXU282:JXU283"/>
    <mergeCell ref="JYL282:JYL283"/>
    <mergeCell ref="JYM282:JYM283"/>
    <mergeCell ref="JYN282:JYN283"/>
    <mergeCell ref="JYP282:JYQ283"/>
    <mergeCell ref="JXH282:JXH283"/>
    <mergeCell ref="JXJ282:JXK283"/>
    <mergeCell ref="JXN282:JXN283"/>
    <mergeCell ref="JXQ282:JXQ283"/>
    <mergeCell ref="JXR282:JXR283"/>
    <mergeCell ref="JXS282:JXS283"/>
    <mergeCell ref="JWL282:JWL283"/>
    <mergeCell ref="JWM282:JWM283"/>
    <mergeCell ref="JWN282:JWN283"/>
    <mergeCell ref="JWO282:JWO283"/>
    <mergeCell ref="JXF282:JXF283"/>
    <mergeCell ref="JXG282:JXG283"/>
    <mergeCell ref="JVZ282:JVZ283"/>
    <mergeCell ref="JWA282:JWA283"/>
    <mergeCell ref="JWB282:JWB283"/>
    <mergeCell ref="JWD282:JWE283"/>
    <mergeCell ref="JWH282:JWH283"/>
    <mergeCell ref="JWK282:JWK283"/>
    <mergeCell ref="JVB282:JVB283"/>
    <mergeCell ref="JVE282:JVE283"/>
    <mergeCell ref="JVF282:JVF283"/>
    <mergeCell ref="JVG282:JVG283"/>
    <mergeCell ref="JVH282:JVH283"/>
    <mergeCell ref="JVI282:JVI283"/>
    <mergeCell ref="JUB282:JUB283"/>
    <mergeCell ref="JUC282:JUC283"/>
    <mergeCell ref="JUT282:JUT283"/>
    <mergeCell ref="JUU282:JUU283"/>
    <mergeCell ref="JUV282:JUV283"/>
    <mergeCell ref="JUX282:JUY283"/>
    <mergeCell ref="JTP282:JTP283"/>
    <mergeCell ref="JTR282:JTS283"/>
    <mergeCell ref="JTV282:JTV283"/>
    <mergeCell ref="JTY282:JTY283"/>
    <mergeCell ref="JTZ282:JTZ283"/>
    <mergeCell ref="JUA282:JUA283"/>
    <mergeCell ref="JST282:JST283"/>
    <mergeCell ref="JSU282:JSU283"/>
    <mergeCell ref="JSV282:JSV283"/>
    <mergeCell ref="JSW282:JSW283"/>
    <mergeCell ref="JTN282:JTN283"/>
    <mergeCell ref="JTO282:JTO283"/>
    <mergeCell ref="JSH282:JSH283"/>
    <mergeCell ref="JSI282:JSI283"/>
    <mergeCell ref="JSJ282:JSJ283"/>
    <mergeCell ref="JSL282:JSM283"/>
    <mergeCell ref="JSP282:JSP283"/>
    <mergeCell ref="JSS282:JSS283"/>
    <mergeCell ref="JRJ282:JRJ283"/>
    <mergeCell ref="JRM282:JRM283"/>
    <mergeCell ref="JRN282:JRN283"/>
    <mergeCell ref="JRO282:JRO283"/>
    <mergeCell ref="JRP282:JRP283"/>
    <mergeCell ref="JRQ282:JRQ283"/>
    <mergeCell ref="JQJ282:JQJ283"/>
    <mergeCell ref="JQK282:JQK283"/>
    <mergeCell ref="JRB282:JRB283"/>
    <mergeCell ref="JRC282:JRC283"/>
    <mergeCell ref="JRD282:JRD283"/>
    <mergeCell ref="JRF282:JRG283"/>
    <mergeCell ref="JPX282:JPX283"/>
    <mergeCell ref="JPZ282:JQA283"/>
    <mergeCell ref="JQD282:JQD283"/>
    <mergeCell ref="JQG282:JQG283"/>
    <mergeCell ref="JQH282:JQH283"/>
    <mergeCell ref="JQI282:JQI283"/>
    <mergeCell ref="JPB282:JPB283"/>
    <mergeCell ref="JPC282:JPC283"/>
    <mergeCell ref="JPD282:JPD283"/>
    <mergeCell ref="JPE282:JPE283"/>
    <mergeCell ref="JPV282:JPV283"/>
    <mergeCell ref="JPW282:JPW283"/>
    <mergeCell ref="JOP282:JOP283"/>
    <mergeCell ref="JOQ282:JOQ283"/>
    <mergeCell ref="JOR282:JOR283"/>
    <mergeCell ref="JOT282:JOU283"/>
    <mergeCell ref="JOX282:JOX283"/>
    <mergeCell ref="JPA282:JPA283"/>
    <mergeCell ref="JNR282:JNR283"/>
    <mergeCell ref="JNU282:JNU283"/>
    <mergeCell ref="JNV282:JNV283"/>
    <mergeCell ref="JNW282:JNW283"/>
    <mergeCell ref="JNX282:JNX283"/>
    <mergeCell ref="JNY282:JNY283"/>
    <mergeCell ref="JMR282:JMR283"/>
    <mergeCell ref="JMS282:JMS283"/>
    <mergeCell ref="JNJ282:JNJ283"/>
    <mergeCell ref="JNK282:JNK283"/>
    <mergeCell ref="JNL282:JNL283"/>
    <mergeCell ref="JNN282:JNO283"/>
    <mergeCell ref="JMF282:JMF283"/>
    <mergeCell ref="JMH282:JMI283"/>
    <mergeCell ref="JML282:JML283"/>
    <mergeCell ref="JMO282:JMO283"/>
    <mergeCell ref="JMP282:JMP283"/>
    <mergeCell ref="JMQ282:JMQ283"/>
    <mergeCell ref="JLJ282:JLJ283"/>
    <mergeCell ref="JLK282:JLK283"/>
    <mergeCell ref="JLL282:JLL283"/>
    <mergeCell ref="JLM282:JLM283"/>
    <mergeCell ref="JMD282:JMD283"/>
    <mergeCell ref="JME282:JME283"/>
    <mergeCell ref="JKX282:JKX283"/>
    <mergeCell ref="JKY282:JKY283"/>
    <mergeCell ref="JKZ282:JKZ283"/>
    <mergeCell ref="JLB282:JLC283"/>
    <mergeCell ref="JLF282:JLF283"/>
    <mergeCell ref="JLI282:JLI283"/>
    <mergeCell ref="JJZ282:JJZ283"/>
    <mergeCell ref="JKC282:JKC283"/>
    <mergeCell ref="JKD282:JKD283"/>
    <mergeCell ref="JKE282:JKE283"/>
    <mergeCell ref="JKF282:JKF283"/>
    <mergeCell ref="JKG282:JKG283"/>
    <mergeCell ref="JIZ282:JIZ283"/>
    <mergeCell ref="JJA282:JJA283"/>
    <mergeCell ref="JJR282:JJR283"/>
    <mergeCell ref="JJS282:JJS283"/>
    <mergeCell ref="JJT282:JJT283"/>
    <mergeCell ref="JJV282:JJW283"/>
    <mergeCell ref="JIN282:JIN283"/>
    <mergeCell ref="JIP282:JIQ283"/>
    <mergeCell ref="JIT282:JIT283"/>
    <mergeCell ref="JIW282:JIW283"/>
    <mergeCell ref="JIX282:JIX283"/>
    <mergeCell ref="JIY282:JIY283"/>
    <mergeCell ref="JHR282:JHR283"/>
    <mergeCell ref="JHS282:JHS283"/>
    <mergeCell ref="JHT282:JHT283"/>
    <mergeCell ref="JHU282:JHU283"/>
    <mergeCell ref="JIL282:JIL283"/>
    <mergeCell ref="JIM282:JIM283"/>
    <mergeCell ref="JHF282:JHF283"/>
    <mergeCell ref="JHG282:JHG283"/>
    <mergeCell ref="JHH282:JHH283"/>
    <mergeCell ref="JHJ282:JHK283"/>
    <mergeCell ref="JHN282:JHN283"/>
    <mergeCell ref="JHQ282:JHQ283"/>
    <mergeCell ref="JGH282:JGH283"/>
    <mergeCell ref="JGK282:JGK283"/>
    <mergeCell ref="JGL282:JGL283"/>
    <mergeCell ref="JGM282:JGM283"/>
    <mergeCell ref="JGN282:JGN283"/>
    <mergeCell ref="JGO282:JGO283"/>
    <mergeCell ref="JFH282:JFH283"/>
    <mergeCell ref="JFI282:JFI283"/>
    <mergeCell ref="JFZ282:JFZ283"/>
    <mergeCell ref="JGA282:JGA283"/>
    <mergeCell ref="JGB282:JGB283"/>
    <mergeCell ref="JGD282:JGE283"/>
    <mergeCell ref="JEV282:JEV283"/>
    <mergeCell ref="JEX282:JEY283"/>
    <mergeCell ref="JFB282:JFB283"/>
    <mergeCell ref="JFE282:JFE283"/>
    <mergeCell ref="JFF282:JFF283"/>
    <mergeCell ref="JFG282:JFG283"/>
    <mergeCell ref="JDZ282:JDZ283"/>
    <mergeCell ref="JEA282:JEA283"/>
    <mergeCell ref="JEB282:JEB283"/>
    <mergeCell ref="JEC282:JEC283"/>
    <mergeCell ref="JET282:JET283"/>
    <mergeCell ref="JEU282:JEU283"/>
    <mergeCell ref="JDN282:JDN283"/>
    <mergeCell ref="JDO282:JDO283"/>
    <mergeCell ref="JDP282:JDP283"/>
    <mergeCell ref="JDR282:JDS283"/>
    <mergeCell ref="JDV282:JDV283"/>
    <mergeCell ref="JDY282:JDY283"/>
    <mergeCell ref="JCP282:JCP283"/>
    <mergeCell ref="JCS282:JCS283"/>
    <mergeCell ref="JCT282:JCT283"/>
    <mergeCell ref="JCU282:JCU283"/>
    <mergeCell ref="JCV282:JCV283"/>
    <mergeCell ref="JCW282:JCW283"/>
    <mergeCell ref="JBP282:JBP283"/>
    <mergeCell ref="JBQ282:JBQ283"/>
    <mergeCell ref="JCH282:JCH283"/>
    <mergeCell ref="JCI282:JCI283"/>
    <mergeCell ref="JCJ282:JCJ283"/>
    <mergeCell ref="JCL282:JCM283"/>
    <mergeCell ref="JBD282:JBD283"/>
    <mergeCell ref="JBF282:JBG283"/>
    <mergeCell ref="JBJ282:JBJ283"/>
    <mergeCell ref="JBM282:JBM283"/>
    <mergeCell ref="JBN282:JBN283"/>
    <mergeCell ref="JBO282:JBO283"/>
    <mergeCell ref="JAH282:JAH283"/>
    <mergeCell ref="JAI282:JAI283"/>
    <mergeCell ref="JAJ282:JAJ283"/>
    <mergeCell ref="JAK282:JAK283"/>
    <mergeCell ref="JBB282:JBB283"/>
    <mergeCell ref="JBC282:JBC283"/>
    <mergeCell ref="IZV282:IZV283"/>
    <mergeCell ref="IZW282:IZW283"/>
    <mergeCell ref="IZX282:IZX283"/>
    <mergeCell ref="IZZ282:JAA283"/>
    <mergeCell ref="JAD282:JAD283"/>
    <mergeCell ref="JAG282:JAG283"/>
    <mergeCell ref="IYX282:IYX283"/>
    <mergeCell ref="IZA282:IZA283"/>
    <mergeCell ref="IZB282:IZB283"/>
    <mergeCell ref="IZC282:IZC283"/>
    <mergeCell ref="IZD282:IZD283"/>
    <mergeCell ref="IZE282:IZE283"/>
    <mergeCell ref="IXX282:IXX283"/>
    <mergeCell ref="IXY282:IXY283"/>
    <mergeCell ref="IYP282:IYP283"/>
    <mergeCell ref="IYQ282:IYQ283"/>
    <mergeCell ref="IYR282:IYR283"/>
    <mergeCell ref="IYT282:IYU283"/>
    <mergeCell ref="IXL282:IXL283"/>
    <mergeCell ref="IXN282:IXO283"/>
    <mergeCell ref="IXR282:IXR283"/>
    <mergeCell ref="IXU282:IXU283"/>
    <mergeCell ref="IXV282:IXV283"/>
    <mergeCell ref="IXW282:IXW283"/>
    <mergeCell ref="IWP282:IWP283"/>
    <mergeCell ref="IWQ282:IWQ283"/>
    <mergeCell ref="IWR282:IWR283"/>
    <mergeCell ref="IWS282:IWS283"/>
    <mergeCell ref="IXJ282:IXJ283"/>
    <mergeCell ref="IXK282:IXK283"/>
    <mergeCell ref="IWD282:IWD283"/>
    <mergeCell ref="IWE282:IWE283"/>
    <mergeCell ref="IWF282:IWF283"/>
    <mergeCell ref="IWH282:IWI283"/>
    <mergeCell ref="IWL282:IWL283"/>
    <mergeCell ref="IWO282:IWO283"/>
    <mergeCell ref="IVF282:IVF283"/>
    <mergeCell ref="IVI282:IVI283"/>
    <mergeCell ref="IVJ282:IVJ283"/>
    <mergeCell ref="IVK282:IVK283"/>
    <mergeCell ref="IVL282:IVL283"/>
    <mergeCell ref="IVM282:IVM283"/>
    <mergeCell ref="IUF282:IUF283"/>
    <mergeCell ref="IUG282:IUG283"/>
    <mergeCell ref="IUX282:IUX283"/>
    <mergeCell ref="IUY282:IUY283"/>
    <mergeCell ref="IUZ282:IUZ283"/>
    <mergeCell ref="IVB282:IVC283"/>
    <mergeCell ref="ITT282:ITT283"/>
    <mergeCell ref="ITV282:ITW283"/>
    <mergeCell ref="ITZ282:ITZ283"/>
    <mergeCell ref="IUC282:IUC283"/>
    <mergeCell ref="IUD282:IUD283"/>
    <mergeCell ref="IUE282:IUE283"/>
    <mergeCell ref="ISX282:ISX283"/>
    <mergeCell ref="ISY282:ISY283"/>
    <mergeCell ref="ISZ282:ISZ283"/>
    <mergeCell ref="ITA282:ITA283"/>
    <mergeCell ref="ITR282:ITR283"/>
    <mergeCell ref="ITS282:ITS283"/>
    <mergeCell ref="ISL282:ISL283"/>
    <mergeCell ref="ISM282:ISM283"/>
    <mergeCell ref="ISN282:ISN283"/>
    <mergeCell ref="ISP282:ISQ283"/>
    <mergeCell ref="IST282:IST283"/>
    <mergeCell ref="ISW282:ISW283"/>
    <mergeCell ref="IRN282:IRN283"/>
    <mergeCell ref="IRQ282:IRQ283"/>
    <mergeCell ref="IRR282:IRR283"/>
    <mergeCell ref="IRS282:IRS283"/>
    <mergeCell ref="IRT282:IRT283"/>
    <mergeCell ref="IRU282:IRU283"/>
    <mergeCell ref="IQN282:IQN283"/>
    <mergeCell ref="IQO282:IQO283"/>
    <mergeCell ref="IRF282:IRF283"/>
    <mergeCell ref="IRG282:IRG283"/>
    <mergeCell ref="IRH282:IRH283"/>
    <mergeCell ref="IRJ282:IRK283"/>
    <mergeCell ref="IQB282:IQB283"/>
    <mergeCell ref="IQD282:IQE283"/>
    <mergeCell ref="IQH282:IQH283"/>
    <mergeCell ref="IQK282:IQK283"/>
    <mergeCell ref="IQL282:IQL283"/>
    <mergeCell ref="IQM282:IQM283"/>
    <mergeCell ref="IPF282:IPF283"/>
    <mergeCell ref="IPG282:IPG283"/>
    <mergeCell ref="IPH282:IPH283"/>
    <mergeCell ref="IPI282:IPI283"/>
    <mergeCell ref="IPZ282:IPZ283"/>
    <mergeCell ref="IQA282:IQA283"/>
    <mergeCell ref="IOT282:IOT283"/>
    <mergeCell ref="IOU282:IOU283"/>
    <mergeCell ref="IOV282:IOV283"/>
    <mergeCell ref="IOX282:IOY283"/>
    <mergeCell ref="IPB282:IPB283"/>
    <mergeCell ref="IPE282:IPE283"/>
    <mergeCell ref="INV282:INV283"/>
    <mergeCell ref="INY282:INY283"/>
    <mergeCell ref="INZ282:INZ283"/>
    <mergeCell ref="IOA282:IOA283"/>
    <mergeCell ref="IOB282:IOB283"/>
    <mergeCell ref="IOC282:IOC283"/>
    <mergeCell ref="IMV282:IMV283"/>
    <mergeCell ref="IMW282:IMW283"/>
    <mergeCell ref="INN282:INN283"/>
    <mergeCell ref="INO282:INO283"/>
    <mergeCell ref="INP282:INP283"/>
    <mergeCell ref="INR282:INS283"/>
    <mergeCell ref="IMJ282:IMJ283"/>
    <mergeCell ref="IML282:IMM283"/>
    <mergeCell ref="IMP282:IMP283"/>
    <mergeCell ref="IMS282:IMS283"/>
    <mergeCell ref="IMT282:IMT283"/>
    <mergeCell ref="IMU282:IMU283"/>
    <mergeCell ref="ILN282:ILN283"/>
    <mergeCell ref="ILO282:ILO283"/>
    <mergeCell ref="ILP282:ILP283"/>
    <mergeCell ref="ILQ282:ILQ283"/>
    <mergeCell ref="IMH282:IMH283"/>
    <mergeCell ref="IMI282:IMI283"/>
    <mergeCell ref="ILB282:ILB283"/>
    <mergeCell ref="ILC282:ILC283"/>
    <mergeCell ref="ILD282:ILD283"/>
    <mergeCell ref="ILF282:ILG283"/>
    <mergeCell ref="ILJ282:ILJ283"/>
    <mergeCell ref="ILM282:ILM283"/>
    <mergeCell ref="IKD282:IKD283"/>
    <mergeCell ref="IKG282:IKG283"/>
    <mergeCell ref="IKH282:IKH283"/>
    <mergeCell ref="IKI282:IKI283"/>
    <mergeCell ref="IKJ282:IKJ283"/>
    <mergeCell ref="IKK282:IKK283"/>
    <mergeCell ref="IJD282:IJD283"/>
    <mergeCell ref="IJE282:IJE283"/>
    <mergeCell ref="IJV282:IJV283"/>
    <mergeCell ref="IJW282:IJW283"/>
    <mergeCell ref="IJX282:IJX283"/>
    <mergeCell ref="IJZ282:IKA283"/>
    <mergeCell ref="IIR282:IIR283"/>
    <mergeCell ref="IIT282:IIU283"/>
    <mergeCell ref="IIX282:IIX283"/>
    <mergeCell ref="IJA282:IJA283"/>
    <mergeCell ref="IJB282:IJB283"/>
    <mergeCell ref="IJC282:IJC283"/>
    <mergeCell ref="IHV282:IHV283"/>
    <mergeCell ref="IHW282:IHW283"/>
    <mergeCell ref="IHX282:IHX283"/>
    <mergeCell ref="IHY282:IHY283"/>
    <mergeCell ref="IIP282:IIP283"/>
    <mergeCell ref="IIQ282:IIQ283"/>
    <mergeCell ref="IHJ282:IHJ283"/>
    <mergeCell ref="IHK282:IHK283"/>
    <mergeCell ref="IHL282:IHL283"/>
    <mergeCell ref="IHN282:IHO283"/>
    <mergeCell ref="IHR282:IHR283"/>
    <mergeCell ref="IHU282:IHU283"/>
    <mergeCell ref="IGL282:IGL283"/>
    <mergeCell ref="IGO282:IGO283"/>
    <mergeCell ref="IGP282:IGP283"/>
    <mergeCell ref="IGQ282:IGQ283"/>
    <mergeCell ref="IGR282:IGR283"/>
    <mergeCell ref="IGS282:IGS283"/>
    <mergeCell ref="IFL282:IFL283"/>
    <mergeCell ref="IFM282:IFM283"/>
    <mergeCell ref="IGD282:IGD283"/>
    <mergeCell ref="IGE282:IGE283"/>
    <mergeCell ref="IGF282:IGF283"/>
    <mergeCell ref="IGH282:IGI283"/>
    <mergeCell ref="IEZ282:IEZ283"/>
    <mergeCell ref="IFB282:IFC283"/>
    <mergeCell ref="IFF282:IFF283"/>
    <mergeCell ref="IFI282:IFI283"/>
    <mergeCell ref="IFJ282:IFJ283"/>
    <mergeCell ref="IFK282:IFK283"/>
    <mergeCell ref="IED282:IED283"/>
    <mergeCell ref="IEE282:IEE283"/>
    <mergeCell ref="IEF282:IEF283"/>
    <mergeCell ref="IEG282:IEG283"/>
    <mergeCell ref="IEX282:IEX283"/>
    <mergeCell ref="IEY282:IEY283"/>
    <mergeCell ref="IDR282:IDR283"/>
    <mergeCell ref="IDS282:IDS283"/>
    <mergeCell ref="IDT282:IDT283"/>
    <mergeCell ref="IDV282:IDW283"/>
    <mergeCell ref="IDZ282:IDZ283"/>
    <mergeCell ref="IEC282:IEC283"/>
    <mergeCell ref="ICT282:ICT283"/>
    <mergeCell ref="ICW282:ICW283"/>
    <mergeCell ref="ICX282:ICX283"/>
    <mergeCell ref="ICY282:ICY283"/>
    <mergeCell ref="ICZ282:ICZ283"/>
    <mergeCell ref="IDA282:IDA283"/>
    <mergeCell ref="IBT282:IBT283"/>
    <mergeCell ref="IBU282:IBU283"/>
    <mergeCell ref="ICL282:ICL283"/>
    <mergeCell ref="ICM282:ICM283"/>
    <mergeCell ref="ICN282:ICN283"/>
    <mergeCell ref="ICP282:ICQ283"/>
    <mergeCell ref="IBH282:IBH283"/>
    <mergeCell ref="IBJ282:IBK283"/>
    <mergeCell ref="IBN282:IBN283"/>
    <mergeCell ref="IBQ282:IBQ283"/>
    <mergeCell ref="IBR282:IBR283"/>
    <mergeCell ref="IBS282:IBS283"/>
    <mergeCell ref="IAL282:IAL283"/>
    <mergeCell ref="IAM282:IAM283"/>
    <mergeCell ref="IAN282:IAN283"/>
    <mergeCell ref="IAO282:IAO283"/>
    <mergeCell ref="IBF282:IBF283"/>
    <mergeCell ref="IBG282:IBG283"/>
    <mergeCell ref="HZZ282:HZZ283"/>
    <mergeCell ref="IAA282:IAA283"/>
    <mergeCell ref="IAB282:IAB283"/>
    <mergeCell ref="IAD282:IAE283"/>
    <mergeCell ref="IAH282:IAH283"/>
    <mergeCell ref="IAK282:IAK283"/>
    <mergeCell ref="HZB282:HZB283"/>
    <mergeCell ref="HZE282:HZE283"/>
    <mergeCell ref="HZF282:HZF283"/>
    <mergeCell ref="HZG282:HZG283"/>
    <mergeCell ref="HZH282:HZH283"/>
    <mergeCell ref="HZI282:HZI283"/>
    <mergeCell ref="HYB282:HYB283"/>
    <mergeCell ref="HYC282:HYC283"/>
    <mergeCell ref="HYT282:HYT283"/>
    <mergeCell ref="HYU282:HYU283"/>
    <mergeCell ref="HYV282:HYV283"/>
    <mergeCell ref="HYX282:HYY283"/>
    <mergeCell ref="HXP282:HXP283"/>
    <mergeCell ref="HXR282:HXS283"/>
    <mergeCell ref="HXV282:HXV283"/>
    <mergeCell ref="HXY282:HXY283"/>
    <mergeCell ref="HXZ282:HXZ283"/>
    <mergeCell ref="HYA282:HYA283"/>
    <mergeCell ref="HWT282:HWT283"/>
    <mergeCell ref="HWU282:HWU283"/>
    <mergeCell ref="HWV282:HWV283"/>
    <mergeCell ref="HWW282:HWW283"/>
    <mergeCell ref="HXN282:HXN283"/>
    <mergeCell ref="HXO282:HXO283"/>
    <mergeCell ref="HWH282:HWH283"/>
    <mergeCell ref="HWI282:HWI283"/>
    <mergeCell ref="HWJ282:HWJ283"/>
    <mergeCell ref="HWL282:HWM283"/>
    <mergeCell ref="HWP282:HWP283"/>
    <mergeCell ref="HWS282:HWS283"/>
    <mergeCell ref="HVJ282:HVJ283"/>
    <mergeCell ref="HVM282:HVM283"/>
    <mergeCell ref="HVN282:HVN283"/>
    <mergeCell ref="HVO282:HVO283"/>
    <mergeCell ref="HVP282:HVP283"/>
    <mergeCell ref="HVQ282:HVQ283"/>
    <mergeCell ref="HUJ282:HUJ283"/>
    <mergeCell ref="HUK282:HUK283"/>
    <mergeCell ref="HVB282:HVB283"/>
    <mergeCell ref="HVC282:HVC283"/>
    <mergeCell ref="HVD282:HVD283"/>
    <mergeCell ref="HVF282:HVG283"/>
    <mergeCell ref="HTX282:HTX283"/>
    <mergeCell ref="HTZ282:HUA283"/>
    <mergeCell ref="HUD282:HUD283"/>
    <mergeCell ref="HUG282:HUG283"/>
    <mergeCell ref="HUH282:HUH283"/>
    <mergeCell ref="HUI282:HUI283"/>
    <mergeCell ref="HTB282:HTB283"/>
    <mergeCell ref="HTC282:HTC283"/>
    <mergeCell ref="HTD282:HTD283"/>
    <mergeCell ref="HTE282:HTE283"/>
    <mergeCell ref="HTV282:HTV283"/>
    <mergeCell ref="HTW282:HTW283"/>
    <mergeCell ref="HSP282:HSP283"/>
    <mergeCell ref="HSQ282:HSQ283"/>
    <mergeCell ref="HSR282:HSR283"/>
    <mergeCell ref="HST282:HSU283"/>
    <mergeCell ref="HSX282:HSX283"/>
    <mergeCell ref="HTA282:HTA283"/>
    <mergeCell ref="HRR282:HRR283"/>
    <mergeCell ref="HRU282:HRU283"/>
    <mergeCell ref="HRV282:HRV283"/>
    <mergeCell ref="HRW282:HRW283"/>
    <mergeCell ref="HRX282:HRX283"/>
    <mergeCell ref="HRY282:HRY283"/>
    <mergeCell ref="HQR282:HQR283"/>
    <mergeCell ref="HQS282:HQS283"/>
    <mergeCell ref="HRJ282:HRJ283"/>
    <mergeCell ref="HRK282:HRK283"/>
    <mergeCell ref="HRL282:HRL283"/>
    <mergeCell ref="HRN282:HRO283"/>
    <mergeCell ref="HQF282:HQF283"/>
    <mergeCell ref="HQH282:HQI283"/>
    <mergeCell ref="HQL282:HQL283"/>
    <mergeCell ref="HQO282:HQO283"/>
    <mergeCell ref="HQP282:HQP283"/>
    <mergeCell ref="HQQ282:HQQ283"/>
    <mergeCell ref="HPJ282:HPJ283"/>
    <mergeCell ref="HPK282:HPK283"/>
    <mergeCell ref="HPL282:HPL283"/>
    <mergeCell ref="HPM282:HPM283"/>
    <mergeCell ref="HQD282:HQD283"/>
    <mergeCell ref="HQE282:HQE283"/>
    <mergeCell ref="HOX282:HOX283"/>
    <mergeCell ref="HOY282:HOY283"/>
    <mergeCell ref="HOZ282:HOZ283"/>
    <mergeCell ref="HPB282:HPC283"/>
    <mergeCell ref="HPF282:HPF283"/>
    <mergeCell ref="HPI282:HPI283"/>
    <mergeCell ref="HNZ282:HNZ283"/>
    <mergeCell ref="HOC282:HOC283"/>
    <mergeCell ref="HOD282:HOD283"/>
    <mergeCell ref="HOE282:HOE283"/>
    <mergeCell ref="HOF282:HOF283"/>
    <mergeCell ref="HOG282:HOG283"/>
    <mergeCell ref="HMZ282:HMZ283"/>
    <mergeCell ref="HNA282:HNA283"/>
    <mergeCell ref="HNR282:HNR283"/>
    <mergeCell ref="HNS282:HNS283"/>
    <mergeCell ref="HNT282:HNT283"/>
    <mergeCell ref="HNV282:HNW283"/>
    <mergeCell ref="HMN282:HMN283"/>
    <mergeCell ref="HMP282:HMQ283"/>
    <mergeCell ref="HMT282:HMT283"/>
    <mergeCell ref="HMW282:HMW283"/>
    <mergeCell ref="HMX282:HMX283"/>
    <mergeCell ref="HMY282:HMY283"/>
    <mergeCell ref="HLR282:HLR283"/>
    <mergeCell ref="HLS282:HLS283"/>
    <mergeCell ref="HLT282:HLT283"/>
    <mergeCell ref="HLU282:HLU283"/>
    <mergeCell ref="HML282:HML283"/>
    <mergeCell ref="HMM282:HMM283"/>
    <mergeCell ref="HLF282:HLF283"/>
    <mergeCell ref="HLG282:HLG283"/>
    <mergeCell ref="HLH282:HLH283"/>
    <mergeCell ref="HLJ282:HLK283"/>
    <mergeCell ref="HLN282:HLN283"/>
    <mergeCell ref="HLQ282:HLQ283"/>
    <mergeCell ref="HKH282:HKH283"/>
    <mergeCell ref="HKK282:HKK283"/>
    <mergeCell ref="HKL282:HKL283"/>
    <mergeCell ref="HKM282:HKM283"/>
    <mergeCell ref="HKN282:HKN283"/>
    <mergeCell ref="HKO282:HKO283"/>
    <mergeCell ref="HJH282:HJH283"/>
    <mergeCell ref="HJI282:HJI283"/>
    <mergeCell ref="HJZ282:HJZ283"/>
    <mergeCell ref="HKA282:HKA283"/>
    <mergeCell ref="HKB282:HKB283"/>
    <mergeCell ref="HKD282:HKE283"/>
    <mergeCell ref="HIV282:HIV283"/>
    <mergeCell ref="HIX282:HIY283"/>
    <mergeCell ref="HJB282:HJB283"/>
    <mergeCell ref="HJE282:HJE283"/>
    <mergeCell ref="HJF282:HJF283"/>
    <mergeCell ref="HJG282:HJG283"/>
    <mergeCell ref="HHZ282:HHZ283"/>
    <mergeCell ref="HIA282:HIA283"/>
    <mergeCell ref="HIB282:HIB283"/>
    <mergeCell ref="HIC282:HIC283"/>
    <mergeCell ref="HIT282:HIT283"/>
    <mergeCell ref="HIU282:HIU283"/>
    <mergeCell ref="HHN282:HHN283"/>
    <mergeCell ref="HHO282:HHO283"/>
    <mergeCell ref="HHP282:HHP283"/>
    <mergeCell ref="HHR282:HHS283"/>
    <mergeCell ref="HHV282:HHV283"/>
    <mergeCell ref="HHY282:HHY283"/>
    <mergeCell ref="HGP282:HGP283"/>
    <mergeCell ref="HGS282:HGS283"/>
    <mergeCell ref="HGT282:HGT283"/>
    <mergeCell ref="HGU282:HGU283"/>
    <mergeCell ref="HGV282:HGV283"/>
    <mergeCell ref="HGW282:HGW283"/>
    <mergeCell ref="HFP282:HFP283"/>
    <mergeCell ref="HFQ282:HFQ283"/>
    <mergeCell ref="HGH282:HGH283"/>
    <mergeCell ref="HGI282:HGI283"/>
    <mergeCell ref="HGJ282:HGJ283"/>
    <mergeCell ref="HGL282:HGM283"/>
    <mergeCell ref="HFD282:HFD283"/>
    <mergeCell ref="HFF282:HFG283"/>
    <mergeCell ref="HFJ282:HFJ283"/>
    <mergeCell ref="HFM282:HFM283"/>
    <mergeCell ref="HFN282:HFN283"/>
    <mergeCell ref="HFO282:HFO283"/>
    <mergeCell ref="HEH282:HEH283"/>
    <mergeCell ref="HEI282:HEI283"/>
    <mergeCell ref="HEJ282:HEJ283"/>
    <mergeCell ref="HEK282:HEK283"/>
    <mergeCell ref="HFB282:HFB283"/>
    <mergeCell ref="HFC282:HFC283"/>
    <mergeCell ref="HDV282:HDV283"/>
    <mergeCell ref="HDW282:HDW283"/>
    <mergeCell ref="HDX282:HDX283"/>
    <mergeCell ref="HDZ282:HEA283"/>
    <mergeCell ref="HED282:HED283"/>
    <mergeCell ref="HEG282:HEG283"/>
    <mergeCell ref="HCX282:HCX283"/>
    <mergeCell ref="HDA282:HDA283"/>
    <mergeCell ref="HDB282:HDB283"/>
    <mergeCell ref="HDC282:HDC283"/>
    <mergeCell ref="HDD282:HDD283"/>
    <mergeCell ref="HDE282:HDE283"/>
    <mergeCell ref="HBX282:HBX283"/>
    <mergeCell ref="HBY282:HBY283"/>
    <mergeCell ref="HCP282:HCP283"/>
    <mergeCell ref="HCQ282:HCQ283"/>
    <mergeCell ref="HCR282:HCR283"/>
    <mergeCell ref="HCT282:HCU283"/>
    <mergeCell ref="HBL282:HBL283"/>
    <mergeCell ref="HBN282:HBO283"/>
    <mergeCell ref="HBR282:HBR283"/>
    <mergeCell ref="HBU282:HBU283"/>
    <mergeCell ref="HBV282:HBV283"/>
    <mergeCell ref="HBW282:HBW283"/>
    <mergeCell ref="HAP282:HAP283"/>
    <mergeCell ref="HAQ282:HAQ283"/>
    <mergeCell ref="HAR282:HAR283"/>
    <mergeCell ref="HAS282:HAS283"/>
    <mergeCell ref="HBJ282:HBJ283"/>
    <mergeCell ref="HBK282:HBK283"/>
    <mergeCell ref="HAD282:HAD283"/>
    <mergeCell ref="HAE282:HAE283"/>
    <mergeCell ref="HAF282:HAF283"/>
    <mergeCell ref="HAH282:HAI283"/>
    <mergeCell ref="HAL282:HAL283"/>
    <mergeCell ref="HAO282:HAO283"/>
    <mergeCell ref="GZF282:GZF283"/>
    <mergeCell ref="GZI282:GZI283"/>
    <mergeCell ref="GZJ282:GZJ283"/>
    <mergeCell ref="GZK282:GZK283"/>
    <mergeCell ref="GZL282:GZL283"/>
    <mergeCell ref="GZM282:GZM283"/>
    <mergeCell ref="GYF282:GYF283"/>
    <mergeCell ref="GYG282:GYG283"/>
    <mergeCell ref="GYX282:GYX283"/>
    <mergeCell ref="GYY282:GYY283"/>
    <mergeCell ref="GYZ282:GYZ283"/>
    <mergeCell ref="GZB282:GZC283"/>
    <mergeCell ref="GXT282:GXT283"/>
    <mergeCell ref="GXV282:GXW283"/>
    <mergeCell ref="GXZ282:GXZ283"/>
    <mergeCell ref="GYC282:GYC283"/>
    <mergeCell ref="GYD282:GYD283"/>
    <mergeCell ref="GYE282:GYE283"/>
    <mergeCell ref="GWX282:GWX283"/>
    <mergeCell ref="GWY282:GWY283"/>
    <mergeCell ref="GWZ282:GWZ283"/>
    <mergeCell ref="GXA282:GXA283"/>
    <mergeCell ref="GXR282:GXR283"/>
    <mergeCell ref="GXS282:GXS283"/>
    <mergeCell ref="GWL282:GWL283"/>
    <mergeCell ref="GWM282:GWM283"/>
    <mergeCell ref="GWN282:GWN283"/>
    <mergeCell ref="GWP282:GWQ283"/>
    <mergeCell ref="GWT282:GWT283"/>
    <mergeCell ref="GWW282:GWW283"/>
    <mergeCell ref="GVN282:GVN283"/>
    <mergeCell ref="GVQ282:GVQ283"/>
    <mergeCell ref="GVR282:GVR283"/>
    <mergeCell ref="GVS282:GVS283"/>
    <mergeCell ref="GVT282:GVT283"/>
    <mergeCell ref="GVU282:GVU283"/>
    <mergeCell ref="GUN282:GUN283"/>
    <mergeCell ref="GUO282:GUO283"/>
    <mergeCell ref="GVF282:GVF283"/>
    <mergeCell ref="GVG282:GVG283"/>
    <mergeCell ref="GVH282:GVH283"/>
    <mergeCell ref="GVJ282:GVK283"/>
    <mergeCell ref="GUB282:GUB283"/>
    <mergeCell ref="GUD282:GUE283"/>
    <mergeCell ref="GUH282:GUH283"/>
    <mergeCell ref="GUK282:GUK283"/>
    <mergeCell ref="GUL282:GUL283"/>
    <mergeCell ref="GUM282:GUM283"/>
    <mergeCell ref="GTF282:GTF283"/>
    <mergeCell ref="GTG282:GTG283"/>
    <mergeCell ref="GTH282:GTH283"/>
    <mergeCell ref="GTI282:GTI283"/>
    <mergeCell ref="GTZ282:GTZ283"/>
    <mergeCell ref="GUA282:GUA283"/>
    <mergeCell ref="GST282:GST283"/>
    <mergeCell ref="GSU282:GSU283"/>
    <mergeCell ref="GSV282:GSV283"/>
    <mergeCell ref="GSX282:GSY283"/>
    <mergeCell ref="GTB282:GTB283"/>
    <mergeCell ref="GTE282:GTE283"/>
    <mergeCell ref="GRV282:GRV283"/>
    <mergeCell ref="GRY282:GRY283"/>
    <mergeCell ref="GRZ282:GRZ283"/>
    <mergeCell ref="GSA282:GSA283"/>
    <mergeCell ref="GSB282:GSB283"/>
    <mergeCell ref="GSC282:GSC283"/>
    <mergeCell ref="GQV282:GQV283"/>
    <mergeCell ref="GQW282:GQW283"/>
    <mergeCell ref="GRN282:GRN283"/>
    <mergeCell ref="GRO282:GRO283"/>
    <mergeCell ref="GRP282:GRP283"/>
    <mergeCell ref="GRR282:GRS283"/>
    <mergeCell ref="GQJ282:GQJ283"/>
    <mergeCell ref="GQL282:GQM283"/>
    <mergeCell ref="GQP282:GQP283"/>
    <mergeCell ref="GQS282:GQS283"/>
    <mergeCell ref="GQT282:GQT283"/>
    <mergeCell ref="GQU282:GQU283"/>
    <mergeCell ref="GPN282:GPN283"/>
    <mergeCell ref="GPO282:GPO283"/>
    <mergeCell ref="GPP282:GPP283"/>
    <mergeCell ref="GPQ282:GPQ283"/>
    <mergeCell ref="GQH282:GQH283"/>
    <mergeCell ref="GQI282:GQI283"/>
    <mergeCell ref="GPB282:GPB283"/>
    <mergeCell ref="GPC282:GPC283"/>
    <mergeCell ref="GPD282:GPD283"/>
    <mergeCell ref="GPF282:GPG283"/>
    <mergeCell ref="GPJ282:GPJ283"/>
    <mergeCell ref="GPM282:GPM283"/>
    <mergeCell ref="GOD282:GOD283"/>
    <mergeCell ref="GOG282:GOG283"/>
    <mergeCell ref="GOH282:GOH283"/>
    <mergeCell ref="GOI282:GOI283"/>
    <mergeCell ref="GOJ282:GOJ283"/>
    <mergeCell ref="GOK282:GOK283"/>
    <mergeCell ref="GND282:GND283"/>
    <mergeCell ref="GNE282:GNE283"/>
    <mergeCell ref="GNV282:GNV283"/>
    <mergeCell ref="GNW282:GNW283"/>
    <mergeCell ref="GNX282:GNX283"/>
    <mergeCell ref="GNZ282:GOA283"/>
    <mergeCell ref="GMR282:GMR283"/>
    <mergeCell ref="GMT282:GMU283"/>
    <mergeCell ref="GMX282:GMX283"/>
    <mergeCell ref="GNA282:GNA283"/>
    <mergeCell ref="GNB282:GNB283"/>
    <mergeCell ref="GNC282:GNC283"/>
    <mergeCell ref="GLV282:GLV283"/>
    <mergeCell ref="GLW282:GLW283"/>
    <mergeCell ref="GLX282:GLX283"/>
    <mergeCell ref="GLY282:GLY283"/>
    <mergeCell ref="GMP282:GMP283"/>
    <mergeCell ref="GMQ282:GMQ283"/>
    <mergeCell ref="GLJ282:GLJ283"/>
    <mergeCell ref="GLK282:GLK283"/>
    <mergeCell ref="GLL282:GLL283"/>
    <mergeCell ref="GLN282:GLO283"/>
    <mergeCell ref="GLR282:GLR283"/>
    <mergeCell ref="GLU282:GLU283"/>
    <mergeCell ref="GKL282:GKL283"/>
    <mergeCell ref="GKO282:GKO283"/>
    <mergeCell ref="GKP282:GKP283"/>
    <mergeCell ref="GKQ282:GKQ283"/>
    <mergeCell ref="GKR282:GKR283"/>
    <mergeCell ref="GKS282:GKS283"/>
    <mergeCell ref="GJL282:GJL283"/>
    <mergeCell ref="GJM282:GJM283"/>
    <mergeCell ref="GKD282:GKD283"/>
    <mergeCell ref="GKE282:GKE283"/>
    <mergeCell ref="GKF282:GKF283"/>
    <mergeCell ref="GKH282:GKI283"/>
    <mergeCell ref="GIZ282:GIZ283"/>
    <mergeCell ref="GJB282:GJC283"/>
    <mergeCell ref="GJF282:GJF283"/>
    <mergeCell ref="GJI282:GJI283"/>
    <mergeCell ref="GJJ282:GJJ283"/>
    <mergeCell ref="GJK282:GJK283"/>
    <mergeCell ref="GID282:GID283"/>
    <mergeCell ref="GIE282:GIE283"/>
    <mergeCell ref="GIF282:GIF283"/>
    <mergeCell ref="GIG282:GIG283"/>
    <mergeCell ref="GIX282:GIX283"/>
    <mergeCell ref="GIY282:GIY283"/>
    <mergeCell ref="GHR282:GHR283"/>
    <mergeCell ref="GHS282:GHS283"/>
    <mergeCell ref="GHT282:GHT283"/>
    <mergeCell ref="GHV282:GHW283"/>
    <mergeCell ref="GHZ282:GHZ283"/>
    <mergeCell ref="GIC282:GIC283"/>
    <mergeCell ref="GGT282:GGT283"/>
    <mergeCell ref="GGW282:GGW283"/>
    <mergeCell ref="GGX282:GGX283"/>
    <mergeCell ref="GGY282:GGY283"/>
    <mergeCell ref="GGZ282:GGZ283"/>
    <mergeCell ref="GHA282:GHA283"/>
    <mergeCell ref="GFT282:GFT283"/>
    <mergeCell ref="GFU282:GFU283"/>
    <mergeCell ref="GGL282:GGL283"/>
    <mergeCell ref="GGM282:GGM283"/>
    <mergeCell ref="GGN282:GGN283"/>
    <mergeCell ref="GGP282:GGQ283"/>
    <mergeCell ref="GFH282:GFH283"/>
    <mergeCell ref="GFJ282:GFK283"/>
    <mergeCell ref="GFN282:GFN283"/>
    <mergeCell ref="GFQ282:GFQ283"/>
    <mergeCell ref="GFR282:GFR283"/>
    <mergeCell ref="GFS282:GFS283"/>
    <mergeCell ref="GEL282:GEL283"/>
    <mergeCell ref="GEM282:GEM283"/>
    <mergeCell ref="GEN282:GEN283"/>
    <mergeCell ref="GEO282:GEO283"/>
    <mergeCell ref="GFF282:GFF283"/>
    <mergeCell ref="GFG282:GFG283"/>
    <mergeCell ref="GDZ282:GDZ283"/>
    <mergeCell ref="GEA282:GEA283"/>
    <mergeCell ref="GEB282:GEB283"/>
    <mergeCell ref="GED282:GEE283"/>
    <mergeCell ref="GEH282:GEH283"/>
    <mergeCell ref="GEK282:GEK283"/>
    <mergeCell ref="GDB282:GDB283"/>
    <mergeCell ref="GDE282:GDE283"/>
    <mergeCell ref="GDF282:GDF283"/>
    <mergeCell ref="GDG282:GDG283"/>
    <mergeCell ref="GDH282:GDH283"/>
    <mergeCell ref="GDI282:GDI283"/>
    <mergeCell ref="GCB282:GCB283"/>
    <mergeCell ref="GCC282:GCC283"/>
    <mergeCell ref="GCT282:GCT283"/>
    <mergeCell ref="GCU282:GCU283"/>
    <mergeCell ref="GCV282:GCV283"/>
    <mergeCell ref="GCX282:GCY283"/>
    <mergeCell ref="GBP282:GBP283"/>
    <mergeCell ref="GBR282:GBS283"/>
    <mergeCell ref="GBV282:GBV283"/>
    <mergeCell ref="GBY282:GBY283"/>
    <mergeCell ref="GBZ282:GBZ283"/>
    <mergeCell ref="GCA282:GCA283"/>
    <mergeCell ref="GAT282:GAT283"/>
    <mergeCell ref="GAU282:GAU283"/>
    <mergeCell ref="GAV282:GAV283"/>
    <mergeCell ref="GAW282:GAW283"/>
    <mergeCell ref="GBN282:GBN283"/>
    <mergeCell ref="GBO282:GBO283"/>
    <mergeCell ref="GAH282:GAH283"/>
    <mergeCell ref="GAI282:GAI283"/>
    <mergeCell ref="GAJ282:GAJ283"/>
    <mergeCell ref="GAL282:GAM283"/>
    <mergeCell ref="GAP282:GAP283"/>
    <mergeCell ref="GAS282:GAS283"/>
    <mergeCell ref="FZJ282:FZJ283"/>
    <mergeCell ref="FZM282:FZM283"/>
    <mergeCell ref="FZN282:FZN283"/>
    <mergeCell ref="FZO282:FZO283"/>
    <mergeCell ref="FZP282:FZP283"/>
    <mergeCell ref="FZQ282:FZQ283"/>
    <mergeCell ref="FYJ282:FYJ283"/>
    <mergeCell ref="FYK282:FYK283"/>
    <mergeCell ref="FZB282:FZB283"/>
    <mergeCell ref="FZC282:FZC283"/>
    <mergeCell ref="FZD282:FZD283"/>
    <mergeCell ref="FZF282:FZG283"/>
    <mergeCell ref="FXX282:FXX283"/>
    <mergeCell ref="FXZ282:FYA283"/>
    <mergeCell ref="FYD282:FYD283"/>
    <mergeCell ref="FYG282:FYG283"/>
    <mergeCell ref="FYH282:FYH283"/>
    <mergeCell ref="FYI282:FYI283"/>
    <mergeCell ref="FXB282:FXB283"/>
    <mergeCell ref="FXC282:FXC283"/>
    <mergeCell ref="FXD282:FXD283"/>
    <mergeCell ref="FXE282:FXE283"/>
    <mergeCell ref="FXV282:FXV283"/>
    <mergeCell ref="FXW282:FXW283"/>
    <mergeCell ref="FWP282:FWP283"/>
    <mergeCell ref="FWQ282:FWQ283"/>
    <mergeCell ref="FWR282:FWR283"/>
    <mergeCell ref="FWT282:FWU283"/>
    <mergeCell ref="FWX282:FWX283"/>
    <mergeCell ref="FXA282:FXA283"/>
    <mergeCell ref="FVR282:FVR283"/>
    <mergeCell ref="FVU282:FVU283"/>
    <mergeCell ref="FVV282:FVV283"/>
    <mergeCell ref="FVW282:FVW283"/>
    <mergeCell ref="FVX282:FVX283"/>
    <mergeCell ref="FVY282:FVY283"/>
    <mergeCell ref="FUR282:FUR283"/>
    <mergeCell ref="FUS282:FUS283"/>
    <mergeCell ref="FVJ282:FVJ283"/>
    <mergeCell ref="FVK282:FVK283"/>
    <mergeCell ref="FVL282:FVL283"/>
    <mergeCell ref="FVN282:FVO283"/>
    <mergeCell ref="FUF282:FUF283"/>
    <mergeCell ref="FUH282:FUI283"/>
    <mergeCell ref="FUL282:FUL283"/>
    <mergeCell ref="FUO282:FUO283"/>
    <mergeCell ref="FUP282:FUP283"/>
    <mergeCell ref="FUQ282:FUQ283"/>
    <mergeCell ref="FTJ282:FTJ283"/>
    <mergeCell ref="FTK282:FTK283"/>
    <mergeCell ref="FTL282:FTL283"/>
    <mergeCell ref="FTM282:FTM283"/>
    <mergeCell ref="FUD282:FUD283"/>
    <mergeCell ref="FUE282:FUE283"/>
    <mergeCell ref="FSX282:FSX283"/>
    <mergeCell ref="FSY282:FSY283"/>
    <mergeCell ref="FSZ282:FSZ283"/>
    <mergeCell ref="FTB282:FTC283"/>
    <mergeCell ref="FTF282:FTF283"/>
    <mergeCell ref="FTI282:FTI283"/>
    <mergeCell ref="FRZ282:FRZ283"/>
    <mergeCell ref="FSC282:FSC283"/>
    <mergeCell ref="FSD282:FSD283"/>
    <mergeCell ref="FSE282:FSE283"/>
    <mergeCell ref="FSF282:FSF283"/>
    <mergeCell ref="FSG282:FSG283"/>
    <mergeCell ref="FQZ282:FQZ283"/>
    <mergeCell ref="FRA282:FRA283"/>
    <mergeCell ref="FRR282:FRR283"/>
    <mergeCell ref="FRS282:FRS283"/>
    <mergeCell ref="FRT282:FRT283"/>
    <mergeCell ref="FRV282:FRW283"/>
    <mergeCell ref="FQN282:FQN283"/>
    <mergeCell ref="FQP282:FQQ283"/>
    <mergeCell ref="FQT282:FQT283"/>
    <mergeCell ref="FQW282:FQW283"/>
    <mergeCell ref="FQX282:FQX283"/>
    <mergeCell ref="FQY282:FQY283"/>
    <mergeCell ref="FPR282:FPR283"/>
    <mergeCell ref="FPS282:FPS283"/>
    <mergeCell ref="FPT282:FPT283"/>
    <mergeCell ref="FPU282:FPU283"/>
    <mergeCell ref="FQL282:FQL283"/>
    <mergeCell ref="FQM282:FQM283"/>
    <mergeCell ref="FPF282:FPF283"/>
    <mergeCell ref="FPG282:FPG283"/>
    <mergeCell ref="FPH282:FPH283"/>
    <mergeCell ref="FPJ282:FPK283"/>
    <mergeCell ref="FPN282:FPN283"/>
    <mergeCell ref="FPQ282:FPQ283"/>
    <mergeCell ref="FOH282:FOH283"/>
    <mergeCell ref="FOK282:FOK283"/>
    <mergeCell ref="FOL282:FOL283"/>
    <mergeCell ref="FOM282:FOM283"/>
    <mergeCell ref="FON282:FON283"/>
    <mergeCell ref="FOO282:FOO283"/>
    <mergeCell ref="FNH282:FNH283"/>
    <mergeCell ref="FNI282:FNI283"/>
    <mergeCell ref="FNZ282:FNZ283"/>
    <mergeCell ref="FOA282:FOA283"/>
    <mergeCell ref="FOB282:FOB283"/>
    <mergeCell ref="FOD282:FOE283"/>
    <mergeCell ref="FMV282:FMV283"/>
    <mergeCell ref="FMX282:FMY283"/>
    <mergeCell ref="FNB282:FNB283"/>
    <mergeCell ref="FNE282:FNE283"/>
    <mergeCell ref="FNF282:FNF283"/>
    <mergeCell ref="FNG282:FNG283"/>
    <mergeCell ref="FLZ282:FLZ283"/>
    <mergeCell ref="FMA282:FMA283"/>
    <mergeCell ref="FMB282:FMB283"/>
    <mergeCell ref="FMC282:FMC283"/>
    <mergeCell ref="FMT282:FMT283"/>
    <mergeCell ref="FMU282:FMU283"/>
    <mergeCell ref="FLN282:FLN283"/>
    <mergeCell ref="FLO282:FLO283"/>
    <mergeCell ref="FLP282:FLP283"/>
    <mergeCell ref="FLR282:FLS283"/>
    <mergeCell ref="FLV282:FLV283"/>
    <mergeCell ref="FLY282:FLY283"/>
    <mergeCell ref="FKP282:FKP283"/>
    <mergeCell ref="FKS282:FKS283"/>
    <mergeCell ref="FKT282:FKT283"/>
    <mergeCell ref="FKU282:FKU283"/>
    <mergeCell ref="FKV282:FKV283"/>
    <mergeCell ref="FKW282:FKW283"/>
    <mergeCell ref="FJP282:FJP283"/>
    <mergeCell ref="FJQ282:FJQ283"/>
    <mergeCell ref="FKH282:FKH283"/>
    <mergeCell ref="FKI282:FKI283"/>
    <mergeCell ref="FKJ282:FKJ283"/>
    <mergeCell ref="FKL282:FKM283"/>
    <mergeCell ref="FJD282:FJD283"/>
    <mergeCell ref="FJF282:FJG283"/>
    <mergeCell ref="FJJ282:FJJ283"/>
    <mergeCell ref="FJM282:FJM283"/>
    <mergeCell ref="FJN282:FJN283"/>
    <mergeCell ref="FJO282:FJO283"/>
    <mergeCell ref="FIH282:FIH283"/>
    <mergeCell ref="FII282:FII283"/>
    <mergeCell ref="FIJ282:FIJ283"/>
    <mergeCell ref="FIK282:FIK283"/>
    <mergeCell ref="FJB282:FJB283"/>
    <mergeCell ref="FJC282:FJC283"/>
    <mergeCell ref="FHV282:FHV283"/>
    <mergeCell ref="FHW282:FHW283"/>
    <mergeCell ref="FHX282:FHX283"/>
    <mergeCell ref="FHZ282:FIA283"/>
    <mergeCell ref="FID282:FID283"/>
    <mergeCell ref="FIG282:FIG283"/>
    <mergeCell ref="FGX282:FGX283"/>
    <mergeCell ref="FHA282:FHA283"/>
    <mergeCell ref="FHB282:FHB283"/>
    <mergeCell ref="FHC282:FHC283"/>
    <mergeCell ref="FHD282:FHD283"/>
    <mergeCell ref="FHE282:FHE283"/>
    <mergeCell ref="FFX282:FFX283"/>
    <mergeCell ref="FFY282:FFY283"/>
    <mergeCell ref="FGP282:FGP283"/>
    <mergeCell ref="FGQ282:FGQ283"/>
    <mergeCell ref="FGR282:FGR283"/>
    <mergeCell ref="FGT282:FGU283"/>
    <mergeCell ref="FFL282:FFL283"/>
    <mergeCell ref="FFN282:FFO283"/>
    <mergeCell ref="FFR282:FFR283"/>
    <mergeCell ref="FFU282:FFU283"/>
    <mergeCell ref="FFV282:FFV283"/>
    <mergeCell ref="FFW282:FFW283"/>
    <mergeCell ref="FEP282:FEP283"/>
    <mergeCell ref="FEQ282:FEQ283"/>
    <mergeCell ref="FER282:FER283"/>
    <mergeCell ref="FES282:FES283"/>
    <mergeCell ref="FFJ282:FFJ283"/>
    <mergeCell ref="FFK282:FFK283"/>
    <mergeCell ref="FED282:FED283"/>
    <mergeCell ref="FEE282:FEE283"/>
    <mergeCell ref="FEF282:FEF283"/>
    <mergeCell ref="FEH282:FEI283"/>
    <mergeCell ref="FEL282:FEL283"/>
    <mergeCell ref="FEO282:FEO283"/>
    <mergeCell ref="FDF282:FDF283"/>
    <mergeCell ref="FDI282:FDI283"/>
    <mergeCell ref="FDJ282:FDJ283"/>
    <mergeCell ref="FDK282:FDK283"/>
    <mergeCell ref="FDL282:FDL283"/>
    <mergeCell ref="FDM282:FDM283"/>
    <mergeCell ref="FCF282:FCF283"/>
    <mergeCell ref="FCG282:FCG283"/>
    <mergeCell ref="FCX282:FCX283"/>
    <mergeCell ref="FCY282:FCY283"/>
    <mergeCell ref="FCZ282:FCZ283"/>
    <mergeCell ref="FDB282:FDC283"/>
    <mergeCell ref="FBT282:FBT283"/>
    <mergeCell ref="FBV282:FBW283"/>
    <mergeCell ref="FBZ282:FBZ283"/>
    <mergeCell ref="FCC282:FCC283"/>
    <mergeCell ref="FCD282:FCD283"/>
    <mergeCell ref="FCE282:FCE283"/>
    <mergeCell ref="FAX282:FAX283"/>
    <mergeCell ref="FAY282:FAY283"/>
    <mergeCell ref="FAZ282:FAZ283"/>
    <mergeCell ref="FBA282:FBA283"/>
    <mergeCell ref="FBR282:FBR283"/>
    <mergeCell ref="FBS282:FBS283"/>
    <mergeCell ref="FAL282:FAL283"/>
    <mergeCell ref="FAM282:FAM283"/>
    <mergeCell ref="FAN282:FAN283"/>
    <mergeCell ref="FAP282:FAQ283"/>
    <mergeCell ref="FAT282:FAT283"/>
    <mergeCell ref="FAW282:FAW283"/>
    <mergeCell ref="EZN282:EZN283"/>
    <mergeCell ref="EZQ282:EZQ283"/>
    <mergeCell ref="EZR282:EZR283"/>
    <mergeCell ref="EZS282:EZS283"/>
    <mergeCell ref="EZT282:EZT283"/>
    <mergeCell ref="EZU282:EZU283"/>
    <mergeCell ref="EYN282:EYN283"/>
    <mergeCell ref="EYO282:EYO283"/>
    <mergeCell ref="EZF282:EZF283"/>
    <mergeCell ref="EZG282:EZG283"/>
    <mergeCell ref="EZH282:EZH283"/>
    <mergeCell ref="EZJ282:EZK283"/>
    <mergeCell ref="EYB282:EYB283"/>
    <mergeCell ref="EYD282:EYE283"/>
    <mergeCell ref="EYH282:EYH283"/>
    <mergeCell ref="EYK282:EYK283"/>
    <mergeCell ref="EYL282:EYL283"/>
    <mergeCell ref="EYM282:EYM283"/>
    <mergeCell ref="EXF282:EXF283"/>
    <mergeCell ref="EXG282:EXG283"/>
    <mergeCell ref="EXH282:EXH283"/>
    <mergeCell ref="EXI282:EXI283"/>
    <mergeCell ref="EXZ282:EXZ283"/>
    <mergeCell ref="EYA282:EYA283"/>
    <mergeCell ref="EWT282:EWT283"/>
    <mergeCell ref="EWU282:EWU283"/>
    <mergeCell ref="EWV282:EWV283"/>
    <mergeCell ref="EWX282:EWY283"/>
    <mergeCell ref="EXB282:EXB283"/>
    <mergeCell ref="EXE282:EXE283"/>
    <mergeCell ref="EVV282:EVV283"/>
    <mergeCell ref="EVY282:EVY283"/>
    <mergeCell ref="EVZ282:EVZ283"/>
    <mergeCell ref="EWA282:EWA283"/>
    <mergeCell ref="EWB282:EWB283"/>
    <mergeCell ref="EWC282:EWC283"/>
    <mergeCell ref="EUV282:EUV283"/>
    <mergeCell ref="EUW282:EUW283"/>
    <mergeCell ref="EVN282:EVN283"/>
    <mergeCell ref="EVO282:EVO283"/>
    <mergeCell ref="EVP282:EVP283"/>
    <mergeCell ref="EVR282:EVS283"/>
    <mergeCell ref="EUJ282:EUJ283"/>
    <mergeCell ref="EUL282:EUM283"/>
    <mergeCell ref="EUP282:EUP283"/>
    <mergeCell ref="EUS282:EUS283"/>
    <mergeCell ref="EUT282:EUT283"/>
    <mergeCell ref="EUU282:EUU283"/>
    <mergeCell ref="ETN282:ETN283"/>
    <mergeCell ref="ETO282:ETO283"/>
    <mergeCell ref="ETP282:ETP283"/>
    <mergeCell ref="ETQ282:ETQ283"/>
    <mergeCell ref="EUH282:EUH283"/>
    <mergeCell ref="EUI282:EUI283"/>
    <mergeCell ref="ETB282:ETB283"/>
    <mergeCell ref="ETC282:ETC283"/>
    <mergeCell ref="ETD282:ETD283"/>
    <mergeCell ref="ETF282:ETG283"/>
    <mergeCell ref="ETJ282:ETJ283"/>
    <mergeCell ref="ETM282:ETM283"/>
    <mergeCell ref="ESD282:ESD283"/>
    <mergeCell ref="ESG282:ESG283"/>
    <mergeCell ref="ESH282:ESH283"/>
    <mergeCell ref="ESI282:ESI283"/>
    <mergeCell ref="ESJ282:ESJ283"/>
    <mergeCell ref="ESK282:ESK283"/>
    <mergeCell ref="ERD282:ERD283"/>
    <mergeCell ref="ERE282:ERE283"/>
    <mergeCell ref="ERV282:ERV283"/>
    <mergeCell ref="ERW282:ERW283"/>
    <mergeCell ref="ERX282:ERX283"/>
    <mergeCell ref="ERZ282:ESA283"/>
    <mergeCell ref="EQR282:EQR283"/>
    <mergeCell ref="EQT282:EQU283"/>
    <mergeCell ref="EQX282:EQX283"/>
    <mergeCell ref="ERA282:ERA283"/>
    <mergeCell ref="ERB282:ERB283"/>
    <mergeCell ref="ERC282:ERC283"/>
    <mergeCell ref="EPV282:EPV283"/>
    <mergeCell ref="EPW282:EPW283"/>
    <mergeCell ref="EPX282:EPX283"/>
    <mergeCell ref="EPY282:EPY283"/>
    <mergeCell ref="EQP282:EQP283"/>
    <mergeCell ref="EQQ282:EQQ283"/>
    <mergeCell ref="EPJ282:EPJ283"/>
    <mergeCell ref="EPK282:EPK283"/>
    <mergeCell ref="EPL282:EPL283"/>
    <mergeCell ref="EPN282:EPO283"/>
    <mergeCell ref="EPR282:EPR283"/>
    <mergeCell ref="EPU282:EPU283"/>
    <mergeCell ref="EOL282:EOL283"/>
    <mergeCell ref="EOO282:EOO283"/>
    <mergeCell ref="EOP282:EOP283"/>
    <mergeCell ref="EOQ282:EOQ283"/>
    <mergeCell ref="EOR282:EOR283"/>
    <mergeCell ref="EOS282:EOS283"/>
    <mergeCell ref="ENL282:ENL283"/>
    <mergeCell ref="ENM282:ENM283"/>
    <mergeCell ref="EOD282:EOD283"/>
    <mergeCell ref="EOE282:EOE283"/>
    <mergeCell ref="EOF282:EOF283"/>
    <mergeCell ref="EOH282:EOI283"/>
    <mergeCell ref="EMZ282:EMZ283"/>
    <mergeCell ref="ENB282:ENC283"/>
    <mergeCell ref="ENF282:ENF283"/>
    <mergeCell ref="ENI282:ENI283"/>
    <mergeCell ref="ENJ282:ENJ283"/>
    <mergeCell ref="ENK282:ENK283"/>
    <mergeCell ref="EMD282:EMD283"/>
    <mergeCell ref="EME282:EME283"/>
    <mergeCell ref="EMF282:EMF283"/>
    <mergeCell ref="EMG282:EMG283"/>
    <mergeCell ref="EMX282:EMX283"/>
    <mergeCell ref="EMY282:EMY283"/>
    <mergeCell ref="ELR282:ELR283"/>
    <mergeCell ref="ELS282:ELS283"/>
    <mergeCell ref="ELT282:ELT283"/>
    <mergeCell ref="ELV282:ELW283"/>
    <mergeCell ref="ELZ282:ELZ283"/>
    <mergeCell ref="EMC282:EMC283"/>
    <mergeCell ref="EKT282:EKT283"/>
    <mergeCell ref="EKW282:EKW283"/>
    <mergeCell ref="EKX282:EKX283"/>
    <mergeCell ref="EKY282:EKY283"/>
    <mergeCell ref="EKZ282:EKZ283"/>
    <mergeCell ref="ELA282:ELA283"/>
    <mergeCell ref="EJT282:EJT283"/>
    <mergeCell ref="EJU282:EJU283"/>
    <mergeCell ref="EKL282:EKL283"/>
    <mergeCell ref="EKM282:EKM283"/>
    <mergeCell ref="EKN282:EKN283"/>
    <mergeCell ref="EKP282:EKQ283"/>
    <mergeCell ref="EJH282:EJH283"/>
    <mergeCell ref="EJJ282:EJK283"/>
    <mergeCell ref="EJN282:EJN283"/>
    <mergeCell ref="EJQ282:EJQ283"/>
    <mergeCell ref="EJR282:EJR283"/>
    <mergeCell ref="EJS282:EJS283"/>
    <mergeCell ref="EIL282:EIL283"/>
    <mergeCell ref="EIM282:EIM283"/>
    <mergeCell ref="EIN282:EIN283"/>
    <mergeCell ref="EIO282:EIO283"/>
    <mergeCell ref="EJF282:EJF283"/>
    <mergeCell ref="EJG282:EJG283"/>
    <mergeCell ref="EHZ282:EHZ283"/>
    <mergeCell ref="EIA282:EIA283"/>
    <mergeCell ref="EIB282:EIB283"/>
    <mergeCell ref="EID282:EIE283"/>
    <mergeCell ref="EIH282:EIH283"/>
    <mergeCell ref="EIK282:EIK283"/>
    <mergeCell ref="EHB282:EHB283"/>
    <mergeCell ref="EHE282:EHE283"/>
    <mergeCell ref="EHF282:EHF283"/>
    <mergeCell ref="EHG282:EHG283"/>
    <mergeCell ref="EHH282:EHH283"/>
    <mergeCell ref="EHI282:EHI283"/>
    <mergeCell ref="EGB282:EGB283"/>
    <mergeCell ref="EGC282:EGC283"/>
    <mergeCell ref="EGT282:EGT283"/>
    <mergeCell ref="EGU282:EGU283"/>
    <mergeCell ref="EGV282:EGV283"/>
    <mergeCell ref="EGX282:EGY283"/>
    <mergeCell ref="EFP282:EFP283"/>
    <mergeCell ref="EFR282:EFS283"/>
    <mergeCell ref="EFV282:EFV283"/>
    <mergeCell ref="EFY282:EFY283"/>
    <mergeCell ref="EFZ282:EFZ283"/>
    <mergeCell ref="EGA282:EGA283"/>
    <mergeCell ref="EET282:EET283"/>
    <mergeCell ref="EEU282:EEU283"/>
    <mergeCell ref="EEV282:EEV283"/>
    <mergeCell ref="EEW282:EEW283"/>
    <mergeCell ref="EFN282:EFN283"/>
    <mergeCell ref="EFO282:EFO283"/>
    <mergeCell ref="EEH282:EEH283"/>
    <mergeCell ref="EEI282:EEI283"/>
    <mergeCell ref="EEJ282:EEJ283"/>
    <mergeCell ref="EEL282:EEM283"/>
    <mergeCell ref="EEP282:EEP283"/>
    <mergeCell ref="EES282:EES283"/>
    <mergeCell ref="EDJ282:EDJ283"/>
    <mergeCell ref="EDM282:EDM283"/>
    <mergeCell ref="EDN282:EDN283"/>
    <mergeCell ref="EDO282:EDO283"/>
    <mergeCell ref="EDP282:EDP283"/>
    <mergeCell ref="EDQ282:EDQ283"/>
    <mergeCell ref="ECJ282:ECJ283"/>
    <mergeCell ref="ECK282:ECK283"/>
    <mergeCell ref="EDB282:EDB283"/>
    <mergeCell ref="EDC282:EDC283"/>
    <mergeCell ref="EDD282:EDD283"/>
    <mergeCell ref="EDF282:EDG283"/>
    <mergeCell ref="EBX282:EBX283"/>
    <mergeCell ref="EBZ282:ECA283"/>
    <mergeCell ref="ECD282:ECD283"/>
    <mergeCell ref="ECG282:ECG283"/>
    <mergeCell ref="ECH282:ECH283"/>
    <mergeCell ref="ECI282:ECI283"/>
    <mergeCell ref="EBB282:EBB283"/>
    <mergeCell ref="EBC282:EBC283"/>
    <mergeCell ref="EBD282:EBD283"/>
    <mergeCell ref="EBE282:EBE283"/>
    <mergeCell ref="EBV282:EBV283"/>
    <mergeCell ref="EBW282:EBW283"/>
    <mergeCell ref="EAP282:EAP283"/>
    <mergeCell ref="EAQ282:EAQ283"/>
    <mergeCell ref="EAR282:EAR283"/>
    <mergeCell ref="EAT282:EAU283"/>
    <mergeCell ref="EAX282:EAX283"/>
    <mergeCell ref="EBA282:EBA283"/>
    <mergeCell ref="DZR282:DZR283"/>
    <mergeCell ref="DZU282:DZU283"/>
    <mergeCell ref="DZV282:DZV283"/>
    <mergeCell ref="DZW282:DZW283"/>
    <mergeCell ref="DZX282:DZX283"/>
    <mergeCell ref="DZY282:DZY283"/>
    <mergeCell ref="DYR282:DYR283"/>
    <mergeCell ref="DYS282:DYS283"/>
    <mergeCell ref="DZJ282:DZJ283"/>
    <mergeCell ref="DZK282:DZK283"/>
    <mergeCell ref="DZL282:DZL283"/>
    <mergeCell ref="DZN282:DZO283"/>
    <mergeCell ref="DYF282:DYF283"/>
    <mergeCell ref="DYH282:DYI283"/>
    <mergeCell ref="DYL282:DYL283"/>
    <mergeCell ref="DYO282:DYO283"/>
    <mergeCell ref="DYP282:DYP283"/>
    <mergeCell ref="DYQ282:DYQ283"/>
    <mergeCell ref="DXJ282:DXJ283"/>
    <mergeCell ref="DXK282:DXK283"/>
    <mergeCell ref="DXL282:DXL283"/>
    <mergeCell ref="DXM282:DXM283"/>
    <mergeCell ref="DYD282:DYD283"/>
    <mergeCell ref="DYE282:DYE283"/>
    <mergeCell ref="DWX282:DWX283"/>
    <mergeCell ref="DWY282:DWY283"/>
    <mergeCell ref="DWZ282:DWZ283"/>
    <mergeCell ref="DXB282:DXC283"/>
    <mergeCell ref="DXF282:DXF283"/>
    <mergeCell ref="DXI282:DXI283"/>
    <mergeCell ref="DVZ282:DVZ283"/>
    <mergeCell ref="DWC282:DWC283"/>
    <mergeCell ref="DWD282:DWD283"/>
    <mergeCell ref="DWE282:DWE283"/>
    <mergeCell ref="DWF282:DWF283"/>
    <mergeCell ref="DWG282:DWG283"/>
    <mergeCell ref="DUZ282:DUZ283"/>
    <mergeCell ref="DVA282:DVA283"/>
    <mergeCell ref="DVR282:DVR283"/>
    <mergeCell ref="DVS282:DVS283"/>
    <mergeCell ref="DVT282:DVT283"/>
    <mergeCell ref="DVV282:DVW283"/>
    <mergeCell ref="DUN282:DUN283"/>
    <mergeCell ref="DUP282:DUQ283"/>
    <mergeCell ref="DUT282:DUT283"/>
    <mergeCell ref="DUW282:DUW283"/>
    <mergeCell ref="DUX282:DUX283"/>
    <mergeCell ref="DUY282:DUY283"/>
    <mergeCell ref="DTR282:DTR283"/>
    <mergeCell ref="DTS282:DTS283"/>
    <mergeCell ref="DTT282:DTT283"/>
    <mergeCell ref="DTU282:DTU283"/>
    <mergeCell ref="DUL282:DUL283"/>
    <mergeCell ref="DUM282:DUM283"/>
    <mergeCell ref="DTF282:DTF283"/>
    <mergeCell ref="DTG282:DTG283"/>
    <mergeCell ref="DTH282:DTH283"/>
    <mergeCell ref="DTJ282:DTK283"/>
    <mergeCell ref="DTN282:DTN283"/>
    <mergeCell ref="DTQ282:DTQ283"/>
    <mergeCell ref="DSH282:DSH283"/>
    <mergeCell ref="DSK282:DSK283"/>
    <mergeCell ref="DSL282:DSL283"/>
    <mergeCell ref="DSM282:DSM283"/>
    <mergeCell ref="DSN282:DSN283"/>
    <mergeCell ref="DSO282:DSO283"/>
    <mergeCell ref="DRH282:DRH283"/>
    <mergeCell ref="DRI282:DRI283"/>
    <mergeCell ref="DRZ282:DRZ283"/>
    <mergeCell ref="DSA282:DSA283"/>
    <mergeCell ref="DSB282:DSB283"/>
    <mergeCell ref="DSD282:DSE283"/>
    <mergeCell ref="DQV282:DQV283"/>
    <mergeCell ref="DQX282:DQY283"/>
    <mergeCell ref="DRB282:DRB283"/>
    <mergeCell ref="DRE282:DRE283"/>
    <mergeCell ref="DRF282:DRF283"/>
    <mergeCell ref="DRG282:DRG283"/>
    <mergeCell ref="DPZ282:DPZ283"/>
    <mergeCell ref="DQA282:DQA283"/>
    <mergeCell ref="DQB282:DQB283"/>
    <mergeCell ref="DQC282:DQC283"/>
    <mergeCell ref="DQT282:DQT283"/>
    <mergeCell ref="DQU282:DQU283"/>
    <mergeCell ref="DPN282:DPN283"/>
    <mergeCell ref="DPO282:DPO283"/>
    <mergeCell ref="DPP282:DPP283"/>
    <mergeCell ref="DPR282:DPS283"/>
    <mergeCell ref="DPV282:DPV283"/>
    <mergeCell ref="DPY282:DPY283"/>
    <mergeCell ref="DOP282:DOP283"/>
    <mergeCell ref="DOS282:DOS283"/>
    <mergeCell ref="DOT282:DOT283"/>
    <mergeCell ref="DOU282:DOU283"/>
    <mergeCell ref="DOV282:DOV283"/>
    <mergeCell ref="DOW282:DOW283"/>
    <mergeCell ref="DNP282:DNP283"/>
    <mergeCell ref="DNQ282:DNQ283"/>
    <mergeCell ref="DOH282:DOH283"/>
    <mergeCell ref="DOI282:DOI283"/>
    <mergeCell ref="DOJ282:DOJ283"/>
    <mergeCell ref="DOL282:DOM283"/>
    <mergeCell ref="DND282:DND283"/>
    <mergeCell ref="DNF282:DNG283"/>
    <mergeCell ref="DNJ282:DNJ283"/>
    <mergeCell ref="DNM282:DNM283"/>
    <mergeCell ref="DNN282:DNN283"/>
    <mergeCell ref="DNO282:DNO283"/>
    <mergeCell ref="DMH282:DMH283"/>
    <mergeCell ref="DMI282:DMI283"/>
    <mergeCell ref="DMJ282:DMJ283"/>
    <mergeCell ref="DMK282:DMK283"/>
    <mergeCell ref="DNB282:DNB283"/>
    <mergeCell ref="DNC282:DNC283"/>
    <mergeCell ref="DLV282:DLV283"/>
    <mergeCell ref="DLW282:DLW283"/>
    <mergeCell ref="DLX282:DLX283"/>
    <mergeCell ref="DLZ282:DMA283"/>
    <mergeCell ref="DMD282:DMD283"/>
    <mergeCell ref="DMG282:DMG283"/>
    <mergeCell ref="DKX282:DKX283"/>
    <mergeCell ref="DLA282:DLA283"/>
    <mergeCell ref="DLB282:DLB283"/>
    <mergeCell ref="DLC282:DLC283"/>
    <mergeCell ref="DLD282:DLD283"/>
    <mergeCell ref="DLE282:DLE283"/>
    <mergeCell ref="DJX282:DJX283"/>
    <mergeCell ref="DJY282:DJY283"/>
    <mergeCell ref="DKP282:DKP283"/>
    <mergeCell ref="DKQ282:DKQ283"/>
    <mergeCell ref="DKR282:DKR283"/>
    <mergeCell ref="DKT282:DKU283"/>
    <mergeCell ref="DJL282:DJL283"/>
    <mergeCell ref="DJN282:DJO283"/>
    <mergeCell ref="DJR282:DJR283"/>
    <mergeCell ref="DJU282:DJU283"/>
    <mergeCell ref="DJV282:DJV283"/>
    <mergeCell ref="DJW282:DJW283"/>
    <mergeCell ref="DIP282:DIP283"/>
    <mergeCell ref="DIQ282:DIQ283"/>
    <mergeCell ref="DIR282:DIR283"/>
    <mergeCell ref="DIS282:DIS283"/>
    <mergeCell ref="DJJ282:DJJ283"/>
    <mergeCell ref="DJK282:DJK283"/>
    <mergeCell ref="DID282:DID283"/>
    <mergeCell ref="DIE282:DIE283"/>
    <mergeCell ref="DIF282:DIF283"/>
    <mergeCell ref="DIH282:DII283"/>
    <mergeCell ref="DIL282:DIL283"/>
    <mergeCell ref="DIO282:DIO283"/>
    <mergeCell ref="DHF282:DHF283"/>
    <mergeCell ref="DHI282:DHI283"/>
    <mergeCell ref="DHJ282:DHJ283"/>
    <mergeCell ref="DHK282:DHK283"/>
    <mergeCell ref="DHL282:DHL283"/>
    <mergeCell ref="DHM282:DHM283"/>
    <mergeCell ref="DGF282:DGF283"/>
    <mergeCell ref="DGG282:DGG283"/>
    <mergeCell ref="DGX282:DGX283"/>
    <mergeCell ref="DGY282:DGY283"/>
    <mergeCell ref="DGZ282:DGZ283"/>
    <mergeCell ref="DHB282:DHC283"/>
    <mergeCell ref="DFT282:DFT283"/>
    <mergeCell ref="DFV282:DFW283"/>
    <mergeCell ref="DFZ282:DFZ283"/>
    <mergeCell ref="DGC282:DGC283"/>
    <mergeCell ref="DGD282:DGD283"/>
    <mergeCell ref="DGE282:DGE283"/>
    <mergeCell ref="DEX282:DEX283"/>
    <mergeCell ref="DEY282:DEY283"/>
    <mergeCell ref="DEZ282:DEZ283"/>
    <mergeCell ref="DFA282:DFA283"/>
    <mergeCell ref="DFR282:DFR283"/>
    <mergeCell ref="DFS282:DFS283"/>
    <mergeCell ref="DEL282:DEL283"/>
    <mergeCell ref="DEM282:DEM283"/>
    <mergeCell ref="DEN282:DEN283"/>
    <mergeCell ref="DEP282:DEQ283"/>
    <mergeCell ref="DET282:DET283"/>
    <mergeCell ref="DEW282:DEW283"/>
    <mergeCell ref="DDN282:DDN283"/>
    <mergeCell ref="DDQ282:DDQ283"/>
    <mergeCell ref="DDR282:DDR283"/>
    <mergeCell ref="DDS282:DDS283"/>
    <mergeCell ref="DDT282:DDT283"/>
    <mergeCell ref="DDU282:DDU283"/>
    <mergeCell ref="DCN282:DCN283"/>
    <mergeCell ref="DCO282:DCO283"/>
    <mergeCell ref="DDF282:DDF283"/>
    <mergeCell ref="DDG282:DDG283"/>
    <mergeCell ref="DDH282:DDH283"/>
    <mergeCell ref="DDJ282:DDK283"/>
    <mergeCell ref="DCB282:DCB283"/>
    <mergeCell ref="DCD282:DCE283"/>
    <mergeCell ref="DCH282:DCH283"/>
    <mergeCell ref="DCK282:DCK283"/>
    <mergeCell ref="DCL282:DCL283"/>
    <mergeCell ref="DCM282:DCM283"/>
    <mergeCell ref="DBF282:DBF283"/>
    <mergeCell ref="DBG282:DBG283"/>
    <mergeCell ref="DBH282:DBH283"/>
    <mergeCell ref="DBI282:DBI283"/>
    <mergeCell ref="DBZ282:DBZ283"/>
    <mergeCell ref="DCA282:DCA283"/>
    <mergeCell ref="DAT282:DAT283"/>
    <mergeCell ref="DAU282:DAU283"/>
    <mergeCell ref="DAV282:DAV283"/>
    <mergeCell ref="DAX282:DAY283"/>
    <mergeCell ref="DBB282:DBB283"/>
    <mergeCell ref="DBE282:DBE283"/>
    <mergeCell ref="CZV282:CZV283"/>
    <mergeCell ref="CZY282:CZY283"/>
    <mergeCell ref="CZZ282:CZZ283"/>
    <mergeCell ref="DAA282:DAA283"/>
    <mergeCell ref="DAB282:DAB283"/>
    <mergeCell ref="DAC282:DAC283"/>
    <mergeCell ref="CYV282:CYV283"/>
    <mergeCell ref="CYW282:CYW283"/>
    <mergeCell ref="CZN282:CZN283"/>
    <mergeCell ref="CZO282:CZO283"/>
    <mergeCell ref="CZP282:CZP283"/>
    <mergeCell ref="CZR282:CZS283"/>
    <mergeCell ref="CYJ282:CYJ283"/>
    <mergeCell ref="CYL282:CYM283"/>
    <mergeCell ref="CYP282:CYP283"/>
    <mergeCell ref="CYS282:CYS283"/>
    <mergeCell ref="CYT282:CYT283"/>
    <mergeCell ref="CYU282:CYU283"/>
    <mergeCell ref="CXN282:CXN283"/>
    <mergeCell ref="CXO282:CXO283"/>
    <mergeCell ref="CXP282:CXP283"/>
    <mergeCell ref="CXQ282:CXQ283"/>
    <mergeCell ref="CYH282:CYH283"/>
    <mergeCell ref="CYI282:CYI283"/>
    <mergeCell ref="CXB282:CXB283"/>
    <mergeCell ref="CXC282:CXC283"/>
    <mergeCell ref="CXD282:CXD283"/>
    <mergeCell ref="CXF282:CXG283"/>
    <mergeCell ref="CXJ282:CXJ283"/>
    <mergeCell ref="CXM282:CXM283"/>
    <mergeCell ref="CWD282:CWD283"/>
    <mergeCell ref="CWG282:CWG283"/>
    <mergeCell ref="CWH282:CWH283"/>
    <mergeCell ref="CWI282:CWI283"/>
    <mergeCell ref="CWJ282:CWJ283"/>
    <mergeCell ref="CWK282:CWK283"/>
    <mergeCell ref="CVD282:CVD283"/>
    <mergeCell ref="CVE282:CVE283"/>
    <mergeCell ref="CVV282:CVV283"/>
    <mergeCell ref="CVW282:CVW283"/>
    <mergeCell ref="CVX282:CVX283"/>
    <mergeCell ref="CVZ282:CWA283"/>
    <mergeCell ref="CUR282:CUR283"/>
    <mergeCell ref="CUT282:CUU283"/>
    <mergeCell ref="CUX282:CUX283"/>
    <mergeCell ref="CVA282:CVA283"/>
    <mergeCell ref="CVB282:CVB283"/>
    <mergeCell ref="CVC282:CVC283"/>
    <mergeCell ref="CTV282:CTV283"/>
    <mergeCell ref="CTW282:CTW283"/>
    <mergeCell ref="CTX282:CTX283"/>
    <mergeCell ref="CTY282:CTY283"/>
    <mergeCell ref="CUP282:CUP283"/>
    <mergeCell ref="CUQ282:CUQ283"/>
    <mergeCell ref="CTJ282:CTJ283"/>
    <mergeCell ref="CTK282:CTK283"/>
    <mergeCell ref="CTL282:CTL283"/>
    <mergeCell ref="CTN282:CTO283"/>
    <mergeCell ref="CTR282:CTR283"/>
    <mergeCell ref="CTU282:CTU283"/>
    <mergeCell ref="CSL282:CSL283"/>
    <mergeCell ref="CSO282:CSO283"/>
    <mergeCell ref="CSP282:CSP283"/>
    <mergeCell ref="CSQ282:CSQ283"/>
    <mergeCell ref="CSR282:CSR283"/>
    <mergeCell ref="CSS282:CSS283"/>
    <mergeCell ref="CRL282:CRL283"/>
    <mergeCell ref="CRM282:CRM283"/>
    <mergeCell ref="CSD282:CSD283"/>
    <mergeCell ref="CSE282:CSE283"/>
    <mergeCell ref="CSF282:CSF283"/>
    <mergeCell ref="CSH282:CSI283"/>
    <mergeCell ref="CQZ282:CQZ283"/>
    <mergeCell ref="CRB282:CRC283"/>
    <mergeCell ref="CRF282:CRF283"/>
    <mergeCell ref="CRI282:CRI283"/>
    <mergeCell ref="CRJ282:CRJ283"/>
    <mergeCell ref="CRK282:CRK283"/>
    <mergeCell ref="CQD282:CQD283"/>
    <mergeCell ref="CQE282:CQE283"/>
    <mergeCell ref="CQF282:CQF283"/>
    <mergeCell ref="CQG282:CQG283"/>
    <mergeCell ref="CQX282:CQX283"/>
    <mergeCell ref="CQY282:CQY283"/>
    <mergeCell ref="CPR282:CPR283"/>
    <mergeCell ref="CPS282:CPS283"/>
    <mergeCell ref="CPT282:CPT283"/>
    <mergeCell ref="CPV282:CPW283"/>
    <mergeCell ref="CPZ282:CPZ283"/>
    <mergeCell ref="CQC282:CQC283"/>
    <mergeCell ref="COT282:COT283"/>
    <mergeCell ref="COW282:COW283"/>
    <mergeCell ref="COX282:COX283"/>
    <mergeCell ref="COY282:COY283"/>
    <mergeCell ref="COZ282:COZ283"/>
    <mergeCell ref="CPA282:CPA283"/>
    <mergeCell ref="CNT282:CNT283"/>
    <mergeCell ref="CNU282:CNU283"/>
    <mergeCell ref="COL282:COL283"/>
    <mergeCell ref="COM282:COM283"/>
    <mergeCell ref="CON282:CON283"/>
    <mergeCell ref="COP282:COQ283"/>
    <mergeCell ref="CNH282:CNH283"/>
    <mergeCell ref="CNJ282:CNK283"/>
    <mergeCell ref="CNN282:CNN283"/>
    <mergeCell ref="CNQ282:CNQ283"/>
    <mergeCell ref="CNR282:CNR283"/>
    <mergeCell ref="CNS282:CNS283"/>
    <mergeCell ref="CML282:CML283"/>
    <mergeCell ref="CMM282:CMM283"/>
    <mergeCell ref="CMN282:CMN283"/>
    <mergeCell ref="CMO282:CMO283"/>
    <mergeCell ref="CNF282:CNF283"/>
    <mergeCell ref="CNG282:CNG283"/>
    <mergeCell ref="CLZ282:CLZ283"/>
    <mergeCell ref="CMA282:CMA283"/>
    <mergeCell ref="CMB282:CMB283"/>
    <mergeCell ref="CMD282:CME283"/>
    <mergeCell ref="CMH282:CMH283"/>
    <mergeCell ref="CMK282:CMK283"/>
    <mergeCell ref="CLB282:CLB283"/>
    <mergeCell ref="CLE282:CLE283"/>
    <mergeCell ref="CLF282:CLF283"/>
    <mergeCell ref="CLG282:CLG283"/>
    <mergeCell ref="CLH282:CLH283"/>
    <mergeCell ref="CLI282:CLI283"/>
    <mergeCell ref="CKB282:CKB283"/>
    <mergeCell ref="CKC282:CKC283"/>
    <mergeCell ref="CKT282:CKT283"/>
    <mergeCell ref="CKU282:CKU283"/>
    <mergeCell ref="CKV282:CKV283"/>
    <mergeCell ref="CKX282:CKY283"/>
    <mergeCell ref="CJP282:CJP283"/>
    <mergeCell ref="CJR282:CJS283"/>
    <mergeCell ref="CJV282:CJV283"/>
    <mergeCell ref="CJY282:CJY283"/>
    <mergeCell ref="CJZ282:CJZ283"/>
    <mergeCell ref="CKA282:CKA283"/>
    <mergeCell ref="CIT282:CIT283"/>
    <mergeCell ref="CIU282:CIU283"/>
    <mergeCell ref="CIV282:CIV283"/>
    <mergeCell ref="CIW282:CIW283"/>
    <mergeCell ref="CJN282:CJN283"/>
    <mergeCell ref="CJO282:CJO283"/>
    <mergeCell ref="CIH282:CIH283"/>
    <mergeCell ref="CII282:CII283"/>
    <mergeCell ref="CIJ282:CIJ283"/>
    <mergeCell ref="CIL282:CIM283"/>
    <mergeCell ref="CIP282:CIP283"/>
    <mergeCell ref="CIS282:CIS283"/>
    <mergeCell ref="CHJ282:CHJ283"/>
    <mergeCell ref="CHM282:CHM283"/>
    <mergeCell ref="CHN282:CHN283"/>
    <mergeCell ref="CHO282:CHO283"/>
    <mergeCell ref="CHP282:CHP283"/>
    <mergeCell ref="CHQ282:CHQ283"/>
    <mergeCell ref="CGJ282:CGJ283"/>
    <mergeCell ref="CGK282:CGK283"/>
    <mergeCell ref="CHB282:CHB283"/>
    <mergeCell ref="CHC282:CHC283"/>
    <mergeCell ref="CHD282:CHD283"/>
    <mergeCell ref="CHF282:CHG283"/>
    <mergeCell ref="CFX282:CFX283"/>
    <mergeCell ref="CFZ282:CGA283"/>
    <mergeCell ref="CGD282:CGD283"/>
    <mergeCell ref="CGG282:CGG283"/>
    <mergeCell ref="CGH282:CGH283"/>
    <mergeCell ref="CGI282:CGI283"/>
    <mergeCell ref="CFB282:CFB283"/>
    <mergeCell ref="CFC282:CFC283"/>
    <mergeCell ref="CFD282:CFD283"/>
    <mergeCell ref="CFE282:CFE283"/>
    <mergeCell ref="CFV282:CFV283"/>
    <mergeCell ref="CFW282:CFW283"/>
    <mergeCell ref="CEP282:CEP283"/>
    <mergeCell ref="CEQ282:CEQ283"/>
    <mergeCell ref="CER282:CER283"/>
    <mergeCell ref="CET282:CEU283"/>
    <mergeCell ref="CEX282:CEX283"/>
    <mergeCell ref="CFA282:CFA283"/>
    <mergeCell ref="CDR282:CDR283"/>
    <mergeCell ref="CDU282:CDU283"/>
    <mergeCell ref="CDV282:CDV283"/>
    <mergeCell ref="CDW282:CDW283"/>
    <mergeCell ref="CDX282:CDX283"/>
    <mergeCell ref="CDY282:CDY283"/>
    <mergeCell ref="CCR282:CCR283"/>
    <mergeCell ref="CCS282:CCS283"/>
    <mergeCell ref="CDJ282:CDJ283"/>
    <mergeCell ref="CDK282:CDK283"/>
    <mergeCell ref="CDL282:CDL283"/>
    <mergeCell ref="CDN282:CDO283"/>
    <mergeCell ref="CCF282:CCF283"/>
    <mergeCell ref="CCH282:CCI283"/>
    <mergeCell ref="CCL282:CCL283"/>
    <mergeCell ref="CCO282:CCO283"/>
    <mergeCell ref="CCP282:CCP283"/>
    <mergeCell ref="CCQ282:CCQ283"/>
    <mergeCell ref="CBJ282:CBJ283"/>
    <mergeCell ref="CBK282:CBK283"/>
    <mergeCell ref="CBL282:CBL283"/>
    <mergeCell ref="CBM282:CBM283"/>
    <mergeCell ref="CCD282:CCD283"/>
    <mergeCell ref="CCE282:CCE283"/>
    <mergeCell ref="CAX282:CAX283"/>
    <mergeCell ref="CAY282:CAY283"/>
    <mergeCell ref="CAZ282:CAZ283"/>
    <mergeCell ref="CBB282:CBC283"/>
    <mergeCell ref="CBF282:CBF283"/>
    <mergeCell ref="CBI282:CBI283"/>
    <mergeCell ref="BZZ282:BZZ283"/>
    <mergeCell ref="CAC282:CAC283"/>
    <mergeCell ref="CAD282:CAD283"/>
    <mergeCell ref="CAE282:CAE283"/>
    <mergeCell ref="CAF282:CAF283"/>
    <mergeCell ref="CAG282:CAG283"/>
    <mergeCell ref="BYZ282:BYZ283"/>
    <mergeCell ref="BZA282:BZA283"/>
    <mergeCell ref="BZR282:BZR283"/>
    <mergeCell ref="BZS282:BZS283"/>
    <mergeCell ref="BZT282:BZT283"/>
    <mergeCell ref="BZV282:BZW283"/>
    <mergeCell ref="BYN282:BYN283"/>
    <mergeCell ref="BYP282:BYQ283"/>
    <mergeCell ref="BYT282:BYT283"/>
    <mergeCell ref="BYW282:BYW283"/>
    <mergeCell ref="BYX282:BYX283"/>
    <mergeCell ref="BYY282:BYY283"/>
    <mergeCell ref="BXR282:BXR283"/>
    <mergeCell ref="BXS282:BXS283"/>
    <mergeCell ref="BXT282:BXT283"/>
    <mergeCell ref="BXU282:BXU283"/>
    <mergeCell ref="BYL282:BYL283"/>
    <mergeCell ref="BYM282:BYM283"/>
    <mergeCell ref="BXF282:BXF283"/>
    <mergeCell ref="BXG282:BXG283"/>
    <mergeCell ref="BXH282:BXH283"/>
    <mergeCell ref="BXJ282:BXK283"/>
    <mergeCell ref="BXN282:BXN283"/>
    <mergeCell ref="BXQ282:BXQ283"/>
    <mergeCell ref="BWH282:BWH283"/>
    <mergeCell ref="BWK282:BWK283"/>
    <mergeCell ref="BWL282:BWL283"/>
    <mergeCell ref="BWM282:BWM283"/>
    <mergeCell ref="BWN282:BWN283"/>
    <mergeCell ref="BWO282:BWO283"/>
    <mergeCell ref="BVH282:BVH283"/>
    <mergeCell ref="BVI282:BVI283"/>
    <mergeCell ref="BVZ282:BVZ283"/>
    <mergeCell ref="BWA282:BWA283"/>
    <mergeCell ref="BWB282:BWB283"/>
    <mergeCell ref="BWD282:BWE283"/>
    <mergeCell ref="BUV282:BUV283"/>
    <mergeCell ref="BUX282:BUY283"/>
    <mergeCell ref="BVB282:BVB283"/>
    <mergeCell ref="BVE282:BVE283"/>
    <mergeCell ref="BVF282:BVF283"/>
    <mergeCell ref="BVG282:BVG283"/>
    <mergeCell ref="BTZ282:BTZ283"/>
    <mergeCell ref="BUA282:BUA283"/>
    <mergeCell ref="BUB282:BUB283"/>
    <mergeCell ref="BUC282:BUC283"/>
    <mergeCell ref="BUT282:BUT283"/>
    <mergeCell ref="BUU282:BUU283"/>
    <mergeCell ref="BTN282:BTN283"/>
    <mergeCell ref="BTO282:BTO283"/>
    <mergeCell ref="BTP282:BTP283"/>
    <mergeCell ref="BTR282:BTS283"/>
    <mergeCell ref="BTV282:BTV283"/>
    <mergeCell ref="BTY282:BTY283"/>
    <mergeCell ref="BSP282:BSP283"/>
    <mergeCell ref="BSS282:BSS283"/>
    <mergeCell ref="BST282:BST283"/>
    <mergeCell ref="BSU282:BSU283"/>
    <mergeCell ref="BSV282:BSV283"/>
    <mergeCell ref="BSW282:BSW283"/>
    <mergeCell ref="BRP282:BRP283"/>
    <mergeCell ref="BRQ282:BRQ283"/>
    <mergeCell ref="BSH282:BSH283"/>
    <mergeCell ref="BSI282:BSI283"/>
    <mergeCell ref="BSJ282:BSJ283"/>
    <mergeCell ref="BSL282:BSM283"/>
    <mergeCell ref="BRD282:BRD283"/>
    <mergeCell ref="BRF282:BRG283"/>
    <mergeCell ref="BRJ282:BRJ283"/>
    <mergeCell ref="BRM282:BRM283"/>
    <mergeCell ref="BRN282:BRN283"/>
    <mergeCell ref="BRO282:BRO283"/>
    <mergeCell ref="BQH282:BQH283"/>
    <mergeCell ref="BQI282:BQI283"/>
    <mergeCell ref="BQJ282:BQJ283"/>
    <mergeCell ref="BQK282:BQK283"/>
    <mergeCell ref="BRB282:BRB283"/>
    <mergeCell ref="BRC282:BRC283"/>
    <mergeCell ref="BPV282:BPV283"/>
    <mergeCell ref="BPW282:BPW283"/>
    <mergeCell ref="BPX282:BPX283"/>
    <mergeCell ref="BPZ282:BQA283"/>
    <mergeCell ref="BQD282:BQD283"/>
    <mergeCell ref="BQG282:BQG283"/>
    <mergeCell ref="BOX282:BOX283"/>
    <mergeCell ref="BPA282:BPA283"/>
    <mergeCell ref="BPB282:BPB283"/>
    <mergeCell ref="BPC282:BPC283"/>
    <mergeCell ref="BPD282:BPD283"/>
    <mergeCell ref="BPE282:BPE283"/>
    <mergeCell ref="BNX282:BNX283"/>
    <mergeCell ref="BNY282:BNY283"/>
    <mergeCell ref="BOP282:BOP283"/>
    <mergeCell ref="BOQ282:BOQ283"/>
    <mergeCell ref="BOR282:BOR283"/>
    <mergeCell ref="BOT282:BOU283"/>
    <mergeCell ref="BNL282:BNL283"/>
    <mergeCell ref="BNN282:BNO283"/>
    <mergeCell ref="BNR282:BNR283"/>
    <mergeCell ref="BNU282:BNU283"/>
    <mergeCell ref="BNV282:BNV283"/>
    <mergeCell ref="BNW282:BNW283"/>
    <mergeCell ref="BMP282:BMP283"/>
    <mergeCell ref="BMQ282:BMQ283"/>
    <mergeCell ref="BMR282:BMR283"/>
    <mergeCell ref="BMS282:BMS283"/>
    <mergeCell ref="BNJ282:BNJ283"/>
    <mergeCell ref="BNK282:BNK283"/>
    <mergeCell ref="BMD282:BMD283"/>
    <mergeCell ref="BME282:BME283"/>
    <mergeCell ref="BMF282:BMF283"/>
    <mergeCell ref="BMH282:BMI283"/>
    <mergeCell ref="BML282:BML283"/>
    <mergeCell ref="BMO282:BMO283"/>
    <mergeCell ref="BLF282:BLF283"/>
    <mergeCell ref="BLI282:BLI283"/>
    <mergeCell ref="BLJ282:BLJ283"/>
    <mergeCell ref="BLK282:BLK283"/>
    <mergeCell ref="BLL282:BLL283"/>
    <mergeCell ref="BLM282:BLM283"/>
    <mergeCell ref="BKF282:BKF283"/>
    <mergeCell ref="BKG282:BKG283"/>
    <mergeCell ref="BKX282:BKX283"/>
    <mergeCell ref="BKY282:BKY283"/>
    <mergeCell ref="BKZ282:BKZ283"/>
    <mergeCell ref="BLB282:BLC283"/>
    <mergeCell ref="BJT282:BJT283"/>
    <mergeCell ref="BJV282:BJW283"/>
    <mergeCell ref="BJZ282:BJZ283"/>
    <mergeCell ref="BKC282:BKC283"/>
    <mergeCell ref="BKD282:BKD283"/>
    <mergeCell ref="BKE282:BKE283"/>
    <mergeCell ref="BIX282:BIX283"/>
    <mergeCell ref="BIY282:BIY283"/>
    <mergeCell ref="BIZ282:BIZ283"/>
    <mergeCell ref="BJA282:BJA283"/>
    <mergeCell ref="BJR282:BJR283"/>
    <mergeCell ref="BJS282:BJS283"/>
    <mergeCell ref="BIL282:BIL283"/>
    <mergeCell ref="BIM282:BIM283"/>
    <mergeCell ref="BIN282:BIN283"/>
    <mergeCell ref="BIP282:BIQ283"/>
    <mergeCell ref="BIT282:BIT283"/>
    <mergeCell ref="BIW282:BIW283"/>
    <mergeCell ref="BHN282:BHN283"/>
    <mergeCell ref="BHQ282:BHQ283"/>
    <mergeCell ref="BHR282:BHR283"/>
    <mergeCell ref="BHS282:BHS283"/>
    <mergeCell ref="BHT282:BHT283"/>
    <mergeCell ref="BHU282:BHU283"/>
    <mergeCell ref="BGN282:BGN283"/>
    <mergeCell ref="BGO282:BGO283"/>
    <mergeCell ref="BHF282:BHF283"/>
    <mergeCell ref="BHG282:BHG283"/>
    <mergeCell ref="BHH282:BHH283"/>
    <mergeCell ref="BHJ282:BHK283"/>
    <mergeCell ref="BGB282:BGB283"/>
    <mergeCell ref="BGD282:BGE283"/>
    <mergeCell ref="BGH282:BGH283"/>
    <mergeCell ref="BGK282:BGK283"/>
    <mergeCell ref="BGL282:BGL283"/>
    <mergeCell ref="BGM282:BGM283"/>
    <mergeCell ref="BFF282:BFF283"/>
    <mergeCell ref="BFG282:BFG283"/>
    <mergeCell ref="BFH282:BFH283"/>
    <mergeCell ref="BFI282:BFI283"/>
    <mergeCell ref="BFZ282:BFZ283"/>
    <mergeCell ref="BGA282:BGA283"/>
    <mergeCell ref="BET282:BET283"/>
    <mergeCell ref="BEU282:BEU283"/>
    <mergeCell ref="BEV282:BEV283"/>
    <mergeCell ref="BEX282:BEY283"/>
    <mergeCell ref="BFB282:BFB283"/>
    <mergeCell ref="BFE282:BFE283"/>
    <mergeCell ref="BDV282:BDV283"/>
    <mergeCell ref="BDY282:BDY283"/>
    <mergeCell ref="BDZ282:BDZ283"/>
    <mergeCell ref="BEA282:BEA283"/>
    <mergeCell ref="BEB282:BEB283"/>
    <mergeCell ref="BEC282:BEC283"/>
    <mergeCell ref="BCV282:BCV283"/>
    <mergeCell ref="BCW282:BCW283"/>
    <mergeCell ref="BDN282:BDN283"/>
    <mergeCell ref="BDO282:BDO283"/>
    <mergeCell ref="BDP282:BDP283"/>
    <mergeCell ref="BDR282:BDS283"/>
    <mergeCell ref="BCJ282:BCJ283"/>
    <mergeCell ref="BCL282:BCM283"/>
    <mergeCell ref="BCP282:BCP283"/>
    <mergeCell ref="BCS282:BCS283"/>
    <mergeCell ref="BCT282:BCT283"/>
    <mergeCell ref="BCU282:BCU283"/>
    <mergeCell ref="BBN282:BBN283"/>
    <mergeCell ref="BBO282:BBO283"/>
    <mergeCell ref="BBP282:BBP283"/>
    <mergeCell ref="BBQ282:BBQ283"/>
    <mergeCell ref="BCH282:BCH283"/>
    <mergeCell ref="BCI282:BCI283"/>
    <mergeCell ref="BBB282:BBB283"/>
    <mergeCell ref="BBC282:BBC283"/>
    <mergeCell ref="BBD282:BBD283"/>
    <mergeCell ref="BBF282:BBG283"/>
    <mergeCell ref="BBJ282:BBJ283"/>
    <mergeCell ref="BBM282:BBM283"/>
    <mergeCell ref="BAD282:BAD283"/>
    <mergeCell ref="BAG282:BAG283"/>
    <mergeCell ref="BAH282:BAH283"/>
    <mergeCell ref="BAI282:BAI283"/>
    <mergeCell ref="BAJ282:BAJ283"/>
    <mergeCell ref="BAK282:BAK283"/>
    <mergeCell ref="AZD282:AZD283"/>
    <mergeCell ref="AZE282:AZE283"/>
    <mergeCell ref="AZV282:AZV283"/>
    <mergeCell ref="AZW282:AZW283"/>
    <mergeCell ref="AZX282:AZX283"/>
    <mergeCell ref="AZZ282:BAA283"/>
    <mergeCell ref="AYR282:AYR283"/>
    <mergeCell ref="AYT282:AYU283"/>
    <mergeCell ref="AYX282:AYX283"/>
    <mergeCell ref="AZA282:AZA283"/>
    <mergeCell ref="AZB282:AZB283"/>
    <mergeCell ref="AZC282:AZC283"/>
    <mergeCell ref="AXV282:AXV283"/>
    <mergeCell ref="AXW282:AXW283"/>
    <mergeCell ref="AXX282:AXX283"/>
    <mergeCell ref="AXY282:AXY283"/>
    <mergeCell ref="AYP282:AYP283"/>
    <mergeCell ref="AYQ282:AYQ283"/>
    <mergeCell ref="AXJ282:AXJ283"/>
    <mergeCell ref="AXK282:AXK283"/>
    <mergeCell ref="AXL282:AXL283"/>
    <mergeCell ref="AXN282:AXO283"/>
    <mergeCell ref="AXR282:AXR283"/>
    <mergeCell ref="AXU282:AXU283"/>
    <mergeCell ref="AWL282:AWL283"/>
    <mergeCell ref="AWO282:AWO283"/>
    <mergeCell ref="AWP282:AWP283"/>
    <mergeCell ref="AWQ282:AWQ283"/>
    <mergeCell ref="AWR282:AWR283"/>
    <mergeCell ref="AWS282:AWS283"/>
    <mergeCell ref="AVL282:AVL283"/>
    <mergeCell ref="AVM282:AVM283"/>
    <mergeCell ref="AWD282:AWD283"/>
    <mergeCell ref="AWE282:AWE283"/>
    <mergeCell ref="AWF282:AWF283"/>
    <mergeCell ref="AWH282:AWI283"/>
    <mergeCell ref="AUZ282:AUZ283"/>
    <mergeCell ref="AVB282:AVC283"/>
    <mergeCell ref="AVF282:AVF283"/>
    <mergeCell ref="AVI282:AVI283"/>
    <mergeCell ref="AVJ282:AVJ283"/>
    <mergeCell ref="AVK282:AVK283"/>
    <mergeCell ref="AUD282:AUD283"/>
    <mergeCell ref="AUE282:AUE283"/>
    <mergeCell ref="AUF282:AUF283"/>
    <mergeCell ref="AUG282:AUG283"/>
    <mergeCell ref="AUX282:AUX283"/>
    <mergeCell ref="AUY282:AUY283"/>
    <mergeCell ref="ATR282:ATR283"/>
    <mergeCell ref="ATS282:ATS283"/>
    <mergeCell ref="ATT282:ATT283"/>
    <mergeCell ref="ATV282:ATW283"/>
    <mergeCell ref="ATZ282:ATZ283"/>
    <mergeCell ref="AUC282:AUC283"/>
    <mergeCell ref="AST282:AST283"/>
    <mergeCell ref="ASW282:ASW283"/>
    <mergeCell ref="ASX282:ASX283"/>
    <mergeCell ref="ASY282:ASY283"/>
    <mergeCell ref="ASZ282:ASZ283"/>
    <mergeCell ref="ATA282:ATA283"/>
    <mergeCell ref="ART282:ART283"/>
    <mergeCell ref="ARU282:ARU283"/>
    <mergeCell ref="ASL282:ASL283"/>
    <mergeCell ref="ASM282:ASM283"/>
    <mergeCell ref="ASN282:ASN283"/>
    <mergeCell ref="ASP282:ASQ283"/>
    <mergeCell ref="ARH282:ARH283"/>
    <mergeCell ref="ARJ282:ARK283"/>
    <mergeCell ref="ARN282:ARN283"/>
    <mergeCell ref="ARQ282:ARQ283"/>
    <mergeCell ref="ARR282:ARR283"/>
    <mergeCell ref="ARS282:ARS283"/>
    <mergeCell ref="AQL282:AQL283"/>
    <mergeCell ref="AQM282:AQM283"/>
    <mergeCell ref="AQN282:AQN283"/>
    <mergeCell ref="AQO282:AQO283"/>
    <mergeCell ref="ARF282:ARF283"/>
    <mergeCell ref="ARG282:ARG283"/>
    <mergeCell ref="APZ282:APZ283"/>
    <mergeCell ref="AQA282:AQA283"/>
    <mergeCell ref="AQB282:AQB283"/>
    <mergeCell ref="AQD282:AQE283"/>
    <mergeCell ref="AQH282:AQH283"/>
    <mergeCell ref="AQK282:AQK283"/>
    <mergeCell ref="APB282:APB283"/>
    <mergeCell ref="APE282:APE283"/>
    <mergeCell ref="APF282:APF283"/>
    <mergeCell ref="APG282:APG283"/>
    <mergeCell ref="APH282:APH283"/>
    <mergeCell ref="API282:API283"/>
    <mergeCell ref="AOB282:AOB283"/>
    <mergeCell ref="AOC282:AOC283"/>
    <mergeCell ref="AOT282:AOT283"/>
    <mergeCell ref="AOU282:AOU283"/>
    <mergeCell ref="AOV282:AOV283"/>
    <mergeCell ref="AOX282:AOY283"/>
    <mergeCell ref="ANP282:ANP283"/>
    <mergeCell ref="ANR282:ANS283"/>
    <mergeCell ref="ANV282:ANV283"/>
    <mergeCell ref="ANY282:ANY283"/>
    <mergeCell ref="ANZ282:ANZ283"/>
    <mergeCell ref="AOA282:AOA283"/>
    <mergeCell ref="AMT282:AMT283"/>
    <mergeCell ref="AMU282:AMU283"/>
    <mergeCell ref="AMV282:AMV283"/>
    <mergeCell ref="AMW282:AMW283"/>
    <mergeCell ref="ANN282:ANN283"/>
    <mergeCell ref="ANO282:ANO283"/>
    <mergeCell ref="AMH282:AMH283"/>
    <mergeCell ref="AMI282:AMI283"/>
    <mergeCell ref="AMJ282:AMJ283"/>
    <mergeCell ref="AML282:AMM283"/>
    <mergeCell ref="AMP282:AMP283"/>
    <mergeCell ref="AMS282:AMS283"/>
    <mergeCell ref="ALJ282:ALJ283"/>
    <mergeCell ref="ALM282:ALM283"/>
    <mergeCell ref="ALN282:ALN283"/>
    <mergeCell ref="ALO282:ALO283"/>
    <mergeCell ref="ALP282:ALP283"/>
    <mergeCell ref="ALQ282:ALQ283"/>
    <mergeCell ref="AKJ282:AKJ283"/>
    <mergeCell ref="AKK282:AKK283"/>
    <mergeCell ref="ALB282:ALB283"/>
    <mergeCell ref="ALC282:ALC283"/>
    <mergeCell ref="ALD282:ALD283"/>
    <mergeCell ref="ALF282:ALG283"/>
    <mergeCell ref="AJX282:AJX283"/>
    <mergeCell ref="AJZ282:AKA283"/>
    <mergeCell ref="AKD282:AKD283"/>
    <mergeCell ref="AKG282:AKG283"/>
    <mergeCell ref="AKH282:AKH283"/>
    <mergeCell ref="AKI282:AKI283"/>
    <mergeCell ref="AJB282:AJB283"/>
    <mergeCell ref="AJC282:AJC283"/>
    <mergeCell ref="AJD282:AJD283"/>
    <mergeCell ref="AJE282:AJE283"/>
    <mergeCell ref="AJV282:AJV283"/>
    <mergeCell ref="AJW282:AJW283"/>
    <mergeCell ref="AIP282:AIP283"/>
    <mergeCell ref="AIQ282:AIQ283"/>
    <mergeCell ref="AIR282:AIR283"/>
    <mergeCell ref="AIT282:AIU283"/>
    <mergeCell ref="AIX282:AIX283"/>
    <mergeCell ref="AJA282:AJA283"/>
    <mergeCell ref="AHR282:AHR283"/>
    <mergeCell ref="AHU282:AHU283"/>
    <mergeCell ref="AHV282:AHV283"/>
    <mergeCell ref="AHW282:AHW283"/>
    <mergeCell ref="AHX282:AHX283"/>
    <mergeCell ref="AHY282:AHY283"/>
    <mergeCell ref="AGR282:AGR283"/>
    <mergeCell ref="AGS282:AGS283"/>
    <mergeCell ref="AHJ282:AHJ283"/>
    <mergeCell ref="AHK282:AHK283"/>
    <mergeCell ref="AHL282:AHL283"/>
    <mergeCell ref="AHN282:AHO283"/>
    <mergeCell ref="AGF282:AGF283"/>
    <mergeCell ref="AGH282:AGI283"/>
    <mergeCell ref="AGL282:AGL283"/>
    <mergeCell ref="AGO282:AGO283"/>
    <mergeCell ref="AGP282:AGP283"/>
    <mergeCell ref="AGQ282:AGQ283"/>
    <mergeCell ref="AFJ282:AFJ283"/>
    <mergeCell ref="AFK282:AFK283"/>
    <mergeCell ref="AFL282:AFL283"/>
    <mergeCell ref="AFM282:AFM283"/>
    <mergeCell ref="AGD282:AGD283"/>
    <mergeCell ref="AGE282:AGE283"/>
    <mergeCell ref="AEX282:AEX283"/>
    <mergeCell ref="AEY282:AEY283"/>
    <mergeCell ref="AEZ282:AEZ283"/>
    <mergeCell ref="AFB282:AFC283"/>
    <mergeCell ref="AFF282:AFF283"/>
    <mergeCell ref="AFI282:AFI283"/>
    <mergeCell ref="ADZ282:ADZ283"/>
    <mergeCell ref="AEC282:AEC283"/>
    <mergeCell ref="AED282:AED283"/>
    <mergeCell ref="AEE282:AEE283"/>
    <mergeCell ref="AEF282:AEF283"/>
    <mergeCell ref="AEG282:AEG283"/>
    <mergeCell ref="ACZ282:ACZ283"/>
    <mergeCell ref="ADA282:ADA283"/>
    <mergeCell ref="ADR282:ADR283"/>
    <mergeCell ref="ADS282:ADS283"/>
    <mergeCell ref="ADT282:ADT283"/>
    <mergeCell ref="ADV282:ADW283"/>
    <mergeCell ref="ACN282:ACN283"/>
    <mergeCell ref="ACP282:ACQ283"/>
    <mergeCell ref="ACT282:ACT283"/>
    <mergeCell ref="ACW282:ACW283"/>
    <mergeCell ref="ACX282:ACX283"/>
    <mergeCell ref="ACY282:ACY283"/>
    <mergeCell ref="ABR282:ABR283"/>
    <mergeCell ref="ABS282:ABS283"/>
    <mergeCell ref="ABT282:ABT283"/>
    <mergeCell ref="ABU282:ABU283"/>
    <mergeCell ref="ACL282:ACL283"/>
    <mergeCell ref="ACM282:ACM283"/>
    <mergeCell ref="ABF282:ABF283"/>
    <mergeCell ref="ABG282:ABG283"/>
    <mergeCell ref="ABH282:ABH283"/>
    <mergeCell ref="ABJ282:ABK283"/>
    <mergeCell ref="ABN282:ABN283"/>
    <mergeCell ref="ABQ282:ABQ283"/>
    <mergeCell ref="AAH282:AAH283"/>
    <mergeCell ref="AAK282:AAK283"/>
    <mergeCell ref="AAL282:AAL283"/>
    <mergeCell ref="AAM282:AAM283"/>
    <mergeCell ref="AAN282:AAN283"/>
    <mergeCell ref="AAO282:AAO283"/>
    <mergeCell ref="ZH282:ZH283"/>
    <mergeCell ref="ZI282:ZI283"/>
    <mergeCell ref="ZZ282:ZZ283"/>
    <mergeCell ref="AAA282:AAA283"/>
    <mergeCell ref="AAB282:AAB283"/>
    <mergeCell ref="AAD282:AAE283"/>
    <mergeCell ref="YV282:YV283"/>
    <mergeCell ref="YX282:YY283"/>
    <mergeCell ref="ZB282:ZB283"/>
    <mergeCell ref="ZE282:ZE283"/>
    <mergeCell ref="ZF282:ZF283"/>
    <mergeCell ref="ZG282:ZG283"/>
    <mergeCell ref="XZ282:XZ283"/>
    <mergeCell ref="YA282:YA283"/>
    <mergeCell ref="YB282:YB283"/>
    <mergeCell ref="YC282:YC283"/>
    <mergeCell ref="YT282:YT283"/>
    <mergeCell ref="YU282:YU283"/>
    <mergeCell ref="XN282:XN283"/>
    <mergeCell ref="XO282:XO283"/>
    <mergeCell ref="XP282:XP283"/>
    <mergeCell ref="XR282:XS283"/>
    <mergeCell ref="XV282:XV283"/>
    <mergeCell ref="XY282:XY283"/>
    <mergeCell ref="WP282:WP283"/>
    <mergeCell ref="WS282:WS283"/>
    <mergeCell ref="WT282:WT283"/>
    <mergeCell ref="WU282:WU283"/>
    <mergeCell ref="WV282:WV283"/>
    <mergeCell ref="WW282:WW283"/>
    <mergeCell ref="VP282:VP283"/>
    <mergeCell ref="VQ282:VQ283"/>
    <mergeCell ref="WH282:WH283"/>
    <mergeCell ref="WI282:WI283"/>
    <mergeCell ref="WJ282:WJ283"/>
    <mergeCell ref="WL282:WM283"/>
    <mergeCell ref="VD282:VD283"/>
    <mergeCell ref="VF282:VG283"/>
    <mergeCell ref="VJ282:VJ283"/>
    <mergeCell ref="VM282:VM283"/>
    <mergeCell ref="VN282:VN283"/>
    <mergeCell ref="VO282:VO283"/>
    <mergeCell ref="UH282:UH283"/>
    <mergeCell ref="UI282:UI283"/>
    <mergeCell ref="UJ282:UJ283"/>
    <mergeCell ref="UK282:UK283"/>
    <mergeCell ref="VB282:VB283"/>
    <mergeCell ref="VC282:VC283"/>
    <mergeCell ref="TV282:TV283"/>
    <mergeCell ref="TW282:TW283"/>
    <mergeCell ref="TX282:TX283"/>
    <mergeCell ref="TZ282:UA283"/>
    <mergeCell ref="UD282:UD283"/>
    <mergeCell ref="UG282:UG283"/>
    <mergeCell ref="SX282:SX283"/>
    <mergeCell ref="TA282:TA283"/>
    <mergeCell ref="TB282:TB283"/>
    <mergeCell ref="TC282:TC283"/>
    <mergeCell ref="TD282:TD283"/>
    <mergeCell ref="TE282:TE283"/>
    <mergeCell ref="RX282:RX283"/>
    <mergeCell ref="RY282:RY283"/>
    <mergeCell ref="SP282:SP283"/>
    <mergeCell ref="SQ282:SQ283"/>
    <mergeCell ref="SR282:SR283"/>
    <mergeCell ref="ST282:SU283"/>
    <mergeCell ref="RL282:RL283"/>
    <mergeCell ref="RN282:RO283"/>
    <mergeCell ref="RR282:RR283"/>
    <mergeCell ref="RU282:RU283"/>
    <mergeCell ref="RV282:RV283"/>
    <mergeCell ref="RW282:RW283"/>
    <mergeCell ref="QP282:QP283"/>
    <mergeCell ref="QQ282:QQ283"/>
    <mergeCell ref="QR282:QR283"/>
    <mergeCell ref="QS282:QS283"/>
    <mergeCell ref="RJ282:RJ283"/>
    <mergeCell ref="RK282:RK283"/>
    <mergeCell ref="QD282:QD283"/>
    <mergeCell ref="QE282:QE283"/>
    <mergeCell ref="QF282:QF283"/>
    <mergeCell ref="QH282:QI283"/>
    <mergeCell ref="QL282:QL283"/>
    <mergeCell ref="QO282:QO283"/>
    <mergeCell ref="PF282:PF283"/>
    <mergeCell ref="PI282:PI283"/>
    <mergeCell ref="PJ282:PJ283"/>
    <mergeCell ref="PK282:PK283"/>
    <mergeCell ref="PL282:PL283"/>
    <mergeCell ref="PM282:PM283"/>
    <mergeCell ref="OF282:OF283"/>
    <mergeCell ref="OG282:OG283"/>
    <mergeCell ref="OX282:OX283"/>
    <mergeCell ref="OY282:OY283"/>
    <mergeCell ref="OZ282:OZ283"/>
    <mergeCell ref="PB282:PC283"/>
    <mergeCell ref="NT282:NT283"/>
    <mergeCell ref="NV282:NW283"/>
    <mergeCell ref="NZ282:NZ283"/>
    <mergeCell ref="OC282:OC283"/>
    <mergeCell ref="OD282:OD283"/>
    <mergeCell ref="OE282:OE283"/>
    <mergeCell ref="MX282:MX283"/>
    <mergeCell ref="MY282:MY283"/>
    <mergeCell ref="MZ282:MZ283"/>
    <mergeCell ref="NA282:NA283"/>
    <mergeCell ref="NR282:NR283"/>
    <mergeCell ref="NS282:NS283"/>
    <mergeCell ref="ML282:ML283"/>
    <mergeCell ref="MM282:MM283"/>
    <mergeCell ref="MN282:MN283"/>
    <mergeCell ref="MP282:MQ283"/>
    <mergeCell ref="MT282:MT283"/>
    <mergeCell ref="MW282:MW283"/>
    <mergeCell ref="LN282:LN283"/>
    <mergeCell ref="LQ282:LQ283"/>
    <mergeCell ref="LR282:LR283"/>
    <mergeCell ref="LS282:LS283"/>
    <mergeCell ref="LT282:LT283"/>
    <mergeCell ref="LU282:LU283"/>
    <mergeCell ref="KN282:KN283"/>
    <mergeCell ref="KO282:KO283"/>
    <mergeCell ref="LF282:LF283"/>
    <mergeCell ref="LG282:LG283"/>
    <mergeCell ref="LH282:LH283"/>
    <mergeCell ref="LJ282:LK283"/>
    <mergeCell ref="KB282:KB283"/>
    <mergeCell ref="KD282:KE283"/>
    <mergeCell ref="KH282:KH283"/>
    <mergeCell ref="KK282:KK283"/>
    <mergeCell ref="KL282:KL283"/>
    <mergeCell ref="KM282:KM283"/>
    <mergeCell ref="JF282:JF283"/>
    <mergeCell ref="JG282:JG283"/>
    <mergeCell ref="JH282:JH283"/>
    <mergeCell ref="JI282:JI283"/>
    <mergeCell ref="JZ282:JZ283"/>
    <mergeCell ref="KA282:KA283"/>
    <mergeCell ref="IT282:IT283"/>
    <mergeCell ref="IU282:IU283"/>
    <mergeCell ref="IV282:IV283"/>
    <mergeCell ref="IX282:IY283"/>
    <mergeCell ref="JB282:JB283"/>
    <mergeCell ref="JE282:JE283"/>
    <mergeCell ref="HV282:HV283"/>
    <mergeCell ref="HY282:HY283"/>
    <mergeCell ref="HZ282:HZ283"/>
    <mergeCell ref="IA282:IA283"/>
    <mergeCell ref="IB282:IB283"/>
    <mergeCell ref="IC282:IC283"/>
    <mergeCell ref="GV282:GV283"/>
    <mergeCell ref="GW282:GW283"/>
    <mergeCell ref="HN282:HN283"/>
    <mergeCell ref="HO282:HO283"/>
    <mergeCell ref="HP282:HP283"/>
    <mergeCell ref="HR282:HS283"/>
    <mergeCell ref="GJ282:GJ283"/>
    <mergeCell ref="GL282:GM283"/>
    <mergeCell ref="GP282:GP283"/>
    <mergeCell ref="GS282:GS283"/>
    <mergeCell ref="GT282:GT283"/>
    <mergeCell ref="GU282:GU283"/>
    <mergeCell ref="FN282:FN283"/>
    <mergeCell ref="FO282:FO283"/>
    <mergeCell ref="FP282:FP283"/>
    <mergeCell ref="FQ282:FQ283"/>
    <mergeCell ref="GH282:GH283"/>
    <mergeCell ref="GI282:GI283"/>
    <mergeCell ref="FB282:FB283"/>
    <mergeCell ref="FC282:FC283"/>
    <mergeCell ref="FD282:FD283"/>
    <mergeCell ref="FF282:FG283"/>
    <mergeCell ref="FJ282:FJ283"/>
    <mergeCell ref="FM282:FM283"/>
    <mergeCell ref="ED282:ED283"/>
    <mergeCell ref="EG282:EG283"/>
    <mergeCell ref="EH282:EH283"/>
    <mergeCell ref="EI282:EI283"/>
    <mergeCell ref="EJ282:EJ283"/>
    <mergeCell ref="EK282:EK283"/>
    <mergeCell ref="DD282:DD283"/>
    <mergeCell ref="DE282:DE283"/>
    <mergeCell ref="DV282:DV283"/>
    <mergeCell ref="DW282:DW283"/>
    <mergeCell ref="DX282:DX283"/>
    <mergeCell ref="DZ282:EA283"/>
    <mergeCell ref="CR282:CR283"/>
    <mergeCell ref="CT282:CU283"/>
    <mergeCell ref="CX282:CX283"/>
    <mergeCell ref="DA282:DA283"/>
    <mergeCell ref="DB282:DB283"/>
    <mergeCell ref="DC282:DC283"/>
    <mergeCell ref="BV282:BV283"/>
    <mergeCell ref="BW282:BW283"/>
    <mergeCell ref="BX282:BX283"/>
    <mergeCell ref="BY282:BY283"/>
    <mergeCell ref="CP282:CP283"/>
    <mergeCell ref="CQ282:CQ283"/>
    <mergeCell ref="U7:Y7"/>
    <mergeCell ref="Z7:Z8"/>
    <mergeCell ref="AA7:AB8"/>
    <mergeCell ref="AC7:AC8"/>
    <mergeCell ref="BJ282:BJ283"/>
    <mergeCell ref="BK282:BK283"/>
    <mergeCell ref="BL282:BL283"/>
    <mergeCell ref="BN282:BO283"/>
    <mergeCell ref="BR282:BR283"/>
    <mergeCell ref="BU282:BU283"/>
    <mergeCell ref="AP8:AP9"/>
    <mergeCell ref="AQ8:AR8"/>
    <mergeCell ref="AS8:AU8"/>
    <mergeCell ref="AV8:AV9"/>
    <mergeCell ref="AA9:AB9"/>
    <mergeCell ref="AH7:AP7"/>
    <mergeCell ref="AQ7:AU7"/>
    <mergeCell ref="U8:U9"/>
    <mergeCell ref="V8:V9"/>
    <mergeCell ref="W8:W9"/>
    <mergeCell ref="X8:X9"/>
    <mergeCell ref="Y8:Y9"/>
    <mergeCell ref="AH8:AI8"/>
    <mergeCell ref="AJ8:AL8"/>
    <mergeCell ref="AM8:AO8"/>
    <mergeCell ref="AD58:AD75"/>
    <mergeCell ref="AE58:AE75"/>
    <mergeCell ref="AF58:AF75"/>
    <mergeCell ref="AD87:AD114"/>
    <mergeCell ref="AE87:AE114"/>
    <mergeCell ref="AF87:AF114"/>
    <mergeCell ref="A1:AW1"/>
    <mergeCell ref="A2:AW2"/>
    <mergeCell ref="A3:AW3"/>
    <mergeCell ref="A4:AW4"/>
    <mergeCell ref="A6:A9"/>
    <mergeCell ref="B6:E6"/>
    <mergeCell ref="F6:K6"/>
    <mergeCell ref="L6:M6"/>
    <mergeCell ref="N6:Q6"/>
    <mergeCell ref="R6:T6"/>
    <mergeCell ref="M7:M8"/>
    <mergeCell ref="N7:O9"/>
    <mergeCell ref="P7:P9"/>
    <mergeCell ref="Q7:Q9"/>
    <mergeCell ref="R7:S9"/>
    <mergeCell ref="T7:T9"/>
    <mergeCell ref="AH6:AV6"/>
    <mergeCell ref="AW6:AW9"/>
    <mergeCell ref="B7:C9"/>
    <mergeCell ref="D7:E8"/>
    <mergeCell ref="F7:F9"/>
    <mergeCell ref="G7:H8"/>
    <mergeCell ref="I7:I9"/>
    <mergeCell ref="J7:J8"/>
    <mergeCell ref="K7:K9"/>
    <mergeCell ref="L7:L8"/>
    <mergeCell ref="U6:Z6"/>
    <mergeCell ref="AA6:AC6"/>
    <mergeCell ref="AD6:AD8"/>
    <mergeCell ref="AE6:AE8"/>
    <mergeCell ref="AF6:AF8"/>
    <mergeCell ref="AG6:AG8"/>
    <mergeCell ref="F124:F128"/>
    <mergeCell ref="I124:I128"/>
    <mergeCell ref="J124:J128"/>
    <mergeCell ref="K124:K128"/>
    <mergeCell ref="L124:L128"/>
    <mergeCell ref="M124:M128"/>
    <mergeCell ref="F129:F146"/>
    <mergeCell ref="I129:I146"/>
    <mergeCell ref="J129:J146"/>
    <mergeCell ref="K129:K146"/>
    <mergeCell ref="L129:L146"/>
    <mergeCell ref="M129:M146"/>
    <mergeCell ref="AD129:AD146"/>
    <mergeCell ref="AE129:AE146"/>
    <mergeCell ref="AF129:AF146"/>
    <mergeCell ref="F147:F155"/>
    <mergeCell ref="I147:I155"/>
    <mergeCell ref="J147:J155"/>
    <mergeCell ref="K147:K155"/>
    <mergeCell ref="L147:L155"/>
    <mergeCell ref="M147:M155"/>
    <mergeCell ref="F156:F212"/>
    <mergeCell ref="I156:I212"/>
    <mergeCell ref="J156:J212"/>
    <mergeCell ref="K156:K212"/>
    <mergeCell ref="L156:L212"/>
    <mergeCell ref="M156:M212"/>
    <mergeCell ref="AD156:AD212"/>
    <mergeCell ref="AE156:AE212"/>
    <mergeCell ref="AF156:AF212"/>
    <mergeCell ref="F213:F249"/>
    <mergeCell ref="I213:I249"/>
    <mergeCell ref="J213:J249"/>
    <mergeCell ref="K213:K249"/>
    <mergeCell ref="L213:L249"/>
    <mergeCell ref="M213:M249"/>
    <mergeCell ref="AD213:AD249"/>
    <mergeCell ref="AE213:AE249"/>
    <mergeCell ref="AF213:AF249"/>
    <mergeCell ref="F250:F255"/>
    <mergeCell ref="I250:I255"/>
    <mergeCell ref="J250:J255"/>
    <mergeCell ref="K250:K255"/>
    <mergeCell ref="L250:L255"/>
    <mergeCell ref="M250:M255"/>
    <mergeCell ref="AD250:AD255"/>
    <mergeCell ref="AE250:AE255"/>
    <mergeCell ref="AF250:AF255"/>
    <mergeCell ref="F256:F270"/>
    <mergeCell ref="I256:I270"/>
    <mergeCell ref="J256:J270"/>
    <mergeCell ref="K256:K270"/>
    <mergeCell ref="L256:L270"/>
    <mergeCell ref="M256:M270"/>
    <mergeCell ref="AD256:AD270"/>
    <mergeCell ref="AE256:AE270"/>
    <mergeCell ref="AF256:AF270"/>
    <mergeCell ref="F271:F312"/>
    <mergeCell ref="I271:I312"/>
    <mergeCell ref="J271:J312"/>
    <mergeCell ref="K271:K312"/>
    <mergeCell ref="L271:L312"/>
    <mergeCell ref="M271:M312"/>
    <mergeCell ref="F313:F331"/>
    <mergeCell ref="I313:I331"/>
    <mergeCell ref="J313:J331"/>
    <mergeCell ref="K313:K331"/>
    <mergeCell ref="L313:L331"/>
    <mergeCell ref="M313:M331"/>
    <mergeCell ref="AD313:AD331"/>
    <mergeCell ref="AE313:AE331"/>
    <mergeCell ref="AF313:AF331"/>
    <mergeCell ref="F332:F336"/>
    <mergeCell ref="I332:I336"/>
    <mergeCell ref="J332:J336"/>
    <mergeCell ref="K332:K336"/>
    <mergeCell ref="L332:L336"/>
    <mergeCell ref="M332:M336"/>
    <mergeCell ref="F337:F361"/>
    <mergeCell ref="I337:I361"/>
    <mergeCell ref="J337:J361"/>
    <mergeCell ref="K337:K361"/>
    <mergeCell ref="L337:L361"/>
    <mergeCell ref="M337:M361"/>
    <mergeCell ref="AD337:AD361"/>
    <mergeCell ref="AE337:AE361"/>
    <mergeCell ref="AF337:AF361"/>
    <mergeCell ref="F362:F386"/>
    <mergeCell ref="I362:I386"/>
    <mergeCell ref="J362:J386"/>
    <mergeCell ref="K362:K386"/>
    <mergeCell ref="L362:L386"/>
    <mergeCell ref="M362:M386"/>
    <mergeCell ref="F387:F400"/>
    <mergeCell ref="I387:I400"/>
    <mergeCell ref="J387:J400"/>
    <mergeCell ref="K387:K400"/>
    <mergeCell ref="L387:L400"/>
    <mergeCell ref="M387:M400"/>
    <mergeCell ref="F401:F406"/>
    <mergeCell ref="I401:I406"/>
    <mergeCell ref="J401:J406"/>
    <mergeCell ref="K401:K406"/>
    <mergeCell ref="L401:L406"/>
    <mergeCell ref="M401:M406"/>
    <mergeCell ref="AD401:AD406"/>
    <mergeCell ref="AE401:AE406"/>
    <mergeCell ref="AF401:AF406"/>
    <mergeCell ref="F407:F423"/>
    <mergeCell ref="I407:I423"/>
    <mergeCell ref="J407:J423"/>
    <mergeCell ref="K407:K423"/>
    <mergeCell ref="L407:L423"/>
    <mergeCell ref="M407:M423"/>
    <mergeCell ref="AD407:AD423"/>
    <mergeCell ref="AE407:AE423"/>
    <mergeCell ref="AF407:AF423"/>
    <mergeCell ref="F424:F436"/>
    <mergeCell ref="I424:I436"/>
    <mergeCell ref="J424:J436"/>
    <mergeCell ref="K424:K436"/>
    <mergeCell ref="L424:L436"/>
    <mergeCell ref="M424:M436"/>
    <mergeCell ref="AD424:AD436"/>
    <mergeCell ref="AE424:AE436"/>
    <mergeCell ref="AF424:AF436"/>
    <mergeCell ref="F437:F441"/>
    <mergeCell ref="I437:I441"/>
    <mergeCell ref="J437:J441"/>
    <mergeCell ref="K437:K441"/>
    <mergeCell ref="L437:L439"/>
    <mergeCell ref="M437:M439"/>
    <mergeCell ref="L440:L441"/>
    <mergeCell ref="M440:M441"/>
    <mergeCell ref="F442:F446"/>
    <mergeCell ref="I442:I446"/>
    <mergeCell ref="J442:J446"/>
    <mergeCell ref="K442:K446"/>
    <mergeCell ref="L442:L446"/>
    <mergeCell ref="M442:M446"/>
    <mergeCell ref="AD442:AD446"/>
    <mergeCell ref="AE442:AE446"/>
    <mergeCell ref="AF442:AF446"/>
    <mergeCell ref="F447:F451"/>
    <mergeCell ref="I447:I451"/>
    <mergeCell ref="J447:J451"/>
    <mergeCell ref="K447:K451"/>
    <mergeCell ref="L447:L449"/>
    <mergeCell ref="M447:M449"/>
    <mergeCell ref="L450:L451"/>
    <mergeCell ref="M450:M451"/>
    <mergeCell ref="F452:F456"/>
    <mergeCell ref="I452:I456"/>
    <mergeCell ref="J452:J456"/>
    <mergeCell ref="K452:K456"/>
    <mergeCell ref="L452:L454"/>
    <mergeCell ref="M452:M454"/>
    <mergeCell ref="L455:L456"/>
    <mergeCell ref="M455:M456"/>
    <mergeCell ref="F457:F461"/>
    <mergeCell ref="I457:I461"/>
    <mergeCell ref="J457:J461"/>
    <mergeCell ref="K457:K461"/>
    <mergeCell ref="L457:L459"/>
    <mergeCell ref="M457:M459"/>
    <mergeCell ref="L460:L461"/>
    <mergeCell ref="M460:M461"/>
    <mergeCell ref="F462:F470"/>
    <mergeCell ref="I462:I470"/>
    <mergeCell ref="J462:J470"/>
    <mergeCell ref="K462:K466"/>
    <mergeCell ref="L462:L470"/>
    <mergeCell ref="M462:M470"/>
    <mergeCell ref="K467:K470"/>
    <mergeCell ref="F471:F475"/>
    <mergeCell ref="I471:I475"/>
    <mergeCell ref="J471:J475"/>
    <mergeCell ref="K471:K475"/>
    <mergeCell ref="L471:L475"/>
    <mergeCell ref="M471:M475"/>
    <mergeCell ref="F476:F480"/>
    <mergeCell ref="I476:I480"/>
    <mergeCell ref="J476:J480"/>
    <mergeCell ref="K476:K480"/>
    <mergeCell ref="L476:L480"/>
    <mergeCell ref="M476:M480"/>
    <mergeCell ref="AD476:AD480"/>
    <mergeCell ref="AE476:AE480"/>
    <mergeCell ref="AF476:AF480"/>
    <mergeCell ref="F481:F485"/>
    <mergeCell ref="I481:I485"/>
    <mergeCell ref="J481:J485"/>
    <mergeCell ref="K481:K485"/>
    <mergeCell ref="L481:L485"/>
    <mergeCell ref="M481:M485"/>
    <mergeCell ref="AD481:AD485"/>
    <mergeCell ref="AE481:AE485"/>
    <mergeCell ref="AF481:AF485"/>
    <mergeCell ref="F486:F490"/>
    <mergeCell ref="I486:I490"/>
    <mergeCell ref="J486:J490"/>
    <mergeCell ref="K486:K490"/>
    <mergeCell ref="L486:L490"/>
    <mergeCell ref="M486:M490"/>
    <mergeCell ref="AD486:AD490"/>
    <mergeCell ref="AE486:AE490"/>
    <mergeCell ref="AF486:AF490"/>
    <mergeCell ref="F491:F495"/>
    <mergeCell ref="I491:I495"/>
    <mergeCell ref="J491:J495"/>
    <mergeCell ref="K491:K495"/>
    <mergeCell ref="L491:L495"/>
    <mergeCell ref="M491:M495"/>
    <mergeCell ref="F496:F500"/>
    <mergeCell ref="I496:I500"/>
    <mergeCell ref="J496:J500"/>
    <mergeCell ref="K496:K500"/>
    <mergeCell ref="L496:L500"/>
    <mergeCell ref="M496:M500"/>
    <mergeCell ref="F501:F505"/>
    <mergeCell ref="I501:I505"/>
    <mergeCell ref="J501:J505"/>
    <mergeCell ref="K501:K505"/>
    <mergeCell ref="L501:L505"/>
    <mergeCell ref="M501:M505"/>
    <mergeCell ref="AD501:AD505"/>
    <mergeCell ref="AE501:AE505"/>
    <mergeCell ref="AF501:AF505"/>
    <mergeCell ref="F506:F510"/>
    <mergeCell ref="I506:I510"/>
    <mergeCell ref="J506:J510"/>
    <mergeCell ref="K506:K510"/>
    <mergeCell ref="L506:L510"/>
    <mergeCell ref="M506:M510"/>
    <mergeCell ref="F511:F515"/>
    <mergeCell ref="I511:I515"/>
    <mergeCell ref="J511:J515"/>
    <mergeCell ref="K511:K515"/>
    <mergeCell ref="L511:L515"/>
    <mergeCell ref="M511:M515"/>
    <mergeCell ref="F516:F520"/>
    <mergeCell ref="I516:I520"/>
    <mergeCell ref="J516:J520"/>
    <mergeCell ref="K516:K520"/>
    <mergeCell ref="L516:L520"/>
    <mergeCell ref="M516:M520"/>
    <mergeCell ref="F521:F525"/>
    <mergeCell ref="I521:I525"/>
    <mergeCell ref="J521:J525"/>
    <mergeCell ref="K521:K525"/>
    <mergeCell ref="L521:L525"/>
    <mergeCell ref="M521:M525"/>
    <mergeCell ref="F526:F530"/>
    <mergeCell ref="I526:I530"/>
    <mergeCell ref="J526:J530"/>
    <mergeCell ref="K526:K530"/>
    <mergeCell ref="L526:L530"/>
    <mergeCell ref="M526:M530"/>
    <mergeCell ref="F531:F535"/>
    <mergeCell ref="I531:I535"/>
    <mergeCell ref="J531:J535"/>
    <mergeCell ref="K531:K535"/>
    <mergeCell ref="L531:L535"/>
    <mergeCell ref="M531:M535"/>
    <mergeCell ref="AD531:AD535"/>
    <mergeCell ref="AE531:AE535"/>
    <mergeCell ref="AF531:AF535"/>
    <mergeCell ref="F536:F548"/>
    <mergeCell ref="I536:I548"/>
    <mergeCell ref="J536:J543"/>
    <mergeCell ref="K536:K543"/>
    <mergeCell ref="L536:L543"/>
    <mergeCell ref="M536:M543"/>
    <mergeCell ref="AD536:AD543"/>
    <mergeCell ref="AE536:AE543"/>
    <mergeCell ref="AF536:AF543"/>
    <mergeCell ref="J544:J548"/>
    <mergeCell ref="K544:K548"/>
    <mergeCell ref="L544:L548"/>
    <mergeCell ref="M544:M548"/>
    <mergeCell ref="AD544:AD548"/>
    <mergeCell ref="AE544:AE548"/>
    <mergeCell ref="AF544:AF548"/>
    <mergeCell ref="F549:F557"/>
    <mergeCell ref="I549:I557"/>
    <mergeCell ref="J549:J557"/>
    <mergeCell ref="K549:K557"/>
    <mergeCell ref="L549:L557"/>
    <mergeCell ref="M549:M557"/>
    <mergeCell ref="F558:F562"/>
    <mergeCell ref="I558:I562"/>
    <mergeCell ref="J558:J562"/>
    <mergeCell ref="K558:K562"/>
    <mergeCell ref="L558:L562"/>
    <mergeCell ref="M558:M562"/>
    <mergeCell ref="F563:F567"/>
    <mergeCell ref="I563:I567"/>
    <mergeCell ref="J563:J567"/>
    <mergeCell ref="K563:K567"/>
    <mergeCell ref="L563:L567"/>
    <mergeCell ref="M563:M567"/>
    <mergeCell ref="AD563:AD567"/>
    <mergeCell ref="AE563:AE567"/>
    <mergeCell ref="AF563:AF567"/>
    <mergeCell ref="F568:F572"/>
    <mergeCell ref="I568:I572"/>
    <mergeCell ref="J568:J572"/>
    <mergeCell ref="K568:K572"/>
    <mergeCell ref="L568:L572"/>
    <mergeCell ref="M568:M572"/>
    <mergeCell ref="AD568:AD572"/>
    <mergeCell ref="AE568:AE572"/>
    <mergeCell ref="AF568:AF572"/>
    <mergeCell ref="F573:F577"/>
    <mergeCell ref="I573:I576"/>
    <mergeCell ref="F578:F582"/>
    <mergeCell ref="I578:I582"/>
    <mergeCell ref="J578:J582"/>
    <mergeCell ref="K578:K582"/>
    <mergeCell ref="L578:L582"/>
    <mergeCell ref="M578:M582"/>
    <mergeCell ref="F583:F587"/>
    <mergeCell ref="I583:I587"/>
    <mergeCell ref="J583:J587"/>
    <mergeCell ref="K583:K587"/>
    <mergeCell ref="AF583:AF587"/>
    <mergeCell ref="F588:F592"/>
    <mergeCell ref="I588:I592"/>
    <mergeCell ref="J588:J592"/>
    <mergeCell ref="K588:K592"/>
    <mergeCell ref="L588:L592"/>
    <mergeCell ref="M588:M592"/>
    <mergeCell ref="AD588:AD592"/>
    <mergeCell ref="AE588:AE592"/>
    <mergeCell ref="AF588:AF592"/>
    <mergeCell ref="T590:T592"/>
    <mergeCell ref="F593:F597"/>
    <mergeCell ref="I593:I597"/>
    <mergeCell ref="J593:J597"/>
    <mergeCell ref="K593:K597"/>
    <mergeCell ref="L593:L597"/>
    <mergeCell ref="M593:M597"/>
    <mergeCell ref="AD593:AD597"/>
    <mergeCell ref="AE593:AE597"/>
    <mergeCell ref="AF593:AF597"/>
    <mergeCell ref="F598:F602"/>
    <mergeCell ref="I598:I602"/>
    <mergeCell ref="J598:J602"/>
    <mergeCell ref="K598:K602"/>
    <mergeCell ref="L598:L602"/>
    <mergeCell ref="M598:M602"/>
    <mergeCell ref="AD598:AD602"/>
    <mergeCell ref="AE598:AE602"/>
    <mergeCell ref="AF598:AF602"/>
    <mergeCell ref="F603:F607"/>
    <mergeCell ref="I603:I607"/>
    <mergeCell ref="J603:J607"/>
    <mergeCell ref="K603:K607"/>
    <mergeCell ref="L603:L607"/>
    <mergeCell ref="M603:M607"/>
    <mergeCell ref="F608:F612"/>
    <mergeCell ref="I608:I612"/>
    <mergeCell ref="J608:J612"/>
    <mergeCell ref="K608:K612"/>
    <mergeCell ref="L608:L612"/>
    <mergeCell ref="M608:M612"/>
    <mergeCell ref="F613:F617"/>
    <mergeCell ref="I613:I616"/>
    <mergeCell ref="F618:F622"/>
    <mergeCell ref="I618:I622"/>
    <mergeCell ref="J618:J622"/>
    <mergeCell ref="K618:K622"/>
    <mergeCell ref="L618:L622"/>
    <mergeCell ref="M618:M622"/>
    <mergeCell ref="F623:F627"/>
    <mergeCell ref="I623:I627"/>
    <mergeCell ref="J623:J627"/>
    <mergeCell ref="K623:K627"/>
    <mergeCell ref="L623:L627"/>
    <mergeCell ref="M623:M627"/>
    <mergeCell ref="F628:F644"/>
    <mergeCell ref="I628:I644"/>
    <mergeCell ref="J628:J644"/>
    <mergeCell ref="K628:K644"/>
    <mergeCell ref="L628:L644"/>
    <mergeCell ref="M628:M644"/>
    <mergeCell ref="AD628:AD644"/>
    <mergeCell ref="AE628:AE644"/>
    <mergeCell ref="AF628:AF644"/>
    <mergeCell ref="F645:F660"/>
    <mergeCell ref="I645:I660"/>
    <mergeCell ref="J645:J660"/>
    <mergeCell ref="K645:K660"/>
    <mergeCell ref="L645:L660"/>
    <mergeCell ref="M645:M660"/>
    <mergeCell ref="AD645:AD660"/>
    <mergeCell ref="AE645:AE660"/>
    <mergeCell ref="AF645:AF660"/>
    <mergeCell ref="F661:F665"/>
    <mergeCell ref="I661:I665"/>
    <mergeCell ref="J661:J665"/>
    <mergeCell ref="K661:K665"/>
    <mergeCell ref="L661:L665"/>
    <mergeCell ref="M661:M665"/>
    <mergeCell ref="F666:F690"/>
    <mergeCell ref="I666:I690"/>
    <mergeCell ref="J666:J690"/>
    <mergeCell ref="K666:K670"/>
    <mergeCell ref="L666:L670"/>
    <mergeCell ref="M666:M670"/>
    <mergeCell ref="K671:K675"/>
    <mergeCell ref="L671:L675"/>
    <mergeCell ref="M671:M675"/>
    <mergeCell ref="K676:K680"/>
    <mergeCell ref="L676:L680"/>
    <mergeCell ref="M676:M680"/>
    <mergeCell ref="K681:K685"/>
    <mergeCell ref="L681:L685"/>
    <mergeCell ref="M681:M685"/>
    <mergeCell ref="K686:K690"/>
    <mergeCell ref="L686:L690"/>
    <mergeCell ref="M686:M690"/>
    <mergeCell ref="M721:M725"/>
    <mergeCell ref="F691:F695"/>
    <mergeCell ref="I691:I695"/>
    <mergeCell ref="J691:J695"/>
    <mergeCell ref="K691:K695"/>
    <mergeCell ref="L691:L695"/>
    <mergeCell ref="M691:M695"/>
    <mergeCell ref="F696:F702"/>
    <mergeCell ref="I696:I702"/>
    <mergeCell ref="J696:J702"/>
    <mergeCell ref="K696:K702"/>
    <mergeCell ref="L696:L702"/>
    <mergeCell ref="M696:M702"/>
    <mergeCell ref="AD696:AD702"/>
    <mergeCell ref="AE696:AE702"/>
    <mergeCell ref="AF696:AF702"/>
    <mergeCell ref="F703:F707"/>
    <mergeCell ref="I703:I707"/>
    <mergeCell ref="J703:J707"/>
    <mergeCell ref="K703:K707"/>
    <mergeCell ref="L703:L707"/>
    <mergeCell ref="M703:M707"/>
    <mergeCell ref="AD726:AD736"/>
    <mergeCell ref="AE726:AE736"/>
    <mergeCell ref="AF726:AF736"/>
    <mergeCell ref="F737:F741"/>
    <mergeCell ref="I737:I741"/>
    <mergeCell ref="J737:J741"/>
    <mergeCell ref="K737:K741"/>
    <mergeCell ref="L737:L741"/>
    <mergeCell ref="M737:M741"/>
    <mergeCell ref="F742:F746"/>
    <mergeCell ref="I742:I746"/>
    <mergeCell ref="J742:J746"/>
    <mergeCell ref="K742:K746"/>
    <mergeCell ref="L742:L746"/>
    <mergeCell ref="M742:M746"/>
    <mergeCell ref="F708:F715"/>
    <mergeCell ref="I708:I715"/>
    <mergeCell ref="J708:J715"/>
    <mergeCell ref="K708:K715"/>
    <mergeCell ref="L708:L715"/>
    <mergeCell ref="M708:M715"/>
    <mergeCell ref="F716:F720"/>
    <mergeCell ref="I716:I720"/>
    <mergeCell ref="J716:J720"/>
    <mergeCell ref="K716:K720"/>
    <mergeCell ref="L716:L720"/>
    <mergeCell ref="M716:M720"/>
    <mergeCell ref="F721:F725"/>
    <mergeCell ref="I721:I725"/>
    <mergeCell ref="J721:J725"/>
    <mergeCell ref="K721:K725"/>
    <mergeCell ref="L721:L725"/>
    <mergeCell ref="F747:F751"/>
    <mergeCell ref="I747:I751"/>
    <mergeCell ref="J747:J751"/>
    <mergeCell ref="K747:K751"/>
    <mergeCell ref="L747:L751"/>
    <mergeCell ref="M747:M751"/>
    <mergeCell ref="F752:F756"/>
    <mergeCell ref="I752:I756"/>
    <mergeCell ref="J752:J756"/>
    <mergeCell ref="K752:K756"/>
    <mergeCell ref="L752:L756"/>
    <mergeCell ref="M752:M756"/>
    <mergeCell ref="F726:F736"/>
    <mergeCell ref="I726:I736"/>
    <mergeCell ref="J726:J736"/>
    <mergeCell ref="K726:K736"/>
    <mergeCell ref="L726:L736"/>
    <mergeCell ref="M726:M736"/>
  </mergeCells>
  <conditionalFormatting sqref="R168:S168">
    <cfRule type="duplicateValues" dxfId="45" priority="19"/>
  </conditionalFormatting>
  <conditionalFormatting sqref="R179:S179">
    <cfRule type="duplicateValues" dxfId="44" priority="18"/>
  </conditionalFormatting>
  <conditionalFormatting sqref="R57:S57">
    <cfRule type="duplicateValues" dxfId="43" priority="17"/>
  </conditionalFormatting>
  <conditionalFormatting sqref="R59:S59">
    <cfRule type="duplicateValues" dxfId="42" priority="16"/>
  </conditionalFormatting>
  <conditionalFormatting sqref="R72:S72">
    <cfRule type="duplicateValues" dxfId="41" priority="15"/>
  </conditionalFormatting>
  <conditionalFormatting sqref="R189:S189">
    <cfRule type="duplicateValues" dxfId="40" priority="14"/>
  </conditionalFormatting>
  <conditionalFormatting sqref="R199:S199">
    <cfRule type="duplicateValues" dxfId="39" priority="13"/>
  </conditionalFormatting>
  <conditionalFormatting sqref="R202:S202">
    <cfRule type="duplicateValues" dxfId="38" priority="12"/>
  </conditionalFormatting>
  <conditionalFormatting sqref="R201:S201">
    <cfRule type="duplicateValues" dxfId="37" priority="11"/>
  </conditionalFormatting>
  <conditionalFormatting sqref="R204:S204">
    <cfRule type="duplicateValues" dxfId="36" priority="10"/>
  </conditionalFormatting>
  <conditionalFormatting sqref="R206:S206">
    <cfRule type="duplicateValues" dxfId="35" priority="9"/>
  </conditionalFormatting>
  <conditionalFormatting sqref="R208:S208">
    <cfRule type="duplicateValues" dxfId="34" priority="8"/>
  </conditionalFormatting>
  <conditionalFormatting sqref="R258:S258">
    <cfRule type="duplicateValues" dxfId="33" priority="7"/>
  </conditionalFormatting>
  <conditionalFormatting sqref="R161:S161 R163:S163">
    <cfRule type="duplicateValues" dxfId="32" priority="6"/>
  </conditionalFormatting>
  <conditionalFormatting sqref="R275:S275">
    <cfRule type="duplicateValues" dxfId="31" priority="5"/>
  </conditionalFormatting>
  <conditionalFormatting sqref="R63:S63">
    <cfRule type="duplicateValues" dxfId="30" priority="4"/>
  </conditionalFormatting>
  <conditionalFormatting sqref="R63:S63">
    <cfRule type="duplicateValues" dxfId="29" priority="3"/>
  </conditionalFormatting>
  <conditionalFormatting sqref="R63:S63">
    <cfRule type="duplicateValues" dxfId="28" priority="2"/>
  </conditionalFormatting>
  <conditionalFormatting sqref="R63:S63">
    <cfRule type="duplicateValues" dxfId="27" priority="1"/>
  </conditionalFormatting>
  <printOptions horizontalCentered="1"/>
  <pageMargins left="0.47244094488188981" right="0.55118110236220474" top="1.1811023622047245" bottom="0.74803149606299213" header="0.31496062992125984" footer="0.31496062992125984"/>
  <pageSetup paperSize="8" scale="29" fitToHeight="0" orientation="landscape" horizontalDpi="4294967293" verticalDpi="4294967293" r:id="rId1"/>
  <headerFooter>
    <oddHeader>&amp;C&amp;G</oddHead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FF00"/>
    <pageSetUpPr fitToPage="1"/>
  </sheetPr>
  <dimension ref="A1:XFD985"/>
  <sheetViews>
    <sheetView showGridLines="0" showZeros="0" tabSelected="1" view="pageBreakPreview" zoomScale="60" zoomScaleNormal="50" workbookViewId="0">
      <pane ySplit="15" topLeftCell="A742" activePane="bottomLeft" state="frozen"/>
      <selection activeCell="J1" sqref="J1"/>
      <selection pane="bottomLeft" activeCell="AN25" sqref="AN25"/>
    </sheetView>
  </sheetViews>
  <sheetFormatPr defaultColWidth="9.140625" defaultRowHeight="15"/>
  <cols>
    <col min="1" max="1" width="9.140625" style="288"/>
    <col min="2" max="2" width="5.85546875" style="288" customWidth="1"/>
    <col min="3" max="3" width="3.7109375" style="1" customWidth="1"/>
    <col min="4" max="4" width="28" style="502" customWidth="1"/>
    <col min="5" max="5" width="3.85546875" style="1" hidden="1" customWidth="1"/>
    <col min="6" max="6" width="24.140625" style="1" hidden="1" customWidth="1"/>
    <col min="7" max="7" width="9.85546875" style="1" customWidth="1"/>
    <col min="8" max="8" width="3.42578125" style="1" hidden="1" customWidth="1"/>
    <col min="9" max="9" width="22" style="1" hidden="1" customWidth="1"/>
    <col min="10" max="10" width="9.7109375" style="26" customWidth="1"/>
    <col min="11" max="11" width="10.28515625" style="1" customWidth="1"/>
    <col min="12" max="12" width="25.7109375" style="1" customWidth="1"/>
    <col min="13" max="13" width="15" style="1" hidden="1" customWidth="1"/>
    <col min="14" max="14" width="0" style="1" hidden="1" customWidth="1"/>
    <col min="15" max="15" width="4.42578125" style="1" customWidth="1"/>
    <col min="16" max="16" width="18.5703125" style="30" customWidth="1"/>
    <col min="17" max="17" width="9.140625" style="1"/>
    <col min="18" max="18" width="11.28515625" style="1" customWidth="1"/>
    <col min="19" max="19" width="4.85546875" style="1" customWidth="1"/>
    <col min="20" max="20" width="12" style="1" customWidth="1"/>
    <col min="21" max="22" width="9.140625" style="1" customWidth="1"/>
    <col min="23" max="23" width="19.5703125" style="2" customWidth="1"/>
    <col min="24" max="24" width="9.140625" style="1" customWidth="1"/>
    <col min="25" max="25" width="11.7109375" style="1" customWidth="1"/>
    <col min="26" max="26" width="9.42578125" style="1" customWidth="1"/>
    <col min="27" max="27" width="10.7109375" style="1" hidden="1" customWidth="1"/>
    <col min="28" max="28" width="3.7109375" style="1" hidden="1" customWidth="1"/>
    <col min="29" max="29" width="13.85546875" style="1" hidden="1" customWidth="1"/>
    <col min="30" max="30" width="9.140625" style="1" hidden="1" customWidth="1"/>
    <col min="31" max="31" width="16.42578125" style="1" hidden="1" customWidth="1"/>
    <col min="32" max="32" width="16.28515625" style="1" hidden="1" customWidth="1"/>
    <col min="33" max="33" width="19.42578125" style="1" hidden="1" customWidth="1"/>
    <col min="34" max="34" width="30.28515625" style="1" hidden="1" customWidth="1"/>
    <col min="35" max="35" width="15.7109375" style="1" customWidth="1"/>
    <col min="36" max="36" width="20.7109375" style="55" customWidth="1"/>
    <col min="37" max="38" width="15.7109375" style="1" customWidth="1"/>
    <col min="39" max="39" width="15.7109375" style="52" customWidth="1"/>
    <col min="40" max="41" width="15.7109375" style="1" customWidth="1"/>
    <col min="42" max="42" width="15.7109375" style="52" customWidth="1"/>
    <col min="43" max="43" width="19.7109375" style="1" customWidth="1"/>
    <col min="44" max="44" width="15.7109375" style="1" customWidth="1"/>
    <col min="45" max="45" width="18.5703125" style="1" customWidth="1"/>
    <col min="46" max="46" width="17.28515625" style="1" customWidth="1"/>
    <col min="47" max="48" width="15.7109375" style="1" customWidth="1"/>
    <col min="49" max="49" width="19.42578125" style="59" customWidth="1"/>
    <col min="50" max="50" width="18.140625" style="1" customWidth="1"/>
    <col min="51" max="16384" width="9.140625" style="1"/>
  </cols>
  <sheetData>
    <row r="1" spans="1:50" s="38" customFormat="1" ht="30">
      <c r="A1" s="286"/>
      <c r="B1" s="599" t="s">
        <v>115</v>
      </c>
      <c r="C1" s="599"/>
      <c r="D1" s="599"/>
      <c r="E1" s="599"/>
      <c r="F1" s="599"/>
      <c r="G1" s="599"/>
      <c r="H1" s="599"/>
      <c r="I1" s="599"/>
      <c r="J1" s="599"/>
      <c r="K1" s="599"/>
      <c r="L1" s="599"/>
      <c r="M1" s="599"/>
      <c r="N1" s="599"/>
      <c r="O1" s="599"/>
      <c r="P1" s="599"/>
      <c r="Q1" s="599"/>
      <c r="R1" s="599"/>
      <c r="S1" s="599"/>
      <c r="T1" s="599"/>
      <c r="U1" s="599"/>
      <c r="V1" s="599"/>
      <c r="W1" s="599"/>
      <c r="X1" s="599"/>
      <c r="Y1" s="599"/>
      <c r="Z1" s="599"/>
      <c r="AA1" s="599"/>
      <c r="AB1" s="599"/>
      <c r="AC1" s="599"/>
      <c r="AD1" s="599"/>
      <c r="AE1" s="599"/>
      <c r="AF1" s="599"/>
      <c r="AG1" s="599"/>
      <c r="AH1" s="599"/>
      <c r="AI1" s="599"/>
      <c r="AJ1" s="599"/>
      <c r="AK1" s="599"/>
      <c r="AL1" s="599"/>
      <c r="AM1" s="599"/>
      <c r="AN1" s="599"/>
      <c r="AO1" s="599"/>
      <c r="AP1" s="599"/>
      <c r="AQ1" s="599"/>
      <c r="AR1" s="599"/>
      <c r="AS1" s="599"/>
      <c r="AT1" s="599"/>
      <c r="AU1" s="599"/>
      <c r="AV1" s="599"/>
      <c r="AW1" s="599"/>
      <c r="AX1" s="599"/>
    </row>
    <row r="2" spans="1:50" s="38" customFormat="1" ht="30">
      <c r="A2" s="286"/>
      <c r="B2" s="599" t="s">
        <v>652</v>
      </c>
      <c r="C2" s="599"/>
      <c r="D2" s="599"/>
      <c r="E2" s="599"/>
      <c r="F2" s="599"/>
      <c r="G2" s="599"/>
      <c r="H2" s="599"/>
      <c r="I2" s="599"/>
      <c r="J2" s="599"/>
      <c r="K2" s="599"/>
      <c r="L2" s="599"/>
      <c r="M2" s="599"/>
      <c r="N2" s="599"/>
      <c r="O2" s="599"/>
      <c r="P2" s="599"/>
      <c r="Q2" s="599"/>
      <c r="R2" s="599"/>
      <c r="S2" s="599"/>
      <c r="T2" s="599"/>
      <c r="U2" s="599"/>
      <c r="V2" s="599"/>
      <c r="W2" s="599"/>
      <c r="X2" s="599"/>
      <c r="Y2" s="599"/>
      <c r="Z2" s="599"/>
      <c r="AA2" s="599"/>
      <c r="AB2" s="599"/>
      <c r="AC2" s="599"/>
      <c r="AD2" s="599"/>
      <c r="AE2" s="599"/>
      <c r="AF2" s="599"/>
      <c r="AG2" s="599"/>
      <c r="AH2" s="599"/>
      <c r="AI2" s="599"/>
      <c r="AJ2" s="599"/>
      <c r="AK2" s="599"/>
      <c r="AL2" s="599"/>
      <c r="AM2" s="599"/>
      <c r="AN2" s="599"/>
      <c r="AO2" s="599"/>
      <c r="AP2" s="599"/>
      <c r="AQ2" s="599"/>
      <c r="AR2" s="599"/>
      <c r="AS2" s="599"/>
      <c r="AT2" s="599"/>
      <c r="AU2" s="599"/>
      <c r="AV2" s="599"/>
      <c r="AW2" s="599"/>
      <c r="AX2" s="599"/>
    </row>
    <row r="3" spans="1:50" s="38" customFormat="1" ht="22.5">
      <c r="A3" s="286"/>
      <c r="B3" s="600" t="s">
        <v>136</v>
      </c>
      <c r="C3" s="600"/>
      <c r="D3" s="600"/>
      <c r="E3" s="600"/>
      <c r="F3" s="600"/>
      <c r="G3" s="600"/>
      <c r="H3" s="600"/>
      <c r="I3" s="600"/>
      <c r="J3" s="600"/>
      <c r="K3" s="600"/>
      <c r="L3" s="600"/>
      <c r="M3" s="600"/>
      <c r="N3" s="600"/>
      <c r="O3" s="600"/>
      <c r="P3" s="600"/>
      <c r="Q3" s="600"/>
      <c r="R3" s="600"/>
      <c r="S3" s="600"/>
      <c r="T3" s="600"/>
      <c r="U3" s="600"/>
      <c r="V3" s="600"/>
      <c r="W3" s="600"/>
      <c r="X3" s="600"/>
      <c r="Y3" s="600"/>
      <c r="Z3" s="600"/>
      <c r="AA3" s="600"/>
      <c r="AB3" s="600"/>
      <c r="AC3" s="600"/>
      <c r="AD3" s="600"/>
      <c r="AE3" s="600"/>
      <c r="AF3" s="600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600"/>
    </row>
    <row r="4" spans="1:50" s="38" customFormat="1" ht="22.5">
      <c r="A4" s="286"/>
      <c r="B4" s="600" t="s">
        <v>137</v>
      </c>
      <c r="C4" s="600"/>
      <c r="D4" s="600"/>
      <c r="E4" s="600"/>
      <c r="F4" s="600"/>
      <c r="G4" s="600"/>
      <c r="H4" s="600"/>
      <c r="I4" s="600"/>
      <c r="J4" s="600"/>
      <c r="K4" s="600"/>
      <c r="L4" s="600"/>
      <c r="M4" s="600"/>
      <c r="N4" s="600"/>
      <c r="O4" s="600"/>
      <c r="P4" s="600"/>
      <c r="Q4" s="600"/>
      <c r="R4" s="600"/>
      <c r="S4" s="600"/>
      <c r="T4" s="600"/>
      <c r="U4" s="600"/>
      <c r="V4" s="600"/>
      <c r="W4" s="600"/>
      <c r="X4" s="600"/>
      <c r="Y4" s="600"/>
      <c r="Z4" s="600"/>
      <c r="AA4" s="600"/>
      <c r="AB4" s="600"/>
      <c r="AC4" s="600"/>
      <c r="AD4" s="600"/>
      <c r="AE4" s="600"/>
      <c r="AF4" s="600"/>
      <c r="AG4" s="600"/>
      <c r="AH4" s="600"/>
      <c r="AI4" s="600"/>
      <c r="AJ4" s="600"/>
      <c r="AK4" s="600"/>
      <c r="AL4" s="600"/>
      <c r="AM4" s="600"/>
      <c r="AN4" s="600"/>
      <c r="AO4" s="600"/>
      <c r="AP4" s="600"/>
      <c r="AQ4" s="600"/>
      <c r="AR4" s="600"/>
      <c r="AS4" s="600"/>
      <c r="AT4" s="600"/>
      <c r="AU4" s="600"/>
      <c r="AV4" s="600"/>
      <c r="AW4" s="600"/>
      <c r="AX4" s="600"/>
    </row>
    <row r="5" spans="1:50" s="38" customFormat="1" ht="20.25" customHeight="1">
      <c r="A5" s="286"/>
      <c r="B5" s="275"/>
      <c r="C5" s="158"/>
      <c r="D5" s="485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8"/>
      <c r="AF5" s="158"/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/>
      <c r="AX5" s="158"/>
    </row>
    <row r="6" spans="1:50">
      <c r="B6" s="659" t="s">
        <v>44</v>
      </c>
      <c r="C6" s="669" t="s">
        <v>43</v>
      </c>
      <c r="D6" s="669"/>
      <c r="E6" s="669"/>
      <c r="F6" s="669"/>
      <c r="G6" s="669" t="s">
        <v>42</v>
      </c>
      <c r="H6" s="669"/>
      <c r="I6" s="669"/>
      <c r="J6" s="669"/>
      <c r="K6" s="669"/>
      <c r="L6" s="669"/>
      <c r="M6" s="669" t="s">
        <v>41</v>
      </c>
      <c r="N6" s="669"/>
      <c r="O6" s="669" t="s">
        <v>40</v>
      </c>
      <c r="P6" s="669"/>
      <c r="Q6" s="669"/>
      <c r="R6" s="669"/>
      <c r="S6" s="669" t="s">
        <v>39</v>
      </c>
      <c r="T6" s="669"/>
      <c r="U6" s="669"/>
      <c r="V6" s="669" t="s">
        <v>38</v>
      </c>
      <c r="W6" s="669"/>
      <c r="X6" s="669"/>
      <c r="Y6" s="669"/>
      <c r="Z6" s="669"/>
      <c r="AA6" s="669"/>
      <c r="AB6" s="669" t="s">
        <v>37</v>
      </c>
      <c r="AC6" s="669"/>
      <c r="AD6" s="669"/>
      <c r="AE6" s="669" t="s">
        <v>36</v>
      </c>
      <c r="AF6" s="669" t="s">
        <v>35</v>
      </c>
      <c r="AG6" s="669" t="s">
        <v>34</v>
      </c>
      <c r="AH6" s="669" t="s">
        <v>51</v>
      </c>
      <c r="AI6" s="673" t="s">
        <v>52</v>
      </c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5"/>
      <c r="AX6" s="659" t="s">
        <v>53</v>
      </c>
    </row>
    <row r="7" spans="1:50">
      <c r="B7" s="662"/>
      <c r="C7" s="663" t="s">
        <v>33</v>
      </c>
      <c r="D7" s="664"/>
      <c r="E7" s="669" t="s">
        <v>32</v>
      </c>
      <c r="F7" s="669"/>
      <c r="G7" s="659" t="s">
        <v>31</v>
      </c>
      <c r="H7" s="669" t="s">
        <v>30</v>
      </c>
      <c r="I7" s="669"/>
      <c r="J7" s="670" t="s">
        <v>29</v>
      </c>
      <c r="K7" s="669" t="s">
        <v>28</v>
      </c>
      <c r="L7" s="659" t="s">
        <v>27</v>
      </c>
      <c r="M7" s="669" t="s">
        <v>26</v>
      </c>
      <c r="N7" s="669" t="s">
        <v>25</v>
      </c>
      <c r="O7" s="663" t="s">
        <v>22</v>
      </c>
      <c r="P7" s="664"/>
      <c r="Q7" s="659" t="s">
        <v>21</v>
      </c>
      <c r="R7" s="659" t="s">
        <v>25</v>
      </c>
      <c r="S7" s="663" t="s">
        <v>19</v>
      </c>
      <c r="T7" s="664"/>
      <c r="U7" s="659" t="s">
        <v>24</v>
      </c>
      <c r="V7" s="669" t="s">
        <v>23</v>
      </c>
      <c r="W7" s="669"/>
      <c r="X7" s="669"/>
      <c r="Y7" s="669"/>
      <c r="Z7" s="669"/>
      <c r="AA7" s="669" t="s">
        <v>21</v>
      </c>
      <c r="AB7" s="669" t="s">
        <v>22</v>
      </c>
      <c r="AC7" s="669"/>
      <c r="AD7" s="669" t="s">
        <v>21</v>
      </c>
      <c r="AE7" s="669"/>
      <c r="AF7" s="669"/>
      <c r="AG7" s="669"/>
      <c r="AH7" s="669"/>
      <c r="AI7" s="673" t="s">
        <v>54</v>
      </c>
      <c r="AJ7" s="674"/>
      <c r="AK7" s="674"/>
      <c r="AL7" s="674"/>
      <c r="AM7" s="674"/>
      <c r="AN7" s="674"/>
      <c r="AO7" s="674"/>
      <c r="AP7" s="674"/>
      <c r="AQ7" s="675"/>
      <c r="AR7" s="673" t="s">
        <v>55</v>
      </c>
      <c r="AS7" s="676"/>
      <c r="AT7" s="676"/>
      <c r="AU7" s="676"/>
      <c r="AV7" s="677"/>
      <c r="AW7" s="253"/>
      <c r="AX7" s="662"/>
    </row>
    <row r="8" spans="1:50">
      <c r="B8" s="662"/>
      <c r="C8" s="665"/>
      <c r="D8" s="666"/>
      <c r="E8" s="669"/>
      <c r="F8" s="669"/>
      <c r="G8" s="662"/>
      <c r="H8" s="669"/>
      <c r="I8" s="669"/>
      <c r="J8" s="671"/>
      <c r="K8" s="669"/>
      <c r="L8" s="662"/>
      <c r="M8" s="669"/>
      <c r="N8" s="669"/>
      <c r="O8" s="665"/>
      <c r="P8" s="666"/>
      <c r="Q8" s="662"/>
      <c r="R8" s="662"/>
      <c r="S8" s="665"/>
      <c r="T8" s="666"/>
      <c r="U8" s="662"/>
      <c r="V8" s="659" t="s">
        <v>20</v>
      </c>
      <c r="W8" s="659" t="s">
        <v>19</v>
      </c>
      <c r="X8" s="659" t="s">
        <v>18</v>
      </c>
      <c r="Y8" s="659" t="s">
        <v>17</v>
      </c>
      <c r="Z8" s="659" t="s">
        <v>16</v>
      </c>
      <c r="AA8" s="669"/>
      <c r="AB8" s="669"/>
      <c r="AC8" s="669"/>
      <c r="AD8" s="669"/>
      <c r="AE8" s="669"/>
      <c r="AF8" s="669"/>
      <c r="AG8" s="669"/>
      <c r="AH8" s="669"/>
      <c r="AI8" s="673" t="s">
        <v>42</v>
      </c>
      <c r="AJ8" s="675"/>
      <c r="AK8" s="673" t="s">
        <v>40</v>
      </c>
      <c r="AL8" s="674"/>
      <c r="AM8" s="675"/>
      <c r="AN8" s="673" t="s">
        <v>39</v>
      </c>
      <c r="AO8" s="674"/>
      <c r="AP8" s="675"/>
      <c r="AQ8" s="678" t="s">
        <v>56</v>
      </c>
      <c r="AR8" s="673" t="s">
        <v>57</v>
      </c>
      <c r="AS8" s="675"/>
      <c r="AT8" s="673" t="s">
        <v>58</v>
      </c>
      <c r="AU8" s="674"/>
      <c r="AV8" s="675"/>
      <c r="AW8" s="680" t="s">
        <v>59</v>
      </c>
      <c r="AX8" s="662"/>
    </row>
    <row r="9" spans="1:50" ht="30">
      <c r="B9" s="660"/>
      <c r="C9" s="667"/>
      <c r="D9" s="668"/>
      <c r="E9" s="245"/>
      <c r="F9" s="246">
        <v>3</v>
      </c>
      <c r="G9" s="660"/>
      <c r="H9" s="245"/>
      <c r="I9" s="247">
        <v>5</v>
      </c>
      <c r="J9" s="672"/>
      <c r="K9" s="247">
        <v>7</v>
      </c>
      <c r="L9" s="660"/>
      <c r="M9" s="247">
        <v>9</v>
      </c>
      <c r="N9" s="247">
        <v>10</v>
      </c>
      <c r="O9" s="667"/>
      <c r="P9" s="668"/>
      <c r="Q9" s="660"/>
      <c r="R9" s="660"/>
      <c r="S9" s="667"/>
      <c r="T9" s="668"/>
      <c r="U9" s="660"/>
      <c r="V9" s="660"/>
      <c r="W9" s="660"/>
      <c r="X9" s="660"/>
      <c r="Y9" s="660"/>
      <c r="Z9" s="660"/>
      <c r="AA9" s="247">
        <v>21</v>
      </c>
      <c r="AB9" s="661">
        <v>22</v>
      </c>
      <c r="AC9" s="661"/>
      <c r="AD9" s="247">
        <v>23</v>
      </c>
      <c r="AE9" s="247">
        <v>24</v>
      </c>
      <c r="AF9" s="247">
        <v>25</v>
      </c>
      <c r="AG9" s="247">
        <v>26</v>
      </c>
      <c r="AH9" s="247">
        <v>27</v>
      </c>
      <c r="AI9" s="254" t="s">
        <v>60</v>
      </c>
      <c r="AJ9" s="255" t="s">
        <v>61</v>
      </c>
      <c r="AK9" s="254" t="s">
        <v>62</v>
      </c>
      <c r="AL9" s="254" t="s">
        <v>63</v>
      </c>
      <c r="AM9" s="256" t="s">
        <v>61</v>
      </c>
      <c r="AN9" s="254" t="s">
        <v>64</v>
      </c>
      <c r="AO9" s="254" t="s">
        <v>63</v>
      </c>
      <c r="AP9" s="254" t="s">
        <v>61</v>
      </c>
      <c r="AQ9" s="679"/>
      <c r="AR9" s="254" t="s">
        <v>65</v>
      </c>
      <c r="AS9" s="256" t="s">
        <v>66</v>
      </c>
      <c r="AT9" s="254" t="s">
        <v>67</v>
      </c>
      <c r="AU9" s="256" t="s">
        <v>68</v>
      </c>
      <c r="AV9" s="256" t="s">
        <v>69</v>
      </c>
      <c r="AW9" s="681"/>
      <c r="AX9" s="660"/>
    </row>
    <row r="10" spans="1:50" s="218" customFormat="1">
      <c r="A10" s="480"/>
      <c r="B10" s="654"/>
      <c r="C10" s="248" t="s">
        <v>9</v>
      </c>
      <c r="D10" s="486" t="s">
        <v>138</v>
      </c>
      <c r="E10" s="249" t="s">
        <v>9</v>
      </c>
      <c r="F10" s="249" t="s">
        <v>138</v>
      </c>
      <c r="G10" s="654"/>
      <c r="H10" s="249" t="s">
        <v>9</v>
      </c>
      <c r="I10" s="249" t="s">
        <v>139</v>
      </c>
      <c r="J10" s="651"/>
      <c r="K10" s="657" t="s">
        <v>140</v>
      </c>
      <c r="L10" s="657" t="s">
        <v>141</v>
      </c>
      <c r="M10" s="654"/>
      <c r="N10" s="658"/>
      <c r="O10" s="250" t="s">
        <v>9</v>
      </c>
      <c r="P10" s="248" t="s">
        <v>142</v>
      </c>
      <c r="Q10" s="651"/>
      <c r="R10" s="651"/>
      <c r="S10" s="249" t="s">
        <v>9</v>
      </c>
      <c r="T10" s="249" t="s">
        <v>8</v>
      </c>
      <c r="U10" s="251"/>
      <c r="V10" s="251"/>
      <c r="W10" s="251"/>
      <c r="X10" s="251"/>
      <c r="Y10" s="251"/>
      <c r="Z10" s="251"/>
      <c r="AA10" s="251"/>
      <c r="AB10" s="249" t="s">
        <v>9</v>
      </c>
      <c r="AC10" s="249" t="s">
        <v>143</v>
      </c>
      <c r="AD10" s="251"/>
      <c r="AE10" s="654"/>
      <c r="AF10" s="654"/>
      <c r="AG10" s="654"/>
      <c r="AH10" s="654"/>
      <c r="AI10" s="651"/>
      <c r="AJ10" s="651"/>
      <c r="AK10" s="651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</row>
    <row r="11" spans="1:50" s="218" customFormat="1">
      <c r="A11" s="480"/>
      <c r="B11" s="654"/>
      <c r="C11" s="249" t="s">
        <v>4</v>
      </c>
      <c r="D11" s="486" t="s">
        <v>144</v>
      </c>
      <c r="E11" s="249" t="s">
        <v>4</v>
      </c>
      <c r="F11" s="249" t="s">
        <v>144</v>
      </c>
      <c r="G11" s="654"/>
      <c r="H11" s="249" t="s">
        <v>4</v>
      </c>
      <c r="I11" s="249" t="s">
        <v>145</v>
      </c>
      <c r="J11" s="652"/>
      <c r="K11" s="657"/>
      <c r="L11" s="657"/>
      <c r="M11" s="654"/>
      <c r="N11" s="658"/>
      <c r="O11" s="250" t="s">
        <v>4</v>
      </c>
      <c r="P11" s="248" t="s">
        <v>146</v>
      </c>
      <c r="Q11" s="652"/>
      <c r="R11" s="652"/>
      <c r="S11" s="249" t="s">
        <v>4</v>
      </c>
      <c r="T11" s="249" t="s">
        <v>3</v>
      </c>
      <c r="U11" s="251"/>
      <c r="V11" s="251"/>
      <c r="W11" s="251"/>
      <c r="X11" s="251"/>
      <c r="Y11" s="251"/>
      <c r="Z11" s="251"/>
      <c r="AA11" s="251"/>
      <c r="AB11" s="251" t="s">
        <v>4</v>
      </c>
      <c r="AC11" s="251" t="s">
        <v>147</v>
      </c>
      <c r="AD11" s="251"/>
      <c r="AE11" s="654"/>
      <c r="AF11" s="654"/>
      <c r="AG11" s="654"/>
      <c r="AH11" s="654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</row>
    <row r="12" spans="1:50" s="218" customFormat="1">
      <c r="A12" s="480"/>
      <c r="B12" s="654"/>
      <c r="C12" s="249" t="s">
        <v>6</v>
      </c>
      <c r="D12" s="486" t="s">
        <v>148</v>
      </c>
      <c r="E12" s="249" t="s">
        <v>6</v>
      </c>
      <c r="F12" s="249" t="s">
        <v>148</v>
      </c>
      <c r="G12" s="654"/>
      <c r="H12" s="249" t="s">
        <v>6</v>
      </c>
      <c r="I12" s="249" t="s">
        <v>149</v>
      </c>
      <c r="J12" s="652"/>
      <c r="K12" s="657"/>
      <c r="L12" s="657"/>
      <c r="M12" s="654"/>
      <c r="N12" s="658"/>
      <c r="O12" s="250" t="s">
        <v>6</v>
      </c>
      <c r="P12" s="248" t="s">
        <v>150</v>
      </c>
      <c r="Q12" s="652"/>
      <c r="R12" s="652"/>
      <c r="S12" s="251"/>
      <c r="T12" s="251"/>
      <c r="U12" s="654"/>
      <c r="V12" s="252"/>
      <c r="W12" s="252"/>
      <c r="X12" s="252"/>
      <c r="Y12" s="252"/>
      <c r="Z12" s="252"/>
      <c r="AA12" s="252"/>
      <c r="AB12" s="249" t="s">
        <v>6</v>
      </c>
      <c r="AC12" s="249" t="s">
        <v>151</v>
      </c>
      <c r="AD12" s="251"/>
      <c r="AE12" s="654"/>
      <c r="AF12" s="654"/>
      <c r="AG12" s="654"/>
      <c r="AH12" s="654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</row>
    <row r="13" spans="1:50" s="218" customFormat="1">
      <c r="A13" s="480"/>
      <c r="B13" s="654"/>
      <c r="C13" s="249" t="s">
        <v>2</v>
      </c>
      <c r="D13" s="486" t="s">
        <v>152</v>
      </c>
      <c r="E13" s="249" t="s">
        <v>2</v>
      </c>
      <c r="F13" s="249" t="s">
        <v>152</v>
      </c>
      <c r="G13" s="654"/>
      <c r="H13" s="251"/>
      <c r="I13" s="251"/>
      <c r="J13" s="652"/>
      <c r="K13" s="657"/>
      <c r="L13" s="657"/>
      <c r="M13" s="654"/>
      <c r="N13" s="658"/>
      <c r="O13" s="250" t="s">
        <v>2</v>
      </c>
      <c r="P13" s="248" t="s">
        <v>153</v>
      </c>
      <c r="Q13" s="652"/>
      <c r="R13" s="652"/>
      <c r="S13" s="251"/>
      <c r="T13" s="251"/>
      <c r="U13" s="654"/>
      <c r="V13" s="252"/>
      <c r="W13" s="252"/>
      <c r="X13" s="252"/>
      <c r="Y13" s="252"/>
      <c r="Z13" s="252"/>
      <c r="AA13" s="252"/>
      <c r="AB13" s="249" t="s">
        <v>2</v>
      </c>
      <c r="AC13" s="249" t="s">
        <v>154</v>
      </c>
      <c r="AD13" s="251"/>
      <c r="AE13" s="654"/>
      <c r="AF13" s="654"/>
      <c r="AG13" s="654"/>
      <c r="AH13" s="654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</row>
    <row r="14" spans="1:50" s="218" customFormat="1">
      <c r="A14" s="480"/>
      <c r="B14" s="654"/>
      <c r="C14" s="249" t="s">
        <v>1</v>
      </c>
      <c r="D14" s="486" t="s">
        <v>155</v>
      </c>
      <c r="E14" s="249" t="s">
        <v>1</v>
      </c>
      <c r="F14" s="249" t="s">
        <v>155</v>
      </c>
      <c r="G14" s="654"/>
      <c r="H14" s="251"/>
      <c r="I14" s="251"/>
      <c r="J14" s="653"/>
      <c r="K14" s="657"/>
      <c r="L14" s="657"/>
      <c r="M14" s="654"/>
      <c r="N14" s="658"/>
      <c r="O14" s="250"/>
      <c r="P14" s="248"/>
      <c r="Q14" s="653"/>
      <c r="R14" s="653"/>
      <c r="S14" s="251"/>
      <c r="T14" s="251"/>
      <c r="U14" s="654"/>
      <c r="V14" s="252"/>
      <c r="W14" s="252"/>
      <c r="X14" s="252"/>
      <c r="Y14" s="252"/>
      <c r="Z14" s="252"/>
      <c r="AA14" s="252"/>
      <c r="AB14" s="251"/>
      <c r="AC14" s="251"/>
      <c r="AD14" s="251"/>
      <c r="AE14" s="654"/>
      <c r="AF14" s="654"/>
      <c r="AG14" s="654"/>
      <c r="AH14" s="654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</row>
    <row r="15" spans="1:50">
      <c r="B15" s="257">
        <v>1</v>
      </c>
      <c r="C15" s="655">
        <v>2</v>
      </c>
      <c r="D15" s="656"/>
      <c r="E15" s="258"/>
      <c r="F15" s="258"/>
      <c r="G15" s="257">
        <v>3</v>
      </c>
      <c r="H15" s="258"/>
      <c r="I15" s="258"/>
      <c r="J15" s="257">
        <v>4</v>
      </c>
      <c r="K15" s="258">
        <v>5</v>
      </c>
      <c r="L15" s="257">
        <v>6</v>
      </c>
      <c r="M15" s="258"/>
      <c r="N15" s="258"/>
      <c r="O15" s="655">
        <v>7</v>
      </c>
      <c r="P15" s="656"/>
      <c r="Q15" s="257">
        <v>8</v>
      </c>
      <c r="R15" s="257">
        <v>9</v>
      </c>
      <c r="S15" s="257"/>
      <c r="T15" s="257"/>
      <c r="U15" s="257"/>
      <c r="V15" s="257"/>
      <c r="W15" s="257"/>
      <c r="X15" s="257"/>
      <c r="Y15" s="257"/>
      <c r="Z15" s="257"/>
      <c r="AA15" s="258"/>
      <c r="AB15" s="258"/>
      <c r="AC15" s="258"/>
      <c r="AD15" s="258"/>
      <c r="AE15" s="258"/>
      <c r="AF15" s="258"/>
      <c r="AG15" s="258"/>
      <c r="AH15" s="258"/>
      <c r="AI15" s="259">
        <v>10</v>
      </c>
      <c r="AJ15" s="259">
        <v>11</v>
      </c>
      <c r="AK15" s="259">
        <v>12</v>
      </c>
      <c r="AL15" s="259">
        <v>13</v>
      </c>
      <c r="AM15" s="257">
        <v>14</v>
      </c>
      <c r="AN15" s="259">
        <v>15</v>
      </c>
      <c r="AO15" s="259">
        <v>16</v>
      </c>
      <c r="AP15" s="259">
        <v>17</v>
      </c>
      <c r="AQ15" s="259">
        <v>18</v>
      </c>
      <c r="AR15" s="257">
        <v>19</v>
      </c>
      <c r="AS15" s="259">
        <v>20</v>
      </c>
      <c r="AT15" s="259">
        <v>21</v>
      </c>
      <c r="AU15" s="259">
        <v>22</v>
      </c>
      <c r="AV15" s="259">
        <v>23</v>
      </c>
      <c r="AW15" s="257">
        <v>24</v>
      </c>
      <c r="AX15" s="259">
        <v>25</v>
      </c>
    </row>
    <row r="16" spans="1:50" ht="78.75">
      <c r="B16" s="173">
        <f>penilaian!A11</f>
        <v>1</v>
      </c>
      <c r="C16" s="174" t="str">
        <f>penilaian!B11</f>
        <v>a.</v>
      </c>
      <c r="D16" s="487" t="str">
        <f>penilaian!C11</f>
        <v>ADHARI</v>
      </c>
      <c r="E16" s="174">
        <f>penilaian!D11</f>
        <v>0</v>
      </c>
      <c r="F16" s="175">
        <f>penilaian!E11</f>
        <v>0</v>
      </c>
      <c r="G16" s="176" t="str">
        <f>penilaian!F11</f>
        <v>00001</v>
      </c>
      <c r="H16" s="174" t="str">
        <f>penilaian!G11</f>
        <v>a.</v>
      </c>
      <c r="I16" s="167" t="str">
        <f>penilaian!H11</f>
        <v>Blok Sukamelang</v>
      </c>
      <c r="J16" s="177">
        <f>penilaian!I11</f>
        <v>89</v>
      </c>
      <c r="K16" s="156" t="str">
        <f>penilaian!J11</f>
        <v>TMA</v>
      </c>
      <c r="L16" s="178" t="str">
        <f>penilaian!K11</f>
        <v>Akta Jual Beli No. 425/2012 tanggal 19-07-2012 a.n ADHARI, SPPT No. 32.12.140.006.047-0104.0 a.n ADHARI CARYI</v>
      </c>
      <c r="M16" s="200">
        <f>penilaian!L11</f>
        <v>0</v>
      </c>
      <c r="N16" s="201">
        <f>penilaian!M11</f>
        <v>0</v>
      </c>
      <c r="O16" s="175" t="str">
        <f>penilaian!N11</f>
        <v>a.</v>
      </c>
      <c r="P16" s="179" t="str">
        <f>penilaian!O11</f>
        <v>Bangunan/Dinding Bata</v>
      </c>
      <c r="Q16" s="508">
        <f>penilaian!P11</f>
        <v>0</v>
      </c>
      <c r="R16" s="508">
        <f>penilaian!Q11</f>
        <v>64.510000000000005</v>
      </c>
      <c r="S16" s="509" t="str">
        <f>penilaian!R11</f>
        <v>a.</v>
      </c>
      <c r="T16" s="509" t="str">
        <f>penilaian!S11</f>
        <v>Tahunan</v>
      </c>
      <c r="U16" s="510">
        <f>penilaian!T11</f>
        <v>6</v>
      </c>
      <c r="V16" s="510">
        <f>penilaian!U11</f>
        <v>1</v>
      </c>
      <c r="W16" s="510" t="str">
        <f>penilaian!V11</f>
        <v>JATI</v>
      </c>
      <c r="X16" s="510">
        <f>penilaian!W11</f>
        <v>0</v>
      </c>
      <c r="Y16" s="510">
        <f>penilaian!X11</f>
        <v>2</v>
      </c>
      <c r="Z16" s="510">
        <f>penilaian!Y11</f>
        <v>0</v>
      </c>
      <c r="AA16" s="509">
        <f>penilaian!Z11</f>
        <v>2</v>
      </c>
      <c r="AB16" s="509">
        <f>penilaian!AA11</f>
        <v>0</v>
      </c>
      <c r="AC16" s="511">
        <f>penilaian!AB11</f>
        <v>0</v>
      </c>
      <c r="AD16" s="509">
        <f>penilaian!AC11</f>
        <v>0</v>
      </c>
      <c r="AE16" s="509">
        <f>penilaian!AD11</f>
        <v>0</v>
      </c>
      <c r="AF16" s="509">
        <f>penilaian!AE11</f>
        <v>0</v>
      </c>
      <c r="AG16" s="511">
        <f>penilaian!AF11</f>
        <v>0</v>
      </c>
      <c r="AH16" s="511">
        <f>penilaian!AG11</f>
        <v>0</v>
      </c>
      <c r="AI16" s="512">
        <f>penilaian!AH11</f>
        <v>470000</v>
      </c>
      <c r="AJ16" s="536">
        <f>penilaian!AI11</f>
        <v>41830000</v>
      </c>
      <c r="AK16" s="512">
        <f>penilaian!AJ11</f>
        <v>300000</v>
      </c>
      <c r="AL16" s="512">
        <f>penilaian!AK11</f>
        <v>9676500</v>
      </c>
      <c r="AM16" s="512">
        <f>penilaian!AL11</f>
        <v>11329500</v>
      </c>
      <c r="AN16" s="512">
        <f>penilaian!AM11</f>
        <v>150000</v>
      </c>
      <c r="AO16" s="512">
        <f>penilaian!AN11</f>
        <v>300000</v>
      </c>
      <c r="AP16" s="536">
        <f>penilaian!AO11</f>
        <v>16561850</v>
      </c>
      <c r="AQ16" s="513">
        <f>penilaian!AP11</f>
        <v>69721350</v>
      </c>
      <c r="AR16" s="514">
        <f>penilaian!AQ11</f>
        <v>0</v>
      </c>
      <c r="AS16" s="515">
        <f>penilaian!AR11</f>
        <v>0</v>
      </c>
      <c r="AT16" s="514">
        <f>penilaian!AS11</f>
        <v>0</v>
      </c>
      <c r="AU16" s="515">
        <f>penilaian!AT11</f>
        <v>2091500</v>
      </c>
      <c r="AV16" s="514">
        <f>penilaian!AU11</f>
        <v>209150</v>
      </c>
      <c r="AW16" s="513">
        <f>penilaian!AV11</f>
        <v>2300650</v>
      </c>
      <c r="AX16" s="513">
        <f>penilaian!AW11</f>
        <v>72022000</v>
      </c>
    </row>
    <row r="17" spans="2:50" ht="15.75">
      <c r="B17" s="157">
        <f>penilaian!A12</f>
        <v>0</v>
      </c>
      <c r="C17" s="168" t="str">
        <f>penilaian!B12</f>
        <v>b.</v>
      </c>
      <c r="D17" s="488" t="str">
        <f>penilaian!C12</f>
        <v>Majalengka, 08-02-1970</v>
      </c>
      <c r="E17" s="168">
        <f>penilaian!D12</f>
        <v>0</v>
      </c>
      <c r="F17" s="63">
        <f>penilaian!E12</f>
        <v>0</v>
      </c>
      <c r="G17" s="180">
        <f>penilaian!F12</f>
        <v>0</v>
      </c>
      <c r="H17" s="168" t="str">
        <f>penilaian!G12</f>
        <v>b.</v>
      </c>
      <c r="I17" s="168" t="str">
        <f>penilaian!H12</f>
        <v>Babakan</v>
      </c>
      <c r="J17" s="181">
        <f>penilaian!I12</f>
        <v>0</v>
      </c>
      <c r="K17" s="157">
        <f>penilaian!J12</f>
        <v>0</v>
      </c>
      <c r="L17" s="182">
        <f>penilaian!K12</f>
        <v>0</v>
      </c>
      <c r="M17" s="186">
        <f>penilaian!L12</f>
        <v>0</v>
      </c>
      <c r="N17" s="187">
        <f>penilaian!M12</f>
        <v>0</v>
      </c>
      <c r="O17" s="157" t="str">
        <f>penilaian!N12</f>
        <v>b.</v>
      </c>
      <c r="P17" s="183" t="str">
        <f>penilaian!O12</f>
        <v>Teras Floor</v>
      </c>
      <c r="Q17" s="516">
        <f>penilaian!P12</f>
        <v>0</v>
      </c>
      <c r="R17" s="516">
        <f>penilaian!Q12</f>
        <v>8.06</v>
      </c>
      <c r="S17" s="517">
        <f>penilaian!R12</f>
        <v>0</v>
      </c>
      <c r="T17" s="517">
        <f>penilaian!S12</f>
        <v>0</v>
      </c>
      <c r="U17" s="517">
        <f>penilaian!T12</f>
        <v>0</v>
      </c>
      <c r="V17" s="517">
        <f>penilaian!U12</f>
        <v>2</v>
      </c>
      <c r="W17" s="518" t="str">
        <f>penilaian!V12</f>
        <v>RANDU</v>
      </c>
      <c r="X17" s="517">
        <f>penilaian!W12</f>
        <v>0</v>
      </c>
      <c r="Y17" s="517">
        <f>penilaian!X12</f>
        <v>3</v>
      </c>
      <c r="Z17" s="517">
        <f>penilaian!Y12</f>
        <v>0</v>
      </c>
      <c r="AA17" s="517">
        <f>penilaian!Z12</f>
        <v>3</v>
      </c>
      <c r="AB17" s="505">
        <f>penilaian!AA12</f>
        <v>0</v>
      </c>
      <c r="AC17" s="519">
        <f>penilaian!AB12</f>
        <v>0</v>
      </c>
      <c r="AD17" s="505">
        <f>penilaian!AC12</f>
        <v>0</v>
      </c>
      <c r="AE17" s="505">
        <f>penilaian!AD12</f>
        <v>0</v>
      </c>
      <c r="AF17" s="505">
        <f>penilaian!AE12</f>
        <v>0</v>
      </c>
      <c r="AG17" s="519">
        <f>penilaian!AF12</f>
        <v>0</v>
      </c>
      <c r="AH17" s="519">
        <f>penilaian!AG12</f>
        <v>0</v>
      </c>
      <c r="AI17" s="520">
        <f>penilaian!AH12</f>
        <v>0</v>
      </c>
      <c r="AJ17" s="520">
        <f>penilaian!AI12</f>
        <v>0</v>
      </c>
      <c r="AK17" s="520">
        <f>penilaian!AJ12</f>
        <v>100000</v>
      </c>
      <c r="AL17" s="517">
        <f>penilaian!AK12</f>
        <v>403000</v>
      </c>
      <c r="AM17" s="517">
        <f>penilaian!AL12</f>
        <v>0</v>
      </c>
      <c r="AN17" s="517">
        <f>penilaian!AM12</f>
        <v>50000</v>
      </c>
      <c r="AO17" s="517">
        <f>penilaian!AN12</f>
        <v>150000</v>
      </c>
      <c r="AP17" s="517">
        <f>penilaian!AO12</f>
        <v>0</v>
      </c>
      <c r="AQ17" s="521">
        <f>penilaian!AP12</f>
        <v>0</v>
      </c>
      <c r="AR17" s="517">
        <f>penilaian!AQ12</f>
        <v>0</v>
      </c>
      <c r="AS17" s="517">
        <f>penilaian!AR12</f>
        <v>0</v>
      </c>
      <c r="AT17" s="517">
        <f>penilaian!AS12</f>
        <v>0</v>
      </c>
      <c r="AU17" s="517">
        <f>penilaian!AT12</f>
        <v>0</v>
      </c>
      <c r="AV17" s="517">
        <f>penilaian!AU12</f>
        <v>0</v>
      </c>
      <c r="AW17" s="521">
        <f>penilaian!AV12</f>
        <v>0</v>
      </c>
      <c r="AX17" s="521">
        <f>penilaian!AW12</f>
        <v>0</v>
      </c>
    </row>
    <row r="18" spans="2:50" ht="15.75">
      <c r="B18" s="157">
        <f>penilaian!A13</f>
        <v>0</v>
      </c>
      <c r="C18" s="168" t="str">
        <f>penilaian!B13</f>
        <v>c.</v>
      </c>
      <c r="D18" s="488" t="str">
        <f>penilaian!C13</f>
        <v>Wiraswasta</v>
      </c>
      <c r="E18" s="168">
        <f>penilaian!D13</f>
        <v>0</v>
      </c>
      <c r="F18" s="63">
        <f>penilaian!E13</f>
        <v>0</v>
      </c>
      <c r="G18" s="180">
        <f>penilaian!F13</f>
        <v>0</v>
      </c>
      <c r="H18" s="168" t="str">
        <f>penilaian!G13</f>
        <v>c.</v>
      </c>
      <c r="I18" s="168" t="str">
        <f>penilaian!H13</f>
        <v>Kertajati</v>
      </c>
      <c r="J18" s="181">
        <f>penilaian!I13</f>
        <v>0</v>
      </c>
      <c r="K18" s="157">
        <f>penilaian!J13</f>
        <v>0</v>
      </c>
      <c r="L18" s="182">
        <f>penilaian!K13</f>
        <v>0</v>
      </c>
      <c r="M18" s="186">
        <f>penilaian!L13</f>
        <v>0</v>
      </c>
      <c r="N18" s="187">
        <f>penilaian!M13</f>
        <v>0</v>
      </c>
      <c r="O18" s="157" t="str">
        <f>penilaian!N13</f>
        <v>c.</v>
      </c>
      <c r="P18" s="183" t="str">
        <f>penilaian!O13</f>
        <v>Sumur Bor</v>
      </c>
      <c r="Q18" s="516">
        <f>penilaian!P13</f>
        <v>1</v>
      </c>
      <c r="R18" s="516">
        <f>penilaian!Q13</f>
        <v>0</v>
      </c>
      <c r="S18" s="505">
        <f>penilaian!R13</f>
        <v>0</v>
      </c>
      <c r="T18" s="505">
        <f>penilaian!S13</f>
        <v>0</v>
      </c>
      <c r="U18" s="504">
        <f>penilaian!T13</f>
        <v>0</v>
      </c>
      <c r="V18" s="504">
        <f>penilaian!U13</f>
        <v>3</v>
      </c>
      <c r="W18" s="504" t="str">
        <f>penilaian!V13</f>
        <v>MAHONI</v>
      </c>
      <c r="X18" s="504">
        <f>penilaian!W13</f>
        <v>0</v>
      </c>
      <c r="Y18" s="504">
        <f>penilaian!X13</f>
        <v>4</v>
      </c>
      <c r="Z18" s="504">
        <f>penilaian!Y13</f>
        <v>0</v>
      </c>
      <c r="AA18" s="505">
        <f>penilaian!Z13</f>
        <v>4</v>
      </c>
      <c r="AB18" s="505">
        <f>penilaian!AA13</f>
        <v>0</v>
      </c>
      <c r="AC18" s="519">
        <f>penilaian!AB13</f>
        <v>0</v>
      </c>
      <c r="AD18" s="505">
        <f>penilaian!AC13</f>
        <v>0</v>
      </c>
      <c r="AE18" s="505">
        <f>penilaian!AD13</f>
        <v>0</v>
      </c>
      <c r="AF18" s="505">
        <f>penilaian!AE13</f>
        <v>0</v>
      </c>
      <c r="AG18" s="519">
        <f>penilaian!AF13</f>
        <v>0</v>
      </c>
      <c r="AH18" s="519">
        <f>penilaian!AG13</f>
        <v>0</v>
      </c>
      <c r="AI18" s="520">
        <f>penilaian!AH13</f>
        <v>0</v>
      </c>
      <c r="AJ18" s="520">
        <f>penilaian!AI13</f>
        <v>0</v>
      </c>
      <c r="AK18" s="520">
        <f>penilaian!AJ13</f>
        <v>2500000</v>
      </c>
      <c r="AL18" s="517">
        <f>penilaian!AK13</f>
        <v>1250000</v>
      </c>
      <c r="AM18" s="517">
        <f>penilaian!AL13</f>
        <v>0</v>
      </c>
      <c r="AN18" s="520">
        <f>penilaian!AM13</f>
        <v>5350</v>
      </c>
      <c r="AO18" s="520">
        <f>penilaian!AN13</f>
        <v>21400</v>
      </c>
      <c r="AP18" s="520">
        <f>penilaian!AO13</f>
        <v>0</v>
      </c>
      <c r="AQ18" s="521">
        <f>penilaian!AP13</f>
        <v>0</v>
      </c>
      <c r="AR18" s="517">
        <f>penilaian!AQ13</f>
        <v>0</v>
      </c>
      <c r="AS18" s="517">
        <f>penilaian!AR13</f>
        <v>0</v>
      </c>
      <c r="AT18" s="517">
        <f>penilaian!AS13</f>
        <v>0</v>
      </c>
      <c r="AU18" s="517">
        <f>penilaian!AT13</f>
        <v>0</v>
      </c>
      <c r="AV18" s="517">
        <f>penilaian!AU13</f>
        <v>0</v>
      </c>
      <c r="AW18" s="521">
        <f>penilaian!AV13</f>
        <v>0</v>
      </c>
      <c r="AX18" s="521">
        <f>penilaian!AW13</f>
        <v>0</v>
      </c>
    </row>
    <row r="19" spans="2:50" ht="47.25">
      <c r="B19" s="157">
        <f>penilaian!A14</f>
        <v>0</v>
      </c>
      <c r="C19" s="168" t="str">
        <f>penilaian!B14</f>
        <v>d.</v>
      </c>
      <c r="D19" s="488" t="str">
        <f>penilaian!C14</f>
        <v>Dusun Sukamaju RT. 09 RW. 3 Desa Babakan Kec. Kertajati Kab. Majalengka</v>
      </c>
      <c r="E19" s="168">
        <f>penilaian!D14</f>
        <v>0</v>
      </c>
      <c r="F19" s="63">
        <f>penilaian!E14</f>
        <v>0</v>
      </c>
      <c r="G19" s="180">
        <f>penilaian!F14</f>
        <v>0</v>
      </c>
      <c r="H19" s="168">
        <f>penilaian!G14</f>
        <v>0</v>
      </c>
      <c r="I19" s="168">
        <f>penilaian!H14</f>
        <v>0</v>
      </c>
      <c r="J19" s="181">
        <f>penilaian!I14</f>
        <v>0</v>
      </c>
      <c r="K19" s="157">
        <f>penilaian!J14</f>
        <v>0</v>
      </c>
      <c r="L19" s="182">
        <f>penilaian!K14</f>
        <v>0</v>
      </c>
      <c r="M19" s="186">
        <f>penilaian!L14</f>
        <v>0</v>
      </c>
      <c r="N19" s="187">
        <f>penilaian!M14</f>
        <v>0</v>
      </c>
      <c r="O19" s="157">
        <f>penilaian!N14</f>
        <v>0</v>
      </c>
      <c r="P19" s="183">
        <f>penilaian!O14</f>
        <v>0</v>
      </c>
      <c r="Q19" s="516">
        <f>penilaian!P14</f>
        <v>0</v>
      </c>
      <c r="R19" s="516">
        <f>penilaian!Q14</f>
        <v>0</v>
      </c>
      <c r="S19" s="505">
        <f>penilaian!R14</f>
        <v>0</v>
      </c>
      <c r="T19" s="519">
        <f>penilaian!S14</f>
        <v>0</v>
      </c>
      <c r="U19" s="505">
        <f>penilaian!T14</f>
        <v>0</v>
      </c>
      <c r="V19" s="504">
        <f>penilaian!U14</f>
        <v>4</v>
      </c>
      <c r="W19" s="505" t="str">
        <f>penilaian!V14</f>
        <v>GEMPOL</v>
      </c>
      <c r="X19" s="505">
        <f>penilaian!W14</f>
        <v>0</v>
      </c>
      <c r="Y19" s="505">
        <f>penilaian!X14</f>
        <v>4</v>
      </c>
      <c r="Z19" s="505">
        <f>penilaian!Y14</f>
        <v>0</v>
      </c>
      <c r="AA19" s="505">
        <f>penilaian!Z14</f>
        <v>4</v>
      </c>
      <c r="AB19" s="505">
        <f>penilaian!AA14</f>
        <v>0</v>
      </c>
      <c r="AC19" s="519">
        <f>penilaian!AB14</f>
        <v>0</v>
      </c>
      <c r="AD19" s="505">
        <f>penilaian!AC14</f>
        <v>0</v>
      </c>
      <c r="AE19" s="505">
        <f>penilaian!AD14</f>
        <v>0</v>
      </c>
      <c r="AF19" s="505">
        <f>penilaian!AE14</f>
        <v>0</v>
      </c>
      <c r="AG19" s="519">
        <f>penilaian!AF14</f>
        <v>0</v>
      </c>
      <c r="AH19" s="519">
        <f>penilaian!AG14</f>
        <v>0</v>
      </c>
      <c r="AI19" s="520">
        <f>penilaian!AH14</f>
        <v>0</v>
      </c>
      <c r="AJ19" s="520">
        <f>penilaian!AI14</f>
        <v>0</v>
      </c>
      <c r="AK19" s="520">
        <f>penilaian!AJ14</f>
        <v>0</v>
      </c>
      <c r="AL19" s="517">
        <f>penilaian!AK14</f>
        <v>0</v>
      </c>
      <c r="AM19" s="517">
        <f>penilaian!AL14</f>
        <v>0</v>
      </c>
      <c r="AN19" s="520">
        <f>penilaian!AM14</f>
        <v>22500</v>
      </c>
      <c r="AO19" s="520">
        <f>penilaian!AN14</f>
        <v>90000</v>
      </c>
      <c r="AP19" s="517">
        <f>penilaian!AO14</f>
        <v>0</v>
      </c>
      <c r="AQ19" s="521">
        <f>penilaian!AP14</f>
        <v>0</v>
      </c>
      <c r="AR19" s="517">
        <f>penilaian!AQ14</f>
        <v>0</v>
      </c>
      <c r="AS19" s="517">
        <f>penilaian!AR14</f>
        <v>0</v>
      </c>
      <c r="AT19" s="517">
        <f>penilaian!AS14</f>
        <v>0</v>
      </c>
      <c r="AU19" s="517">
        <f>penilaian!AT14</f>
        <v>0</v>
      </c>
      <c r="AV19" s="517">
        <f>penilaian!AU14</f>
        <v>0</v>
      </c>
      <c r="AW19" s="521">
        <f>penilaian!AV14</f>
        <v>0</v>
      </c>
      <c r="AX19" s="521">
        <f>penilaian!AW14</f>
        <v>0</v>
      </c>
    </row>
    <row r="20" spans="2:50" ht="15.75">
      <c r="B20" s="157">
        <f>penilaian!A15</f>
        <v>0</v>
      </c>
      <c r="C20" s="168" t="str">
        <f>penilaian!B15</f>
        <v>e.</v>
      </c>
      <c r="D20" s="489" t="str">
        <f>penilaian!C15</f>
        <v>3210140802700001</v>
      </c>
      <c r="E20" s="168">
        <f>penilaian!D15</f>
        <v>0</v>
      </c>
      <c r="F20" s="63">
        <f>penilaian!E15</f>
        <v>0</v>
      </c>
      <c r="G20" s="180">
        <f>penilaian!F15</f>
        <v>0</v>
      </c>
      <c r="H20" s="168">
        <f>penilaian!G15</f>
        <v>0</v>
      </c>
      <c r="I20" s="168">
        <f>penilaian!H15</f>
        <v>0</v>
      </c>
      <c r="J20" s="181">
        <f>penilaian!I15</f>
        <v>0</v>
      </c>
      <c r="K20" s="157">
        <f>penilaian!J15</f>
        <v>0</v>
      </c>
      <c r="L20" s="182">
        <f>penilaian!K15</f>
        <v>0</v>
      </c>
      <c r="M20" s="186">
        <f>penilaian!L15</f>
        <v>0</v>
      </c>
      <c r="N20" s="187">
        <f>penilaian!M15</f>
        <v>0</v>
      </c>
      <c r="O20" s="157">
        <f>penilaian!N15</f>
        <v>0</v>
      </c>
      <c r="P20" s="183">
        <f>penilaian!O15</f>
        <v>0</v>
      </c>
      <c r="Q20" s="516">
        <f>penilaian!P15</f>
        <v>0</v>
      </c>
      <c r="R20" s="516">
        <f>penilaian!Q15</f>
        <v>0</v>
      </c>
      <c r="S20" s="505">
        <f>penilaian!R15</f>
        <v>0</v>
      </c>
      <c r="T20" s="519">
        <f>penilaian!S15</f>
        <v>0</v>
      </c>
      <c r="U20" s="505">
        <f>penilaian!T15</f>
        <v>0</v>
      </c>
      <c r="V20" s="504">
        <f>penilaian!U15</f>
        <v>5</v>
      </c>
      <c r="W20" s="505" t="str">
        <f>penilaian!V15</f>
        <v>KOSAMBI</v>
      </c>
      <c r="X20" s="505">
        <f>penilaian!W15</f>
        <v>0</v>
      </c>
      <c r="Y20" s="505">
        <f>penilaian!X15</f>
        <v>0</v>
      </c>
      <c r="Z20" s="505">
        <f>penilaian!Y15</f>
        <v>3</v>
      </c>
      <c r="AA20" s="505">
        <f>penilaian!Z15</f>
        <v>3</v>
      </c>
      <c r="AB20" s="505">
        <f>penilaian!AA15</f>
        <v>0</v>
      </c>
      <c r="AC20" s="519">
        <f>penilaian!AB15</f>
        <v>0</v>
      </c>
      <c r="AD20" s="505">
        <f>penilaian!AC15</f>
        <v>0</v>
      </c>
      <c r="AE20" s="505">
        <f>penilaian!AD15</f>
        <v>0</v>
      </c>
      <c r="AF20" s="505">
        <f>penilaian!AE15</f>
        <v>0</v>
      </c>
      <c r="AG20" s="519">
        <f>penilaian!AF15</f>
        <v>0</v>
      </c>
      <c r="AH20" s="519">
        <f>penilaian!AG15</f>
        <v>0</v>
      </c>
      <c r="AI20" s="520">
        <f>penilaian!AH15</f>
        <v>0</v>
      </c>
      <c r="AJ20" s="520">
        <f>penilaian!AI15</f>
        <v>0</v>
      </c>
      <c r="AK20" s="520">
        <f>penilaian!AJ15</f>
        <v>0</v>
      </c>
      <c r="AL20" s="517">
        <f>penilaian!AK15</f>
        <v>0</v>
      </c>
      <c r="AM20" s="517">
        <f>penilaian!AL15</f>
        <v>0</v>
      </c>
      <c r="AN20" s="520">
        <f>penilaian!AM15</f>
        <v>7400</v>
      </c>
      <c r="AO20" s="520">
        <f>penilaian!AN15</f>
        <v>22200</v>
      </c>
      <c r="AP20" s="517">
        <f>penilaian!AO15</f>
        <v>0</v>
      </c>
      <c r="AQ20" s="521">
        <f>penilaian!AP15</f>
        <v>0</v>
      </c>
      <c r="AR20" s="517">
        <f>penilaian!AQ15</f>
        <v>0</v>
      </c>
      <c r="AS20" s="517">
        <f>penilaian!AR15</f>
        <v>0</v>
      </c>
      <c r="AT20" s="517">
        <f>penilaian!AS15</f>
        <v>0</v>
      </c>
      <c r="AU20" s="517">
        <f>penilaian!AT15</f>
        <v>0</v>
      </c>
      <c r="AV20" s="517">
        <f>penilaian!AU15</f>
        <v>0</v>
      </c>
      <c r="AW20" s="521">
        <f>penilaian!AV15</f>
        <v>0</v>
      </c>
      <c r="AX20" s="521">
        <f>penilaian!AW15</f>
        <v>0</v>
      </c>
    </row>
    <row r="21" spans="2:50" ht="15.75">
      <c r="B21" s="157">
        <f>penilaian!A16</f>
        <v>0</v>
      </c>
      <c r="C21" s="168">
        <f>penilaian!B16</f>
        <v>0</v>
      </c>
      <c r="D21" s="489">
        <f>penilaian!C16</f>
        <v>0</v>
      </c>
      <c r="E21" s="168">
        <f>penilaian!D16</f>
        <v>0</v>
      </c>
      <c r="F21" s="185">
        <f>penilaian!E16</f>
        <v>0</v>
      </c>
      <c r="G21" s="180">
        <f>penilaian!F16</f>
        <v>0</v>
      </c>
      <c r="H21" s="168">
        <f>penilaian!G16</f>
        <v>0</v>
      </c>
      <c r="I21" s="168">
        <f>penilaian!H16</f>
        <v>0</v>
      </c>
      <c r="J21" s="181">
        <f>penilaian!I16</f>
        <v>0</v>
      </c>
      <c r="K21" s="157">
        <f>penilaian!J16</f>
        <v>0</v>
      </c>
      <c r="L21" s="182">
        <f>penilaian!K16</f>
        <v>0</v>
      </c>
      <c r="M21" s="186">
        <f>penilaian!L16</f>
        <v>0</v>
      </c>
      <c r="N21" s="187">
        <f>penilaian!M16</f>
        <v>0</v>
      </c>
      <c r="O21" s="61">
        <f>penilaian!N16</f>
        <v>0</v>
      </c>
      <c r="P21" s="183">
        <f>penilaian!O16</f>
        <v>0</v>
      </c>
      <c r="Q21" s="516">
        <f>penilaian!P16</f>
        <v>0</v>
      </c>
      <c r="R21" s="516">
        <f>penilaian!Q16</f>
        <v>0</v>
      </c>
      <c r="S21" s="505">
        <f>penilaian!R16</f>
        <v>0</v>
      </c>
      <c r="T21" s="519">
        <f>penilaian!S16</f>
        <v>0</v>
      </c>
      <c r="U21" s="505">
        <f>penilaian!T16</f>
        <v>0</v>
      </c>
      <c r="V21" s="504">
        <f>penilaian!U16</f>
        <v>6</v>
      </c>
      <c r="W21" s="505" t="str">
        <f>penilaian!V16</f>
        <v>KERSEN</v>
      </c>
      <c r="X21" s="505">
        <f>penilaian!W16</f>
        <v>0</v>
      </c>
      <c r="Y21" s="505">
        <f>penilaian!X16</f>
        <v>0</v>
      </c>
      <c r="Z21" s="505">
        <f>penilaian!Y16</f>
        <v>15</v>
      </c>
      <c r="AA21" s="505">
        <f>penilaian!Z16</f>
        <v>15</v>
      </c>
      <c r="AB21" s="505">
        <f>penilaian!AA16</f>
        <v>0</v>
      </c>
      <c r="AC21" s="519">
        <f>penilaian!AB16</f>
        <v>0</v>
      </c>
      <c r="AD21" s="505">
        <f>penilaian!AC16</f>
        <v>0</v>
      </c>
      <c r="AE21" s="505">
        <f>penilaian!AD16</f>
        <v>0</v>
      </c>
      <c r="AF21" s="505">
        <f>penilaian!AE16</f>
        <v>0</v>
      </c>
      <c r="AG21" s="519">
        <f>penilaian!AF16</f>
        <v>0</v>
      </c>
      <c r="AH21" s="519">
        <f>penilaian!AG16</f>
        <v>0</v>
      </c>
      <c r="AI21" s="520">
        <f>penilaian!AH16</f>
        <v>0</v>
      </c>
      <c r="AJ21" s="520">
        <f>penilaian!AI16</f>
        <v>0</v>
      </c>
      <c r="AK21" s="520">
        <f>penilaian!AJ16</f>
        <v>0</v>
      </c>
      <c r="AL21" s="517">
        <f>penilaian!AK16</f>
        <v>0</v>
      </c>
      <c r="AM21" s="517">
        <f>penilaian!AL16</f>
        <v>0</v>
      </c>
      <c r="AN21" s="520">
        <f>penilaian!AM16</f>
        <v>8250</v>
      </c>
      <c r="AO21" s="520">
        <f>penilaian!AN16</f>
        <v>123750</v>
      </c>
      <c r="AP21" s="517">
        <f>penilaian!AO16</f>
        <v>0</v>
      </c>
      <c r="AQ21" s="521">
        <f>penilaian!AP16</f>
        <v>0</v>
      </c>
      <c r="AR21" s="517">
        <f>penilaian!AQ16</f>
        <v>0</v>
      </c>
      <c r="AS21" s="517">
        <f>penilaian!AR16</f>
        <v>0</v>
      </c>
      <c r="AT21" s="517">
        <f>penilaian!AS16</f>
        <v>0</v>
      </c>
      <c r="AU21" s="517">
        <f>penilaian!AT16</f>
        <v>0</v>
      </c>
      <c r="AV21" s="517">
        <f>penilaian!AU16</f>
        <v>0</v>
      </c>
      <c r="AW21" s="521">
        <f>penilaian!AV16</f>
        <v>0</v>
      </c>
      <c r="AX21" s="521">
        <f>penilaian!AW16</f>
        <v>0</v>
      </c>
    </row>
    <row r="22" spans="2:50" ht="15.75">
      <c r="B22" s="157">
        <f>penilaian!A17</f>
        <v>0</v>
      </c>
      <c r="C22" s="168">
        <f>penilaian!B17</f>
        <v>0</v>
      </c>
      <c r="D22" s="489">
        <f>penilaian!C17</f>
        <v>0</v>
      </c>
      <c r="E22" s="168">
        <f>penilaian!D17</f>
        <v>0</v>
      </c>
      <c r="F22" s="185">
        <f>penilaian!E17</f>
        <v>0</v>
      </c>
      <c r="G22" s="180">
        <f>penilaian!F17</f>
        <v>0</v>
      </c>
      <c r="H22" s="168">
        <f>penilaian!G17</f>
        <v>0</v>
      </c>
      <c r="I22" s="168">
        <f>penilaian!H17</f>
        <v>0</v>
      </c>
      <c r="J22" s="181">
        <f>penilaian!I17</f>
        <v>0</v>
      </c>
      <c r="K22" s="157">
        <f>penilaian!J17</f>
        <v>0</v>
      </c>
      <c r="L22" s="182">
        <f>penilaian!K17</f>
        <v>0</v>
      </c>
      <c r="M22" s="186">
        <f>penilaian!L17</f>
        <v>0</v>
      </c>
      <c r="N22" s="187">
        <f>penilaian!M17</f>
        <v>0</v>
      </c>
      <c r="O22" s="61">
        <f>penilaian!N17</f>
        <v>0</v>
      </c>
      <c r="P22" s="183">
        <f>penilaian!O17</f>
        <v>0</v>
      </c>
      <c r="Q22" s="516">
        <f>penilaian!P17</f>
        <v>0</v>
      </c>
      <c r="R22" s="516">
        <f>penilaian!Q17</f>
        <v>0</v>
      </c>
      <c r="S22" s="505">
        <f>penilaian!R17</f>
        <v>0</v>
      </c>
      <c r="T22" s="519">
        <f>penilaian!S17</f>
        <v>0</v>
      </c>
      <c r="U22" s="505">
        <f>penilaian!T17</f>
        <v>0</v>
      </c>
      <c r="V22" s="504">
        <f>penilaian!U17</f>
        <v>0</v>
      </c>
      <c r="W22" s="505">
        <f>penilaian!V17</f>
        <v>0</v>
      </c>
      <c r="X22" s="505">
        <f>penilaian!W17</f>
        <v>0</v>
      </c>
      <c r="Y22" s="505">
        <f>penilaian!X17</f>
        <v>0</v>
      </c>
      <c r="Z22" s="505">
        <f>penilaian!Y17</f>
        <v>0</v>
      </c>
      <c r="AA22" s="505">
        <f>penilaian!Z17</f>
        <v>0</v>
      </c>
      <c r="AB22" s="505">
        <f>penilaian!AA17</f>
        <v>0</v>
      </c>
      <c r="AC22" s="519">
        <f>penilaian!AB17</f>
        <v>0</v>
      </c>
      <c r="AD22" s="505">
        <f>penilaian!AC17</f>
        <v>0</v>
      </c>
      <c r="AE22" s="505">
        <f>penilaian!AD17</f>
        <v>0</v>
      </c>
      <c r="AF22" s="505">
        <f>penilaian!AE17</f>
        <v>0</v>
      </c>
      <c r="AG22" s="519">
        <f>penilaian!AF17</f>
        <v>0</v>
      </c>
      <c r="AH22" s="519">
        <f>penilaian!AG17</f>
        <v>0</v>
      </c>
      <c r="AI22" s="520">
        <f>penilaian!AH17</f>
        <v>0</v>
      </c>
      <c r="AJ22" s="520">
        <f>penilaian!AI17</f>
        <v>0</v>
      </c>
      <c r="AK22" s="520">
        <f>penilaian!AJ17</f>
        <v>0</v>
      </c>
      <c r="AL22" s="517">
        <f>penilaian!AK17</f>
        <v>0</v>
      </c>
      <c r="AM22" s="517">
        <f>penilaian!AL17</f>
        <v>0</v>
      </c>
      <c r="AN22" s="520">
        <f>penilaian!AM17</f>
        <v>0</v>
      </c>
      <c r="AO22" s="520">
        <f>penilaian!AN17</f>
        <v>0</v>
      </c>
      <c r="AP22" s="517">
        <f>penilaian!AO17</f>
        <v>0</v>
      </c>
      <c r="AQ22" s="521">
        <f>penilaian!AP17</f>
        <v>0</v>
      </c>
      <c r="AR22" s="517">
        <f>penilaian!AQ17</f>
        <v>0</v>
      </c>
      <c r="AS22" s="517">
        <f>penilaian!AR17</f>
        <v>0</v>
      </c>
      <c r="AT22" s="517">
        <f>penilaian!AS17</f>
        <v>0</v>
      </c>
      <c r="AU22" s="517">
        <f>penilaian!AT17</f>
        <v>0</v>
      </c>
      <c r="AV22" s="517">
        <f>penilaian!AU17</f>
        <v>0</v>
      </c>
      <c r="AW22" s="521">
        <f>penilaian!AV17</f>
        <v>0</v>
      </c>
      <c r="AX22" s="521">
        <f>penilaian!AW17</f>
        <v>0</v>
      </c>
    </row>
    <row r="23" spans="2:50" ht="15.75">
      <c r="B23" s="157">
        <f>penilaian!A18</f>
        <v>0</v>
      </c>
      <c r="C23" s="168">
        <f>penilaian!B18</f>
        <v>0</v>
      </c>
      <c r="D23" s="489">
        <f>penilaian!C18</f>
        <v>0</v>
      </c>
      <c r="E23" s="168">
        <f>penilaian!D18</f>
        <v>0</v>
      </c>
      <c r="F23" s="185">
        <f>penilaian!E18</f>
        <v>0</v>
      </c>
      <c r="G23" s="180">
        <f>penilaian!F18</f>
        <v>0</v>
      </c>
      <c r="H23" s="168">
        <f>penilaian!G18</f>
        <v>0</v>
      </c>
      <c r="I23" s="168">
        <f>penilaian!H18</f>
        <v>0</v>
      </c>
      <c r="J23" s="181">
        <f>penilaian!I18</f>
        <v>0</v>
      </c>
      <c r="K23" s="157">
        <f>penilaian!J18</f>
        <v>0</v>
      </c>
      <c r="L23" s="182">
        <f>penilaian!K18</f>
        <v>0</v>
      </c>
      <c r="M23" s="186">
        <f>penilaian!L18</f>
        <v>0</v>
      </c>
      <c r="N23" s="187">
        <f>penilaian!M18</f>
        <v>0</v>
      </c>
      <c r="O23" s="157">
        <f>penilaian!N18</f>
        <v>0</v>
      </c>
      <c r="P23" s="183">
        <f>penilaian!O18</f>
        <v>0</v>
      </c>
      <c r="Q23" s="516">
        <f>penilaian!P18</f>
        <v>0</v>
      </c>
      <c r="R23" s="516">
        <f>penilaian!Q18</f>
        <v>0</v>
      </c>
      <c r="S23" s="505" t="str">
        <f>penilaian!R18</f>
        <v>b.</v>
      </c>
      <c r="T23" s="519" t="str">
        <f>penilaian!S18</f>
        <v>Musiman</v>
      </c>
      <c r="U23" s="505">
        <f>penilaian!T18</f>
        <v>19</v>
      </c>
      <c r="V23" s="504">
        <f>penilaian!U18</f>
        <v>1</v>
      </c>
      <c r="W23" s="505" t="str">
        <f>penilaian!V18</f>
        <v>Bambu</v>
      </c>
      <c r="X23" s="505">
        <f>penilaian!W18</f>
        <v>150</v>
      </c>
      <c r="Y23" s="505"/>
      <c r="Z23" s="505"/>
      <c r="AA23" s="505" t="str">
        <f>penilaian!Z18</f>
        <v>300 batang</v>
      </c>
      <c r="AB23" s="505">
        <f>penilaian!AA18</f>
        <v>0</v>
      </c>
      <c r="AC23" s="519">
        <f>penilaian!AB18</f>
        <v>0</v>
      </c>
      <c r="AD23" s="505">
        <f>penilaian!AC18</f>
        <v>0</v>
      </c>
      <c r="AE23" s="505">
        <f>penilaian!AD18</f>
        <v>0</v>
      </c>
      <c r="AF23" s="505">
        <f>penilaian!AE18</f>
        <v>0</v>
      </c>
      <c r="AG23" s="519">
        <f>penilaian!AF18</f>
        <v>0</v>
      </c>
      <c r="AH23" s="519">
        <f>penilaian!AG18</f>
        <v>0</v>
      </c>
      <c r="AI23" s="520">
        <f>penilaian!AH18</f>
        <v>0</v>
      </c>
      <c r="AJ23" s="520">
        <f>penilaian!AI18</f>
        <v>0</v>
      </c>
      <c r="AK23" s="520">
        <f>penilaian!AJ18</f>
        <v>0</v>
      </c>
      <c r="AL23" s="517">
        <f>penilaian!AK18</f>
        <v>0</v>
      </c>
      <c r="AM23" s="517">
        <f>penilaian!AL18</f>
        <v>0</v>
      </c>
      <c r="AN23" s="520">
        <f>penilaian!AM18</f>
        <v>500</v>
      </c>
      <c r="AO23" s="520">
        <f>penilaian!AN18</f>
        <v>75000</v>
      </c>
      <c r="AP23" s="517">
        <f>penilaian!AO18</f>
        <v>0</v>
      </c>
      <c r="AQ23" s="521">
        <f>penilaian!AP18</f>
        <v>0</v>
      </c>
      <c r="AR23" s="517">
        <f>penilaian!AQ18</f>
        <v>0</v>
      </c>
      <c r="AS23" s="517">
        <f>penilaian!AR18</f>
        <v>0</v>
      </c>
      <c r="AT23" s="517">
        <f>penilaian!AS18</f>
        <v>0</v>
      </c>
      <c r="AU23" s="517">
        <f>penilaian!AT18</f>
        <v>0</v>
      </c>
      <c r="AV23" s="517">
        <f>penilaian!AU18</f>
        <v>0</v>
      </c>
      <c r="AW23" s="521">
        <f>penilaian!AV18</f>
        <v>0</v>
      </c>
      <c r="AX23" s="521">
        <f>penilaian!AW18</f>
        <v>0</v>
      </c>
    </row>
    <row r="24" spans="2:50" ht="15.75">
      <c r="B24" s="157">
        <f>penilaian!A19</f>
        <v>0</v>
      </c>
      <c r="C24" s="168">
        <f>penilaian!B19</f>
        <v>0</v>
      </c>
      <c r="D24" s="489">
        <f>penilaian!C19</f>
        <v>0</v>
      </c>
      <c r="E24" s="168">
        <f>penilaian!D19</f>
        <v>0</v>
      </c>
      <c r="F24" s="185">
        <f>penilaian!E19</f>
        <v>0</v>
      </c>
      <c r="G24" s="180">
        <f>penilaian!F19</f>
        <v>0</v>
      </c>
      <c r="H24" s="168">
        <f>penilaian!G19</f>
        <v>0</v>
      </c>
      <c r="I24" s="168">
        <f>penilaian!H19</f>
        <v>0</v>
      </c>
      <c r="J24" s="181">
        <f>penilaian!I19</f>
        <v>0</v>
      </c>
      <c r="K24" s="157">
        <f>penilaian!J19</f>
        <v>0</v>
      </c>
      <c r="L24" s="182">
        <f>penilaian!K19</f>
        <v>0</v>
      </c>
      <c r="M24" s="186">
        <f>penilaian!L19</f>
        <v>0</v>
      </c>
      <c r="N24" s="187">
        <f>penilaian!M19</f>
        <v>0</v>
      </c>
      <c r="O24" s="157">
        <f>penilaian!N19</f>
        <v>0</v>
      </c>
      <c r="P24" s="183">
        <f>penilaian!O19</f>
        <v>0</v>
      </c>
      <c r="Q24" s="516">
        <f>penilaian!P19</f>
        <v>0</v>
      </c>
      <c r="R24" s="516">
        <f>penilaian!Q19</f>
        <v>0</v>
      </c>
      <c r="S24" s="505">
        <f>penilaian!R19</f>
        <v>0</v>
      </c>
      <c r="T24" s="519">
        <f>penilaian!S19</f>
        <v>0</v>
      </c>
      <c r="U24" s="505">
        <f>penilaian!T19</f>
        <v>0</v>
      </c>
      <c r="V24" s="504">
        <f>penilaian!U19</f>
        <v>0</v>
      </c>
      <c r="W24" s="505" t="str">
        <f>penilaian!V19</f>
        <v>Bambu</v>
      </c>
      <c r="X24" s="505">
        <f>penilaian!W19</f>
        <v>0</v>
      </c>
      <c r="Y24" s="505">
        <f>penilaian!X19</f>
        <v>50</v>
      </c>
      <c r="Z24" s="505">
        <f>penilaian!Y19</f>
        <v>0</v>
      </c>
      <c r="AA24" s="505">
        <f>penilaian!Z19</f>
        <v>50</v>
      </c>
      <c r="AB24" s="505">
        <f>penilaian!AA19</f>
        <v>0</v>
      </c>
      <c r="AC24" s="519">
        <f>penilaian!AB19</f>
        <v>0</v>
      </c>
      <c r="AD24" s="505">
        <f>penilaian!AC19</f>
        <v>0</v>
      </c>
      <c r="AE24" s="505">
        <f>penilaian!AD19</f>
        <v>0</v>
      </c>
      <c r="AF24" s="505">
        <f>penilaian!AE19</f>
        <v>0</v>
      </c>
      <c r="AG24" s="519">
        <f>penilaian!AF19</f>
        <v>0</v>
      </c>
      <c r="AH24" s="519">
        <f>penilaian!AG19</f>
        <v>0</v>
      </c>
      <c r="AI24" s="520">
        <f>penilaian!AH19</f>
        <v>0</v>
      </c>
      <c r="AJ24" s="520">
        <f>penilaian!AI19</f>
        <v>0</v>
      </c>
      <c r="AK24" s="520">
        <f>penilaian!AJ19</f>
        <v>0</v>
      </c>
      <c r="AL24" s="517">
        <f>penilaian!AK19</f>
        <v>0</v>
      </c>
      <c r="AM24" s="517">
        <f>penilaian!AL19</f>
        <v>0</v>
      </c>
      <c r="AN24" s="520">
        <f>penilaian!AM19</f>
        <v>3600</v>
      </c>
      <c r="AO24" s="520">
        <f>penilaian!AN19</f>
        <v>180000</v>
      </c>
      <c r="AP24" s="517">
        <f>penilaian!AO19</f>
        <v>0</v>
      </c>
      <c r="AQ24" s="521">
        <f>penilaian!AP19</f>
        <v>0</v>
      </c>
      <c r="AR24" s="517">
        <f>penilaian!AQ19</f>
        <v>0</v>
      </c>
      <c r="AS24" s="517">
        <f>penilaian!AR19</f>
        <v>0</v>
      </c>
      <c r="AT24" s="517">
        <f>penilaian!AS19</f>
        <v>0</v>
      </c>
      <c r="AU24" s="517">
        <f>penilaian!AT19</f>
        <v>0</v>
      </c>
      <c r="AV24" s="517">
        <f>penilaian!AU19</f>
        <v>0</v>
      </c>
      <c r="AW24" s="521">
        <f>penilaian!AV19</f>
        <v>0</v>
      </c>
      <c r="AX24" s="521">
        <f>penilaian!AW19</f>
        <v>0</v>
      </c>
    </row>
    <row r="25" spans="2:50" ht="15.75">
      <c r="B25" s="157">
        <f>penilaian!A20</f>
        <v>0</v>
      </c>
      <c r="C25" s="168">
        <f>penilaian!B20</f>
        <v>0</v>
      </c>
      <c r="D25" s="489">
        <f>penilaian!C20</f>
        <v>0</v>
      </c>
      <c r="E25" s="168">
        <f>penilaian!D20</f>
        <v>0</v>
      </c>
      <c r="F25" s="185">
        <f>penilaian!E20</f>
        <v>0</v>
      </c>
      <c r="G25" s="180">
        <f>penilaian!F20</f>
        <v>0</v>
      </c>
      <c r="H25" s="168">
        <f>penilaian!G20</f>
        <v>0</v>
      </c>
      <c r="I25" s="168">
        <f>penilaian!H20</f>
        <v>0</v>
      </c>
      <c r="J25" s="181">
        <f>penilaian!I20</f>
        <v>0</v>
      </c>
      <c r="K25" s="157">
        <f>penilaian!J20</f>
        <v>0</v>
      </c>
      <c r="L25" s="182">
        <f>penilaian!K20</f>
        <v>0</v>
      </c>
      <c r="M25" s="186">
        <f>penilaian!L20</f>
        <v>0</v>
      </c>
      <c r="N25" s="187">
        <f>penilaian!M20</f>
        <v>0</v>
      </c>
      <c r="O25" s="157">
        <f>penilaian!N20</f>
        <v>0</v>
      </c>
      <c r="P25" s="183">
        <f>penilaian!O20</f>
        <v>0</v>
      </c>
      <c r="Q25" s="516">
        <f>penilaian!P20</f>
        <v>0</v>
      </c>
      <c r="R25" s="516">
        <f>penilaian!Q20</f>
        <v>0</v>
      </c>
      <c r="S25" s="505">
        <f>penilaian!R20</f>
        <v>0</v>
      </c>
      <c r="T25" s="519">
        <f>penilaian!S20</f>
        <v>0</v>
      </c>
      <c r="U25" s="505">
        <f>penilaian!T20</f>
        <v>0</v>
      </c>
      <c r="V25" s="504">
        <f>penilaian!U20</f>
        <v>0</v>
      </c>
      <c r="W25" s="505" t="str">
        <f>penilaian!V20</f>
        <v>Bambu</v>
      </c>
      <c r="X25" s="505">
        <f>penilaian!W20</f>
        <v>0</v>
      </c>
      <c r="Y25" s="505">
        <f>penilaian!X20</f>
        <v>0</v>
      </c>
      <c r="Z25" s="505">
        <f>penilaian!Y20</f>
        <v>100</v>
      </c>
      <c r="AA25" s="505">
        <f>penilaian!Z20</f>
        <v>100</v>
      </c>
      <c r="AB25" s="505">
        <f>penilaian!AA20</f>
        <v>0</v>
      </c>
      <c r="AC25" s="519">
        <f>penilaian!AB20</f>
        <v>0</v>
      </c>
      <c r="AD25" s="505">
        <f>penilaian!AC20</f>
        <v>0</v>
      </c>
      <c r="AE25" s="505">
        <f>penilaian!AD20</f>
        <v>0</v>
      </c>
      <c r="AF25" s="505">
        <f>penilaian!AE20</f>
        <v>0</v>
      </c>
      <c r="AG25" s="519">
        <f>penilaian!AF20</f>
        <v>0</v>
      </c>
      <c r="AH25" s="519">
        <f>penilaian!AG20</f>
        <v>0</v>
      </c>
      <c r="AI25" s="520">
        <f>penilaian!AH20</f>
        <v>0</v>
      </c>
      <c r="AJ25" s="520">
        <f>penilaian!AI20</f>
        <v>0</v>
      </c>
      <c r="AK25" s="520">
        <f>penilaian!AJ20</f>
        <v>0</v>
      </c>
      <c r="AL25" s="517">
        <f>penilaian!AK20</f>
        <v>0</v>
      </c>
      <c r="AM25" s="517">
        <f>penilaian!AL20</f>
        <v>0</v>
      </c>
      <c r="AN25" s="520">
        <f>penilaian!AM20</f>
        <v>1200</v>
      </c>
      <c r="AO25" s="520">
        <f>penilaian!AN20</f>
        <v>120000</v>
      </c>
      <c r="AP25" s="517">
        <f>penilaian!AO20</f>
        <v>0</v>
      </c>
      <c r="AQ25" s="521">
        <f>penilaian!AP20</f>
        <v>0</v>
      </c>
      <c r="AR25" s="517">
        <f>penilaian!AQ20</f>
        <v>0</v>
      </c>
      <c r="AS25" s="517">
        <f>penilaian!AR20</f>
        <v>0</v>
      </c>
      <c r="AT25" s="517">
        <f>penilaian!AS20</f>
        <v>0</v>
      </c>
      <c r="AU25" s="517">
        <f>penilaian!AT20</f>
        <v>0</v>
      </c>
      <c r="AV25" s="517">
        <f>penilaian!AU20</f>
        <v>0</v>
      </c>
      <c r="AW25" s="521">
        <f>penilaian!AV20</f>
        <v>0</v>
      </c>
      <c r="AX25" s="521">
        <f>penilaian!AW20</f>
        <v>0</v>
      </c>
    </row>
    <row r="26" spans="2:50" ht="15.75">
      <c r="B26" s="157">
        <f>penilaian!A21</f>
        <v>0</v>
      </c>
      <c r="C26" s="168">
        <f>penilaian!B21</f>
        <v>0</v>
      </c>
      <c r="D26" s="489">
        <f>penilaian!C21</f>
        <v>0</v>
      </c>
      <c r="E26" s="168">
        <f>penilaian!D21</f>
        <v>0</v>
      </c>
      <c r="F26" s="185">
        <f>penilaian!E21</f>
        <v>0</v>
      </c>
      <c r="G26" s="180">
        <f>penilaian!F21</f>
        <v>0</v>
      </c>
      <c r="H26" s="168">
        <f>penilaian!G21</f>
        <v>0</v>
      </c>
      <c r="I26" s="168">
        <f>penilaian!H21</f>
        <v>0</v>
      </c>
      <c r="J26" s="181">
        <f>penilaian!I21</f>
        <v>0</v>
      </c>
      <c r="K26" s="157">
        <f>penilaian!J21</f>
        <v>0</v>
      </c>
      <c r="L26" s="182">
        <f>penilaian!K21</f>
        <v>0</v>
      </c>
      <c r="M26" s="186">
        <f>penilaian!L21</f>
        <v>0</v>
      </c>
      <c r="N26" s="187">
        <f>penilaian!M21</f>
        <v>0</v>
      </c>
      <c r="O26" s="157">
        <f>penilaian!N21</f>
        <v>0</v>
      </c>
      <c r="P26" s="183">
        <f>penilaian!O21</f>
        <v>0</v>
      </c>
      <c r="Q26" s="516">
        <f>penilaian!P21</f>
        <v>0</v>
      </c>
      <c r="R26" s="516">
        <f>penilaian!Q21</f>
        <v>0</v>
      </c>
      <c r="S26" s="505">
        <f>penilaian!R21</f>
        <v>0</v>
      </c>
      <c r="T26" s="519">
        <f>penilaian!S21</f>
        <v>0</v>
      </c>
      <c r="U26" s="505">
        <f>penilaian!T21</f>
        <v>0</v>
      </c>
      <c r="V26" s="504">
        <f>penilaian!U21</f>
        <v>2</v>
      </c>
      <c r="W26" s="505" t="str">
        <f>penilaian!V21</f>
        <v>Pisang</v>
      </c>
      <c r="X26" s="505">
        <f>penilaian!W21</f>
        <v>1</v>
      </c>
      <c r="Y26" s="505">
        <f>penilaian!X21</f>
        <v>0</v>
      </c>
      <c r="Z26" s="505">
        <f>penilaian!Y21</f>
        <v>0</v>
      </c>
      <c r="AA26" s="505">
        <f>penilaian!Z21</f>
        <v>1</v>
      </c>
      <c r="AB26" s="505">
        <f>penilaian!AA21</f>
        <v>0</v>
      </c>
      <c r="AC26" s="519">
        <f>penilaian!AB21</f>
        <v>0</v>
      </c>
      <c r="AD26" s="505">
        <f>penilaian!AC21</f>
        <v>0</v>
      </c>
      <c r="AE26" s="505">
        <f>penilaian!AD21</f>
        <v>0</v>
      </c>
      <c r="AF26" s="505">
        <f>penilaian!AE21</f>
        <v>0</v>
      </c>
      <c r="AG26" s="519">
        <f>penilaian!AF21</f>
        <v>0</v>
      </c>
      <c r="AH26" s="519">
        <f>penilaian!AG21</f>
        <v>0</v>
      </c>
      <c r="AI26" s="520">
        <f>penilaian!AH21</f>
        <v>0</v>
      </c>
      <c r="AJ26" s="520">
        <f>penilaian!AI21</f>
        <v>0</v>
      </c>
      <c r="AK26" s="520">
        <f>penilaian!AJ21</f>
        <v>0</v>
      </c>
      <c r="AL26" s="517">
        <f>penilaian!AK21</f>
        <v>0</v>
      </c>
      <c r="AM26" s="517">
        <f>penilaian!AL21</f>
        <v>0</v>
      </c>
      <c r="AN26" s="520">
        <f>penilaian!AM21</f>
        <v>15000</v>
      </c>
      <c r="AO26" s="520">
        <f>penilaian!AN21</f>
        <v>15000</v>
      </c>
      <c r="AP26" s="517">
        <f>penilaian!AO21</f>
        <v>0</v>
      </c>
      <c r="AQ26" s="521">
        <f>penilaian!AP21</f>
        <v>0</v>
      </c>
      <c r="AR26" s="517">
        <f>penilaian!AQ21</f>
        <v>0</v>
      </c>
      <c r="AS26" s="517">
        <f>penilaian!AR21</f>
        <v>0</v>
      </c>
      <c r="AT26" s="517">
        <f>penilaian!AS21</f>
        <v>0</v>
      </c>
      <c r="AU26" s="517">
        <f>penilaian!AT21</f>
        <v>0</v>
      </c>
      <c r="AV26" s="517">
        <f>penilaian!AU21</f>
        <v>0</v>
      </c>
      <c r="AW26" s="521">
        <f>penilaian!AV21</f>
        <v>0</v>
      </c>
      <c r="AX26" s="521">
        <f>penilaian!AW21</f>
        <v>0</v>
      </c>
    </row>
    <row r="27" spans="2:50" ht="15.75">
      <c r="B27" s="157">
        <f>penilaian!A22</f>
        <v>0</v>
      </c>
      <c r="C27" s="168">
        <f>penilaian!B22</f>
        <v>0</v>
      </c>
      <c r="D27" s="489">
        <f>penilaian!C22</f>
        <v>0</v>
      </c>
      <c r="E27" s="168">
        <f>penilaian!D22</f>
        <v>0</v>
      </c>
      <c r="F27" s="185">
        <f>penilaian!E22</f>
        <v>0</v>
      </c>
      <c r="G27" s="180">
        <f>penilaian!F22</f>
        <v>0</v>
      </c>
      <c r="H27" s="168">
        <f>penilaian!G22</f>
        <v>0</v>
      </c>
      <c r="I27" s="168">
        <f>penilaian!H22</f>
        <v>0</v>
      </c>
      <c r="J27" s="181">
        <f>penilaian!I22</f>
        <v>0</v>
      </c>
      <c r="K27" s="157">
        <f>penilaian!J22</f>
        <v>0</v>
      </c>
      <c r="L27" s="182">
        <f>penilaian!K22</f>
        <v>0</v>
      </c>
      <c r="M27" s="186">
        <f>penilaian!L22</f>
        <v>0</v>
      </c>
      <c r="N27" s="187">
        <f>penilaian!M22</f>
        <v>0</v>
      </c>
      <c r="O27" s="157">
        <f>penilaian!N22</f>
        <v>0</v>
      </c>
      <c r="P27" s="183">
        <f>penilaian!O22</f>
        <v>0</v>
      </c>
      <c r="Q27" s="516">
        <f>penilaian!P22</f>
        <v>0</v>
      </c>
      <c r="R27" s="516">
        <f>penilaian!Q22</f>
        <v>0</v>
      </c>
      <c r="S27" s="505">
        <f>penilaian!R22</f>
        <v>0</v>
      </c>
      <c r="T27" s="519">
        <f>penilaian!S22</f>
        <v>0</v>
      </c>
      <c r="U27" s="505">
        <f>penilaian!T22</f>
        <v>0</v>
      </c>
      <c r="V27" s="504">
        <f>penilaian!U22</f>
        <v>0</v>
      </c>
      <c r="W27" s="505" t="str">
        <f>penilaian!V22</f>
        <v>Pisang</v>
      </c>
      <c r="X27" s="505">
        <f>penilaian!W22</f>
        <v>0</v>
      </c>
      <c r="Y27" s="505">
        <f>penilaian!X22</f>
        <v>5</v>
      </c>
      <c r="Z27" s="505">
        <f>penilaian!Y22</f>
        <v>0</v>
      </c>
      <c r="AA27" s="505">
        <f>penilaian!Z22</f>
        <v>5</v>
      </c>
      <c r="AB27" s="505">
        <f>penilaian!AA22</f>
        <v>0</v>
      </c>
      <c r="AC27" s="519">
        <f>penilaian!AB22</f>
        <v>0</v>
      </c>
      <c r="AD27" s="505">
        <f>penilaian!AC22</f>
        <v>0</v>
      </c>
      <c r="AE27" s="505">
        <f>penilaian!AD22</f>
        <v>0</v>
      </c>
      <c r="AF27" s="505">
        <f>penilaian!AE22</f>
        <v>0</v>
      </c>
      <c r="AG27" s="519">
        <f>penilaian!AF22</f>
        <v>0</v>
      </c>
      <c r="AH27" s="519">
        <f>penilaian!AG22</f>
        <v>0</v>
      </c>
      <c r="AI27" s="520">
        <f>penilaian!AH22</f>
        <v>0</v>
      </c>
      <c r="AJ27" s="520">
        <f>penilaian!AI22</f>
        <v>0</v>
      </c>
      <c r="AK27" s="520">
        <f>penilaian!AJ22</f>
        <v>0</v>
      </c>
      <c r="AL27" s="517">
        <f>penilaian!AK22</f>
        <v>0</v>
      </c>
      <c r="AM27" s="517">
        <f>penilaian!AL22</f>
        <v>0</v>
      </c>
      <c r="AN27" s="520">
        <f>penilaian!AM22</f>
        <v>10000</v>
      </c>
      <c r="AO27" s="520">
        <f>penilaian!AN22</f>
        <v>50000</v>
      </c>
      <c r="AP27" s="517">
        <f>penilaian!AO22</f>
        <v>0</v>
      </c>
      <c r="AQ27" s="521">
        <f>penilaian!AP22</f>
        <v>0</v>
      </c>
      <c r="AR27" s="517">
        <f>penilaian!AQ22</f>
        <v>0</v>
      </c>
      <c r="AS27" s="517">
        <f>penilaian!AR22</f>
        <v>0</v>
      </c>
      <c r="AT27" s="517">
        <f>penilaian!AS22</f>
        <v>0</v>
      </c>
      <c r="AU27" s="517">
        <f>penilaian!AT22</f>
        <v>0</v>
      </c>
      <c r="AV27" s="517">
        <f>penilaian!AU22</f>
        <v>0</v>
      </c>
      <c r="AW27" s="521">
        <f>penilaian!AV22</f>
        <v>0</v>
      </c>
      <c r="AX27" s="521">
        <f>penilaian!AW22</f>
        <v>0</v>
      </c>
    </row>
    <row r="28" spans="2:50" ht="15.75">
      <c r="B28" s="157">
        <f>penilaian!A23</f>
        <v>0</v>
      </c>
      <c r="C28" s="168">
        <f>penilaian!B23</f>
        <v>0</v>
      </c>
      <c r="D28" s="489">
        <f>penilaian!C23</f>
        <v>0</v>
      </c>
      <c r="E28" s="168">
        <f>penilaian!D23</f>
        <v>0</v>
      </c>
      <c r="F28" s="185">
        <f>penilaian!E23</f>
        <v>0</v>
      </c>
      <c r="G28" s="180">
        <f>penilaian!F23</f>
        <v>0</v>
      </c>
      <c r="H28" s="168">
        <f>penilaian!G23</f>
        <v>0</v>
      </c>
      <c r="I28" s="168">
        <f>penilaian!H23</f>
        <v>0</v>
      </c>
      <c r="J28" s="181">
        <f>penilaian!I23</f>
        <v>0</v>
      </c>
      <c r="K28" s="157">
        <f>penilaian!J23</f>
        <v>0</v>
      </c>
      <c r="L28" s="182">
        <f>penilaian!K23</f>
        <v>0</v>
      </c>
      <c r="M28" s="186">
        <f>penilaian!L23</f>
        <v>0</v>
      </c>
      <c r="N28" s="187">
        <f>penilaian!M23</f>
        <v>0</v>
      </c>
      <c r="O28" s="157">
        <f>penilaian!N23</f>
        <v>0</v>
      </c>
      <c r="P28" s="183">
        <f>penilaian!O23</f>
        <v>0</v>
      </c>
      <c r="Q28" s="516">
        <f>penilaian!P23</f>
        <v>0</v>
      </c>
      <c r="R28" s="516">
        <f>penilaian!Q23</f>
        <v>0</v>
      </c>
      <c r="S28" s="505">
        <f>penilaian!R23</f>
        <v>0</v>
      </c>
      <c r="T28" s="519">
        <f>penilaian!S23</f>
        <v>0</v>
      </c>
      <c r="U28" s="505">
        <f>penilaian!T23</f>
        <v>0</v>
      </c>
      <c r="V28" s="504">
        <f>penilaian!U23</f>
        <v>0</v>
      </c>
      <c r="W28" s="505" t="str">
        <f>penilaian!V23</f>
        <v>Pisang</v>
      </c>
      <c r="X28" s="505">
        <f>penilaian!W23</f>
        <v>0</v>
      </c>
      <c r="Y28" s="505">
        <f>penilaian!X23</f>
        <v>0</v>
      </c>
      <c r="Z28" s="505">
        <f>penilaian!Y23</f>
        <v>4</v>
      </c>
      <c r="AA28" s="505">
        <f>penilaian!Z23</f>
        <v>4</v>
      </c>
      <c r="AB28" s="505">
        <f>penilaian!AA23</f>
        <v>0</v>
      </c>
      <c r="AC28" s="519">
        <f>penilaian!AB23</f>
        <v>0</v>
      </c>
      <c r="AD28" s="505">
        <f>penilaian!AC23</f>
        <v>0</v>
      </c>
      <c r="AE28" s="505">
        <f>penilaian!AD23</f>
        <v>0</v>
      </c>
      <c r="AF28" s="505">
        <f>penilaian!AE23</f>
        <v>0</v>
      </c>
      <c r="AG28" s="519">
        <f>penilaian!AF23</f>
        <v>0</v>
      </c>
      <c r="AH28" s="519">
        <f>penilaian!AG23</f>
        <v>0</v>
      </c>
      <c r="AI28" s="520">
        <f>penilaian!AH23</f>
        <v>0</v>
      </c>
      <c r="AJ28" s="520">
        <f>penilaian!AI23</f>
        <v>0</v>
      </c>
      <c r="AK28" s="520">
        <f>penilaian!AJ23</f>
        <v>0</v>
      </c>
      <c r="AL28" s="517">
        <f>penilaian!AK23</f>
        <v>0</v>
      </c>
      <c r="AM28" s="517">
        <f>penilaian!AL23</f>
        <v>0</v>
      </c>
      <c r="AN28" s="520">
        <f>penilaian!AM23</f>
        <v>5000</v>
      </c>
      <c r="AO28" s="520">
        <f>penilaian!AN23</f>
        <v>20000</v>
      </c>
      <c r="AP28" s="517">
        <f>penilaian!AO23</f>
        <v>0</v>
      </c>
      <c r="AQ28" s="521">
        <f>penilaian!AP23</f>
        <v>0</v>
      </c>
      <c r="AR28" s="517">
        <f>penilaian!AQ23</f>
        <v>0</v>
      </c>
      <c r="AS28" s="517">
        <f>penilaian!AR23</f>
        <v>0</v>
      </c>
      <c r="AT28" s="517">
        <f>penilaian!AS23</f>
        <v>0</v>
      </c>
      <c r="AU28" s="517">
        <f>penilaian!AT23</f>
        <v>0</v>
      </c>
      <c r="AV28" s="517">
        <f>penilaian!AU23</f>
        <v>0</v>
      </c>
      <c r="AW28" s="521">
        <f>penilaian!AV23</f>
        <v>0</v>
      </c>
      <c r="AX28" s="521">
        <f>penilaian!AW23</f>
        <v>0</v>
      </c>
    </row>
    <row r="29" spans="2:50" ht="15.75">
      <c r="B29" s="157">
        <f>penilaian!A24</f>
        <v>0</v>
      </c>
      <c r="C29" s="168">
        <f>penilaian!B24</f>
        <v>0</v>
      </c>
      <c r="D29" s="489">
        <f>penilaian!C24</f>
        <v>0</v>
      </c>
      <c r="E29" s="168">
        <f>penilaian!D24</f>
        <v>0</v>
      </c>
      <c r="F29" s="185">
        <f>penilaian!E24</f>
        <v>0</v>
      </c>
      <c r="G29" s="180">
        <f>penilaian!F24</f>
        <v>0</v>
      </c>
      <c r="H29" s="168">
        <f>penilaian!G24</f>
        <v>0</v>
      </c>
      <c r="I29" s="168">
        <f>penilaian!H24</f>
        <v>0</v>
      </c>
      <c r="J29" s="181">
        <f>penilaian!I24</f>
        <v>0</v>
      </c>
      <c r="K29" s="157">
        <f>penilaian!J24</f>
        <v>0</v>
      </c>
      <c r="L29" s="182">
        <f>penilaian!K24</f>
        <v>0</v>
      </c>
      <c r="M29" s="186">
        <f>penilaian!L24</f>
        <v>0</v>
      </c>
      <c r="N29" s="187">
        <f>penilaian!M24</f>
        <v>0</v>
      </c>
      <c r="O29" s="61">
        <f>penilaian!N24</f>
        <v>0</v>
      </c>
      <c r="P29" s="183">
        <f>penilaian!O24</f>
        <v>0</v>
      </c>
      <c r="Q29" s="516">
        <f>penilaian!P24</f>
        <v>0</v>
      </c>
      <c r="R29" s="516">
        <f>penilaian!Q24</f>
        <v>0</v>
      </c>
      <c r="S29" s="505">
        <f>penilaian!R24</f>
        <v>0</v>
      </c>
      <c r="T29" s="519">
        <f>penilaian!S24</f>
        <v>0</v>
      </c>
      <c r="U29" s="505">
        <f>penilaian!T24</f>
        <v>0</v>
      </c>
      <c r="V29" s="504">
        <f>penilaian!U24</f>
        <v>3</v>
      </c>
      <c r="W29" s="505" t="str">
        <f>penilaian!V24</f>
        <v>Nangka</v>
      </c>
      <c r="X29" s="505">
        <f>penilaian!W24</f>
        <v>2</v>
      </c>
      <c r="Y29" s="505">
        <f>penilaian!X24</f>
        <v>0</v>
      </c>
      <c r="Z29" s="505">
        <f>penilaian!Y24</f>
        <v>0</v>
      </c>
      <c r="AA29" s="505">
        <f>penilaian!Z24</f>
        <v>2</v>
      </c>
      <c r="AB29" s="505">
        <f>penilaian!AA24</f>
        <v>0</v>
      </c>
      <c r="AC29" s="519">
        <f>penilaian!AB24</f>
        <v>0</v>
      </c>
      <c r="AD29" s="505">
        <f>penilaian!AC24</f>
        <v>0</v>
      </c>
      <c r="AE29" s="505">
        <f>penilaian!AD24</f>
        <v>0</v>
      </c>
      <c r="AF29" s="505">
        <f>penilaian!AE24</f>
        <v>0</v>
      </c>
      <c r="AG29" s="519">
        <f>penilaian!AF24</f>
        <v>0</v>
      </c>
      <c r="AH29" s="519">
        <f>penilaian!AG24</f>
        <v>0</v>
      </c>
      <c r="AI29" s="520">
        <f>penilaian!AH24</f>
        <v>0</v>
      </c>
      <c r="AJ29" s="520">
        <f>penilaian!AI24</f>
        <v>0</v>
      </c>
      <c r="AK29" s="520">
        <f>penilaian!AJ24</f>
        <v>0</v>
      </c>
      <c r="AL29" s="517">
        <f>penilaian!AK24</f>
        <v>0</v>
      </c>
      <c r="AM29" s="517">
        <f>penilaian!AL24</f>
        <v>0</v>
      </c>
      <c r="AN29" s="520">
        <f>penilaian!AM24</f>
        <v>125000</v>
      </c>
      <c r="AO29" s="520">
        <f>penilaian!AN24</f>
        <v>250000</v>
      </c>
      <c r="AP29" s="517">
        <f>penilaian!AO24</f>
        <v>0</v>
      </c>
      <c r="AQ29" s="521">
        <f>penilaian!AP24</f>
        <v>0</v>
      </c>
      <c r="AR29" s="517">
        <f>penilaian!AQ24</f>
        <v>0</v>
      </c>
      <c r="AS29" s="517">
        <f>penilaian!AR24</f>
        <v>0</v>
      </c>
      <c r="AT29" s="517">
        <f>penilaian!AS24</f>
        <v>0</v>
      </c>
      <c r="AU29" s="517">
        <f>penilaian!AT24</f>
        <v>0</v>
      </c>
      <c r="AV29" s="517">
        <f>penilaian!AU24</f>
        <v>0</v>
      </c>
      <c r="AW29" s="521">
        <f>penilaian!AV24</f>
        <v>0</v>
      </c>
      <c r="AX29" s="521">
        <f>penilaian!AW24</f>
        <v>0</v>
      </c>
    </row>
    <row r="30" spans="2:50" ht="15.75">
      <c r="B30" s="157">
        <f>penilaian!A25</f>
        <v>0</v>
      </c>
      <c r="C30" s="168">
        <f>penilaian!B25</f>
        <v>0</v>
      </c>
      <c r="D30" s="489">
        <f>penilaian!C25</f>
        <v>0</v>
      </c>
      <c r="E30" s="168">
        <f>penilaian!D25</f>
        <v>0</v>
      </c>
      <c r="F30" s="185">
        <f>penilaian!E25</f>
        <v>0</v>
      </c>
      <c r="G30" s="180">
        <f>penilaian!F25</f>
        <v>0</v>
      </c>
      <c r="H30" s="168">
        <f>penilaian!G25</f>
        <v>0</v>
      </c>
      <c r="I30" s="168">
        <f>penilaian!H25</f>
        <v>0</v>
      </c>
      <c r="J30" s="181">
        <f>penilaian!I25</f>
        <v>0</v>
      </c>
      <c r="K30" s="157">
        <f>penilaian!J25</f>
        <v>0</v>
      </c>
      <c r="L30" s="182">
        <f>penilaian!K25</f>
        <v>0</v>
      </c>
      <c r="M30" s="186">
        <f>penilaian!L25</f>
        <v>0</v>
      </c>
      <c r="N30" s="187">
        <f>penilaian!M25</f>
        <v>0</v>
      </c>
      <c r="O30" s="61">
        <f>penilaian!N25</f>
        <v>0</v>
      </c>
      <c r="P30" s="183">
        <f>penilaian!O25</f>
        <v>0</v>
      </c>
      <c r="Q30" s="516">
        <f>penilaian!P25</f>
        <v>0</v>
      </c>
      <c r="R30" s="516">
        <f>penilaian!Q25</f>
        <v>0</v>
      </c>
      <c r="S30" s="505">
        <f>penilaian!R25</f>
        <v>0</v>
      </c>
      <c r="T30" s="519">
        <f>penilaian!S25</f>
        <v>0</v>
      </c>
      <c r="U30" s="505">
        <f>penilaian!T25</f>
        <v>0</v>
      </c>
      <c r="V30" s="504">
        <f>penilaian!U25</f>
        <v>0</v>
      </c>
      <c r="W30" s="505" t="str">
        <f>penilaian!V25</f>
        <v>Nangka</v>
      </c>
      <c r="X30" s="505">
        <f>penilaian!W25</f>
        <v>0</v>
      </c>
      <c r="Y30" s="505">
        <f>penilaian!X25</f>
        <v>1</v>
      </c>
      <c r="Z30" s="505">
        <f>penilaian!Y25</f>
        <v>0</v>
      </c>
      <c r="AA30" s="505">
        <f>penilaian!Z25</f>
        <v>1</v>
      </c>
      <c r="AB30" s="505">
        <f>penilaian!AA25</f>
        <v>0</v>
      </c>
      <c r="AC30" s="519">
        <f>penilaian!AB25</f>
        <v>0</v>
      </c>
      <c r="AD30" s="505">
        <f>penilaian!AC25</f>
        <v>0</v>
      </c>
      <c r="AE30" s="505">
        <f>penilaian!AD25</f>
        <v>0</v>
      </c>
      <c r="AF30" s="505">
        <f>penilaian!AE25</f>
        <v>0</v>
      </c>
      <c r="AG30" s="519">
        <f>penilaian!AF25</f>
        <v>0</v>
      </c>
      <c r="AH30" s="519">
        <f>penilaian!AG25</f>
        <v>0</v>
      </c>
      <c r="AI30" s="520">
        <f>penilaian!AH25</f>
        <v>0</v>
      </c>
      <c r="AJ30" s="520">
        <f>penilaian!AI25</f>
        <v>0</v>
      </c>
      <c r="AK30" s="520">
        <f>penilaian!AJ25</f>
        <v>0</v>
      </c>
      <c r="AL30" s="517">
        <f>penilaian!AK25</f>
        <v>0</v>
      </c>
      <c r="AM30" s="517">
        <f>penilaian!AL25</f>
        <v>0</v>
      </c>
      <c r="AN30" s="520">
        <f>penilaian!AM25</f>
        <v>82500</v>
      </c>
      <c r="AO30" s="520">
        <f>penilaian!AN25</f>
        <v>82500</v>
      </c>
      <c r="AP30" s="517">
        <f>penilaian!AO25</f>
        <v>0</v>
      </c>
      <c r="AQ30" s="521">
        <f>penilaian!AP25</f>
        <v>0</v>
      </c>
      <c r="AR30" s="517">
        <f>penilaian!AQ25</f>
        <v>0</v>
      </c>
      <c r="AS30" s="517">
        <f>penilaian!AR25</f>
        <v>0</v>
      </c>
      <c r="AT30" s="517">
        <f>penilaian!AS25</f>
        <v>0</v>
      </c>
      <c r="AU30" s="517">
        <f>penilaian!AT25</f>
        <v>0</v>
      </c>
      <c r="AV30" s="517">
        <f>penilaian!AU25</f>
        <v>0</v>
      </c>
      <c r="AW30" s="521">
        <f>penilaian!AV25</f>
        <v>0</v>
      </c>
      <c r="AX30" s="521">
        <f>penilaian!AW25</f>
        <v>0</v>
      </c>
    </row>
    <row r="31" spans="2:50" ht="15.75">
      <c r="B31" s="157">
        <f>penilaian!A26</f>
        <v>0</v>
      </c>
      <c r="C31" s="168">
        <f>penilaian!B26</f>
        <v>0</v>
      </c>
      <c r="D31" s="489">
        <f>penilaian!C26</f>
        <v>0</v>
      </c>
      <c r="E31" s="168">
        <f>penilaian!D26</f>
        <v>0</v>
      </c>
      <c r="F31" s="185">
        <f>penilaian!E26</f>
        <v>0</v>
      </c>
      <c r="G31" s="180">
        <f>penilaian!F26</f>
        <v>0</v>
      </c>
      <c r="H31" s="168">
        <f>penilaian!G26</f>
        <v>0</v>
      </c>
      <c r="I31" s="168">
        <f>penilaian!H26</f>
        <v>0</v>
      </c>
      <c r="J31" s="181">
        <f>penilaian!I26</f>
        <v>0</v>
      </c>
      <c r="K31" s="157">
        <f>penilaian!J26</f>
        <v>0</v>
      </c>
      <c r="L31" s="182">
        <f>penilaian!K26</f>
        <v>0</v>
      </c>
      <c r="M31" s="186">
        <f>penilaian!L26</f>
        <v>0</v>
      </c>
      <c r="N31" s="187">
        <f>penilaian!M26</f>
        <v>0</v>
      </c>
      <c r="O31" s="157">
        <f>penilaian!N26</f>
        <v>0</v>
      </c>
      <c r="P31" s="183">
        <f>penilaian!O26</f>
        <v>0</v>
      </c>
      <c r="Q31" s="516">
        <f>penilaian!P26</f>
        <v>0</v>
      </c>
      <c r="R31" s="516">
        <f>penilaian!Q26</f>
        <v>0</v>
      </c>
      <c r="S31" s="505">
        <f>penilaian!R26</f>
        <v>0</v>
      </c>
      <c r="T31" s="519">
        <f>penilaian!S26</f>
        <v>0</v>
      </c>
      <c r="U31" s="505">
        <f>penilaian!T26</f>
        <v>0</v>
      </c>
      <c r="V31" s="503">
        <f>penilaian!U26</f>
        <v>0</v>
      </c>
      <c r="W31" s="505" t="str">
        <f>penilaian!V26</f>
        <v>Nangka</v>
      </c>
      <c r="X31" s="505">
        <f>penilaian!W26</f>
        <v>0</v>
      </c>
      <c r="Y31" s="505">
        <f>penilaian!X26</f>
        <v>0</v>
      </c>
      <c r="Z31" s="505">
        <f>penilaian!Y26</f>
        <v>2</v>
      </c>
      <c r="AA31" s="505">
        <f>penilaian!Z26</f>
        <v>2</v>
      </c>
      <c r="AB31" s="505">
        <f>penilaian!AA26</f>
        <v>0</v>
      </c>
      <c r="AC31" s="519">
        <f>penilaian!AB26</f>
        <v>0</v>
      </c>
      <c r="AD31" s="505">
        <f>penilaian!AC26</f>
        <v>0</v>
      </c>
      <c r="AE31" s="505">
        <f>penilaian!AD26</f>
        <v>0</v>
      </c>
      <c r="AF31" s="505">
        <f>penilaian!AE26</f>
        <v>0</v>
      </c>
      <c r="AG31" s="519">
        <f>penilaian!AF26</f>
        <v>0</v>
      </c>
      <c r="AH31" s="519">
        <f>penilaian!AG26</f>
        <v>0</v>
      </c>
      <c r="AI31" s="520">
        <f>penilaian!AH26</f>
        <v>0</v>
      </c>
      <c r="AJ31" s="520">
        <f>penilaian!AI26</f>
        <v>0</v>
      </c>
      <c r="AK31" s="520">
        <f>penilaian!AJ26</f>
        <v>0</v>
      </c>
      <c r="AL31" s="517">
        <f>penilaian!AK26</f>
        <v>0</v>
      </c>
      <c r="AM31" s="517">
        <f>penilaian!AL26</f>
        <v>0</v>
      </c>
      <c r="AN31" s="517">
        <f>penilaian!AM26</f>
        <v>41250</v>
      </c>
      <c r="AO31" s="517">
        <f>penilaian!AN26</f>
        <v>82500</v>
      </c>
      <c r="AP31" s="517">
        <f>penilaian!AO26</f>
        <v>0</v>
      </c>
      <c r="AQ31" s="521">
        <f>penilaian!AP26</f>
        <v>0</v>
      </c>
      <c r="AR31" s="517">
        <f>penilaian!AQ26</f>
        <v>0</v>
      </c>
      <c r="AS31" s="517">
        <f>penilaian!AR26</f>
        <v>0</v>
      </c>
      <c r="AT31" s="517">
        <f>penilaian!AS26</f>
        <v>0</v>
      </c>
      <c r="AU31" s="517">
        <f>penilaian!AT26</f>
        <v>0</v>
      </c>
      <c r="AV31" s="517">
        <f>penilaian!AU26</f>
        <v>0</v>
      </c>
      <c r="AW31" s="521">
        <f>penilaian!AV26</f>
        <v>0</v>
      </c>
      <c r="AX31" s="521">
        <f>penilaian!AW26</f>
        <v>0</v>
      </c>
    </row>
    <row r="32" spans="2:50" ht="15.75">
      <c r="B32" s="157">
        <f>penilaian!A27</f>
        <v>0</v>
      </c>
      <c r="C32" s="168">
        <f>penilaian!B27</f>
        <v>0</v>
      </c>
      <c r="D32" s="489">
        <f>penilaian!C27</f>
        <v>0</v>
      </c>
      <c r="E32" s="168">
        <f>penilaian!D27</f>
        <v>0</v>
      </c>
      <c r="F32" s="185">
        <f>penilaian!E27</f>
        <v>0</v>
      </c>
      <c r="G32" s="180">
        <f>penilaian!F27</f>
        <v>0</v>
      </c>
      <c r="H32" s="168">
        <f>penilaian!G27</f>
        <v>0</v>
      </c>
      <c r="I32" s="168">
        <f>penilaian!H27</f>
        <v>0</v>
      </c>
      <c r="J32" s="181">
        <f>penilaian!I27</f>
        <v>0</v>
      </c>
      <c r="K32" s="157">
        <f>penilaian!J27</f>
        <v>0</v>
      </c>
      <c r="L32" s="182">
        <f>penilaian!K27</f>
        <v>0</v>
      </c>
      <c r="M32" s="186">
        <f>penilaian!L27</f>
        <v>0</v>
      </c>
      <c r="N32" s="187">
        <f>penilaian!M27</f>
        <v>0</v>
      </c>
      <c r="O32" s="157">
        <f>penilaian!N27</f>
        <v>0</v>
      </c>
      <c r="P32" s="183">
        <f>penilaian!O27</f>
        <v>0</v>
      </c>
      <c r="Q32" s="516">
        <f>penilaian!P27</f>
        <v>0</v>
      </c>
      <c r="R32" s="516">
        <f>penilaian!Q27</f>
        <v>0</v>
      </c>
      <c r="S32" s="505">
        <f>penilaian!R27</f>
        <v>0</v>
      </c>
      <c r="T32" s="519">
        <f>penilaian!S27</f>
        <v>0</v>
      </c>
      <c r="U32" s="505">
        <f>penilaian!T27</f>
        <v>0</v>
      </c>
      <c r="V32" s="503">
        <f>penilaian!U27</f>
        <v>4</v>
      </c>
      <c r="W32" s="505" t="str">
        <f>penilaian!V27</f>
        <v>Asem</v>
      </c>
      <c r="X32" s="505">
        <f>penilaian!W27</f>
        <v>0</v>
      </c>
      <c r="Y32" s="505">
        <f>penilaian!X27</f>
        <v>0</v>
      </c>
      <c r="Z32" s="505">
        <f>penilaian!Y27</f>
        <v>3</v>
      </c>
      <c r="AA32" s="505">
        <f>penilaian!Z27</f>
        <v>3</v>
      </c>
      <c r="AB32" s="505">
        <f>penilaian!AA27</f>
        <v>0</v>
      </c>
      <c r="AC32" s="519">
        <f>penilaian!AB27</f>
        <v>0</v>
      </c>
      <c r="AD32" s="505">
        <f>penilaian!AC27</f>
        <v>0</v>
      </c>
      <c r="AE32" s="505">
        <f>penilaian!AD27</f>
        <v>0</v>
      </c>
      <c r="AF32" s="505">
        <f>penilaian!AE27</f>
        <v>0</v>
      </c>
      <c r="AG32" s="519">
        <f>penilaian!AF27</f>
        <v>0</v>
      </c>
      <c r="AH32" s="519">
        <f>penilaian!AG27</f>
        <v>0</v>
      </c>
      <c r="AI32" s="520">
        <f>penilaian!AH27</f>
        <v>0</v>
      </c>
      <c r="AJ32" s="520">
        <f>penilaian!AI27</f>
        <v>0</v>
      </c>
      <c r="AK32" s="520">
        <f>penilaian!AJ27</f>
        <v>0</v>
      </c>
      <c r="AL32" s="517">
        <f>penilaian!AK27</f>
        <v>0</v>
      </c>
      <c r="AM32" s="517">
        <f>penilaian!AL27</f>
        <v>0</v>
      </c>
      <c r="AN32" s="517">
        <f>penilaian!AM27</f>
        <v>550</v>
      </c>
      <c r="AO32" s="517">
        <f>penilaian!AN27</f>
        <v>1650</v>
      </c>
      <c r="AP32" s="517">
        <f>penilaian!AO27</f>
        <v>0</v>
      </c>
      <c r="AQ32" s="521">
        <f>penilaian!AP27</f>
        <v>0</v>
      </c>
      <c r="AR32" s="517">
        <f>penilaian!AQ27</f>
        <v>0</v>
      </c>
      <c r="AS32" s="517">
        <f>penilaian!AR27</f>
        <v>0</v>
      </c>
      <c r="AT32" s="517">
        <f>penilaian!AS27</f>
        <v>0</v>
      </c>
      <c r="AU32" s="517">
        <f>penilaian!AT27</f>
        <v>0</v>
      </c>
      <c r="AV32" s="517">
        <f>penilaian!AU27</f>
        <v>0</v>
      </c>
      <c r="AW32" s="521">
        <f>penilaian!AV27</f>
        <v>0</v>
      </c>
      <c r="AX32" s="521">
        <f>penilaian!AW27</f>
        <v>0</v>
      </c>
    </row>
    <row r="33" spans="2:50" ht="15.75">
      <c r="B33" s="157">
        <f>penilaian!A28</f>
        <v>0</v>
      </c>
      <c r="C33" s="168">
        <f>penilaian!B28</f>
        <v>0</v>
      </c>
      <c r="D33" s="489">
        <f>penilaian!C28</f>
        <v>0</v>
      </c>
      <c r="E33" s="168">
        <f>penilaian!D28</f>
        <v>0</v>
      </c>
      <c r="F33" s="185">
        <f>penilaian!E28</f>
        <v>0</v>
      </c>
      <c r="G33" s="180">
        <f>penilaian!F28</f>
        <v>0</v>
      </c>
      <c r="H33" s="168">
        <f>penilaian!G28</f>
        <v>0</v>
      </c>
      <c r="I33" s="168">
        <f>penilaian!H28</f>
        <v>0</v>
      </c>
      <c r="J33" s="181">
        <f>penilaian!I28</f>
        <v>0</v>
      </c>
      <c r="K33" s="157">
        <f>penilaian!J28</f>
        <v>0</v>
      </c>
      <c r="L33" s="182">
        <f>penilaian!K28</f>
        <v>0</v>
      </c>
      <c r="M33" s="186">
        <f>penilaian!L28</f>
        <v>0</v>
      </c>
      <c r="N33" s="187">
        <f>penilaian!M28</f>
        <v>0</v>
      </c>
      <c r="O33" s="157">
        <f>penilaian!N28</f>
        <v>0</v>
      </c>
      <c r="P33" s="183">
        <f>penilaian!O28</f>
        <v>0</v>
      </c>
      <c r="Q33" s="516">
        <f>penilaian!P28</f>
        <v>0</v>
      </c>
      <c r="R33" s="516">
        <f>penilaian!Q28</f>
        <v>0</v>
      </c>
      <c r="S33" s="505">
        <f>penilaian!R28</f>
        <v>0</v>
      </c>
      <c r="T33" s="519">
        <f>penilaian!S28</f>
        <v>0</v>
      </c>
      <c r="U33" s="505">
        <f>penilaian!T28</f>
        <v>0</v>
      </c>
      <c r="V33" s="503">
        <f>penilaian!U28</f>
        <v>5</v>
      </c>
      <c r="W33" s="505" t="str">
        <f>penilaian!V28</f>
        <v>Jambu</v>
      </c>
      <c r="X33" s="505">
        <f>penilaian!W28</f>
        <v>0</v>
      </c>
      <c r="Y33" s="505">
        <f>penilaian!X28</f>
        <v>2</v>
      </c>
      <c r="Z33" s="505">
        <f>penilaian!Y28</f>
        <v>0</v>
      </c>
      <c r="AA33" s="505">
        <f>penilaian!Z28</f>
        <v>2</v>
      </c>
      <c r="AB33" s="505">
        <f>penilaian!AA28</f>
        <v>0</v>
      </c>
      <c r="AC33" s="519">
        <f>penilaian!AB28</f>
        <v>0</v>
      </c>
      <c r="AD33" s="505">
        <f>penilaian!AC28</f>
        <v>0</v>
      </c>
      <c r="AE33" s="505">
        <f>penilaian!AD28</f>
        <v>0</v>
      </c>
      <c r="AF33" s="505">
        <f>penilaian!AE28</f>
        <v>0</v>
      </c>
      <c r="AG33" s="519">
        <f>penilaian!AF28</f>
        <v>0</v>
      </c>
      <c r="AH33" s="519">
        <f>penilaian!AG28</f>
        <v>0</v>
      </c>
      <c r="AI33" s="520">
        <f>penilaian!AH28</f>
        <v>0</v>
      </c>
      <c r="AJ33" s="520">
        <f>penilaian!AI28</f>
        <v>0</v>
      </c>
      <c r="AK33" s="520">
        <f>penilaian!AJ28</f>
        <v>0</v>
      </c>
      <c r="AL33" s="517">
        <f>penilaian!AK28</f>
        <v>0</v>
      </c>
      <c r="AM33" s="517">
        <f>penilaian!AL28</f>
        <v>0</v>
      </c>
      <c r="AN33" s="517">
        <f>penilaian!AM28</f>
        <v>82500</v>
      </c>
      <c r="AO33" s="517">
        <f>penilaian!AN28</f>
        <v>165000</v>
      </c>
      <c r="AP33" s="517">
        <f>penilaian!AO28</f>
        <v>0</v>
      </c>
      <c r="AQ33" s="521">
        <f>penilaian!AP28</f>
        <v>0</v>
      </c>
      <c r="AR33" s="517">
        <f>penilaian!AQ28</f>
        <v>0</v>
      </c>
      <c r="AS33" s="517">
        <f>penilaian!AR28</f>
        <v>0</v>
      </c>
      <c r="AT33" s="517">
        <f>penilaian!AS28</f>
        <v>0</v>
      </c>
      <c r="AU33" s="517">
        <f>penilaian!AT28</f>
        <v>0</v>
      </c>
      <c r="AV33" s="517">
        <f>penilaian!AU28</f>
        <v>0</v>
      </c>
      <c r="AW33" s="521">
        <f>penilaian!AV28</f>
        <v>0</v>
      </c>
      <c r="AX33" s="521">
        <f>penilaian!AW28</f>
        <v>0</v>
      </c>
    </row>
    <row r="34" spans="2:50" ht="15.75">
      <c r="B34" s="157">
        <f>penilaian!A29</f>
        <v>0</v>
      </c>
      <c r="C34" s="168">
        <f>penilaian!B29</f>
        <v>0</v>
      </c>
      <c r="D34" s="489">
        <f>penilaian!C29</f>
        <v>0</v>
      </c>
      <c r="E34" s="168">
        <f>penilaian!D29</f>
        <v>0</v>
      </c>
      <c r="F34" s="185">
        <f>penilaian!E29</f>
        <v>0</v>
      </c>
      <c r="G34" s="180">
        <f>penilaian!F29</f>
        <v>0</v>
      </c>
      <c r="H34" s="168">
        <f>penilaian!G29</f>
        <v>0</v>
      </c>
      <c r="I34" s="168">
        <f>penilaian!H29</f>
        <v>0</v>
      </c>
      <c r="J34" s="181">
        <f>penilaian!I29</f>
        <v>0</v>
      </c>
      <c r="K34" s="157">
        <f>penilaian!J29</f>
        <v>0</v>
      </c>
      <c r="L34" s="182">
        <f>penilaian!K29</f>
        <v>0</v>
      </c>
      <c r="M34" s="186">
        <f>penilaian!L29</f>
        <v>0</v>
      </c>
      <c r="N34" s="187">
        <f>penilaian!M29</f>
        <v>0</v>
      </c>
      <c r="O34" s="157">
        <f>penilaian!N29</f>
        <v>0</v>
      </c>
      <c r="P34" s="183">
        <f>penilaian!O29</f>
        <v>0</v>
      </c>
      <c r="Q34" s="516">
        <f>penilaian!P29</f>
        <v>0</v>
      </c>
      <c r="R34" s="516">
        <f>penilaian!Q29</f>
        <v>0</v>
      </c>
      <c r="S34" s="505">
        <f>penilaian!R29</f>
        <v>0</v>
      </c>
      <c r="T34" s="519">
        <f>penilaian!S29</f>
        <v>0</v>
      </c>
      <c r="U34" s="505">
        <f>penilaian!T29</f>
        <v>0</v>
      </c>
      <c r="V34" s="503">
        <f>penilaian!U29</f>
        <v>0</v>
      </c>
      <c r="W34" s="505" t="str">
        <f>penilaian!V29</f>
        <v>Jambu</v>
      </c>
      <c r="X34" s="505">
        <f>penilaian!W29</f>
        <v>0</v>
      </c>
      <c r="Y34" s="505">
        <f>penilaian!X29</f>
        <v>0</v>
      </c>
      <c r="Z34" s="505">
        <f>penilaian!Y29</f>
        <v>1</v>
      </c>
      <c r="AA34" s="505">
        <f>penilaian!Z29</f>
        <v>1</v>
      </c>
      <c r="AB34" s="505">
        <f>penilaian!AA29</f>
        <v>0</v>
      </c>
      <c r="AC34" s="519">
        <f>penilaian!AB29</f>
        <v>0</v>
      </c>
      <c r="AD34" s="505">
        <f>penilaian!AC29</f>
        <v>0</v>
      </c>
      <c r="AE34" s="505">
        <f>penilaian!AD29</f>
        <v>0</v>
      </c>
      <c r="AF34" s="505">
        <f>penilaian!AE29</f>
        <v>0</v>
      </c>
      <c r="AG34" s="519">
        <f>penilaian!AF29</f>
        <v>0</v>
      </c>
      <c r="AH34" s="519">
        <f>penilaian!AG29</f>
        <v>0</v>
      </c>
      <c r="AI34" s="520">
        <f>penilaian!AH29</f>
        <v>0</v>
      </c>
      <c r="AJ34" s="520">
        <f>penilaian!AI29</f>
        <v>0</v>
      </c>
      <c r="AK34" s="520">
        <f>penilaian!AJ29</f>
        <v>0</v>
      </c>
      <c r="AL34" s="517">
        <f>penilaian!AK29</f>
        <v>0</v>
      </c>
      <c r="AM34" s="517">
        <f>penilaian!AL29</f>
        <v>0</v>
      </c>
      <c r="AN34" s="517">
        <f>penilaian!AM29</f>
        <v>41250</v>
      </c>
      <c r="AO34" s="517">
        <f>penilaian!AN29</f>
        <v>41250</v>
      </c>
      <c r="AP34" s="517">
        <f>penilaian!AO29</f>
        <v>0</v>
      </c>
      <c r="AQ34" s="521">
        <f>penilaian!AP29</f>
        <v>0</v>
      </c>
      <c r="AR34" s="517">
        <f>penilaian!AQ29</f>
        <v>0</v>
      </c>
      <c r="AS34" s="517">
        <f>penilaian!AR29</f>
        <v>0</v>
      </c>
      <c r="AT34" s="517">
        <f>penilaian!AS29</f>
        <v>0</v>
      </c>
      <c r="AU34" s="517">
        <f>penilaian!AT29</f>
        <v>0</v>
      </c>
      <c r="AV34" s="517">
        <f>penilaian!AU29</f>
        <v>0</v>
      </c>
      <c r="AW34" s="521">
        <f>penilaian!AV29</f>
        <v>0</v>
      </c>
      <c r="AX34" s="521">
        <f>penilaian!AW29</f>
        <v>0</v>
      </c>
    </row>
    <row r="35" spans="2:50" ht="15.75">
      <c r="B35" s="157">
        <f>penilaian!A30</f>
        <v>0</v>
      </c>
      <c r="C35" s="168">
        <f>penilaian!B30</f>
        <v>0</v>
      </c>
      <c r="D35" s="489">
        <f>penilaian!C30</f>
        <v>0</v>
      </c>
      <c r="E35" s="168">
        <f>penilaian!D30</f>
        <v>0</v>
      </c>
      <c r="F35" s="185">
        <f>penilaian!E30</f>
        <v>0</v>
      </c>
      <c r="G35" s="180">
        <f>penilaian!F30</f>
        <v>0</v>
      </c>
      <c r="H35" s="168">
        <f>penilaian!G30</f>
        <v>0</v>
      </c>
      <c r="I35" s="168">
        <f>penilaian!H30</f>
        <v>0</v>
      </c>
      <c r="J35" s="181">
        <f>penilaian!I30</f>
        <v>0</v>
      </c>
      <c r="K35" s="157">
        <f>penilaian!J30</f>
        <v>0</v>
      </c>
      <c r="L35" s="182">
        <f>penilaian!K30</f>
        <v>0</v>
      </c>
      <c r="M35" s="186">
        <f>penilaian!L30</f>
        <v>0</v>
      </c>
      <c r="N35" s="187">
        <f>penilaian!M30</f>
        <v>0</v>
      </c>
      <c r="O35" s="61">
        <f>penilaian!N30</f>
        <v>0</v>
      </c>
      <c r="P35" s="183">
        <f>penilaian!O30</f>
        <v>0</v>
      </c>
      <c r="Q35" s="516">
        <f>penilaian!P30</f>
        <v>0</v>
      </c>
      <c r="R35" s="516">
        <f>penilaian!Q30</f>
        <v>0</v>
      </c>
      <c r="S35" s="505">
        <f>penilaian!R30</f>
        <v>0</v>
      </c>
      <c r="T35" s="519">
        <f>penilaian!S30</f>
        <v>0</v>
      </c>
      <c r="U35" s="505">
        <f>penilaian!T30</f>
        <v>0</v>
      </c>
      <c r="V35" s="503">
        <f>penilaian!U30</f>
        <v>6</v>
      </c>
      <c r="W35" s="505" t="str">
        <f>penilaian!V30</f>
        <v>Mangga</v>
      </c>
      <c r="X35" s="505">
        <f>penilaian!W30</f>
        <v>3</v>
      </c>
      <c r="Y35" s="505">
        <f>penilaian!X30</f>
        <v>0</v>
      </c>
      <c r="Z35" s="505">
        <f>penilaian!Y30</f>
        <v>0</v>
      </c>
      <c r="AA35" s="505">
        <f>penilaian!Z30</f>
        <v>3</v>
      </c>
      <c r="AB35" s="505">
        <f>penilaian!AA30</f>
        <v>0</v>
      </c>
      <c r="AC35" s="519">
        <f>penilaian!AB30</f>
        <v>0</v>
      </c>
      <c r="AD35" s="505">
        <f>penilaian!AC30</f>
        <v>0</v>
      </c>
      <c r="AE35" s="505">
        <f>penilaian!AD30</f>
        <v>0</v>
      </c>
      <c r="AF35" s="505">
        <f>penilaian!AE30</f>
        <v>0</v>
      </c>
      <c r="AG35" s="519">
        <f>penilaian!AF30</f>
        <v>0</v>
      </c>
      <c r="AH35" s="519">
        <f>penilaian!AG30</f>
        <v>0</v>
      </c>
      <c r="AI35" s="520">
        <f>penilaian!AH30</f>
        <v>0</v>
      </c>
      <c r="AJ35" s="520">
        <f>penilaian!AI30</f>
        <v>0</v>
      </c>
      <c r="AK35" s="520">
        <f>penilaian!AJ30</f>
        <v>0</v>
      </c>
      <c r="AL35" s="517">
        <f>penilaian!AK30</f>
        <v>0</v>
      </c>
      <c r="AM35" s="517">
        <f>penilaian!AL30</f>
        <v>0</v>
      </c>
      <c r="AN35" s="517">
        <f>penilaian!AM30</f>
        <v>350000</v>
      </c>
      <c r="AO35" s="517">
        <f>penilaian!AN30</f>
        <v>1050000</v>
      </c>
      <c r="AP35" s="517">
        <f>penilaian!AO30</f>
        <v>0</v>
      </c>
      <c r="AQ35" s="521">
        <f>penilaian!AP30</f>
        <v>0</v>
      </c>
      <c r="AR35" s="517">
        <f>penilaian!AQ30</f>
        <v>0</v>
      </c>
      <c r="AS35" s="517">
        <f>penilaian!AR30</f>
        <v>0</v>
      </c>
      <c r="AT35" s="517">
        <f>penilaian!AS30</f>
        <v>0</v>
      </c>
      <c r="AU35" s="517">
        <f>penilaian!AT30</f>
        <v>0</v>
      </c>
      <c r="AV35" s="517">
        <f>penilaian!AU30</f>
        <v>0</v>
      </c>
      <c r="AW35" s="521">
        <f>penilaian!AV30</f>
        <v>0</v>
      </c>
      <c r="AX35" s="521">
        <f>penilaian!AW30</f>
        <v>0</v>
      </c>
    </row>
    <row r="36" spans="2:50" ht="15.75">
      <c r="B36" s="157">
        <f>penilaian!A31</f>
        <v>0</v>
      </c>
      <c r="C36" s="168">
        <f>penilaian!B31</f>
        <v>0</v>
      </c>
      <c r="D36" s="489">
        <f>penilaian!C31</f>
        <v>0</v>
      </c>
      <c r="E36" s="168">
        <f>penilaian!D31</f>
        <v>0</v>
      </c>
      <c r="F36" s="185">
        <f>penilaian!E31</f>
        <v>0</v>
      </c>
      <c r="G36" s="180">
        <f>penilaian!F31</f>
        <v>0</v>
      </c>
      <c r="H36" s="168">
        <f>penilaian!G31</f>
        <v>0</v>
      </c>
      <c r="I36" s="168">
        <f>penilaian!H31</f>
        <v>0</v>
      </c>
      <c r="J36" s="181">
        <f>penilaian!I31</f>
        <v>0</v>
      </c>
      <c r="K36" s="157">
        <f>penilaian!J31</f>
        <v>0</v>
      </c>
      <c r="L36" s="182">
        <f>penilaian!K31</f>
        <v>0</v>
      </c>
      <c r="M36" s="186">
        <f>penilaian!L31</f>
        <v>0</v>
      </c>
      <c r="N36" s="187">
        <f>penilaian!M31</f>
        <v>0</v>
      </c>
      <c r="O36" s="61">
        <f>penilaian!N31</f>
        <v>0</v>
      </c>
      <c r="P36" s="183">
        <f>penilaian!O31</f>
        <v>0</v>
      </c>
      <c r="Q36" s="516">
        <f>penilaian!P31</f>
        <v>0</v>
      </c>
      <c r="R36" s="516">
        <f>penilaian!Q31</f>
        <v>0</v>
      </c>
      <c r="S36" s="505">
        <f>penilaian!R31</f>
        <v>0</v>
      </c>
      <c r="T36" s="519">
        <f>penilaian!S31</f>
        <v>0</v>
      </c>
      <c r="U36" s="505">
        <f>penilaian!T31</f>
        <v>0</v>
      </c>
      <c r="V36" s="503">
        <f>penilaian!U31</f>
        <v>0</v>
      </c>
      <c r="W36" s="505" t="str">
        <f>penilaian!V31</f>
        <v>Mangga</v>
      </c>
      <c r="X36" s="505">
        <f>penilaian!W31</f>
        <v>0</v>
      </c>
      <c r="Y36" s="505">
        <f>penilaian!X31</f>
        <v>1</v>
      </c>
      <c r="Z36" s="505">
        <f>penilaian!Y31</f>
        <v>0</v>
      </c>
      <c r="AA36" s="505">
        <f>penilaian!Z31</f>
        <v>1</v>
      </c>
      <c r="AB36" s="505">
        <f>penilaian!AA31</f>
        <v>0</v>
      </c>
      <c r="AC36" s="519">
        <f>penilaian!AB31</f>
        <v>0</v>
      </c>
      <c r="AD36" s="505">
        <f>penilaian!AC31</f>
        <v>0</v>
      </c>
      <c r="AE36" s="505">
        <f>penilaian!AD31</f>
        <v>0</v>
      </c>
      <c r="AF36" s="505">
        <f>penilaian!AE31</f>
        <v>0</v>
      </c>
      <c r="AG36" s="519">
        <f>penilaian!AF31</f>
        <v>0</v>
      </c>
      <c r="AH36" s="519">
        <f>penilaian!AG31</f>
        <v>0</v>
      </c>
      <c r="AI36" s="520">
        <f>penilaian!AH31</f>
        <v>0</v>
      </c>
      <c r="AJ36" s="520">
        <f>penilaian!AI31</f>
        <v>0</v>
      </c>
      <c r="AK36" s="520">
        <f>penilaian!AJ31</f>
        <v>0</v>
      </c>
      <c r="AL36" s="517">
        <f>penilaian!AK31</f>
        <v>0</v>
      </c>
      <c r="AM36" s="517">
        <f>penilaian!AL31</f>
        <v>0</v>
      </c>
      <c r="AN36" s="517">
        <f>penilaian!AM31</f>
        <v>231000</v>
      </c>
      <c r="AO36" s="517">
        <f>penilaian!AN31</f>
        <v>231000</v>
      </c>
      <c r="AP36" s="517">
        <f>penilaian!AO31</f>
        <v>0</v>
      </c>
      <c r="AQ36" s="521">
        <f>penilaian!AP31</f>
        <v>0</v>
      </c>
      <c r="AR36" s="517">
        <f>penilaian!AQ31</f>
        <v>0</v>
      </c>
      <c r="AS36" s="517">
        <f>penilaian!AR31</f>
        <v>0</v>
      </c>
      <c r="AT36" s="517">
        <f>penilaian!AS31</f>
        <v>0</v>
      </c>
      <c r="AU36" s="517">
        <f>penilaian!AT31</f>
        <v>0</v>
      </c>
      <c r="AV36" s="517">
        <f>penilaian!AU31</f>
        <v>0</v>
      </c>
      <c r="AW36" s="521">
        <f>penilaian!AV31</f>
        <v>0</v>
      </c>
      <c r="AX36" s="521">
        <f>penilaian!AW31</f>
        <v>0</v>
      </c>
    </row>
    <row r="37" spans="2:50" ht="15.75">
      <c r="B37" s="157">
        <f>penilaian!A32</f>
        <v>0</v>
      </c>
      <c r="C37" s="168">
        <f>penilaian!B32</f>
        <v>0</v>
      </c>
      <c r="D37" s="489">
        <f>penilaian!C32</f>
        <v>0</v>
      </c>
      <c r="E37" s="168">
        <f>penilaian!D32</f>
        <v>0</v>
      </c>
      <c r="F37" s="185">
        <f>penilaian!E32</f>
        <v>0</v>
      </c>
      <c r="G37" s="180">
        <f>penilaian!F32</f>
        <v>0</v>
      </c>
      <c r="H37" s="168">
        <f>penilaian!G32</f>
        <v>0</v>
      </c>
      <c r="I37" s="168">
        <f>penilaian!H32</f>
        <v>0</v>
      </c>
      <c r="J37" s="181">
        <f>penilaian!I32</f>
        <v>0</v>
      </c>
      <c r="K37" s="157">
        <f>penilaian!J32</f>
        <v>0</v>
      </c>
      <c r="L37" s="182">
        <f>penilaian!K32</f>
        <v>0</v>
      </c>
      <c r="M37" s="186">
        <f>penilaian!L32</f>
        <v>0</v>
      </c>
      <c r="N37" s="187">
        <f>penilaian!M32</f>
        <v>0</v>
      </c>
      <c r="O37" s="157">
        <f>penilaian!N32</f>
        <v>0</v>
      </c>
      <c r="P37" s="183">
        <f>penilaian!O32</f>
        <v>0</v>
      </c>
      <c r="Q37" s="516">
        <f>penilaian!P32</f>
        <v>0</v>
      </c>
      <c r="R37" s="516">
        <f>penilaian!Q32</f>
        <v>0</v>
      </c>
      <c r="S37" s="505">
        <f>penilaian!R32</f>
        <v>0</v>
      </c>
      <c r="T37" s="519">
        <f>penilaian!S32</f>
        <v>0</v>
      </c>
      <c r="U37" s="505">
        <f>penilaian!T32</f>
        <v>0</v>
      </c>
      <c r="V37" s="503">
        <f>penilaian!U32</f>
        <v>0</v>
      </c>
      <c r="W37" s="505" t="str">
        <f>penilaian!V32</f>
        <v>Mangga</v>
      </c>
      <c r="X37" s="505">
        <f>penilaian!W32</f>
        <v>0</v>
      </c>
      <c r="Y37" s="505">
        <f>penilaian!X32</f>
        <v>0</v>
      </c>
      <c r="Z37" s="505">
        <f>penilaian!Y32</f>
        <v>2</v>
      </c>
      <c r="AA37" s="505">
        <f>penilaian!Z32</f>
        <v>2</v>
      </c>
      <c r="AB37" s="505">
        <f>penilaian!AA32</f>
        <v>0</v>
      </c>
      <c r="AC37" s="519">
        <f>penilaian!AB32</f>
        <v>0</v>
      </c>
      <c r="AD37" s="505">
        <f>penilaian!AC32</f>
        <v>0</v>
      </c>
      <c r="AE37" s="505">
        <f>penilaian!AD32</f>
        <v>0</v>
      </c>
      <c r="AF37" s="505">
        <f>penilaian!AE32</f>
        <v>0</v>
      </c>
      <c r="AG37" s="519">
        <f>penilaian!AF32</f>
        <v>0</v>
      </c>
      <c r="AH37" s="519">
        <f>penilaian!AG32</f>
        <v>0</v>
      </c>
      <c r="AI37" s="520">
        <f>penilaian!AH32</f>
        <v>0</v>
      </c>
      <c r="AJ37" s="520">
        <f>penilaian!AI32</f>
        <v>0</v>
      </c>
      <c r="AK37" s="520">
        <f>penilaian!AJ32</f>
        <v>0</v>
      </c>
      <c r="AL37" s="517">
        <f>penilaian!AK32</f>
        <v>0</v>
      </c>
      <c r="AM37" s="517">
        <f>penilaian!AL32</f>
        <v>0</v>
      </c>
      <c r="AN37" s="517">
        <f>penilaian!AM32</f>
        <v>115500</v>
      </c>
      <c r="AO37" s="517">
        <f>penilaian!AN32</f>
        <v>231000</v>
      </c>
      <c r="AP37" s="517">
        <f>penilaian!AO32</f>
        <v>0</v>
      </c>
      <c r="AQ37" s="521">
        <f>penilaian!AP32</f>
        <v>0</v>
      </c>
      <c r="AR37" s="517">
        <f>penilaian!AQ32</f>
        <v>0</v>
      </c>
      <c r="AS37" s="517">
        <f>penilaian!AR32</f>
        <v>0</v>
      </c>
      <c r="AT37" s="517">
        <f>penilaian!AS32</f>
        <v>0</v>
      </c>
      <c r="AU37" s="517">
        <f>penilaian!AT32</f>
        <v>0</v>
      </c>
      <c r="AV37" s="517">
        <f>penilaian!AU32</f>
        <v>0</v>
      </c>
      <c r="AW37" s="521">
        <f>penilaian!AV32</f>
        <v>0</v>
      </c>
      <c r="AX37" s="521">
        <f>penilaian!AW32</f>
        <v>0</v>
      </c>
    </row>
    <row r="38" spans="2:50" ht="15.75">
      <c r="B38" s="157">
        <f>penilaian!A33</f>
        <v>0</v>
      </c>
      <c r="C38" s="168">
        <f>penilaian!B33</f>
        <v>0</v>
      </c>
      <c r="D38" s="489">
        <f>penilaian!C33</f>
        <v>0</v>
      </c>
      <c r="E38" s="168">
        <f>penilaian!D33</f>
        <v>0</v>
      </c>
      <c r="F38" s="185">
        <f>penilaian!E33</f>
        <v>0</v>
      </c>
      <c r="G38" s="180">
        <f>penilaian!F33</f>
        <v>0</v>
      </c>
      <c r="H38" s="168">
        <f>penilaian!G33</f>
        <v>0</v>
      </c>
      <c r="I38" s="168">
        <f>penilaian!H33</f>
        <v>0</v>
      </c>
      <c r="J38" s="181">
        <f>penilaian!I33</f>
        <v>0</v>
      </c>
      <c r="K38" s="157">
        <f>penilaian!J33</f>
        <v>0</v>
      </c>
      <c r="L38" s="182">
        <f>penilaian!K33</f>
        <v>0</v>
      </c>
      <c r="M38" s="186">
        <f>penilaian!L33</f>
        <v>0</v>
      </c>
      <c r="N38" s="187">
        <f>penilaian!M33</f>
        <v>0</v>
      </c>
      <c r="O38" s="157">
        <f>penilaian!N33</f>
        <v>0</v>
      </c>
      <c r="P38" s="183">
        <f>penilaian!O33</f>
        <v>0</v>
      </c>
      <c r="Q38" s="516">
        <f>penilaian!P33</f>
        <v>0</v>
      </c>
      <c r="R38" s="516">
        <f>penilaian!Q33</f>
        <v>0</v>
      </c>
      <c r="S38" s="505">
        <f>penilaian!R33</f>
        <v>0</v>
      </c>
      <c r="T38" s="519">
        <f>penilaian!S33</f>
        <v>0</v>
      </c>
      <c r="U38" s="505">
        <f>penilaian!T33</f>
        <v>0</v>
      </c>
      <c r="V38" s="503">
        <f>penilaian!U33</f>
        <v>7</v>
      </c>
      <c r="W38" s="505" t="str">
        <f>penilaian!V33</f>
        <v>Pepaya</v>
      </c>
      <c r="X38" s="505">
        <f>penilaian!W33</f>
        <v>0</v>
      </c>
      <c r="Y38" s="505">
        <f>penilaian!X33</f>
        <v>2</v>
      </c>
      <c r="Z38" s="505">
        <f>penilaian!Y33</f>
        <v>0</v>
      </c>
      <c r="AA38" s="505">
        <f>penilaian!Z33</f>
        <v>2</v>
      </c>
      <c r="AB38" s="505">
        <f>penilaian!AA33</f>
        <v>0</v>
      </c>
      <c r="AC38" s="519">
        <f>penilaian!AB33</f>
        <v>0</v>
      </c>
      <c r="AD38" s="505">
        <f>penilaian!AC33</f>
        <v>0</v>
      </c>
      <c r="AE38" s="505">
        <f>penilaian!AD33</f>
        <v>0</v>
      </c>
      <c r="AF38" s="505">
        <f>penilaian!AE33</f>
        <v>0</v>
      </c>
      <c r="AG38" s="519">
        <f>penilaian!AF33</f>
        <v>0</v>
      </c>
      <c r="AH38" s="519">
        <f>penilaian!AG33</f>
        <v>0</v>
      </c>
      <c r="AI38" s="520">
        <f>penilaian!AH33</f>
        <v>0</v>
      </c>
      <c r="AJ38" s="520">
        <f>penilaian!AI33</f>
        <v>0</v>
      </c>
      <c r="AK38" s="520">
        <f>penilaian!AJ33</f>
        <v>0</v>
      </c>
      <c r="AL38" s="517">
        <f>penilaian!AK33</f>
        <v>0</v>
      </c>
      <c r="AM38" s="517">
        <f>penilaian!AL33</f>
        <v>0</v>
      </c>
      <c r="AN38" s="517">
        <f>penilaian!AM33</f>
        <v>13250</v>
      </c>
      <c r="AO38" s="517">
        <f>penilaian!AN33</f>
        <v>26500</v>
      </c>
      <c r="AP38" s="517">
        <f>penilaian!AO33</f>
        <v>0</v>
      </c>
      <c r="AQ38" s="521">
        <f>penilaian!AP33</f>
        <v>0</v>
      </c>
      <c r="AR38" s="517">
        <f>penilaian!AQ33</f>
        <v>0</v>
      </c>
      <c r="AS38" s="517">
        <f>penilaian!AR33</f>
        <v>0</v>
      </c>
      <c r="AT38" s="517">
        <f>penilaian!AS33</f>
        <v>0</v>
      </c>
      <c r="AU38" s="517">
        <f>penilaian!AT33</f>
        <v>0</v>
      </c>
      <c r="AV38" s="517">
        <f>penilaian!AU33</f>
        <v>0</v>
      </c>
      <c r="AW38" s="521">
        <f>penilaian!AV33</f>
        <v>0</v>
      </c>
      <c r="AX38" s="521">
        <f>penilaian!AW33</f>
        <v>0</v>
      </c>
    </row>
    <row r="39" spans="2:50" ht="15.75">
      <c r="B39" s="157">
        <f>penilaian!A34</f>
        <v>0</v>
      </c>
      <c r="C39" s="168">
        <f>penilaian!B34</f>
        <v>0</v>
      </c>
      <c r="D39" s="489">
        <f>penilaian!C34</f>
        <v>0</v>
      </c>
      <c r="E39" s="168">
        <f>penilaian!D34</f>
        <v>0</v>
      </c>
      <c r="F39" s="185">
        <f>penilaian!E34</f>
        <v>0</v>
      </c>
      <c r="G39" s="180">
        <f>penilaian!F34</f>
        <v>0</v>
      </c>
      <c r="H39" s="168">
        <f>penilaian!G34</f>
        <v>0</v>
      </c>
      <c r="I39" s="168">
        <f>penilaian!H34</f>
        <v>0</v>
      </c>
      <c r="J39" s="181">
        <f>penilaian!I34</f>
        <v>0</v>
      </c>
      <c r="K39" s="157">
        <f>penilaian!J34</f>
        <v>0</v>
      </c>
      <c r="L39" s="182">
        <f>penilaian!K34</f>
        <v>0</v>
      </c>
      <c r="M39" s="186">
        <f>penilaian!L34</f>
        <v>0</v>
      </c>
      <c r="N39" s="187">
        <f>penilaian!M34</f>
        <v>0</v>
      </c>
      <c r="O39" s="157">
        <f>penilaian!N34</f>
        <v>0</v>
      </c>
      <c r="P39" s="183">
        <f>penilaian!O34</f>
        <v>0</v>
      </c>
      <c r="Q39" s="516">
        <f>penilaian!P34</f>
        <v>0</v>
      </c>
      <c r="R39" s="516">
        <f>penilaian!Q34</f>
        <v>0</v>
      </c>
      <c r="S39" s="505">
        <f>penilaian!R34</f>
        <v>0</v>
      </c>
      <c r="T39" s="519">
        <f>penilaian!S34</f>
        <v>0</v>
      </c>
      <c r="U39" s="505">
        <f>penilaian!T34</f>
        <v>0</v>
      </c>
      <c r="V39" s="503">
        <f>penilaian!U34</f>
        <v>0</v>
      </c>
      <c r="W39" s="505" t="str">
        <f>penilaian!V34</f>
        <v>Pepaya</v>
      </c>
      <c r="X39" s="505">
        <f>penilaian!W34</f>
        <v>0</v>
      </c>
      <c r="Y39" s="505">
        <f>penilaian!X34</f>
        <v>0</v>
      </c>
      <c r="Z39" s="505">
        <f>penilaian!Y34</f>
        <v>1</v>
      </c>
      <c r="AA39" s="505">
        <f>penilaian!Z34</f>
        <v>1</v>
      </c>
      <c r="AB39" s="505">
        <f>penilaian!AA34</f>
        <v>0</v>
      </c>
      <c r="AC39" s="519">
        <f>penilaian!AB34</f>
        <v>0</v>
      </c>
      <c r="AD39" s="505">
        <f>penilaian!AC34</f>
        <v>0</v>
      </c>
      <c r="AE39" s="505">
        <f>penilaian!AD34</f>
        <v>0</v>
      </c>
      <c r="AF39" s="505">
        <f>penilaian!AE34</f>
        <v>0</v>
      </c>
      <c r="AG39" s="519">
        <f>penilaian!AF34</f>
        <v>0</v>
      </c>
      <c r="AH39" s="519">
        <f>penilaian!AG34</f>
        <v>0</v>
      </c>
      <c r="AI39" s="520">
        <f>penilaian!AH34</f>
        <v>0</v>
      </c>
      <c r="AJ39" s="520">
        <f>penilaian!AI34</f>
        <v>0</v>
      </c>
      <c r="AK39" s="520">
        <f>penilaian!AJ34</f>
        <v>0</v>
      </c>
      <c r="AL39" s="517">
        <f>penilaian!AK34</f>
        <v>0</v>
      </c>
      <c r="AM39" s="517">
        <f>penilaian!AL34</f>
        <v>0</v>
      </c>
      <c r="AN39" s="517">
        <f>penilaian!AM34</f>
        <v>6600</v>
      </c>
      <c r="AO39" s="517">
        <f>penilaian!AN34</f>
        <v>6600</v>
      </c>
      <c r="AP39" s="517">
        <f>penilaian!AO34</f>
        <v>0</v>
      </c>
      <c r="AQ39" s="521">
        <f>penilaian!AP34</f>
        <v>0</v>
      </c>
      <c r="AR39" s="517">
        <f>penilaian!AQ34</f>
        <v>0</v>
      </c>
      <c r="AS39" s="517">
        <f>penilaian!AR34</f>
        <v>0</v>
      </c>
      <c r="AT39" s="517">
        <f>penilaian!AS34</f>
        <v>0</v>
      </c>
      <c r="AU39" s="517">
        <f>penilaian!AT34</f>
        <v>0</v>
      </c>
      <c r="AV39" s="517">
        <f>penilaian!AU34</f>
        <v>0</v>
      </c>
      <c r="AW39" s="521">
        <f>penilaian!AV34</f>
        <v>0</v>
      </c>
      <c r="AX39" s="521">
        <f>penilaian!AW34</f>
        <v>0</v>
      </c>
    </row>
    <row r="40" spans="2:50" ht="15.75">
      <c r="B40" s="157">
        <f>penilaian!A35</f>
        <v>0</v>
      </c>
      <c r="C40" s="168">
        <f>penilaian!B35</f>
        <v>0</v>
      </c>
      <c r="D40" s="489">
        <f>penilaian!C35</f>
        <v>0</v>
      </c>
      <c r="E40" s="168">
        <f>penilaian!D35</f>
        <v>0</v>
      </c>
      <c r="F40" s="185">
        <f>penilaian!E35</f>
        <v>0</v>
      </c>
      <c r="G40" s="180">
        <f>penilaian!F35</f>
        <v>0</v>
      </c>
      <c r="H40" s="168">
        <f>penilaian!G35</f>
        <v>0</v>
      </c>
      <c r="I40" s="168">
        <f>penilaian!H35</f>
        <v>0</v>
      </c>
      <c r="J40" s="181">
        <f>penilaian!I35</f>
        <v>0</v>
      </c>
      <c r="K40" s="157">
        <f>penilaian!J35</f>
        <v>0</v>
      </c>
      <c r="L40" s="182">
        <f>penilaian!K35</f>
        <v>0</v>
      </c>
      <c r="M40" s="186">
        <f>penilaian!L35</f>
        <v>0</v>
      </c>
      <c r="N40" s="187">
        <f>penilaian!M35</f>
        <v>0</v>
      </c>
      <c r="O40" s="157">
        <f>penilaian!N35</f>
        <v>0</v>
      </c>
      <c r="P40" s="183">
        <f>penilaian!O35</f>
        <v>0</v>
      </c>
      <c r="Q40" s="516">
        <f>penilaian!P35</f>
        <v>0</v>
      </c>
      <c r="R40" s="516">
        <f>penilaian!Q35</f>
        <v>0</v>
      </c>
      <c r="S40" s="505">
        <f>penilaian!R35</f>
        <v>0</v>
      </c>
      <c r="T40" s="519">
        <f>penilaian!S35</f>
        <v>0</v>
      </c>
      <c r="U40" s="505">
        <f>penilaian!T35</f>
        <v>0</v>
      </c>
      <c r="V40" s="503">
        <f>penilaian!U35</f>
        <v>8</v>
      </c>
      <c r="W40" s="505" t="str">
        <f>penilaian!V35</f>
        <v>Kesambi</v>
      </c>
      <c r="X40" s="505">
        <f>penilaian!W35</f>
        <v>1</v>
      </c>
      <c r="Y40" s="505">
        <f>penilaian!X35</f>
        <v>0</v>
      </c>
      <c r="Z40" s="505">
        <f>penilaian!Y35</f>
        <v>0</v>
      </c>
      <c r="AA40" s="505">
        <f>penilaian!Z35</f>
        <v>1</v>
      </c>
      <c r="AB40" s="505">
        <f>penilaian!AA35</f>
        <v>0</v>
      </c>
      <c r="AC40" s="519">
        <f>penilaian!AB35</f>
        <v>0</v>
      </c>
      <c r="AD40" s="505">
        <f>penilaian!AC35</f>
        <v>0</v>
      </c>
      <c r="AE40" s="505">
        <f>penilaian!AD35</f>
        <v>0</v>
      </c>
      <c r="AF40" s="505">
        <f>penilaian!AE35</f>
        <v>0</v>
      </c>
      <c r="AG40" s="519">
        <f>penilaian!AF35</f>
        <v>0</v>
      </c>
      <c r="AH40" s="519">
        <f>penilaian!AG35</f>
        <v>0</v>
      </c>
      <c r="AI40" s="520">
        <f>penilaian!AH35</f>
        <v>0</v>
      </c>
      <c r="AJ40" s="520">
        <f>penilaian!AI35</f>
        <v>0</v>
      </c>
      <c r="AK40" s="520">
        <f>penilaian!AJ35</f>
        <v>0</v>
      </c>
      <c r="AL40" s="517">
        <f>penilaian!AK35</f>
        <v>0</v>
      </c>
      <c r="AM40" s="517">
        <f>penilaian!AL35</f>
        <v>0</v>
      </c>
      <c r="AN40" s="517">
        <f>penilaian!AM35</f>
        <v>54500</v>
      </c>
      <c r="AO40" s="517">
        <f>penilaian!AN35</f>
        <v>54500</v>
      </c>
      <c r="AP40" s="517">
        <f>penilaian!AO35</f>
        <v>0</v>
      </c>
      <c r="AQ40" s="521">
        <f>penilaian!AP35</f>
        <v>0</v>
      </c>
      <c r="AR40" s="517">
        <f>penilaian!AQ35</f>
        <v>0</v>
      </c>
      <c r="AS40" s="517">
        <f>penilaian!AR35</f>
        <v>0</v>
      </c>
      <c r="AT40" s="517">
        <f>penilaian!AS35</f>
        <v>0</v>
      </c>
      <c r="AU40" s="517">
        <f>penilaian!AT35</f>
        <v>0</v>
      </c>
      <c r="AV40" s="517">
        <f>penilaian!AU35</f>
        <v>0</v>
      </c>
      <c r="AW40" s="521">
        <f>penilaian!AV35</f>
        <v>0</v>
      </c>
      <c r="AX40" s="521">
        <f>penilaian!AW35</f>
        <v>0</v>
      </c>
    </row>
    <row r="41" spans="2:50" ht="15.75">
      <c r="B41" s="157">
        <f>penilaian!A36</f>
        <v>0</v>
      </c>
      <c r="C41" s="168">
        <f>penilaian!B36</f>
        <v>0</v>
      </c>
      <c r="D41" s="489">
        <f>penilaian!C36</f>
        <v>0</v>
      </c>
      <c r="E41" s="168">
        <f>penilaian!D36</f>
        <v>0</v>
      </c>
      <c r="F41" s="185">
        <f>penilaian!E36</f>
        <v>0</v>
      </c>
      <c r="G41" s="180">
        <f>penilaian!F36</f>
        <v>0</v>
      </c>
      <c r="H41" s="168">
        <f>penilaian!G36</f>
        <v>0</v>
      </c>
      <c r="I41" s="168">
        <f>penilaian!H36</f>
        <v>0</v>
      </c>
      <c r="J41" s="181">
        <f>penilaian!I36</f>
        <v>0</v>
      </c>
      <c r="K41" s="157">
        <f>penilaian!J36</f>
        <v>0</v>
      </c>
      <c r="L41" s="182">
        <f>penilaian!K36</f>
        <v>0</v>
      </c>
      <c r="M41" s="186">
        <f>penilaian!L36</f>
        <v>0</v>
      </c>
      <c r="N41" s="187">
        <f>penilaian!M36</f>
        <v>0</v>
      </c>
      <c r="O41" s="157">
        <f>penilaian!N36</f>
        <v>0</v>
      </c>
      <c r="P41" s="183">
        <f>penilaian!O36</f>
        <v>0</v>
      </c>
      <c r="Q41" s="516">
        <f>penilaian!P36</f>
        <v>0</v>
      </c>
      <c r="R41" s="516">
        <f>penilaian!Q36</f>
        <v>0</v>
      </c>
      <c r="S41" s="505">
        <f>penilaian!R36</f>
        <v>0</v>
      </c>
      <c r="T41" s="519">
        <f>penilaian!S36</f>
        <v>0</v>
      </c>
      <c r="U41" s="505">
        <f>penilaian!T36</f>
        <v>0</v>
      </c>
      <c r="V41" s="503">
        <f>penilaian!U36</f>
        <v>0</v>
      </c>
      <c r="W41" s="505" t="str">
        <f>penilaian!V36</f>
        <v>Kesambi</v>
      </c>
      <c r="X41" s="505">
        <f>penilaian!W36</f>
        <v>0</v>
      </c>
      <c r="Y41" s="505">
        <f>penilaian!X36</f>
        <v>0</v>
      </c>
      <c r="Z41" s="505">
        <f>penilaian!Y36</f>
        <v>2</v>
      </c>
      <c r="AA41" s="505">
        <f>penilaian!Z36</f>
        <v>0</v>
      </c>
      <c r="AB41" s="505">
        <f>penilaian!AA36</f>
        <v>0</v>
      </c>
      <c r="AC41" s="519">
        <f>penilaian!AB36</f>
        <v>0</v>
      </c>
      <c r="AD41" s="505">
        <f>penilaian!AC36</f>
        <v>0</v>
      </c>
      <c r="AE41" s="505">
        <f>penilaian!AD36</f>
        <v>0</v>
      </c>
      <c r="AF41" s="505">
        <f>penilaian!AE36</f>
        <v>0</v>
      </c>
      <c r="AG41" s="519">
        <f>penilaian!AF36</f>
        <v>0</v>
      </c>
      <c r="AH41" s="519">
        <f>penilaian!AG36</f>
        <v>0</v>
      </c>
      <c r="AI41" s="520">
        <f>penilaian!AH36</f>
        <v>0</v>
      </c>
      <c r="AJ41" s="520">
        <f>penilaian!AI36</f>
        <v>0</v>
      </c>
      <c r="AK41" s="520">
        <f>penilaian!AJ36</f>
        <v>0</v>
      </c>
      <c r="AL41" s="517">
        <f>penilaian!AK36</f>
        <v>0</v>
      </c>
      <c r="AM41" s="517">
        <f>penilaian!AL36</f>
        <v>0</v>
      </c>
      <c r="AN41" s="517">
        <f>penilaian!AM36</f>
        <v>20000</v>
      </c>
      <c r="AO41" s="517">
        <f>penilaian!AN36</f>
        <v>40000</v>
      </c>
      <c r="AP41" s="517">
        <f>penilaian!AO36</f>
        <v>0</v>
      </c>
      <c r="AQ41" s="521">
        <f>penilaian!AP36</f>
        <v>0</v>
      </c>
      <c r="AR41" s="517">
        <f>penilaian!AQ36</f>
        <v>0</v>
      </c>
      <c r="AS41" s="517">
        <f>penilaian!AR36</f>
        <v>0</v>
      </c>
      <c r="AT41" s="517">
        <f>penilaian!AS36</f>
        <v>0</v>
      </c>
      <c r="AU41" s="517">
        <f>penilaian!AT36</f>
        <v>0</v>
      </c>
      <c r="AV41" s="517">
        <f>penilaian!AU36</f>
        <v>0</v>
      </c>
      <c r="AW41" s="521">
        <f>penilaian!AV36</f>
        <v>0</v>
      </c>
      <c r="AX41" s="521">
        <f>penilaian!AW36</f>
        <v>0</v>
      </c>
    </row>
    <row r="42" spans="2:50" ht="15.75">
      <c r="B42" s="157">
        <f>penilaian!A37</f>
        <v>0</v>
      </c>
      <c r="C42" s="168">
        <f>penilaian!B37</f>
        <v>0</v>
      </c>
      <c r="D42" s="489">
        <f>penilaian!C37</f>
        <v>0</v>
      </c>
      <c r="E42" s="168">
        <f>penilaian!D37</f>
        <v>0</v>
      </c>
      <c r="F42" s="185">
        <f>penilaian!E37</f>
        <v>0</v>
      </c>
      <c r="G42" s="180">
        <f>penilaian!F37</f>
        <v>0</v>
      </c>
      <c r="H42" s="168">
        <f>penilaian!G37</f>
        <v>0</v>
      </c>
      <c r="I42" s="168">
        <f>penilaian!H37</f>
        <v>0</v>
      </c>
      <c r="J42" s="181">
        <f>penilaian!I37</f>
        <v>0</v>
      </c>
      <c r="K42" s="157">
        <f>penilaian!J37</f>
        <v>0</v>
      </c>
      <c r="L42" s="182">
        <f>penilaian!K37</f>
        <v>0</v>
      </c>
      <c r="M42" s="186">
        <f>penilaian!L37</f>
        <v>0</v>
      </c>
      <c r="N42" s="187">
        <f>penilaian!M37</f>
        <v>0</v>
      </c>
      <c r="O42" s="157">
        <f>penilaian!N37</f>
        <v>0</v>
      </c>
      <c r="P42" s="183">
        <f>penilaian!O37</f>
        <v>0</v>
      </c>
      <c r="Q42" s="516">
        <f>penilaian!P37</f>
        <v>0</v>
      </c>
      <c r="R42" s="516">
        <f>penilaian!Q37</f>
        <v>0</v>
      </c>
      <c r="S42" s="505">
        <f>penilaian!R37</f>
        <v>0</v>
      </c>
      <c r="T42" s="519">
        <f>penilaian!S37</f>
        <v>0</v>
      </c>
      <c r="U42" s="505">
        <f>penilaian!T37</f>
        <v>0</v>
      </c>
      <c r="V42" s="503">
        <f>penilaian!U37</f>
        <v>9</v>
      </c>
      <c r="W42" s="505" t="str">
        <f>penilaian!V37</f>
        <v>Talas</v>
      </c>
      <c r="X42" s="505">
        <f>penilaian!W37</f>
        <v>0</v>
      </c>
      <c r="Y42" s="505">
        <f>penilaian!X37</f>
        <v>150</v>
      </c>
      <c r="Z42" s="505">
        <f>penilaian!Y37</f>
        <v>0</v>
      </c>
      <c r="AA42" s="505">
        <f>penilaian!Z37</f>
        <v>0</v>
      </c>
      <c r="AB42" s="505">
        <f>penilaian!AA37</f>
        <v>0</v>
      </c>
      <c r="AC42" s="519">
        <f>penilaian!AB37</f>
        <v>0</v>
      </c>
      <c r="AD42" s="505">
        <f>penilaian!AC37</f>
        <v>0</v>
      </c>
      <c r="AE42" s="505">
        <f>penilaian!AD37</f>
        <v>0</v>
      </c>
      <c r="AF42" s="505">
        <f>penilaian!AE37</f>
        <v>0</v>
      </c>
      <c r="AG42" s="519">
        <f>penilaian!AF37</f>
        <v>0</v>
      </c>
      <c r="AH42" s="519">
        <f>penilaian!AG37</f>
        <v>0</v>
      </c>
      <c r="AI42" s="520">
        <f>penilaian!AH37</f>
        <v>0</v>
      </c>
      <c r="AJ42" s="520">
        <f>penilaian!AI37</f>
        <v>0</v>
      </c>
      <c r="AK42" s="520">
        <f>penilaian!AJ37</f>
        <v>0</v>
      </c>
      <c r="AL42" s="517">
        <f>penilaian!AK37</f>
        <v>0</v>
      </c>
      <c r="AM42" s="517">
        <f>penilaian!AL37</f>
        <v>0</v>
      </c>
      <c r="AN42" s="517">
        <f>penilaian!AM37</f>
        <v>375</v>
      </c>
      <c r="AO42" s="517">
        <f>penilaian!AN37</f>
        <v>56250</v>
      </c>
      <c r="AP42" s="517">
        <f>penilaian!AO37</f>
        <v>0</v>
      </c>
      <c r="AQ42" s="521">
        <f>penilaian!AP37</f>
        <v>0</v>
      </c>
      <c r="AR42" s="517">
        <f>penilaian!AQ37</f>
        <v>0</v>
      </c>
      <c r="AS42" s="517">
        <f>penilaian!AR37</f>
        <v>0</v>
      </c>
      <c r="AT42" s="517">
        <f>penilaian!AS37</f>
        <v>0</v>
      </c>
      <c r="AU42" s="517">
        <f>penilaian!AT37</f>
        <v>0</v>
      </c>
      <c r="AV42" s="517">
        <f>penilaian!AU37</f>
        <v>0</v>
      </c>
      <c r="AW42" s="521">
        <f>penilaian!AV37</f>
        <v>0</v>
      </c>
      <c r="AX42" s="521">
        <f>penilaian!AW37</f>
        <v>0</v>
      </c>
    </row>
    <row r="43" spans="2:50" ht="15.75">
      <c r="B43" s="157">
        <f>penilaian!A38</f>
        <v>0</v>
      </c>
      <c r="C43" s="168">
        <f>penilaian!B38</f>
        <v>0</v>
      </c>
      <c r="D43" s="489">
        <f>penilaian!C38</f>
        <v>0</v>
      </c>
      <c r="E43" s="168">
        <f>penilaian!D38</f>
        <v>0</v>
      </c>
      <c r="F43" s="185">
        <f>penilaian!E38</f>
        <v>0</v>
      </c>
      <c r="G43" s="180">
        <f>penilaian!F38</f>
        <v>0</v>
      </c>
      <c r="H43" s="168">
        <f>penilaian!G38</f>
        <v>0</v>
      </c>
      <c r="I43" s="168">
        <f>penilaian!H38</f>
        <v>0</v>
      </c>
      <c r="J43" s="181">
        <f>penilaian!I38</f>
        <v>0</v>
      </c>
      <c r="K43" s="157">
        <f>penilaian!J38</f>
        <v>0</v>
      </c>
      <c r="L43" s="182">
        <f>penilaian!K38</f>
        <v>0</v>
      </c>
      <c r="M43" s="186">
        <f>penilaian!L38</f>
        <v>0</v>
      </c>
      <c r="N43" s="187">
        <f>penilaian!M38</f>
        <v>0</v>
      </c>
      <c r="O43" s="157">
        <f>penilaian!N38</f>
        <v>0</v>
      </c>
      <c r="P43" s="183">
        <f>penilaian!O38</f>
        <v>0</v>
      </c>
      <c r="Q43" s="516">
        <f>penilaian!P38</f>
        <v>0</v>
      </c>
      <c r="R43" s="516">
        <f>penilaian!Q38</f>
        <v>0</v>
      </c>
      <c r="S43" s="505">
        <f>penilaian!R38</f>
        <v>0</v>
      </c>
      <c r="T43" s="519">
        <f>penilaian!S38</f>
        <v>0</v>
      </c>
      <c r="U43" s="505">
        <f>penilaian!T38</f>
        <v>0</v>
      </c>
      <c r="V43" s="503">
        <f>penilaian!U38</f>
        <v>0</v>
      </c>
      <c r="W43" s="505" t="str">
        <f>penilaian!V38</f>
        <v>Talas</v>
      </c>
      <c r="X43" s="505">
        <f>penilaian!W38</f>
        <v>0</v>
      </c>
      <c r="Y43" s="505">
        <f>penilaian!X38</f>
        <v>0</v>
      </c>
      <c r="Z43" s="505">
        <f>penilaian!Y38</f>
        <v>50</v>
      </c>
      <c r="AA43" s="505">
        <f>penilaian!Z38</f>
        <v>0</v>
      </c>
      <c r="AB43" s="505">
        <f>penilaian!AA38</f>
        <v>0</v>
      </c>
      <c r="AC43" s="519">
        <f>penilaian!AB38</f>
        <v>0</v>
      </c>
      <c r="AD43" s="505">
        <f>penilaian!AC38</f>
        <v>0</v>
      </c>
      <c r="AE43" s="505">
        <f>penilaian!AD38</f>
        <v>0</v>
      </c>
      <c r="AF43" s="505">
        <f>penilaian!AE38</f>
        <v>0</v>
      </c>
      <c r="AG43" s="519">
        <f>penilaian!AF38</f>
        <v>0</v>
      </c>
      <c r="AH43" s="519">
        <f>penilaian!AG38</f>
        <v>0</v>
      </c>
      <c r="AI43" s="520">
        <f>penilaian!AH38</f>
        <v>0</v>
      </c>
      <c r="AJ43" s="520">
        <f>penilaian!AI38</f>
        <v>0</v>
      </c>
      <c r="AK43" s="520">
        <f>penilaian!AJ38</f>
        <v>0</v>
      </c>
      <c r="AL43" s="517">
        <f>penilaian!AK38</f>
        <v>0</v>
      </c>
      <c r="AM43" s="517">
        <f>penilaian!AL38</f>
        <v>0</v>
      </c>
      <c r="AN43" s="517">
        <f>penilaian!AM38</f>
        <v>300</v>
      </c>
      <c r="AO43" s="517">
        <f>penilaian!AN38</f>
        <v>15000</v>
      </c>
      <c r="AP43" s="517">
        <f>penilaian!AO38</f>
        <v>0</v>
      </c>
      <c r="AQ43" s="521">
        <f>penilaian!AP38</f>
        <v>0</v>
      </c>
      <c r="AR43" s="517">
        <f>penilaian!AQ38</f>
        <v>0</v>
      </c>
      <c r="AS43" s="517">
        <f>penilaian!AR38</f>
        <v>0</v>
      </c>
      <c r="AT43" s="517">
        <f>penilaian!AS38</f>
        <v>0</v>
      </c>
      <c r="AU43" s="517">
        <f>penilaian!AT38</f>
        <v>0</v>
      </c>
      <c r="AV43" s="517">
        <f>penilaian!AU38</f>
        <v>0</v>
      </c>
      <c r="AW43" s="521">
        <f>penilaian!AV38</f>
        <v>0</v>
      </c>
      <c r="AX43" s="521">
        <f>penilaian!AW38</f>
        <v>0</v>
      </c>
    </row>
    <row r="44" spans="2:50" ht="15.75">
      <c r="B44" s="157">
        <f>penilaian!A39</f>
        <v>0</v>
      </c>
      <c r="C44" s="168">
        <f>penilaian!B39</f>
        <v>0</v>
      </c>
      <c r="D44" s="489">
        <f>penilaian!C39</f>
        <v>0</v>
      </c>
      <c r="E44" s="168">
        <f>penilaian!D39</f>
        <v>0</v>
      </c>
      <c r="F44" s="185">
        <f>penilaian!E39</f>
        <v>0</v>
      </c>
      <c r="G44" s="180">
        <f>penilaian!F39</f>
        <v>0</v>
      </c>
      <c r="H44" s="168">
        <f>penilaian!G39</f>
        <v>0</v>
      </c>
      <c r="I44" s="168">
        <f>penilaian!H39</f>
        <v>0</v>
      </c>
      <c r="J44" s="181">
        <f>penilaian!I39</f>
        <v>0</v>
      </c>
      <c r="K44" s="157">
        <f>penilaian!J39</f>
        <v>0</v>
      </c>
      <c r="L44" s="182">
        <f>penilaian!K39</f>
        <v>0</v>
      </c>
      <c r="M44" s="186">
        <f>penilaian!L39</f>
        <v>0</v>
      </c>
      <c r="N44" s="187">
        <f>penilaian!M39</f>
        <v>0</v>
      </c>
      <c r="O44" s="157">
        <f>penilaian!N39</f>
        <v>0</v>
      </c>
      <c r="P44" s="183">
        <f>penilaian!O39</f>
        <v>0</v>
      </c>
      <c r="Q44" s="516">
        <f>penilaian!P39</f>
        <v>0</v>
      </c>
      <c r="R44" s="516">
        <f>penilaian!Q39</f>
        <v>0</v>
      </c>
      <c r="S44" s="505">
        <f>penilaian!R39</f>
        <v>0</v>
      </c>
      <c r="T44" s="519">
        <f>penilaian!S39</f>
        <v>0</v>
      </c>
      <c r="U44" s="505">
        <f>penilaian!T39</f>
        <v>0</v>
      </c>
      <c r="V44" s="503">
        <f>penilaian!U39</f>
        <v>10</v>
      </c>
      <c r="W44" s="505" t="str">
        <f>penilaian!V39</f>
        <v>Bengle</v>
      </c>
      <c r="X44" s="505">
        <f>penilaian!W39</f>
        <v>0</v>
      </c>
      <c r="Y44" s="505">
        <f>penilaian!X39</f>
        <v>0</v>
      </c>
      <c r="Z44" s="505">
        <f>penilaian!Y39</f>
        <v>100</v>
      </c>
      <c r="AA44" s="505">
        <f>penilaian!Z39</f>
        <v>0</v>
      </c>
      <c r="AB44" s="505">
        <f>penilaian!AA39</f>
        <v>0</v>
      </c>
      <c r="AC44" s="519">
        <f>penilaian!AB39</f>
        <v>0</v>
      </c>
      <c r="AD44" s="505">
        <f>penilaian!AC39</f>
        <v>0</v>
      </c>
      <c r="AE44" s="505">
        <f>penilaian!AD39</f>
        <v>0</v>
      </c>
      <c r="AF44" s="505">
        <f>penilaian!AE39</f>
        <v>0</v>
      </c>
      <c r="AG44" s="519">
        <f>penilaian!AF39</f>
        <v>0</v>
      </c>
      <c r="AH44" s="519">
        <f>penilaian!AG39</f>
        <v>0</v>
      </c>
      <c r="AI44" s="520">
        <f>penilaian!AH39</f>
        <v>0</v>
      </c>
      <c r="AJ44" s="520">
        <f>penilaian!AI39</f>
        <v>0</v>
      </c>
      <c r="AK44" s="520">
        <f>penilaian!AJ39</f>
        <v>0</v>
      </c>
      <c r="AL44" s="517">
        <f>penilaian!AK39</f>
        <v>0</v>
      </c>
      <c r="AM44" s="517">
        <f>penilaian!AL39</f>
        <v>0</v>
      </c>
      <c r="AN44" s="517">
        <f>penilaian!AM39</f>
        <v>125000</v>
      </c>
      <c r="AO44" s="517">
        <f>penilaian!AN39</f>
        <v>12500000</v>
      </c>
      <c r="AP44" s="517">
        <f>penilaian!AO39</f>
        <v>0</v>
      </c>
      <c r="AQ44" s="521">
        <f>penilaian!AP39</f>
        <v>0</v>
      </c>
      <c r="AR44" s="517">
        <f>penilaian!AQ39</f>
        <v>0</v>
      </c>
      <c r="AS44" s="517">
        <f>penilaian!AR39</f>
        <v>0</v>
      </c>
      <c r="AT44" s="517">
        <f>penilaian!AS39</f>
        <v>0</v>
      </c>
      <c r="AU44" s="517">
        <f>penilaian!AT39</f>
        <v>0</v>
      </c>
      <c r="AV44" s="517">
        <f>penilaian!AU39</f>
        <v>0</v>
      </c>
      <c r="AW44" s="521">
        <f>penilaian!AV39</f>
        <v>0</v>
      </c>
      <c r="AX44" s="521">
        <f>penilaian!AW39</f>
        <v>0</v>
      </c>
    </row>
    <row r="45" spans="2:50" ht="15.75">
      <c r="B45" s="157">
        <f>penilaian!A40</f>
        <v>0</v>
      </c>
      <c r="C45" s="168">
        <f>penilaian!B40</f>
        <v>0</v>
      </c>
      <c r="D45" s="489">
        <f>penilaian!C40</f>
        <v>0</v>
      </c>
      <c r="E45" s="168">
        <f>penilaian!D40</f>
        <v>0</v>
      </c>
      <c r="F45" s="185">
        <f>penilaian!E40</f>
        <v>0</v>
      </c>
      <c r="G45" s="180">
        <f>penilaian!F40</f>
        <v>0</v>
      </c>
      <c r="H45" s="168">
        <f>penilaian!G40</f>
        <v>0</v>
      </c>
      <c r="I45" s="168">
        <f>penilaian!H40</f>
        <v>0</v>
      </c>
      <c r="J45" s="181">
        <f>penilaian!I40</f>
        <v>0</v>
      </c>
      <c r="K45" s="157">
        <f>penilaian!J40</f>
        <v>0</v>
      </c>
      <c r="L45" s="182">
        <f>penilaian!K40</f>
        <v>0</v>
      </c>
      <c r="M45" s="186">
        <f>penilaian!L40</f>
        <v>0</v>
      </c>
      <c r="N45" s="187">
        <f>penilaian!M40</f>
        <v>0</v>
      </c>
      <c r="O45" s="157">
        <f>penilaian!N40</f>
        <v>0</v>
      </c>
      <c r="P45" s="183">
        <f>penilaian!O40</f>
        <v>0</v>
      </c>
      <c r="Q45" s="516">
        <f>penilaian!P40</f>
        <v>0</v>
      </c>
      <c r="R45" s="516">
        <f>penilaian!Q40</f>
        <v>0</v>
      </c>
      <c r="S45" s="505">
        <f>penilaian!R40</f>
        <v>0</v>
      </c>
      <c r="T45" s="519">
        <f>penilaian!S40</f>
        <v>0</v>
      </c>
      <c r="U45" s="505">
        <f>penilaian!T40</f>
        <v>0</v>
      </c>
      <c r="V45" s="503">
        <f>penilaian!U40</f>
        <v>11</v>
      </c>
      <c r="W45" s="505" t="str">
        <f>penilaian!V40</f>
        <v>Sereh</v>
      </c>
      <c r="X45" s="505">
        <f>penilaian!W40</f>
        <v>0</v>
      </c>
      <c r="Y45" s="505">
        <f>penilaian!X40</f>
        <v>10</v>
      </c>
      <c r="Z45" s="505">
        <f>penilaian!Y40</f>
        <v>0</v>
      </c>
      <c r="AA45" s="505">
        <f>penilaian!Z40</f>
        <v>0</v>
      </c>
      <c r="AB45" s="505">
        <f>penilaian!AA40</f>
        <v>0</v>
      </c>
      <c r="AC45" s="519">
        <f>penilaian!AB40</f>
        <v>0</v>
      </c>
      <c r="AD45" s="505">
        <f>penilaian!AC40</f>
        <v>0</v>
      </c>
      <c r="AE45" s="505">
        <f>penilaian!AD40</f>
        <v>0</v>
      </c>
      <c r="AF45" s="505">
        <f>penilaian!AE40</f>
        <v>0</v>
      </c>
      <c r="AG45" s="519">
        <f>penilaian!AF40</f>
        <v>0</v>
      </c>
      <c r="AH45" s="519">
        <f>penilaian!AG40</f>
        <v>0</v>
      </c>
      <c r="AI45" s="520">
        <f>penilaian!AH40</f>
        <v>0</v>
      </c>
      <c r="AJ45" s="520">
        <f>penilaian!AI40</f>
        <v>0</v>
      </c>
      <c r="AK45" s="520">
        <f>penilaian!AJ40</f>
        <v>0</v>
      </c>
      <c r="AL45" s="517">
        <f>penilaian!AK40</f>
        <v>0</v>
      </c>
      <c r="AM45" s="517">
        <f>penilaian!AL40</f>
        <v>0</v>
      </c>
      <c r="AN45" s="517">
        <f>penilaian!AM40</f>
        <v>825</v>
      </c>
      <c r="AO45" s="517">
        <f>penilaian!AN40</f>
        <v>8250</v>
      </c>
      <c r="AP45" s="517">
        <f>penilaian!AO40</f>
        <v>0</v>
      </c>
      <c r="AQ45" s="521">
        <f>penilaian!AP40</f>
        <v>0</v>
      </c>
      <c r="AR45" s="517">
        <f>penilaian!AQ40</f>
        <v>0</v>
      </c>
      <c r="AS45" s="517">
        <f>penilaian!AR40</f>
        <v>0</v>
      </c>
      <c r="AT45" s="517">
        <f>penilaian!AS40</f>
        <v>0</v>
      </c>
      <c r="AU45" s="517">
        <f>penilaian!AT40</f>
        <v>0</v>
      </c>
      <c r="AV45" s="517">
        <f>penilaian!AU40</f>
        <v>0</v>
      </c>
      <c r="AW45" s="521">
        <f>penilaian!AV40</f>
        <v>0</v>
      </c>
      <c r="AX45" s="521">
        <f>penilaian!AW40</f>
        <v>0</v>
      </c>
    </row>
    <row r="46" spans="2:50" ht="15.75">
      <c r="B46" s="157">
        <f>penilaian!A41</f>
        <v>0</v>
      </c>
      <c r="C46" s="168">
        <f>penilaian!B41</f>
        <v>0</v>
      </c>
      <c r="D46" s="489">
        <f>penilaian!C41</f>
        <v>0</v>
      </c>
      <c r="E46" s="168">
        <f>penilaian!D41</f>
        <v>0</v>
      </c>
      <c r="F46" s="185">
        <f>penilaian!E41</f>
        <v>0</v>
      </c>
      <c r="G46" s="180">
        <f>penilaian!F41</f>
        <v>0</v>
      </c>
      <c r="H46" s="168">
        <f>penilaian!G41</f>
        <v>0</v>
      </c>
      <c r="I46" s="168">
        <f>penilaian!H41</f>
        <v>0</v>
      </c>
      <c r="J46" s="181">
        <f>penilaian!I41</f>
        <v>0</v>
      </c>
      <c r="K46" s="157">
        <f>penilaian!J41</f>
        <v>0</v>
      </c>
      <c r="L46" s="182">
        <f>penilaian!K41</f>
        <v>0</v>
      </c>
      <c r="M46" s="186">
        <f>penilaian!L41</f>
        <v>0</v>
      </c>
      <c r="N46" s="187">
        <f>penilaian!M41</f>
        <v>0</v>
      </c>
      <c r="O46" s="157">
        <f>penilaian!N41</f>
        <v>0</v>
      </c>
      <c r="P46" s="183">
        <f>penilaian!O41</f>
        <v>0</v>
      </c>
      <c r="Q46" s="516">
        <f>penilaian!P41</f>
        <v>0</v>
      </c>
      <c r="R46" s="516">
        <f>penilaian!Q41</f>
        <v>0</v>
      </c>
      <c r="S46" s="505">
        <f>penilaian!R41</f>
        <v>0</v>
      </c>
      <c r="T46" s="519">
        <f>penilaian!S41</f>
        <v>0</v>
      </c>
      <c r="U46" s="505">
        <f>penilaian!T41</f>
        <v>0</v>
      </c>
      <c r="V46" s="503">
        <f>penilaian!U41</f>
        <v>12</v>
      </c>
      <c r="W46" s="505" t="str">
        <f>penilaian!V41</f>
        <v>Cabe</v>
      </c>
      <c r="X46" s="505">
        <f>penilaian!W41</f>
        <v>4</v>
      </c>
      <c r="Y46" s="505">
        <f>penilaian!X41</f>
        <v>0</v>
      </c>
      <c r="Z46" s="505">
        <f>penilaian!Y41</f>
        <v>0</v>
      </c>
      <c r="AA46" s="505">
        <f>penilaian!Z41</f>
        <v>0</v>
      </c>
      <c r="AB46" s="505">
        <f>penilaian!AA41</f>
        <v>0</v>
      </c>
      <c r="AC46" s="519">
        <f>penilaian!AB41</f>
        <v>0</v>
      </c>
      <c r="AD46" s="505">
        <f>penilaian!AC41</f>
        <v>0</v>
      </c>
      <c r="AE46" s="505">
        <f>penilaian!AD41</f>
        <v>0</v>
      </c>
      <c r="AF46" s="505">
        <f>penilaian!AE41</f>
        <v>0</v>
      </c>
      <c r="AG46" s="519">
        <f>penilaian!AF41</f>
        <v>0</v>
      </c>
      <c r="AH46" s="519">
        <f>penilaian!AG41</f>
        <v>0</v>
      </c>
      <c r="AI46" s="520">
        <f>penilaian!AH41</f>
        <v>0</v>
      </c>
      <c r="AJ46" s="520">
        <f>penilaian!AI41</f>
        <v>0</v>
      </c>
      <c r="AK46" s="520">
        <f>penilaian!AJ41</f>
        <v>0</v>
      </c>
      <c r="AL46" s="517">
        <f>penilaian!AK41</f>
        <v>0</v>
      </c>
      <c r="AM46" s="517">
        <f>penilaian!AL41</f>
        <v>0</v>
      </c>
      <c r="AN46" s="517">
        <f>penilaian!AM41</f>
        <v>4800</v>
      </c>
      <c r="AO46" s="517">
        <f>penilaian!AN41</f>
        <v>19200</v>
      </c>
      <c r="AP46" s="517">
        <f>penilaian!AO41</f>
        <v>0</v>
      </c>
      <c r="AQ46" s="521">
        <f>penilaian!AP41</f>
        <v>0</v>
      </c>
      <c r="AR46" s="517">
        <f>penilaian!AQ41</f>
        <v>0</v>
      </c>
      <c r="AS46" s="517">
        <f>penilaian!AR41</f>
        <v>0</v>
      </c>
      <c r="AT46" s="517">
        <f>penilaian!AS41</f>
        <v>0</v>
      </c>
      <c r="AU46" s="517">
        <f>penilaian!AT41</f>
        <v>0</v>
      </c>
      <c r="AV46" s="517">
        <f>penilaian!AU41</f>
        <v>0</v>
      </c>
      <c r="AW46" s="521">
        <f>penilaian!AV41</f>
        <v>0</v>
      </c>
      <c r="AX46" s="521">
        <f>penilaian!AW41</f>
        <v>0</v>
      </c>
    </row>
    <row r="47" spans="2:50" ht="15.75">
      <c r="B47" s="157">
        <f>penilaian!A42</f>
        <v>0</v>
      </c>
      <c r="C47" s="168">
        <f>penilaian!B42</f>
        <v>0</v>
      </c>
      <c r="D47" s="489">
        <f>penilaian!C42</f>
        <v>0</v>
      </c>
      <c r="E47" s="168">
        <f>penilaian!D42</f>
        <v>0</v>
      </c>
      <c r="F47" s="185">
        <f>penilaian!E42</f>
        <v>0</v>
      </c>
      <c r="G47" s="180">
        <f>penilaian!F42</f>
        <v>0</v>
      </c>
      <c r="H47" s="168">
        <f>penilaian!G42</f>
        <v>0</v>
      </c>
      <c r="I47" s="168">
        <f>penilaian!H42</f>
        <v>0</v>
      </c>
      <c r="J47" s="181">
        <f>penilaian!I42</f>
        <v>0</v>
      </c>
      <c r="K47" s="157">
        <f>penilaian!J42</f>
        <v>0</v>
      </c>
      <c r="L47" s="182">
        <f>penilaian!K42</f>
        <v>0</v>
      </c>
      <c r="M47" s="186">
        <f>penilaian!L42</f>
        <v>0</v>
      </c>
      <c r="N47" s="187">
        <f>penilaian!M42</f>
        <v>0</v>
      </c>
      <c r="O47" s="157">
        <f>penilaian!N42</f>
        <v>0</v>
      </c>
      <c r="P47" s="183">
        <f>penilaian!O42</f>
        <v>0</v>
      </c>
      <c r="Q47" s="516">
        <f>penilaian!P42</f>
        <v>0</v>
      </c>
      <c r="R47" s="516">
        <f>penilaian!Q42</f>
        <v>0</v>
      </c>
      <c r="S47" s="505">
        <f>penilaian!R42</f>
        <v>0</v>
      </c>
      <c r="T47" s="519">
        <f>penilaian!S42</f>
        <v>0</v>
      </c>
      <c r="U47" s="505">
        <f>penilaian!T42</f>
        <v>0</v>
      </c>
      <c r="V47" s="503">
        <f>penilaian!U42</f>
        <v>13</v>
      </c>
      <c r="W47" s="505" t="str">
        <f>penilaian!V42</f>
        <v>Kemangi</v>
      </c>
      <c r="X47" s="505">
        <f>penilaian!W42</f>
        <v>15</v>
      </c>
      <c r="Y47" s="505">
        <f>penilaian!X42</f>
        <v>0</v>
      </c>
      <c r="Z47" s="505">
        <f>penilaian!Y42</f>
        <v>0</v>
      </c>
      <c r="AA47" s="505">
        <f>penilaian!Z42</f>
        <v>0</v>
      </c>
      <c r="AB47" s="505">
        <f>penilaian!AA42</f>
        <v>0</v>
      </c>
      <c r="AC47" s="519">
        <f>penilaian!AB42</f>
        <v>0</v>
      </c>
      <c r="AD47" s="505">
        <f>penilaian!AC42</f>
        <v>0</v>
      </c>
      <c r="AE47" s="505">
        <f>penilaian!AD42</f>
        <v>0</v>
      </c>
      <c r="AF47" s="505">
        <f>penilaian!AE42</f>
        <v>0</v>
      </c>
      <c r="AG47" s="519">
        <f>penilaian!AF42</f>
        <v>0</v>
      </c>
      <c r="AH47" s="519">
        <f>penilaian!AG42</f>
        <v>0</v>
      </c>
      <c r="AI47" s="520">
        <f>penilaian!AH42</f>
        <v>0</v>
      </c>
      <c r="AJ47" s="520">
        <f>penilaian!AI42</f>
        <v>0</v>
      </c>
      <c r="AK47" s="520">
        <f>penilaian!AJ42</f>
        <v>0</v>
      </c>
      <c r="AL47" s="517">
        <f>penilaian!AK42</f>
        <v>0</v>
      </c>
      <c r="AM47" s="517">
        <f>penilaian!AL42</f>
        <v>0</v>
      </c>
      <c r="AN47" s="517">
        <f>penilaian!AM42</f>
        <v>350</v>
      </c>
      <c r="AO47" s="517">
        <f>penilaian!AN42</f>
        <v>5250</v>
      </c>
      <c r="AP47" s="517">
        <f>penilaian!AO42</f>
        <v>0</v>
      </c>
      <c r="AQ47" s="521">
        <f>penilaian!AP42</f>
        <v>0</v>
      </c>
      <c r="AR47" s="517">
        <f>penilaian!AQ42</f>
        <v>0</v>
      </c>
      <c r="AS47" s="517">
        <f>penilaian!AR42</f>
        <v>0</v>
      </c>
      <c r="AT47" s="517">
        <f>penilaian!AS42</f>
        <v>0</v>
      </c>
      <c r="AU47" s="517">
        <f>penilaian!AT42</f>
        <v>0</v>
      </c>
      <c r="AV47" s="517">
        <f>penilaian!AU42</f>
        <v>0</v>
      </c>
      <c r="AW47" s="521">
        <f>penilaian!AV42</f>
        <v>0</v>
      </c>
      <c r="AX47" s="521">
        <f>penilaian!AW42</f>
        <v>0</v>
      </c>
    </row>
    <row r="48" spans="2:50" ht="15.75">
      <c r="B48" s="157">
        <f>penilaian!A43</f>
        <v>0</v>
      </c>
      <c r="C48" s="168">
        <f>penilaian!B43</f>
        <v>0</v>
      </c>
      <c r="D48" s="489">
        <f>penilaian!C43</f>
        <v>0</v>
      </c>
      <c r="E48" s="168">
        <f>penilaian!D43</f>
        <v>0</v>
      </c>
      <c r="F48" s="185">
        <f>penilaian!E43</f>
        <v>0</v>
      </c>
      <c r="G48" s="180">
        <f>penilaian!F43</f>
        <v>0</v>
      </c>
      <c r="H48" s="168">
        <f>penilaian!G43</f>
        <v>0</v>
      </c>
      <c r="I48" s="168">
        <f>penilaian!H43</f>
        <v>0</v>
      </c>
      <c r="J48" s="181">
        <f>penilaian!I43</f>
        <v>0</v>
      </c>
      <c r="K48" s="157">
        <f>penilaian!J43</f>
        <v>0</v>
      </c>
      <c r="L48" s="182">
        <f>penilaian!K43</f>
        <v>0</v>
      </c>
      <c r="M48" s="186">
        <f>penilaian!L43</f>
        <v>0</v>
      </c>
      <c r="N48" s="187">
        <f>penilaian!M43</f>
        <v>0</v>
      </c>
      <c r="O48" s="157">
        <f>penilaian!N43</f>
        <v>0</v>
      </c>
      <c r="P48" s="183">
        <f>penilaian!O43</f>
        <v>0</v>
      </c>
      <c r="Q48" s="516">
        <f>penilaian!P43</f>
        <v>0</v>
      </c>
      <c r="R48" s="516">
        <f>penilaian!Q43</f>
        <v>0</v>
      </c>
      <c r="S48" s="505">
        <f>penilaian!R43</f>
        <v>0</v>
      </c>
      <c r="T48" s="519">
        <f>penilaian!S43</f>
        <v>0</v>
      </c>
      <c r="U48" s="505">
        <f>penilaian!T43</f>
        <v>0</v>
      </c>
      <c r="V48" s="503">
        <f>penilaian!U43</f>
        <v>0</v>
      </c>
      <c r="W48" s="505" t="str">
        <f>penilaian!V43</f>
        <v>Kemangi</v>
      </c>
      <c r="X48" s="505">
        <f>penilaian!W43</f>
        <v>0</v>
      </c>
      <c r="Y48" s="505">
        <f>penilaian!X43</f>
        <v>5</v>
      </c>
      <c r="Z48" s="505">
        <f>penilaian!Y43</f>
        <v>0</v>
      </c>
      <c r="AA48" s="505">
        <f>penilaian!Z43</f>
        <v>0</v>
      </c>
      <c r="AB48" s="505">
        <f>penilaian!AA43</f>
        <v>0</v>
      </c>
      <c r="AC48" s="519">
        <f>penilaian!AB43</f>
        <v>0</v>
      </c>
      <c r="AD48" s="505">
        <f>penilaian!AC43</f>
        <v>0</v>
      </c>
      <c r="AE48" s="505">
        <f>penilaian!AD43</f>
        <v>0</v>
      </c>
      <c r="AF48" s="505">
        <f>penilaian!AE43</f>
        <v>0</v>
      </c>
      <c r="AG48" s="519">
        <f>penilaian!AF43</f>
        <v>0</v>
      </c>
      <c r="AH48" s="519">
        <f>penilaian!AG43</f>
        <v>0</v>
      </c>
      <c r="AI48" s="520">
        <f>penilaian!AH43</f>
        <v>0</v>
      </c>
      <c r="AJ48" s="520">
        <f>penilaian!AI43</f>
        <v>0</v>
      </c>
      <c r="AK48" s="520">
        <f>penilaian!AJ43</f>
        <v>0</v>
      </c>
      <c r="AL48" s="517">
        <f>penilaian!AK43</f>
        <v>0</v>
      </c>
      <c r="AM48" s="517">
        <f>penilaian!AL43</f>
        <v>0</v>
      </c>
      <c r="AN48" s="517">
        <f>penilaian!AM43</f>
        <v>250</v>
      </c>
      <c r="AO48" s="517">
        <f>penilaian!AN43</f>
        <v>1250</v>
      </c>
      <c r="AP48" s="517">
        <f>penilaian!AO43</f>
        <v>0</v>
      </c>
      <c r="AQ48" s="521">
        <f>penilaian!AP43</f>
        <v>0</v>
      </c>
      <c r="AR48" s="517">
        <f>penilaian!AQ43</f>
        <v>0</v>
      </c>
      <c r="AS48" s="517">
        <f>penilaian!AR43</f>
        <v>0</v>
      </c>
      <c r="AT48" s="517">
        <f>penilaian!AS43</f>
        <v>0</v>
      </c>
      <c r="AU48" s="517">
        <f>penilaian!AT43</f>
        <v>0</v>
      </c>
      <c r="AV48" s="517">
        <f>penilaian!AU43</f>
        <v>0</v>
      </c>
      <c r="AW48" s="521">
        <f>penilaian!AV43</f>
        <v>0</v>
      </c>
      <c r="AX48" s="521">
        <f>penilaian!AW43</f>
        <v>0</v>
      </c>
    </row>
    <row r="49" spans="1:50" ht="15.75">
      <c r="B49" s="157">
        <f>penilaian!A44</f>
        <v>0</v>
      </c>
      <c r="C49" s="168">
        <f>penilaian!B44</f>
        <v>0</v>
      </c>
      <c r="D49" s="489">
        <f>penilaian!C44</f>
        <v>0</v>
      </c>
      <c r="E49" s="168">
        <f>penilaian!D44</f>
        <v>0</v>
      </c>
      <c r="F49" s="185">
        <f>penilaian!E44</f>
        <v>0</v>
      </c>
      <c r="G49" s="180">
        <f>penilaian!F44</f>
        <v>0</v>
      </c>
      <c r="H49" s="168">
        <f>penilaian!G44</f>
        <v>0</v>
      </c>
      <c r="I49" s="168">
        <f>penilaian!H44</f>
        <v>0</v>
      </c>
      <c r="J49" s="181">
        <f>penilaian!I44</f>
        <v>0</v>
      </c>
      <c r="K49" s="157">
        <f>penilaian!J44</f>
        <v>0</v>
      </c>
      <c r="L49" s="182">
        <f>penilaian!K44</f>
        <v>0</v>
      </c>
      <c r="M49" s="186">
        <f>penilaian!L44</f>
        <v>0</v>
      </c>
      <c r="N49" s="187">
        <f>penilaian!M44</f>
        <v>0</v>
      </c>
      <c r="O49" s="157">
        <f>penilaian!N44</f>
        <v>0</v>
      </c>
      <c r="P49" s="183">
        <f>penilaian!O44</f>
        <v>0</v>
      </c>
      <c r="Q49" s="516">
        <f>penilaian!P44</f>
        <v>0</v>
      </c>
      <c r="R49" s="516">
        <f>penilaian!Q44</f>
        <v>0</v>
      </c>
      <c r="S49" s="505">
        <f>penilaian!R44</f>
        <v>0</v>
      </c>
      <c r="T49" s="519">
        <f>penilaian!S44</f>
        <v>0</v>
      </c>
      <c r="U49" s="505">
        <f>penilaian!T44</f>
        <v>0</v>
      </c>
      <c r="V49" s="503">
        <f>penilaian!U44</f>
        <v>0</v>
      </c>
      <c r="W49" s="505" t="str">
        <f>penilaian!V44</f>
        <v>Kemangi</v>
      </c>
      <c r="X49" s="505">
        <f>penilaian!W44</f>
        <v>0</v>
      </c>
      <c r="Y49" s="505">
        <f>penilaian!X44</f>
        <v>0</v>
      </c>
      <c r="Z49" s="505">
        <f>penilaian!Y44</f>
        <v>30</v>
      </c>
      <c r="AA49" s="505">
        <f>penilaian!Z44</f>
        <v>0</v>
      </c>
      <c r="AB49" s="505">
        <f>penilaian!AA44</f>
        <v>0</v>
      </c>
      <c r="AC49" s="519">
        <f>penilaian!AB44</f>
        <v>0</v>
      </c>
      <c r="AD49" s="505">
        <f>penilaian!AC44</f>
        <v>0</v>
      </c>
      <c r="AE49" s="505">
        <f>penilaian!AD44</f>
        <v>0</v>
      </c>
      <c r="AF49" s="505">
        <f>penilaian!AE44</f>
        <v>0</v>
      </c>
      <c r="AG49" s="519">
        <f>penilaian!AF44</f>
        <v>0</v>
      </c>
      <c r="AH49" s="519">
        <f>penilaian!AG44</f>
        <v>0</v>
      </c>
      <c r="AI49" s="520">
        <f>penilaian!AH44</f>
        <v>0</v>
      </c>
      <c r="AJ49" s="520">
        <f>penilaian!AI44</f>
        <v>0</v>
      </c>
      <c r="AK49" s="520">
        <f>penilaian!AJ44</f>
        <v>0</v>
      </c>
      <c r="AL49" s="517">
        <f>penilaian!AK44</f>
        <v>0</v>
      </c>
      <c r="AM49" s="517">
        <f>penilaian!AL44</f>
        <v>0</v>
      </c>
      <c r="AN49" s="517">
        <f>penilaian!AM44</f>
        <v>200</v>
      </c>
      <c r="AO49" s="517">
        <f>penilaian!AN44</f>
        <v>6000</v>
      </c>
      <c r="AP49" s="517">
        <f>penilaian!AO44</f>
        <v>0</v>
      </c>
      <c r="AQ49" s="521">
        <f>penilaian!AP44</f>
        <v>0</v>
      </c>
      <c r="AR49" s="517">
        <f>penilaian!AQ44</f>
        <v>0</v>
      </c>
      <c r="AS49" s="517">
        <f>penilaian!AR44</f>
        <v>0</v>
      </c>
      <c r="AT49" s="517">
        <f>penilaian!AS44</f>
        <v>0</v>
      </c>
      <c r="AU49" s="517">
        <f>penilaian!AT44</f>
        <v>0</v>
      </c>
      <c r="AV49" s="517">
        <f>penilaian!AU44</f>
        <v>0</v>
      </c>
      <c r="AW49" s="521">
        <f>penilaian!AV44</f>
        <v>0</v>
      </c>
      <c r="AX49" s="521">
        <f>penilaian!AW44</f>
        <v>0</v>
      </c>
    </row>
    <row r="50" spans="1:50" ht="15.75">
      <c r="B50" s="157">
        <f>penilaian!A45</f>
        <v>0</v>
      </c>
      <c r="C50" s="168">
        <f>penilaian!B45</f>
        <v>0</v>
      </c>
      <c r="D50" s="489">
        <f>penilaian!C45</f>
        <v>0</v>
      </c>
      <c r="E50" s="168">
        <f>penilaian!D45</f>
        <v>0</v>
      </c>
      <c r="F50" s="185">
        <f>penilaian!E45</f>
        <v>0</v>
      </c>
      <c r="G50" s="180">
        <f>penilaian!F45</f>
        <v>0</v>
      </c>
      <c r="H50" s="168">
        <f>penilaian!G45</f>
        <v>0</v>
      </c>
      <c r="I50" s="168">
        <f>penilaian!H45</f>
        <v>0</v>
      </c>
      <c r="J50" s="181">
        <f>penilaian!I45</f>
        <v>0</v>
      </c>
      <c r="K50" s="157">
        <f>penilaian!J45</f>
        <v>0</v>
      </c>
      <c r="L50" s="182">
        <f>penilaian!K45</f>
        <v>0</v>
      </c>
      <c r="M50" s="186">
        <f>penilaian!L45</f>
        <v>0</v>
      </c>
      <c r="N50" s="187">
        <f>penilaian!M45</f>
        <v>0</v>
      </c>
      <c r="O50" s="157">
        <f>penilaian!N45</f>
        <v>0</v>
      </c>
      <c r="P50" s="183">
        <f>penilaian!O45</f>
        <v>0</v>
      </c>
      <c r="Q50" s="516">
        <f>penilaian!P45</f>
        <v>0</v>
      </c>
      <c r="R50" s="516">
        <f>penilaian!Q45</f>
        <v>0</v>
      </c>
      <c r="S50" s="505">
        <f>penilaian!R45</f>
        <v>0</v>
      </c>
      <c r="T50" s="519">
        <f>penilaian!S45</f>
        <v>0</v>
      </c>
      <c r="U50" s="505">
        <f>penilaian!T45</f>
        <v>0</v>
      </c>
      <c r="V50" s="503">
        <f>penilaian!U45</f>
        <v>14</v>
      </c>
      <c r="W50" s="505" t="str">
        <f>penilaian!V45</f>
        <v>Sarikaya</v>
      </c>
      <c r="X50" s="505">
        <f>penilaian!W45</f>
        <v>0</v>
      </c>
      <c r="Y50" s="505">
        <f>penilaian!X45</f>
        <v>2</v>
      </c>
      <c r="Z50" s="505">
        <f>penilaian!Y45</f>
        <v>0</v>
      </c>
      <c r="AA50" s="505">
        <f>penilaian!Z45</f>
        <v>0</v>
      </c>
      <c r="AB50" s="505">
        <f>penilaian!AA45</f>
        <v>0</v>
      </c>
      <c r="AC50" s="519">
        <f>penilaian!AB45</f>
        <v>0</v>
      </c>
      <c r="AD50" s="505">
        <f>penilaian!AC45</f>
        <v>0</v>
      </c>
      <c r="AE50" s="505">
        <f>penilaian!AD45</f>
        <v>0</v>
      </c>
      <c r="AF50" s="505">
        <f>penilaian!AE45</f>
        <v>0</v>
      </c>
      <c r="AG50" s="519">
        <f>penilaian!AF45</f>
        <v>0</v>
      </c>
      <c r="AH50" s="519">
        <f>penilaian!AG45</f>
        <v>0</v>
      </c>
      <c r="AI50" s="520">
        <f>penilaian!AH45</f>
        <v>0</v>
      </c>
      <c r="AJ50" s="520">
        <f>penilaian!AI45</f>
        <v>0</v>
      </c>
      <c r="AK50" s="520">
        <f>penilaian!AJ45</f>
        <v>0</v>
      </c>
      <c r="AL50" s="517">
        <f>penilaian!AK45</f>
        <v>0</v>
      </c>
      <c r="AM50" s="517">
        <f>penilaian!AL45</f>
        <v>0</v>
      </c>
      <c r="AN50" s="517">
        <f>penilaian!AM45</f>
        <v>12700</v>
      </c>
      <c r="AO50" s="517">
        <f>penilaian!AN45</f>
        <v>25400</v>
      </c>
      <c r="AP50" s="517">
        <f>penilaian!AO45</f>
        <v>0</v>
      </c>
      <c r="AQ50" s="521">
        <f>penilaian!AP45</f>
        <v>0</v>
      </c>
      <c r="AR50" s="517">
        <f>penilaian!AQ45</f>
        <v>0</v>
      </c>
      <c r="AS50" s="517">
        <f>penilaian!AR45</f>
        <v>0</v>
      </c>
      <c r="AT50" s="517">
        <f>penilaian!AS45</f>
        <v>0</v>
      </c>
      <c r="AU50" s="517">
        <f>penilaian!AT45</f>
        <v>0</v>
      </c>
      <c r="AV50" s="517">
        <f>penilaian!AU45</f>
        <v>0</v>
      </c>
      <c r="AW50" s="521">
        <f>penilaian!AV45</f>
        <v>0</v>
      </c>
      <c r="AX50" s="521">
        <f>penilaian!AW45</f>
        <v>0</v>
      </c>
    </row>
    <row r="51" spans="1:50" ht="15.75">
      <c r="B51" s="157">
        <f>penilaian!A46</f>
        <v>0</v>
      </c>
      <c r="C51" s="168">
        <f>penilaian!B46</f>
        <v>0</v>
      </c>
      <c r="D51" s="489">
        <f>penilaian!C46</f>
        <v>0</v>
      </c>
      <c r="E51" s="168">
        <f>penilaian!D46</f>
        <v>0</v>
      </c>
      <c r="F51" s="185">
        <f>penilaian!E46</f>
        <v>0</v>
      </c>
      <c r="G51" s="180">
        <f>penilaian!F46</f>
        <v>0</v>
      </c>
      <c r="H51" s="168">
        <f>penilaian!G46</f>
        <v>0</v>
      </c>
      <c r="I51" s="168">
        <f>penilaian!H46</f>
        <v>0</v>
      </c>
      <c r="J51" s="181">
        <f>penilaian!I46</f>
        <v>0</v>
      </c>
      <c r="K51" s="157">
        <f>penilaian!J46</f>
        <v>0</v>
      </c>
      <c r="L51" s="182">
        <f>penilaian!K46</f>
        <v>0</v>
      </c>
      <c r="M51" s="186">
        <f>penilaian!L46</f>
        <v>0</v>
      </c>
      <c r="N51" s="187">
        <f>penilaian!M46</f>
        <v>0</v>
      </c>
      <c r="O51" s="157">
        <f>penilaian!N46</f>
        <v>0</v>
      </c>
      <c r="P51" s="183">
        <f>penilaian!O46</f>
        <v>0</v>
      </c>
      <c r="Q51" s="516">
        <f>penilaian!P46</f>
        <v>0</v>
      </c>
      <c r="R51" s="516">
        <f>penilaian!Q46</f>
        <v>0</v>
      </c>
      <c r="S51" s="505">
        <f>penilaian!R46</f>
        <v>0</v>
      </c>
      <c r="T51" s="519">
        <f>penilaian!S46</f>
        <v>0</v>
      </c>
      <c r="U51" s="505">
        <f>penilaian!T46</f>
        <v>0</v>
      </c>
      <c r="V51" s="503">
        <f>penilaian!U46</f>
        <v>15</v>
      </c>
      <c r="W51" s="505" t="str">
        <f>penilaian!V46</f>
        <v>Kembang</v>
      </c>
      <c r="X51" s="505">
        <f>penilaian!W46</f>
        <v>0</v>
      </c>
      <c r="Y51" s="505">
        <f>penilaian!X46</f>
        <v>150</v>
      </c>
      <c r="Z51" s="505">
        <f>penilaian!Y46</f>
        <v>0</v>
      </c>
      <c r="AA51" s="505">
        <f>penilaian!Z46</f>
        <v>0</v>
      </c>
      <c r="AB51" s="505">
        <f>penilaian!AA46</f>
        <v>0</v>
      </c>
      <c r="AC51" s="519">
        <f>penilaian!AB46</f>
        <v>0</v>
      </c>
      <c r="AD51" s="505">
        <f>penilaian!AC46</f>
        <v>0</v>
      </c>
      <c r="AE51" s="505">
        <f>penilaian!AD46</f>
        <v>0</v>
      </c>
      <c r="AF51" s="505">
        <f>penilaian!AE46</f>
        <v>0</v>
      </c>
      <c r="AG51" s="519">
        <f>penilaian!AF46</f>
        <v>0</v>
      </c>
      <c r="AH51" s="519">
        <f>penilaian!AG46</f>
        <v>0</v>
      </c>
      <c r="AI51" s="520">
        <f>penilaian!AH46</f>
        <v>0</v>
      </c>
      <c r="AJ51" s="520">
        <f>penilaian!AI46</f>
        <v>0</v>
      </c>
      <c r="AK51" s="520">
        <f>penilaian!AJ46</f>
        <v>0</v>
      </c>
      <c r="AL51" s="517">
        <f>penilaian!AK46</f>
        <v>0</v>
      </c>
      <c r="AM51" s="517">
        <f>penilaian!AL46</f>
        <v>0</v>
      </c>
      <c r="AN51" s="517">
        <f>penilaian!AM46</f>
        <v>1155</v>
      </c>
      <c r="AO51" s="517">
        <f>penilaian!AN46</f>
        <v>173250</v>
      </c>
      <c r="AP51" s="517">
        <f>penilaian!AO46</f>
        <v>0</v>
      </c>
      <c r="AQ51" s="521">
        <f>penilaian!AP46</f>
        <v>0</v>
      </c>
      <c r="AR51" s="517">
        <f>penilaian!AQ46</f>
        <v>0</v>
      </c>
      <c r="AS51" s="517">
        <f>penilaian!AR46</f>
        <v>0</v>
      </c>
      <c r="AT51" s="517">
        <f>penilaian!AS46</f>
        <v>0</v>
      </c>
      <c r="AU51" s="517">
        <f>penilaian!AT46</f>
        <v>0</v>
      </c>
      <c r="AV51" s="517">
        <f>penilaian!AU46</f>
        <v>0</v>
      </c>
      <c r="AW51" s="521">
        <f>penilaian!AV46</f>
        <v>0</v>
      </c>
      <c r="AX51" s="521">
        <f>penilaian!AW46</f>
        <v>0</v>
      </c>
    </row>
    <row r="52" spans="1:50" ht="15.75">
      <c r="B52" s="157">
        <f>penilaian!A47</f>
        <v>0</v>
      </c>
      <c r="C52" s="168">
        <f>penilaian!B47</f>
        <v>0</v>
      </c>
      <c r="D52" s="489">
        <f>penilaian!C47</f>
        <v>0</v>
      </c>
      <c r="E52" s="168">
        <f>penilaian!D47</f>
        <v>0</v>
      </c>
      <c r="F52" s="185">
        <f>penilaian!E47</f>
        <v>0</v>
      </c>
      <c r="G52" s="180">
        <f>penilaian!F47</f>
        <v>0</v>
      </c>
      <c r="H52" s="168">
        <f>penilaian!G47</f>
        <v>0</v>
      </c>
      <c r="I52" s="168">
        <f>penilaian!H47</f>
        <v>0</v>
      </c>
      <c r="J52" s="181">
        <f>penilaian!I47</f>
        <v>0</v>
      </c>
      <c r="K52" s="157">
        <f>penilaian!J47</f>
        <v>0</v>
      </c>
      <c r="L52" s="182">
        <f>penilaian!K47</f>
        <v>0</v>
      </c>
      <c r="M52" s="186">
        <f>penilaian!L47</f>
        <v>0</v>
      </c>
      <c r="N52" s="187">
        <f>penilaian!M47</f>
        <v>0</v>
      </c>
      <c r="O52" s="157">
        <f>penilaian!N47</f>
        <v>0</v>
      </c>
      <c r="P52" s="183">
        <f>penilaian!O47</f>
        <v>0</v>
      </c>
      <c r="Q52" s="516">
        <f>penilaian!P47</f>
        <v>0</v>
      </c>
      <c r="R52" s="516">
        <f>penilaian!Q47</f>
        <v>0</v>
      </c>
      <c r="S52" s="505">
        <f>penilaian!R47</f>
        <v>0</v>
      </c>
      <c r="T52" s="519">
        <f>penilaian!S47</f>
        <v>0</v>
      </c>
      <c r="U52" s="505">
        <f>penilaian!T47</f>
        <v>0</v>
      </c>
      <c r="V52" s="503">
        <f>penilaian!U47</f>
        <v>0</v>
      </c>
      <c r="W52" s="505" t="str">
        <f>penilaian!V47</f>
        <v>Kembang</v>
      </c>
      <c r="X52" s="505">
        <f>penilaian!W47</f>
        <v>0</v>
      </c>
      <c r="Y52" s="505">
        <f>penilaian!X47</f>
        <v>0</v>
      </c>
      <c r="Z52" s="505">
        <f>penilaian!Y47</f>
        <v>50</v>
      </c>
      <c r="AA52" s="505">
        <f>penilaian!Z47</f>
        <v>0</v>
      </c>
      <c r="AB52" s="505">
        <f>penilaian!AA47</f>
        <v>0</v>
      </c>
      <c r="AC52" s="519">
        <f>penilaian!AB47</f>
        <v>0</v>
      </c>
      <c r="AD52" s="505">
        <f>penilaian!AC47</f>
        <v>0</v>
      </c>
      <c r="AE52" s="505">
        <f>penilaian!AD47</f>
        <v>0</v>
      </c>
      <c r="AF52" s="505">
        <f>penilaian!AE47</f>
        <v>0</v>
      </c>
      <c r="AG52" s="519">
        <f>penilaian!AF47</f>
        <v>0</v>
      </c>
      <c r="AH52" s="519">
        <f>penilaian!AG47</f>
        <v>0</v>
      </c>
      <c r="AI52" s="520">
        <f>penilaian!AH47</f>
        <v>0</v>
      </c>
      <c r="AJ52" s="520">
        <f>penilaian!AI47</f>
        <v>0</v>
      </c>
      <c r="AK52" s="520">
        <f>penilaian!AJ47</f>
        <v>0</v>
      </c>
      <c r="AL52" s="517">
        <f>penilaian!AK47</f>
        <v>0</v>
      </c>
      <c r="AM52" s="517">
        <f>penilaian!AL47</f>
        <v>0</v>
      </c>
      <c r="AN52" s="517">
        <f>penilaian!AM47</f>
        <v>850</v>
      </c>
      <c r="AO52" s="517">
        <f>penilaian!AN47</f>
        <v>42500</v>
      </c>
      <c r="AP52" s="517">
        <f>penilaian!AO47</f>
        <v>0</v>
      </c>
      <c r="AQ52" s="521">
        <f>penilaian!AP47</f>
        <v>0</v>
      </c>
      <c r="AR52" s="517">
        <f>penilaian!AQ47</f>
        <v>0</v>
      </c>
      <c r="AS52" s="517">
        <f>penilaian!AR47</f>
        <v>0</v>
      </c>
      <c r="AT52" s="517">
        <f>penilaian!AS47</f>
        <v>0</v>
      </c>
      <c r="AU52" s="517">
        <f>penilaian!AT47</f>
        <v>0</v>
      </c>
      <c r="AV52" s="517">
        <f>penilaian!AU47</f>
        <v>0</v>
      </c>
      <c r="AW52" s="521">
        <f>penilaian!AV47</f>
        <v>0</v>
      </c>
      <c r="AX52" s="521">
        <f>penilaian!AW47</f>
        <v>0</v>
      </c>
    </row>
    <row r="53" spans="1:50" ht="15.75">
      <c r="B53" s="157">
        <f>penilaian!A48</f>
        <v>0</v>
      </c>
      <c r="C53" s="168">
        <f>penilaian!B48</f>
        <v>0</v>
      </c>
      <c r="D53" s="489">
        <f>penilaian!C48</f>
        <v>0</v>
      </c>
      <c r="E53" s="168">
        <f>penilaian!D48</f>
        <v>0</v>
      </c>
      <c r="F53" s="185">
        <f>penilaian!E48</f>
        <v>0</v>
      </c>
      <c r="G53" s="180">
        <f>penilaian!F48</f>
        <v>0</v>
      </c>
      <c r="H53" s="168">
        <f>penilaian!G48</f>
        <v>0</v>
      </c>
      <c r="I53" s="168">
        <f>penilaian!H48</f>
        <v>0</v>
      </c>
      <c r="J53" s="181">
        <f>penilaian!I48</f>
        <v>0</v>
      </c>
      <c r="K53" s="157">
        <f>penilaian!J48</f>
        <v>0</v>
      </c>
      <c r="L53" s="182">
        <f>penilaian!K48</f>
        <v>0</v>
      </c>
      <c r="M53" s="186">
        <f>penilaian!L48</f>
        <v>0</v>
      </c>
      <c r="N53" s="187">
        <f>penilaian!M48</f>
        <v>0</v>
      </c>
      <c r="O53" s="157">
        <f>penilaian!N48</f>
        <v>0</v>
      </c>
      <c r="P53" s="183">
        <f>penilaian!O48</f>
        <v>0</v>
      </c>
      <c r="Q53" s="516">
        <f>penilaian!P48</f>
        <v>0</v>
      </c>
      <c r="R53" s="516">
        <f>penilaian!Q48</f>
        <v>0</v>
      </c>
      <c r="S53" s="505">
        <f>penilaian!R48</f>
        <v>0</v>
      </c>
      <c r="T53" s="519">
        <f>penilaian!S48</f>
        <v>0</v>
      </c>
      <c r="U53" s="505">
        <f>penilaian!T48</f>
        <v>0</v>
      </c>
      <c r="V53" s="503">
        <f>penilaian!U48</f>
        <v>16</v>
      </c>
      <c r="W53" s="505" t="str">
        <f>penilaian!V48</f>
        <v>Pete</v>
      </c>
      <c r="X53" s="505">
        <f>penilaian!W48</f>
        <v>0</v>
      </c>
      <c r="Y53" s="505">
        <f>penilaian!X48</f>
        <v>1</v>
      </c>
      <c r="Z53" s="505">
        <f>penilaian!Y48</f>
        <v>0</v>
      </c>
      <c r="AA53" s="505">
        <f>penilaian!Z48</f>
        <v>0</v>
      </c>
      <c r="AB53" s="505">
        <f>penilaian!AA48</f>
        <v>0</v>
      </c>
      <c r="AC53" s="519">
        <f>penilaian!AB48</f>
        <v>0</v>
      </c>
      <c r="AD53" s="505">
        <f>penilaian!AC48</f>
        <v>0</v>
      </c>
      <c r="AE53" s="505">
        <f>penilaian!AD48</f>
        <v>0</v>
      </c>
      <c r="AF53" s="505">
        <f>penilaian!AE48</f>
        <v>0</v>
      </c>
      <c r="AG53" s="519">
        <f>penilaian!AF48</f>
        <v>0</v>
      </c>
      <c r="AH53" s="519">
        <f>penilaian!AG48</f>
        <v>0</v>
      </c>
      <c r="AI53" s="520">
        <f>penilaian!AH48</f>
        <v>0</v>
      </c>
      <c r="AJ53" s="520">
        <f>penilaian!AI48</f>
        <v>0</v>
      </c>
      <c r="AK53" s="520">
        <f>penilaian!AJ48</f>
        <v>0</v>
      </c>
      <c r="AL53" s="517">
        <f>penilaian!AK48</f>
        <v>0</v>
      </c>
      <c r="AM53" s="517">
        <f>penilaian!AL48</f>
        <v>0</v>
      </c>
      <c r="AN53" s="517">
        <f>penilaian!AM48</f>
        <v>99000</v>
      </c>
      <c r="AO53" s="517">
        <f>penilaian!AN48</f>
        <v>99000</v>
      </c>
      <c r="AP53" s="517">
        <f>penilaian!AO48</f>
        <v>0</v>
      </c>
      <c r="AQ53" s="521">
        <f>penilaian!AP48</f>
        <v>0</v>
      </c>
      <c r="AR53" s="517">
        <f>penilaian!AQ48</f>
        <v>0</v>
      </c>
      <c r="AS53" s="517">
        <f>penilaian!AR48</f>
        <v>0</v>
      </c>
      <c r="AT53" s="517">
        <f>penilaian!AS48</f>
        <v>0</v>
      </c>
      <c r="AU53" s="517">
        <f>penilaian!AT48</f>
        <v>0</v>
      </c>
      <c r="AV53" s="517">
        <f>penilaian!AU48</f>
        <v>0</v>
      </c>
      <c r="AW53" s="521">
        <f>penilaian!AV48</f>
        <v>0</v>
      </c>
      <c r="AX53" s="521">
        <f>penilaian!AW48</f>
        <v>0</v>
      </c>
    </row>
    <row r="54" spans="1:50" ht="15.75">
      <c r="B54" s="157">
        <f>penilaian!A49</f>
        <v>0</v>
      </c>
      <c r="C54" s="168">
        <f>penilaian!B49</f>
        <v>0</v>
      </c>
      <c r="D54" s="489">
        <f>penilaian!C49</f>
        <v>0</v>
      </c>
      <c r="E54" s="168">
        <f>penilaian!D49</f>
        <v>0</v>
      </c>
      <c r="F54" s="185">
        <f>penilaian!E49</f>
        <v>0</v>
      </c>
      <c r="G54" s="180">
        <f>penilaian!F49</f>
        <v>0</v>
      </c>
      <c r="H54" s="168">
        <f>penilaian!G49</f>
        <v>0</v>
      </c>
      <c r="I54" s="168">
        <f>penilaian!H49</f>
        <v>0</v>
      </c>
      <c r="J54" s="181">
        <f>penilaian!I49</f>
        <v>0</v>
      </c>
      <c r="K54" s="157">
        <f>penilaian!J49</f>
        <v>0</v>
      </c>
      <c r="L54" s="182">
        <f>penilaian!K49</f>
        <v>0</v>
      </c>
      <c r="M54" s="186">
        <f>penilaian!L49</f>
        <v>0</v>
      </c>
      <c r="N54" s="187">
        <f>penilaian!M49</f>
        <v>0</v>
      </c>
      <c r="O54" s="157">
        <f>penilaian!N49</f>
        <v>0</v>
      </c>
      <c r="P54" s="183">
        <f>penilaian!O49</f>
        <v>0</v>
      </c>
      <c r="Q54" s="516">
        <f>penilaian!P49</f>
        <v>0</v>
      </c>
      <c r="R54" s="516">
        <f>penilaian!Q49</f>
        <v>0</v>
      </c>
      <c r="S54" s="505">
        <f>penilaian!R49</f>
        <v>0</v>
      </c>
      <c r="T54" s="519">
        <f>penilaian!S49</f>
        <v>0</v>
      </c>
      <c r="U54" s="505">
        <f>penilaian!T49</f>
        <v>0</v>
      </c>
      <c r="V54" s="503">
        <f>penilaian!U49</f>
        <v>0</v>
      </c>
      <c r="W54" s="505" t="str">
        <f>penilaian!V49</f>
        <v>Pete</v>
      </c>
      <c r="X54" s="505">
        <f>penilaian!W49</f>
        <v>0</v>
      </c>
      <c r="Y54" s="505">
        <f>penilaian!X49</f>
        <v>0</v>
      </c>
      <c r="Z54" s="505">
        <f>penilaian!Y49</f>
        <v>1</v>
      </c>
      <c r="AA54" s="505">
        <f>penilaian!Z49</f>
        <v>0</v>
      </c>
      <c r="AB54" s="505">
        <f>penilaian!AA49</f>
        <v>0</v>
      </c>
      <c r="AC54" s="519">
        <f>penilaian!AB49</f>
        <v>0</v>
      </c>
      <c r="AD54" s="505">
        <f>penilaian!AC49</f>
        <v>0</v>
      </c>
      <c r="AE54" s="505">
        <f>penilaian!AD49</f>
        <v>0</v>
      </c>
      <c r="AF54" s="505">
        <f>penilaian!AE49</f>
        <v>0</v>
      </c>
      <c r="AG54" s="519">
        <f>penilaian!AF49</f>
        <v>0</v>
      </c>
      <c r="AH54" s="519">
        <f>penilaian!AG49</f>
        <v>0</v>
      </c>
      <c r="AI54" s="520">
        <f>penilaian!AH49</f>
        <v>0</v>
      </c>
      <c r="AJ54" s="520">
        <f>penilaian!AI49</f>
        <v>0</v>
      </c>
      <c r="AK54" s="520">
        <f>penilaian!AJ49</f>
        <v>0</v>
      </c>
      <c r="AL54" s="517">
        <f>penilaian!AK49</f>
        <v>0</v>
      </c>
      <c r="AM54" s="517">
        <f>penilaian!AL49</f>
        <v>0</v>
      </c>
      <c r="AN54" s="517">
        <f>penilaian!AM49</f>
        <v>49500</v>
      </c>
      <c r="AO54" s="517">
        <f>penilaian!AN49</f>
        <v>49500</v>
      </c>
      <c r="AP54" s="517">
        <f>penilaian!AO49</f>
        <v>0</v>
      </c>
      <c r="AQ54" s="521">
        <f>penilaian!AP49</f>
        <v>0</v>
      </c>
      <c r="AR54" s="517">
        <f>penilaian!AQ49</f>
        <v>0</v>
      </c>
      <c r="AS54" s="517">
        <f>penilaian!AR49</f>
        <v>0</v>
      </c>
      <c r="AT54" s="517">
        <f>penilaian!AS49</f>
        <v>0</v>
      </c>
      <c r="AU54" s="517">
        <f>penilaian!AT49</f>
        <v>0</v>
      </c>
      <c r="AV54" s="517">
        <f>penilaian!AU49</f>
        <v>0</v>
      </c>
      <c r="AW54" s="521">
        <f>penilaian!AV49</f>
        <v>0</v>
      </c>
      <c r="AX54" s="521">
        <f>penilaian!AW49</f>
        <v>0</v>
      </c>
    </row>
    <row r="55" spans="1:50" ht="15.75">
      <c r="B55" s="157">
        <f>penilaian!A50</f>
        <v>0</v>
      </c>
      <c r="C55" s="168">
        <f>penilaian!B50</f>
        <v>0</v>
      </c>
      <c r="D55" s="489">
        <f>penilaian!C50</f>
        <v>0</v>
      </c>
      <c r="E55" s="168">
        <f>penilaian!D50</f>
        <v>0</v>
      </c>
      <c r="F55" s="185">
        <f>penilaian!E50</f>
        <v>0</v>
      </c>
      <c r="G55" s="180">
        <f>penilaian!F50</f>
        <v>0</v>
      </c>
      <c r="H55" s="168">
        <f>penilaian!G50</f>
        <v>0</v>
      </c>
      <c r="I55" s="168">
        <f>penilaian!H50</f>
        <v>0</v>
      </c>
      <c r="J55" s="181">
        <f>penilaian!I50</f>
        <v>0</v>
      </c>
      <c r="K55" s="157">
        <f>penilaian!J50</f>
        <v>0</v>
      </c>
      <c r="L55" s="182">
        <f>penilaian!K50</f>
        <v>0</v>
      </c>
      <c r="M55" s="186">
        <f>penilaian!L50</f>
        <v>0</v>
      </c>
      <c r="N55" s="187">
        <f>penilaian!M50</f>
        <v>0</v>
      </c>
      <c r="O55" s="157">
        <f>penilaian!N50</f>
        <v>0</v>
      </c>
      <c r="P55" s="183">
        <f>penilaian!O50</f>
        <v>0</v>
      </c>
      <c r="Q55" s="516">
        <f>penilaian!P50</f>
        <v>0</v>
      </c>
      <c r="R55" s="516">
        <f>penilaian!Q50</f>
        <v>0</v>
      </c>
      <c r="S55" s="505">
        <f>penilaian!R50</f>
        <v>0</v>
      </c>
      <c r="T55" s="519">
        <f>penilaian!S50</f>
        <v>0</v>
      </c>
      <c r="U55" s="505">
        <f>penilaian!T50</f>
        <v>0</v>
      </c>
      <c r="V55" s="503">
        <f>penilaian!U50</f>
        <v>17</v>
      </c>
      <c r="W55" s="505" t="str">
        <f>penilaian!V50</f>
        <v>Lidah Buaya</v>
      </c>
      <c r="X55" s="505">
        <f>penilaian!W50</f>
        <v>0</v>
      </c>
      <c r="Y55" s="505">
        <f>penilaian!X50</f>
        <v>5</v>
      </c>
      <c r="Z55" s="505">
        <f>penilaian!Y50</f>
        <v>0</v>
      </c>
      <c r="AA55" s="505">
        <f>penilaian!Z50</f>
        <v>0</v>
      </c>
      <c r="AB55" s="505">
        <f>penilaian!AA50</f>
        <v>0</v>
      </c>
      <c r="AC55" s="519">
        <f>penilaian!AB50</f>
        <v>0</v>
      </c>
      <c r="AD55" s="505">
        <f>penilaian!AC50</f>
        <v>0</v>
      </c>
      <c r="AE55" s="505">
        <f>penilaian!AD50</f>
        <v>0</v>
      </c>
      <c r="AF55" s="505">
        <f>penilaian!AE50</f>
        <v>0</v>
      </c>
      <c r="AG55" s="519">
        <f>penilaian!AF50</f>
        <v>0</v>
      </c>
      <c r="AH55" s="519">
        <f>penilaian!AG50</f>
        <v>0</v>
      </c>
      <c r="AI55" s="520">
        <f>penilaian!AH50</f>
        <v>0</v>
      </c>
      <c r="AJ55" s="520">
        <f>penilaian!AI50</f>
        <v>0</v>
      </c>
      <c r="AK55" s="520">
        <f>penilaian!AJ50</f>
        <v>0</v>
      </c>
      <c r="AL55" s="517">
        <f>penilaian!AK50</f>
        <v>0</v>
      </c>
      <c r="AM55" s="517">
        <f>penilaian!AL50</f>
        <v>0</v>
      </c>
      <c r="AN55" s="517">
        <f>penilaian!AM50</f>
        <v>2530</v>
      </c>
      <c r="AO55" s="517">
        <f>penilaian!AN50</f>
        <v>12650</v>
      </c>
      <c r="AP55" s="517">
        <f>penilaian!AO50</f>
        <v>0</v>
      </c>
      <c r="AQ55" s="521">
        <f>penilaian!AP50</f>
        <v>0</v>
      </c>
      <c r="AR55" s="517">
        <f>penilaian!AQ50</f>
        <v>0</v>
      </c>
      <c r="AS55" s="517">
        <f>penilaian!AR50</f>
        <v>0</v>
      </c>
      <c r="AT55" s="517">
        <f>penilaian!AS50</f>
        <v>0</v>
      </c>
      <c r="AU55" s="517">
        <f>penilaian!AT50</f>
        <v>0</v>
      </c>
      <c r="AV55" s="517">
        <f>penilaian!AU50</f>
        <v>0</v>
      </c>
      <c r="AW55" s="521">
        <f>penilaian!AV50</f>
        <v>0</v>
      </c>
      <c r="AX55" s="521">
        <f>penilaian!AW50</f>
        <v>0</v>
      </c>
    </row>
    <row r="56" spans="1:50" ht="15.75">
      <c r="B56" s="157">
        <f>penilaian!A51</f>
        <v>0</v>
      </c>
      <c r="C56" s="168">
        <f>penilaian!B51</f>
        <v>0</v>
      </c>
      <c r="D56" s="489">
        <f>penilaian!C51</f>
        <v>0</v>
      </c>
      <c r="E56" s="168">
        <f>penilaian!D51</f>
        <v>0</v>
      </c>
      <c r="F56" s="185">
        <f>penilaian!E51</f>
        <v>0</v>
      </c>
      <c r="G56" s="180">
        <f>penilaian!F51</f>
        <v>0</v>
      </c>
      <c r="H56" s="168">
        <f>penilaian!G51</f>
        <v>0</v>
      </c>
      <c r="I56" s="168">
        <f>penilaian!H51</f>
        <v>0</v>
      </c>
      <c r="J56" s="181">
        <f>penilaian!I51</f>
        <v>0</v>
      </c>
      <c r="K56" s="157">
        <f>penilaian!J51</f>
        <v>0</v>
      </c>
      <c r="L56" s="182">
        <f>penilaian!K51</f>
        <v>0</v>
      </c>
      <c r="M56" s="186">
        <f>penilaian!L51</f>
        <v>0</v>
      </c>
      <c r="N56" s="187">
        <f>penilaian!M51</f>
        <v>0</v>
      </c>
      <c r="O56" s="157">
        <f>penilaian!N51</f>
        <v>0</v>
      </c>
      <c r="P56" s="183">
        <f>penilaian!O51</f>
        <v>0</v>
      </c>
      <c r="Q56" s="516">
        <f>penilaian!P51</f>
        <v>0</v>
      </c>
      <c r="R56" s="516">
        <f>penilaian!Q51</f>
        <v>0</v>
      </c>
      <c r="S56" s="505">
        <f>penilaian!R51</f>
        <v>0</v>
      </c>
      <c r="T56" s="519">
        <f>penilaian!S51</f>
        <v>0</v>
      </c>
      <c r="U56" s="505">
        <f>penilaian!T51</f>
        <v>0</v>
      </c>
      <c r="V56" s="503">
        <f>penilaian!U51</f>
        <v>0</v>
      </c>
      <c r="W56" s="505" t="str">
        <f>penilaian!V51</f>
        <v>Lidah Buaya</v>
      </c>
      <c r="X56" s="505">
        <f>penilaian!W51</f>
        <v>0</v>
      </c>
      <c r="Y56" s="505">
        <f>penilaian!X51</f>
        <v>0</v>
      </c>
      <c r="Z56" s="505">
        <f>penilaian!Y51</f>
        <v>15</v>
      </c>
      <c r="AA56" s="505">
        <f>penilaian!Z51</f>
        <v>0</v>
      </c>
      <c r="AB56" s="505">
        <f>penilaian!AA51</f>
        <v>0</v>
      </c>
      <c r="AC56" s="519">
        <f>penilaian!AB51</f>
        <v>0</v>
      </c>
      <c r="AD56" s="505">
        <f>penilaian!AC51</f>
        <v>0</v>
      </c>
      <c r="AE56" s="505">
        <f>penilaian!AD51</f>
        <v>0</v>
      </c>
      <c r="AF56" s="505">
        <f>penilaian!AE51</f>
        <v>0</v>
      </c>
      <c r="AG56" s="519">
        <f>penilaian!AF51</f>
        <v>0</v>
      </c>
      <c r="AH56" s="519">
        <f>penilaian!AG51</f>
        <v>0</v>
      </c>
      <c r="AI56" s="520">
        <f>penilaian!AH51</f>
        <v>0</v>
      </c>
      <c r="AJ56" s="520">
        <f>penilaian!AI51</f>
        <v>0</v>
      </c>
      <c r="AK56" s="520">
        <f>penilaian!AJ51</f>
        <v>0</v>
      </c>
      <c r="AL56" s="517">
        <f>penilaian!AK51</f>
        <v>0</v>
      </c>
      <c r="AM56" s="517">
        <f>penilaian!AL51</f>
        <v>0</v>
      </c>
      <c r="AN56" s="517">
        <f>penilaian!AM51</f>
        <v>1925</v>
      </c>
      <c r="AO56" s="517">
        <f>penilaian!AN51</f>
        <v>28875</v>
      </c>
      <c r="AP56" s="517">
        <f>penilaian!AO51</f>
        <v>0</v>
      </c>
      <c r="AQ56" s="521">
        <f>penilaian!AP51</f>
        <v>0</v>
      </c>
      <c r="AR56" s="517">
        <f>penilaian!AQ51</f>
        <v>0</v>
      </c>
      <c r="AS56" s="517">
        <f>penilaian!AR51</f>
        <v>0</v>
      </c>
      <c r="AT56" s="517">
        <f>penilaian!AS51</f>
        <v>0</v>
      </c>
      <c r="AU56" s="517">
        <f>penilaian!AT51</f>
        <v>0</v>
      </c>
      <c r="AV56" s="517">
        <f>penilaian!AU51</f>
        <v>0</v>
      </c>
      <c r="AW56" s="521">
        <f>penilaian!AV51</f>
        <v>0</v>
      </c>
      <c r="AX56" s="521">
        <f>penilaian!AW51</f>
        <v>0</v>
      </c>
    </row>
    <row r="57" spans="1:50" ht="15.75">
      <c r="B57" s="157">
        <f>penilaian!A52</f>
        <v>0</v>
      </c>
      <c r="C57" s="168">
        <f>penilaian!B52</f>
        <v>0</v>
      </c>
      <c r="D57" s="489">
        <f>penilaian!C52</f>
        <v>0</v>
      </c>
      <c r="E57" s="168">
        <f>penilaian!D52</f>
        <v>0</v>
      </c>
      <c r="F57" s="185">
        <f>penilaian!E52</f>
        <v>0</v>
      </c>
      <c r="G57" s="180">
        <f>penilaian!F52</f>
        <v>0</v>
      </c>
      <c r="H57" s="168">
        <f>penilaian!G52</f>
        <v>0</v>
      </c>
      <c r="I57" s="168">
        <f>penilaian!H52</f>
        <v>0</v>
      </c>
      <c r="J57" s="181">
        <f>penilaian!I52</f>
        <v>0</v>
      </c>
      <c r="K57" s="157">
        <f>penilaian!J52</f>
        <v>0</v>
      </c>
      <c r="L57" s="182">
        <f>penilaian!K52</f>
        <v>0</v>
      </c>
      <c r="M57" s="186">
        <f>penilaian!L52</f>
        <v>0</v>
      </c>
      <c r="N57" s="187">
        <f>penilaian!M52</f>
        <v>0</v>
      </c>
      <c r="O57" s="157">
        <f>penilaian!N52</f>
        <v>0</v>
      </c>
      <c r="P57" s="183">
        <f>penilaian!O52</f>
        <v>0</v>
      </c>
      <c r="Q57" s="516">
        <f>penilaian!P52</f>
        <v>0</v>
      </c>
      <c r="R57" s="516">
        <f>penilaian!Q52</f>
        <v>0</v>
      </c>
      <c r="S57" s="505">
        <f>penilaian!R52</f>
        <v>0</v>
      </c>
      <c r="T57" s="519">
        <f>penilaian!S52</f>
        <v>0</v>
      </c>
      <c r="U57" s="505">
        <f>penilaian!T52</f>
        <v>0</v>
      </c>
      <c r="V57" s="503">
        <f>penilaian!U52</f>
        <v>18</v>
      </c>
      <c r="W57" s="505" t="str">
        <f>penilaian!V52</f>
        <v>Singkong</v>
      </c>
      <c r="X57" s="505">
        <f>penilaian!W52</f>
        <v>0</v>
      </c>
      <c r="Y57" s="505">
        <f>penilaian!X52</f>
        <v>75</v>
      </c>
      <c r="Z57" s="505">
        <f>penilaian!Y52</f>
        <v>0</v>
      </c>
      <c r="AA57" s="505">
        <f>penilaian!Z52</f>
        <v>0</v>
      </c>
      <c r="AB57" s="505">
        <f>penilaian!AA52</f>
        <v>0</v>
      </c>
      <c r="AC57" s="519">
        <f>penilaian!AB52</f>
        <v>0</v>
      </c>
      <c r="AD57" s="505">
        <f>penilaian!AC52</f>
        <v>0</v>
      </c>
      <c r="AE57" s="505">
        <f>penilaian!AD52</f>
        <v>0</v>
      </c>
      <c r="AF57" s="505">
        <f>penilaian!AE52</f>
        <v>0</v>
      </c>
      <c r="AG57" s="519">
        <f>penilaian!AF52</f>
        <v>0</v>
      </c>
      <c r="AH57" s="519">
        <f>penilaian!AG52</f>
        <v>0</v>
      </c>
      <c r="AI57" s="520">
        <f>penilaian!AH52</f>
        <v>0</v>
      </c>
      <c r="AJ57" s="520">
        <f>penilaian!AI52</f>
        <v>0</v>
      </c>
      <c r="AK57" s="520">
        <f>penilaian!AJ52</f>
        <v>0</v>
      </c>
      <c r="AL57" s="517">
        <f>penilaian!AK52</f>
        <v>0</v>
      </c>
      <c r="AM57" s="517">
        <f>penilaian!AL52</f>
        <v>0</v>
      </c>
      <c r="AN57" s="517">
        <f>penilaian!AM52</f>
        <v>465</v>
      </c>
      <c r="AO57" s="517">
        <f>penilaian!AN52</f>
        <v>34875</v>
      </c>
      <c r="AP57" s="517">
        <f>penilaian!AO52</f>
        <v>0</v>
      </c>
      <c r="AQ57" s="521">
        <f>penilaian!AP52</f>
        <v>0</v>
      </c>
      <c r="AR57" s="517">
        <f>penilaian!AQ52</f>
        <v>0</v>
      </c>
      <c r="AS57" s="517">
        <f>penilaian!AR52</f>
        <v>0</v>
      </c>
      <c r="AT57" s="517">
        <f>penilaian!AS52</f>
        <v>0</v>
      </c>
      <c r="AU57" s="517">
        <f>penilaian!AT52</f>
        <v>0</v>
      </c>
      <c r="AV57" s="517">
        <f>penilaian!AU52</f>
        <v>0</v>
      </c>
      <c r="AW57" s="521">
        <f>penilaian!AV52</f>
        <v>0</v>
      </c>
      <c r="AX57" s="521">
        <f>penilaian!AW52</f>
        <v>0</v>
      </c>
    </row>
    <row r="58" spans="1:50" ht="15.75">
      <c r="B58" s="157">
        <f>penilaian!A53</f>
        <v>0</v>
      </c>
      <c r="C58" s="168">
        <f>penilaian!B53</f>
        <v>0</v>
      </c>
      <c r="D58" s="489">
        <f>penilaian!C53</f>
        <v>0</v>
      </c>
      <c r="E58" s="168">
        <f>penilaian!D53</f>
        <v>0</v>
      </c>
      <c r="F58" s="185">
        <f>penilaian!E53</f>
        <v>0</v>
      </c>
      <c r="G58" s="180">
        <f>penilaian!F53</f>
        <v>0</v>
      </c>
      <c r="H58" s="168">
        <f>penilaian!G53</f>
        <v>0</v>
      </c>
      <c r="I58" s="168">
        <f>penilaian!H53</f>
        <v>0</v>
      </c>
      <c r="J58" s="181">
        <f>penilaian!I53</f>
        <v>0</v>
      </c>
      <c r="K58" s="157">
        <f>penilaian!J53</f>
        <v>0</v>
      </c>
      <c r="L58" s="182">
        <f>penilaian!K53</f>
        <v>0</v>
      </c>
      <c r="M58" s="186">
        <f>penilaian!L53</f>
        <v>0</v>
      </c>
      <c r="N58" s="187">
        <f>penilaian!M53</f>
        <v>0</v>
      </c>
      <c r="O58" s="157">
        <f>penilaian!N53</f>
        <v>0</v>
      </c>
      <c r="P58" s="183">
        <f>penilaian!O53</f>
        <v>0</v>
      </c>
      <c r="Q58" s="516">
        <f>penilaian!P53</f>
        <v>0</v>
      </c>
      <c r="R58" s="516">
        <f>penilaian!Q53</f>
        <v>0</v>
      </c>
      <c r="S58" s="505">
        <f>penilaian!R53</f>
        <v>0</v>
      </c>
      <c r="T58" s="519">
        <f>penilaian!S53</f>
        <v>0</v>
      </c>
      <c r="U58" s="505">
        <f>penilaian!T53</f>
        <v>0</v>
      </c>
      <c r="V58" s="503">
        <f>penilaian!U53</f>
        <v>0</v>
      </c>
      <c r="W58" s="505" t="str">
        <f>penilaian!V53</f>
        <v>Singkong</v>
      </c>
      <c r="X58" s="505">
        <f>penilaian!W53</f>
        <v>0</v>
      </c>
      <c r="Y58" s="505">
        <f>penilaian!X53</f>
        <v>0</v>
      </c>
      <c r="Z58" s="505">
        <f>penilaian!Y53</f>
        <v>25</v>
      </c>
      <c r="AA58" s="505">
        <f>penilaian!Z53</f>
        <v>0</v>
      </c>
      <c r="AB58" s="505">
        <f>penilaian!AA53</f>
        <v>0</v>
      </c>
      <c r="AC58" s="519">
        <f>penilaian!AB53</f>
        <v>0</v>
      </c>
      <c r="AD58" s="505">
        <f>penilaian!AC53</f>
        <v>0</v>
      </c>
      <c r="AE58" s="505">
        <f>penilaian!AD53</f>
        <v>0</v>
      </c>
      <c r="AF58" s="505">
        <f>penilaian!AE53</f>
        <v>0</v>
      </c>
      <c r="AG58" s="519">
        <f>penilaian!AF53</f>
        <v>0</v>
      </c>
      <c r="AH58" s="519">
        <f>penilaian!AG53</f>
        <v>0</v>
      </c>
      <c r="AI58" s="520">
        <f>penilaian!AH53</f>
        <v>0</v>
      </c>
      <c r="AJ58" s="520">
        <f>penilaian!AI53</f>
        <v>0</v>
      </c>
      <c r="AK58" s="520">
        <f>penilaian!AJ53</f>
        <v>0</v>
      </c>
      <c r="AL58" s="517">
        <f>penilaian!AK53</f>
        <v>0</v>
      </c>
      <c r="AM58" s="517">
        <f>penilaian!AL53</f>
        <v>0</v>
      </c>
      <c r="AN58" s="517">
        <f>penilaian!AM53</f>
        <v>360</v>
      </c>
      <c r="AO58" s="517">
        <f>penilaian!AN53</f>
        <v>9000</v>
      </c>
      <c r="AP58" s="517">
        <f>penilaian!AO53</f>
        <v>0</v>
      </c>
      <c r="AQ58" s="521">
        <f>penilaian!AP53</f>
        <v>0</v>
      </c>
      <c r="AR58" s="517">
        <f>penilaian!AQ53</f>
        <v>0</v>
      </c>
      <c r="AS58" s="517">
        <f>penilaian!AR53</f>
        <v>0</v>
      </c>
      <c r="AT58" s="517">
        <f>penilaian!AS53</f>
        <v>0</v>
      </c>
      <c r="AU58" s="517">
        <f>penilaian!AT53</f>
        <v>0</v>
      </c>
      <c r="AV58" s="517">
        <f>penilaian!AU53</f>
        <v>0</v>
      </c>
      <c r="AW58" s="521">
        <f>penilaian!AV53</f>
        <v>0</v>
      </c>
      <c r="AX58" s="521">
        <f>penilaian!AW53</f>
        <v>0</v>
      </c>
    </row>
    <row r="59" spans="1:50" ht="15.75">
      <c r="B59" s="157">
        <f>penilaian!A54</f>
        <v>0</v>
      </c>
      <c r="C59" s="168">
        <f>penilaian!B54</f>
        <v>0</v>
      </c>
      <c r="D59" s="489">
        <f>penilaian!C54</f>
        <v>0</v>
      </c>
      <c r="E59" s="168">
        <f>penilaian!D54</f>
        <v>0</v>
      </c>
      <c r="F59" s="185">
        <f>penilaian!E54</f>
        <v>0</v>
      </c>
      <c r="G59" s="180">
        <f>penilaian!F54</f>
        <v>0</v>
      </c>
      <c r="H59" s="168">
        <f>penilaian!G54</f>
        <v>0</v>
      </c>
      <c r="I59" s="168">
        <f>penilaian!H54</f>
        <v>0</v>
      </c>
      <c r="J59" s="181">
        <f>penilaian!I54</f>
        <v>0</v>
      </c>
      <c r="K59" s="157">
        <f>penilaian!J54</f>
        <v>0</v>
      </c>
      <c r="L59" s="182">
        <f>penilaian!K54</f>
        <v>0</v>
      </c>
      <c r="M59" s="186">
        <f>penilaian!L54</f>
        <v>0</v>
      </c>
      <c r="N59" s="187">
        <f>penilaian!M54</f>
        <v>0</v>
      </c>
      <c r="O59" s="157">
        <f>penilaian!N54</f>
        <v>0</v>
      </c>
      <c r="P59" s="183">
        <f>penilaian!O54</f>
        <v>0</v>
      </c>
      <c r="Q59" s="516">
        <f>penilaian!P54</f>
        <v>0</v>
      </c>
      <c r="R59" s="516">
        <f>penilaian!Q54</f>
        <v>0</v>
      </c>
      <c r="S59" s="505">
        <f>penilaian!R54</f>
        <v>0</v>
      </c>
      <c r="T59" s="519">
        <f>penilaian!S54</f>
        <v>0</v>
      </c>
      <c r="U59" s="505">
        <f>penilaian!T54</f>
        <v>0</v>
      </c>
      <c r="V59" s="503">
        <f>penilaian!U54</f>
        <v>19</v>
      </c>
      <c r="W59" s="505" t="str">
        <f>penilaian!V54</f>
        <v>Cikur</v>
      </c>
      <c r="X59" s="505">
        <f>penilaian!W54</f>
        <v>1</v>
      </c>
      <c r="Y59" s="505">
        <f>penilaian!X54</f>
        <v>0</v>
      </c>
      <c r="Z59" s="505">
        <f>penilaian!Y54</f>
        <v>0</v>
      </c>
      <c r="AA59" s="505">
        <f>penilaian!Z54</f>
        <v>0</v>
      </c>
      <c r="AB59" s="505">
        <f>penilaian!AA54</f>
        <v>0</v>
      </c>
      <c r="AC59" s="519">
        <f>penilaian!AB54</f>
        <v>0</v>
      </c>
      <c r="AD59" s="505">
        <f>penilaian!AC54</f>
        <v>0</v>
      </c>
      <c r="AE59" s="505">
        <f>penilaian!AD54</f>
        <v>0</v>
      </c>
      <c r="AF59" s="505">
        <f>penilaian!AE54</f>
        <v>0</v>
      </c>
      <c r="AG59" s="519">
        <f>penilaian!AF54</f>
        <v>0</v>
      </c>
      <c r="AH59" s="519">
        <f>penilaian!AG54</f>
        <v>0</v>
      </c>
      <c r="AI59" s="520">
        <f>penilaian!AH54</f>
        <v>0</v>
      </c>
      <c r="AJ59" s="520">
        <f>penilaian!AI54</f>
        <v>0</v>
      </c>
      <c r="AK59" s="520">
        <f>penilaian!AJ54</f>
        <v>0</v>
      </c>
      <c r="AL59" s="517">
        <f>penilaian!AK54</f>
        <v>0</v>
      </c>
      <c r="AM59" s="517">
        <f>penilaian!AL54</f>
        <v>0</v>
      </c>
      <c r="AN59" s="517">
        <f>penilaian!AM54</f>
        <v>5250</v>
      </c>
      <c r="AO59" s="517">
        <f>penilaian!AN54</f>
        <v>5250</v>
      </c>
      <c r="AP59" s="517">
        <f>penilaian!AO54</f>
        <v>0</v>
      </c>
      <c r="AQ59" s="521">
        <f>penilaian!AP54</f>
        <v>0</v>
      </c>
      <c r="AR59" s="517">
        <f>penilaian!AQ54</f>
        <v>0</v>
      </c>
      <c r="AS59" s="517">
        <f>penilaian!AR54</f>
        <v>0</v>
      </c>
      <c r="AT59" s="517">
        <f>penilaian!AS54</f>
        <v>0</v>
      </c>
      <c r="AU59" s="517">
        <f>penilaian!AT54</f>
        <v>0</v>
      </c>
      <c r="AV59" s="517">
        <f>penilaian!AU54</f>
        <v>0</v>
      </c>
      <c r="AW59" s="521">
        <f>penilaian!AV54</f>
        <v>0</v>
      </c>
      <c r="AX59" s="521">
        <f>penilaian!AW54</f>
        <v>0</v>
      </c>
    </row>
    <row r="60" spans="1:50" ht="15.75">
      <c r="B60" s="157">
        <f>penilaian!A55</f>
        <v>0</v>
      </c>
      <c r="C60" s="168">
        <f>penilaian!B55</f>
        <v>0</v>
      </c>
      <c r="D60" s="489">
        <f>penilaian!C55</f>
        <v>0</v>
      </c>
      <c r="E60" s="168">
        <f>penilaian!D55</f>
        <v>0</v>
      </c>
      <c r="F60" s="185">
        <f>penilaian!E55</f>
        <v>0</v>
      </c>
      <c r="G60" s="180">
        <f>penilaian!F55</f>
        <v>0</v>
      </c>
      <c r="H60" s="168">
        <f>penilaian!G55</f>
        <v>0</v>
      </c>
      <c r="I60" s="168">
        <f>penilaian!H55</f>
        <v>0</v>
      </c>
      <c r="J60" s="181">
        <f>penilaian!I55</f>
        <v>0</v>
      </c>
      <c r="K60" s="157">
        <f>penilaian!J55</f>
        <v>0</v>
      </c>
      <c r="L60" s="182">
        <f>penilaian!K55</f>
        <v>0</v>
      </c>
      <c r="M60" s="186">
        <f>penilaian!L55</f>
        <v>0</v>
      </c>
      <c r="N60" s="187">
        <f>penilaian!M55</f>
        <v>0</v>
      </c>
      <c r="O60" s="157">
        <f>penilaian!N55</f>
        <v>0</v>
      </c>
      <c r="P60" s="183">
        <f>penilaian!O55</f>
        <v>0</v>
      </c>
      <c r="Q60" s="516">
        <f>penilaian!P55</f>
        <v>0</v>
      </c>
      <c r="R60" s="516">
        <f>penilaian!Q55</f>
        <v>0</v>
      </c>
      <c r="S60" s="505">
        <f>penilaian!R55</f>
        <v>0</v>
      </c>
      <c r="T60" s="519">
        <f>penilaian!S55</f>
        <v>0</v>
      </c>
      <c r="U60" s="505">
        <f>penilaian!T55</f>
        <v>0</v>
      </c>
      <c r="V60" s="503">
        <f>penilaian!U55</f>
        <v>0</v>
      </c>
      <c r="W60" s="505" t="str">
        <f>penilaian!V55</f>
        <v>Cikur</v>
      </c>
      <c r="X60" s="505">
        <f>penilaian!W55</f>
        <v>0</v>
      </c>
      <c r="Y60" s="505">
        <f>penilaian!X55</f>
        <v>3</v>
      </c>
      <c r="Z60" s="505">
        <f>penilaian!Y55</f>
        <v>0</v>
      </c>
      <c r="AA60" s="505">
        <f>penilaian!Z55</f>
        <v>0</v>
      </c>
      <c r="AB60" s="505">
        <f>penilaian!AA55</f>
        <v>0</v>
      </c>
      <c r="AC60" s="519">
        <f>penilaian!AB55</f>
        <v>0</v>
      </c>
      <c r="AD60" s="505">
        <f>penilaian!AC55</f>
        <v>0</v>
      </c>
      <c r="AE60" s="505">
        <f>penilaian!AD55</f>
        <v>0</v>
      </c>
      <c r="AF60" s="505">
        <f>penilaian!AE55</f>
        <v>0</v>
      </c>
      <c r="AG60" s="519">
        <f>penilaian!AF55</f>
        <v>0</v>
      </c>
      <c r="AH60" s="519">
        <f>penilaian!AG55</f>
        <v>0</v>
      </c>
      <c r="AI60" s="520">
        <f>penilaian!AH55</f>
        <v>0</v>
      </c>
      <c r="AJ60" s="520">
        <f>penilaian!AI55</f>
        <v>0</v>
      </c>
      <c r="AK60" s="520">
        <f>penilaian!AJ55</f>
        <v>0</v>
      </c>
      <c r="AL60" s="517">
        <f>penilaian!AK55</f>
        <v>0</v>
      </c>
      <c r="AM60" s="517">
        <f>penilaian!AL55</f>
        <v>0</v>
      </c>
      <c r="AN60" s="517">
        <f>penilaian!AM55</f>
        <v>3500</v>
      </c>
      <c r="AO60" s="517">
        <f>penilaian!AN55</f>
        <v>10500</v>
      </c>
      <c r="AP60" s="517">
        <f>penilaian!AO55</f>
        <v>0</v>
      </c>
      <c r="AQ60" s="521">
        <f>penilaian!AP55</f>
        <v>0</v>
      </c>
      <c r="AR60" s="517">
        <f>penilaian!AQ55</f>
        <v>0</v>
      </c>
      <c r="AS60" s="517">
        <f>penilaian!AR55</f>
        <v>0</v>
      </c>
      <c r="AT60" s="517">
        <f>penilaian!AS55</f>
        <v>0</v>
      </c>
      <c r="AU60" s="517">
        <f>penilaian!AT55</f>
        <v>0</v>
      </c>
      <c r="AV60" s="517">
        <f>penilaian!AU55</f>
        <v>0</v>
      </c>
      <c r="AW60" s="521">
        <f>penilaian!AV55</f>
        <v>0</v>
      </c>
      <c r="AX60" s="521">
        <f>penilaian!AW55</f>
        <v>0</v>
      </c>
    </row>
    <row r="61" spans="1:50" ht="15.75">
      <c r="B61" s="157">
        <f>penilaian!A56</f>
        <v>0</v>
      </c>
      <c r="C61" s="61">
        <f>penilaian!B56</f>
        <v>0</v>
      </c>
      <c r="D61" s="183">
        <f>penilaian!C56</f>
        <v>0</v>
      </c>
      <c r="E61" s="61">
        <f>penilaian!D56</f>
        <v>0</v>
      </c>
      <c r="F61" s="62">
        <f>penilaian!E56</f>
        <v>0</v>
      </c>
      <c r="G61" s="180">
        <f>penilaian!F56</f>
        <v>0</v>
      </c>
      <c r="H61" s="61">
        <f>penilaian!G56</f>
        <v>0</v>
      </c>
      <c r="I61" s="61">
        <f>penilaian!H56</f>
        <v>0</v>
      </c>
      <c r="J61" s="181">
        <f>penilaian!I56</f>
        <v>0</v>
      </c>
      <c r="K61" s="157">
        <f>penilaian!J56</f>
        <v>0</v>
      </c>
      <c r="L61" s="182">
        <f>penilaian!K56</f>
        <v>0</v>
      </c>
      <c r="M61" s="186">
        <f>penilaian!L56</f>
        <v>0</v>
      </c>
      <c r="N61" s="187">
        <f>penilaian!M56</f>
        <v>0</v>
      </c>
      <c r="O61" s="61">
        <f>penilaian!N56</f>
        <v>0</v>
      </c>
      <c r="P61" s="183">
        <f>penilaian!O56</f>
        <v>0</v>
      </c>
      <c r="Q61" s="516">
        <f>penilaian!P56</f>
        <v>0</v>
      </c>
      <c r="R61" s="516">
        <f>penilaian!Q56</f>
        <v>0</v>
      </c>
      <c r="S61" s="505">
        <f>penilaian!R56</f>
        <v>0</v>
      </c>
      <c r="T61" s="519">
        <f>penilaian!S56</f>
        <v>0</v>
      </c>
      <c r="U61" s="505">
        <f>penilaian!T56</f>
        <v>0</v>
      </c>
      <c r="V61" s="503">
        <f>penilaian!U56</f>
        <v>0</v>
      </c>
      <c r="W61" s="505" t="str">
        <f>penilaian!V56</f>
        <v>Cikur</v>
      </c>
      <c r="X61" s="505">
        <f>penilaian!W56</f>
        <v>0</v>
      </c>
      <c r="Y61" s="505">
        <f>penilaian!X56</f>
        <v>0</v>
      </c>
      <c r="Z61" s="505">
        <f>penilaian!Y56</f>
        <v>16</v>
      </c>
      <c r="AA61" s="505">
        <f>penilaian!Z56</f>
        <v>0</v>
      </c>
      <c r="AB61" s="505">
        <f>penilaian!AA56</f>
        <v>0</v>
      </c>
      <c r="AC61" s="519">
        <f>penilaian!AB56</f>
        <v>0</v>
      </c>
      <c r="AD61" s="505">
        <f>penilaian!AC56</f>
        <v>0</v>
      </c>
      <c r="AE61" s="505">
        <f>penilaian!AD56</f>
        <v>0</v>
      </c>
      <c r="AF61" s="505">
        <f>penilaian!AE56</f>
        <v>0</v>
      </c>
      <c r="AG61" s="519">
        <f>penilaian!AF56</f>
        <v>0</v>
      </c>
      <c r="AH61" s="519">
        <f>penilaian!AG56</f>
        <v>0</v>
      </c>
      <c r="AI61" s="517">
        <f>penilaian!AH56</f>
        <v>0</v>
      </c>
      <c r="AJ61" s="520">
        <f>penilaian!AI56</f>
        <v>0</v>
      </c>
      <c r="AK61" s="517">
        <f>penilaian!AJ56</f>
        <v>0</v>
      </c>
      <c r="AL61" s="517">
        <f>penilaian!AK56</f>
        <v>0</v>
      </c>
      <c r="AM61" s="517">
        <f>penilaian!AL56</f>
        <v>0</v>
      </c>
      <c r="AN61" s="517">
        <f>penilaian!AM56</f>
        <v>1875</v>
      </c>
      <c r="AO61" s="517">
        <f>penilaian!AN56</f>
        <v>30000</v>
      </c>
      <c r="AP61" s="517">
        <f>penilaian!AO56</f>
        <v>0</v>
      </c>
      <c r="AQ61" s="521">
        <f>penilaian!AP56</f>
        <v>0</v>
      </c>
      <c r="AR61" s="517">
        <f>penilaian!AQ56</f>
        <v>0</v>
      </c>
      <c r="AS61" s="517">
        <f>penilaian!AR56</f>
        <v>0</v>
      </c>
      <c r="AT61" s="517">
        <f>penilaian!AS56</f>
        <v>0</v>
      </c>
      <c r="AU61" s="517">
        <f>penilaian!AT56</f>
        <v>0</v>
      </c>
      <c r="AV61" s="517">
        <f>penilaian!AU56</f>
        <v>0</v>
      </c>
      <c r="AW61" s="521">
        <f>penilaian!AV56</f>
        <v>0</v>
      </c>
      <c r="AX61" s="521">
        <f>penilaian!AW56</f>
        <v>0</v>
      </c>
    </row>
    <row r="62" spans="1:50" ht="15.75">
      <c r="A62" s="288">
        <v>1</v>
      </c>
      <c r="B62" s="190">
        <f>penilaian!A57</f>
        <v>0</v>
      </c>
      <c r="C62" s="188">
        <f>penilaian!B57</f>
        <v>0</v>
      </c>
      <c r="D62" s="183">
        <f>penilaian!C57</f>
        <v>0</v>
      </c>
      <c r="E62" s="188">
        <f>penilaian!D57</f>
        <v>0</v>
      </c>
      <c r="F62" s="61">
        <f>penilaian!E57</f>
        <v>0</v>
      </c>
      <c r="G62" s="184">
        <f>penilaian!F57</f>
        <v>0</v>
      </c>
      <c r="H62" s="168">
        <f>penilaian!G57</f>
        <v>0</v>
      </c>
      <c r="I62" s="169">
        <f>penilaian!H57</f>
        <v>0</v>
      </c>
      <c r="J62" s="202">
        <f>penilaian!I57</f>
        <v>0</v>
      </c>
      <c r="K62" s="157">
        <f>penilaian!J57</f>
        <v>0</v>
      </c>
      <c r="L62" s="182">
        <f>penilaian!K57</f>
        <v>0</v>
      </c>
      <c r="M62" s="186">
        <f>penilaian!L57</f>
        <v>0</v>
      </c>
      <c r="N62" s="187">
        <f>penilaian!M57</f>
        <v>0</v>
      </c>
      <c r="O62" s="188">
        <f>penilaian!N57</f>
        <v>0</v>
      </c>
      <c r="P62" s="183">
        <f>penilaian!O57</f>
        <v>0</v>
      </c>
      <c r="Q62" s="516">
        <f>penilaian!P57</f>
        <v>0</v>
      </c>
      <c r="R62" s="516">
        <f>penilaian!Q57</f>
        <v>0</v>
      </c>
      <c r="S62" s="505">
        <f>penilaian!R57</f>
        <v>0</v>
      </c>
      <c r="T62" s="505">
        <f>penilaian!S57</f>
        <v>0</v>
      </c>
      <c r="U62" s="504">
        <f>penilaian!T57</f>
        <v>0</v>
      </c>
      <c r="V62" s="505">
        <f>penilaian!U57</f>
        <v>0</v>
      </c>
      <c r="W62" s="518">
        <f>penilaian!V57</f>
        <v>0</v>
      </c>
      <c r="X62" s="517">
        <f>penilaian!W57</f>
        <v>0</v>
      </c>
      <c r="Y62" s="517">
        <f>penilaian!X57</f>
        <v>0</v>
      </c>
      <c r="Z62" s="517">
        <f>penilaian!Y57</f>
        <v>0</v>
      </c>
      <c r="AA62" s="517">
        <f>penilaian!Z57</f>
        <v>0</v>
      </c>
      <c r="AB62" s="505">
        <f>penilaian!AA57</f>
        <v>0</v>
      </c>
      <c r="AC62" s="519">
        <f>penilaian!AB57</f>
        <v>0</v>
      </c>
      <c r="AD62" s="505">
        <f>penilaian!AC57</f>
        <v>0</v>
      </c>
      <c r="AE62" s="505">
        <f>penilaian!AD57</f>
        <v>0</v>
      </c>
      <c r="AF62" s="505">
        <f>penilaian!AE57</f>
        <v>0</v>
      </c>
      <c r="AG62" s="519">
        <f>penilaian!AF57</f>
        <v>0</v>
      </c>
      <c r="AH62" s="519">
        <f>penilaian!AG57</f>
        <v>0</v>
      </c>
      <c r="AI62" s="517">
        <f>penilaian!AH57</f>
        <v>0</v>
      </c>
      <c r="AJ62" s="520">
        <f>penilaian!AI57</f>
        <v>0</v>
      </c>
      <c r="AK62" s="517">
        <f>penilaian!AJ57</f>
        <v>0</v>
      </c>
      <c r="AL62" s="517">
        <f>penilaian!AK57</f>
        <v>0</v>
      </c>
      <c r="AM62" s="517">
        <f>penilaian!AL57</f>
        <v>0</v>
      </c>
      <c r="AN62" s="520">
        <f>penilaian!AM57</f>
        <v>0</v>
      </c>
      <c r="AO62" s="520">
        <f>penilaian!AN57</f>
        <v>0</v>
      </c>
      <c r="AP62" s="520">
        <f>penilaian!AO57</f>
        <v>0</v>
      </c>
      <c r="AQ62" s="521">
        <f>penilaian!AP57</f>
        <v>0</v>
      </c>
      <c r="AR62" s="517">
        <f>penilaian!AQ57</f>
        <v>0</v>
      </c>
      <c r="AS62" s="522">
        <f>penilaian!AR57</f>
        <v>0</v>
      </c>
      <c r="AT62" s="523">
        <f>penilaian!AS57</f>
        <v>0</v>
      </c>
      <c r="AU62" s="522">
        <f>penilaian!AT57</f>
        <v>0</v>
      </c>
      <c r="AV62" s="523">
        <f>penilaian!AU57</f>
        <v>0</v>
      </c>
      <c r="AW62" s="521">
        <f>penilaian!AV57</f>
        <v>0</v>
      </c>
      <c r="AX62" s="521">
        <f>penilaian!AW57</f>
        <v>0</v>
      </c>
    </row>
    <row r="63" spans="1:50" ht="94.5">
      <c r="B63" s="157">
        <f>penilaian!A58</f>
        <v>2</v>
      </c>
      <c r="C63" s="61" t="str">
        <f>penilaian!B58</f>
        <v>a.</v>
      </c>
      <c r="D63" s="183" t="str">
        <f>penilaian!C58</f>
        <v>ERIK MULYANA</v>
      </c>
      <c r="E63" s="61">
        <f>penilaian!D58</f>
        <v>0</v>
      </c>
      <c r="F63" s="62">
        <f>penilaian!E58</f>
        <v>0</v>
      </c>
      <c r="G63" s="184" t="str">
        <f>penilaian!F58</f>
        <v>00002</v>
      </c>
      <c r="H63" s="168" t="str">
        <f>penilaian!G58</f>
        <v>a.</v>
      </c>
      <c r="I63" s="168" t="str">
        <f>penilaian!H58</f>
        <v>Blok Siramaning</v>
      </c>
      <c r="J63" s="202">
        <f>penilaian!I58</f>
        <v>287</v>
      </c>
      <c r="K63" s="157" t="str">
        <f>penilaian!J58</f>
        <v>TMA</v>
      </c>
      <c r="L63" s="182" t="str">
        <f>penilaian!K58</f>
        <v>Akta Jual Beli No. 464/2014 tanggal 12-03-2014 a.n ERIK MULYANA, SPPT No. 32.12.140.006.048-0034.0 a.n ERIK MULYANA</v>
      </c>
      <c r="M63" s="186" t="str">
        <f>penilaian!L58</f>
        <v>-</v>
      </c>
      <c r="N63" s="187" t="str">
        <f>penilaian!M58</f>
        <v>-</v>
      </c>
      <c r="O63" s="188" t="str">
        <f>penilaian!N58</f>
        <v>a.</v>
      </c>
      <c r="P63" s="183" t="str">
        <f>penilaian!O58</f>
        <v>Bangunan Semipermanen</v>
      </c>
      <c r="Q63" s="516">
        <f>penilaian!P58</f>
        <v>0</v>
      </c>
      <c r="R63" s="516">
        <f>penilaian!Q58</f>
        <v>50.12</v>
      </c>
      <c r="S63" s="505" t="str">
        <f>penilaian!R58</f>
        <v>a.</v>
      </c>
      <c r="T63" s="504" t="str">
        <f>penilaian!S58</f>
        <v>Tahunan</v>
      </c>
      <c r="U63" s="504">
        <f>penilaian!T58</f>
        <v>4</v>
      </c>
      <c r="V63" s="505">
        <f>penilaian!U58</f>
        <v>1</v>
      </c>
      <c r="W63" s="518" t="str">
        <f>penilaian!V58</f>
        <v>LANTORO</v>
      </c>
      <c r="X63" s="517">
        <f>penilaian!W58</f>
        <v>3</v>
      </c>
      <c r="Y63" s="517">
        <f>penilaian!X58</f>
        <v>0</v>
      </c>
      <c r="Z63" s="517">
        <f>penilaian!Y58</f>
        <v>0</v>
      </c>
      <c r="AA63" s="517">
        <f>penilaian!Z58</f>
        <v>3</v>
      </c>
      <c r="AB63" s="505">
        <f>penilaian!AA58</f>
        <v>0</v>
      </c>
      <c r="AC63" s="519">
        <f>penilaian!AB58</f>
        <v>0</v>
      </c>
      <c r="AD63" s="505">
        <f>penilaian!AC58</f>
        <v>0</v>
      </c>
      <c r="AE63" s="505">
        <f>penilaian!AD58</f>
        <v>0</v>
      </c>
      <c r="AF63" s="505">
        <f>penilaian!AE58</f>
        <v>0</v>
      </c>
      <c r="AG63" s="519">
        <f>penilaian!AF58</f>
        <v>0</v>
      </c>
      <c r="AH63" s="519">
        <f>penilaian!AG58</f>
        <v>0</v>
      </c>
      <c r="AI63" s="517">
        <f>penilaian!AH58</f>
        <v>470000</v>
      </c>
      <c r="AJ63" s="520">
        <f>penilaian!AI58</f>
        <v>134890000</v>
      </c>
      <c r="AK63" s="517">
        <f>penilaian!AJ58</f>
        <v>1800000</v>
      </c>
      <c r="AL63" s="517">
        <f>penilaian!AK58</f>
        <v>72172800</v>
      </c>
      <c r="AM63" s="517">
        <f>penilaian!AL58</f>
        <v>224227500</v>
      </c>
      <c r="AN63" s="517">
        <f>penilaian!AM58</f>
        <v>16900</v>
      </c>
      <c r="AO63" s="520">
        <f>penilaian!AN58</f>
        <v>50700</v>
      </c>
      <c r="AP63" s="517">
        <f>penilaian!AO58</f>
        <v>7423505</v>
      </c>
      <c r="AQ63" s="521">
        <f>penilaian!AP58</f>
        <v>366541005</v>
      </c>
      <c r="AR63" s="517">
        <f>penilaian!AQ58</f>
        <v>45000000</v>
      </c>
      <c r="AS63" s="517">
        <f>penilaian!AR58</f>
        <v>39189525</v>
      </c>
      <c r="AT63" s="517">
        <f>penilaian!AS58</f>
        <v>2612635</v>
      </c>
      <c r="AU63" s="517">
        <f>penilaian!AT58</f>
        <v>13063175</v>
      </c>
      <c r="AV63" s="517">
        <f>penilaian!AU58</f>
        <v>1306317.5</v>
      </c>
      <c r="AW63" s="521">
        <f>penilaian!AV58</f>
        <v>101171652.5</v>
      </c>
      <c r="AX63" s="521">
        <f>penilaian!AW58</f>
        <v>467713000</v>
      </c>
    </row>
    <row r="64" spans="1:50" ht="15.75">
      <c r="B64" s="157">
        <f>penilaian!A59</f>
        <v>0</v>
      </c>
      <c r="C64" s="61" t="str">
        <f>penilaian!B59</f>
        <v>b.</v>
      </c>
      <c r="D64" s="183" t="str">
        <f>penilaian!C59</f>
        <v>Majalengka, 05-04-1987</v>
      </c>
      <c r="E64" s="61">
        <f>penilaian!D59</f>
        <v>0</v>
      </c>
      <c r="F64" s="61">
        <f>penilaian!E59</f>
        <v>0</v>
      </c>
      <c r="G64" s="184">
        <f>penilaian!F59</f>
        <v>0</v>
      </c>
      <c r="H64" s="168" t="str">
        <f>penilaian!G59</f>
        <v>b.</v>
      </c>
      <c r="I64" s="168" t="str">
        <f>penilaian!H59</f>
        <v>Babakan</v>
      </c>
      <c r="J64" s="202">
        <f>penilaian!I59</f>
        <v>0</v>
      </c>
      <c r="K64" s="157">
        <f>penilaian!J59</f>
        <v>0</v>
      </c>
      <c r="L64" s="182">
        <f>penilaian!K59</f>
        <v>0</v>
      </c>
      <c r="M64" s="186">
        <f>penilaian!L59</f>
        <v>0</v>
      </c>
      <c r="N64" s="187">
        <f>penilaian!M59</f>
        <v>0</v>
      </c>
      <c r="O64" s="61" t="str">
        <f>penilaian!N59</f>
        <v>b.</v>
      </c>
      <c r="P64" s="191" t="str">
        <f>penilaian!O59</f>
        <v>Teras Semipermanen</v>
      </c>
      <c r="Q64" s="524">
        <f>penilaian!P59</f>
        <v>0</v>
      </c>
      <c r="R64" s="516">
        <f>penilaian!Q59</f>
        <v>10.6</v>
      </c>
      <c r="S64" s="505">
        <f>penilaian!R59</f>
        <v>0</v>
      </c>
      <c r="T64" s="505">
        <f>penilaian!S59</f>
        <v>0</v>
      </c>
      <c r="U64" s="505">
        <f>penilaian!T59</f>
        <v>0</v>
      </c>
      <c r="V64" s="503">
        <f>penilaian!U59</f>
        <v>0</v>
      </c>
      <c r="W64" s="518" t="str">
        <f>penilaian!V59</f>
        <v>LANTORO</v>
      </c>
      <c r="X64" s="517">
        <f>penilaian!W59</f>
        <v>0</v>
      </c>
      <c r="Y64" s="517">
        <f>penilaian!X59</f>
        <v>15</v>
      </c>
      <c r="Z64" s="517">
        <f>penilaian!Y59</f>
        <v>0</v>
      </c>
      <c r="AA64" s="517">
        <f>penilaian!Z59</f>
        <v>15</v>
      </c>
      <c r="AB64" s="505">
        <f>penilaian!AA59</f>
        <v>0</v>
      </c>
      <c r="AC64" s="519">
        <f>penilaian!AB59</f>
        <v>0</v>
      </c>
      <c r="AD64" s="505">
        <f>penilaian!AC59</f>
        <v>0</v>
      </c>
      <c r="AE64" s="505">
        <f>penilaian!AD59</f>
        <v>0</v>
      </c>
      <c r="AF64" s="505">
        <f>penilaian!AE59</f>
        <v>0</v>
      </c>
      <c r="AG64" s="519">
        <f>penilaian!AF59</f>
        <v>0</v>
      </c>
      <c r="AH64" s="519">
        <f>penilaian!AG59</f>
        <v>0</v>
      </c>
      <c r="AI64" s="517">
        <f>penilaian!AH59</f>
        <v>0</v>
      </c>
      <c r="AJ64" s="520">
        <f>penilaian!AI59</f>
        <v>0</v>
      </c>
      <c r="AK64" s="517">
        <f>penilaian!AJ59</f>
        <v>100000</v>
      </c>
      <c r="AL64" s="517">
        <f>penilaian!AK59</f>
        <v>848000</v>
      </c>
      <c r="AM64" s="517">
        <f>penilaian!AL59</f>
        <v>0</v>
      </c>
      <c r="AN64" s="520">
        <f>penilaian!AM59</f>
        <v>8470</v>
      </c>
      <c r="AO64" s="520">
        <f>penilaian!AN59</f>
        <v>127050</v>
      </c>
      <c r="AP64" s="517">
        <f>penilaian!AO59</f>
        <v>0</v>
      </c>
      <c r="AQ64" s="521">
        <f>penilaian!AP59</f>
        <v>0</v>
      </c>
      <c r="AR64" s="517">
        <f>penilaian!AQ59</f>
        <v>0</v>
      </c>
      <c r="AS64" s="517">
        <f>penilaian!AR59</f>
        <v>0</v>
      </c>
      <c r="AT64" s="517">
        <f>penilaian!AS59</f>
        <v>0</v>
      </c>
      <c r="AU64" s="517">
        <f>penilaian!AT59</f>
        <v>0</v>
      </c>
      <c r="AV64" s="517">
        <f>penilaian!AU59</f>
        <v>0</v>
      </c>
      <c r="AW64" s="521">
        <f>penilaian!AV59</f>
        <v>0</v>
      </c>
      <c r="AX64" s="521">
        <f>penilaian!AW59</f>
        <v>0</v>
      </c>
    </row>
    <row r="65" spans="2:50" ht="31.5">
      <c r="B65" s="157">
        <f>penilaian!A60</f>
        <v>0</v>
      </c>
      <c r="C65" s="61" t="str">
        <f>penilaian!B60</f>
        <v>c.</v>
      </c>
      <c r="D65" s="488" t="str">
        <f>penilaian!C60</f>
        <v>Wiraswasta</v>
      </c>
      <c r="E65" s="61">
        <f>penilaian!D60</f>
        <v>0</v>
      </c>
      <c r="F65" s="62">
        <f>penilaian!E60</f>
        <v>0</v>
      </c>
      <c r="G65" s="184">
        <f>penilaian!F60</f>
        <v>0</v>
      </c>
      <c r="H65" s="61" t="str">
        <f>penilaian!G60</f>
        <v>c.</v>
      </c>
      <c r="I65" s="61" t="str">
        <f>penilaian!H60</f>
        <v>Kertajati</v>
      </c>
      <c r="J65" s="202">
        <f>penilaian!I60</f>
        <v>0</v>
      </c>
      <c r="K65" s="157">
        <f>penilaian!J60</f>
        <v>0</v>
      </c>
      <c r="L65" s="182">
        <f>penilaian!K60</f>
        <v>0</v>
      </c>
      <c r="M65" s="186">
        <f>penilaian!L60</f>
        <v>0</v>
      </c>
      <c r="N65" s="187">
        <f>penilaian!M60</f>
        <v>0</v>
      </c>
      <c r="O65" s="61" t="str">
        <f>penilaian!N60</f>
        <v>c.</v>
      </c>
      <c r="P65" s="183" t="str">
        <f>penilaian!O60</f>
        <v>Bangunan Permanen</v>
      </c>
      <c r="Q65" s="516">
        <f>penilaian!P60</f>
        <v>0</v>
      </c>
      <c r="R65" s="516">
        <f>penilaian!Q60</f>
        <v>55.5</v>
      </c>
      <c r="S65" s="505">
        <f>penilaian!R60</f>
        <v>0</v>
      </c>
      <c r="T65" s="519">
        <f>penilaian!S60</f>
        <v>0</v>
      </c>
      <c r="U65" s="505">
        <f>penilaian!T60</f>
        <v>0</v>
      </c>
      <c r="V65" s="503">
        <f>penilaian!U60</f>
        <v>2</v>
      </c>
      <c r="W65" s="518" t="str">
        <f>penilaian!V60</f>
        <v>MAHONI</v>
      </c>
      <c r="X65" s="517">
        <f>penilaian!W60</f>
        <v>10</v>
      </c>
      <c r="Y65" s="517">
        <f>penilaian!X60</f>
        <v>0</v>
      </c>
      <c r="Z65" s="517">
        <f>penilaian!Y60</f>
        <v>0</v>
      </c>
      <c r="AA65" s="517">
        <f>penilaian!Z60</f>
        <v>10</v>
      </c>
      <c r="AB65" s="505">
        <f>penilaian!AA60</f>
        <v>0</v>
      </c>
      <c r="AC65" s="519">
        <f>penilaian!AB60</f>
        <v>0</v>
      </c>
      <c r="AD65" s="505">
        <f>penilaian!AC60</f>
        <v>0</v>
      </c>
      <c r="AE65" s="505">
        <f>penilaian!AD60</f>
        <v>0</v>
      </c>
      <c r="AF65" s="505">
        <f>penilaian!AE60</f>
        <v>0</v>
      </c>
      <c r="AG65" s="519">
        <f>penilaian!AF60</f>
        <v>0</v>
      </c>
      <c r="AH65" s="519">
        <f>penilaian!AG60</f>
        <v>0</v>
      </c>
      <c r="AI65" s="517">
        <f>penilaian!AH60</f>
        <v>0</v>
      </c>
      <c r="AJ65" s="520">
        <f>penilaian!AI60</f>
        <v>0</v>
      </c>
      <c r="AK65" s="517">
        <f>penilaian!AJ60</f>
        <v>2530000</v>
      </c>
      <c r="AL65" s="517">
        <f>penilaian!AK60</f>
        <v>126373500</v>
      </c>
      <c r="AM65" s="517">
        <f>penilaian!AL60</f>
        <v>0</v>
      </c>
      <c r="AN65" s="517">
        <f>penilaian!AM60</f>
        <v>173700</v>
      </c>
      <c r="AO65" s="520">
        <f>penilaian!AN60</f>
        <v>1737000</v>
      </c>
      <c r="AP65" s="517">
        <f>penilaian!AO60</f>
        <v>0</v>
      </c>
      <c r="AQ65" s="521">
        <f>penilaian!AP60</f>
        <v>0</v>
      </c>
      <c r="AR65" s="517">
        <f>penilaian!AQ60</f>
        <v>0</v>
      </c>
      <c r="AS65" s="517">
        <f>penilaian!AR60</f>
        <v>0</v>
      </c>
      <c r="AT65" s="517">
        <f>penilaian!AS60</f>
        <v>0</v>
      </c>
      <c r="AU65" s="517">
        <f>penilaian!AT60</f>
        <v>0</v>
      </c>
      <c r="AV65" s="517">
        <f>penilaian!AU60</f>
        <v>0</v>
      </c>
      <c r="AW65" s="521">
        <f>penilaian!AV60</f>
        <v>0</v>
      </c>
      <c r="AX65" s="521">
        <f>penilaian!AW60</f>
        <v>0</v>
      </c>
    </row>
    <row r="66" spans="2:50" ht="47.25">
      <c r="B66" s="157">
        <f>penilaian!A61</f>
        <v>0</v>
      </c>
      <c r="C66" s="61" t="str">
        <f>penilaian!B61</f>
        <v>d.</v>
      </c>
      <c r="D66" s="490" t="str">
        <f>penilaian!C61</f>
        <v>Dusun Sukamaju RT. 09 RW. 3 Desa Babakan Kec. Kertajati Kab. Majalengka</v>
      </c>
      <c r="E66" s="61">
        <f>penilaian!D61</f>
        <v>0</v>
      </c>
      <c r="F66" s="62">
        <f>penilaian!E61</f>
        <v>0</v>
      </c>
      <c r="G66" s="184">
        <f>penilaian!F61</f>
        <v>0</v>
      </c>
      <c r="H66" s="61">
        <f>penilaian!G61</f>
        <v>0</v>
      </c>
      <c r="I66" s="61">
        <f>penilaian!H61</f>
        <v>0</v>
      </c>
      <c r="J66" s="202">
        <f>penilaian!I61</f>
        <v>0</v>
      </c>
      <c r="K66" s="157">
        <f>penilaian!J61</f>
        <v>0</v>
      </c>
      <c r="L66" s="182">
        <f>penilaian!K61</f>
        <v>0</v>
      </c>
      <c r="M66" s="186">
        <f>penilaian!L61</f>
        <v>0</v>
      </c>
      <c r="N66" s="187">
        <f>penilaian!M61</f>
        <v>0</v>
      </c>
      <c r="O66" s="61">
        <f>penilaian!N61</f>
        <v>0</v>
      </c>
      <c r="P66" s="183" t="str">
        <f>penilaian!O61</f>
        <v>Teras Permanen</v>
      </c>
      <c r="Q66" s="516">
        <f>penilaian!P61</f>
        <v>0</v>
      </c>
      <c r="R66" s="516">
        <f>penilaian!Q61</f>
        <v>16.28</v>
      </c>
      <c r="S66" s="505">
        <f>penilaian!R61</f>
        <v>0</v>
      </c>
      <c r="T66" s="519">
        <f>penilaian!S61</f>
        <v>0</v>
      </c>
      <c r="U66" s="505">
        <f>penilaian!T61</f>
        <v>0</v>
      </c>
      <c r="V66" s="503">
        <f>penilaian!U61</f>
        <v>0</v>
      </c>
      <c r="W66" s="518" t="str">
        <f>penilaian!V61</f>
        <v>MAHONI</v>
      </c>
      <c r="X66" s="505">
        <f>penilaian!W61</f>
        <v>0</v>
      </c>
      <c r="Y66" s="505">
        <f>penilaian!X61</f>
        <v>0</v>
      </c>
      <c r="Z66" s="505">
        <f>penilaian!Y61</f>
        <v>14</v>
      </c>
      <c r="AA66" s="505">
        <f>penilaian!Z61</f>
        <v>14</v>
      </c>
      <c r="AB66" s="505">
        <f>penilaian!AA61</f>
        <v>0</v>
      </c>
      <c r="AC66" s="519">
        <f>penilaian!AB61</f>
        <v>0</v>
      </c>
      <c r="AD66" s="505">
        <f>penilaian!AC61</f>
        <v>0</v>
      </c>
      <c r="AE66" s="505">
        <f>penilaian!AD61</f>
        <v>0</v>
      </c>
      <c r="AF66" s="505">
        <f>penilaian!AE61</f>
        <v>0</v>
      </c>
      <c r="AG66" s="519">
        <f>penilaian!AF61</f>
        <v>0</v>
      </c>
      <c r="AH66" s="519">
        <f>penilaian!AG61</f>
        <v>0</v>
      </c>
      <c r="AI66" s="517">
        <f>penilaian!AH61</f>
        <v>0</v>
      </c>
      <c r="AJ66" s="520">
        <f>penilaian!AI61</f>
        <v>0</v>
      </c>
      <c r="AK66" s="517">
        <f>penilaian!AJ61</f>
        <v>350000</v>
      </c>
      <c r="AL66" s="517">
        <f>penilaian!AK61</f>
        <v>5128200</v>
      </c>
      <c r="AM66" s="517">
        <f>penilaian!AL61</f>
        <v>0</v>
      </c>
      <c r="AN66" s="520">
        <f>penilaian!AM61</f>
        <v>9750</v>
      </c>
      <c r="AO66" s="520">
        <f>penilaian!AN61</f>
        <v>136500</v>
      </c>
      <c r="AP66" s="517">
        <f>penilaian!AO61</f>
        <v>0</v>
      </c>
      <c r="AQ66" s="521">
        <f>penilaian!AP61</f>
        <v>0</v>
      </c>
      <c r="AR66" s="517">
        <f>penilaian!AQ61</f>
        <v>0</v>
      </c>
      <c r="AS66" s="517">
        <f>penilaian!AR61</f>
        <v>0</v>
      </c>
      <c r="AT66" s="517">
        <f>penilaian!AS61</f>
        <v>0</v>
      </c>
      <c r="AU66" s="517">
        <f>penilaian!AT61</f>
        <v>0</v>
      </c>
      <c r="AV66" s="517">
        <f>penilaian!AU61</f>
        <v>0</v>
      </c>
      <c r="AW66" s="521">
        <f>penilaian!AV61</f>
        <v>0</v>
      </c>
      <c r="AX66" s="521">
        <f>penilaian!AW61</f>
        <v>0</v>
      </c>
    </row>
    <row r="67" spans="2:50" ht="15.75">
      <c r="B67" s="157">
        <f>penilaian!A62</f>
        <v>0</v>
      </c>
      <c r="C67" s="61" t="str">
        <f>penilaian!B62</f>
        <v>e.</v>
      </c>
      <c r="D67" s="183" t="str">
        <f>penilaian!C62</f>
        <v>3210140504870041</v>
      </c>
      <c r="E67" s="61">
        <f>penilaian!D62</f>
        <v>0</v>
      </c>
      <c r="F67" s="62">
        <f>penilaian!E62</f>
        <v>0</v>
      </c>
      <c r="G67" s="184">
        <f>penilaian!F62</f>
        <v>0</v>
      </c>
      <c r="H67" s="61">
        <f>penilaian!G62</f>
        <v>0</v>
      </c>
      <c r="I67" s="61">
        <f>penilaian!H62</f>
        <v>0</v>
      </c>
      <c r="J67" s="202">
        <f>penilaian!I62</f>
        <v>0</v>
      </c>
      <c r="K67" s="157">
        <f>penilaian!J62</f>
        <v>0</v>
      </c>
      <c r="L67" s="182">
        <f>penilaian!K62</f>
        <v>0</v>
      </c>
      <c r="M67" s="186">
        <f>penilaian!L62</f>
        <v>0</v>
      </c>
      <c r="N67" s="187">
        <f>penilaian!M62</f>
        <v>0</v>
      </c>
      <c r="O67" s="61" t="str">
        <f>penilaian!N62</f>
        <v>d.</v>
      </c>
      <c r="P67" s="183" t="str">
        <f>penilaian!O62</f>
        <v>Los Asbes</v>
      </c>
      <c r="Q67" s="516">
        <f>penilaian!P62</f>
        <v>0</v>
      </c>
      <c r="R67" s="516">
        <f>penilaian!Q62</f>
        <v>40.200000000000003</v>
      </c>
      <c r="S67" s="505">
        <f>penilaian!R62</f>
        <v>0</v>
      </c>
      <c r="T67" s="519">
        <f>penilaian!S62</f>
        <v>0</v>
      </c>
      <c r="U67" s="505">
        <f>penilaian!T62</f>
        <v>0</v>
      </c>
      <c r="V67" s="503">
        <f>penilaian!U62</f>
        <v>3</v>
      </c>
      <c r="W67" s="505" t="str">
        <f>penilaian!V62</f>
        <v>RANDU</v>
      </c>
      <c r="X67" s="505">
        <f>penilaian!W62</f>
        <v>5</v>
      </c>
      <c r="Y67" s="505">
        <f>penilaian!X62</f>
        <v>0</v>
      </c>
      <c r="Z67" s="505">
        <f>penilaian!Y62</f>
        <v>0</v>
      </c>
      <c r="AA67" s="505">
        <f>penilaian!Z62</f>
        <v>5</v>
      </c>
      <c r="AB67" s="505">
        <f>penilaian!AA62</f>
        <v>0</v>
      </c>
      <c r="AC67" s="519">
        <f>penilaian!AB62</f>
        <v>0</v>
      </c>
      <c r="AD67" s="505">
        <f>penilaian!AC62</f>
        <v>0</v>
      </c>
      <c r="AE67" s="505">
        <f>penilaian!AD62</f>
        <v>0</v>
      </c>
      <c r="AF67" s="505">
        <f>penilaian!AE62</f>
        <v>0</v>
      </c>
      <c r="AG67" s="519">
        <f>penilaian!AF62</f>
        <v>0</v>
      </c>
      <c r="AH67" s="519">
        <f>penilaian!AG62</f>
        <v>0</v>
      </c>
      <c r="AI67" s="517">
        <f>penilaian!AH62</f>
        <v>0</v>
      </c>
      <c r="AJ67" s="520">
        <f>penilaian!AI62</f>
        <v>0</v>
      </c>
      <c r="AK67" s="517">
        <f>penilaian!AJ62</f>
        <v>250000</v>
      </c>
      <c r="AL67" s="517">
        <f>penilaian!AK62</f>
        <v>5025000</v>
      </c>
      <c r="AM67" s="517">
        <f>penilaian!AL62</f>
        <v>0</v>
      </c>
      <c r="AN67" s="517">
        <f>penilaian!AM62</f>
        <v>80000</v>
      </c>
      <c r="AO67" s="520">
        <f>penilaian!AN62</f>
        <v>400000</v>
      </c>
      <c r="AP67" s="517">
        <f>penilaian!AO62</f>
        <v>0</v>
      </c>
      <c r="AQ67" s="521">
        <f>penilaian!AP62</f>
        <v>0</v>
      </c>
      <c r="AR67" s="517">
        <f>penilaian!AQ62</f>
        <v>0</v>
      </c>
      <c r="AS67" s="517">
        <f>penilaian!AR62</f>
        <v>0</v>
      </c>
      <c r="AT67" s="517">
        <f>penilaian!AS62</f>
        <v>0</v>
      </c>
      <c r="AU67" s="517">
        <f>penilaian!AT62</f>
        <v>0</v>
      </c>
      <c r="AV67" s="517">
        <f>penilaian!AU62</f>
        <v>0</v>
      </c>
      <c r="AW67" s="521">
        <f>penilaian!AV62</f>
        <v>0</v>
      </c>
      <c r="AX67" s="521">
        <f>penilaian!AW62</f>
        <v>0</v>
      </c>
    </row>
    <row r="68" spans="2:50" ht="15.75">
      <c r="B68" s="157">
        <f>penilaian!A63</f>
        <v>0</v>
      </c>
      <c r="C68" s="61">
        <f>penilaian!B63</f>
        <v>0</v>
      </c>
      <c r="D68" s="183">
        <f>penilaian!C63</f>
        <v>0</v>
      </c>
      <c r="E68" s="61">
        <f>penilaian!D63</f>
        <v>0</v>
      </c>
      <c r="F68" s="62">
        <f>penilaian!E63</f>
        <v>0</v>
      </c>
      <c r="G68" s="184">
        <f>penilaian!F63</f>
        <v>0</v>
      </c>
      <c r="H68" s="61">
        <f>penilaian!G63</f>
        <v>0</v>
      </c>
      <c r="I68" s="61">
        <f>penilaian!H63</f>
        <v>0</v>
      </c>
      <c r="J68" s="202">
        <f>penilaian!I63</f>
        <v>0</v>
      </c>
      <c r="K68" s="157">
        <f>penilaian!J63</f>
        <v>0</v>
      </c>
      <c r="L68" s="182">
        <f>penilaian!K63</f>
        <v>0</v>
      </c>
      <c r="M68" s="186">
        <f>penilaian!L63</f>
        <v>0</v>
      </c>
      <c r="N68" s="187">
        <f>penilaian!M63</f>
        <v>0</v>
      </c>
      <c r="O68" s="61" t="str">
        <f>penilaian!N63</f>
        <v>e.</v>
      </c>
      <c r="P68" s="193" t="str">
        <f>penilaian!O63</f>
        <v>Sumur Bor</v>
      </c>
      <c r="Q68" s="516">
        <f>penilaian!P63</f>
        <v>1</v>
      </c>
      <c r="R68" s="516">
        <f>penilaian!Q63</f>
        <v>0</v>
      </c>
      <c r="S68" s="505">
        <f>penilaian!R63</f>
        <v>0</v>
      </c>
      <c r="T68" s="519">
        <f>penilaian!S63</f>
        <v>0</v>
      </c>
      <c r="U68" s="505">
        <f>penilaian!T63</f>
        <v>0</v>
      </c>
      <c r="V68" s="503">
        <f>penilaian!U63</f>
        <v>0</v>
      </c>
      <c r="W68" s="505" t="str">
        <f>penilaian!V63</f>
        <v>RANDU</v>
      </c>
      <c r="X68" s="505">
        <f>penilaian!W63</f>
        <v>0</v>
      </c>
      <c r="Y68" s="505">
        <f>penilaian!X63</f>
        <v>0</v>
      </c>
      <c r="Z68" s="505">
        <f>penilaian!Y63</f>
        <v>7</v>
      </c>
      <c r="AA68" s="505">
        <f>penilaian!Z63</f>
        <v>7</v>
      </c>
      <c r="AB68" s="505">
        <f>penilaian!AA63</f>
        <v>0</v>
      </c>
      <c r="AC68" s="519">
        <f>penilaian!AB63</f>
        <v>0</v>
      </c>
      <c r="AD68" s="505">
        <f>penilaian!AC63</f>
        <v>0</v>
      </c>
      <c r="AE68" s="505">
        <f>penilaian!AD63</f>
        <v>0</v>
      </c>
      <c r="AF68" s="505">
        <f>penilaian!AE63</f>
        <v>0</v>
      </c>
      <c r="AG68" s="519">
        <f>penilaian!AF63</f>
        <v>0</v>
      </c>
      <c r="AH68" s="519">
        <f>penilaian!AG63</f>
        <v>0</v>
      </c>
      <c r="AI68" s="517">
        <f>penilaian!AH63</f>
        <v>0</v>
      </c>
      <c r="AJ68" s="520">
        <f>penilaian!AI63</f>
        <v>0</v>
      </c>
      <c r="AK68" s="517">
        <f>penilaian!AJ63</f>
        <v>2500000</v>
      </c>
      <c r="AL68" s="517">
        <f>penilaian!AK63</f>
        <v>1250000</v>
      </c>
      <c r="AM68" s="517">
        <f>penilaian!AL63</f>
        <v>0</v>
      </c>
      <c r="AN68" s="517">
        <f>penilaian!AM63</f>
        <v>15000</v>
      </c>
      <c r="AO68" s="520">
        <f>penilaian!AN63</f>
        <v>105000</v>
      </c>
      <c r="AP68" s="517">
        <f>penilaian!AO63</f>
        <v>0</v>
      </c>
      <c r="AQ68" s="521">
        <f>penilaian!AP63</f>
        <v>0</v>
      </c>
      <c r="AR68" s="517">
        <f>penilaian!AQ63</f>
        <v>0</v>
      </c>
      <c r="AS68" s="517">
        <f>penilaian!AR63</f>
        <v>0</v>
      </c>
      <c r="AT68" s="517">
        <f>penilaian!AS63</f>
        <v>0</v>
      </c>
      <c r="AU68" s="517">
        <f>penilaian!AT63</f>
        <v>0</v>
      </c>
      <c r="AV68" s="517">
        <f>penilaian!AU63</f>
        <v>0</v>
      </c>
      <c r="AW68" s="521">
        <f>penilaian!AV63</f>
        <v>0</v>
      </c>
      <c r="AX68" s="521">
        <f>penilaian!AW63</f>
        <v>0</v>
      </c>
    </row>
    <row r="69" spans="2:50" ht="15.75">
      <c r="B69" s="157">
        <f>penilaian!A64</f>
        <v>0</v>
      </c>
      <c r="C69" s="61">
        <f>penilaian!B64</f>
        <v>0</v>
      </c>
      <c r="D69" s="183">
        <f>penilaian!C64</f>
        <v>0</v>
      </c>
      <c r="E69" s="61">
        <f>penilaian!D64</f>
        <v>0</v>
      </c>
      <c r="F69" s="62">
        <f>penilaian!E64</f>
        <v>0</v>
      </c>
      <c r="G69" s="184">
        <f>penilaian!F64</f>
        <v>0</v>
      </c>
      <c r="H69" s="61">
        <f>penilaian!G64</f>
        <v>0</v>
      </c>
      <c r="I69" s="61">
        <f>penilaian!H64</f>
        <v>0</v>
      </c>
      <c r="J69" s="202">
        <f>penilaian!I64</f>
        <v>0</v>
      </c>
      <c r="K69" s="157">
        <f>penilaian!J64</f>
        <v>0</v>
      </c>
      <c r="L69" s="182">
        <f>penilaian!K64</f>
        <v>0</v>
      </c>
      <c r="M69" s="186">
        <f>penilaian!L64</f>
        <v>0</v>
      </c>
      <c r="N69" s="187">
        <f>penilaian!M64</f>
        <v>0</v>
      </c>
      <c r="O69" s="61" t="str">
        <f>penilaian!N64</f>
        <v>f.</v>
      </c>
      <c r="P69" s="183" t="str">
        <f>penilaian!O64</f>
        <v>Septictank</v>
      </c>
      <c r="Q69" s="516">
        <f>penilaian!P64</f>
        <v>1</v>
      </c>
      <c r="R69" s="516">
        <f>penilaian!Q64</f>
        <v>0</v>
      </c>
      <c r="S69" s="505">
        <f>penilaian!R64</f>
        <v>0</v>
      </c>
      <c r="T69" s="519">
        <f>penilaian!S64</f>
        <v>0</v>
      </c>
      <c r="U69" s="505">
        <f>penilaian!T64</f>
        <v>0</v>
      </c>
      <c r="V69" s="503">
        <f>penilaian!U64</f>
        <v>4</v>
      </c>
      <c r="W69" s="505" t="str">
        <f>penilaian!V64</f>
        <v>BERENUK</v>
      </c>
      <c r="X69" s="505">
        <f>penilaian!W64</f>
        <v>0</v>
      </c>
      <c r="Y69" s="505">
        <f>penilaian!X64</f>
        <v>25</v>
      </c>
      <c r="Z69" s="505">
        <f>penilaian!Y64</f>
        <v>0</v>
      </c>
      <c r="AA69" s="505">
        <f>penilaian!Z64</f>
        <v>25</v>
      </c>
      <c r="AB69" s="505">
        <f>penilaian!AA64</f>
        <v>0</v>
      </c>
      <c r="AC69" s="519">
        <f>penilaian!AB64</f>
        <v>0</v>
      </c>
      <c r="AD69" s="505">
        <f>penilaian!AC64</f>
        <v>0</v>
      </c>
      <c r="AE69" s="505">
        <f>penilaian!AD64</f>
        <v>0</v>
      </c>
      <c r="AF69" s="505">
        <f>penilaian!AE64</f>
        <v>0</v>
      </c>
      <c r="AG69" s="519">
        <f>penilaian!AF64</f>
        <v>0</v>
      </c>
      <c r="AH69" s="519">
        <f>penilaian!AG64</f>
        <v>0</v>
      </c>
      <c r="AI69" s="517">
        <f>penilaian!AH64</f>
        <v>0</v>
      </c>
      <c r="AJ69" s="520">
        <f>penilaian!AI64</f>
        <v>0</v>
      </c>
      <c r="AK69" s="517">
        <f>penilaian!AJ64</f>
        <v>2500000</v>
      </c>
      <c r="AL69" s="517">
        <f>penilaian!AK64</f>
        <v>1875000</v>
      </c>
      <c r="AM69" s="517">
        <f>penilaian!AL64</f>
        <v>0</v>
      </c>
      <c r="AN69" s="520">
        <f>penilaian!AM64</f>
        <v>20000</v>
      </c>
      <c r="AO69" s="520">
        <f>penilaian!AN64</f>
        <v>500000</v>
      </c>
      <c r="AP69" s="517">
        <f>penilaian!AO64</f>
        <v>0</v>
      </c>
      <c r="AQ69" s="521">
        <f>penilaian!AP64</f>
        <v>0</v>
      </c>
      <c r="AR69" s="517">
        <f>penilaian!AQ64</f>
        <v>0</v>
      </c>
      <c r="AS69" s="517">
        <f>penilaian!AR64</f>
        <v>0</v>
      </c>
      <c r="AT69" s="517">
        <f>penilaian!AS64</f>
        <v>0</v>
      </c>
      <c r="AU69" s="517">
        <f>penilaian!AT64</f>
        <v>0</v>
      </c>
      <c r="AV69" s="517">
        <f>penilaian!AU64</f>
        <v>0</v>
      </c>
      <c r="AW69" s="521">
        <f>penilaian!AV64</f>
        <v>0</v>
      </c>
      <c r="AX69" s="521">
        <f>penilaian!AW64</f>
        <v>0</v>
      </c>
    </row>
    <row r="70" spans="2:50" ht="15.75">
      <c r="B70" s="157">
        <f>penilaian!A65</f>
        <v>0</v>
      </c>
      <c r="C70" s="61">
        <f>penilaian!B65</f>
        <v>0</v>
      </c>
      <c r="D70" s="183">
        <f>penilaian!C65</f>
        <v>0</v>
      </c>
      <c r="E70" s="61">
        <f>penilaian!D65</f>
        <v>0</v>
      </c>
      <c r="F70" s="62">
        <f>penilaian!E65</f>
        <v>0</v>
      </c>
      <c r="G70" s="184">
        <f>penilaian!F65</f>
        <v>0</v>
      </c>
      <c r="H70" s="61">
        <f>penilaian!G65</f>
        <v>0</v>
      </c>
      <c r="I70" s="61">
        <f>penilaian!H65</f>
        <v>0</v>
      </c>
      <c r="J70" s="202">
        <f>penilaian!I65</f>
        <v>0</v>
      </c>
      <c r="K70" s="157">
        <f>penilaian!J65</f>
        <v>0</v>
      </c>
      <c r="L70" s="182">
        <f>penilaian!K65</f>
        <v>0</v>
      </c>
      <c r="M70" s="186">
        <f>penilaian!L65</f>
        <v>0</v>
      </c>
      <c r="N70" s="187">
        <f>penilaian!M65</f>
        <v>0</v>
      </c>
      <c r="O70" s="61" t="str">
        <f>penilaian!N65</f>
        <v>g.</v>
      </c>
      <c r="P70" s="183" t="str">
        <f>penilaian!O65</f>
        <v>Floor</v>
      </c>
      <c r="Q70" s="516">
        <f>penilaian!P65</f>
        <v>0</v>
      </c>
      <c r="R70" s="516">
        <f>penilaian!Q65</f>
        <v>26.7</v>
      </c>
      <c r="S70" s="505">
        <f>penilaian!R65</f>
        <v>0</v>
      </c>
      <c r="T70" s="519">
        <f>penilaian!S65</f>
        <v>0</v>
      </c>
      <c r="U70" s="505">
        <f>penilaian!T65</f>
        <v>0</v>
      </c>
      <c r="V70" s="503">
        <f>penilaian!U65</f>
        <v>0</v>
      </c>
      <c r="W70" s="505">
        <f>penilaian!V65</f>
        <v>0</v>
      </c>
      <c r="X70" s="505">
        <f>penilaian!W65</f>
        <v>0</v>
      </c>
      <c r="Y70" s="505">
        <f>penilaian!X65</f>
        <v>0</v>
      </c>
      <c r="Z70" s="505">
        <f>penilaian!Y65</f>
        <v>0</v>
      </c>
      <c r="AA70" s="505">
        <f>penilaian!Z65</f>
        <v>0</v>
      </c>
      <c r="AB70" s="505">
        <f>penilaian!AA65</f>
        <v>0</v>
      </c>
      <c r="AC70" s="519">
        <f>penilaian!AB65</f>
        <v>0</v>
      </c>
      <c r="AD70" s="505">
        <f>penilaian!AC65</f>
        <v>0</v>
      </c>
      <c r="AE70" s="505">
        <f>penilaian!AD65</f>
        <v>0</v>
      </c>
      <c r="AF70" s="505">
        <f>penilaian!AE65</f>
        <v>0</v>
      </c>
      <c r="AG70" s="519">
        <f>penilaian!AF65</f>
        <v>0</v>
      </c>
      <c r="AH70" s="519">
        <f>penilaian!AG65</f>
        <v>0</v>
      </c>
      <c r="AI70" s="517">
        <f>penilaian!AH65</f>
        <v>0</v>
      </c>
      <c r="AJ70" s="520">
        <f>penilaian!AI65</f>
        <v>0</v>
      </c>
      <c r="AK70" s="517">
        <f>penilaian!AJ65</f>
        <v>100000</v>
      </c>
      <c r="AL70" s="517">
        <f>penilaian!AK65</f>
        <v>1335000</v>
      </c>
      <c r="AM70" s="517">
        <f>penilaian!AL65</f>
        <v>0</v>
      </c>
      <c r="AN70" s="520">
        <f>penilaian!AM65</f>
        <v>0</v>
      </c>
      <c r="AO70" s="520">
        <f>penilaian!AN65</f>
        <v>0</v>
      </c>
      <c r="AP70" s="517">
        <f>penilaian!AO65</f>
        <v>0</v>
      </c>
      <c r="AQ70" s="521">
        <f>penilaian!AP65</f>
        <v>0</v>
      </c>
      <c r="AR70" s="517">
        <f>penilaian!AQ65</f>
        <v>0</v>
      </c>
      <c r="AS70" s="517">
        <f>penilaian!AR65</f>
        <v>0</v>
      </c>
      <c r="AT70" s="517">
        <f>penilaian!AS65</f>
        <v>0</v>
      </c>
      <c r="AU70" s="517">
        <f>penilaian!AT65</f>
        <v>0</v>
      </c>
      <c r="AV70" s="517">
        <f>penilaian!AU65</f>
        <v>0</v>
      </c>
      <c r="AW70" s="521">
        <f>penilaian!AV65</f>
        <v>0</v>
      </c>
      <c r="AX70" s="521">
        <f>penilaian!AW65</f>
        <v>0</v>
      </c>
    </row>
    <row r="71" spans="2:50" ht="15.75">
      <c r="B71" s="157">
        <f>penilaian!A66</f>
        <v>0</v>
      </c>
      <c r="C71" s="61">
        <f>penilaian!B66</f>
        <v>0</v>
      </c>
      <c r="D71" s="183">
        <f>penilaian!C66</f>
        <v>0</v>
      </c>
      <c r="E71" s="61">
        <f>penilaian!D66</f>
        <v>0</v>
      </c>
      <c r="F71" s="62">
        <f>penilaian!E66</f>
        <v>0</v>
      </c>
      <c r="G71" s="184">
        <f>penilaian!F66</f>
        <v>0</v>
      </c>
      <c r="H71" s="61">
        <f>penilaian!G66</f>
        <v>0</v>
      </c>
      <c r="I71" s="61">
        <f>penilaian!H66</f>
        <v>0</v>
      </c>
      <c r="J71" s="202">
        <f>penilaian!I66</f>
        <v>0</v>
      </c>
      <c r="K71" s="157">
        <f>penilaian!J66</f>
        <v>0</v>
      </c>
      <c r="L71" s="182">
        <f>penilaian!K66</f>
        <v>0</v>
      </c>
      <c r="M71" s="186">
        <f>penilaian!L66</f>
        <v>0</v>
      </c>
      <c r="N71" s="187">
        <f>penilaian!M66</f>
        <v>0</v>
      </c>
      <c r="O71" s="61" t="str">
        <f>penilaian!N66</f>
        <v>h.</v>
      </c>
      <c r="P71" s="183" t="str">
        <f>penilaian!O66</f>
        <v>Paving Block</v>
      </c>
      <c r="Q71" s="516">
        <f>penilaian!P66</f>
        <v>0</v>
      </c>
      <c r="R71" s="516">
        <f>penilaian!Q66</f>
        <v>25.5</v>
      </c>
      <c r="S71" s="505" t="str">
        <f>penilaian!R66</f>
        <v>b.</v>
      </c>
      <c r="T71" s="519" t="str">
        <f>penilaian!S66</f>
        <v>Musiman</v>
      </c>
      <c r="U71" s="505">
        <f>penilaian!T66</f>
        <v>9</v>
      </c>
      <c r="V71" s="503">
        <f>penilaian!U66</f>
        <v>1</v>
      </c>
      <c r="W71" s="505" t="str">
        <f>penilaian!V66</f>
        <v>Mangga</v>
      </c>
      <c r="X71" s="505">
        <f>penilaian!W66</f>
        <v>10</v>
      </c>
      <c r="Y71" s="505">
        <f>penilaian!X66</f>
        <v>0</v>
      </c>
      <c r="Z71" s="505">
        <f>penilaian!Y66</f>
        <v>0</v>
      </c>
      <c r="AA71" s="505">
        <f>penilaian!Z66</f>
        <v>10</v>
      </c>
      <c r="AB71" s="505">
        <f>penilaian!AA66</f>
        <v>0</v>
      </c>
      <c r="AC71" s="519">
        <f>penilaian!AB66</f>
        <v>0</v>
      </c>
      <c r="AD71" s="505">
        <f>penilaian!AC66</f>
        <v>0</v>
      </c>
      <c r="AE71" s="505">
        <f>penilaian!AD66</f>
        <v>0</v>
      </c>
      <c r="AF71" s="505">
        <f>penilaian!AE66</f>
        <v>0</v>
      </c>
      <c r="AG71" s="519">
        <f>penilaian!AF66</f>
        <v>0</v>
      </c>
      <c r="AH71" s="519">
        <f>penilaian!AG66</f>
        <v>0</v>
      </c>
      <c r="AI71" s="517">
        <f>penilaian!AH66</f>
        <v>0</v>
      </c>
      <c r="AJ71" s="520">
        <f>penilaian!AI66</f>
        <v>0</v>
      </c>
      <c r="AK71" s="517">
        <f>penilaian!AJ66</f>
        <v>150000</v>
      </c>
      <c r="AL71" s="517">
        <f>penilaian!AK66</f>
        <v>2677500</v>
      </c>
      <c r="AM71" s="517">
        <f>penilaian!AL66</f>
        <v>0</v>
      </c>
      <c r="AN71" s="520">
        <f>penilaian!AM66</f>
        <v>350000</v>
      </c>
      <c r="AO71" s="520">
        <f>penilaian!AN66</f>
        <v>3500000</v>
      </c>
      <c r="AP71" s="517">
        <f>penilaian!AO66</f>
        <v>0</v>
      </c>
      <c r="AQ71" s="521">
        <f>penilaian!AP66</f>
        <v>0</v>
      </c>
      <c r="AR71" s="517">
        <f>penilaian!AQ66</f>
        <v>0</v>
      </c>
      <c r="AS71" s="517">
        <f>penilaian!AR66</f>
        <v>0</v>
      </c>
      <c r="AT71" s="517">
        <f>penilaian!AS66</f>
        <v>0</v>
      </c>
      <c r="AU71" s="517">
        <f>penilaian!AT66</f>
        <v>0</v>
      </c>
      <c r="AV71" s="517">
        <f>penilaian!AU66</f>
        <v>0</v>
      </c>
      <c r="AW71" s="521">
        <f>penilaian!AV66</f>
        <v>0</v>
      </c>
      <c r="AX71" s="521">
        <f>penilaian!AW66</f>
        <v>0</v>
      </c>
    </row>
    <row r="72" spans="2:50" ht="11.25" customHeight="1">
      <c r="B72" s="157">
        <f>penilaian!A67</f>
        <v>0</v>
      </c>
      <c r="C72" s="61">
        <f>penilaian!B67</f>
        <v>0</v>
      </c>
      <c r="D72" s="490">
        <f>penilaian!C67</f>
        <v>0</v>
      </c>
      <c r="E72" s="61">
        <f>penilaian!D67</f>
        <v>0</v>
      </c>
      <c r="F72" s="62">
        <f>penilaian!E67</f>
        <v>0</v>
      </c>
      <c r="G72" s="184">
        <f>penilaian!F67</f>
        <v>0</v>
      </c>
      <c r="H72" s="61">
        <f>penilaian!G67</f>
        <v>0</v>
      </c>
      <c r="I72" s="61">
        <f>penilaian!H67</f>
        <v>0</v>
      </c>
      <c r="J72" s="202">
        <f>penilaian!I67</f>
        <v>0</v>
      </c>
      <c r="K72" s="157">
        <f>penilaian!J67</f>
        <v>0</v>
      </c>
      <c r="L72" s="182">
        <f>penilaian!K67</f>
        <v>0</v>
      </c>
      <c r="M72" s="186">
        <f>penilaian!L67</f>
        <v>0</v>
      </c>
      <c r="N72" s="187">
        <f>penilaian!M67</f>
        <v>0</v>
      </c>
      <c r="O72" s="61" t="str">
        <f>penilaian!N67</f>
        <v>i.</v>
      </c>
      <c r="P72" s="183" t="str">
        <f>penilaian!O67</f>
        <v>Floor</v>
      </c>
      <c r="Q72" s="516">
        <f>penilaian!P67</f>
        <v>0</v>
      </c>
      <c r="R72" s="516">
        <f>penilaian!Q67</f>
        <v>19.3</v>
      </c>
      <c r="S72" s="505">
        <f>penilaian!R67</f>
        <v>0</v>
      </c>
      <c r="T72" s="505">
        <f>penilaian!S67</f>
        <v>0</v>
      </c>
      <c r="U72" s="505">
        <f>penilaian!T67</f>
        <v>0</v>
      </c>
      <c r="V72" s="503">
        <f>penilaian!U67</f>
        <v>2</v>
      </c>
      <c r="W72" s="505" t="str">
        <f>penilaian!V67</f>
        <v>Sari Kancuh</v>
      </c>
      <c r="X72" s="505">
        <f>penilaian!W67</f>
        <v>0</v>
      </c>
      <c r="Y72" s="505">
        <f>penilaian!X67</f>
        <v>10</v>
      </c>
      <c r="Z72" s="505">
        <f>penilaian!Y67</f>
        <v>0</v>
      </c>
      <c r="AA72" s="505">
        <f>penilaian!Z67</f>
        <v>10</v>
      </c>
      <c r="AB72" s="505">
        <f>penilaian!AA67</f>
        <v>0</v>
      </c>
      <c r="AC72" s="519">
        <f>penilaian!AB67</f>
        <v>0</v>
      </c>
      <c r="AD72" s="505">
        <f>penilaian!AC67</f>
        <v>0</v>
      </c>
      <c r="AE72" s="505">
        <f>penilaian!AD67</f>
        <v>0</v>
      </c>
      <c r="AF72" s="505">
        <f>penilaian!AE67</f>
        <v>0</v>
      </c>
      <c r="AG72" s="519">
        <f>penilaian!AF67</f>
        <v>0</v>
      </c>
      <c r="AH72" s="519">
        <f>penilaian!AG67</f>
        <v>0</v>
      </c>
      <c r="AI72" s="517">
        <f>penilaian!AH67</f>
        <v>0</v>
      </c>
      <c r="AJ72" s="520">
        <f>penilaian!AI67</f>
        <v>0</v>
      </c>
      <c r="AK72" s="517">
        <f>penilaian!AJ67</f>
        <v>100000</v>
      </c>
      <c r="AL72" s="517">
        <f>penilaian!AK67</f>
        <v>965000</v>
      </c>
      <c r="AM72" s="517">
        <f>penilaian!AL67</f>
        <v>0</v>
      </c>
      <c r="AN72" s="520">
        <f>penilaian!AM67</f>
        <v>12700</v>
      </c>
      <c r="AO72" s="517">
        <f>penilaian!AN67</f>
        <v>127000</v>
      </c>
      <c r="AP72" s="517">
        <f>penilaian!AO67</f>
        <v>0</v>
      </c>
      <c r="AQ72" s="521">
        <f>penilaian!AP67</f>
        <v>0</v>
      </c>
      <c r="AR72" s="517">
        <f>penilaian!AQ67</f>
        <v>0</v>
      </c>
      <c r="AS72" s="517">
        <f>penilaian!AR67</f>
        <v>0</v>
      </c>
      <c r="AT72" s="517">
        <f>penilaian!AS67</f>
        <v>0</v>
      </c>
      <c r="AU72" s="517">
        <f>penilaian!AT67</f>
        <v>0</v>
      </c>
      <c r="AV72" s="517">
        <f>penilaian!AU67</f>
        <v>0</v>
      </c>
      <c r="AW72" s="521">
        <f>penilaian!AV67</f>
        <v>0</v>
      </c>
      <c r="AX72" s="521">
        <f>penilaian!AW67</f>
        <v>0</v>
      </c>
    </row>
    <row r="73" spans="2:50" ht="16.5" customHeight="1">
      <c r="B73" s="190">
        <f>penilaian!A68</f>
        <v>0</v>
      </c>
      <c r="C73" s="170">
        <f>penilaian!B68</f>
        <v>0</v>
      </c>
      <c r="D73" s="491">
        <f>penilaian!C68</f>
        <v>0</v>
      </c>
      <c r="E73" s="188">
        <f>penilaian!D68</f>
        <v>0</v>
      </c>
      <c r="F73" s="61">
        <f>penilaian!E68</f>
        <v>0</v>
      </c>
      <c r="G73" s="184">
        <f>penilaian!F68</f>
        <v>0</v>
      </c>
      <c r="H73" s="170">
        <f>penilaian!G68</f>
        <v>0</v>
      </c>
      <c r="I73" s="171">
        <f>penilaian!H68</f>
        <v>0</v>
      </c>
      <c r="J73" s="202">
        <f>penilaian!I68</f>
        <v>0</v>
      </c>
      <c r="K73" s="157">
        <f>penilaian!J68</f>
        <v>0</v>
      </c>
      <c r="L73" s="182">
        <f>penilaian!K68</f>
        <v>0</v>
      </c>
      <c r="M73" s="186">
        <f>penilaian!L68</f>
        <v>0</v>
      </c>
      <c r="N73" s="187">
        <f>penilaian!M68</f>
        <v>0</v>
      </c>
      <c r="O73" s="188" t="str">
        <f>penilaian!N68</f>
        <v>j.</v>
      </c>
      <c r="P73" s="183" t="str">
        <f>penilaian!O68</f>
        <v>Saluran Batu Kali</v>
      </c>
      <c r="Q73" s="516">
        <f>penilaian!P68</f>
        <v>0</v>
      </c>
      <c r="R73" s="516">
        <f>penilaian!Q68</f>
        <v>7</v>
      </c>
      <c r="S73" s="505">
        <f>penilaian!R68</f>
        <v>0</v>
      </c>
      <c r="T73" s="504">
        <f>penilaian!S68</f>
        <v>0</v>
      </c>
      <c r="U73" s="504">
        <f>penilaian!T68</f>
        <v>0</v>
      </c>
      <c r="V73" s="504">
        <f>penilaian!U68</f>
        <v>3</v>
      </c>
      <c r="W73" s="504" t="str">
        <f>penilaian!V68</f>
        <v>Salak</v>
      </c>
      <c r="X73" s="504">
        <f>penilaian!W68</f>
        <v>0</v>
      </c>
      <c r="Y73" s="504">
        <f>penilaian!X68</f>
        <v>6</v>
      </c>
      <c r="Z73" s="504">
        <f>penilaian!Y68</f>
        <v>0</v>
      </c>
      <c r="AA73" s="505">
        <f>penilaian!Z68</f>
        <v>6</v>
      </c>
      <c r="AB73" s="505">
        <f>penilaian!AA68</f>
        <v>0</v>
      </c>
      <c r="AC73" s="519">
        <f>penilaian!AB68</f>
        <v>0</v>
      </c>
      <c r="AD73" s="505">
        <f>penilaian!AC68</f>
        <v>0</v>
      </c>
      <c r="AE73" s="505">
        <f>penilaian!AD68</f>
        <v>0</v>
      </c>
      <c r="AF73" s="505">
        <f>penilaian!AE68</f>
        <v>0</v>
      </c>
      <c r="AG73" s="519">
        <f>penilaian!AF68</f>
        <v>0</v>
      </c>
      <c r="AH73" s="519">
        <f>penilaian!AG68</f>
        <v>0</v>
      </c>
      <c r="AI73" s="517">
        <f>penilaian!AH68</f>
        <v>0</v>
      </c>
      <c r="AJ73" s="520">
        <f>penilaian!AI68</f>
        <v>0</v>
      </c>
      <c r="AK73" s="520">
        <f>penilaian!AJ68</f>
        <v>250000</v>
      </c>
      <c r="AL73" s="520">
        <f>penilaian!AK68</f>
        <v>1225000</v>
      </c>
      <c r="AM73" s="517">
        <f>penilaian!AL68</f>
        <v>0</v>
      </c>
      <c r="AN73" s="520">
        <f>penilaian!AM68</f>
        <v>66000</v>
      </c>
      <c r="AO73" s="520">
        <f>penilaian!AN68</f>
        <v>396000</v>
      </c>
      <c r="AP73" s="520">
        <f>penilaian!AO68</f>
        <v>0</v>
      </c>
      <c r="AQ73" s="521">
        <f>penilaian!AP68</f>
        <v>0</v>
      </c>
      <c r="AR73" s="517">
        <f>penilaian!AQ68</f>
        <v>0</v>
      </c>
      <c r="AS73" s="522">
        <f>penilaian!AR68</f>
        <v>0</v>
      </c>
      <c r="AT73" s="523">
        <f>penilaian!AS68</f>
        <v>0</v>
      </c>
      <c r="AU73" s="522">
        <f>penilaian!AT68</f>
        <v>0</v>
      </c>
      <c r="AV73" s="523">
        <f>penilaian!AU68</f>
        <v>0</v>
      </c>
      <c r="AW73" s="521">
        <f>penilaian!AV68</f>
        <v>0</v>
      </c>
      <c r="AX73" s="521">
        <f>penilaian!AW68</f>
        <v>0</v>
      </c>
    </row>
    <row r="74" spans="2:50" ht="15.75">
      <c r="B74" s="157">
        <f>penilaian!A69</f>
        <v>0</v>
      </c>
      <c r="C74" s="172">
        <f>penilaian!B69</f>
        <v>0</v>
      </c>
      <c r="D74" s="491">
        <f>penilaian!C69</f>
        <v>0</v>
      </c>
      <c r="E74" s="61">
        <f>penilaian!D69</f>
        <v>0</v>
      </c>
      <c r="F74" s="62">
        <f>penilaian!E69</f>
        <v>0</v>
      </c>
      <c r="G74" s="184">
        <f>penilaian!F69</f>
        <v>0</v>
      </c>
      <c r="H74" s="172">
        <f>penilaian!G69</f>
        <v>0</v>
      </c>
      <c r="I74" s="172">
        <f>penilaian!H69</f>
        <v>0</v>
      </c>
      <c r="J74" s="202">
        <f>penilaian!I69</f>
        <v>0</v>
      </c>
      <c r="K74" s="157">
        <f>penilaian!J69</f>
        <v>0</v>
      </c>
      <c r="L74" s="182">
        <f>penilaian!K69</f>
        <v>0</v>
      </c>
      <c r="M74" s="186">
        <f>penilaian!L69</f>
        <v>0</v>
      </c>
      <c r="N74" s="187">
        <f>penilaian!M69</f>
        <v>0</v>
      </c>
      <c r="O74" s="61" t="str">
        <f>penilaian!N69</f>
        <v>k.</v>
      </c>
      <c r="P74" s="188" t="str">
        <f>penilaian!O69</f>
        <v>TPT Batu kali</v>
      </c>
      <c r="Q74" s="516">
        <f>penilaian!P69</f>
        <v>0</v>
      </c>
      <c r="R74" s="516">
        <f>penilaian!Q69</f>
        <v>12</v>
      </c>
      <c r="S74" s="505">
        <f>penilaian!R69</f>
        <v>0</v>
      </c>
      <c r="T74" s="505">
        <f>penilaian!S69</f>
        <v>0</v>
      </c>
      <c r="U74" s="505">
        <f>penilaian!T69</f>
        <v>0</v>
      </c>
      <c r="V74" s="504">
        <f>penilaian!U69</f>
        <v>4</v>
      </c>
      <c r="W74" s="504">
        <f>penilaian!V69</f>
        <v>0</v>
      </c>
      <c r="X74" s="504">
        <f>penilaian!W69</f>
        <v>0</v>
      </c>
      <c r="Y74" s="504">
        <f>penilaian!X69</f>
        <v>120</v>
      </c>
      <c r="Z74" s="504">
        <f>penilaian!Y69</f>
        <v>0</v>
      </c>
      <c r="AA74" s="505">
        <f>penilaian!Z69</f>
        <v>120</v>
      </c>
      <c r="AB74" s="505">
        <f>penilaian!AA69</f>
        <v>0</v>
      </c>
      <c r="AC74" s="519">
        <f>penilaian!AB69</f>
        <v>0</v>
      </c>
      <c r="AD74" s="505">
        <f>penilaian!AC69</f>
        <v>0</v>
      </c>
      <c r="AE74" s="505">
        <f>penilaian!AD69</f>
        <v>0</v>
      </c>
      <c r="AF74" s="505">
        <f>penilaian!AE69</f>
        <v>0</v>
      </c>
      <c r="AG74" s="519">
        <f>penilaian!AF69</f>
        <v>0</v>
      </c>
      <c r="AH74" s="519">
        <f>penilaian!AG69</f>
        <v>0</v>
      </c>
      <c r="AI74" s="517">
        <f>penilaian!AH69</f>
        <v>0</v>
      </c>
      <c r="AJ74" s="520">
        <f>penilaian!AI69</f>
        <v>0</v>
      </c>
      <c r="AK74" s="520">
        <f>penilaian!AJ69</f>
        <v>300000</v>
      </c>
      <c r="AL74" s="520">
        <f>penilaian!AK69</f>
        <v>1800000</v>
      </c>
      <c r="AM74" s="517">
        <f>penilaian!AL69</f>
        <v>0</v>
      </c>
      <c r="AN74" s="520">
        <f>penilaian!AM69</f>
        <v>0</v>
      </c>
      <c r="AO74" s="520">
        <f>penilaian!AN69</f>
        <v>0</v>
      </c>
      <c r="AP74" s="517">
        <f>penilaian!AO69</f>
        <v>0</v>
      </c>
      <c r="AQ74" s="521">
        <f>penilaian!AP69</f>
        <v>0</v>
      </c>
      <c r="AR74" s="517">
        <f>penilaian!AQ69</f>
        <v>0</v>
      </c>
      <c r="AS74" s="517">
        <f>penilaian!AR69</f>
        <v>0</v>
      </c>
      <c r="AT74" s="517">
        <f>penilaian!AS69</f>
        <v>0</v>
      </c>
      <c r="AU74" s="517">
        <f>penilaian!AT69</f>
        <v>0</v>
      </c>
      <c r="AV74" s="517">
        <f>penilaian!AU69</f>
        <v>0</v>
      </c>
      <c r="AW74" s="521">
        <f>penilaian!AV69</f>
        <v>0</v>
      </c>
      <c r="AX74" s="521">
        <f>penilaian!AW69</f>
        <v>0</v>
      </c>
    </row>
    <row r="75" spans="2:50" ht="15.75">
      <c r="B75" s="157">
        <f>penilaian!A70</f>
        <v>0</v>
      </c>
      <c r="C75" s="172">
        <f>penilaian!B70</f>
        <v>0</v>
      </c>
      <c r="D75" s="491">
        <f>penilaian!C70</f>
        <v>0</v>
      </c>
      <c r="E75" s="61">
        <f>penilaian!D70</f>
        <v>0</v>
      </c>
      <c r="F75" s="61">
        <f>penilaian!E70</f>
        <v>0</v>
      </c>
      <c r="G75" s="184">
        <f>penilaian!F70</f>
        <v>0</v>
      </c>
      <c r="H75" s="172">
        <f>penilaian!G70</f>
        <v>0</v>
      </c>
      <c r="I75" s="172">
        <f>penilaian!H70</f>
        <v>0</v>
      </c>
      <c r="J75" s="202">
        <f>penilaian!I70</f>
        <v>0</v>
      </c>
      <c r="K75" s="157">
        <f>penilaian!J70</f>
        <v>0</v>
      </c>
      <c r="L75" s="182">
        <f>penilaian!K70</f>
        <v>0</v>
      </c>
      <c r="M75" s="186">
        <f>penilaian!L70</f>
        <v>0</v>
      </c>
      <c r="N75" s="187">
        <f>penilaian!M70</f>
        <v>0</v>
      </c>
      <c r="O75" s="61" t="str">
        <f>penilaian!N70</f>
        <v>l.</v>
      </c>
      <c r="P75" s="188" t="str">
        <f>penilaian!O70</f>
        <v>Pondasi Sloof</v>
      </c>
      <c r="Q75" s="516">
        <f>penilaian!P70</f>
        <v>0</v>
      </c>
      <c r="R75" s="516">
        <f>penilaian!Q70</f>
        <v>15</v>
      </c>
      <c r="S75" s="505">
        <f>penilaian!R70</f>
        <v>0</v>
      </c>
      <c r="T75" s="505">
        <f>penilaian!S70</f>
        <v>0</v>
      </c>
      <c r="U75" s="505">
        <f>penilaian!T70</f>
        <v>0</v>
      </c>
      <c r="V75" s="505">
        <f>penilaian!U70</f>
        <v>5</v>
      </c>
      <c r="W75" s="505" t="str">
        <f>penilaian!V70</f>
        <v>Sereh</v>
      </c>
      <c r="X75" s="505">
        <f>penilaian!W70</f>
        <v>0</v>
      </c>
      <c r="Y75" s="505">
        <f>penilaian!X70</f>
        <v>15</v>
      </c>
      <c r="Z75" s="505">
        <f>penilaian!Y70</f>
        <v>0</v>
      </c>
      <c r="AA75" s="505">
        <f>penilaian!Z70</f>
        <v>15</v>
      </c>
      <c r="AB75" s="505">
        <f>penilaian!AA70</f>
        <v>0</v>
      </c>
      <c r="AC75" s="519">
        <f>penilaian!AB70</f>
        <v>0</v>
      </c>
      <c r="AD75" s="505">
        <f>penilaian!AC70</f>
        <v>0</v>
      </c>
      <c r="AE75" s="505">
        <f>penilaian!AD70</f>
        <v>0</v>
      </c>
      <c r="AF75" s="505">
        <f>penilaian!AE70</f>
        <v>0</v>
      </c>
      <c r="AG75" s="519">
        <f>penilaian!AF70</f>
        <v>0</v>
      </c>
      <c r="AH75" s="519">
        <f>penilaian!AG70</f>
        <v>0</v>
      </c>
      <c r="AI75" s="517">
        <f>penilaian!AH70</f>
        <v>0</v>
      </c>
      <c r="AJ75" s="520">
        <f>penilaian!AI70</f>
        <v>0</v>
      </c>
      <c r="AK75" s="520">
        <f>penilaian!AJ70</f>
        <v>350000</v>
      </c>
      <c r="AL75" s="520">
        <f>penilaian!AK70</f>
        <v>2625000</v>
      </c>
      <c r="AM75" s="517">
        <f>penilaian!AL70</f>
        <v>0</v>
      </c>
      <c r="AN75" s="520">
        <f>penilaian!AM70</f>
        <v>825</v>
      </c>
      <c r="AO75" s="520">
        <f>penilaian!AN70</f>
        <v>12375</v>
      </c>
      <c r="AP75" s="517">
        <f>penilaian!AO70</f>
        <v>0</v>
      </c>
      <c r="AQ75" s="521">
        <f>penilaian!AP70</f>
        <v>0</v>
      </c>
      <c r="AR75" s="517">
        <f>penilaian!AQ70</f>
        <v>0</v>
      </c>
      <c r="AS75" s="517">
        <f>penilaian!AR70</f>
        <v>0</v>
      </c>
      <c r="AT75" s="517">
        <f>penilaian!AS70</f>
        <v>0</v>
      </c>
      <c r="AU75" s="517">
        <f>penilaian!AT70</f>
        <v>0</v>
      </c>
      <c r="AV75" s="517">
        <f>penilaian!AU70</f>
        <v>0</v>
      </c>
      <c r="AW75" s="521">
        <f>penilaian!AV70</f>
        <v>0</v>
      </c>
      <c r="AX75" s="521">
        <f>penilaian!AW70</f>
        <v>0</v>
      </c>
    </row>
    <row r="76" spans="2:50" ht="15.75">
      <c r="B76" s="157">
        <f>penilaian!A71</f>
        <v>0</v>
      </c>
      <c r="C76" s="172">
        <f>penilaian!B71</f>
        <v>0</v>
      </c>
      <c r="D76" s="491">
        <f>penilaian!C71</f>
        <v>0</v>
      </c>
      <c r="E76" s="61">
        <f>penilaian!D71</f>
        <v>0</v>
      </c>
      <c r="F76" s="62">
        <f>penilaian!E71</f>
        <v>0</v>
      </c>
      <c r="G76" s="184">
        <f>penilaian!F71</f>
        <v>0</v>
      </c>
      <c r="H76" s="61">
        <f>penilaian!G71</f>
        <v>0</v>
      </c>
      <c r="I76" s="61">
        <f>penilaian!H71</f>
        <v>0</v>
      </c>
      <c r="J76" s="202">
        <f>penilaian!I71</f>
        <v>0</v>
      </c>
      <c r="K76" s="157">
        <f>penilaian!J71</f>
        <v>0</v>
      </c>
      <c r="L76" s="182">
        <f>penilaian!K71</f>
        <v>0</v>
      </c>
      <c r="M76" s="186">
        <f>penilaian!L71</f>
        <v>0</v>
      </c>
      <c r="N76" s="187">
        <f>penilaian!M71</f>
        <v>0</v>
      </c>
      <c r="O76" s="61" t="str">
        <f>penilaian!N71</f>
        <v>m.</v>
      </c>
      <c r="P76" s="183" t="str">
        <f>penilaian!O71</f>
        <v>Plat Beton</v>
      </c>
      <c r="Q76" s="516">
        <f>penilaian!P71</f>
        <v>0</v>
      </c>
      <c r="R76" s="516">
        <f>penilaian!Q71</f>
        <v>6.82</v>
      </c>
      <c r="S76" s="505">
        <f>penilaian!R71</f>
        <v>0</v>
      </c>
      <c r="T76" s="519">
        <f>penilaian!S71</f>
        <v>0</v>
      </c>
      <c r="U76" s="505">
        <f>penilaian!T71</f>
        <v>0</v>
      </c>
      <c r="V76" s="505">
        <f>penilaian!U71</f>
        <v>6</v>
      </c>
      <c r="W76" s="505" t="str">
        <f>penilaian!V71</f>
        <v>Singkong</v>
      </c>
      <c r="X76" s="505">
        <f>penilaian!W71</f>
        <v>0</v>
      </c>
      <c r="Y76" s="505">
        <f>penilaian!X71</f>
        <v>50</v>
      </c>
      <c r="Z76" s="505">
        <f>penilaian!Y71</f>
        <v>0</v>
      </c>
      <c r="AA76" s="505">
        <f>penilaian!Z71</f>
        <v>50</v>
      </c>
      <c r="AB76" s="505">
        <f>penilaian!AA71</f>
        <v>0</v>
      </c>
      <c r="AC76" s="519">
        <f>penilaian!AB71</f>
        <v>0</v>
      </c>
      <c r="AD76" s="505">
        <f>penilaian!AC71</f>
        <v>0</v>
      </c>
      <c r="AE76" s="505">
        <f>penilaian!AD71</f>
        <v>0</v>
      </c>
      <c r="AF76" s="505">
        <f>penilaian!AE71</f>
        <v>0</v>
      </c>
      <c r="AG76" s="519">
        <f>penilaian!AF71</f>
        <v>0</v>
      </c>
      <c r="AH76" s="519">
        <f>penilaian!AG71</f>
        <v>0</v>
      </c>
      <c r="AI76" s="517">
        <f>penilaian!AH71</f>
        <v>0</v>
      </c>
      <c r="AJ76" s="520">
        <f>penilaian!AI71</f>
        <v>0</v>
      </c>
      <c r="AK76" s="520">
        <f>penilaian!AJ71</f>
        <v>250000</v>
      </c>
      <c r="AL76" s="520">
        <f>penilaian!AK71</f>
        <v>852500</v>
      </c>
      <c r="AM76" s="517">
        <f>penilaian!AL71</f>
        <v>0</v>
      </c>
      <c r="AN76" s="520">
        <f>penilaian!AM71</f>
        <v>465</v>
      </c>
      <c r="AO76" s="520">
        <f>penilaian!AN71</f>
        <v>23250</v>
      </c>
      <c r="AP76" s="517">
        <f>penilaian!AO71</f>
        <v>0</v>
      </c>
      <c r="AQ76" s="521">
        <f>penilaian!AP71</f>
        <v>0</v>
      </c>
      <c r="AR76" s="517">
        <f>penilaian!AQ71</f>
        <v>0</v>
      </c>
      <c r="AS76" s="517">
        <f>penilaian!AR71</f>
        <v>0</v>
      </c>
      <c r="AT76" s="517">
        <f>penilaian!AS71</f>
        <v>0</v>
      </c>
      <c r="AU76" s="517">
        <f>penilaian!AT71</f>
        <v>0</v>
      </c>
      <c r="AV76" s="517">
        <f>penilaian!AU71</f>
        <v>0</v>
      </c>
      <c r="AW76" s="521">
        <f>penilaian!AV71</f>
        <v>0</v>
      </c>
      <c r="AX76" s="521">
        <f>penilaian!AW71</f>
        <v>0</v>
      </c>
    </row>
    <row r="77" spans="2:50" ht="15.75">
      <c r="B77" s="157">
        <f>penilaian!A72</f>
        <v>0</v>
      </c>
      <c r="C77" s="172">
        <f>penilaian!B72</f>
        <v>0</v>
      </c>
      <c r="D77" s="492">
        <f>penilaian!C72</f>
        <v>0</v>
      </c>
      <c r="E77" s="61">
        <f>penilaian!D72</f>
        <v>0</v>
      </c>
      <c r="F77" s="62">
        <f>penilaian!E72</f>
        <v>0</v>
      </c>
      <c r="G77" s="184">
        <f>penilaian!F72</f>
        <v>0</v>
      </c>
      <c r="H77" s="61">
        <f>penilaian!G72</f>
        <v>0</v>
      </c>
      <c r="I77" s="61">
        <f>penilaian!H72</f>
        <v>0</v>
      </c>
      <c r="J77" s="202">
        <f>penilaian!I72</f>
        <v>0</v>
      </c>
      <c r="K77" s="157">
        <f>penilaian!J72</f>
        <v>0</v>
      </c>
      <c r="L77" s="182">
        <f>penilaian!K72</f>
        <v>0</v>
      </c>
      <c r="M77" s="186">
        <f>penilaian!L72</f>
        <v>0</v>
      </c>
      <c r="N77" s="187">
        <f>penilaian!M72</f>
        <v>0</v>
      </c>
      <c r="O77" s="61" t="str">
        <f>penilaian!N72</f>
        <v>n.</v>
      </c>
      <c r="P77" s="183" t="str">
        <f>penilaian!O72</f>
        <v>Rumah Pompa</v>
      </c>
      <c r="Q77" s="516">
        <f>penilaian!P72</f>
        <v>0</v>
      </c>
      <c r="R77" s="516">
        <f>penilaian!Q72</f>
        <v>1</v>
      </c>
      <c r="S77" s="505">
        <f>penilaian!R72</f>
        <v>0</v>
      </c>
      <c r="T77" s="505">
        <f>penilaian!S72</f>
        <v>0</v>
      </c>
      <c r="U77" s="505">
        <f>penilaian!T72</f>
        <v>0</v>
      </c>
      <c r="V77" s="503">
        <f>penilaian!U72</f>
        <v>7</v>
      </c>
      <c r="W77" s="517" t="str">
        <f>penilaian!V72</f>
        <v>Sri Rejeki</v>
      </c>
      <c r="X77" s="517">
        <f>penilaian!W72</f>
        <v>0</v>
      </c>
      <c r="Y77" s="505">
        <f>penilaian!X72</f>
        <v>0</v>
      </c>
      <c r="Z77" s="505">
        <f>penilaian!Y72</f>
        <v>11</v>
      </c>
      <c r="AA77" s="505">
        <f>penilaian!Z72</f>
        <v>0</v>
      </c>
      <c r="AB77" s="505">
        <f>penilaian!AA72</f>
        <v>0</v>
      </c>
      <c r="AC77" s="519">
        <f>penilaian!AB72</f>
        <v>0</v>
      </c>
      <c r="AD77" s="505">
        <f>penilaian!AC72</f>
        <v>0</v>
      </c>
      <c r="AE77" s="505">
        <f>penilaian!AD72</f>
        <v>0</v>
      </c>
      <c r="AF77" s="505">
        <f>penilaian!AE72</f>
        <v>0</v>
      </c>
      <c r="AG77" s="519">
        <f>penilaian!AF72</f>
        <v>0</v>
      </c>
      <c r="AH77" s="519">
        <f>penilaian!AG72</f>
        <v>0</v>
      </c>
      <c r="AI77" s="517">
        <f>penilaian!AH72</f>
        <v>0</v>
      </c>
      <c r="AJ77" s="520">
        <f>penilaian!AI72</f>
        <v>0</v>
      </c>
      <c r="AK77" s="520">
        <f>penilaian!AJ72</f>
        <v>150000</v>
      </c>
      <c r="AL77" s="520">
        <f>penilaian!AK72</f>
        <v>75000</v>
      </c>
      <c r="AM77" s="517">
        <f>penilaian!AL72</f>
        <v>0</v>
      </c>
      <c r="AN77" s="520">
        <f>penilaian!AM72</f>
        <v>1580</v>
      </c>
      <c r="AO77" s="520">
        <f>penilaian!AN72</f>
        <v>17380</v>
      </c>
      <c r="AP77" s="517">
        <f>penilaian!AO72</f>
        <v>0</v>
      </c>
      <c r="AQ77" s="521">
        <f>penilaian!AP72</f>
        <v>0</v>
      </c>
      <c r="AR77" s="517">
        <f>penilaian!AQ72</f>
        <v>0</v>
      </c>
      <c r="AS77" s="517">
        <f>penilaian!AR72</f>
        <v>0</v>
      </c>
      <c r="AT77" s="517">
        <f>penilaian!AS72</f>
        <v>0</v>
      </c>
      <c r="AU77" s="517">
        <f>penilaian!AT72</f>
        <v>0</v>
      </c>
      <c r="AV77" s="517">
        <f>penilaian!AU72</f>
        <v>0</v>
      </c>
      <c r="AW77" s="521">
        <f>penilaian!AV72</f>
        <v>0</v>
      </c>
      <c r="AX77" s="521">
        <f>penilaian!AW72</f>
        <v>0</v>
      </c>
    </row>
    <row r="78" spans="2:50" ht="15.75">
      <c r="B78" s="157">
        <f>penilaian!A73</f>
        <v>0</v>
      </c>
      <c r="C78" s="172">
        <f>penilaian!B73</f>
        <v>0</v>
      </c>
      <c r="D78" s="491">
        <f>penilaian!C73</f>
        <v>0</v>
      </c>
      <c r="E78" s="61">
        <f>penilaian!D73</f>
        <v>0</v>
      </c>
      <c r="F78" s="62">
        <f>penilaian!E73</f>
        <v>0</v>
      </c>
      <c r="G78" s="184">
        <f>penilaian!F73</f>
        <v>0</v>
      </c>
      <c r="H78" s="61">
        <f>penilaian!G73</f>
        <v>0</v>
      </c>
      <c r="I78" s="61">
        <f>penilaian!H73</f>
        <v>0</v>
      </c>
      <c r="J78" s="202">
        <f>penilaian!I73</f>
        <v>0</v>
      </c>
      <c r="K78" s="157">
        <f>penilaian!J73</f>
        <v>0</v>
      </c>
      <c r="L78" s="182">
        <f>penilaian!K73</f>
        <v>0</v>
      </c>
      <c r="M78" s="186">
        <f>penilaian!L73</f>
        <v>0</v>
      </c>
      <c r="N78" s="187">
        <f>penilaian!M73</f>
        <v>0</v>
      </c>
      <c r="O78" s="61">
        <f>penilaian!N73</f>
        <v>0</v>
      </c>
      <c r="P78" s="183">
        <f>penilaian!O73</f>
        <v>0</v>
      </c>
      <c r="Q78" s="516">
        <f>penilaian!P73</f>
        <v>0</v>
      </c>
      <c r="R78" s="516">
        <f>penilaian!Q73</f>
        <v>0</v>
      </c>
      <c r="S78" s="505">
        <f>penilaian!R73</f>
        <v>0</v>
      </c>
      <c r="T78" s="519">
        <f>penilaian!S73</f>
        <v>0</v>
      </c>
      <c r="U78" s="505">
        <f>penilaian!T73</f>
        <v>0</v>
      </c>
      <c r="V78" s="503">
        <f>penilaian!U73</f>
        <v>8</v>
      </c>
      <c r="W78" s="505" t="str">
        <f>penilaian!V73</f>
        <v>Pisang</v>
      </c>
      <c r="X78" s="505">
        <f>penilaian!W73</f>
        <v>15</v>
      </c>
      <c r="Y78" s="505">
        <f>penilaian!X73</f>
        <v>0</v>
      </c>
      <c r="Z78" s="505">
        <f>penilaian!Y73</f>
        <v>0</v>
      </c>
      <c r="AA78" s="505">
        <f>penilaian!Z73</f>
        <v>0</v>
      </c>
      <c r="AB78" s="505">
        <f>penilaian!AA73</f>
        <v>0</v>
      </c>
      <c r="AC78" s="519">
        <f>penilaian!AB73</f>
        <v>0</v>
      </c>
      <c r="AD78" s="505">
        <f>penilaian!AC73</f>
        <v>0</v>
      </c>
      <c r="AE78" s="505">
        <f>penilaian!AD73</f>
        <v>0</v>
      </c>
      <c r="AF78" s="505">
        <f>penilaian!AE73</f>
        <v>0</v>
      </c>
      <c r="AG78" s="519">
        <f>penilaian!AF73</f>
        <v>0</v>
      </c>
      <c r="AH78" s="519">
        <f>penilaian!AG73</f>
        <v>0</v>
      </c>
      <c r="AI78" s="517">
        <f>penilaian!AH73</f>
        <v>0</v>
      </c>
      <c r="AJ78" s="520">
        <f>penilaian!AI73</f>
        <v>0</v>
      </c>
      <c r="AK78" s="520">
        <f>penilaian!AJ73</f>
        <v>0</v>
      </c>
      <c r="AL78" s="520">
        <f>penilaian!AK73</f>
        <v>0</v>
      </c>
      <c r="AM78" s="517">
        <f>penilaian!AL73</f>
        <v>0</v>
      </c>
      <c r="AN78" s="520">
        <f>penilaian!AM73</f>
        <v>15000</v>
      </c>
      <c r="AO78" s="520">
        <f>penilaian!AN73</f>
        <v>225000</v>
      </c>
      <c r="AP78" s="517">
        <f>penilaian!AO73</f>
        <v>0</v>
      </c>
      <c r="AQ78" s="521">
        <f>penilaian!AP73</f>
        <v>0</v>
      </c>
      <c r="AR78" s="517">
        <f>penilaian!AQ73</f>
        <v>0</v>
      </c>
      <c r="AS78" s="517">
        <f>penilaian!AR73</f>
        <v>0</v>
      </c>
      <c r="AT78" s="517">
        <f>penilaian!AS73</f>
        <v>0</v>
      </c>
      <c r="AU78" s="517">
        <f>penilaian!AT73</f>
        <v>0</v>
      </c>
      <c r="AV78" s="517">
        <f>penilaian!AU73</f>
        <v>0</v>
      </c>
      <c r="AW78" s="521">
        <f>penilaian!AV73</f>
        <v>0</v>
      </c>
      <c r="AX78" s="521">
        <f>penilaian!AW73</f>
        <v>0</v>
      </c>
    </row>
    <row r="79" spans="2:50" ht="15.75">
      <c r="B79" s="157">
        <f>penilaian!A74</f>
        <v>0</v>
      </c>
      <c r="C79" s="172">
        <f>penilaian!B74</f>
        <v>0</v>
      </c>
      <c r="D79" s="491">
        <f>penilaian!C74</f>
        <v>0</v>
      </c>
      <c r="E79" s="61">
        <f>penilaian!D74</f>
        <v>0</v>
      </c>
      <c r="F79" s="62">
        <f>penilaian!E74</f>
        <v>0</v>
      </c>
      <c r="G79" s="184">
        <f>penilaian!F74</f>
        <v>0</v>
      </c>
      <c r="H79" s="61">
        <f>penilaian!G74</f>
        <v>0</v>
      </c>
      <c r="I79" s="61">
        <f>penilaian!H74</f>
        <v>0</v>
      </c>
      <c r="J79" s="202">
        <f>penilaian!I74</f>
        <v>0</v>
      </c>
      <c r="K79" s="157">
        <f>penilaian!J74</f>
        <v>0</v>
      </c>
      <c r="L79" s="182">
        <f>penilaian!K74</f>
        <v>0</v>
      </c>
      <c r="M79" s="186">
        <f>penilaian!L74</f>
        <v>0</v>
      </c>
      <c r="N79" s="187">
        <f>penilaian!M74</f>
        <v>0</v>
      </c>
      <c r="O79" s="61">
        <f>penilaian!N74</f>
        <v>0</v>
      </c>
      <c r="P79" s="183">
        <f>penilaian!O74</f>
        <v>0</v>
      </c>
      <c r="Q79" s="516">
        <f>penilaian!P74</f>
        <v>0</v>
      </c>
      <c r="R79" s="516">
        <f>penilaian!Q74</f>
        <v>0</v>
      </c>
      <c r="S79" s="505">
        <f>penilaian!R74</f>
        <v>0</v>
      </c>
      <c r="T79" s="519">
        <f>penilaian!S74</f>
        <v>0</v>
      </c>
      <c r="U79" s="505">
        <f>penilaian!T74</f>
        <v>0</v>
      </c>
      <c r="V79" s="503">
        <f>penilaian!U74</f>
        <v>9</v>
      </c>
      <c r="W79" s="505" t="str">
        <f>penilaian!V74</f>
        <v>Pepaya</v>
      </c>
      <c r="X79" s="505">
        <f>penilaian!W74</f>
        <v>0</v>
      </c>
      <c r="Y79" s="505">
        <f>penilaian!X74</f>
        <v>5</v>
      </c>
      <c r="Z79" s="505">
        <f>penilaian!Y74</f>
        <v>0</v>
      </c>
      <c r="AA79" s="505">
        <f>penilaian!Z74</f>
        <v>0</v>
      </c>
      <c r="AB79" s="505">
        <f>penilaian!AA74</f>
        <v>0</v>
      </c>
      <c r="AC79" s="519">
        <f>penilaian!AB74</f>
        <v>0</v>
      </c>
      <c r="AD79" s="505">
        <f>penilaian!AC74</f>
        <v>0</v>
      </c>
      <c r="AE79" s="505">
        <f>penilaian!AD74</f>
        <v>0</v>
      </c>
      <c r="AF79" s="505">
        <f>penilaian!AE74</f>
        <v>0</v>
      </c>
      <c r="AG79" s="519">
        <f>penilaian!AF74</f>
        <v>0</v>
      </c>
      <c r="AH79" s="519">
        <f>penilaian!AG74</f>
        <v>0</v>
      </c>
      <c r="AI79" s="517">
        <f>penilaian!AH74</f>
        <v>0</v>
      </c>
      <c r="AJ79" s="520">
        <f>penilaian!AI74</f>
        <v>0</v>
      </c>
      <c r="AK79" s="517">
        <f>penilaian!AJ74</f>
        <v>0</v>
      </c>
      <c r="AL79" s="517">
        <f>penilaian!AK74</f>
        <v>0</v>
      </c>
      <c r="AM79" s="517">
        <f>penilaian!AL74</f>
        <v>0</v>
      </c>
      <c r="AN79" s="520">
        <f>penilaian!AM74</f>
        <v>13250</v>
      </c>
      <c r="AO79" s="520">
        <f>penilaian!AN74</f>
        <v>66250</v>
      </c>
      <c r="AP79" s="517">
        <f>penilaian!AO74</f>
        <v>0</v>
      </c>
      <c r="AQ79" s="521">
        <f>penilaian!AP74</f>
        <v>0</v>
      </c>
      <c r="AR79" s="517">
        <f>penilaian!AQ74</f>
        <v>0</v>
      </c>
      <c r="AS79" s="517">
        <f>penilaian!AR74</f>
        <v>0</v>
      </c>
      <c r="AT79" s="517">
        <f>penilaian!AS74</f>
        <v>0</v>
      </c>
      <c r="AU79" s="517">
        <f>penilaian!AT74</f>
        <v>0</v>
      </c>
      <c r="AV79" s="517">
        <f>penilaian!AU74</f>
        <v>0</v>
      </c>
      <c r="AW79" s="521">
        <f>penilaian!AV74</f>
        <v>0</v>
      </c>
      <c r="AX79" s="521">
        <f>penilaian!AW74</f>
        <v>0</v>
      </c>
    </row>
    <row r="80" spans="2:50" ht="15.75">
      <c r="B80" s="157">
        <f>penilaian!A75</f>
        <v>0</v>
      </c>
      <c r="C80" s="172">
        <f>penilaian!B75</f>
        <v>0</v>
      </c>
      <c r="D80" s="491">
        <f>penilaian!C75</f>
        <v>0</v>
      </c>
      <c r="E80" s="61">
        <f>penilaian!D75</f>
        <v>0</v>
      </c>
      <c r="F80" s="62">
        <f>penilaian!E75</f>
        <v>0</v>
      </c>
      <c r="G80" s="184">
        <f>penilaian!F75</f>
        <v>0</v>
      </c>
      <c r="H80" s="61">
        <f>penilaian!G75</f>
        <v>0</v>
      </c>
      <c r="I80" s="61">
        <f>penilaian!H75</f>
        <v>0</v>
      </c>
      <c r="J80" s="202">
        <f>penilaian!I75</f>
        <v>0</v>
      </c>
      <c r="K80" s="157">
        <f>penilaian!J75</f>
        <v>0</v>
      </c>
      <c r="L80" s="182">
        <f>penilaian!K75</f>
        <v>0</v>
      </c>
      <c r="M80" s="186">
        <f>penilaian!L75</f>
        <v>0</v>
      </c>
      <c r="N80" s="187">
        <f>penilaian!M75</f>
        <v>0</v>
      </c>
      <c r="O80" s="61">
        <f>penilaian!N75</f>
        <v>0</v>
      </c>
      <c r="P80" s="183">
        <f>penilaian!O75</f>
        <v>0</v>
      </c>
      <c r="Q80" s="516">
        <f>penilaian!P75</f>
        <v>0</v>
      </c>
      <c r="R80" s="516">
        <f>penilaian!Q75</f>
        <v>0</v>
      </c>
      <c r="S80" s="505">
        <f>penilaian!R75</f>
        <v>0</v>
      </c>
      <c r="T80" s="519">
        <f>penilaian!S75</f>
        <v>0</v>
      </c>
      <c r="U80" s="505">
        <f>penilaian!T75</f>
        <v>0</v>
      </c>
      <c r="V80" s="503">
        <f>penilaian!U75</f>
        <v>0</v>
      </c>
      <c r="W80" s="505">
        <f>penilaian!V75</f>
        <v>0</v>
      </c>
      <c r="X80" s="505">
        <f>penilaian!W75</f>
        <v>0</v>
      </c>
      <c r="Y80" s="505">
        <f>penilaian!X75</f>
        <v>0</v>
      </c>
      <c r="Z80" s="505">
        <f>penilaian!Y75</f>
        <v>0</v>
      </c>
      <c r="AA80" s="505">
        <f>penilaian!Z75</f>
        <v>0</v>
      </c>
      <c r="AB80" s="505">
        <f>penilaian!AA75</f>
        <v>0</v>
      </c>
      <c r="AC80" s="519">
        <f>penilaian!AB75</f>
        <v>0</v>
      </c>
      <c r="AD80" s="505">
        <f>penilaian!AC75</f>
        <v>0</v>
      </c>
      <c r="AE80" s="505">
        <f>penilaian!AD75</f>
        <v>0</v>
      </c>
      <c r="AF80" s="505">
        <f>penilaian!AE75</f>
        <v>0</v>
      </c>
      <c r="AG80" s="519">
        <f>penilaian!AF75</f>
        <v>0</v>
      </c>
      <c r="AH80" s="519">
        <f>penilaian!AG75</f>
        <v>0</v>
      </c>
      <c r="AI80" s="517">
        <f>penilaian!AH75</f>
        <v>0</v>
      </c>
      <c r="AJ80" s="520">
        <f>penilaian!AI75</f>
        <v>0</v>
      </c>
      <c r="AK80" s="517">
        <f>penilaian!AJ75</f>
        <v>0</v>
      </c>
      <c r="AL80" s="517">
        <f>penilaian!AK75</f>
        <v>0</v>
      </c>
      <c r="AM80" s="517">
        <f>penilaian!AL75</f>
        <v>0</v>
      </c>
      <c r="AN80" s="520">
        <f>penilaian!AM75</f>
        <v>0</v>
      </c>
      <c r="AO80" s="520">
        <f>penilaian!AN75</f>
        <v>0</v>
      </c>
      <c r="AP80" s="517">
        <f>penilaian!AO75</f>
        <v>0</v>
      </c>
      <c r="AQ80" s="521">
        <f>penilaian!AP75</f>
        <v>0</v>
      </c>
      <c r="AR80" s="517">
        <f>penilaian!AQ75</f>
        <v>0</v>
      </c>
      <c r="AS80" s="517">
        <f>penilaian!AR75</f>
        <v>0</v>
      </c>
      <c r="AT80" s="517">
        <f>penilaian!AS75</f>
        <v>0</v>
      </c>
      <c r="AU80" s="517">
        <f>penilaian!AT75</f>
        <v>0</v>
      </c>
      <c r="AV80" s="517">
        <f>penilaian!AU75</f>
        <v>0</v>
      </c>
      <c r="AW80" s="521">
        <f>penilaian!AV75</f>
        <v>0</v>
      </c>
      <c r="AX80" s="521">
        <f>penilaian!AW75</f>
        <v>0</v>
      </c>
    </row>
    <row r="81" spans="2:50" ht="47.25">
      <c r="B81" s="157">
        <f>penilaian!A76</f>
        <v>3</v>
      </c>
      <c r="C81" s="172" t="str">
        <f>penilaian!B76</f>
        <v>a.</v>
      </c>
      <c r="D81" s="491" t="str">
        <f>penilaian!C76</f>
        <v>HENI ZUHAENI</v>
      </c>
      <c r="E81" s="61">
        <f>penilaian!D76</f>
        <v>0</v>
      </c>
      <c r="F81" s="62">
        <f>penilaian!E76</f>
        <v>0</v>
      </c>
      <c r="G81" s="184" t="str">
        <f>penilaian!F76</f>
        <v>00003</v>
      </c>
      <c r="H81" s="61" t="str">
        <f>penilaian!G76</f>
        <v>a.</v>
      </c>
      <c r="I81" s="61" t="str">
        <f>penilaian!H76</f>
        <v>Blok Sukamaju</v>
      </c>
      <c r="J81" s="202">
        <f>penilaian!I76</f>
        <v>245</v>
      </c>
      <c r="K81" s="157" t="str">
        <f>penilaian!J76</f>
        <v>SHM</v>
      </c>
      <c r="L81" s="182" t="str">
        <f>penilaian!K76</f>
        <v>SHM No. 614/Desa Babakan a.n HENI ZUHAENI</v>
      </c>
      <c r="M81" s="186">
        <f>penilaian!L76</f>
        <v>0</v>
      </c>
      <c r="N81" s="187">
        <f>penilaian!M76</f>
        <v>0</v>
      </c>
      <c r="O81" s="61" t="str">
        <f>penilaian!N76</f>
        <v>a.</v>
      </c>
      <c r="P81" s="183" t="str">
        <f>penilaian!O76</f>
        <v>Tembok Penahan Tanah</v>
      </c>
      <c r="Q81" s="516">
        <f>penilaian!P76</f>
        <v>0</v>
      </c>
      <c r="R81" s="516">
        <f>penilaian!Q76</f>
        <v>50</v>
      </c>
      <c r="S81" s="505" t="str">
        <f>penilaian!R76</f>
        <v>a.</v>
      </c>
      <c r="T81" s="519" t="str">
        <f>penilaian!S76</f>
        <v>Tahunan</v>
      </c>
      <c r="U81" s="505">
        <f>penilaian!T76</f>
        <v>3</v>
      </c>
      <c r="V81" s="503">
        <f>penilaian!U76</f>
        <v>1</v>
      </c>
      <c r="W81" s="505" t="str">
        <f>penilaian!V76</f>
        <v>TURI</v>
      </c>
      <c r="X81" s="505">
        <f>penilaian!W76</f>
        <v>50</v>
      </c>
      <c r="Y81" s="505">
        <f>penilaian!X76</f>
        <v>0</v>
      </c>
      <c r="Z81" s="505">
        <f>penilaian!Y76</f>
        <v>0</v>
      </c>
      <c r="AA81" s="505">
        <f>penilaian!Z76</f>
        <v>50</v>
      </c>
      <c r="AB81" s="505">
        <f>penilaian!AA76</f>
        <v>0</v>
      </c>
      <c r="AC81" s="519">
        <f>penilaian!AB76</f>
        <v>0</v>
      </c>
      <c r="AD81" s="505">
        <f>penilaian!AC76</f>
        <v>0</v>
      </c>
      <c r="AE81" s="505">
        <f>penilaian!AD76</f>
        <v>0</v>
      </c>
      <c r="AF81" s="505">
        <f>penilaian!AE76</f>
        <v>0</v>
      </c>
      <c r="AG81" s="519">
        <f>penilaian!AF76</f>
        <v>0</v>
      </c>
      <c r="AH81" s="519">
        <f>penilaian!AG76</f>
        <v>0</v>
      </c>
      <c r="AI81" s="517">
        <f>penilaian!AH76</f>
        <v>517000.00000000006</v>
      </c>
      <c r="AJ81" s="520">
        <f>penilaian!AI76</f>
        <v>126665000.00000001</v>
      </c>
      <c r="AK81" s="517">
        <f>penilaian!AJ76</f>
        <v>300000</v>
      </c>
      <c r="AL81" s="517">
        <f>penilaian!AK76</f>
        <v>7500000</v>
      </c>
      <c r="AM81" s="517">
        <f>penilaian!AL76</f>
        <v>7500000</v>
      </c>
      <c r="AN81" s="520">
        <f>penilaian!AM76</f>
        <v>7700</v>
      </c>
      <c r="AO81" s="520">
        <f>penilaian!AN76</f>
        <v>385000</v>
      </c>
      <c r="AP81" s="517">
        <f>penilaian!AO76</f>
        <v>6197550</v>
      </c>
      <c r="AQ81" s="521">
        <f>penilaian!AP76</f>
        <v>140362550</v>
      </c>
      <c r="AR81" s="517">
        <f>penilaian!AQ76</f>
        <v>0</v>
      </c>
      <c r="AS81" s="517">
        <f>penilaian!AR76</f>
        <v>0</v>
      </c>
      <c r="AT81" s="517">
        <f>penilaian!AS76</f>
        <v>0</v>
      </c>
      <c r="AU81" s="517">
        <f>penilaian!AT76</f>
        <v>6333250.0000000009</v>
      </c>
      <c r="AV81" s="517">
        <f>penilaian!AU76</f>
        <v>633325.00000000012</v>
      </c>
      <c r="AW81" s="521">
        <f>penilaian!AV76</f>
        <v>6966575.0000000009</v>
      </c>
      <c r="AX81" s="521">
        <f>penilaian!AW76</f>
        <v>147329000</v>
      </c>
    </row>
    <row r="82" spans="2:50" ht="15.75">
      <c r="B82" s="157">
        <f>penilaian!A77</f>
        <v>0</v>
      </c>
      <c r="C82" s="195" t="str">
        <f>penilaian!B77</f>
        <v>b.</v>
      </c>
      <c r="D82" s="493" t="str">
        <f>penilaian!C77</f>
        <v>Ciirebon, 24-05-1972</v>
      </c>
      <c r="E82" s="61">
        <f>penilaian!D77</f>
        <v>0</v>
      </c>
      <c r="F82" s="62">
        <f>penilaian!E77</f>
        <v>0</v>
      </c>
      <c r="G82" s="184">
        <f>penilaian!F77</f>
        <v>0</v>
      </c>
      <c r="H82" s="61" t="str">
        <f>penilaian!G77</f>
        <v>b.</v>
      </c>
      <c r="I82" s="61" t="str">
        <f>penilaian!H77</f>
        <v>Babakan</v>
      </c>
      <c r="J82" s="202">
        <f>penilaian!I77</f>
        <v>0</v>
      </c>
      <c r="K82" s="157">
        <f>penilaian!J77</f>
        <v>0</v>
      </c>
      <c r="L82" s="182">
        <f>penilaian!K77</f>
        <v>0</v>
      </c>
      <c r="M82" s="186">
        <f>penilaian!L77</f>
        <v>0</v>
      </c>
      <c r="N82" s="187">
        <f>penilaian!M77</f>
        <v>0</v>
      </c>
      <c r="O82" s="61">
        <f>penilaian!N77</f>
        <v>0</v>
      </c>
      <c r="P82" s="183">
        <f>penilaian!O77</f>
        <v>0</v>
      </c>
      <c r="Q82" s="516">
        <f>penilaian!P77</f>
        <v>0</v>
      </c>
      <c r="R82" s="516">
        <f>penilaian!Q77</f>
        <v>0</v>
      </c>
      <c r="S82" s="505">
        <f>penilaian!R77</f>
        <v>0</v>
      </c>
      <c r="T82" s="519">
        <f>penilaian!S77</f>
        <v>0</v>
      </c>
      <c r="U82" s="505">
        <f>penilaian!T77</f>
        <v>0</v>
      </c>
      <c r="V82" s="503">
        <f>penilaian!U77</f>
        <v>0</v>
      </c>
      <c r="W82" s="505" t="str">
        <f>penilaian!V77</f>
        <v>TURI</v>
      </c>
      <c r="X82" s="505">
        <f>penilaian!W77</f>
        <v>0</v>
      </c>
      <c r="Y82" s="505">
        <f>penilaian!X77</f>
        <v>0</v>
      </c>
      <c r="Z82" s="505">
        <f>penilaian!Y77</f>
        <v>125</v>
      </c>
      <c r="AA82" s="505">
        <f>penilaian!Z77</f>
        <v>125</v>
      </c>
      <c r="AB82" s="505">
        <f>penilaian!AA77</f>
        <v>0</v>
      </c>
      <c r="AC82" s="519">
        <f>penilaian!AB77</f>
        <v>0</v>
      </c>
      <c r="AD82" s="505">
        <f>penilaian!AC77</f>
        <v>0</v>
      </c>
      <c r="AE82" s="505">
        <f>penilaian!AD77</f>
        <v>0</v>
      </c>
      <c r="AF82" s="505">
        <f>penilaian!AE77</f>
        <v>0</v>
      </c>
      <c r="AG82" s="519">
        <f>penilaian!AF77</f>
        <v>0</v>
      </c>
      <c r="AH82" s="519">
        <f>penilaian!AG77</f>
        <v>0</v>
      </c>
      <c r="AI82" s="517">
        <f>penilaian!AH77</f>
        <v>0</v>
      </c>
      <c r="AJ82" s="520">
        <f>penilaian!AI77</f>
        <v>0</v>
      </c>
      <c r="AK82" s="517">
        <f>penilaian!AJ77</f>
        <v>0</v>
      </c>
      <c r="AL82" s="517">
        <f>penilaian!AK77</f>
        <v>0</v>
      </c>
      <c r="AM82" s="517">
        <f>penilaian!AL77</f>
        <v>0</v>
      </c>
      <c r="AN82" s="520">
        <f>penilaian!AM77</f>
        <v>2750</v>
      </c>
      <c r="AO82" s="520">
        <f>penilaian!AN77</f>
        <v>343750</v>
      </c>
      <c r="AP82" s="517">
        <f>penilaian!AO77</f>
        <v>0</v>
      </c>
      <c r="AQ82" s="521">
        <f>penilaian!AP77</f>
        <v>0</v>
      </c>
      <c r="AR82" s="517">
        <f>penilaian!AQ77</f>
        <v>0</v>
      </c>
      <c r="AS82" s="517">
        <f>penilaian!AR77</f>
        <v>0</v>
      </c>
      <c r="AT82" s="517">
        <f>penilaian!AS77</f>
        <v>0</v>
      </c>
      <c r="AU82" s="517">
        <f>penilaian!AT77</f>
        <v>0</v>
      </c>
      <c r="AV82" s="517">
        <f>penilaian!AU77</f>
        <v>0</v>
      </c>
      <c r="AW82" s="521">
        <f>penilaian!AV77</f>
        <v>0</v>
      </c>
      <c r="AX82" s="521">
        <f>penilaian!AW77</f>
        <v>0</v>
      </c>
    </row>
    <row r="83" spans="2:50" ht="15.75">
      <c r="B83" s="157">
        <f>penilaian!A78</f>
        <v>0</v>
      </c>
      <c r="C83" s="172" t="str">
        <f>penilaian!B78</f>
        <v>c.</v>
      </c>
      <c r="D83" s="491" t="str">
        <f>penilaian!C78</f>
        <v>Karyawan Swasta</v>
      </c>
      <c r="E83" s="61">
        <f>penilaian!D78</f>
        <v>0</v>
      </c>
      <c r="F83" s="62">
        <f>penilaian!E78</f>
        <v>0</v>
      </c>
      <c r="G83" s="184">
        <f>penilaian!F78</f>
        <v>0</v>
      </c>
      <c r="H83" s="61" t="str">
        <f>penilaian!G78</f>
        <v>c.</v>
      </c>
      <c r="I83" s="61" t="str">
        <f>penilaian!H78</f>
        <v>Kertajati</v>
      </c>
      <c r="J83" s="202">
        <f>penilaian!I78</f>
        <v>0</v>
      </c>
      <c r="K83" s="157">
        <f>penilaian!J78</f>
        <v>0</v>
      </c>
      <c r="L83" s="182">
        <f>penilaian!K78</f>
        <v>0</v>
      </c>
      <c r="M83" s="186">
        <f>penilaian!L78</f>
        <v>0</v>
      </c>
      <c r="N83" s="187">
        <f>penilaian!M78</f>
        <v>0</v>
      </c>
      <c r="O83" s="61">
        <f>penilaian!N78</f>
        <v>0</v>
      </c>
      <c r="P83" s="183">
        <f>penilaian!O78</f>
        <v>0</v>
      </c>
      <c r="Q83" s="516">
        <f>penilaian!P78</f>
        <v>0</v>
      </c>
      <c r="R83" s="516">
        <f>penilaian!Q78</f>
        <v>0</v>
      </c>
      <c r="S83" s="505">
        <f>penilaian!R78</f>
        <v>0</v>
      </c>
      <c r="T83" s="519">
        <f>penilaian!S78</f>
        <v>0</v>
      </c>
      <c r="U83" s="505">
        <f>penilaian!T78</f>
        <v>0</v>
      </c>
      <c r="V83" s="503">
        <f>penilaian!U78</f>
        <v>2</v>
      </c>
      <c r="W83" s="505" t="str">
        <f>penilaian!V78</f>
        <v>LANTORO</v>
      </c>
      <c r="X83" s="505">
        <f>penilaian!W78</f>
        <v>47</v>
      </c>
      <c r="Y83" s="505">
        <f>penilaian!X78</f>
        <v>0</v>
      </c>
      <c r="Z83" s="505">
        <f>penilaian!Y78</f>
        <v>0</v>
      </c>
      <c r="AA83" s="505">
        <f>penilaian!Z78</f>
        <v>47</v>
      </c>
      <c r="AB83" s="505">
        <f>penilaian!AA78</f>
        <v>0</v>
      </c>
      <c r="AC83" s="519">
        <f>penilaian!AB78</f>
        <v>0</v>
      </c>
      <c r="AD83" s="505">
        <f>penilaian!AC78</f>
        <v>0</v>
      </c>
      <c r="AE83" s="505">
        <f>penilaian!AD78</f>
        <v>0</v>
      </c>
      <c r="AF83" s="505">
        <f>penilaian!AE78</f>
        <v>0</v>
      </c>
      <c r="AG83" s="519">
        <f>penilaian!AF78</f>
        <v>0</v>
      </c>
      <c r="AH83" s="519">
        <f>penilaian!AG78</f>
        <v>0</v>
      </c>
      <c r="AI83" s="517">
        <f>penilaian!AH78</f>
        <v>0</v>
      </c>
      <c r="AJ83" s="520">
        <f>penilaian!AI78</f>
        <v>0</v>
      </c>
      <c r="AK83" s="517">
        <f>penilaian!AJ78</f>
        <v>0</v>
      </c>
      <c r="AL83" s="517">
        <f>penilaian!AK78</f>
        <v>0</v>
      </c>
      <c r="AM83" s="517">
        <f>penilaian!AL78</f>
        <v>0</v>
      </c>
      <c r="AN83" s="520">
        <f>penilaian!AM78</f>
        <v>16900</v>
      </c>
      <c r="AO83" s="520">
        <f>penilaian!AN78</f>
        <v>794300</v>
      </c>
      <c r="AP83" s="517">
        <f>penilaian!AO78</f>
        <v>0</v>
      </c>
      <c r="AQ83" s="521">
        <f>penilaian!AP78</f>
        <v>0</v>
      </c>
      <c r="AR83" s="517">
        <f>penilaian!AQ78</f>
        <v>0</v>
      </c>
      <c r="AS83" s="517">
        <f>penilaian!AR78</f>
        <v>0</v>
      </c>
      <c r="AT83" s="517">
        <f>penilaian!AS78</f>
        <v>0</v>
      </c>
      <c r="AU83" s="517">
        <f>penilaian!AT78</f>
        <v>0</v>
      </c>
      <c r="AV83" s="517">
        <f>penilaian!AU78</f>
        <v>0</v>
      </c>
      <c r="AW83" s="521">
        <f>penilaian!AV78</f>
        <v>0</v>
      </c>
      <c r="AX83" s="521">
        <f>penilaian!AW78</f>
        <v>0</v>
      </c>
    </row>
    <row r="84" spans="2:50" ht="63">
      <c r="B84" s="157">
        <f>penilaian!A79</f>
        <v>0</v>
      </c>
      <c r="C84" s="172" t="str">
        <f>penilaian!B79</f>
        <v>d.</v>
      </c>
      <c r="D84" s="491" t="str">
        <f>penilaian!C79</f>
        <v>Komplek Ardhini 133A RT/RW 005/002 Desa Cigadung Kec. Cibeunjing Kaler Kab. Bandung</v>
      </c>
      <c r="E84" s="61">
        <f>penilaian!D79</f>
        <v>0</v>
      </c>
      <c r="F84" s="62">
        <f>penilaian!E79</f>
        <v>0</v>
      </c>
      <c r="G84" s="184">
        <f>penilaian!F79</f>
        <v>0</v>
      </c>
      <c r="H84" s="61">
        <f>penilaian!G79</f>
        <v>0</v>
      </c>
      <c r="I84" s="61">
        <f>penilaian!H79</f>
        <v>0</v>
      </c>
      <c r="J84" s="202">
        <f>penilaian!I79</f>
        <v>0</v>
      </c>
      <c r="K84" s="157">
        <f>penilaian!J79</f>
        <v>0</v>
      </c>
      <c r="L84" s="182">
        <f>penilaian!K79</f>
        <v>0</v>
      </c>
      <c r="M84" s="186">
        <f>penilaian!L79</f>
        <v>0</v>
      </c>
      <c r="N84" s="187">
        <f>penilaian!M79</f>
        <v>0</v>
      </c>
      <c r="O84" s="61">
        <f>penilaian!N79</f>
        <v>0</v>
      </c>
      <c r="P84" s="183">
        <f>penilaian!O79</f>
        <v>0</v>
      </c>
      <c r="Q84" s="516">
        <f>penilaian!P79</f>
        <v>0</v>
      </c>
      <c r="R84" s="516">
        <f>penilaian!Q79</f>
        <v>0</v>
      </c>
      <c r="S84" s="505">
        <f>penilaian!R79</f>
        <v>0</v>
      </c>
      <c r="T84" s="519">
        <f>penilaian!S79</f>
        <v>0</v>
      </c>
      <c r="U84" s="505">
        <f>penilaian!T79</f>
        <v>0</v>
      </c>
      <c r="V84" s="503">
        <f>penilaian!U79</f>
        <v>0</v>
      </c>
      <c r="W84" s="505" t="str">
        <f>penilaian!V79</f>
        <v>LANTORO</v>
      </c>
      <c r="X84" s="505">
        <f>penilaian!W79</f>
        <v>0</v>
      </c>
      <c r="Y84" s="505">
        <f>penilaian!X79</f>
        <v>0</v>
      </c>
      <c r="Z84" s="505">
        <f>penilaian!Y79</f>
        <v>75</v>
      </c>
      <c r="AA84" s="505">
        <f>penilaian!Z79</f>
        <v>0</v>
      </c>
      <c r="AB84" s="505">
        <f>penilaian!AA79</f>
        <v>0</v>
      </c>
      <c r="AC84" s="519">
        <f>penilaian!AB79</f>
        <v>0</v>
      </c>
      <c r="AD84" s="505">
        <f>penilaian!AC79</f>
        <v>0</v>
      </c>
      <c r="AE84" s="505">
        <f>penilaian!AD79</f>
        <v>0</v>
      </c>
      <c r="AF84" s="505">
        <f>penilaian!AE79</f>
        <v>0</v>
      </c>
      <c r="AG84" s="519">
        <f>penilaian!AF79</f>
        <v>0</v>
      </c>
      <c r="AH84" s="519">
        <f>penilaian!AG79</f>
        <v>0</v>
      </c>
      <c r="AI84" s="517">
        <f>penilaian!AH79</f>
        <v>0</v>
      </c>
      <c r="AJ84" s="520">
        <f>penilaian!AI79</f>
        <v>0</v>
      </c>
      <c r="AK84" s="517">
        <f>penilaian!AJ79</f>
        <v>0</v>
      </c>
      <c r="AL84" s="517">
        <f>penilaian!AK79</f>
        <v>0</v>
      </c>
      <c r="AM84" s="517">
        <f>penilaian!AL79</f>
        <v>0</v>
      </c>
      <c r="AN84" s="520">
        <f>penilaian!AM79</f>
        <v>5050</v>
      </c>
      <c r="AO84" s="520">
        <f>penilaian!AN79</f>
        <v>378750</v>
      </c>
      <c r="AP84" s="517">
        <f>penilaian!AO79</f>
        <v>0</v>
      </c>
      <c r="AQ84" s="521">
        <f>penilaian!AP79</f>
        <v>0</v>
      </c>
      <c r="AR84" s="517">
        <f>penilaian!AQ79</f>
        <v>0</v>
      </c>
      <c r="AS84" s="517">
        <f>penilaian!AR79</f>
        <v>0</v>
      </c>
      <c r="AT84" s="517">
        <f>penilaian!AS79</f>
        <v>0</v>
      </c>
      <c r="AU84" s="517">
        <f>penilaian!AT79</f>
        <v>0</v>
      </c>
      <c r="AV84" s="517">
        <f>penilaian!AU79</f>
        <v>0</v>
      </c>
      <c r="AW84" s="521">
        <f>penilaian!AV79</f>
        <v>0</v>
      </c>
      <c r="AX84" s="521">
        <f>penilaian!AW79</f>
        <v>0</v>
      </c>
    </row>
    <row r="85" spans="2:50" ht="15.75">
      <c r="B85" s="157">
        <f>penilaian!A80</f>
        <v>0</v>
      </c>
      <c r="C85" s="172" t="str">
        <f>penilaian!B80</f>
        <v>e.</v>
      </c>
      <c r="D85" s="491" t="str">
        <f>penilaian!C80</f>
        <v>3210141208600061</v>
      </c>
      <c r="E85" s="61">
        <f>penilaian!D80</f>
        <v>0</v>
      </c>
      <c r="F85" s="62">
        <f>penilaian!E80</f>
        <v>0</v>
      </c>
      <c r="G85" s="184">
        <f>penilaian!F80</f>
        <v>0</v>
      </c>
      <c r="H85" s="61">
        <f>penilaian!G80</f>
        <v>0</v>
      </c>
      <c r="I85" s="61">
        <f>penilaian!H80</f>
        <v>0</v>
      </c>
      <c r="J85" s="202">
        <f>penilaian!I80</f>
        <v>0</v>
      </c>
      <c r="K85" s="157">
        <f>penilaian!J80</f>
        <v>0</v>
      </c>
      <c r="L85" s="182">
        <f>penilaian!K80</f>
        <v>0</v>
      </c>
      <c r="M85" s="186">
        <f>penilaian!L80</f>
        <v>0</v>
      </c>
      <c r="N85" s="187">
        <f>penilaian!M80</f>
        <v>0</v>
      </c>
      <c r="O85" s="61">
        <f>penilaian!N80</f>
        <v>0</v>
      </c>
      <c r="P85" s="183">
        <f>penilaian!O80</f>
        <v>0</v>
      </c>
      <c r="Q85" s="516">
        <f>penilaian!P80</f>
        <v>0</v>
      </c>
      <c r="R85" s="516">
        <f>penilaian!Q80</f>
        <v>0</v>
      </c>
      <c r="S85" s="505">
        <f>penilaian!R80</f>
        <v>0</v>
      </c>
      <c r="T85" s="519">
        <f>penilaian!S80</f>
        <v>0</v>
      </c>
      <c r="U85" s="505">
        <f>penilaian!T80</f>
        <v>0</v>
      </c>
      <c r="V85" s="503">
        <f>penilaian!U80</f>
        <v>3</v>
      </c>
      <c r="W85" s="505" t="str">
        <f>penilaian!V80</f>
        <v>MAHONI</v>
      </c>
      <c r="X85" s="505">
        <f>penilaian!W80</f>
        <v>5</v>
      </c>
      <c r="Y85" s="505">
        <f>penilaian!X80</f>
        <v>0</v>
      </c>
      <c r="Z85" s="505">
        <f>penilaian!Y80</f>
        <v>0</v>
      </c>
      <c r="AA85" s="505">
        <f>penilaian!Z80</f>
        <v>5</v>
      </c>
      <c r="AB85" s="505">
        <f>penilaian!AA80</f>
        <v>0</v>
      </c>
      <c r="AC85" s="519">
        <f>penilaian!AB80</f>
        <v>0</v>
      </c>
      <c r="AD85" s="505">
        <f>penilaian!AC80</f>
        <v>0</v>
      </c>
      <c r="AE85" s="505">
        <f>penilaian!AD80</f>
        <v>0</v>
      </c>
      <c r="AF85" s="505">
        <f>penilaian!AE80</f>
        <v>0</v>
      </c>
      <c r="AG85" s="519">
        <f>penilaian!AF80</f>
        <v>0</v>
      </c>
      <c r="AH85" s="519">
        <f>penilaian!AG80</f>
        <v>0</v>
      </c>
      <c r="AI85" s="517">
        <f>penilaian!AH80</f>
        <v>0</v>
      </c>
      <c r="AJ85" s="520">
        <f>penilaian!AI80</f>
        <v>0</v>
      </c>
      <c r="AK85" s="517">
        <f>penilaian!AJ80</f>
        <v>0</v>
      </c>
      <c r="AL85" s="517">
        <f>penilaian!AK80</f>
        <v>0</v>
      </c>
      <c r="AM85" s="517">
        <f>penilaian!AL80</f>
        <v>0</v>
      </c>
      <c r="AN85" s="520">
        <f>penilaian!AM80</f>
        <v>173700</v>
      </c>
      <c r="AO85" s="520">
        <f>penilaian!AN80</f>
        <v>868500</v>
      </c>
      <c r="AP85" s="517">
        <f>penilaian!AO80</f>
        <v>0</v>
      </c>
      <c r="AQ85" s="521">
        <f>penilaian!AP80</f>
        <v>0</v>
      </c>
      <c r="AR85" s="517">
        <f>penilaian!AQ80</f>
        <v>0</v>
      </c>
      <c r="AS85" s="517">
        <f>penilaian!AR80</f>
        <v>0</v>
      </c>
      <c r="AT85" s="517">
        <f>penilaian!AS80</f>
        <v>0</v>
      </c>
      <c r="AU85" s="517">
        <f>penilaian!AT80</f>
        <v>0</v>
      </c>
      <c r="AV85" s="517">
        <f>penilaian!AU80</f>
        <v>0</v>
      </c>
      <c r="AW85" s="521">
        <f>penilaian!AV80</f>
        <v>0</v>
      </c>
      <c r="AX85" s="521">
        <f>penilaian!AW80</f>
        <v>0</v>
      </c>
    </row>
    <row r="86" spans="2:50" ht="15.75">
      <c r="B86" s="157">
        <f>penilaian!A81</f>
        <v>0</v>
      </c>
      <c r="C86" s="172">
        <f>penilaian!B81</f>
        <v>0</v>
      </c>
      <c r="D86" s="491">
        <f>penilaian!C81</f>
        <v>0</v>
      </c>
      <c r="E86" s="61">
        <f>penilaian!D81</f>
        <v>0</v>
      </c>
      <c r="F86" s="62">
        <f>penilaian!E81</f>
        <v>0</v>
      </c>
      <c r="G86" s="184">
        <f>penilaian!F81</f>
        <v>0</v>
      </c>
      <c r="H86" s="61">
        <f>penilaian!G81</f>
        <v>0</v>
      </c>
      <c r="I86" s="61">
        <f>penilaian!H81</f>
        <v>0</v>
      </c>
      <c r="J86" s="202">
        <f>penilaian!I81</f>
        <v>0</v>
      </c>
      <c r="K86" s="157">
        <f>penilaian!J81</f>
        <v>0</v>
      </c>
      <c r="L86" s="182">
        <f>penilaian!K81</f>
        <v>0</v>
      </c>
      <c r="M86" s="186">
        <f>penilaian!L81</f>
        <v>0</v>
      </c>
      <c r="N86" s="187">
        <f>penilaian!M81</f>
        <v>0</v>
      </c>
      <c r="O86" s="61">
        <f>penilaian!N81</f>
        <v>0</v>
      </c>
      <c r="P86" s="183">
        <f>penilaian!O81</f>
        <v>0</v>
      </c>
      <c r="Q86" s="516">
        <f>penilaian!P81</f>
        <v>0</v>
      </c>
      <c r="R86" s="516">
        <f>penilaian!Q81</f>
        <v>0</v>
      </c>
      <c r="S86" s="505">
        <f>penilaian!R81</f>
        <v>0</v>
      </c>
      <c r="T86" s="519">
        <f>penilaian!S81</f>
        <v>0</v>
      </c>
      <c r="U86" s="505">
        <f>penilaian!T81</f>
        <v>0</v>
      </c>
      <c r="V86" s="503">
        <f>penilaian!U81</f>
        <v>0</v>
      </c>
      <c r="W86" s="505" t="str">
        <f>penilaian!V81</f>
        <v>MAHONI</v>
      </c>
      <c r="X86" s="505">
        <f>penilaian!W81</f>
        <v>0</v>
      </c>
      <c r="Y86" s="505">
        <f>penilaian!X81</f>
        <v>0</v>
      </c>
      <c r="Z86" s="505">
        <f>penilaian!Y81</f>
        <v>35</v>
      </c>
      <c r="AA86" s="505">
        <f>penilaian!Z81</f>
        <v>35</v>
      </c>
      <c r="AB86" s="505">
        <f>penilaian!AA81</f>
        <v>0</v>
      </c>
      <c r="AC86" s="519">
        <f>penilaian!AB81</f>
        <v>0</v>
      </c>
      <c r="AD86" s="505">
        <f>penilaian!AC81</f>
        <v>0</v>
      </c>
      <c r="AE86" s="505">
        <f>penilaian!AD81</f>
        <v>0</v>
      </c>
      <c r="AF86" s="505">
        <f>penilaian!AE81</f>
        <v>0</v>
      </c>
      <c r="AG86" s="519">
        <f>penilaian!AF81</f>
        <v>0</v>
      </c>
      <c r="AH86" s="519">
        <f>penilaian!AG81</f>
        <v>0</v>
      </c>
      <c r="AI86" s="517">
        <f>penilaian!AH81</f>
        <v>0</v>
      </c>
      <c r="AJ86" s="520">
        <f>penilaian!AI81</f>
        <v>0</v>
      </c>
      <c r="AK86" s="517">
        <f>penilaian!AJ81</f>
        <v>0</v>
      </c>
      <c r="AL86" s="517">
        <f>penilaian!AK81</f>
        <v>0</v>
      </c>
      <c r="AM86" s="517">
        <f>penilaian!AL81</f>
        <v>0</v>
      </c>
      <c r="AN86" s="520">
        <f>penilaian!AM81</f>
        <v>9750</v>
      </c>
      <c r="AO86" s="520">
        <f>penilaian!AN81</f>
        <v>341250</v>
      </c>
      <c r="AP86" s="517">
        <f>penilaian!AO81</f>
        <v>0</v>
      </c>
      <c r="AQ86" s="521">
        <f>penilaian!AP81</f>
        <v>0</v>
      </c>
      <c r="AR86" s="517">
        <f>penilaian!AQ81</f>
        <v>0</v>
      </c>
      <c r="AS86" s="517">
        <f>penilaian!AR81</f>
        <v>0</v>
      </c>
      <c r="AT86" s="517">
        <f>penilaian!AS81</f>
        <v>0</v>
      </c>
      <c r="AU86" s="517">
        <f>penilaian!AT81</f>
        <v>0</v>
      </c>
      <c r="AV86" s="517">
        <f>penilaian!AU81</f>
        <v>0</v>
      </c>
      <c r="AW86" s="521">
        <f>penilaian!AV81</f>
        <v>0</v>
      </c>
      <c r="AX86" s="521">
        <f>penilaian!AW81</f>
        <v>0</v>
      </c>
    </row>
    <row r="87" spans="2:50" ht="15.75">
      <c r="B87" s="157">
        <f>penilaian!A82</f>
        <v>0</v>
      </c>
      <c r="C87" s="172">
        <f>penilaian!B82</f>
        <v>0</v>
      </c>
      <c r="D87" s="491">
        <f>penilaian!C82</f>
        <v>0</v>
      </c>
      <c r="E87" s="61">
        <f>penilaian!D82</f>
        <v>0</v>
      </c>
      <c r="F87" s="62">
        <f>penilaian!E82</f>
        <v>0</v>
      </c>
      <c r="G87" s="184">
        <f>penilaian!F82</f>
        <v>0</v>
      </c>
      <c r="H87" s="61">
        <f>penilaian!G82</f>
        <v>0</v>
      </c>
      <c r="I87" s="61">
        <f>penilaian!H82</f>
        <v>0</v>
      </c>
      <c r="J87" s="202">
        <f>penilaian!I82</f>
        <v>0</v>
      </c>
      <c r="K87" s="157">
        <f>penilaian!J82</f>
        <v>0</v>
      </c>
      <c r="L87" s="182">
        <f>penilaian!K82</f>
        <v>0</v>
      </c>
      <c r="M87" s="186">
        <f>penilaian!L82</f>
        <v>0</v>
      </c>
      <c r="N87" s="187">
        <f>penilaian!M82</f>
        <v>0</v>
      </c>
      <c r="O87" s="61">
        <f>penilaian!N82</f>
        <v>0</v>
      </c>
      <c r="P87" s="183">
        <f>penilaian!O82</f>
        <v>0</v>
      </c>
      <c r="Q87" s="516">
        <f>penilaian!P82</f>
        <v>0</v>
      </c>
      <c r="R87" s="516">
        <f>penilaian!Q82</f>
        <v>0</v>
      </c>
      <c r="S87" s="505">
        <f>penilaian!R82</f>
        <v>0</v>
      </c>
      <c r="T87" s="519">
        <f>penilaian!S82</f>
        <v>0</v>
      </c>
      <c r="U87" s="505">
        <f>penilaian!T82</f>
        <v>0</v>
      </c>
      <c r="V87" s="503">
        <f>penilaian!U82</f>
        <v>0</v>
      </c>
      <c r="W87" s="505">
        <f>penilaian!V82</f>
        <v>0</v>
      </c>
      <c r="X87" s="505">
        <f>penilaian!W82</f>
        <v>0</v>
      </c>
      <c r="Y87" s="505">
        <f>penilaian!X82</f>
        <v>0</v>
      </c>
      <c r="Z87" s="505">
        <f>penilaian!Y82</f>
        <v>0</v>
      </c>
      <c r="AA87" s="505">
        <f>penilaian!Z82</f>
        <v>0</v>
      </c>
      <c r="AB87" s="505">
        <f>penilaian!AA82</f>
        <v>0</v>
      </c>
      <c r="AC87" s="519">
        <f>penilaian!AB82</f>
        <v>0</v>
      </c>
      <c r="AD87" s="505">
        <f>penilaian!AC82</f>
        <v>0</v>
      </c>
      <c r="AE87" s="505">
        <f>penilaian!AD82</f>
        <v>0</v>
      </c>
      <c r="AF87" s="505">
        <f>penilaian!AE82</f>
        <v>0</v>
      </c>
      <c r="AG87" s="519">
        <f>penilaian!AF82</f>
        <v>0</v>
      </c>
      <c r="AH87" s="519">
        <f>penilaian!AG82</f>
        <v>0</v>
      </c>
      <c r="AI87" s="517">
        <f>penilaian!AH82</f>
        <v>0</v>
      </c>
      <c r="AJ87" s="520">
        <f>penilaian!AI82</f>
        <v>0</v>
      </c>
      <c r="AK87" s="517">
        <f>penilaian!AJ82</f>
        <v>0</v>
      </c>
      <c r="AL87" s="517">
        <f>penilaian!AK82</f>
        <v>0</v>
      </c>
      <c r="AM87" s="517">
        <f>penilaian!AL82</f>
        <v>0</v>
      </c>
      <c r="AN87" s="517">
        <f>penilaian!AM82</f>
        <v>0</v>
      </c>
      <c r="AO87" s="520">
        <f>penilaian!AN82</f>
        <v>0</v>
      </c>
      <c r="AP87" s="517">
        <f>penilaian!AO82</f>
        <v>0</v>
      </c>
      <c r="AQ87" s="521">
        <f>penilaian!AP82</f>
        <v>0</v>
      </c>
      <c r="AR87" s="517">
        <f>penilaian!AQ82</f>
        <v>0</v>
      </c>
      <c r="AS87" s="517">
        <f>penilaian!AR82</f>
        <v>0</v>
      </c>
      <c r="AT87" s="517">
        <f>penilaian!AS82</f>
        <v>0</v>
      </c>
      <c r="AU87" s="517">
        <f>penilaian!AT82</f>
        <v>0</v>
      </c>
      <c r="AV87" s="517">
        <f>penilaian!AU82</f>
        <v>0</v>
      </c>
      <c r="AW87" s="521">
        <f>penilaian!AV82</f>
        <v>0</v>
      </c>
      <c r="AX87" s="521">
        <f>penilaian!AW82</f>
        <v>0</v>
      </c>
    </row>
    <row r="88" spans="2:50" ht="15.75">
      <c r="B88" s="157">
        <f>penilaian!A83</f>
        <v>0</v>
      </c>
      <c r="C88" s="172">
        <f>penilaian!B83</f>
        <v>0</v>
      </c>
      <c r="D88" s="491">
        <f>penilaian!C83</f>
        <v>0</v>
      </c>
      <c r="E88" s="61">
        <f>penilaian!D83</f>
        <v>0</v>
      </c>
      <c r="F88" s="62">
        <f>penilaian!E83</f>
        <v>0</v>
      </c>
      <c r="G88" s="184">
        <f>penilaian!F83</f>
        <v>0</v>
      </c>
      <c r="H88" s="61">
        <f>penilaian!G83</f>
        <v>0</v>
      </c>
      <c r="I88" s="61">
        <f>penilaian!H83</f>
        <v>0</v>
      </c>
      <c r="J88" s="202">
        <f>penilaian!I83</f>
        <v>0</v>
      </c>
      <c r="K88" s="157">
        <f>penilaian!J83</f>
        <v>0</v>
      </c>
      <c r="L88" s="182">
        <f>penilaian!K83</f>
        <v>0</v>
      </c>
      <c r="M88" s="186">
        <f>penilaian!L83</f>
        <v>0</v>
      </c>
      <c r="N88" s="187">
        <f>penilaian!M83</f>
        <v>0</v>
      </c>
      <c r="O88" s="61">
        <f>penilaian!N83</f>
        <v>0</v>
      </c>
      <c r="P88" s="183">
        <f>penilaian!O83</f>
        <v>0</v>
      </c>
      <c r="Q88" s="516">
        <f>penilaian!P83</f>
        <v>0</v>
      </c>
      <c r="R88" s="516">
        <f>penilaian!Q83</f>
        <v>0</v>
      </c>
      <c r="S88" s="505" t="str">
        <f>penilaian!R83</f>
        <v>b.</v>
      </c>
      <c r="T88" s="519" t="str">
        <f>penilaian!S83</f>
        <v>Musiman</v>
      </c>
      <c r="U88" s="505">
        <f>penilaian!T83</f>
        <v>3</v>
      </c>
      <c r="V88" s="503">
        <f>penilaian!U83</f>
        <v>1</v>
      </c>
      <c r="W88" s="505" t="str">
        <f>penilaian!V83</f>
        <v>Mangga</v>
      </c>
      <c r="X88" s="505">
        <f>penilaian!W83</f>
        <v>0</v>
      </c>
      <c r="Y88" s="505">
        <f>penilaian!X83</f>
        <v>2</v>
      </c>
      <c r="Z88" s="505">
        <f>penilaian!Y83</f>
        <v>0</v>
      </c>
      <c r="AA88" s="505">
        <f>penilaian!Z83</f>
        <v>0</v>
      </c>
      <c r="AB88" s="505">
        <f>penilaian!AA83</f>
        <v>0</v>
      </c>
      <c r="AC88" s="519">
        <f>penilaian!AB83</f>
        <v>0</v>
      </c>
      <c r="AD88" s="505">
        <f>penilaian!AC83</f>
        <v>0</v>
      </c>
      <c r="AE88" s="505">
        <f>penilaian!AD83</f>
        <v>0</v>
      </c>
      <c r="AF88" s="505">
        <f>penilaian!AE83</f>
        <v>0</v>
      </c>
      <c r="AG88" s="519">
        <f>penilaian!AF83</f>
        <v>0</v>
      </c>
      <c r="AH88" s="519">
        <f>penilaian!AG83</f>
        <v>0</v>
      </c>
      <c r="AI88" s="517">
        <f>penilaian!AH83</f>
        <v>0</v>
      </c>
      <c r="AJ88" s="520">
        <f>penilaian!AI83</f>
        <v>0</v>
      </c>
      <c r="AK88" s="517">
        <f>penilaian!AJ83</f>
        <v>0</v>
      </c>
      <c r="AL88" s="517">
        <f>penilaian!AK83</f>
        <v>0</v>
      </c>
      <c r="AM88" s="517">
        <f>penilaian!AL83</f>
        <v>0</v>
      </c>
      <c r="AN88" s="520">
        <f>penilaian!AM83</f>
        <v>231000</v>
      </c>
      <c r="AO88" s="520">
        <f>penilaian!AN83</f>
        <v>462000</v>
      </c>
      <c r="AP88" s="517">
        <f>penilaian!AO83</f>
        <v>0</v>
      </c>
      <c r="AQ88" s="521">
        <f>penilaian!AP83</f>
        <v>0</v>
      </c>
      <c r="AR88" s="517">
        <f>penilaian!AQ83</f>
        <v>0</v>
      </c>
      <c r="AS88" s="517">
        <f>penilaian!AR83</f>
        <v>0</v>
      </c>
      <c r="AT88" s="517">
        <f>penilaian!AS83</f>
        <v>0</v>
      </c>
      <c r="AU88" s="517">
        <f>penilaian!AT83</f>
        <v>0</v>
      </c>
      <c r="AV88" s="517">
        <f>penilaian!AU83</f>
        <v>0</v>
      </c>
      <c r="AW88" s="521">
        <f>penilaian!AV83</f>
        <v>0</v>
      </c>
      <c r="AX88" s="521">
        <f>penilaian!AW83</f>
        <v>0</v>
      </c>
    </row>
    <row r="89" spans="2:50" ht="15.75">
      <c r="B89" s="157">
        <f>penilaian!A84</f>
        <v>0</v>
      </c>
      <c r="C89" s="172">
        <f>penilaian!B84</f>
        <v>0</v>
      </c>
      <c r="D89" s="491">
        <f>penilaian!C84</f>
        <v>0</v>
      </c>
      <c r="E89" s="61">
        <f>penilaian!D84</f>
        <v>0</v>
      </c>
      <c r="F89" s="62">
        <f>penilaian!E84</f>
        <v>0</v>
      </c>
      <c r="G89" s="184">
        <f>penilaian!F84</f>
        <v>0</v>
      </c>
      <c r="H89" s="61">
        <f>penilaian!G84</f>
        <v>0</v>
      </c>
      <c r="I89" s="61">
        <f>penilaian!H84</f>
        <v>0</v>
      </c>
      <c r="J89" s="202">
        <f>penilaian!I84</f>
        <v>0</v>
      </c>
      <c r="K89" s="157">
        <f>penilaian!J84</f>
        <v>0</v>
      </c>
      <c r="L89" s="182">
        <f>penilaian!K84</f>
        <v>0</v>
      </c>
      <c r="M89" s="186">
        <f>penilaian!L84</f>
        <v>0</v>
      </c>
      <c r="N89" s="187">
        <f>penilaian!M84</f>
        <v>0</v>
      </c>
      <c r="O89" s="61">
        <f>penilaian!N84</f>
        <v>0</v>
      </c>
      <c r="P89" s="183">
        <f>penilaian!O84</f>
        <v>0</v>
      </c>
      <c r="Q89" s="516">
        <f>penilaian!P84</f>
        <v>0</v>
      </c>
      <c r="R89" s="516">
        <f>penilaian!Q84</f>
        <v>0</v>
      </c>
      <c r="S89" s="505">
        <f>penilaian!R84</f>
        <v>0</v>
      </c>
      <c r="T89" s="519">
        <f>penilaian!S84</f>
        <v>0</v>
      </c>
      <c r="U89" s="505">
        <f>penilaian!T84</f>
        <v>0</v>
      </c>
      <c r="V89" s="503">
        <f>penilaian!U84</f>
        <v>2</v>
      </c>
      <c r="W89" s="505" t="str">
        <f>penilaian!V84</f>
        <v>Singkong</v>
      </c>
      <c r="X89" s="505">
        <f>penilaian!W84</f>
        <v>350</v>
      </c>
      <c r="Y89" s="505">
        <f>penilaian!X84</f>
        <v>0</v>
      </c>
      <c r="Z89" s="505">
        <f>penilaian!Y84</f>
        <v>0</v>
      </c>
      <c r="AA89" s="505">
        <f>penilaian!Z84</f>
        <v>0</v>
      </c>
      <c r="AB89" s="505">
        <f>penilaian!AA84</f>
        <v>0</v>
      </c>
      <c r="AC89" s="519">
        <f>penilaian!AB84</f>
        <v>0</v>
      </c>
      <c r="AD89" s="505">
        <f>penilaian!AC84</f>
        <v>0</v>
      </c>
      <c r="AE89" s="505">
        <f>penilaian!AD84</f>
        <v>0</v>
      </c>
      <c r="AF89" s="505">
        <f>penilaian!AE84</f>
        <v>0</v>
      </c>
      <c r="AG89" s="519">
        <f>penilaian!AF84</f>
        <v>0</v>
      </c>
      <c r="AH89" s="519">
        <f>penilaian!AG84</f>
        <v>0</v>
      </c>
      <c r="AI89" s="517">
        <f>penilaian!AH84</f>
        <v>0</v>
      </c>
      <c r="AJ89" s="520">
        <f>penilaian!AI84</f>
        <v>0</v>
      </c>
      <c r="AK89" s="517">
        <f>penilaian!AJ84</f>
        <v>0</v>
      </c>
      <c r="AL89" s="517">
        <f>penilaian!AK84</f>
        <v>0</v>
      </c>
      <c r="AM89" s="517">
        <f>penilaian!AL84</f>
        <v>0</v>
      </c>
      <c r="AN89" s="520">
        <f>penilaian!AM84</f>
        <v>640</v>
      </c>
      <c r="AO89" s="520">
        <f>penilaian!AN84</f>
        <v>224000</v>
      </c>
      <c r="AP89" s="517">
        <f>penilaian!AO84</f>
        <v>0</v>
      </c>
      <c r="AQ89" s="521">
        <f>penilaian!AP84</f>
        <v>0</v>
      </c>
      <c r="AR89" s="517">
        <f>penilaian!AQ84</f>
        <v>0</v>
      </c>
      <c r="AS89" s="517">
        <f>penilaian!AR84</f>
        <v>0</v>
      </c>
      <c r="AT89" s="517">
        <f>penilaian!AS84</f>
        <v>0</v>
      </c>
      <c r="AU89" s="517">
        <f>penilaian!AT84</f>
        <v>0</v>
      </c>
      <c r="AV89" s="517">
        <f>penilaian!AU84</f>
        <v>0</v>
      </c>
      <c r="AW89" s="521">
        <f>penilaian!AV84</f>
        <v>0</v>
      </c>
      <c r="AX89" s="521">
        <f>penilaian!AW84</f>
        <v>0</v>
      </c>
    </row>
    <row r="90" spans="2:50" ht="15.75">
      <c r="B90" s="157">
        <f>penilaian!A85</f>
        <v>0</v>
      </c>
      <c r="C90" s="172">
        <f>penilaian!B85</f>
        <v>0</v>
      </c>
      <c r="D90" s="491">
        <f>penilaian!C85</f>
        <v>0</v>
      </c>
      <c r="E90" s="61">
        <f>penilaian!D85</f>
        <v>0</v>
      </c>
      <c r="F90" s="62">
        <f>penilaian!E85</f>
        <v>0</v>
      </c>
      <c r="G90" s="184">
        <f>penilaian!F85</f>
        <v>0</v>
      </c>
      <c r="H90" s="61">
        <f>penilaian!G85</f>
        <v>0</v>
      </c>
      <c r="I90" s="61">
        <f>penilaian!H85</f>
        <v>0</v>
      </c>
      <c r="J90" s="202">
        <f>penilaian!I85</f>
        <v>0</v>
      </c>
      <c r="K90" s="157">
        <f>penilaian!J85</f>
        <v>0</v>
      </c>
      <c r="L90" s="182">
        <f>penilaian!K85</f>
        <v>0</v>
      </c>
      <c r="M90" s="186">
        <f>penilaian!L85</f>
        <v>0</v>
      </c>
      <c r="N90" s="187">
        <f>penilaian!M85</f>
        <v>0</v>
      </c>
      <c r="O90" s="61">
        <f>penilaian!N85</f>
        <v>0</v>
      </c>
      <c r="P90" s="183">
        <f>penilaian!O85</f>
        <v>0</v>
      </c>
      <c r="Q90" s="516">
        <f>penilaian!P85</f>
        <v>0</v>
      </c>
      <c r="R90" s="516">
        <f>penilaian!Q85</f>
        <v>0</v>
      </c>
      <c r="S90" s="505">
        <f>penilaian!R85</f>
        <v>0</v>
      </c>
      <c r="T90" s="519">
        <f>penilaian!S85</f>
        <v>0</v>
      </c>
      <c r="U90" s="505">
        <f>penilaian!T85</f>
        <v>0</v>
      </c>
      <c r="V90" s="503">
        <f>penilaian!U85</f>
        <v>3</v>
      </c>
      <c r="W90" s="505" t="str">
        <f>penilaian!V85</f>
        <v>Pisang</v>
      </c>
      <c r="X90" s="505">
        <f>penilaian!W85</f>
        <v>160</v>
      </c>
      <c r="Y90" s="505">
        <f>penilaian!X85</f>
        <v>0</v>
      </c>
      <c r="Z90" s="505">
        <f>penilaian!Y85</f>
        <v>0</v>
      </c>
      <c r="AA90" s="505">
        <f>penilaian!Z85</f>
        <v>0</v>
      </c>
      <c r="AB90" s="505">
        <f>penilaian!AA85</f>
        <v>0</v>
      </c>
      <c r="AC90" s="519">
        <f>penilaian!AB85</f>
        <v>0</v>
      </c>
      <c r="AD90" s="505">
        <f>penilaian!AC85</f>
        <v>0</v>
      </c>
      <c r="AE90" s="505">
        <f>penilaian!AD85</f>
        <v>0</v>
      </c>
      <c r="AF90" s="505">
        <f>penilaian!AE85</f>
        <v>0</v>
      </c>
      <c r="AG90" s="519">
        <f>penilaian!AF85</f>
        <v>0</v>
      </c>
      <c r="AH90" s="519">
        <f>penilaian!AG85</f>
        <v>0</v>
      </c>
      <c r="AI90" s="517">
        <f>penilaian!AH85</f>
        <v>0</v>
      </c>
      <c r="AJ90" s="520">
        <f>penilaian!AI85</f>
        <v>0</v>
      </c>
      <c r="AK90" s="517">
        <f>penilaian!AJ85</f>
        <v>0</v>
      </c>
      <c r="AL90" s="517">
        <f>penilaian!AK85</f>
        <v>0</v>
      </c>
      <c r="AM90" s="517">
        <f>penilaian!AL85</f>
        <v>0</v>
      </c>
      <c r="AN90" s="520">
        <f>penilaian!AM85</f>
        <v>15000</v>
      </c>
      <c r="AO90" s="520">
        <f>penilaian!AN85</f>
        <v>2400000</v>
      </c>
      <c r="AP90" s="517">
        <f>penilaian!AO85</f>
        <v>0</v>
      </c>
      <c r="AQ90" s="521">
        <f>penilaian!AP85</f>
        <v>0</v>
      </c>
      <c r="AR90" s="517">
        <f>penilaian!AQ85</f>
        <v>0</v>
      </c>
      <c r="AS90" s="517">
        <f>penilaian!AR85</f>
        <v>0</v>
      </c>
      <c r="AT90" s="517">
        <f>penilaian!AS85</f>
        <v>0</v>
      </c>
      <c r="AU90" s="517">
        <f>penilaian!AT85</f>
        <v>0</v>
      </c>
      <c r="AV90" s="517">
        <f>penilaian!AU85</f>
        <v>0</v>
      </c>
      <c r="AW90" s="521">
        <f>penilaian!AV85</f>
        <v>0</v>
      </c>
      <c r="AX90" s="521">
        <f>penilaian!AW85</f>
        <v>0</v>
      </c>
    </row>
    <row r="91" spans="2:50" ht="15.75">
      <c r="B91" s="157">
        <f>penilaian!A86</f>
        <v>0</v>
      </c>
      <c r="C91" s="172">
        <f>penilaian!B86</f>
        <v>0</v>
      </c>
      <c r="D91" s="491">
        <f>penilaian!C86</f>
        <v>0</v>
      </c>
      <c r="E91" s="61">
        <f>penilaian!D86</f>
        <v>0</v>
      </c>
      <c r="F91" s="62">
        <f>penilaian!E86</f>
        <v>0</v>
      </c>
      <c r="G91" s="184">
        <f>penilaian!F86</f>
        <v>0</v>
      </c>
      <c r="H91" s="61">
        <f>penilaian!G86</f>
        <v>0</v>
      </c>
      <c r="I91" s="61">
        <f>penilaian!H86</f>
        <v>0</v>
      </c>
      <c r="J91" s="202">
        <f>penilaian!I86</f>
        <v>0</v>
      </c>
      <c r="K91" s="157">
        <f>penilaian!J86</f>
        <v>0</v>
      </c>
      <c r="L91" s="182">
        <f>penilaian!K86</f>
        <v>0</v>
      </c>
      <c r="M91" s="186">
        <f>penilaian!L86</f>
        <v>0</v>
      </c>
      <c r="N91" s="187">
        <f>penilaian!M86</f>
        <v>0</v>
      </c>
      <c r="O91" s="61">
        <f>penilaian!N86</f>
        <v>0</v>
      </c>
      <c r="P91" s="183">
        <f>penilaian!O86</f>
        <v>0</v>
      </c>
      <c r="Q91" s="516">
        <f>penilaian!P86</f>
        <v>0</v>
      </c>
      <c r="R91" s="516">
        <f>penilaian!Q86</f>
        <v>0</v>
      </c>
      <c r="S91" s="505">
        <f>penilaian!R86</f>
        <v>0</v>
      </c>
      <c r="T91" s="519">
        <f>penilaian!S86</f>
        <v>0</v>
      </c>
      <c r="U91" s="505">
        <f>penilaian!T86</f>
        <v>0</v>
      </c>
      <c r="V91" s="503">
        <f>penilaian!U86</f>
        <v>0</v>
      </c>
      <c r="W91" s="505">
        <f>penilaian!V86</f>
        <v>0</v>
      </c>
      <c r="X91" s="505">
        <f>penilaian!W86</f>
        <v>0</v>
      </c>
      <c r="Y91" s="505">
        <f>penilaian!X86</f>
        <v>0</v>
      </c>
      <c r="Z91" s="505">
        <f>penilaian!Y86</f>
        <v>0</v>
      </c>
      <c r="AA91" s="505">
        <f>penilaian!Z86</f>
        <v>0</v>
      </c>
      <c r="AB91" s="505">
        <f>penilaian!AA86</f>
        <v>0</v>
      </c>
      <c r="AC91" s="519">
        <f>penilaian!AB86</f>
        <v>0</v>
      </c>
      <c r="AD91" s="505">
        <f>penilaian!AC86</f>
        <v>0</v>
      </c>
      <c r="AE91" s="505">
        <f>penilaian!AD86</f>
        <v>0</v>
      </c>
      <c r="AF91" s="505">
        <f>penilaian!AE86</f>
        <v>0</v>
      </c>
      <c r="AG91" s="519">
        <f>penilaian!AF86</f>
        <v>0</v>
      </c>
      <c r="AH91" s="519">
        <f>penilaian!AG86</f>
        <v>0</v>
      </c>
      <c r="AI91" s="517">
        <f>penilaian!AH86</f>
        <v>0</v>
      </c>
      <c r="AJ91" s="520">
        <f>penilaian!AI86</f>
        <v>0</v>
      </c>
      <c r="AK91" s="517">
        <f>penilaian!AJ86</f>
        <v>0</v>
      </c>
      <c r="AL91" s="517">
        <f>penilaian!AK86</f>
        <v>0</v>
      </c>
      <c r="AM91" s="517">
        <f>penilaian!AL86</f>
        <v>0</v>
      </c>
      <c r="AN91" s="520">
        <f>penilaian!AM86</f>
        <v>0</v>
      </c>
      <c r="AO91" s="520">
        <f>penilaian!AN86</f>
        <v>0</v>
      </c>
      <c r="AP91" s="517">
        <f>penilaian!AO86</f>
        <v>0</v>
      </c>
      <c r="AQ91" s="521">
        <f>penilaian!AP86</f>
        <v>0</v>
      </c>
      <c r="AR91" s="517">
        <f>penilaian!AQ86</f>
        <v>0</v>
      </c>
      <c r="AS91" s="517">
        <f>penilaian!AR86</f>
        <v>0</v>
      </c>
      <c r="AT91" s="517">
        <f>penilaian!AS86</f>
        <v>0</v>
      </c>
      <c r="AU91" s="517">
        <f>penilaian!AT86</f>
        <v>0</v>
      </c>
      <c r="AV91" s="517">
        <f>penilaian!AU86</f>
        <v>0</v>
      </c>
      <c r="AW91" s="521">
        <f>penilaian!AV86</f>
        <v>0</v>
      </c>
      <c r="AX91" s="521">
        <f>penilaian!AW86</f>
        <v>0</v>
      </c>
    </row>
    <row r="92" spans="2:50" ht="47.25">
      <c r="B92" s="157">
        <f>penilaian!A87</f>
        <v>4</v>
      </c>
      <c r="C92" s="172" t="str">
        <f>penilaian!B87</f>
        <v>a.</v>
      </c>
      <c r="D92" s="491" t="str">
        <f>penilaian!C87</f>
        <v>NURILAH</v>
      </c>
      <c r="E92" s="61">
        <f>penilaian!D87</f>
        <v>0</v>
      </c>
      <c r="F92" s="62">
        <f>penilaian!E87</f>
        <v>0</v>
      </c>
      <c r="G92" s="184" t="str">
        <f>penilaian!F87</f>
        <v>00004</v>
      </c>
      <c r="H92" s="61" t="str">
        <f>penilaian!G87</f>
        <v>a.</v>
      </c>
      <c r="I92" s="61" t="str">
        <f>penilaian!H87</f>
        <v>Blok Siramaning</v>
      </c>
      <c r="J92" s="202">
        <f>penilaian!I87</f>
        <v>107</v>
      </c>
      <c r="K92" s="157" t="str">
        <f>penilaian!J87</f>
        <v>TMA</v>
      </c>
      <c r="L92" s="182" t="str">
        <f>penilaian!K87</f>
        <v>SPPT No. 32.12.140.006,048-0036.0 a.n NURLELAH</v>
      </c>
      <c r="M92" s="186" t="str">
        <f>penilaian!L87</f>
        <v>-</v>
      </c>
      <c r="N92" s="187" t="str">
        <f>penilaian!M87</f>
        <v>-</v>
      </c>
      <c r="O92" s="61" t="str">
        <f>penilaian!N87</f>
        <v>a.</v>
      </c>
      <c r="P92" s="183" t="str">
        <f>penilaian!O87</f>
        <v>Bangunan Permanen</v>
      </c>
      <c r="Q92" s="516">
        <f>penilaian!P87</f>
        <v>0</v>
      </c>
      <c r="R92" s="516">
        <f>penilaian!Q87</f>
        <v>69.44</v>
      </c>
      <c r="S92" s="505" t="str">
        <f>penilaian!R87</f>
        <v>a.</v>
      </c>
      <c r="T92" s="519" t="str">
        <f>penilaian!S87</f>
        <v>Tahunan</v>
      </c>
      <c r="U92" s="505">
        <f>penilaian!T87</f>
        <v>1</v>
      </c>
      <c r="V92" s="503">
        <f>penilaian!U87</f>
        <v>1</v>
      </c>
      <c r="W92" s="505" t="str">
        <f>penilaian!V87</f>
        <v>TURI</v>
      </c>
      <c r="X92" s="505">
        <f>penilaian!W87</f>
        <v>0</v>
      </c>
      <c r="Y92" s="505">
        <f>penilaian!X87</f>
        <v>0</v>
      </c>
      <c r="Z92" s="505">
        <f>penilaian!Y87</f>
        <v>10</v>
      </c>
      <c r="AA92" s="505">
        <f>penilaian!Z87</f>
        <v>10</v>
      </c>
      <c r="AB92" s="505">
        <f>penilaian!AA87</f>
        <v>0</v>
      </c>
      <c r="AC92" s="519">
        <f>penilaian!AB87</f>
        <v>0</v>
      </c>
      <c r="AD92" s="505">
        <f>penilaian!AC87</f>
        <v>0</v>
      </c>
      <c r="AE92" s="505">
        <f>penilaian!AD87</f>
        <v>0</v>
      </c>
      <c r="AF92" s="505">
        <f>penilaian!AE87</f>
        <v>0</v>
      </c>
      <c r="AG92" s="519">
        <f>penilaian!AF87</f>
        <v>0</v>
      </c>
      <c r="AH92" s="519">
        <f>penilaian!AG87</f>
        <v>0</v>
      </c>
      <c r="AI92" s="517">
        <f>penilaian!AH87</f>
        <v>220000</v>
      </c>
      <c r="AJ92" s="520">
        <f>penilaian!AI87</f>
        <v>23540000</v>
      </c>
      <c r="AK92" s="517">
        <f>penilaian!AJ87</f>
        <v>2530000</v>
      </c>
      <c r="AL92" s="517">
        <f>penilaian!AK87</f>
        <v>122978239.99999999</v>
      </c>
      <c r="AM92" s="517">
        <f>penilaian!AL87</f>
        <v>135284740</v>
      </c>
      <c r="AN92" s="520">
        <f>penilaian!AM87</f>
        <v>2750</v>
      </c>
      <c r="AO92" s="520">
        <f>penilaian!AN87</f>
        <v>27500</v>
      </c>
      <c r="AP92" s="517">
        <f>penilaian!AO87</f>
        <v>2801320</v>
      </c>
      <c r="AQ92" s="521">
        <f>penilaian!AP87</f>
        <v>161626060</v>
      </c>
      <c r="AR92" s="517">
        <f>penilaian!AQ87</f>
        <v>0</v>
      </c>
      <c r="AS92" s="517">
        <f>penilaian!AR87</f>
        <v>21977736</v>
      </c>
      <c r="AT92" s="517">
        <f>penilaian!AS87</f>
        <v>1465182.4000000001</v>
      </c>
      <c r="AU92" s="517">
        <f>penilaian!AT87</f>
        <v>7325912</v>
      </c>
      <c r="AV92" s="517">
        <f>penilaian!AU87</f>
        <v>732591.20000000007</v>
      </c>
      <c r="AW92" s="521">
        <f>penilaian!AV87</f>
        <v>31501421.599999998</v>
      </c>
      <c r="AX92" s="521">
        <f>penilaian!AW87</f>
        <v>193127000</v>
      </c>
    </row>
    <row r="93" spans="2:50" ht="15.75">
      <c r="B93" s="157">
        <f>penilaian!A88</f>
        <v>0</v>
      </c>
      <c r="C93" s="172" t="str">
        <f>penilaian!B88</f>
        <v>b.</v>
      </c>
      <c r="D93" s="491" t="str">
        <f>penilaian!C88</f>
        <v>Majalengka, 11-11-1976</v>
      </c>
      <c r="E93" s="61">
        <f>penilaian!D88</f>
        <v>0</v>
      </c>
      <c r="F93" s="62">
        <f>penilaian!E88</f>
        <v>0</v>
      </c>
      <c r="G93" s="184">
        <f>penilaian!F88</f>
        <v>0</v>
      </c>
      <c r="H93" s="61" t="str">
        <f>penilaian!G88</f>
        <v>b.</v>
      </c>
      <c r="I93" s="61" t="str">
        <f>penilaian!H88</f>
        <v>Babakan</v>
      </c>
      <c r="J93" s="202">
        <f>penilaian!I88</f>
        <v>0</v>
      </c>
      <c r="K93" s="157">
        <f>penilaian!J88</f>
        <v>0</v>
      </c>
      <c r="L93" s="182">
        <f>penilaian!K88</f>
        <v>0</v>
      </c>
      <c r="M93" s="186">
        <f>penilaian!L88</f>
        <v>0</v>
      </c>
      <c r="N93" s="187">
        <f>penilaian!M88</f>
        <v>0</v>
      </c>
      <c r="O93" s="61" t="str">
        <f>penilaian!N88</f>
        <v>b.</v>
      </c>
      <c r="P93" s="183" t="str">
        <f>penilaian!O88</f>
        <v>Teras Permanen</v>
      </c>
      <c r="Q93" s="516">
        <f>penilaian!P88</f>
        <v>0</v>
      </c>
      <c r="R93" s="516">
        <f>penilaian!Q88</f>
        <v>12.38</v>
      </c>
      <c r="S93" s="505" t="str">
        <f>penilaian!R88</f>
        <v>b.</v>
      </c>
      <c r="T93" s="519" t="str">
        <f>penilaian!S88</f>
        <v>Musiman</v>
      </c>
      <c r="U93" s="505">
        <f>penilaian!T88</f>
        <v>13</v>
      </c>
      <c r="V93" s="503">
        <f>penilaian!U88</f>
        <v>1</v>
      </c>
      <c r="W93" s="505" t="str">
        <f>penilaian!V88</f>
        <v>Pandan</v>
      </c>
      <c r="X93" s="505">
        <f>penilaian!W88</f>
        <v>10</v>
      </c>
      <c r="Y93" s="505">
        <f>penilaian!X88</f>
        <v>0</v>
      </c>
      <c r="Z93" s="505">
        <f>penilaian!Y88</f>
        <v>0</v>
      </c>
      <c r="AA93" s="505">
        <f>penilaian!Z88</f>
        <v>10</v>
      </c>
      <c r="AB93" s="505">
        <f>penilaian!AA88</f>
        <v>0</v>
      </c>
      <c r="AC93" s="519">
        <f>penilaian!AB88</f>
        <v>0</v>
      </c>
      <c r="AD93" s="505">
        <f>penilaian!AC88</f>
        <v>0</v>
      </c>
      <c r="AE93" s="505">
        <f>penilaian!AD88</f>
        <v>0</v>
      </c>
      <c r="AF93" s="505">
        <f>penilaian!AE88</f>
        <v>0</v>
      </c>
      <c r="AG93" s="519">
        <f>penilaian!AF88</f>
        <v>0</v>
      </c>
      <c r="AH93" s="519">
        <f>penilaian!AG88</f>
        <v>0</v>
      </c>
      <c r="AI93" s="517">
        <f>penilaian!AH88</f>
        <v>0</v>
      </c>
      <c r="AJ93" s="520">
        <f>penilaian!AI88</f>
        <v>0</v>
      </c>
      <c r="AK93" s="517">
        <f>penilaian!AJ88</f>
        <v>250000</v>
      </c>
      <c r="AL93" s="517">
        <f>penilaian!AK88</f>
        <v>2166500</v>
      </c>
      <c r="AM93" s="517">
        <f>penilaian!AL88</f>
        <v>0</v>
      </c>
      <c r="AN93" s="520">
        <f>penilaian!AM88</f>
        <v>6000</v>
      </c>
      <c r="AO93" s="520">
        <f>penilaian!AN88</f>
        <v>60000</v>
      </c>
      <c r="AP93" s="517">
        <f>penilaian!AO88</f>
        <v>0</v>
      </c>
      <c r="AQ93" s="521">
        <f>penilaian!AP88</f>
        <v>0</v>
      </c>
      <c r="AR93" s="517">
        <f>penilaian!AQ88</f>
        <v>0</v>
      </c>
      <c r="AS93" s="517">
        <f>penilaian!AR88</f>
        <v>0</v>
      </c>
      <c r="AT93" s="517">
        <f>penilaian!AS88</f>
        <v>0</v>
      </c>
      <c r="AU93" s="517">
        <f>penilaian!AT88</f>
        <v>0</v>
      </c>
      <c r="AV93" s="517">
        <f>penilaian!AU88</f>
        <v>0</v>
      </c>
      <c r="AW93" s="521">
        <f>penilaian!AV88</f>
        <v>0</v>
      </c>
      <c r="AX93" s="521">
        <f>penilaian!AW88</f>
        <v>0</v>
      </c>
    </row>
    <row r="94" spans="2:50" ht="15.75">
      <c r="B94" s="157">
        <f>penilaian!A89</f>
        <v>0</v>
      </c>
      <c r="C94" s="172" t="str">
        <f>penilaian!B89</f>
        <v>c.</v>
      </c>
      <c r="D94" s="491" t="str">
        <f>penilaian!C89</f>
        <v>Mengurus Rumah Tangga</v>
      </c>
      <c r="E94" s="61">
        <f>penilaian!D89</f>
        <v>0</v>
      </c>
      <c r="F94" s="62">
        <f>penilaian!E89</f>
        <v>0</v>
      </c>
      <c r="G94" s="184">
        <f>penilaian!F89</f>
        <v>0</v>
      </c>
      <c r="H94" s="61" t="str">
        <f>penilaian!G89</f>
        <v>c.</v>
      </c>
      <c r="I94" s="61" t="str">
        <f>penilaian!H89</f>
        <v>Kertajati</v>
      </c>
      <c r="J94" s="202">
        <f>penilaian!I89</f>
        <v>0</v>
      </c>
      <c r="K94" s="157">
        <f>penilaian!J89</f>
        <v>0</v>
      </c>
      <c r="L94" s="182">
        <f>penilaian!K89</f>
        <v>0</v>
      </c>
      <c r="M94" s="186">
        <f>penilaian!L89</f>
        <v>0</v>
      </c>
      <c r="N94" s="187">
        <f>penilaian!M89</f>
        <v>0</v>
      </c>
      <c r="O94" s="61" t="str">
        <f>penilaian!N89</f>
        <v>c.</v>
      </c>
      <c r="P94" s="183" t="str">
        <f>penilaian!O89</f>
        <v>Sumur Bor</v>
      </c>
      <c r="Q94" s="516">
        <f>penilaian!P89</f>
        <v>1</v>
      </c>
      <c r="R94" s="516">
        <f>penilaian!Q89</f>
        <v>0</v>
      </c>
      <c r="S94" s="505">
        <f>penilaian!R89</f>
        <v>0</v>
      </c>
      <c r="T94" s="519">
        <f>penilaian!S89</f>
        <v>0</v>
      </c>
      <c r="U94" s="505">
        <f>penilaian!T89</f>
        <v>0</v>
      </c>
      <c r="V94" s="503">
        <f>penilaian!U89</f>
        <v>0</v>
      </c>
      <c r="W94" s="505" t="str">
        <f>penilaian!V89</f>
        <v>Pandan</v>
      </c>
      <c r="X94" s="505">
        <f>penilaian!W89</f>
        <v>0</v>
      </c>
      <c r="Y94" s="505">
        <f>penilaian!X89</f>
        <v>5</v>
      </c>
      <c r="Z94" s="505">
        <f>penilaian!Y89</f>
        <v>0</v>
      </c>
      <c r="AA94" s="505" t="str">
        <f>penilaian!Z89</f>
        <v>50 Rumpun</v>
      </c>
      <c r="AB94" s="505">
        <f>penilaian!AA89</f>
        <v>0</v>
      </c>
      <c r="AC94" s="519">
        <f>penilaian!AB89</f>
        <v>0</v>
      </c>
      <c r="AD94" s="505">
        <f>penilaian!AC89</f>
        <v>0</v>
      </c>
      <c r="AE94" s="505">
        <f>penilaian!AD89</f>
        <v>0</v>
      </c>
      <c r="AF94" s="505">
        <f>penilaian!AE89</f>
        <v>0</v>
      </c>
      <c r="AG94" s="519">
        <f>penilaian!AF89</f>
        <v>0</v>
      </c>
      <c r="AH94" s="519">
        <f>penilaian!AG89</f>
        <v>0</v>
      </c>
      <c r="AI94" s="517">
        <f>penilaian!AH89</f>
        <v>0</v>
      </c>
      <c r="AJ94" s="520">
        <f>penilaian!AI89</f>
        <v>0</v>
      </c>
      <c r="AK94" s="517">
        <f>penilaian!AJ89</f>
        <v>2500000</v>
      </c>
      <c r="AL94" s="517">
        <f>penilaian!AK89</f>
        <v>1250000</v>
      </c>
      <c r="AM94" s="517">
        <f>penilaian!AL89</f>
        <v>0</v>
      </c>
      <c r="AN94" s="520">
        <f>penilaian!AM89</f>
        <v>4000</v>
      </c>
      <c r="AO94" s="520">
        <f>penilaian!AN89</f>
        <v>20000</v>
      </c>
      <c r="AP94" s="517">
        <f>penilaian!AO89</f>
        <v>0</v>
      </c>
      <c r="AQ94" s="521">
        <f>penilaian!AP89</f>
        <v>0</v>
      </c>
      <c r="AR94" s="517">
        <f>penilaian!AQ89</f>
        <v>0</v>
      </c>
      <c r="AS94" s="517">
        <f>penilaian!AR89</f>
        <v>0</v>
      </c>
      <c r="AT94" s="517">
        <f>penilaian!AS89</f>
        <v>0</v>
      </c>
      <c r="AU94" s="517">
        <f>penilaian!AT89</f>
        <v>0</v>
      </c>
      <c r="AV94" s="517">
        <f>penilaian!AU89</f>
        <v>0</v>
      </c>
      <c r="AW94" s="521">
        <f>penilaian!AV89</f>
        <v>0</v>
      </c>
      <c r="AX94" s="521">
        <f>penilaian!AW89</f>
        <v>0</v>
      </c>
    </row>
    <row r="95" spans="2:50" ht="47.25">
      <c r="B95" s="157">
        <f>penilaian!A90</f>
        <v>0</v>
      </c>
      <c r="C95" s="172" t="str">
        <f>penilaian!B90</f>
        <v>d.</v>
      </c>
      <c r="D95" s="491" t="str">
        <f>penilaian!C90</f>
        <v>Dusun Sukamaju RT. 09 RW. 3 Desa Babakan Kec. Kertajati Kab. Majalengka</v>
      </c>
      <c r="E95" s="61">
        <f>penilaian!D90</f>
        <v>0</v>
      </c>
      <c r="F95" s="62">
        <f>penilaian!E90</f>
        <v>0</v>
      </c>
      <c r="G95" s="184">
        <f>penilaian!F90</f>
        <v>0</v>
      </c>
      <c r="H95" s="61">
        <f>penilaian!G90</f>
        <v>0</v>
      </c>
      <c r="I95" s="61">
        <f>penilaian!H90</f>
        <v>0</v>
      </c>
      <c r="J95" s="202">
        <f>penilaian!I90</f>
        <v>0</v>
      </c>
      <c r="K95" s="157">
        <f>penilaian!J90</f>
        <v>0</v>
      </c>
      <c r="L95" s="182">
        <f>penilaian!K90</f>
        <v>0</v>
      </c>
      <c r="M95" s="186">
        <f>penilaian!L90</f>
        <v>0</v>
      </c>
      <c r="N95" s="187">
        <f>penilaian!M90</f>
        <v>0</v>
      </c>
      <c r="O95" s="61" t="str">
        <f>penilaian!N90</f>
        <v>d.</v>
      </c>
      <c r="P95" s="183" t="str">
        <f>penilaian!O90</f>
        <v>Septictank</v>
      </c>
      <c r="Q95" s="516">
        <f>penilaian!P90</f>
        <v>1</v>
      </c>
      <c r="R95" s="516">
        <f>penilaian!Q90</f>
        <v>0</v>
      </c>
      <c r="S95" s="505">
        <f>penilaian!R90</f>
        <v>0</v>
      </c>
      <c r="T95" s="519">
        <f>penilaian!S90</f>
        <v>0</v>
      </c>
      <c r="U95" s="505">
        <f>penilaian!T90</f>
        <v>0</v>
      </c>
      <c r="V95" s="503">
        <f>penilaian!U90</f>
        <v>0</v>
      </c>
      <c r="W95" s="505" t="str">
        <f>penilaian!V90</f>
        <v>Pandan</v>
      </c>
      <c r="X95" s="505">
        <f>penilaian!W90</f>
        <v>0</v>
      </c>
      <c r="Y95" s="505">
        <f>penilaian!X90</f>
        <v>0</v>
      </c>
      <c r="Z95" s="505">
        <f>penilaian!Y90</f>
        <v>10</v>
      </c>
      <c r="AA95" s="505">
        <f>penilaian!Z90</f>
        <v>10</v>
      </c>
      <c r="AB95" s="505">
        <f>penilaian!AA90</f>
        <v>0</v>
      </c>
      <c r="AC95" s="519">
        <f>penilaian!AB90</f>
        <v>0</v>
      </c>
      <c r="AD95" s="505">
        <f>penilaian!AC90</f>
        <v>0</v>
      </c>
      <c r="AE95" s="505">
        <f>penilaian!AD90</f>
        <v>0</v>
      </c>
      <c r="AF95" s="505">
        <f>penilaian!AE90</f>
        <v>0</v>
      </c>
      <c r="AG95" s="519">
        <f>penilaian!AF90</f>
        <v>0</v>
      </c>
      <c r="AH95" s="519">
        <f>penilaian!AG90</f>
        <v>0</v>
      </c>
      <c r="AI95" s="517">
        <f>penilaian!AH90</f>
        <v>0</v>
      </c>
      <c r="AJ95" s="520">
        <f>penilaian!AI90</f>
        <v>0</v>
      </c>
      <c r="AK95" s="517">
        <f>penilaian!AJ90</f>
        <v>2500000</v>
      </c>
      <c r="AL95" s="517">
        <f>penilaian!AK90</f>
        <v>1875000</v>
      </c>
      <c r="AM95" s="517">
        <f>penilaian!AL90</f>
        <v>0</v>
      </c>
      <c r="AN95" s="520">
        <f>penilaian!AM90</f>
        <v>2000</v>
      </c>
      <c r="AO95" s="520">
        <f>penilaian!AN90</f>
        <v>20000</v>
      </c>
      <c r="AP95" s="517">
        <f>penilaian!AO90</f>
        <v>0</v>
      </c>
      <c r="AQ95" s="521">
        <f>penilaian!AP90</f>
        <v>0</v>
      </c>
      <c r="AR95" s="517">
        <f>penilaian!AQ90</f>
        <v>0</v>
      </c>
      <c r="AS95" s="517">
        <f>penilaian!AR90</f>
        <v>0</v>
      </c>
      <c r="AT95" s="517">
        <f>penilaian!AS90</f>
        <v>0</v>
      </c>
      <c r="AU95" s="517">
        <f>penilaian!AT90</f>
        <v>0</v>
      </c>
      <c r="AV95" s="517">
        <f>penilaian!AU90</f>
        <v>0</v>
      </c>
      <c r="AW95" s="521">
        <f>penilaian!AV90</f>
        <v>0</v>
      </c>
      <c r="AX95" s="521">
        <f>penilaian!AW90</f>
        <v>0</v>
      </c>
    </row>
    <row r="96" spans="2:50" ht="31.5">
      <c r="B96" s="157">
        <f>penilaian!A91</f>
        <v>0</v>
      </c>
      <c r="C96" s="195" t="str">
        <f>penilaian!B91</f>
        <v>e.</v>
      </c>
      <c r="D96" s="493" t="str">
        <f>penilaian!C91</f>
        <v>3210145111760041</v>
      </c>
      <c r="E96" s="61">
        <f>penilaian!D91</f>
        <v>0</v>
      </c>
      <c r="F96" s="62">
        <f>penilaian!E91</f>
        <v>0</v>
      </c>
      <c r="G96" s="184">
        <f>penilaian!F91</f>
        <v>0</v>
      </c>
      <c r="H96" s="61">
        <f>penilaian!G91</f>
        <v>0</v>
      </c>
      <c r="I96" s="61">
        <f>penilaian!H91</f>
        <v>0</v>
      </c>
      <c r="J96" s="202">
        <f>penilaian!I91</f>
        <v>0</v>
      </c>
      <c r="K96" s="157">
        <f>penilaian!J91</f>
        <v>0</v>
      </c>
      <c r="L96" s="182">
        <f>penilaian!K91</f>
        <v>0</v>
      </c>
      <c r="M96" s="186">
        <f>penilaian!L91</f>
        <v>0</v>
      </c>
      <c r="N96" s="187">
        <f>penilaian!M91</f>
        <v>0</v>
      </c>
      <c r="O96" s="61" t="str">
        <f>penilaian!N91</f>
        <v>e.</v>
      </c>
      <c r="P96" s="183" t="str">
        <f>penilaian!O91</f>
        <v>Tembok Penahan Tanah</v>
      </c>
      <c r="Q96" s="516">
        <f>penilaian!P91</f>
        <v>0</v>
      </c>
      <c r="R96" s="516">
        <f>penilaian!Q91</f>
        <v>44</v>
      </c>
      <c r="S96" s="505">
        <f>penilaian!R91</f>
        <v>0</v>
      </c>
      <c r="T96" s="519">
        <f>penilaian!S91</f>
        <v>0</v>
      </c>
      <c r="U96" s="505">
        <f>penilaian!T91</f>
        <v>0</v>
      </c>
      <c r="V96" s="503">
        <f>penilaian!U91</f>
        <v>2</v>
      </c>
      <c r="W96" s="505" t="str">
        <f>penilaian!V91</f>
        <v>Kunyit</v>
      </c>
      <c r="X96" s="505">
        <f>penilaian!W91</f>
        <v>0</v>
      </c>
      <c r="Y96" s="505">
        <f>penilaian!X91</f>
        <v>0</v>
      </c>
      <c r="Z96" s="505">
        <f>penilaian!Y91</f>
        <v>50</v>
      </c>
      <c r="AA96" s="505">
        <f>penilaian!Z91</f>
        <v>50</v>
      </c>
      <c r="AB96" s="505">
        <f>penilaian!AA91</f>
        <v>0</v>
      </c>
      <c r="AC96" s="519">
        <f>penilaian!AB91</f>
        <v>0</v>
      </c>
      <c r="AD96" s="505">
        <f>penilaian!AC91</f>
        <v>0</v>
      </c>
      <c r="AE96" s="505">
        <f>penilaian!AD91</f>
        <v>0</v>
      </c>
      <c r="AF96" s="505">
        <f>penilaian!AE91</f>
        <v>0</v>
      </c>
      <c r="AG96" s="519">
        <f>penilaian!AF91</f>
        <v>0</v>
      </c>
      <c r="AH96" s="519">
        <f>penilaian!AG91</f>
        <v>0</v>
      </c>
      <c r="AI96" s="517">
        <f>penilaian!AH91</f>
        <v>0</v>
      </c>
      <c r="AJ96" s="520">
        <f>penilaian!AI91</f>
        <v>0</v>
      </c>
      <c r="AK96" s="517">
        <f>penilaian!AJ91</f>
        <v>300000</v>
      </c>
      <c r="AL96" s="517">
        <f>penilaian!AK91</f>
        <v>6600000</v>
      </c>
      <c r="AM96" s="517">
        <f>penilaian!AL91</f>
        <v>0</v>
      </c>
      <c r="AN96" s="520">
        <f>penilaian!AM91</f>
        <v>865</v>
      </c>
      <c r="AO96" s="520">
        <f>penilaian!AN91</f>
        <v>43250</v>
      </c>
      <c r="AP96" s="517">
        <f>penilaian!AO91</f>
        <v>0</v>
      </c>
      <c r="AQ96" s="521">
        <f>penilaian!AP91</f>
        <v>0</v>
      </c>
      <c r="AR96" s="517">
        <f>penilaian!AQ91</f>
        <v>0</v>
      </c>
      <c r="AS96" s="517">
        <f>penilaian!AR91</f>
        <v>0</v>
      </c>
      <c r="AT96" s="517">
        <f>penilaian!AS91</f>
        <v>0</v>
      </c>
      <c r="AU96" s="517">
        <f>penilaian!AT91</f>
        <v>0</v>
      </c>
      <c r="AV96" s="517">
        <f>penilaian!AU91</f>
        <v>0</v>
      </c>
      <c r="AW96" s="521">
        <f>penilaian!AV91</f>
        <v>0</v>
      </c>
      <c r="AX96" s="521">
        <f>penilaian!AW91</f>
        <v>0</v>
      </c>
    </row>
    <row r="97" spans="2:50" ht="15.75">
      <c r="B97" s="157">
        <f>penilaian!A92</f>
        <v>0</v>
      </c>
      <c r="C97" s="172">
        <f>penilaian!B92</f>
        <v>0</v>
      </c>
      <c r="D97" s="491">
        <f>penilaian!C92</f>
        <v>0</v>
      </c>
      <c r="E97" s="61">
        <f>penilaian!D92</f>
        <v>0</v>
      </c>
      <c r="F97" s="62">
        <f>penilaian!E92</f>
        <v>0</v>
      </c>
      <c r="G97" s="184">
        <f>penilaian!F92</f>
        <v>0</v>
      </c>
      <c r="H97" s="61">
        <f>penilaian!G92</f>
        <v>0</v>
      </c>
      <c r="I97" s="61">
        <f>penilaian!H92</f>
        <v>0</v>
      </c>
      <c r="J97" s="202">
        <f>penilaian!I92</f>
        <v>0</v>
      </c>
      <c r="K97" s="157">
        <f>penilaian!J92</f>
        <v>0</v>
      </c>
      <c r="L97" s="182">
        <f>penilaian!K92</f>
        <v>0</v>
      </c>
      <c r="M97" s="186">
        <f>penilaian!L92</f>
        <v>0</v>
      </c>
      <c r="N97" s="187">
        <f>penilaian!M92</f>
        <v>0</v>
      </c>
      <c r="O97" s="61" t="str">
        <f>penilaian!N92</f>
        <v>f.</v>
      </c>
      <c r="P97" s="183" t="str">
        <f>penilaian!O92</f>
        <v>Floor</v>
      </c>
      <c r="Q97" s="516">
        <f>penilaian!P92</f>
        <v>0</v>
      </c>
      <c r="R97" s="516">
        <f>penilaian!Q92</f>
        <v>8.3000000000000007</v>
      </c>
      <c r="S97" s="505">
        <f>penilaian!R92</f>
        <v>0</v>
      </c>
      <c r="T97" s="519">
        <f>penilaian!S92</f>
        <v>0</v>
      </c>
      <c r="U97" s="505">
        <f>penilaian!T92</f>
        <v>0</v>
      </c>
      <c r="V97" s="503">
        <f>penilaian!U92</f>
        <v>3</v>
      </c>
      <c r="W97" s="505" t="str">
        <f>penilaian!V92</f>
        <v>Pepaya</v>
      </c>
      <c r="X97" s="505">
        <f>penilaian!W92</f>
        <v>5</v>
      </c>
      <c r="Y97" s="505">
        <f>penilaian!X92</f>
        <v>0</v>
      </c>
      <c r="Z97" s="505">
        <f>penilaian!Y92</f>
        <v>0</v>
      </c>
      <c r="AA97" s="505">
        <f>penilaian!Z92</f>
        <v>5</v>
      </c>
      <c r="AB97" s="505">
        <f>penilaian!AA92</f>
        <v>0</v>
      </c>
      <c r="AC97" s="519">
        <f>penilaian!AB92</f>
        <v>0</v>
      </c>
      <c r="AD97" s="505">
        <f>penilaian!AC92</f>
        <v>0</v>
      </c>
      <c r="AE97" s="505">
        <f>penilaian!AD92</f>
        <v>0</v>
      </c>
      <c r="AF97" s="505">
        <f>penilaian!AE92</f>
        <v>0</v>
      </c>
      <c r="AG97" s="519">
        <f>penilaian!AF92</f>
        <v>0</v>
      </c>
      <c r="AH97" s="519">
        <f>penilaian!AG92</f>
        <v>0</v>
      </c>
      <c r="AI97" s="517">
        <f>penilaian!AH92</f>
        <v>0</v>
      </c>
      <c r="AJ97" s="520">
        <f>penilaian!AI92</f>
        <v>0</v>
      </c>
      <c r="AK97" s="517">
        <f>penilaian!AJ92</f>
        <v>100000</v>
      </c>
      <c r="AL97" s="517">
        <f>penilaian!AK92</f>
        <v>415000.00000000006</v>
      </c>
      <c r="AM97" s="517">
        <f>penilaian!AL92</f>
        <v>0</v>
      </c>
      <c r="AN97" s="520">
        <f>penilaian!AM92</f>
        <v>20100</v>
      </c>
      <c r="AO97" s="520">
        <f>penilaian!AN92</f>
        <v>100500</v>
      </c>
      <c r="AP97" s="517">
        <f>penilaian!AO92</f>
        <v>0</v>
      </c>
      <c r="AQ97" s="521">
        <f>penilaian!AP92</f>
        <v>0</v>
      </c>
      <c r="AR97" s="517">
        <f>penilaian!AQ92</f>
        <v>0</v>
      </c>
      <c r="AS97" s="517">
        <f>penilaian!AR92</f>
        <v>0</v>
      </c>
      <c r="AT97" s="517">
        <f>penilaian!AS92</f>
        <v>0</v>
      </c>
      <c r="AU97" s="517">
        <f>penilaian!AT92</f>
        <v>0</v>
      </c>
      <c r="AV97" s="517">
        <f>penilaian!AU92</f>
        <v>0</v>
      </c>
      <c r="AW97" s="521">
        <f>penilaian!AV92</f>
        <v>0</v>
      </c>
      <c r="AX97" s="521">
        <f>penilaian!AW92</f>
        <v>0</v>
      </c>
    </row>
    <row r="98" spans="2:50" ht="15.75">
      <c r="B98" s="157">
        <f>penilaian!A93</f>
        <v>0</v>
      </c>
      <c r="C98" s="172">
        <f>penilaian!B93</f>
        <v>0</v>
      </c>
      <c r="D98" s="491">
        <f>penilaian!C93</f>
        <v>0</v>
      </c>
      <c r="E98" s="61">
        <f>penilaian!D93</f>
        <v>0</v>
      </c>
      <c r="F98" s="62">
        <f>penilaian!E93</f>
        <v>0</v>
      </c>
      <c r="G98" s="184">
        <f>penilaian!F93</f>
        <v>0</v>
      </c>
      <c r="H98" s="61">
        <f>penilaian!G93</f>
        <v>0</v>
      </c>
      <c r="I98" s="61">
        <f>penilaian!H93</f>
        <v>0</v>
      </c>
      <c r="J98" s="202">
        <f>penilaian!I93</f>
        <v>0</v>
      </c>
      <c r="K98" s="157">
        <f>penilaian!J93</f>
        <v>0</v>
      </c>
      <c r="L98" s="182">
        <f>penilaian!K93</f>
        <v>0</v>
      </c>
      <c r="M98" s="186">
        <f>penilaian!L93</f>
        <v>0</v>
      </c>
      <c r="N98" s="187">
        <f>penilaian!M93</f>
        <v>0</v>
      </c>
      <c r="O98" s="61">
        <f>penilaian!N93</f>
        <v>0</v>
      </c>
      <c r="P98" s="183">
        <f>penilaian!O93</f>
        <v>0</v>
      </c>
      <c r="Q98" s="516">
        <f>penilaian!P93</f>
        <v>0</v>
      </c>
      <c r="R98" s="516">
        <f>penilaian!Q93</f>
        <v>0</v>
      </c>
      <c r="S98" s="505">
        <f>penilaian!R93</f>
        <v>0</v>
      </c>
      <c r="T98" s="519">
        <f>penilaian!S93</f>
        <v>0</v>
      </c>
      <c r="U98" s="505">
        <f>penilaian!T93</f>
        <v>0</v>
      </c>
      <c r="V98" s="503">
        <f>penilaian!U93</f>
        <v>0</v>
      </c>
      <c r="W98" s="505" t="str">
        <f>penilaian!V93</f>
        <v>Pepaya</v>
      </c>
      <c r="X98" s="505">
        <f>penilaian!W93</f>
        <v>0</v>
      </c>
      <c r="Y98" s="505">
        <f>penilaian!X93</f>
        <v>5</v>
      </c>
      <c r="Z98" s="505">
        <f>penilaian!Y93</f>
        <v>0</v>
      </c>
      <c r="AA98" s="505" t="str">
        <f>penilaian!Z93</f>
        <v>58 Rumpun</v>
      </c>
      <c r="AB98" s="505">
        <f>penilaian!AA93</f>
        <v>0</v>
      </c>
      <c r="AC98" s="519">
        <f>penilaian!AB93</f>
        <v>0</v>
      </c>
      <c r="AD98" s="505">
        <f>penilaian!AC93</f>
        <v>0</v>
      </c>
      <c r="AE98" s="505">
        <f>penilaian!AD93</f>
        <v>0</v>
      </c>
      <c r="AF98" s="505">
        <f>penilaian!AE93</f>
        <v>0</v>
      </c>
      <c r="AG98" s="519">
        <f>penilaian!AF93</f>
        <v>0</v>
      </c>
      <c r="AH98" s="519">
        <f>penilaian!AG93</f>
        <v>0</v>
      </c>
      <c r="AI98" s="517">
        <f>penilaian!AH93</f>
        <v>0</v>
      </c>
      <c r="AJ98" s="520">
        <f>penilaian!AI93</f>
        <v>0</v>
      </c>
      <c r="AK98" s="517">
        <f>penilaian!AJ93</f>
        <v>0</v>
      </c>
      <c r="AL98" s="517">
        <f>penilaian!AK93</f>
        <v>0</v>
      </c>
      <c r="AM98" s="517">
        <f>penilaian!AL93</f>
        <v>0</v>
      </c>
      <c r="AN98" s="520">
        <f>penilaian!AM93</f>
        <v>13250</v>
      </c>
      <c r="AO98" s="520">
        <f>penilaian!AN93</f>
        <v>66250</v>
      </c>
      <c r="AP98" s="517">
        <f>penilaian!AO93</f>
        <v>0</v>
      </c>
      <c r="AQ98" s="521">
        <f>penilaian!AP93</f>
        <v>0</v>
      </c>
      <c r="AR98" s="517">
        <f>penilaian!AQ93</f>
        <v>0</v>
      </c>
      <c r="AS98" s="517">
        <f>penilaian!AR93</f>
        <v>0</v>
      </c>
      <c r="AT98" s="517">
        <f>penilaian!AS93</f>
        <v>0</v>
      </c>
      <c r="AU98" s="517">
        <f>penilaian!AT93</f>
        <v>0</v>
      </c>
      <c r="AV98" s="517">
        <f>penilaian!AU93</f>
        <v>0</v>
      </c>
      <c r="AW98" s="521">
        <f>penilaian!AV93</f>
        <v>0</v>
      </c>
      <c r="AX98" s="521">
        <f>penilaian!AW93</f>
        <v>0</v>
      </c>
    </row>
    <row r="99" spans="2:50" ht="15.75">
      <c r="B99" s="157">
        <f>penilaian!A94</f>
        <v>0</v>
      </c>
      <c r="C99" s="172">
        <f>penilaian!B94</f>
        <v>0</v>
      </c>
      <c r="D99" s="491">
        <f>penilaian!C94</f>
        <v>0</v>
      </c>
      <c r="E99" s="61">
        <f>penilaian!D94</f>
        <v>0</v>
      </c>
      <c r="F99" s="62">
        <f>penilaian!E94</f>
        <v>0</v>
      </c>
      <c r="G99" s="184">
        <f>penilaian!F94</f>
        <v>0</v>
      </c>
      <c r="H99" s="61">
        <f>penilaian!G94</f>
        <v>0</v>
      </c>
      <c r="I99" s="61">
        <f>penilaian!H94</f>
        <v>0</v>
      </c>
      <c r="J99" s="202">
        <f>penilaian!I94</f>
        <v>0</v>
      </c>
      <c r="K99" s="157">
        <f>penilaian!J94</f>
        <v>0</v>
      </c>
      <c r="L99" s="182">
        <f>penilaian!K94</f>
        <v>0</v>
      </c>
      <c r="M99" s="186">
        <f>penilaian!L94</f>
        <v>0</v>
      </c>
      <c r="N99" s="187">
        <f>penilaian!M94</f>
        <v>0</v>
      </c>
      <c r="O99" s="61">
        <f>penilaian!N94</f>
        <v>0</v>
      </c>
      <c r="P99" s="183">
        <f>penilaian!O94</f>
        <v>0</v>
      </c>
      <c r="Q99" s="516">
        <f>penilaian!P94</f>
        <v>0</v>
      </c>
      <c r="R99" s="516">
        <f>penilaian!Q94</f>
        <v>0</v>
      </c>
      <c r="S99" s="505">
        <f>penilaian!R94</f>
        <v>0</v>
      </c>
      <c r="T99" s="519">
        <f>penilaian!S94</f>
        <v>0</v>
      </c>
      <c r="U99" s="505">
        <f>penilaian!T94</f>
        <v>0</v>
      </c>
      <c r="V99" s="503">
        <f>penilaian!U94</f>
        <v>4</v>
      </c>
      <c r="W99" s="505" t="str">
        <f>penilaian!V94</f>
        <v>Sarikaya</v>
      </c>
      <c r="X99" s="505">
        <f>penilaian!W94</f>
        <v>2</v>
      </c>
      <c r="Y99" s="505">
        <f>penilaian!X94</f>
        <v>0</v>
      </c>
      <c r="Z99" s="505">
        <f>penilaian!Y94</f>
        <v>0</v>
      </c>
      <c r="AA99" s="505">
        <f>penilaian!Z94</f>
        <v>2</v>
      </c>
      <c r="AB99" s="505">
        <f>penilaian!AA94</f>
        <v>0</v>
      </c>
      <c r="AC99" s="519">
        <f>penilaian!AB94</f>
        <v>0</v>
      </c>
      <c r="AD99" s="505">
        <f>penilaian!AC94</f>
        <v>0</v>
      </c>
      <c r="AE99" s="505">
        <f>penilaian!AD94</f>
        <v>0</v>
      </c>
      <c r="AF99" s="505">
        <f>penilaian!AE94</f>
        <v>0</v>
      </c>
      <c r="AG99" s="519">
        <f>penilaian!AF94</f>
        <v>0</v>
      </c>
      <c r="AH99" s="519">
        <f>penilaian!AG94</f>
        <v>0</v>
      </c>
      <c r="AI99" s="517">
        <f>penilaian!AH94</f>
        <v>0</v>
      </c>
      <c r="AJ99" s="520">
        <f>penilaian!AI94</f>
        <v>0</v>
      </c>
      <c r="AK99" s="517">
        <f>penilaian!AJ94</f>
        <v>0</v>
      </c>
      <c r="AL99" s="517">
        <f>penilaian!AK94</f>
        <v>0</v>
      </c>
      <c r="AM99" s="517">
        <f>penilaian!AL94</f>
        <v>0</v>
      </c>
      <c r="AN99" s="520">
        <f>penilaian!AM94</f>
        <v>16900</v>
      </c>
      <c r="AO99" s="520">
        <f>penilaian!AN94</f>
        <v>33800</v>
      </c>
      <c r="AP99" s="517">
        <f>penilaian!AO94</f>
        <v>0</v>
      </c>
      <c r="AQ99" s="521">
        <f>penilaian!AP94</f>
        <v>0</v>
      </c>
      <c r="AR99" s="517">
        <f>penilaian!AQ94</f>
        <v>0</v>
      </c>
      <c r="AS99" s="517">
        <f>penilaian!AR94</f>
        <v>0</v>
      </c>
      <c r="AT99" s="517">
        <f>penilaian!AS94</f>
        <v>0</v>
      </c>
      <c r="AU99" s="517">
        <f>penilaian!AT94</f>
        <v>0</v>
      </c>
      <c r="AV99" s="517">
        <f>penilaian!AU94</f>
        <v>0</v>
      </c>
      <c r="AW99" s="521">
        <f>penilaian!AV94</f>
        <v>0</v>
      </c>
      <c r="AX99" s="521">
        <f>penilaian!AW94</f>
        <v>0</v>
      </c>
    </row>
    <row r="100" spans="2:50" ht="15.75">
      <c r="B100" s="157">
        <f>penilaian!A95</f>
        <v>0</v>
      </c>
      <c r="C100" s="172">
        <f>penilaian!B95</f>
        <v>0</v>
      </c>
      <c r="D100" s="491">
        <f>penilaian!C95</f>
        <v>0</v>
      </c>
      <c r="E100" s="61">
        <f>penilaian!D95</f>
        <v>0</v>
      </c>
      <c r="F100" s="62">
        <f>penilaian!E95</f>
        <v>0</v>
      </c>
      <c r="G100" s="184">
        <f>penilaian!F95</f>
        <v>0</v>
      </c>
      <c r="H100" s="61">
        <f>penilaian!G95</f>
        <v>0</v>
      </c>
      <c r="I100" s="61">
        <f>penilaian!H95</f>
        <v>0</v>
      </c>
      <c r="J100" s="202">
        <f>penilaian!I95</f>
        <v>0</v>
      </c>
      <c r="K100" s="157">
        <f>penilaian!J95</f>
        <v>0</v>
      </c>
      <c r="L100" s="182">
        <f>penilaian!K95</f>
        <v>0</v>
      </c>
      <c r="M100" s="186">
        <f>penilaian!L95</f>
        <v>0</v>
      </c>
      <c r="N100" s="187">
        <f>penilaian!M95</f>
        <v>0</v>
      </c>
      <c r="O100" s="61">
        <f>penilaian!N95</f>
        <v>0</v>
      </c>
      <c r="P100" s="183">
        <f>penilaian!O95</f>
        <v>0</v>
      </c>
      <c r="Q100" s="516">
        <f>penilaian!P95</f>
        <v>0</v>
      </c>
      <c r="R100" s="516">
        <f>penilaian!Q95</f>
        <v>0</v>
      </c>
      <c r="S100" s="505">
        <f>penilaian!R95</f>
        <v>0</v>
      </c>
      <c r="T100" s="519">
        <f>penilaian!S95</f>
        <v>0</v>
      </c>
      <c r="U100" s="505">
        <f>penilaian!T95</f>
        <v>0</v>
      </c>
      <c r="V100" s="503">
        <f>penilaian!U95</f>
        <v>0</v>
      </c>
      <c r="W100" s="505" t="str">
        <f>penilaian!V95</f>
        <v>Sarikaya</v>
      </c>
      <c r="X100" s="505">
        <f>penilaian!W95</f>
        <v>0</v>
      </c>
      <c r="Y100" s="505">
        <f>penilaian!X95</f>
        <v>7</v>
      </c>
      <c r="Z100" s="505">
        <f>penilaian!Y95</f>
        <v>0</v>
      </c>
      <c r="AA100" s="505">
        <f>penilaian!Z95</f>
        <v>7</v>
      </c>
      <c r="AB100" s="505">
        <f>penilaian!AA95</f>
        <v>0</v>
      </c>
      <c r="AC100" s="519">
        <f>penilaian!AB95</f>
        <v>0</v>
      </c>
      <c r="AD100" s="505">
        <f>penilaian!AC95</f>
        <v>0</v>
      </c>
      <c r="AE100" s="505">
        <f>penilaian!AD95</f>
        <v>0</v>
      </c>
      <c r="AF100" s="505">
        <f>penilaian!AE95</f>
        <v>0</v>
      </c>
      <c r="AG100" s="519">
        <f>penilaian!AF95</f>
        <v>0</v>
      </c>
      <c r="AH100" s="519">
        <f>penilaian!AG95</f>
        <v>0</v>
      </c>
      <c r="AI100" s="517">
        <f>penilaian!AH95</f>
        <v>0</v>
      </c>
      <c r="AJ100" s="520">
        <f>penilaian!AI95</f>
        <v>0</v>
      </c>
      <c r="AK100" s="517">
        <f>penilaian!AJ95</f>
        <v>0</v>
      </c>
      <c r="AL100" s="517">
        <f>penilaian!AK95</f>
        <v>0</v>
      </c>
      <c r="AM100" s="517">
        <f>penilaian!AL95</f>
        <v>0</v>
      </c>
      <c r="AN100" s="520">
        <f>penilaian!AM95</f>
        <v>12700</v>
      </c>
      <c r="AO100" s="520">
        <f>penilaian!AN95</f>
        <v>88900</v>
      </c>
      <c r="AP100" s="517">
        <f>penilaian!AO95</f>
        <v>0</v>
      </c>
      <c r="AQ100" s="521">
        <f>penilaian!AP95</f>
        <v>0</v>
      </c>
      <c r="AR100" s="517">
        <f>penilaian!AQ95</f>
        <v>0</v>
      </c>
      <c r="AS100" s="517">
        <f>penilaian!AR95</f>
        <v>0</v>
      </c>
      <c r="AT100" s="517">
        <f>penilaian!AS95</f>
        <v>0</v>
      </c>
      <c r="AU100" s="517">
        <f>penilaian!AT95</f>
        <v>0</v>
      </c>
      <c r="AV100" s="517">
        <f>penilaian!AU95</f>
        <v>0</v>
      </c>
      <c r="AW100" s="521">
        <f>penilaian!AV95</f>
        <v>0</v>
      </c>
      <c r="AX100" s="521">
        <f>penilaian!AW95</f>
        <v>0</v>
      </c>
    </row>
    <row r="101" spans="2:50" ht="15.75">
      <c r="B101" s="157">
        <f>penilaian!A96</f>
        <v>0</v>
      </c>
      <c r="C101" s="172">
        <f>penilaian!B96</f>
        <v>0</v>
      </c>
      <c r="D101" s="491">
        <f>penilaian!C96</f>
        <v>0</v>
      </c>
      <c r="E101" s="61">
        <f>penilaian!D96</f>
        <v>0</v>
      </c>
      <c r="F101" s="62">
        <f>penilaian!E96</f>
        <v>0</v>
      </c>
      <c r="G101" s="184">
        <f>penilaian!F96</f>
        <v>0</v>
      </c>
      <c r="H101" s="61">
        <f>penilaian!G96</f>
        <v>0</v>
      </c>
      <c r="I101" s="61">
        <f>penilaian!H96</f>
        <v>0</v>
      </c>
      <c r="J101" s="202">
        <f>penilaian!I96</f>
        <v>0</v>
      </c>
      <c r="K101" s="157">
        <f>penilaian!J96</f>
        <v>0</v>
      </c>
      <c r="L101" s="182">
        <f>penilaian!K96</f>
        <v>0</v>
      </c>
      <c r="M101" s="186">
        <f>penilaian!L96</f>
        <v>0</v>
      </c>
      <c r="N101" s="187">
        <f>penilaian!M96</f>
        <v>0</v>
      </c>
      <c r="O101" s="61">
        <f>penilaian!N96</f>
        <v>0</v>
      </c>
      <c r="P101" s="183">
        <f>penilaian!O96</f>
        <v>0</v>
      </c>
      <c r="Q101" s="516">
        <f>penilaian!P96</f>
        <v>0</v>
      </c>
      <c r="R101" s="516">
        <f>penilaian!Q96</f>
        <v>0</v>
      </c>
      <c r="S101" s="505">
        <f>penilaian!R96</f>
        <v>0</v>
      </c>
      <c r="T101" s="519">
        <f>penilaian!S96</f>
        <v>0</v>
      </c>
      <c r="U101" s="505">
        <f>penilaian!T96</f>
        <v>0</v>
      </c>
      <c r="V101" s="503">
        <f>penilaian!U96</f>
        <v>0</v>
      </c>
      <c r="W101" s="505" t="str">
        <f>penilaian!V96</f>
        <v>Sarikaya</v>
      </c>
      <c r="X101" s="505">
        <f>penilaian!W96</f>
        <v>0</v>
      </c>
      <c r="Y101" s="505">
        <f>penilaian!X96</f>
        <v>0</v>
      </c>
      <c r="Z101" s="505">
        <f>penilaian!Y96</f>
        <v>1</v>
      </c>
      <c r="AA101" s="505">
        <f>penilaian!Z96</f>
        <v>1</v>
      </c>
      <c r="AB101" s="505">
        <f>penilaian!AA96</f>
        <v>0</v>
      </c>
      <c r="AC101" s="519">
        <f>penilaian!AB96</f>
        <v>0</v>
      </c>
      <c r="AD101" s="505">
        <f>penilaian!AC96</f>
        <v>0</v>
      </c>
      <c r="AE101" s="505">
        <f>penilaian!AD96</f>
        <v>0</v>
      </c>
      <c r="AF101" s="505">
        <f>penilaian!AE96</f>
        <v>0</v>
      </c>
      <c r="AG101" s="519">
        <f>penilaian!AF96</f>
        <v>0</v>
      </c>
      <c r="AH101" s="519">
        <f>penilaian!AG96</f>
        <v>0</v>
      </c>
      <c r="AI101" s="517">
        <f>penilaian!AH96</f>
        <v>0</v>
      </c>
      <c r="AJ101" s="520">
        <f>penilaian!AI96</f>
        <v>0</v>
      </c>
      <c r="AK101" s="517">
        <f>penilaian!AJ96</f>
        <v>0</v>
      </c>
      <c r="AL101" s="517">
        <f>penilaian!AK96</f>
        <v>0</v>
      </c>
      <c r="AM101" s="517">
        <f>penilaian!AL96</f>
        <v>0</v>
      </c>
      <c r="AN101" s="520">
        <f>penilaian!AM96</f>
        <v>3050</v>
      </c>
      <c r="AO101" s="520">
        <f>penilaian!AN96</f>
        <v>3050</v>
      </c>
      <c r="AP101" s="517">
        <f>penilaian!AO96</f>
        <v>0</v>
      </c>
      <c r="AQ101" s="521">
        <f>penilaian!AP96</f>
        <v>0</v>
      </c>
      <c r="AR101" s="517">
        <f>penilaian!AQ96</f>
        <v>0</v>
      </c>
      <c r="AS101" s="517">
        <f>penilaian!AR96</f>
        <v>0</v>
      </c>
      <c r="AT101" s="517">
        <f>penilaian!AS96</f>
        <v>0</v>
      </c>
      <c r="AU101" s="517">
        <f>penilaian!AT96</f>
        <v>0</v>
      </c>
      <c r="AV101" s="517">
        <f>penilaian!AU96</f>
        <v>0</v>
      </c>
      <c r="AW101" s="521">
        <f>penilaian!AV96</f>
        <v>0</v>
      </c>
      <c r="AX101" s="521">
        <f>penilaian!AW96</f>
        <v>0</v>
      </c>
    </row>
    <row r="102" spans="2:50" ht="15.75">
      <c r="B102" s="157">
        <f>penilaian!A97</f>
        <v>0</v>
      </c>
      <c r="C102" s="172">
        <f>penilaian!B97</f>
        <v>0</v>
      </c>
      <c r="D102" s="491">
        <f>penilaian!C97</f>
        <v>0</v>
      </c>
      <c r="E102" s="61">
        <f>penilaian!D97</f>
        <v>0</v>
      </c>
      <c r="F102" s="62">
        <f>penilaian!E97</f>
        <v>0</v>
      </c>
      <c r="G102" s="184">
        <f>penilaian!F97</f>
        <v>0</v>
      </c>
      <c r="H102" s="61">
        <f>penilaian!G97</f>
        <v>0</v>
      </c>
      <c r="I102" s="61">
        <f>penilaian!H97</f>
        <v>0</v>
      </c>
      <c r="J102" s="202">
        <f>penilaian!I97</f>
        <v>0</v>
      </c>
      <c r="K102" s="157">
        <f>penilaian!J97</f>
        <v>0</v>
      </c>
      <c r="L102" s="182">
        <f>penilaian!K97</f>
        <v>0</v>
      </c>
      <c r="M102" s="186">
        <f>penilaian!L97</f>
        <v>0</v>
      </c>
      <c r="N102" s="187">
        <f>penilaian!M97</f>
        <v>0</v>
      </c>
      <c r="O102" s="61">
        <f>penilaian!N97</f>
        <v>0</v>
      </c>
      <c r="P102" s="183">
        <f>penilaian!O97</f>
        <v>0</v>
      </c>
      <c r="Q102" s="516">
        <f>penilaian!P97</f>
        <v>0</v>
      </c>
      <c r="R102" s="516">
        <f>penilaian!Q97</f>
        <v>0</v>
      </c>
      <c r="S102" s="505">
        <f>penilaian!R97</f>
        <v>0</v>
      </c>
      <c r="T102" s="519">
        <f>penilaian!S97</f>
        <v>0</v>
      </c>
      <c r="U102" s="505">
        <f>penilaian!T97</f>
        <v>0</v>
      </c>
      <c r="V102" s="503">
        <f>penilaian!U97</f>
        <v>5</v>
      </c>
      <c r="W102" s="505" t="str">
        <f>penilaian!V97</f>
        <v>Sukun</v>
      </c>
      <c r="X102" s="505">
        <f>penilaian!W97</f>
        <v>0</v>
      </c>
      <c r="Y102" s="505">
        <f>penilaian!X97</f>
        <v>0</v>
      </c>
      <c r="Z102" s="505">
        <f>penilaian!Y97</f>
        <v>3</v>
      </c>
      <c r="AA102" s="505">
        <f>penilaian!Z97</f>
        <v>3</v>
      </c>
      <c r="AB102" s="505">
        <f>penilaian!AA97</f>
        <v>0</v>
      </c>
      <c r="AC102" s="519">
        <f>penilaian!AB97</f>
        <v>0</v>
      </c>
      <c r="AD102" s="505">
        <f>penilaian!AC97</f>
        <v>0</v>
      </c>
      <c r="AE102" s="505">
        <f>penilaian!AD97</f>
        <v>0</v>
      </c>
      <c r="AF102" s="505">
        <f>penilaian!AE97</f>
        <v>0</v>
      </c>
      <c r="AG102" s="519">
        <f>penilaian!AF97</f>
        <v>0</v>
      </c>
      <c r="AH102" s="519">
        <f>penilaian!AG97</f>
        <v>0</v>
      </c>
      <c r="AI102" s="517">
        <f>penilaian!AH97</f>
        <v>0</v>
      </c>
      <c r="AJ102" s="520">
        <f>penilaian!AI97</f>
        <v>0</v>
      </c>
      <c r="AK102" s="517">
        <f>penilaian!AJ97</f>
        <v>0</v>
      </c>
      <c r="AL102" s="517">
        <f>penilaian!AK97</f>
        <v>0</v>
      </c>
      <c r="AM102" s="517">
        <f>penilaian!AL97</f>
        <v>0</v>
      </c>
      <c r="AN102" s="520">
        <f>penilaian!AM97</f>
        <v>13750</v>
      </c>
      <c r="AO102" s="520">
        <f>penilaian!AN97</f>
        <v>41250</v>
      </c>
      <c r="AP102" s="517">
        <f>penilaian!AO97</f>
        <v>0</v>
      </c>
      <c r="AQ102" s="521">
        <f>penilaian!AP97</f>
        <v>0</v>
      </c>
      <c r="AR102" s="517">
        <f>penilaian!AQ97</f>
        <v>0</v>
      </c>
      <c r="AS102" s="517">
        <f>penilaian!AR97</f>
        <v>0</v>
      </c>
      <c r="AT102" s="517">
        <f>penilaian!AS97</f>
        <v>0</v>
      </c>
      <c r="AU102" s="517">
        <f>penilaian!AT97</f>
        <v>0</v>
      </c>
      <c r="AV102" s="517">
        <f>penilaian!AU97</f>
        <v>0</v>
      </c>
      <c r="AW102" s="521">
        <f>penilaian!AV97</f>
        <v>0</v>
      </c>
      <c r="AX102" s="521">
        <f>penilaian!AW97</f>
        <v>0</v>
      </c>
    </row>
    <row r="103" spans="2:50" ht="15.75">
      <c r="B103" s="157">
        <f>penilaian!A98</f>
        <v>0</v>
      </c>
      <c r="C103" s="172">
        <f>penilaian!B98</f>
        <v>0</v>
      </c>
      <c r="D103" s="491">
        <f>penilaian!C98</f>
        <v>0</v>
      </c>
      <c r="E103" s="61">
        <f>penilaian!D98</f>
        <v>0</v>
      </c>
      <c r="F103" s="62">
        <f>penilaian!E98</f>
        <v>0</v>
      </c>
      <c r="G103" s="184">
        <f>penilaian!F98</f>
        <v>0</v>
      </c>
      <c r="H103" s="61">
        <f>penilaian!G98</f>
        <v>0</v>
      </c>
      <c r="I103" s="61">
        <f>penilaian!H98</f>
        <v>0</v>
      </c>
      <c r="J103" s="202">
        <f>penilaian!I98</f>
        <v>0</v>
      </c>
      <c r="K103" s="157">
        <f>penilaian!J98</f>
        <v>0</v>
      </c>
      <c r="L103" s="182">
        <f>penilaian!K98</f>
        <v>0</v>
      </c>
      <c r="M103" s="186">
        <f>penilaian!L98</f>
        <v>0</v>
      </c>
      <c r="N103" s="187">
        <f>penilaian!M98</f>
        <v>0</v>
      </c>
      <c r="O103" s="61">
        <f>penilaian!N98</f>
        <v>0</v>
      </c>
      <c r="P103" s="183">
        <f>penilaian!O98</f>
        <v>0</v>
      </c>
      <c r="Q103" s="516">
        <f>penilaian!P98</f>
        <v>0</v>
      </c>
      <c r="R103" s="516">
        <f>penilaian!Q98</f>
        <v>0</v>
      </c>
      <c r="S103" s="505">
        <f>penilaian!R98</f>
        <v>0</v>
      </c>
      <c r="T103" s="519">
        <f>penilaian!S98</f>
        <v>0</v>
      </c>
      <c r="U103" s="505">
        <f>penilaian!T98</f>
        <v>0</v>
      </c>
      <c r="V103" s="503">
        <f>penilaian!U98</f>
        <v>6</v>
      </c>
      <c r="W103" s="505" t="str">
        <f>penilaian!V98</f>
        <v>Bunga</v>
      </c>
      <c r="X103" s="505">
        <f>penilaian!W98</f>
        <v>0</v>
      </c>
      <c r="Y103" s="505">
        <f>penilaian!X98</f>
        <v>0</v>
      </c>
      <c r="Z103" s="505">
        <f>penilaian!Y98</f>
        <v>58</v>
      </c>
      <c r="AA103" s="505">
        <f>penilaian!Z98</f>
        <v>58</v>
      </c>
      <c r="AB103" s="505">
        <f>penilaian!AA98</f>
        <v>0</v>
      </c>
      <c r="AC103" s="519">
        <f>penilaian!AB98</f>
        <v>0</v>
      </c>
      <c r="AD103" s="505">
        <f>penilaian!AC98</f>
        <v>0</v>
      </c>
      <c r="AE103" s="505">
        <f>penilaian!AD98</f>
        <v>0</v>
      </c>
      <c r="AF103" s="505">
        <f>penilaian!AE98</f>
        <v>0</v>
      </c>
      <c r="AG103" s="519">
        <f>penilaian!AF98</f>
        <v>0</v>
      </c>
      <c r="AH103" s="519">
        <f>penilaian!AG98</f>
        <v>0</v>
      </c>
      <c r="AI103" s="517">
        <f>penilaian!AH98</f>
        <v>0</v>
      </c>
      <c r="AJ103" s="520">
        <f>penilaian!AI98</f>
        <v>0</v>
      </c>
      <c r="AK103" s="517">
        <f>penilaian!AJ98</f>
        <v>0</v>
      </c>
      <c r="AL103" s="517">
        <f>penilaian!AK98</f>
        <v>0</v>
      </c>
      <c r="AM103" s="517">
        <f>penilaian!AL98</f>
        <v>0</v>
      </c>
      <c r="AN103" s="520">
        <f>penilaian!AM98</f>
        <v>850</v>
      </c>
      <c r="AO103" s="520">
        <f>penilaian!AN98</f>
        <v>49300</v>
      </c>
      <c r="AP103" s="517">
        <f>penilaian!AO98</f>
        <v>0</v>
      </c>
      <c r="AQ103" s="521">
        <f>penilaian!AP98</f>
        <v>0</v>
      </c>
      <c r="AR103" s="517">
        <f>penilaian!AQ98</f>
        <v>0</v>
      </c>
      <c r="AS103" s="517">
        <f>penilaian!AR98</f>
        <v>0</v>
      </c>
      <c r="AT103" s="517">
        <f>penilaian!AS98</f>
        <v>0</v>
      </c>
      <c r="AU103" s="517">
        <f>penilaian!AT98</f>
        <v>0</v>
      </c>
      <c r="AV103" s="517">
        <f>penilaian!AU98</f>
        <v>0</v>
      </c>
      <c r="AW103" s="521">
        <f>penilaian!AV98</f>
        <v>0</v>
      </c>
      <c r="AX103" s="521">
        <f>penilaian!AW98</f>
        <v>0</v>
      </c>
    </row>
    <row r="104" spans="2:50" ht="15.75">
      <c r="B104" s="157">
        <f>penilaian!A99</f>
        <v>0</v>
      </c>
      <c r="C104" s="172">
        <f>penilaian!B99</f>
        <v>0</v>
      </c>
      <c r="D104" s="491">
        <f>penilaian!C99</f>
        <v>0</v>
      </c>
      <c r="E104" s="61">
        <f>penilaian!D99</f>
        <v>0</v>
      </c>
      <c r="F104" s="62">
        <f>penilaian!E99</f>
        <v>0</v>
      </c>
      <c r="G104" s="184">
        <f>penilaian!F99</f>
        <v>0</v>
      </c>
      <c r="H104" s="61">
        <f>penilaian!G99</f>
        <v>0</v>
      </c>
      <c r="I104" s="61">
        <f>penilaian!H99</f>
        <v>0</v>
      </c>
      <c r="J104" s="202">
        <f>penilaian!I99</f>
        <v>0</v>
      </c>
      <c r="K104" s="157">
        <f>penilaian!J99</f>
        <v>0</v>
      </c>
      <c r="L104" s="182">
        <f>penilaian!K99</f>
        <v>0</v>
      </c>
      <c r="M104" s="186">
        <f>penilaian!L99</f>
        <v>0</v>
      </c>
      <c r="N104" s="187">
        <f>penilaian!M99</f>
        <v>0</v>
      </c>
      <c r="O104" s="61">
        <f>penilaian!N99</f>
        <v>0</v>
      </c>
      <c r="P104" s="183">
        <f>penilaian!O99</f>
        <v>0</v>
      </c>
      <c r="Q104" s="516">
        <f>penilaian!P99</f>
        <v>0</v>
      </c>
      <c r="R104" s="516">
        <f>penilaian!Q99</f>
        <v>0</v>
      </c>
      <c r="S104" s="505">
        <f>penilaian!R99</f>
        <v>0</v>
      </c>
      <c r="T104" s="519">
        <f>penilaian!S99</f>
        <v>0</v>
      </c>
      <c r="U104" s="505">
        <f>penilaian!T99</f>
        <v>0</v>
      </c>
      <c r="V104" s="503">
        <f>penilaian!U99</f>
        <v>7</v>
      </c>
      <c r="W104" s="505" t="str">
        <f>penilaian!V99</f>
        <v>Melati</v>
      </c>
      <c r="X104" s="505">
        <f>penilaian!W99</f>
        <v>0</v>
      </c>
      <c r="Y104" s="505">
        <f>penilaian!X99</f>
        <v>14</v>
      </c>
      <c r="Z104" s="505">
        <f>penilaian!Y99</f>
        <v>0</v>
      </c>
      <c r="AA104" s="505">
        <f>penilaian!Z99</f>
        <v>14</v>
      </c>
      <c r="AB104" s="505">
        <f>penilaian!AA99</f>
        <v>0</v>
      </c>
      <c r="AC104" s="519">
        <f>penilaian!AB99</f>
        <v>0</v>
      </c>
      <c r="AD104" s="505">
        <f>penilaian!AC99</f>
        <v>0</v>
      </c>
      <c r="AE104" s="505">
        <f>penilaian!AD99</f>
        <v>0</v>
      </c>
      <c r="AF104" s="505">
        <f>penilaian!AE99</f>
        <v>0</v>
      </c>
      <c r="AG104" s="519">
        <f>penilaian!AF99</f>
        <v>0</v>
      </c>
      <c r="AH104" s="519">
        <f>penilaian!AG99</f>
        <v>0</v>
      </c>
      <c r="AI104" s="517">
        <f>penilaian!AH99</f>
        <v>0</v>
      </c>
      <c r="AJ104" s="520">
        <f>penilaian!AI99</f>
        <v>0</v>
      </c>
      <c r="AK104" s="517">
        <f>penilaian!AJ99</f>
        <v>0</v>
      </c>
      <c r="AL104" s="517">
        <f>penilaian!AK99</f>
        <v>0</v>
      </c>
      <c r="AM104" s="517">
        <f>penilaian!AL99</f>
        <v>0</v>
      </c>
      <c r="AN104" s="520">
        <f>penilaian!AM99</f>
        <v>6650</v>
      </c>
      <c r="AO104" s="520">
        <f>penilaian!AN99</f>
        <v>93100</v>
      </c>
      <c r="AP104" s="517">
        <f>penilaian!AO99</f>
        <v>0</v>
      </c>
      <c r="AQ104" s="521">
        <f>penilaian!AP99</f>
        <v>0</v>
      </c>
      <c r="AR104" s="517">
        <f>penilaian!AQ99</f>
        <v>0</v>
      </c>
      <c r="AS104" s="517">
        <f>penilaian!AR99</f>
        <v>0</v>
      </c>
      <c r="AT104" s="517">
        <f>penilaian!AS99</f>
        <v>0</v>
      </c>
      <c r="AU104" s="517">
        <f>penilaian!AT99</f>
        <v>0</v>
      </c>
      <c r="AV104" s="517">
        <f>penilaian!AU99</f>
        <v>0</v>
      </c>
      <c r="AW104" s="521">
        <f>penilaian!AV99</f>
        <v>0</v>
      </c>
      <c r="AX104" s="521">
        <f>penilaian!AW99</f>
        <v>0</v>
      </c>
    </row>
    <row r="105" spans="2:50" ht="15.75">
      <c r="B105" s="157">
        <f>penilaian!A100</f>
        <v>0</v>
      </c>
      <c r="C105" s="172">
        <f>penilaian!B100</f>
        <v>0</v>
      </c>
      <c r="D105" s="491">
        <f>penilaian!C100</f>
        <v>0</v>
      </c>
      <c r="E105" s="61">
        <f>penilaian!D100</f>
        <v>0</v>
      </c>
      <c r="F105" s="62">
        <f>penilaian!E100</f>
        <v>0</v>
      </c>
      <c r="G105" s="184">
        <f>penilaian!F100</f>
        <v>0</v>
      </c>
      <c r="H105" s="61">
        <f>penilaian!G100</f>
        <v>0</v>
      </c>
      <c r="I105" s="61">
        <f>penilaian!H100</f>
        <v>0</v>
      </c>
      <c r="J105" s="202">
        <f>penilaian!I100</f>
        <v>0</v>
      </c>
      <c r="K105" s="157">
        <f>penilaian!J100</f>
        <v>0</v>
      </c>
      <c r="L105" s="182">
        <f>penilaian!K100</f>
        <v>0</v>
      </c>
      <c r="M105" s="186">
        <f>penilaian!L100</f>
        <v>0</v>
      </c>
      <c r="N105" s="187">
        <f>penilaian!M100</f>
        <v>0</v>
      </c>
      <c r="O105" s="61">
        <f>penilaian!N100</f>
        <v>0</v>
      </c>
      <c r="P105" s="183">
        <f>penilaian!O100</f>
        <v>0</v>
      </c>
      <c r="Q105" s="516">
        <f>penilaian!P100</f>
        <v>0</v>
      </c>
      <c r="R105" s="516">
        <f>penilaian!Q100</f>
        <v>0</v>
      </c>
      <c r="S105" s="505">
        <f>penilaian!R100</f>
        <v>0</v>
      </c>
      <c r="T105" s="519">
        <f>penilaian!S100</f>
        <v>0</v>
      </c>
      <c r="U105" s="505">
        <f>penilaian!T100</f>
        <v>0</v>
      </c>
      <c r="V105" s="503">
        <f>penilaian!U100</f>
        <v>8</v>
      </c>
      <c r="W105" s="505" t="str">
        <f>penilaian!V100</f>
        <v>Jeruk</v>
      </c>
      <c r="X105" s="505">
        <f>penilaian!W100</f>
        <v>1</v>
      </c>
      <c r="Y105" s="505">
        <f>penilaian!X100</f>
        <v>0</v>
      </c>
      <c r="Z105" s="505">
        <f>penilaian!Y100</f>
        <v>1</v>
      </c>
      <c r="AA105" s="505">
        <f>penilaian!Z100</f>
        <v>0</v>
      </c>
      <c r="AB105" s="505">
        <f>penilaian!AA100</f>
        <v>0</v>
      </c>
      <c r="AC105" s="519">
        <f>penilaian!AB100</f>
        <v>0</v>
      </c>
      <c r="AD105" s="505">
        <f>penilaian!AC100</f>
        <v>0</v>
      </c>
      <c r="AE105" s="505">
        <f>penilaian!AD100</f>
        <v>0</v>
      </c>
      <c r="AF105" s="505">
        <f>penilaian!AE100</f>
        <v>0</v>
      </c>
      <c r="AG105" s="519">
        <f>penilaian!AF100</f>
        <v>0</v>
      </c>
      <c r="AH105" s="519">
        <f>penilaian!AG100</f>
        <v>0</v>
      </c>
      <c r="AI105" s="517">
        <f>penilaian!AH100</f>
        <v>0</v>
      </c>
      <c r="AJ105" s="520">
        <f>penilaian!AI100</f>
        <v>0</v>
      </c>
      <c r="AK105" s="517">
        <f>penilaian!AJ100</f>
        <v>0</v>
      </c>
      <c r="AL105" s="517">
        <f>penilaian!AK100</f>
        <v>0</v>
      </c>
      <c r="AM105" s="517">
        <f>penilaian!AL100</f>
        <v>0</v>
      </c>
      <c r="AN105" s="520">
        <f>penilaian!AM100</f>
        <v>100000</v>
      </c>
      <c r="AO105" s="520">
        <f>penilaian!AN100</f>
        <v>100000</v>
      </c>
      <c r="AP105" s="517">
        <f>penilaian!AO100</f>
        <v>0</v>
      </c>
      <c r="AQ105" s="521">
        <f>penilaian!AP100</f>
        <v>0</v>
      </c>
      <c r="AR105" s="517">
        <f>penilaian!AQ100</f>
        <v>0</v>
      </c>
      <c r="AS105" s="517">
        <f>penilaian!AR100</f>
        <v>0</v>
      </c>
      <c r="AT105" s="517">
        <f>penilaian!AS100</f>
        <v>0</v>
      </c>
      <c r="AU105" s="517">
        <f>penilaian!AT100</f>
        <v>0</v>
      </c>
      <c r="AV105" s="517">
        <f>penilaian!AU100</f>
        <v>0</v>
      </c>
      <c r="AW105" s="521">
        <f>penilaian!AV100</f>
        <v>0</v>
      </c>
      <c r="AX105" s="521">
        <f>penilaian!AW100</f>
        <v>0</v>
      </c>
    </row>
    <row r="106" spans="2:50" ht="15.75">
      <c r="B106" s="157">
        <f>penilaian!A101</f>
        <v>0</v>
      </c>
      <c r="C106" s="172">
        <f>penilaian!B101</f>
        <v>0</v>
      </c>
      <c r="D106" s="491">
        <f>penilaian!C101</f>
        <v>0</v>
      </c>
      <c r="E106" s="61">
        <f>penilaian!D101</f>
        <v>0</v>
      </c>
      <c r="F106" s="62">
        <f>penilaian!E101</f>
        <v>0</v>
      </c>
      <c r="G106" s="184">
        <f>penilaian!F101</f>
        <v>0</v>
      </c>
      <c r="H106" s="61">
        <f>penilaian!G101</f>
        <v>0</v>
      </c>
      <c r="I106" s="61">
        <f>penilaian!H101</f>
        <v>0</v>
      </c>
      <c r="J106" s="202">
        <f>penilaian!I101</f>
        <v>0</v>
      </c>
      <c r="K106" s="157">
        <f>penilaian!J101</f>
        <v>0</v>
      </c>
      <c r="L106" s="182">
        <f>penilaian!K101</f>
        <v>0</v>
      </c>
      <c r="M106" s="186">
        <f>penilaian!L101</f>
        <v>0</v>
      </c>
      <c r="N106" s="187">
        <f>penilaian!M101</f>
        <v>0</v>
      </c>
      <c r="O106" s="61">
        <f>penilaian!N101</f>
        <v>0</v>
      </c>
      <c r="P106" s="183">
        <f>penilaian!O101</f>
        <v>0</v>
      </c>
      <c r="Q106" s="516">
        <f>penilaian!P101</f>
        <v>0</v>
      </c>
      <c r="R106" s="516">
        <f>penilaian!Q101</f>
        <v>0</v>
      </c>
      <c r="S106" s="505">
        <f>penilaian!R101</f>
        <v>0</v>
      </c>
      <c r="T106" s="519">
        <f>penilaian!S101</f>
        <v>0</v>
      </c>
      <c r="U106" s="505">
        <f>penilaian!T101</f>
        <v>0</v>
      </c>
      <c r="V106" s="503">
        <f>penilaian!U101</f>
        <v>9</v>
      </c>
      <c r="W106" s="505" t="str">
        <f>penilaian!V101</f>
        <v>Mangga</v>
      </c>
      <c r="X106" s="505">
        <f>penilaian!W101</f>
        <v>3</v>
      </c>
      <c r="Y106" s="505">
        <f>penilaian!X101</f>
        <v>0</v>
      </c>
      <c r="Z106" s="505">
        <f>penilaian!Y101</f>
        <v>0</v>
      </c>
      <c r="AA106" s="505">
        <f>penilaian!Z101</f>
        <v>0</v>
      </c>
      <c r="AB106" s="505">
        <f>penilaian!AA101</f>
        <v>0</v>
      </c>
      <c r="AC106" s="519">
        <f>penilaian!AB101</f>
        <v>0</v>
      </c>
      <c r="AD106" s="505">
        <f>penilaian!AC101</f>
        <v>0</v>
      </c>
      <c r="AE106" s="505">
        <f>penilaian!AD101</f>
        <v>0</v>
      </c>
      <c r="AF106" s="505">
        <f>penilaian!AE101</f>
        <v>0</v>
      </c>
      <c r="AG106" s="519">
        <f>penilaian!AF101</f>
        <v>0</v>
      </c>
      <c r="AH106" s="519">
        <f>penilaian!AG101</f>
        <v>0</v>
      </c>
      <c r="AI106" s="517">
        <f>penilaian!AH101</f>
        <v>0</v>
      </c>
      <c r="AJ106" s="520">
        <f>penilaian!AI101</f>
        <v>0</v>
      </c>
      <c r="AK106" s="517">
        <f>penilaian!AJ101</f>
        <v>0</v>
      </c>
      <c r="AL106" s="517">
        <f>penilaian!AK101</f>
        <v>0</v>
      </c>
      <c r="AM106" s="517">
        <f>penilaian!AL101</f>
        <v>0</v>
      </c>
      <c r="AN106" s="520">
        <f>penilaian!AM101</f>
        <v>350000</v>
      </c>
      <c r="AO106" s="520">
        <f>penilaian!AN101</f>
        <v>1050000</v>
      </c>
      <c r="AP106" s="517">
        <f>penilaian!AO101</f>
        <v>0</v>
      </c>
      <c r="AQ106" s="521">
        <f>penilaian!AP101</f>
        <v>0</v>
      </c>
      <c r="AR106" s="517">
        <f>penilaian!AQ101</f>
        <v>0</v>
      </c>
      <c r="AS106" s="517">
        <f>penilaian!AR101</f>
        <v>0</v>
      </c>
      <c r="AT106" s="517">
        <f>penilaian!AS101</f>
        <v>0</v>
      </c>
      <c r="AU106" s="517">
        <f>penilaian!AT101</f>
        <v>0</v>
      </c>
      <c r="AV106" s="517">
        <f>penilaian!AU101</f>
        <v>0</v>
      </c>
      <c r="AW106" s="521">
        <f>penilaian!AV101</f>
        <v>0</v>
      </c>
      <c r="AX106" s="521">
        <f>penilaian!AW101</f>
        <v>0</v>
      </c>
    </row>
    <row r="107" spans="2:50" ht="15.75">
      <c r="B107" s="157">
        <f>penilaian!A102</f>
        <v>0</v>
      </c>
      <c r="C107" s="172">
        <f>penilaian!B102</f>
        <v>0</v>
      </c>
      <c r="D107" s="491">
        <f>penilaian!C102</f>
        <v>0</v>
      </c>
      <c r="E107" s="61">
        <f>penilaian!D102</f>
        <v>0</v>
      </c>
      <c r="F107" s="62">
        <f>penilaian!E102</f>
        <v>0</v>
      </c>
      <c r="G107" s="184">
        <f>penilaian!F102</f>
        <v>0</v>
      </c>
      <c r="H107" s="61">
        <f>penilaian!G102</f>
        <v>0</v>
      </c>
      <c r="I107" s="61">
        <f>penilaian!H102</f>
        <v>0</v>
      </c>
      <c r="J107" s="202">
        <f>penilaian!I102</f>
        <v>0</v>
      </c>
      <c r="K107" s="157">
        <f>penilaian!J102</f>
        <v>0</v>
      </c>
      <c r="L107" s="182">
        <f>penilaian!K102</f>
        <v>0</v>
      </c>
      <c r="M107" s="186">
        <f>penilaian!L102</f>
        <v>0</v>
      </c>
      <c r="N107" s="187">
        <f>penilaian!M102</f>
        <v>0</v>
      </c>
      <c r="O107" s="61">
        <f>penilaian!N102</f>
        <v>0</v>
      </c>
      <c r="P107" s="183">
        <f>penilaian!O102</f>
        <v>0</v>
      </c>
      <c r="Q107" s="516">
        <f>penilaian!P102</f>
        <v>0</v>
      </c>
      <c r="R107" s="516">
        <f>penilaian!Q102</f>
        <v>0</v>
      </c>
      <c r="S107" s="505">
        <f>penilaian!R102</f>
        <v>0</v>
      </c>
      <c r="T107" s="519">
        <f>penilaian!S102</f>
        <v>0</v>
      </c>
      <c r="U107" s="505">
        <f>penilaian!T102</f>
        <v>0</v>
      </c>
      <c r="V107" s="503">
        <f>penilaian!U102</f>
        <v>0</v>
      </c>
      <c r="W107" s="505" t="str">
        <f>penilaian!V102</f>
        <v>Mangga</v>
      </c>
      <c r="X107" s="505">
        <f>penilaian!W102</f>
        <v>0</v>
      </c>
      <c r="Y107" s="505">
        <f>penilaian!X102</f>
        <v>1</v>
      </c>
      <c r="Z107" s="505">
        <f>penilaian!Y102</f>
        <v>0</v>
      </c>
      <c r="AA107" s="505">
        <f>penilaian!Z102</f>
        <v>0</v>
      </c>
      <c r="AB107" s="505">
        <f>penilaian!AA102</f>
        <v>0</v>
      </c>
      <c r="AC107" s="519">
        <f>penilaian!AB102</f>
        <v>0</v>
      </c>
      <c r="AD107" s="505">
        <f>penilaian!AC102</f>
        <v>0</v>
      </c>
      <c r="AE107" s="505">
        <f>penilaian!AD102</f>
        <v>0</v>
      </c>
      <c r="AF107" s="505">
        <f>penilaian!AE102</f>
        <v>0</v>
      </c>
      <c r="AG107" s="519">
        <f>penilaian!AF102</f>
        <v>0</v>
      </c>
      <c r="AH107" s="519">
        <f>penilaian!AG102</f>
        <v>0</v>
      </c>
      <c r="AI107" s="517">
        <f>penilaian!AH102</f>
        <v>0</v>
      </c>
      <c r="AJ107" s="520">
        <f>penilaian!AI102</f>
        <v>0</v>
      </c>
      <c r="AK107" s="517">
        <f>penilaian!AJ102</f>
        <v>0</v>
      </c>
      <c r="AL107" s="517">
        <f>penilaian!AK102</f>
        <v>0</v>
      </c>
      <c r="AM107" s="517">
        <f>penilaian!AL102</f>
        <v>0</v>
      </c>
      <c r="AN107" s="520">
        <f>penilaian!AM102</f>
        <v>231000</v>
      </c>
      <c r="AO107" s="520">
        <f>penilaian!AN102</f>
        <v>231000</v>
      </c>
      <c r="AP107" s="517">
        <f>penilaian!AO102</f>
        <v>0</v>
      </c>
      <c r="AQ107" s="521">
        <f>penilaian!AP102</f>
        <v>0</v>
      </c>
      <c r="AR107" s="517">
        <f>penilaian!AQ102</f>
        <v>0</v>
      </c>
      <c r="AS107" s="517">
        <f>penilaian!AR102</f>
        <v>0</v>
      </c>
      <c r="AT107" s="517">
        <f>penilaian!AS102</f>
        <v>0</v>
      </c>
      <c r="AU107" s="517">
        <f>penilaian!AT102</f>
        <v>0</v>
      </c>
      <c r="AV107" s="517">
        <f>penilaian!AU102</f>
        <v>0</v>
      </c>
      <c r="AW107" s="521">
        <f>penilaian!AV102</f>
        <v>0</v>
      </c>
      <c r="AX107" s="521">
        <f>penilaian!AW102</f>
        <v>0</v>
      </c>
    </row>
    <row r="108" spans="2:50" ht="15.75">
      <c r="B108" s="157">
        <f>penilaian!A103</f>
        <v>0</v>
      </c>
      <c r="C108" s="172">
        <f>penilaian!B103</f>
        <v>0</v>
      </c>
      <c r="D108" s="491">
        <f>penilaian!C103</f>
        <v>0</v>
      </c>
      <c r="E108" s="61">
        <f>penilaian!D103</f>
        <v>0</v>
      </c>
      <c r="F108" s="62">
        <f>penilaian!E103</f>
        <v>0</v>
      </c>
      <c r="G108" s="184">
        <f>penilaian!F103</f>
        <v>0</v>
      </c>
      <c r="H108" s="61">
        <f>penilaian!G103</f>
        <v>0</v>
      </c>
      <c r="I108" s="61">
        <f>penilaian!H103</f>
        <v>0</v>
      </c>
      <c r="J108" s="202">
        <f>penilaian!I103</f>
        <v>0</v>
      </c>
      <c r="K108" s="157">
        <f>penilaian!J103</f>
        <v>0</v>
      </c>
      <c r="L108" s="182">
        <f>penilaian!K103</f>
        <v>0</v>
      </c>
      <c r="M108" s="186">
        <f>penilaian!L103</f>
        <v>0</v>
      </c>
      <c r="N108" s="187">
        <f>penilaian!M103</f>
        <v>0</v>
      </c>
      <c r="O108" s="61">
        <f>penilaian!N103</f>
        <v>0</v>
      </c>
      <c r="P108" s="183">
        <f>penilaian!O103</f>
        <v>0</v>
      </c>
      <c r="Q108" s="516">
        <f>penilaian!P103</f>
        <v>0</v>
      </c>
      <c r="R108" s="516">
        <f>penilaian!Q103</f>
        <v>0</v>
      </c>
      <c r="S108" s="505">
        <f>penilaian!R103</f>
        <v>0</v>
      </c>
      <c r="T108" s="519">
        <f>penilaian!S103</f>
        <v>0</v>
      </c>
      <c r="U108" s="505">
        <f>penilaian!T103</f>
        <v>0</v>
      </c>
      <c r="V108" s="503">
        <f>penilaian!U103</f>
        <v>0</v>
      </c>
      <c r="W108" s="505" t="str">
        <f>penilaian!V103</f>
        <v>Mangga</v>
      </c>
      <c r="X108" s="505">
        <f>penilaian!W103</f>
        <v>0</v>
      </c>
      <c r="Y108" s="505">
        <f>penilaian!X103</f>
        <v>0</v>
      </c>
      <c r="Z108" s="505">
        <f>penilaian!Y103</f>
        <v>1</v>
      </c>
      <c r="AA108" s="505">
        <f>penilaian!Z103</f>
        <v>0</v>
      </c>
      <c r="AB108" s="505">
        <f>penilaian!AA103</f>
        <v>0</v>
      </c>
      <c r="AC108" s="519">
        <f>penilaian!AB103</f>
        <v>0</v>
      </c>
      <c r="AD108" s="505">
        <f>penilaian!AC103</f>
        <v>0</v>
      </c>
      <c r="AE108" s="505">
        <f>penilaian!AD103</f>
        <v>0</v>
      </c>
      <c r="AF108" s="505">
        <f>penilaian!AE103</f>
        <v>0</v>
      </c>
      <c r="AG108" s="519">
        <f>penilaian!AF103</f>
        <v>0</v>
      </c>
      <c r="AH108" s="519">
        <f>penilaian!AG103</f>
        <v>0</v>
      </c>
      <c r="AI108" s="517">
        <f>penilaian!AH103</f>
        <v>0</v>
      </c>
      <c r="AJ108" s="520">
        <f>penilaian!AI103</f>
        <v>0</v>
      </c>
      <c r="AK108" s="517">
        <f>penilaian!AJ103</f>
        <v>0</v>
      </c>
      <c r="AL108" s="517">
        <f>penilaian!AK103</f>
        <v>0</v>
      </c>
      <c r="AM108" s="517">
        <f>penilaian!AL103</f>
        <v>0</v>
      </c>
      <c r="AN108" s="520">
        <f>penilaian!AM103</f>
        <v>115500</v>
      </c>
      <c r="AO108" s="520">
        <f>penilaian!AN103</f>
        <v>115500</v>
      </c>
      <c r="AP108" s="517">
        <f>penilaian!AO103</f>
        <v>0</v>
      </c>
      <c r="AQ108" s="521">
        <f>penilaian!AP103</f>
        <v>0</v>
      </c>
      <c r="AR108" s="517">
        <f>penilaian!AQ103</f>
        <v>0</v>
      </c>
      <c r="AS108" s="517">
        <f>penilaian!AR103</f>
        <v>0</v>
      </c>
      <c r="AT108" s="517">
        <f>penilaian!AS103</f>
        <v>0</v>
      </c>
      <c r="AU108" s="517">
        <f>penilaian!AT103</f>
        <v>0</v>
      </c>
      <c r="AV108" s="517">
        <f>penilaian!AU103</f>
        <v>0</v>
      </c>
      <c r="AW108" s="521">
        <f>penilaian!AV103</f>
        <v>0</v>
      </c>
      <c r="AX108" s="521">
        <f>penilaian!AW103</f>
        <v>0</v>
      </c>
    </row>
    <row r="109" spans="2:50" ht="15.75">
      <c r="B109" s="157">
        <f>penilaian!A104</f>
        <v>0</v>
      </c>
      <c r="C109" s="172">
        <f>penilaian!B104</f>
        <v>0</v>
      </c>
      <c r="D109" s="491">
        <f>penilaian!C104</f>
        <v>0</v>
      </c>
      <c r="E109" s="61">
        <f>penilaian!D104</f>
        <v>0</v>
      </c>
      <c r="F109" s="62">
        <f>penilaian!E104</f>
        <v>0</v>
      </c>
      <c r="G109" s="184">
        <f>penilaian!F104</f>
        <v>0</v>
      </c>
      <c r="H109" s="61">
        <f>penilaian!G104</f>
        <v>0</v>
      </c>
      <c r="I109" s="61">
        <f>penilaian!H104</f>
        <v>0</v>
      </c>
      <c r="J109" s="202">
        <f>penilaian!I104</f>
        <v>0</v>
      </c>
      <c r="K109" s="157">
        <f>penilaian!J104</f>
        <v>0</v>
      </c>
      <c r="L109" s="182">
        <f>penilaian!K104</f>
        <v>0</v>
      </c>
      <c r="M109" s="186">
        <f>penilaian!L104</f>
        <v>0</v>
      </c>
      <c r="N109" s="187">
        <f>penilaian!M104</f>
        <v>0</v>
      </c>
      <c r="O109" s="61">
        <f>penilaian!N104</f>
        <v>0</v>
      </c>
      <c r="P109" s="183">
        <f>penilaian!O104</f>
        <v>0</v>
      </c>
      <c r="Q109" s="516">
        <f>penilaian!P104</f>
        <v>0</v>
      </c>
      <c r="R109" s="516">
        <f>penilaian!Q104</f>
        <v>0</v>
      </c>
      <c r="S109" s="505">
        <f>penilaian!R104</f>
        <v>0</v>
      </c>
      <c r="T109" s="519">
        <f>penilaian!S104</f>
        <v>0</v>
      </c>
      <c r="U109" s="505">
        <f>penilaian!T104</f>
        <v>0</v>
      </c>
      <c r="V109" s="503">
        <f>penilaian!U104</f>
        <v>10</v>
      </c>
      <c r="W109" s="505" t="str">
        <f>penilaian!V104</f>
        <v>Pisang</v>
      </c>
      <c r="X109" s="505">
        <f>penilaian!W104</f>
        <v>1</v>
      </c>
      <c r="Y109" s="505">
        <f>penilaian!X104</f>
        <v>0</v>
      </c>
      <c r="Z109" s="505">
        <f>penilaian!Y104</f>
        <v>0</v>
      </c>
      <c r="AA109" s="505">
        <f>penilaian!Z104</f>
        <v>0</v>
      </c>
      <c r="AB109" s="505">
        <f>penilaian!AA104</f>
        <v>0</v>
      </c>
      <c r="AC109" s="519">
        <f>penilaian!AB104</f>
        <v>0</v>
      </c>
      <c r="AD109" s="505">
        <f>penilaian!AC104</f>
        <v>0</v>
      </c>
      <c r="AE109" s="505">
        <f>penilaian!AD104</f>
        <v>0</v>
      </c>
      <c r="AF109" s="505">
        <f>penilaian!AE104</f>
        <v>0</v>
      </c>
      <c r="AG109" s="519">
        <f>penilaian!AF104</f>
        <v>0</v>
      </c>
      <c r="AH109" s="519">
        <f>penilaian!AG104</f>
        <v>0</v>
      </c>
      <c r="AI109" s="517">
        <f>penilaian!AH104</f>
        <v>0</v>
      </c>
      <c r="AJ109" s="520">
        <f>penilaian!AI104</f>
        <v>0</v>
      </c>
      <c r="AK109" s="517">
        <f>penilaian!AJ104</f>
        <v>0</v>
      </c>
      <c r="AL109" s="517">
        <f>penilaian!AK104</f>
        <v>0</v>
      </c>
      <c r="AM109" s="517">
        <f>penilaian!AL104</f>
        <v>0</v>
      </c>
      <c r="AN109" s="520">
        <f>penilaian!AM104</f>
        <v>10000</v>
      </c>
      <c r="AO109" s="520">
        <f>penilaian!AN104</f>
        <v>10000</v>
      </c>
      <c r="AP109" s="517">
        <f>penilaian!AO104</f>
        <v>0</v>
      </c>
      <c r="AQ109" s="521">
        <f>penilaian!AP104</f>
        <v>0</v>
      </c>
      <c r="AR109" s="517">
        <f>penilaian!AQ104</f>
        <v>0</v>
      </c>
      <c r="AS109" s="517">
        <f>penilaian!AR104</f>
        <v>0</v>
      </c>
      <c r="AT109" s="517">
        <f>penilaian!AS104</f>
        <v>0</v>
      </c>
      <c r="AU109" s="517">
        <f>penilaian!AT104</f>
        <v>0</v>
      </c>
      <c r="AV109" s="517">
        <f>penilaian!AU104</f>
        <v>0</v>
      </c>
      <c r="AW109" s="521">
        <f>penilaian!AV104</f>
        <v>0</v>
      </c>
      <c r="AX109" s="521">
        <f>penilaian!AW104</f>
        <v>0</v>
      </c>
    </row>
    <row r="110" spans="2:50" ht="15.75">
      <c r="B110" s="157">
        <f>penilaian!A105</f>
        <v>0</v>
      </c>
      <c r="C110" s="172">
        <f>penilaian!B105</f>
        <v>0</v>
      </c>
      <c r="D110" s="491">
        <f>penilaian!C105</f>
        <v>0</v>
      </c>
      <c r="E110" s="61">
        <f>penilaian!D105</f>
        <v>0</v>
      </c>
      <c r="F110" s="62">
        <f>penilaian!E105</f>
        <v>0</v>
      </c>
      <c r="G110" s="184">
        <f>penilaian!F105</f>
        <v>0</v>
      </c>
      <c r="H110" s="61">
        <f>penilaian!G105</f>
        <v>0</v>
      </c>
      <c r="I110" s="61">
        <f>penilaian!H105</f>
        <v>0</v>
      </c>
      <c r="J110" s="202">
        <f>penilaian!I105</f>
        <v>0</v>
      </c>
      <c r="K110" s="157">
        <f>penilaian!J105</f>
        <v>0</v>
      </c>
      <c r="L110" s="182">
        <f>penilaian!K105</f>
        <v>0</v>
      </c>
      <c r="M110" s="186">
        <f>penilaian!L105</f>
        <v>0</v>
      </c>
      <c r="N110" s="187">
        <f>penilaian!M105</f>
        <v>0</v>
      </c>
      <c r="O110" s="61">
        <f>penilaian!N105</f>
        <v>0</v>
      </c>
      <c r="P110" s="183">
        <f>penilaian!O105</f>
        <v>0</v>
      </c>
      <c r="Q110" s="516">
        <f>penilaian!P105</f>
        <v>0</v>
      </c>
      <c r="R110" s="516">
        <f>penilaian!Q105</f>
        <v>0</v>
      </c>
      <c r="S110" s="505">
        <f>penilaian!R105</f>
        <v>0</v>
      </c>
      <c r="T110" s="519">
        <f>penilaian!S105</f>
        <v>0</v>
      </c>
      <c r="U110" s="505">
        <f>penilaian!T105</f>
        <v>0</v>
      </c>
      <c r="V110" s="503">
        <f>penilaian!U105</f>
        <v>0</v>
      </c>
      <c r="W110" s="505" t="str">
        <f>penilaian!V105</f>
        <v>Pisang</v>
      </c>
      <c r="X110" s="505">
        <f>penilaian!W105</f>
        <v>0</v>
      </c>
      <c r="Y110" s="505">
        <f>penilaian!X105</f>
        <v>9</v>
      </c>
      <c r="Z110" s="505">
        <f>penilaian!Y105</f>
        <v>0</v>
      </c>
      <c r="AA110" s="505">
        <f>penilaian!Z105</f>
        <v>0</v>
      </c>
      <c r="AB110" s="505">
        <f>penilaian!AA105</f>
        <v>0</v>
      </c>
      <c r="AC110" s="519">
        <f>penilaian!AB105</f>
        <v>0</v>
      </c>
      <c r="AD110" s="505">
        <f>penilaian!AC105</f>
        <v>0</v>
      </c>
      <c r="AE110" s="505">
        <f>penilaian!AD105</f>
        <v>0</v>
      </c>
      <c r="AF110" s="505">
        <f>penilaian!AE105</f>
        <v>0</v>
      </c>
      <c r="AG110" s="519">
        <f>penilaian!AF105</f>
        <v>0</v>
      </c>
      <c r="AH110" s="519">
        <f>penilaian!AG105</f>
        <v>0</v>
      </c>
      <c r="AI110" s="517">
        <f>penilaian!AH105</f>
        <v>0</v>
      </c>
      <c r="AJ110" s="520">
        <f>penilaian!AI105</f>
        <v>0</v>
      </c>
      <c r="AK110" s="517">
        <f>penilaian!AJ105</f>
        <v>0</v>
      </c>
      <c r="AL110" s="517">
        <f>penilaian!AK105</f>
        <v>0</v>
      </c>
      <c r="AM110" s="517">
        <f>penilaian!AL105</f>
        <v>0</v>
      </c>
      <c r="AN110" s="520">
        <f>penilaian!AM105</f>
        <v>10000</v>
      </c>
      <c r="AO110" s="520">
        <f>penilaian!AN105</f>
        <v>90000</v>
      </c>
      <c r="AP110" s="517">
        <f>penilaian!AO105</f>
        <v>0</v>
      </c>
      <c r="AQ110" s="521">
        <f>penilaian!AP105</f>
        <v>0</v>
      </c>
      <c r="AR110" s="517">
        <f>penilaian!AQ105</f>
        <v>0</v>
      </c>
      <c r="AS110" s="517">
        <f>penilaian!AR105</f>
        <v>0</v>
      </c>
      <c r="AT110" s="517">
        <f>penilaian!AS105</f>
        <v>0</v>
      </c>
      <c r="AU110" s="517">
        <f>penilaian!AT105</f>
        <v>0</v>
      </c>
      <c r="AV110" s="517">
        <f>penilaian!AU105</f>
        <v>0</v>
      </c>
      <c r="AW110" s="521">
        <f>penilaian!AV105</f>
        <v>0</v>
      </c>
      <c r="AX110" s="521">
        <f>penilaian!AW105</f>
        <v>0</v>
      </c>
    </row>
    <row r="111" spans="2:50" ht="9.75" customHeight="1">
      <c r="B111" s="157">
        <f>penilaian!A106</f>
        <v>0</v>
      </c>
      <c r="C111" s="61">
        <f>penilaian!B106</f>
        <v>0</v>
      </c>
      <c r="D111" s="490">
        <f>penilaian!C106</f>
        <v>0</v>
      </c>
      <c r="E111" s="61">
        <f>penilaian!D106</f>
        <v>0</v>
      </c>
      <c r="F111" s="192">
        <f>penilaian!E106</f>
        <v>0</v>
      </c>
      <c r="G111" s="184">
        <f>penilaian!F106</f>
        <v>0</v>
      </c>
      <c r="H111" s="61">
        <f>penilaian!G106</f>
        <v>0</v>
      </c>
      <c r="I111" s="61">
        <f>penilaian!H106</f>
        <v>0</v>
      </c>
      <c r="J111" s="202">
        <f>penilaian!I106</f>
        <v>0</v>
      </c>
      <c r="K111" s="157">
        <f>penilaian!J106</f>
        <v>0</v>
      </c>
      <c r="L111" s="182">
        <f>penilaian!K106</f>
        <v>0</v>
      </c>
      <c r="M111" s="186">
        <f>penilaian!L106</f>
        <v>0</v>
      </c>
      <c r="N111" s="187">
        <f>penilaian!M106</f>
        <v>0</v>
      </c>
      <c r="O111" s="61">
        <f>penilaian!N106</f>
        <v>0</v>
      </c>
      <c r="P111" s="183">
        <f>penilaian!O106</f>
        <v>0</v>
      </c>
      <c r="Q111" s="516">
        <f>penilaian!P106</f>
        <v>0</v>
      </c>
      <c r="R111" s="516">
        <f>penilaian!Q106</f>
        <v>0</v>
      </c>
      <c r="S111" s="505">
        <f>penilaian!R106</f>
        <v>0</v>
      </c>
      <c r="T111" s="505">
        <f>penilaian!S106</f>
        <v>0</v>
      </c>
      <c r="U111" s="505">
        <f>penilaian!T106</f>
        <v>0</v>
      </c>
      <c r="V111" s="505">
        <f>penilaian!U106</f>
        <v>11</v>
      </c>
      <c r="W111" s="505" t="str">
        <f>penilaian!V106</f>
        <v>Jambu</v>
      </c>
      <c r="X111" s="505">
        <f>penilaian!W106</f>
        <v>1</v>
      </c>
      <c r="Y111" s="505">
        <f>penilaian!X106</f>
        <v>0</v>
      </c>
      <c r="Z111" s="505">
        <f>penilaian!Y106</f>
        <v>0</v>
      </c>
      <c r="AA111" s="505">
        <f>penilaian!Z106</f>
        <v>0</v>
      </c>
      <c r="AB111" s="505">
        <f>penilaian!AA106</f>
        <v>0</v>
      </c>
      <c r="AC111" s="519">
        <f>penilaian!AB106</f>
        <v>0</v>
      </c>
      <c r="AD111" s="505">
        <f>penilaian!AC106</f>
        <v>0</v>
      </c>
      <c r="AE111" s="505">
        <f>penilaian!AD106</f>
        <v>0</v>
      </c>
      <c r="AF111" s="505">
        <f>penilaian!AE106</f>
        <v>0</v>
      </c>
      <c r="AG111" s="519">
        <f>penilaian!AF106</f>
        <v>0</v>
      </c>
      <c r="AH111" s="519">
        <f>penilaian!AG106</f>
        <v>0</v>
      </c>
      <c r="AI111" s="517">
        <f>penilaian!AH106</f>
        <v>0</v>
      </c>
      <c r="AJ111" s="520">
        <f>penilaian!AI106</f>
        <v>0</v>
      </c>
      <c r="AK111" s="517">
        <f>penilaian!AJ106</f>
        <v>0</v>
      </c>
      <c r="AL111" s="517">
        <f>penilaian!AK106</f>
        <v>0</v>
      </c>
      <c r="AM111" s="517">
        <f>penilaian!AL106</f>
        <v>0</v>
      </c>
      <c r="AN111" s="520">
        <f>penilaian!AM106</f>
        <v>12500</v>
      </c>
      <c r="AO111" s="517">
        <f>penilaian!AN106</f>
        <v>12500</v>
      </c>
      <c r="AP111" s="517">
        <f>penilaian!AO106</f>
        <v>0</v>
      </c>
      <c r="AQ111" s="521">
        <f>penilaian!AP106</f>
        <v>0</v>
      </c>
      <c r="AR111" s="517">
        <f>penilaian!AQ106</f>
        <v>0</v>
      </c>
      <c r="AS111" s="517">
        <f>penilaian!AR106</f>
        <v>0</v>
      </c>
      <c r="AT111" s="517">
        <f>penilaian!AS106</f>
        <v>0</v>
      </c>
      <c r="AU111" s="517">
        <f>penilaian!AT106</f>
        <v>0</v>
      </c>
      <c r="AV111" s="517">
        <f>penilaian!AU106</f>
        <v>0</v>
      </c>
      <c r="AW111" s="521">
        <f>penilaian!AV106</f>
        <v>0</v>
      </c>
      <c r="AX111" s="521">
        <f>penilaian!AW106</f>
        <v>0</v>
      </c>
    </row>
    <row r="112" spans="2:50" ht="15.75">
      <c r="B112" s="190">
        <f>penilaian!A107</f>
        <v>0</v>
      </c>
      <c r="C112" s="170">
        <f>penilaian!B107</f>
        <v>0</v>
      </c>
      <c r="D112" s="491">
        <f>penilaian!C107</f>
        <v>0</v>
      </c>
      <c r="E112" s="188">
        <f>penilaian!D107</f>
        <v>0</v>
      </c>
      <c r="F112" s="61">
        <f>penilaian!E107</f>
        <v>0</v>
      </c>
      <c r="G112" s="184">
        <f>penilaian!F107</f>
        <v>0</v>
      </c>
      <c r="H112" s="170">
        <f>penilaian!G107</f>
        <v>0</v>
      </c>
      <c r="I112" s="171">
        <f>penilaian!H107</f>
        <v>0</v>
      </c>
      <c r="J112" s="202">
        <f>penilaian!I107</f>
        <v>0</v>
      </c>
      <c r="K112" s="157">
        <f>penilaian!J107</f>
        <v>0</v>
      </c>
      <c r="L112" s="182">
        <f>penilaian!K107</f>
        <v>0</v>
      </c>
      <c r="M112" s="186">
        <f>penilaian!L107</f>
        <v>0</v>
      </c>
      <c r="N112" s="187">
        <f>penilaian!M107</f>
        <v>0</v>
      </c>
      <c r="O112" s="157">
        <f>penilaian!N107</f>
        <v>0</v>
      </c>
      <c r="P112" s="183">
        <f>penilaian!O107</f>
        <v>0</v>
      </c>
      <c r="Q112" s="516">
        <f>penilaian!P107</f>
        <v>0</v>
      </c>
      <c r="R112" s="516">
        <f>penilaian!Q107</f>
        <v>0</v>
      </c>
      <c r="S112" s="505">
        <f>penilaian!R107</f>
        <v>0</v>
      </c>
      <c r="T112" s="505">
        <f>penilaian!S107</f>
        <v>0</v>
      </c>
      <c r="U112" s="504">
        <f>penilaian!T107</f>
        <v>0</v>
      </c>
      <c r="V112" s="504">
        <f>penilaian!U107</f>
        <v>0</v>
      </c>
      <c r="W112" s="504" t="str">
        <f>penilaian!V107</f>
        <v>Jambu</v>
      </c>
      <c r="X112" s="504">
        <f>penilaian!W107</f>
        <v>0</v>
      </c>
      <c r="Y112" s="504">
        <f>penilaian!X107</f>
        <v>2</v>
      </c>
      <c r="Z112" s="504">
        <f>penilaian!Y107</f>
        <v>0</v>
      </c>
      <c r="AA112" s="505">
        <f>penilaian!Z107</f>
        <v>0</v>
      </c>
      <c r="AB112" s="505">
        <f>penilaian!AA107</f>
        <v>0</v>
      </c>
      <c r="AC112" s="519">
        <f>penilaian!AB107</f>
        <v>0</v>
      </c>
      <c r="AD112" s="505">
        <f>penilaian!AC107</f>
        <v>0</v>
      </c>
      <c r="AE112" s="505">
        <f>penilaian!AD107</f>
        <v>0</v>
      </c>
      <c r="AF112" s="505">
        <f>penilaian!AE107</f>
        <v>0</v>
      </c>
      <c r="AG112" s="519">
        <f>penilaian!AF107</f>
        <v>0</v>
      </c>
      <c r="AH112" s="519">
        <f>penilaian!AG107</f>
        <v>0</v>
      </c>
      <c r="AI112" s="517">
        <f>penilaian!AH107</f>
        <v>0</v>
      </c>
      <c r="AJ112" s="520">
        <f>penilaian!AI107</f>
        <v>0</v>
      </c>
      <c r="AK112" s="520">
        <f>penilaian!AJ107</f>
        <v>0</v>
      </c>
      <c r="AL112" s="520">
        <f>penilaian!AK107</f>
        <v>0</v>
      </c>
      <c r="AM112" s="517">
        <f>penilaian!AL107</f>
        <v>0</v>
      </c>
      <c r="AN112" s="520">
        <f>penilaian!AM107</f>
        <v>82500</v>
      </c>
      <c r="AO112" s="520">
        <f>penilaian!AN107</f>
        <v>165000</v>
      </c>
      <c r="AP112" s="520">
        <f>penilaian!AO107</f>
        <v>0</v>
      </c>
      <c r="AQ112" s="521">
        <f>penilaian!AP107</f>
        <v>0</v>
      </c>
      <c r="AR112" s="517">
        <f>penilaian!AQ107</f>
        <v>0</v>
      </c>
      <c r="AS112" s="522">
        <f>penilaian!AR107</f>
        <v>0</v>
      </c>
      <c r="AT112" s="523">
        <f>penilaian!AS107</f>
        <v>0</v>
      </c>
      <c r="AU112" s="522">
        <f>penilaian!AT107</f>
        <v>0</v>
      </c>
      <c r="AV112" s="523">
        <f>penilaian!AU107</f>
        <v>0</v>
      </c>
      <c r="AW112" s="521">
        <f>penilaian!AV107</f>
        <v>0</v>
      </c>
      <c r="AX112" s="521">
        <f>penilaian!AW107</f>
        <v>0</v>
      </c>
    </row>
    <row r="113" spans="1:50" ht="15.75">
      <c r="B113" s="157">
        <f>penilaian!A108</f>
        <v>0</v>
      </c>
      <c r="C113" s="172">
        <f>penilaian!B108</f>
        <v>0</v>
      </c>
      <c r="D113" s="491">
        <f>penilaian!C108</f>
        <v>0</v>
      </c>
      <c r="E113" s="61">
        <f>penilaian!D108</f>
        <v>0</v>
      </c>
      <c r="F113" s="62">
        <f>penilaian!E108</f>
        <v>0</v>
      </c>
      <c r="G113" s="184">
        <f>penilaian!F108</f>
        <v>0</v>
      </c>
      <c r="H113" s="172">
        <f>penilaian!G108</f>
        <v>0</v>
      </c>
      <c r="I113" s="172">
        <f>penilaian!H108</f>
        <v>0</v>
      </c>
      <c r="J113" s="202">
        <f>penilaian!I108</f>
        <v>0</v>
      </c>
      <c r="K113" s="157">
        <f>penilaian!J108</f>
        <v>0</v>
      </c>
      <c r="L113" s="182">
        <f>penilaian!K108</f>
        <v>0</v>
      </c>
      <c r="M113" s="186">
        <f>penilaian!L108</f>
        <v>0</v>
      </c>
      <c r="N113" s="187">
        <f>penilaian!M108</f>
        <v>0</v>
      </c>
      <c r="O113" s="157">
        <f>penilaian!N108</f>
        <v>0</v>
      </c>
      <c r="P113" s="183">
        <f>penilaian!O108</f>
        <v>0</v>
      </c>
      <c r="Q113" s="516">
        <f>penilaian!P108</f>
        <v>0</v>
      </c>
      <c r="R113" s="516">
        <f>penilaian!Q108</f>
        <v>0</v>
      </c>
      <c r="S113" s="517">
        <f>penilaian!R108</f>
        <v>0</v>
      </c>
      <c r="T113" s="517">
        <f>penilaian!S108</f>
        <v>0</v>
      </c>
      <c r="U113" s="504">
        <f>penilaian!T108</f>
        <v>0</v>
      </c>
      <c r="V113" s="504">
        <f>penilaian!U108</f>
        <v>0</v>
      </c>
      <c r="W113" s="504" t="str">
        <f>penilaian!V108</f>
        <v>Jambu</v>
      </c>
      <c r="X113" s="504">
        <f>penilaian!W108</f>
        <v>0</v>
      </c>
      <c r="Y113" s="504">
        <f>penilaian!X108</f>
        <v>0</v>
      </c>
      <c r="Z113" s="504">
        <f>penilaian!Y108</f>
        <v>1</v>
      </c>
      <c r="AA113" s="505">
        <f>penilaian!Z108</f>
        <v>0</v>
      </c>
      <c r="AB113" s="505">
        <f>penilaian!AA108</f>
        <v>0</v>
      </c>
      <c r="AC113" s="519">
        <f>penilaian!AB108</f>
        <v>0</v>
      </c>
      <c r="AD113" s="505">
        <f>penilaian!AC108</f>
        <v>0</v>
      </c>
      <c r="AE113" s="505">
        <f>penilaian!AD108</f>
        <v>0</v>
      </c>
      <c r="AF113" s="505">
        <f>penilaian!AE108</f>
        <v>0</v>
      </c>
      <c r="AG113" s="519">
        <f>penilaian!AF108</f>
        <v>0</v>
      </c>
      <c r="AH113" s="519">
        <f>penilaian!AG108</f>
        <v>0</v>
      </c>
      <c r="AI113" s="517">
        <f>penilaian!AH108</f>
        <v>0</v>
      </c>
      <c r="AJ113" s="520">
        <f>penilaian!AI108</f>
        <v>0</v>
      </c>
      <c r="AK113" s="520">
        <f>penilaian!AJ108</f>
        <v>0</v>
      </c>
      <c r="AL113" s="520">
        <f>penilaian!AK108</f>
        <v>0</v>
      </c>
      <c r="AM113" s="517">
        <f>penilaian!AL108</f>
        <v>0</v>
      </c>
      <c r="AN113" s="520">
        <f>penilaian!AM108</f>
        <v>41250</v>
      </c>
      <c r="AO113" s="520">
        <f>penilaian!AN108</f>
        <v>41250</v>
      </c>
      <c r="AP113" s="517">
        <f>penilaian!AO108</f>
        <v>0</v>
      </c>
      <c r="AQ113" s="521">
        <f>penilaian!AP108</f>
        <v>0</v>
      </c>
      <c r="AR113" s="517">
        <f>penilaian!AQ108</f>
        <v>0</v>
      </c>
      <c r="AS113" s="517">
        <f>penilaian!AR108</f>
        <v>0</v>
      </c>
      <c r="AT113" s="517">
        <f>penilaian!AS108</f>
        <v>0</v>
      </c>
      <c r="AU113" s="517">
        <f>penilaian!AT108</f>
        <v>0</v>
      </c>
      <c r="AV113" s="517">
        <f>penilaian!AU108</f>
        <v>0</v>
      </c>
      <c r="AW113" s="521">
        <f>penilaian!AV108</f>
        <v>0</v>
      </c>
      <c r="AX113" s="521">
        <f>penilaian!AW108</f>
        <v>0</v>
      </c>
    </row>
    <row r="114" spans="1:50" ht="15.75">
      <c r="B114" s="157">
        <f>penilaian!A109</f>
        <v>0</v>
      </c>
      <c r="C114" s="172">
        <f>penilaian!B109</f>
        <v>0</v>
      </c>
      <c r="D114" s="491">
        <f>penilaian!C109</f>
        <v>0</v>
      </c>
      <c r="E114" s="61">
        <f>penilaian!D109</f>
        <v>0</v>
      </c>
      <c r="F114" s="61">
        <f>penilaian!E109</f>
        <v>0</v>
      </c>
      <c r="G114" s="184">
        <f>penilaian!F109</f>
        <v>0</v>
      </c>
      <c r="H114" s="172">
        <f>penilaian!G109</f>
        <v>0</v>
      </c>
      <c r="I114" s="172">
        <f>penilaian!H109</f>
        <v>0</v>
      </c>
      <c r="J114" s="202">
        <f>penilaian!I109</f>
        <v>0</v>
      </c>
      <c r="K114" s="157">
        <f>penilaian!J109</f>
        <v>0</v>
      </c>
      <c r="L114" s="182">
        <f>penilaian!K109</f>
        <v>0</v>
      </c>
      <c r="M114" s="186">
        <f>penilaian!L109</f>
        <v>0</v>
      </c>
      <c r="N114" s="187">
        <f>penilaian!M109</f>
        <v>0</v>
      </c>
      <c r="O114" s="157">
        <f>penilaian!N109</f>
        <v>0</v>
      </c>
      <c r="P114" s="183">
        <f>penilaian!O109</f>
        <v>0</v>
      </c>
      <c r="Q114" s="516">
        <f>penilaian!P109</f>
        <v>0</v>
      </c>
      <c r="R114" s="516">
        <f>penilaian!Q109</f>
        <v>0</v>
      </c>
      <c r="S114" s="505">
        <f>penilaian!R109</f>
        <v>0</v>
      </c>
      <c r="T114" s="505">
        <f>penilaian!S109</f>
        <v>0</v>
      </c>
      <c r="U114" s="504">
        <f>penilaian!T109</f>
        <v>0</v>
      </c>
      <c r="V114" s="504">
        <f>penilaian!U109</f>
        <v>12</v>
      </c>
      <c r="W114" s="504" t="str">
        <f>penilaian!V109</f>
        <v>Nangka</v>
      </c>
      <c r="X114" s="504">
        <f>penilaian!W109</f>
        <v>1</v>
      </c>
      <c r="Y114" s="504">
        <f>penilaian!X109</f>
        <v>0</v>
      </c>
      <c r="Z114" s="504">
        <f>penilaian!Y109</f>
        <v>0</v>
      </c>
      <c r="AA114" s="505">
        <f>penilaian!Z109</f>
        <v>0</v>
      </c>
      <c r="AB114" s="505">
        <f>penilaian!AA109</f>
        <v>0</v>
      </c>
      <c r="AC114" s="519">
        <f>penilaian!AB109</f>
        <v>0</v>
      </c>
      <c r="AD114" s="505">
        <f>penilaian!AC109</f>
        <v>0</v>
      </c>
      <c r="AE114" s="505">
        <f>penilaian!AD109</f>
        <v>0</v>
      </c>
      <c r="AF114" s="505">
        <f>penilaian!AE109</f>
        <v>0</v>
      </c>
      <c r="AG114" s="519">
        <f>penilaian!AF109</f>
        <v>0</v>
      </c>
      <c r="AH114" s="519">
        <f>penilaian!AG109</f>
        <v>0</v>
      </c>
      <c r="AI114" s="517">
        <f>penilaian!AH109</f>
        <v>0</v>
      </c>
      <c r="AJ114" s="520">
        <f>penilaian!AI109</f>
        <v>0</v>
      </c>
      <c r="AK114" s="517">
        <f>penilaian!AJ109</f>
        <v>0</v>
      </c>
      <c r="AL114" s="517">
        <f>penilaian!AK109</f>
        <v>0</v>
      </c>
      <c r="AM114" s="517">
        <f>penilaian!AL109</f>
        <v>0</v>
      </c>
      <c r="AN114" s="520">
        <f>penilaian!AM109</f>
        <v>125000</v>
      </c>
      <c r="AO114" s="520">
        <f>penilaian!AN109</f>
        <v>125000</v>
      </c>
      <c r="AP114" s="517">
        <f>penilaian!AO109</f>
        <v>0</v>
      </c>
      <c r="AQ114" s="521">
        <f>penilaian!AP109</f>
        <v>0</v>
      </c>
      <c r="AR114" s="517">
        <f>penilaian!AQ109</f>
        <v>0</v>
      </c>
      <c r="AS114" s="517">
        <f>penilaian!AR109</f>
        <v>0</v>
      </c>
      <c r="AT114" s="517">
        <f>penilaian!AS109</f>
        <v>0</v>
      </c>
      <c r="AU114" s="517">
        <f>penilaian!AT109</f>
        <v>0</v>
      </c>
      <c r="AV114" s="517">
        <f>penilaian!AU109</f>
        <v>0</v>
      </c>
      <c r="AW114" s="521">
        <f>penilaian!AV109</f>
        <v>0</v>
      </c>
      <c r="AX114" s="521">
        <f>penilaian!AW109</f>
        <v>0</v>
      </c>
    </row>
    <row r="115" spans="1:50" ht="15.75">
      <c r="B115" s="157">
        <f>penilaian!A110</f>
        <v>0</v>
      </c>
      <c r="C115" s="172">
        <f>penilaian!B110</f>
        <v>0</v>
      </c>
      <c r="D115" s="491">
        <f>penilaian!C110</f>
        <v>0</v>
      </c>
      <c r="E115" s="61">
        <f>penilaian!D110</f>
        <v>0</v>
      </c>
      <c r="F115" s="62">
        <f>penilaian!E110</f>
        <v>0</v>
      </c>
      <c r="G115" s="184">
        <f>penilaian!F110</f>
        <v>0</v>
      </c>
      <c r="H115" s="61">
        <f>penilaian!G110</f>
        <v>0</v>
      </c>
      <c r="I115" s="61">
        <f>penilaian!H110</f>
        <v>0</v>
      </c>
      <c r="J115" s="202">
        <f>penilaian!I110</f>
        <v>0</v>
      </c>
      <c r="K115" s="157">
        <f>penilaian!J110</f>
        <v>0</v>
      </c>
      <c r="L115" s="182">
        <f>penilaian!K110</f>
        <v>0</v>
      </c>
      <c r="M115" s="186">
        <f>penilaian!L110</f>
        <v>0</v>
      </c>
      <c r="N115" s="187">
        <f>penilaian!M110</f>
        <v>0</v>
      </c>
      <c r="O115" s="157">
        <f>penilaian!N110</f>
        <v>0</v>
      </c>
      <c r="P115" s="183">
        <f>penilaian!O110</f>
        <v>0</v>
      </c>
      <c r="Q115" s="516">
        <f>penilaian!P110</f>
        <v>0</v>
      </c>
      <c r="R115" s="516">
        <f>penilaian!Q110</f>
        <v>0</v>
      </c>
      <c r="S115" s="505">
        <f>penilaian!R110</f>
        <v>0</v>
      </c>
      <c r="T115" s="519">
        <f>penilaian!S110</f>
        <v>0</v>
      </c>
      <c r="U115" s="505">
        <f>penilaian!T110</f>
        <v>0</v>
      </c>
      <c r="V115" s="504">
        <f>penilaian!U110</f>
        <v>0</v>
      </c>
      <c r="W115" s="504" t="str">
        <f>penilaian!V110</f>
        <v>Nangka</v>
      </c>
      <c r="X115" s="504">
        <f>penilaian!W110</f>
        <v>0</v>
      </c>
      <c r="Y115" s="504">
        <f>penilaian!X110</f>
        <v>2</v>
      </c>
      <c r="Z115" s="505">
        <f>penilaian!Y110</f>
        <v>0</v>
      </c>
      <c r="AA115" s="505">
        <f>penilaian!Z110</f>
        <v>0</v>
      </c>
      <c r="AB115" s="505">
        <f>penilaian!AA110</f>
        <v>0</v>
      </c>
      <c r="AC115" s="519">
        <f>penilaian!AB110</f>
        <v>0</v>
      </c>
      <c r="AD115" s="505">
        <f>penilaian!AC110</f>
        <v>0</v>
      </c>
      <c r="AE115" s="505">
        <f>penilaian!AD110</f>
        <v>0</v>
      </c>
      <c r="AF115" s="505">
        <f>penilaian!AE110</f>
        <v>0</v>
      </c>
      <c r="AG115" s="519">
        <f>penilaian!AF110</f>
        <v>0</v>
      </c>
      <c r="AH115" s="519">
        <f>penilaian!AG110</f>
        <v>0</v>
      </c>
      <c r="AI115" s="517">
        <f>penilaian!AH110</f>
        <v>0</v>
      </c>
      <c r="AJ115" s="520">
        <f>penilaian!AI110</f>
        <v>0</v>
      </c>
      <c r="AK115" s="517">
        <f>penilaian!AJ110</f>
        <v>0</v>
      </c>
      <c r="AL115" s="517">
        <f>penilaian!AK110</f>
        <v>0</v>
      </c>
      <c r="AM115" s="517">
        <f>penilaian!AL110</f>
        <v>0</v>
      </c>
      <c r="AN115" s="520">
        <f>penilaian!AM110</f>
        <v>82500</v>
      </c>
      <c r="AO115" s="520">
        <f>penilaian!AN110</f>
        <v>165000</v>
      </c>
      <c r="AP115" s="517">
        <f>penilaian!AO110</f>
        <v>0</v>
      </c>
      <c r="AQ115" s="521">
        <f>penilaian!AP110</f>
        <v>0</v>
      </c>
      <c r="AR115" s="517">
        <f>penilaian!AQ110</f>
        <v>0</v>
      </c>
      <c r="AS115" s="517">
        <f>penilaian!AR110</f>
        <v>0</v>
      </c>
      <c r="AT115" s="517">
        <f>penilaian!AS110</f>
        <v>0</v>
      </c>
      <c r="AU115" s="517">
        <f>penilaian!AT110</f>
        <v>0</v>
      </c>
      <c r="AV115" s="517">
        <f>penilaian!AU110</f>
        <v>0</v>
      </c>
      <c r="AW115" s="521">
        <f>penilaian!AV110</f>
        <v>0</v>
      </c>
      <c r="AX115" s="521">
        <f>penilaian!AW110</f>
        <v>0</v>
      </c>
    </row>
    <row r="116" spans="1:50" ht="15.75">
      <c r="B116" s="157">
        <f>penilaian!A111</f>
        <v>0</v>
      </c>
      <c r="C116" s="172">
        <f>penilaian!B111</f>
        <v>0</v>
      </c>
      <c r="D116" s="492">
        <f>penilaian!C111</f>
        <v>0</v>
      </c>
      <c r="E116" s="61">
        <f>penilaian!D111</f>
        <v>0</v>
      </c>
      <c r="F116" s="62">
        <f>penilaian!E111</f>
        <v>0</v>
      </c>
      <c r="G116" s="184">
        <f>penilaian!F111</f>
        <v>0</v>
      </c>
      <c r="H116" s="61">
        <f>penilaian!G111</f>
        <v>0</v>
      </c>
      <c r="I116" s="61">
        <f>penilaian!H111</f>
        <v>0</v>
      </c>
      <c r="J116" s="202">
        <f>penilaian!I111</f>
        <v>0</v>
      </c>
      <c r="K116" s="157">
        <f>penilaian!J111</f>
        <v>0</v>
      </c>
      <c r="L116" s="182">
        <f>penilaian!K111</f>
        <v>0</v>
      </c>
      <c r="M116" s="186">
        <f>penilaian!L111</f>
        <v>0</v>
      </c>
      <c r="N116" s="187">
        <f>penilaian!M111</f>
        <v>0</v>
      </c>
      <c r="O116" s="157">
        <f>penilaian!N111</f>
        <v>0</v>
      </c>
      <c r="P116" s="183">
        <f>penilaian!O111</f>
        <v>0</v>
      </c>
      <c r="Q116" s="516">
        <f>penilaian!P111</f>
        <v>0</v>
      </c>
      <c r="R116" s="516">
        <f>penilaian!Q111</f>
        <v>0</v>
      </c>
      <c r="S116" s="505">
        <f>penilaian!R111</f>
        <v>0</v>
      </c>
      <c r="T116" s="519">
        <f>penilaian!S111</f>
        <v>0</v>
      </c>
      <c r="U116" s="505">
        <f>penilaian!T111</f>
        <v>0</v>
      </c>
      <c r="V116" s="503">
        <f>penilaian!U111</f>
        <v>13</v>
      </c>
      <c r="W116" s="505" t="str">
        <f>penilaian!V111</f>
        <v>Turi</v>
      </c>
      <c r="X116" s="505">
        <f>penilaian!W111</f>
        <v>4</v>
      </c>
      <c r="Y116" s="505">
        <f>penilaian!X111</f>
        <v>0</v>
      </c>
      <c r="Z116" s="505">
        <f>penilaian!Y111</f>
        <v>0</v>
      </c>
      <c r="AA116" s="505">
        <f>penilaian!Z111</f>
        <v>0</v>
      </c>
      <c r="AB116" s="505">
        <f>penilaian!AA111</f>
        <v>0</v>
      </c>
      <c r="AC116" s="519">
        <f>penilaian!AB111</f>
        <v>0</v>
      </c>
      <c r="AD116" s="505">
        <f>penilaian!AC111</f>
        <v>0</v>
      </c>
      <c r="AE116" s="505">
        <f>penilaian!AD111</f>
        <v>0</v>
      </c>
      <c r="AF116" s="505">
        <f>penilaian!AE111</f>
        <v>0</v>
      </c>
      <c r="AG116" s="519">
        <f>penilaian!AF111</f>
        <v>0</v>
      </c>
      <c r="AH116" s="519">
        <f>penilaian!AG111</f>
        <v>0</v>
      </c>
      <c r="AI116" s="517">
        <f>penilaian!AH111</f>
        <v>0</v>
      </c>
      <c r="AJ116" s="520">
        <f>penilaian!AI111</f>
        <v>0</v>
      </c>
      <c r="AK116" s="517">
        <f>penilaian!AJ111</f>
        <v>0</v>
      </c>
      <c r="AL116" s="517">
        <f>penilaian!AK111</f>
        <v>0</v>
      </c>
      <c r="AM116" s="517">
        <f>penilaian!AL111</f>
        <v>0</v>
      </c>
      <c r="AN116" s="520">
        <f>penilaian!AM111</f>
        <v>7700</v>
      </c>
      <c r="AO116" s="520">
        <f>penilaian!AN111</f>
        <v>30800</v>
      </c>
      <c r="AP116" s="517">
        <f>penilaian!AO111</f>
        <v>0</v>
      </c>
      <c r="AQ116" s="521">
        <f>penilaian!AP111</f>
        <v>0</v>
      </c>
      <c r="AR116" s="517">
        <f>penilaian!AQ111</f>
        <v>0</v>
      </c>
      <c r="AS116" s="517">
        <f>penilaian!AR111</f>
        <v>0</v>
      </c>
      <c r="AT116" s="517">
        <f>penilaian!AS111</f>
        <v>0</v>
      </c>
      <c r="AU116" s="517">
        <f>penilaian!AT111</f>
        <v>0</v>
      </c>
      <c r="AV116" s="517">
        <f>penilaian!AU111</f>
        <v>0</v>
      </c>
      <c r="AW116" s="521">
        <f>penilaian!AV111</f>
        <v>0</v>
      </c>
      <c r="AX116" s="521">
        <f>penilaian!AW111</f>
        <v>0</v>
      </c>
    </row>
    <row r="117" spans="1:50" ht="15.75">
      <c r="B117" s="157">
        <f>penilaian!A112</f>
        <v>0</v>
      </c>
      <c r="C117" s="172">
        <f>penilaian!B112</f>
        <v>0</v>
      </c>
      <c r="D117" s="491">
        <f>penilaian!C112</f>
        <v>0</v>
      </c>
      <c r="E117" s="61">
        <f>penilaian!D112</f>
        <v>0</v>
      </c>
      <c r="F117" s="62">
        <f>penilaian!E112</f>
        <v>0</v>
      </c>
      <c r="G117" s="184">
        <f>penilaian!F112</f>
        <v>0</v>
      </c>
      <c r="H117" s="61">
        <f>penilaian!G112</f>
        <v>0</v>
      </c>
      <c r="I117" s="61">
        <f>penilaian!H112</f>
        <v>0</v>
      </c>
      <c r="J117" s="202">
        <f>penilaian!I112</f>
        <v>0</v>
      </c>
      <c r="K117" s="157">
        <f>penilaian!J112</f>
        <v>0</v>
      </c>
      <c r="L117" s="182">
        <f>penilaian!K112</f>
        <v>0</v>
      </c>
      <c r="M117" s="186">
        <f>penilaian!L112</f>
        <v>0</v>
      </c>
      <c r="N117" s="187">
        <f>penilaian!M112</f>
        <v>0</v>
      </c>
      <c r="O117" s="157">
        <f>penilaian!N112</f>
        <v>0</v>
      </c>
      <c r="P117" s="183">
        <f>penilaian!O112</f>
        <v>0</v>
      </c>
      <c r="Q117" s="516">
        <f>penilaian!P112</f>
        <v>0</v>
      </c>
      <c r="R117" s="516">
        <f>penilaian!Q112</f>
        <v>0</v>
      </c>
      <c r="S117" s="505">
        <f>penilaian!R112</f>
        <v>0</v>
      </c>
      <c r="T117" s="519">
        <f>penilaian!S112</f>
        <v>0</v>
      </c>
      <c r="U117" s="505">
        <f>penilaian!T112</f>
        <v>0</v>
      </c>
      <c r="V117" s="503">
        <f>penilaian!U112</f>
        <v>0</v>
      </c>
      <c r="W117" s="505" t="str">
        <f>penilaian!V112</f>
        <v>Turi</v>
      </c>
      <c r="X117" s="505">
        <f>penilaian!W112</f>
        <v>0</v>
      </c>
      <c r="Y117" s="505">
        <f>penilaian!X112</f>
        <v>1</v>
      </c>
      <c r="Z117" s="505">
        <f>penilaian!Y112</f>
        <v>0</v>
      </c>
      <c r="AA117" s="505">
        <f>penilaian!Z112</f>
        <v>0</v>
      </c>
      <c r="AB117" s="505">
        <f>penilaian!AA112</f>
        <v>0</v>
      </c>
      <c r="AC117" s="519">
        <f>penilaian!AB112</f>
        <v>0</v>
      </c>
      <c r="AD117" s="505">
        <f>penilaian!AC112</f>
        <v>0</v>
      </c>
      <c r="AE117" s="505">
        <f>penilaian!AD112</f>
        <v>0</v>
      </c>
      <c r="AF117" s="505">
        <f>penilaian!AE112</f>
        <v>0</v>
      </c>
      <c r="AG117" s="519">
        <f>penilaian!AF112</f>
        <v>0</v>
      </c>
      <c r="AH117" s="519">
        <f>penilaian!AG112</f>
        <v>0</v>
      </c>
      <c r="AI117" s="517">
        <f>penilaian!AH112</f>
        <v>0</v>
      </c>
      <c r="AJ117" s="520">
        <f>penilaian!AI112</f>
        <v>0</v>
      </c>
      <c r="AK117" s="517">
        <f>penilaian!AJ112</f>
        <v>0</v>
      </c>
      <c r="AL117" s="517">
        <f>penilaian!AK112</f>
        <v>0</v>
      </c>
      <c r="AM117" s="517">
        <f>penilaian!AL112</f>
        <v>0</v>
      </c>
      <c r="AN117" s="520">
        <f>penilaian!AM112</f>
        <v>4620</v>
      </c>
      <c r="AO117" s="520">
        <f>penilaian!AN112</f>
        <v>4620</v>
      </c>
      <c r="AP117" s="517">
        <f>penilaian!AO112</f>
        <v>0</v>
      </c>
      <c r="AQ117" s="521">
        <f>penilaian!AP112</f>
        <v>0</v>
      </c>
      <c r="AR117" s="517">
        <f>penilaian!AQ112</f>
        <v>0</v>
      </c>
      <c r="AS117" s="517">
        <f>penilaian!AR112</f>
        <v>0</v>
      </c>
      <c r="AT117" s="517">
        <f>penilaian!AS112</f>
        <v>0</v>
      </c>
      <c r="AU117" s="517">
        <f>penilaian!AT112</f>
        <v>0</v>
      </c>
      <c r="AV117" s="517">
        <f>penilaian!AU112</f>
        <v>0</v>
      </c>
      <c r="AW117" s="521">
        <f>penilaian!AV112</f>
        <v>0</v>
      </c>
      <c r="AX117" s="521">
        <f>penilaian!AW112</f>
        <v>0</v>
      </c>
    </row>
    <row r="118" spans="1:50" ht="15.75">
      <c r="B118" s="157">
        <f>penilaian!A113</f>
        <v>0</v>
      </c>
      <c r="C118" s="172">
        <f>penilaian!B113</f>
        <v>0</v>
      </c>
      <c r="D118" s="491">
        <f>penilaian!C113</f>
        <v>0</v>
      </c>
      <c r="E118" s="61">
        <f>penilaian!D113</f>
        <v>0</v>
      </c>
      <c r="F118" s="62">
        <f>penilaian!E113</f>
        <v>0</v>
      </c>
      <c r="G118" s="184">
        <f>penilaian!F113</f>
        <v>0</v>
      </c>
      <c r="H118" s="61">
        <f>penilaian!G113</f>
        <v>0</v>
      </c>
      <c r="I118" s="61">
        <f>penilaian!H113</f>
        <v>0</v>
      </c>
      <c r="J118" s="202">
        <f>penilaian!I113</f>
        <v>0</v>
      </c>
      <c r="K118" s="157">
        <f>penilaian!J113</f>
        <v>0</v>
      </c>
      <c r="L118" s="182">
        <f>penilaian!K113</f>
        <v>0</v>
      </c>
      <c r="M118" s="186">
        <f>penilaian!L113</f>
        <v>0</v>
      </c>
      <c r="N118" s="187">
        <f>penilaian!M113</f>
        <v>0</v>
      </c>
      <c r="O118" s="157">
        <f>penilaian!N113</f>
        <v>0</v>
      </c>
      <c r="P118" s="183">
        <f>penilaian!O113</f>
        <v>0</v>
      </c>
      <c r="Q118" s="516">
        <f>penilaian!P113</f>
        <v>0</v>
      </c>
      <c r="R118" s="516">
        <f>penilaian!Q113</f>
        <v>0</v>
      </c>
      <c r="S118" s="505">
        <f>penilaian!R113</f>
        <v>0</v>
      </c>
      <c r="T118" s="519">
        <f>penilaian!S113</f>
        <v>0</v>
      </c>
      <c r="U118" s="505">
        <f>penilaian!T113</f>
        <v>0</v>
      </c>
      <c r="V118" s="503">
        <f>penilaian!U113</f>
        <v>0</v>
      </c>
      <c r="W118" s="505" t="str">
        <f>penilaian!V113</f>
        <v>Turi</v>
      </c>
      <c r="X118" s="505">
        <f>penilaian!W113</f>
        <v>0</v>
      </c>
      <c r="Y118" s="505">
        <f>penilaian!X113</f>
        <v>0</v>
      </c>
      <c r="Z118" s="505">
        <f>penilaian!Y113</f>
        <v>5</v>
      </c>
      <c r="AA118" s="505">
        <f>penilaian!Z113</f>
        <v>0</v>
      </c>
      <c r="AB118" s="505">
        <f>penilaian!AA113</f>
        <v>0</v>
      </c>
      <c r="AC118" s="519">
        <f>penilaian!AB113</f>
        <v>0</v>
      </c>
      <c r="AD118" s="505">
        <f>penilaian!AC113</f>
        <v>0</v>
      </c>
      <c r="AE118" s="505">
        <f>penilaian!AD113</f>
        <v>0</v>
      </c>
      <c r="AF118" s="505">
        <f>penilaian!AE113</f>
        <v>0</v>
      </c>
      <c r="AG118" s="519">
        <f>penilaian!AF113</f>
        <v>0</v>
      </c>
      <c r="AH118" s="519">
        <f>penilaian!AG113</f>
        <v>0</v>
      </c>
      <c r="AI118" s="517">
        <f>penilaian!AH113</f>
        <v>0</v>
      </c>
      <c r="AJ118" s="520">
        <f>penilaian!AI113</f>
        <v>0</v>
      </c>
      <c r="AK118" s="517">
        <f>penilaian!AJ113</f>
        <v>0</v>
      </c>
      <c r="AL118" s="517">
        <f>penilaian!AK113</f>
        <v>0</v>
      </c>
      <c r="AM118" s="517">
        <f>penilaian!AL113</f>
        <v>0</v>
      </c>
      <c r="AN118" s="520">
        <f>penilaian!AM113</f>
        <v>2750</v>
      </c>
      <c r="AO118" s="520">
        <f>penilaian!AN113</f>
        <v>13750</v>
      </c>
      <c r="AP118" s="517">
        <f>penilaian!AO113</f>
        <v>0</v>
      </c>
      <c r="AQ118" s="521">
        <f>penilaian!AP113</f>
        <v>0</v>
      </c>
      <c r="AR118" s="517">
        <f>penilaian!AQ113</f>
        <v>0</v>
      </c>
      <c r="AS118" s="517">
        <f>penilaian!AR113</f>
        <v>0</v>
      </c>
      <c r="AT118" s="517">
        <f>penilaian!AS113</f>
        <v>0</v>
      </c>
      <c r="AU118" s="517">
        <f>penilaian!AT113</f>
        <v>0</v>
      </c>
      <c r="AV118" s="517">
        <f>penilaian!AU113</f>
        <v>0</v>
      </c>
      <c r="AW118" s="521">
        <f>penilaian!AV113</f>
        <v>0</v>
      </c>
      <c r="AX118" s="521">
        <f>penilaian!AW113</f>
        <v>0</v>
      </c>
    </row>
    <row r="119" spans="1:50" ht="15.75">
      <c r="A119" s="288">
        <v>1</v>
      </c>
      <c r="B119" s="157">
        <f>penilaian!A114</f>
        <v>0</v>
      </c>
      <c r="C119" s="172">
        <f>penilaian!B114</f>
        <v>0</v>
      </c>
      <c r="D119" s="491">
        <f>penilaian!C114</f>
        <v>0</v>
      </c>
      <c r="E119" s="61">
        <f>penilaian!D114</f>
        <v>0</v>
      </c>
      <c r="F119" s="62">
        <f>penilaian!E114</f>
        <v>0</v>
      </c>
      <c r="G119" s="184">
        <f>penilaian!F114</f>
        <v>0</v>
      </c>
      <c r="H119" s="61">
        <f>penilaian!G114</f>
        <v>0</v>
      </c>
      <c r="I119" s="61">
        <f>penilaian!H114</f>
        <v>0</v>
      </c>
      <c r="J119" s="202">
        <f>penilaian!I114</f>
        <v>0</v>
      </c>
      <c r="K119" s="157">
        <f>penilaian!J114</f>
        <v>0</v>
      </c>
      <c r="L119" s="182">
        <f>penilaian!K114</f>
        <v>0</v>
      </c>
      <c r="M119" s="186">
        <f>penilaian!L114</f>
        <v>0</v>
      </c>
      <c r="N119" s="187">
        <f>penilaian!M114</f>
        <v>0</v>
      </c>
      <c r="O119" s="157">
        <f>penilaian!N114</f>
        <v>0</v>
      </c>
      <c r="P119" s="183">
        <f>penilaian!O114</f>
        <v>0</v>
      </c>
      <c r="Q119" s="516">
        <f>penilaian!P114</f>
        <v>0</v>
      </c>
      <c r="R119" s="516">
        <f>penilaian!Q114</f>
        <v>0</v>
      </c>
      <c r="S119" s="505">
        <f>penilaian!R114</f>
        <v>0</v>
      </c>
      <c r="T119" s="519">
        <f>penilaian!S114</f>
        <v>0</v>
      </c>
      <c r="U119" s="505">
        <f>penilaian!T114</f>
        <v>0</v>
      </c>
      <c r="V119" s="503">
        <f>penilaian!U114</f>
        <v>0</v>
      </c>
      <c r="W119" s="505">
        <f>penilaian!V114</f>
        <v>0</v>
      </c>
      <c r="X119" s="505">
        <f>penilaian!W114</f>
        <v>0</v>
      </c>
      <c r="Y119" s="505">
        <f>penilaian!X114</f>
        <v>0</v>
      </c>
      <c r="Z119" s="505">
        <f>penilaian!Y114</f>
        <v>0</v>
      </c>
      <c r="AA119" s="505">
        <f>penilaian!Z114</f>
        <v>0</v>
      </c>
      <c r="AB119" s="505">
        <f>penilaian!AA114</f>
        <v>0</v>
      </c>
      <c r="AC119" s="519">
        <f>penilaian!AB114</f>
        <v>0</v>
      </c>
      <c r="AD119" s="505">
        <f>penilaian!AC114</f>
        <v>0</v>
      </c>
      <c r="AE119" s="505">
        <f>penilaian!AD114</f>
        <v>0</v>
      </c>
      <c r="AF119" s="505">
        <f>penilaian!AE114</f>
        <v>0</v>
      </c>
      <c r="AG119" s="519">
        <f>penilaian!AF114</f>
        <v>0</v>
      </c>
      <c r="AH119" s="519">
        <f>penilaian!AG114</f>
        <v>0</v>
      </c>
      <c r="AI119" s="517">
        <f>penilaian!AH114</f>
        <v>0</v>
      </c>
      <c r="AJ119" s="520">
        <f>penilaian!AI114</f>
        <v>0</v>
      </c>
      <c r="AK119" s="517">
        <f>penilaian!AJ114</f>
        <v>0</v>
      </c>
      <c r="AL119" s="517">
        <f>penilaian!AK114</f>
        <v>0</v>
      </c>
      <c r="AM119" s="517">
        <f>penilaian!AL114</f>
        <v>0</v>
      </c>
      <c r="AN119" s="520">
        <f>penilaian!AM114</f>
        <v>0</v>
      </c>
      <c r="AO119" s="517">
        <f>penilaian!AN114</f>
        <v>0</v>
      </c>
      <c r="AP119" s="517">
        <f>penilaian!AO114</f>
        <v>0</v>
      </c>
      <c r="AQ119" s="521">
        <f>penilaian!AP114</f>
        <v>0</v>
      </c>
      <c r="AR119" s="517">
        <f>penilaian!AQ114</f>
        <v>0</v>
      </c>
      <c r="AS119" s="517">
        <f>penilaian!AR114</f>
        <v>0</v>
      </c>
      <c r="AT119" s="517">
        <f>penilaian!AS114</f>
        <v>0</v>
      </c>
      <c r="AU119" s="517">
        <f>penilaian!AT114</f>
        <v>0</v>
      </c>
      <c r="AV119" s="517">
        <f>penilaian!AU114</f>
        <v>0</v>
      </c>
      <c r="AW119" s="521">
        <f>penilaian!AV114</f>
        <v>0</v>
      </c>
      <c r="AX119" s="521">
        <f>penilaian!AW114</f>
        <v>0</v>
      </c>
    </row>
    <row r="120" spans="1:50" ht="31.5">
      <c r="B120" s="190">
        <f>penilaian!A115</f>
        <v>5</v>
      </c>
      <c r="C120" s="170" t="str">
        <f>penilaian!B115</f>
        <v>a.</v>
      </c>
      <c r="D120" s="491" t="str">
        <f>penilaian!C115</f>
        <v>KOKO HERYADI, ST</v>
      </c>
      <c r="E120" s="61">
        <f>penilaian!D115</f>
        <v>0</v>
      </c>
      <c r="F120" s="192">
        <f>penilaian!E115</f>
        <v>0</v>
      </c>
      <c r="G120" s="184" t="str">
        <f>penilaian!F115</f>
        <v>00005</v>
      </c>
      <c r="H120" s="170" t="str">
        <f>penilaian!G115</f>
        <v>a.</v>
      </c>
      <c r="I120" s="171" t="str">
        <f>penilaian!H115</f>
        <v>Desa Babakan</v>
      </c>
      <c r="J120" s="202">
        <f>penilaian!I115</f>
        <v>74</v>
      </c>
      <c r="K120" s="157" t="str">
        <f>penilaian!J115</f>
        <v>SHM</v>
      </c>
      <c r="L120" s="182" t="str">
        <f>penilaian!K115</f>
        <v>SHM No. 617/Desa Babakan</v>
      </c>
      <c r="M120" s="186">
        <f>penilaian!L115</f>
        <v>0</v>
      </c>
      <c r="N120" s="187">
        <f>penilaian!M115</f>
        <v>0</v>
      </c>
      <c r="O120" s="157" t="str">
        <f>penilaian!N115</f>
        <v>a.</v>
      </c>
      <c r="P120" s="196">
        <f>penilaian!O115</f>
        <v>0</v>
      </c>
      <c r="Q120" s="524">
        <f>penilaian!P115</f>
        <v>0</v>
      </c>
      <c r="R120" s="524">
        <f>penilaian!Q115</f>
        <v>0</v>
      </c>
      <c r="S120" s="505" t="str">
        <f>penilaian!R115</f>
        <v>a.</v>
      </c>
      <c r="T120" s="505" t="str">
        <f>penilaian!S115</f>
        <v>Tahunan</v>
      </c>
      <c r="U120" s="504">
        <f>penilaian!T115</f>
        <v>0</v>
      </c>
      <c r="V120" s="504">
        <f>penilaian!U115</f>
        <v>1</v>
      </c>
      <c r="W120" s="504" t="str">
        <f>penilaian!V115</f>
        <v>Lamtoro</v>
      </c>
      <c r="X120" s="504">
        <f>penilaian!W115</f>
        <v>0</v>
      </c>
      <c r="Y120" s="504">
        <f>penilaian!X115</f>
        <v>0</v>
      </c>
      <c r="Z120" s="504">
        <f>penilaian!Y115</f>
        <v>7</v>
      </c>
      <c r="AA120" s="505">
        <f>penilaian!Z115</f>
        <v>7</v>
      </c>
      <c r="AB120" s="505">
        <f>penilaian!AA115</f>
        <v>0</v>
      </c>
      <c r="AC120" s="519">
        <f>penilaian!AB115</f>
        <v>0</v>
      </c>
      <c r="AD120" s="505">
        <f>penilaian!AC115</f>
        <v>0</v>
      </c>
      <c r="AE120" s="505">
        <f>penilaian!AD115</f>
        <v>0</v>
      </c>
      <c r="AF120" s="505">
        <f>penilaian!AE115</f>
        <v>0</v>
      </c>
      <c r="AG120" s="519">
        <f>penilaian!AF115</f>
        <v>0</v>
      </c>
      <c r="AH120" s="519">
        <f>penilaian!AG115</f>
        <v>0</v>
      </c>
      <c r="AI120" s="517">
        <f>penilaian!AH115</f>
        <v>517000.00000000006</v>
      </c>
      <c r="AJ120" s="520">
        <f>penilaian!AI115</f>
        <v>38258000.000000007</v>
      </c>
      <c r="AK120" s="520">
        <f>penilaian!AJ115</f>
        <v>0</v>
      </c>
      <c r="AL120" s="520">
        <f>penilaian!AK115</f>
        <v>0</v>
      </c>
      <c r="AM120" s="517">
        <f>penilaian!AL115</f>
        <v>0</v>
      </c>
      <c r="AN120" s="520">
        <f>penilaian!AM115</f>
        <v>5050</v>
      </c>
      <c r="AO120" s="517">
        <f>penilaian!AN115</f>
        <v>35350</v>
      </c>
      <c r="AP120" s="520">
        <f>penilaian!AO115</f>
        <v>3124350</v>
      </c>
      <c r="AQ120" s="521">
        <f>penilaian!AP115</f>
        <v>41382350.000000007</v>
      </c>
      <c r="AR120" s="517">
        <f>penilaian!AQ115</f>
        <v>0</v>
      </c>
      <c r="AS120" s="522">
        <f>penilaian!AR115</f>
        <v>0</v>
      </c>
      <c r="AT120" s="523">
        <f>penilaian!AS115</f>
        <v>0</v>
      </c>
      <c r="AU120" s="522">
        <f>penilaian!AT115</f>
        <v>1912900.0000000005</v>
      </c>
      <c r="AV120" s="523">
        <f>penilaian!AU115</f>
        <v>191290.00000000003</v>
      </c>
      <c r="AW120" s="521">
        <f>penilaian!AV115</f>
        <v>2104190.0000000005</v>
      </c>
      <c r="AX120" s="521">
        <f>penilaian!AW115</f>
        <v>43487000</v>
      </c>
    </row>
    <row r="121" spans="1:50" ht="15.75">
      <c r="B121" s="157">
        <f>penilaian!A116</f>
        <v>0</v>
      </c>
      <c r="C121" s="172" t="str">
        <f>penilaian!B116</f>
        <v>b.</v>
      </c>
      <c r="D121" s="491" t="str">
        <f>penilaian!C116</f>
        <v>Sumedang, 11-08-1968</v>
      </c>
      <c r="E121" s="61">
        <f>penilaian!D116</f>
        <v>0</v>
      </c>
      <c r="F121" s="192">
        <f>penilaian!E116</f>
        <v>0</v>
      </c>
      <c r="G121" s="184">
        <f>penilaian!F116</f>
        <v>0</v>
      </c>
      <c r="H121" s="172" t="str">
        <f>penilaian!G116</f>
        <v>b.</v>
      </c>
      <c r="I121" s="172" t="str">
        <f>penilaian!H116</f>
        <v>Babakan</v>
      </c>
      <c r="J121" s="202">
        <f>penilaian!I116</f>
        <v>0</v>
      </c>
      <c r="K121" s="157">
        <f>penilaian!J116</f>
        <v>0</v>
      </c>
      <c r="L121" s="182">
        <f>penilaian!K116</f>
        <v>0</v>
      </c>
      <c r="M121" s="186">
        <f>penilaian!L116</f>
        <v>0</v>
      </c>
      <c r="N121" s="187">
        <f>penilaian!M116</f>
        <v>0</v>
      </c>
      <c r="O121" s="157" t="str">
        <f>penilaian!N116</f>
        <v>b.</v>
      </c>
      <c r="P121" s="196">
        <f>penilaian!O116</f>
        <v>0</v>
      </c>
      <c r="Q121" s="524">
        <f>penilaian!P116</f>
        <v>0</v>
      </c>
      <c r="R121" s="524">
        <f>penilaian!Q116</f>
        <v>0</v>
      </c>
      <c r="S121" s="517" t="str">
        <f>penilaian!R116</f>
        <v>b.</v>
      </c>
      <c r="T121" s="517" t="str">
        <f>penilaian!S116</f>
        <v>Musiman</v>
      </c>
      <c r="U121" s="504">
        <f>penilaian!T116</f>
        <v>8</v>
      </c>
      <c r="V121" s="504">
        <f>penilaian!U116</f>
        <v>1</v>
      </c>
      <c r="W121" s="504" t="str">
        <f>penilaian!V116</f>
        <v>Mangga</v>
      </c>
      <c r="X121" s="504">
        <f>penilaian!W116</f>
        <v>0</v>
      </c>
      <c r="Y121" s="504">
        <f>penilaian!X116</f>
        <v>10</v>
      </c>
      <c r="Z121" s="504">
        <f>penilaian!Y116</f>
        <v>0</v>
      </c>
      <c r="AA121" s="505">
        <f>penilaian!Z116</f>
        <v>10</v>
      </c>
      <c r="AB121" s="505">
        <f>penilaian!AA116</f>
        <v>0</v>
      </c>
      <c r="AC121" s="519">
        <f>penilaian!AB116</f>
        <v>0</v>
      </c>
      <c r="AD121" s="505">
        <f>penilaian!AC116</f>
        <v>0</v>
      </c>
      <c r="AE121" s="505">
        <f>penilaian!AD116</f>
        <v>0</v>
      </c>
      <c r="AF121" s="505">
        <f>penilaian!AE116</f>
        <v>0</v>
      </c>
      <c r="AG121" s="519">
        <f>penilaian!AF116</f>
        <v>0</v>
      </c>
      <c r="AH121" s="519">
        <f>penilaian!AG116</f>
        <v>0</v>
      </c>
      <c r="AI121" s="517">
        <f>penilaian!AH116</f>
        <v>0</v>
      </c>
      <c r="AJ121" s="520">
        <f>penilaian!AI116</f>
        <v>0</v>
      </c>
      <c r="AK121" s="520">
        <f>penilaian!AJ116</f>
        <v>0</v>
      </c>
      <c r="AL121" s="520">
        <f>penilaian!AK116</f>
        <v>0</v>
      </c>
      <c r="AM121" s="517">
        <f>penilaian!AL116</f>
        <v>0</v>
      </c>
      <c r="AN121" s="520">
        <f>penilaian!AM116</f>
        <v>231000</v>
      </c>
      <c r="AO121" s="517">
        <f>penilaian!AN116</f>
        <v>2310000</v>
      </c>
      <c r="AP121" s="517">
        <f>penilaian!AO116</f>
        <v>0</v>
      </c>
      <c r="AQ121" s="521">
        <f>penilaian!AP116</f>
        <v>0</v>
      </c>
      <c r="AR121" s="517">
        <f>penilaian!AQ116</f>
        <v>0</v>
      </c>
      <c r="AS121" s="517">
        <f>penilaian!AR116</f>
        <v>0</v>
      </c>
      <c r="AT121" s="517">
        <f>penilaian!AS116</f>
        <v>0</v>
      </c>
      <c r="AU121" s="517">
        <f>penilaian!AT116</f>
        <v>0</v>
      </c>
      <c r="AV121" s="517">
        <f>penilaian!AU116</f>
        <v>0</v>
      </c>
      <c r="AW121" s="521">
        <f>penilaian!AV116</f>
        <v>0</v>
      </c>
      <c r="AX121" s="521">
        <f>penilaian!AW116</f>
        <v>0</v>
      </c>
    </row>
    <row r="122" spans="1:50" ht="15.75">
      <c r="B122" s="157">
        <f>penilaian!A117</f>
        <v>0</v>
      </c>
      <c r="C122" s="172" t="str">
        <f>penilaian!B117</f>
        <v>c.</v>
      </c>
      <c r="D122" s="491" t="str">
        <f>penilaian!C117</f>
        <v>Karyawan Swasta</v>
      </c>
      <c r="E122" s="61">
        <f>penilaian!D117</f>
        <v>0</v>
      </c>
      <c r="F122" s="192">
        <f>penilaian!E117</f>
        <v>0</v>
      </c>
      <c r="G122" s="184">
        <f>penilaian!F117</f>
        <v>0</v>
      </c>
      <c r="H122" s="172" t="str">
        <f>penilaian!G117</f>
        <v>c.</v>
      </c>
      <c r="I122" s="172" t="str">
        <f>penilaian!H117</f>
        <v>Kertajati</v>
      </c>
      <c r="J122" s="202">
        <f>penilaian!I117</f>
        <v>0</v>
      </c>
      <c r="K122" s="157">
        <f>penilaian!J117</f>
        <v>0</v>
      </c>
      <c r="L122" s="182">
        <f>penilaian!K117</f>
        <v>0</v>
      </c>
      <c r="M122" s="186">
        <f>penilaian!L117</f>
        <v>0</v>
      </c>
      <c r="N122" s="187">
        <f>penilaian!M117</f>
        <v>0</v>
      </c>
      <c r="O122" s="157" t="str">
        <f>penilaian!N117</f>
        <v>c.</v>
      </c>
      <c r="P122" s="188">
        <f>penilaian!O117</f>
        <v>0</v>
      </c>
      <c r="Q122" s="516">
        <f>penilaian!P117</f>
        <v>0</v>
      </c>
      <c r="R122" s="516">
        <f>penilaian!Q117</f>
        <v>0</v>
      </c>
      <c r="S122" s="505">
        <f>penilaian!R117</f>
        <v>0</v>
      </c>
      <c r="T122" s="505">
        <f>penilaian!S117</f>
        <v>0</v>
      </c>
      <c r="U122" s="505">
        <f>penilaian!T117</f>
        <v>0</v>
      </c>
      <c r="V122" s="503">
        <f>penilaian!U117</f>
        <v>2</v>
      </c>
      <c r="W122" s="505" t="str">
        <f>penilaian!V117</f>
        <v>Kelapa</v>
      </c>
      <c r="X122" s="505">
        <f>penilaian!W117</f>
        <v>0</v>
      </c>
      <c r="Y122" s="505">
        <f>penilaian!X117</f>
        <v>1</v>
      </c>
      <c r="Z122" s="505">
        <f>penilaian!Y117</f>
        <v>0</v>
      </c>
      <c r="AA122" s="505">
        <f>penilaian!Z117</f>
        <v>1</v>
      </c>
      <c r="AB122" s="505">
        <f>penilaian!AA117</f>
        <v>0</v>
      </c>
      <c r="AC122" s="519">
        <f>penilaian!AB117</f>
        <v>0</v>
      </c>
      <c r="AD122" s="505">
        <f>penilaian!AC117</f>
        <v>0</v>
      </c>
      <c r="AE122" s="505">
        <f>penilaian!AD117</f>
        <v>0</v>
      </c>
      <c r="AF122" s="505">
        <f>penilaian!AE117</f>
        <v>0</v>
      </c>
      <c r="AG122" s="519">
        <f>penilaian!AF117</f>
        <v>0</v>
      </c>
      <c r="AH122" s="519">
        <f>penilaian!AG117</f>
        <v>0</v>
      </c>
      <c r="AI122" s="517">
        <f>penilaian!AH117</f>
        <v>0</v>
      </c>
      <c r="AJ122" s="520">
        <f>penilaian!AI117</f>
        <v>0</v>
      </c>
      <c r="AK122" s="520">
        <f>penilaian!AJ117</f>
        <v>0</v>
      </c>
      <c r="AL122" s="520">
        <f>penilaian!AK117</f>
        <v>0</v>
      </c>
      <c r="AM122" s="517">
        <f>penilaian!AL117</f>
        <v>0</v>
      </c>
      <c r="AN122" s="520">
        <f>penilaian!AM117</f>
        <v>40000</v>
      </c>
      <c r="AO122" s="520">
        <f>penilaian!AN117</f>
        <v>40000</v>
      </c>
      <c r="AP122" s="517">
        <f>penilaian!AO117</f>
        <v>0</v>
      </c>
      <c r="AQ122" s="521">
        <f>penilaian!AP117</f>
        <v>0</v>
      </c>
      <c r="AR122" s="517">
        <f>penilaian!AQ117</f>
        <v>0</v>
      </c>
      <c r="AS122" s="517">
        <f>penilaian!AR117</f>
        <v>0</v>
      </c>
      <c r="AT122" s="517">
        <f>penilaian!AS117</f>
        <v>0</v>
      </c>
      <c r="AU122" s="517">
        <f>penilaian!AT117</f>
        <v>0</v>
      </c>
      <c r="AV122" s="517">
        <f>penilaian!AU117</f>
        <v>0</v>
      </c>
      <c r="AW122" s="521">
        <f>penilaian!AV117</f>
        <v>0</v>
      </c>
      <c r="AX122" s="521">
        <f>penilaian!AW117</f>
        <v>0</v>
      </c>
    </row>
    <row r="123" spans="1:50" ht="63">
      <c r="B123" s="157">
        <f>penilaian!A118</f>
        <v>0</v>
      </c>
      <c r="C123" s="172" t="str">
        <f>penilaian!B118</f>
        <v>d.</v>
      </c>
      <c r="D123" s="491" t="str">
        <f>penilaian!C118</f>
        <v>Komp. Permata Biru Blok W-2 No. 109 RT. 2 RW. 29 Ds. Cimekar Kec. Cileunyi Kab. Soreang</v>
      </c>
      <c r="E123" s="61">
        <f>penilaian!D118</f>
        <v>0</v>
      </c>
      <c r="F123" s="192">
        <f>penilaian!E118</f>
        <v>0</v>
      </c>
      <c r="G123" s="184">
        <f>penilaian!F118</f>
        <v>0</v>
      </c>
      <c r="H123" s="61">
        <f>penilaian!G118</f>
        <v>0</v>
      </c>
      <c r="I123" s="61">
        <f>penilaian!H118</f>
        <v>0</v>
      </c>
      <c r="J123" s="202">
        <f>penilaian!I118</f>
        <v>0</v>
      </c>
      <c r="K123" s="157">
        <f>penilaian!J118</f>
        <v>0</v>
      </c>
      <c r="L123" s="182">
        <f>penilaian!K118</f>
        <v>0</v>
      </c>
      <c r="M123" s="186">
        <f>penilaian!L118</f>
        <v>0</v>
      </c>
      <c r="N123" s="187">
        <f>penilaian!M118</f>
        <v>0</v>
      </c>
      <c r="O123" s="157">
        <f>penilaian!N118</f>
        <v>0</v>
      </c>
      <c r="P123" s="188">
        <f>penilaian!O118</f>
        <v>0</v>
      </c>
      <c r="Q123" s="516">
        <f>penilaian!P118</f>
        <v>0</v>
      </c>
      <c r="R123" s="516">
        <f>penilaian!Q118</f>
        <v>0</v>
      </c>
      <c r="S123" s="505">
        <f>penilaian!R118</f>
        <v>0</v>
      </c>
      <c r="T123" s="519">
        <f>penilaian!S118</f>
        <v>0</v>
      </c>
      <c r="U123" s="505">
        <f>penilaian!T118</f>
        <v>0</v>
      </c>
      <c r="V123" s="503">
        <f>penilaian!U118</f>
        <v>3</v>
      </c>
      <c r="W123" s="505" t="str">
        <f>penilaian!V118</f>
        <v>Sarikaya</v>
      </c>
      <c r="X123" s="505">
        <f>penilaian!W118</f>
        <v>0</v>
      </c>
      <c r="Y123" s="505">
        <f>penilaian!X118</f>
        <v>0</v>
      </c>
      <c r="Z123" s="505">
        <f>penilaian!Y118</f>
        <v>15</v>
      </c>
      <c r="AA123" s="505">
        <f>penilaian!Z118</f>
        <v>15</v>
      </c>
      <c r="AB123" s="505">
        <f>penilaian!AA118</f>
        <v>0</v>
      </c>
      <c r="AC123" s="519">
        <f>penilaian!AB118</f>
        <v>0</v>
      </c>
      <c r="AD123" s="505">
        <f>penilaian!AC118</f>
        <v>0</v>
      </c>
      <c r="AE123" s="505">
        <f>penilaian!AD118</f>
        <v>0</v>
      </c>
      <c r="AF123" s="505">
        <f>penilaian!AE118</f>
        <v>0</v>
      </c>
      <c r="AG123" s="519">
        <f>penilaian!AF118</f>
        <v>0</v>
      </c>
      <c r="AH123" s="519">
        <f>penilaian!AG118</f>
        <v>0</v>
      </c>
      <c r="AI123" s="517">
        <f>penilaian!AH118</f>
        <v>0</v>
      </c>
      <c r="AJ123" s="520">
        <f>penilaian!AI118</f>
        <v>0</v>
      </c>
      <c r="AK123" s="520">
        <f>penilaian!AJ118</f>
        <v>0</v>
      </c>
      <c r="AL123" s="520">
        <f>penilaian!AK118</f>
        <v>0</v>
      </c>
      <c r="AM123" s="517">
        <f>penilaian!AL118</f>
        <v>0</v>
      </c>
      <c r="AN123" s="517">
        <f>penilaian!AM118</f>
        <v>3050</v>
      </c>
      <c r="AO123" s="517">
        <f>penilaian!AN118</f>
        <v>45750</v>
      </c>
      <c r="AP123" s="517">
        <f>penilaian!AO118</f>
        <v>0</v>
      </c>
      <c r="AQ123" s="521">
        <f>penilaian!AP118</f>
        <v>0</v>
      </c>
      <c r="AR123" s="517">
        <f>penilaian!AQ118</f>
        <v>0</v>
      </c>
      <c r="AS123" s="517">
        <f>penilaian!AR118</f>
        <v>0</v>
      </c>
      <c r="AT123" s="517">
        <f>penilaian!AS118</f>
        <v>0</v>
      </c>
      <c r="AU123" s="517">
        <f>penilaian!AT118</f>
        <v>0</v>
      </c>
      <c r="AV123" s="517">
        <f>penilaian!AU118</f>
        <v>0</v>
      </c>
      <c r="AW123" s="521">
        <f>penilaian!AV118</f>
        <v>0</v>
      </c>
      <c r="AX123" s="521">
        <f>penilaian!AW118</f>
        <v>0</v>
      </c>
    </row>
    <row r="124" spans="1:50" ht="15.75">
      <c r="B124" s="157">
        <f>penilaian!A119</f>
        <v>0</v>
      </c>
      <c r="C124" s="172" t="str">
        <f>penilaian!B119</f>
        <v>e.</v>
      </c>
      <c r="D124" s="492" t="str">
        <f>penilaian!C119</f>
        <v>3204051108680014</v>
      </c>
      <c r="E124" s="61">
        <f>penilaian!D119</f>
        <v>0</v>
      </c>
      <c r="F124" s="192">
        <f>penilaian!E119</f>
        <v>0</v>
      </c>
      <c r="G124" s="184">
        <f>penilaian!F119</f>
        <v>0</v>
      </c>
      <c r="H124" s="61">
        <f>penilaian!G119</f>
        <v>0</v>
      </c>
      <c r="I124" s="61">
        <f>penilaian!H119</f>
        <v>0</v>
      </c>
      <c r="J124" s="202">
        <f>penilaian!I119</f>
        <v>0</v>
      </c>
      <c r="K124" s="157">
        <f>penilaian!J119</f>
        <v>0</v>
      </c>
      <c r="L124" s="182">
        <f>penilaian!K119</f>
        <v>0</v>
      </c>
      <c r="M124" s="186">
        <f>penilaian!L119</f>
        <v>0</v>
      </c>
      <c r="N124" s="187">
        <f>penilaian!M119</f>
        <v>0</v>
      </c>
      <c r="O124" s="157">
        <f>penilaian!N119</f>
        <v>0</v>
      </c>
      <c r="P124" s="183">
        <f>penilaian!O119</f>
        <v>0</v>
      </c>
      <c r="Q124" s="516">
        <f>penilaian!P119</f>
        <v>0</v>
      </c>
      <c r="R124" s="516">
        <f>penilaian!Q119</f>
        <v>0</v>
      </c>
      <c r="S124" s="505">
        <f>penilaian!R119</f>
        <v>0</v>
      </c>
      <c r="T124" s="504">
        <f>penilaian!S119</f>
        <v>0</v>
      </c>
      <c r="U124" s="504">
        <f>penilaian!T119</f>
        <v>0</v>
      </c>
      <c r="V124" s="504">
        <f>penilaian!U119</f>
        <v>4</v>
      </c>
      <c r="W124" s="504" t="str">
        <f>penilaian!V119</f>
        <v>Nangka</v>
      </c>
      <c r="X124" s="504">
        <f>penilaian!W119</f>
        <v>0</v>
      </c>
      <c r="Y124" s="504">
        <f>penilaian!X119</f>
        <v>0</v>
      </c>
      <c r="Z124" s="504">
        <f>penilaian!Y119</f>
        <v>5</v>
      </c>
      <c r="AA124" s="504">
        <f>penilaian!Z119</f>
        <v>5</v>
      </c>
      <c r="AB124" s="505">
        <f>penilaian!AA119</f>
        <v>0</v>
      </c>
      <c r="AC124" s="519">
        <f>penilaian!AB119</f>
        <v>0</v>
      </c>
      <c r="AD124" s="505">
        <f>penilaian!AC119</f>
        <v>0</v>
      </c>
      <c r="AE124" s="505">
        <f>penilaian!AD119</f>
        <v>0</v>
      </c>
      <c r="AF124" s="505">
        <f>penilaian!AE119</f>
        <v>0</v>
      </c>
      <c r="AG124" s="519">
        <f>penilaian!AF119</f>
        <v>0</v>
      </c>
      <c r="AH124" s="519">
        <f>penilaian!AG119</f>
        <v>0</v>
      </c>
      <c r="AI124" s="517">
        <f>penilaian!AH119</f>
        <v>0</v>
      </c>
      <c r="AJ124" s="520">
        <f>penilaian!AI119</f>
        <v>0</v>
      </c>
      <c r="AK124" s="520">
        <f>penilaian!AJ119</f>
        <v>0</v>
      </c>
      <c r="AL124" s="520">
        <f>penilaian!AK119</f>
        <v>0</v>
      </c>
      <c r="AM124" s="517">
        <f>penilaian!AL119</f>
        <v>0</v>
      </c>
      <c r="AN124" s="517">
        <f>penilaian!AM119</f>
        <v>41250</v>
      </c>
      <c r="AO124" s="517">
        <f>penilaian!AN119</f>
        <v>206250</v>
      </c>
      <c r="AP124" s="517">
        <f>penilaian!AO119</f>
        <v>0</v>
      </c>
      <c r="AQ124" s="521">
        <f>penilaian!AP119</f>
        <v>0</v>
      </c>
      <c r="AR124" s="517">
        <f>penilaian!AQ119</f>
        <v>0</v>
      </c>
      <c r="AS124" s="517">
        <f>penilaian!AR119</f>
        <v>0</v>
      </c>
      <c r="AT124" s="517">
        <f>penilaian!AS119</f>
        <v>0</v>
      </c>
      <c r="AU124" s="517">
        <f>penilaian!AT119</f>
        <v>0</v>
      </c>
      <c r="AV124" s="517">
        <f>penilaian!AU119</f>
        <v>0</v>
      </c>
      <c r="AW124" s="521">
        <f>penilaian!AV119</f>
        <v>0</v>
      </c>
      <c r="AX124" s="521">
        <f>penilaian!AW119</f>
        <v>0</v>
      </c>
    </row>
    <row r="125" spans="1:50" ht="15.75">
      <c r="B125" s="190">
        <f>penilaian!A120</f>
        <v>0</v>
      </c>
      <c r="C125" s="170">
        <f>penilaian!B120</f>
        <v>0</v>
      </c>
      <c r="D125" s="491">
        <f>penilaian!C120</f>
        <v>0</v>
      </c>
      <c r="E125" s="170">
        <f>penilaian!D120</f>
        <v>0</v>
      </c>
      <c r="F125" s="172">
        <f>penilaian!E120</f>
        <v>0</v>
      </c>
      <c r="G125" s="184">
        <f>penilaian!F120</f>
        <v>0</v>
      </c>
      <c r="H125" s="170">
        <f>penilaian!G120</f>
        <v>0</v>
      </c>
      <c r="I125" s="171">
        <f>penilaian!H120</f>
        <v>0</v>
      </c>
      <c r="J125" s="202">
        <f>penilaian!I120</f>
        <v>0</v>
      </c>
      <c r="K125" s="157">
        <f>penilaian!J120</f>
        <v>0</v>
      </c>
      <c r="L125" s="182">
        <f>penilaian!K120</f>
        <v>0</v>
      </c>
      <c r="M125" s="186">
        <f>penilaian!L120</f>
        <v>0</v>
      </c>
      <c r="N125" s="187">
        <f>penilaian!M120</f>
        <v>0</v>
      </c>
      <c r="O125" s="157">
        <f>penilaian!N120</f>
        <v>0</v>
      </c>
      <c r="P125" s="188">
        <f>penilaian!O120</f>
        <v>0</v>
      </c>
      <c r="Q125" s="516">
        <f>penilaian!P120</f>
        <v>0</v>
      </c>
      <c r="R125" s="516">
        <f>penilaian!Q120</f>
        <v>0</v>
      </c>
      <c r="S125" s="505">
        <f>penilaian!R120</f>
        <v>0</v>
      </c>
      <c r="T125" s="505">
        <f>penilaian!S120</f>
        <v>0</v>
      </c>
      <c r="U125" s="504">
        <f>penilaian!T120</f>
        <v>0</v>
      </c>
      <c r="V125" s="504">
        <f>penilaian!U120</f>
        <v>5</v>
      </c>
      <c r="W125" s="504" t="str">
        <f>penilaian!V120</f>
        <v>Pisang</v>
      </c>
      <c r="X125" s="504">
        <f>penilaian!W120</f>
        <v>0</v>
      </c>
      <c r="Y125" s="504">
        <f>penilaian!X120</f>
        <v>20</v>
      </c>
      <c r="Z125" s="504">
        <f>penilaian!Y120</f>
        <v>0</v>
      </c>
      <c r="AA125" s="505">
        <f>penilaian!Z120</f>
        <v>20</v>
      </c>
      <c r="AB125" s="505">
        <f>penilaian!AA120</f>
        <v>0</v>
      </c>
      <c r="AC125" s="519">
        <f>penilaian!AB120</f>
        <v>0</v>
      </c>
      <c r="AD125" s="505">
        <f>penilaian!AC120</f>
        <v>0</v>
      </c>
      <c r="AE125" s="505">
        <f>penilaian!AD120</f>
        <v>0</v>
      </c>
      <c r="AF125" s="505">
        <f>penilaian!AE120</f>
        <v>0</v>
      </c>
      <c r="AG125" s="519">
        <f>penilaian!AF120</f>
        <v>0</v>
      </c>
      <c r="AH125" s="519">
        <f>penilaian!AG120</f>
        <v>0</v>
      </c>
      <c r="AI125" s="517">
        <f>penilaian!AH120</f>
        <v>0</v>
      </c>
      <c r="AJ125" s="520">
        <f>penilaian!AI120</f>
        <v>0</v>
      </c>
      <c r="AK125" s="520">
        <f>penilaian!AJ120</f>
        <v>0</v>
      </c>
      <c r="AL125" s="520">
        <f>penilaian!AK120</f>
        <v>0</v>
      </c>
      <c r="AM125" s="517">
        <f>penilaian!AL120</f>
        <v>0</v>
      </c>
      <c r="AN125" s="520">
        <f>penilaian!AM120</f>
        <v>15000</v>
      </c>
      <c r="AO125" s="520">
        <f>penilaian!AN120</f>
        <v>300000</v>
      </c>
      <c r="AP125" s="520">
        <f>penilaian!AO120</f>
        <v>0</v>
      </c>
      <c r="AQ125" s="521">
        <f>penilaian!AP120</f>
        <v>0</v>
      </c>
      <c r="AR125" s="517">
        <f>penilaian!AQ120</f>
        <v>0</v>
      </c>
      <c r="AS125" s="522">
        <f>penilaian!AR120</f>
        <v>0</v>
      </c>
      <c r="AT125" s="523">
        <f>penilaian!AS120</f>
        <v>0</v>
      </c>
      <c r="AU125" s="522">
        <f>penilaian!AT120</f>
        <v>0</v>
      </c>
      <c r="AV125" s="523">
        <f>penilaian!AU120</f>
        <v>0</v>
      </c>
      <c r="AW125" s="521">
        <f>penilaian!AV120</f>
        <v>0</v>
      </c>
      <c r="AX125" s="521">
        <f>penilaian!AW120</f>
        <v>0</v>
      </c>
    </row>
    <row r="126" spans="1:50" ht="15.75">
      <c r="B126" s="157">
        <f>penilaian!A121</f>
        <v>0</v>
      </c>
      <c r="C126" s="172">
        <f>penilaian!B121</f>
        <v>0</v>
      </c>
      <c r="D126" s="491">
        <f>penilaian!C121</f>
        <v>0</v>
      </c>
      <c r="E126" s="172">
        <f>penilaian!D121</f>
        <v>0</v>
      </c>
      <c r="F126" s="171">
        <f>penilaian!E121</f>
        <v>0</v>
      </c>
      <c r="G126" s="184">
        <f>penilaian!F121</f>
        <v>0</v>
      </c>
      <c r="H126" s="172">
        <f>penilaian!G121</f>
        <v>0</v>
      </c>
      <c r="I126" s="172">
        <f>penilaian!H121</f>
        <v>0</v>
      </c>
      <c r="J126" s="202">
        <f>penilaian!I121</f>
        <v>0</v>
      </c>
      <c r="K126" s="157">
        <f>penilaian!J121</f>
        <v>0</v>
      </c>
      <c r="L126" s="182">
        <f>penilaian!K121</f>
        <v>0</v>
      </c>
      <c r="M126" s="186">
        <f>penilaian!L121</f>
        <v>0</v>
      </c>
      <c r="N126" s="187">
        <f>penilaian!M121</f>
        <v>0</v>
      </c>
      <c r="O126" s="157">
        <f>penilaian!N121</f>
        <v>0</v>
      </c>
      <c r="P126" s="183">
        <f>penilaian!O121</f>
        <v>0</v>
      </c>
      <c r="Q126" s="516">
        <f>penilaian!P121</f>
        <v>0</v>
      </c>
      <c r="R126" s="516">
        <f>penilaian!Q121</f>
        <v>0</v>
      </c>
      <c r="S126" s="517">
        <f>penilaian!R121</f>
        <v>0</v>
      </c>
      <c r="T126" s="517">
        <f>penilaian!S121</f>
        <v>0</v>
      </c>
      <c r="U126" s="504">
        <f>penilaian!T121</f>
        <v>0</v>
      </c>
      <c r="V126" s="504">
        <f>penilaian!U121</f>
        <v>6</v>
      </c>
      <c r="W126" s="504" t="str">
        <f>penilaian!V121</f>
        <v>Talas</v>
      </c>
      <c r="X126" s="504">
        <f>penilaian!W121</f>
        <v>0</v>
      </c>
      <c r="Y126" s="504">
        <f>penilaian!X121</f>
        <v>150</v>
      </c>
      <c r="Z126" s="504">
        <f>penilaian!Y121</f>
        <v>0</v>
      </c>
      <c r="AA126" s="505">
        <f>penilaian!Z121</f>
        <v>150</v>
      </c>
      <c r="AB126" s="505">
        <f>penilaian!AA121</f>
        <v>0</v>
      </c>
      <c r="AC126" s="519">
        <f>penilaian!AB121</f>
        <v>0</v>
      </c>
      <c r="AD126" s="505">
        <f>penilaian!AC121</f>
        <v>0</v>
      </c>
      <c r="AE126" s="505">
        <f>penilaian!AD121</f>
        <v>0</v>
      </c>
      <c r="AF126" s="505">
        <f>penilaian!AE121</f>
        <v>0</v>
      </c>
      <c r="AG126" s="519">
        <f>penilaian!AF121</f>
        <v>0</v>
      </c>
      <c r="AH126" s="519">
        <f>penilaian!AG121</f>
        <v>0</v>
      </c>
      <c r="AI126" s="517">
        <f>penilaian!AH121</f>
        <v>0</v>
      </c>
      <c r="AJ126" s="520">
        <f>penilaian!AI121</f>
        <v>0</v>
      </c>
      <c r="AK126" s="520">
        <f>penilaian!AJ121</f>
        <v>0</v>
      </c>
      <c r="AL126" s="520">
        <f>penilaian!AK121</f>
        <v>0</v>
      </c>
      <c r="AM126" s="517">
        <f>penilaian!AL121</f>
        <v>0</v>
      </c>
      <c r="AN126" s="520">
        <f>penilaian!AM121</f>
        <v>375</v>
      </c>
      <c r="AO126" s="520">
        <f>penilaian!AN121</f>
        <v>56250</v>
      </c>
      <c r="AP126" s="517">
        <f>penilaian!AO121</f>
        <v>0</v>
      </c>
      <c r="AQ126" s="521">
        <f>penilaian!AP121</f>
        <v>0</v>
      </c>
      <c r="AR126" s="517">
        <f>penilaian!AQ121</f>
        <v>0</v>
      </c>
      <c r="AS126" s="517">
        <f>penilaian!AR121</f>
        <v>0</v>
      </c>
      <c r="AT126" s="517">
        <f>penilaian!AS121</f>
        <v>0</v>
      </c>
      <c r="AU126" s="517">
        <f>penilaian!AT121</f>
        <v>0</v>
      </c>
      <c r="AV126" s="517">
        <f>penilaian!AU121</f>
        <v>0</v>
      </c>
      <c r="AW126" s="521">
        <f>penilaian!AV121</f>
        <v>0</v>
      </c>
      <c r="AX126" s="521">
        <f>penilaian!AW121</f>
        <v>0</v>
      </c>
    </row>
    <row r="127" spans="1:50" ht="15.75">
      <c r="B127" s="157">
        <f>penilaian!A122</f>
        <v>0</v>
      </c>
      <c r="C127" s="172">
        <f>penilaian!B122</f>
        <v>0</v>
      </c>
      <c r="D127" s="491">
        <f>penilaian!C122</f>
        <v>0</v>
      </c>
      <c r="E127" s="172">
        <f>penilaian!D122</f>
        <v>0</v>
      </c>
      <c r="F127" s="172">
        <f>penilaian!E122</f>
        <v>0</v>
      </c>
      <c r="G127" s="184">
        <f>penilaian!F122</f>
        <v>0</v>
      </c>
      <c r="H127" s="172">
        <f>penilaian!G122</f>
        <v>0</v>
      </c>
      <c r="I127" s="172">
        <f>penilaian!H122</f>
        <v>0</v>
      </c>
      <c r="J127" s="202">
        <f>penilaian!I122</f>
        <v>0</v>
      </c>
      <c r="K127" s="157">
        <f>penilaian!J122</f>
        <v>0</v>
      </c>
      <c r="L127" s="182">
        <f>penilaian!K122</f>
        <v>0</v>
      </c>
      <c r="M127" s="186">
        <f>penilaian!L122</f>
        <v>0</v>
      </c>
      <c r="N127" s="187">
        <f>penilaian!M122</f>
        <v>0</v>
      </c>
      <c r="O127" s="61">
        <f>penilaian!N122</f>
        <v>0</v>
      </c>
      <c r="P127" s="183">
        <f>penilaian!O122</f>
        <v>0</v>
      </c>
      <c r="Q127" s="516">
        <f>penilaian!P122</f>
        <v>0</v>
      </c>
      <c r="R127" s="516">
        <f>penilaian!Q122</f>
        <v>0</v>
      </c>
      <c r="S127" s="517">
        <f>penilaian!R122</f>
        <v>0</v>
      </c>
      <c r="T127" s="517">
        <f>penilaian!S122</f>
        <v>0</v>
      </c>
      <c r="U127" s="505">
        <f>penilaian!T122</f>
        <v>0</v>
      </c>
      <c r="V127" s="503">
        <f>penilaian!U122</f>
        <v>7</v>
      </c>
      <c r="W127" s="505" t="str">
        <f>penilaian!V122</f>
        <v>Sereh</v>
      </c>
      <c r="X127" s="505">
        <f>penilaian!W122</f>
        <v>0</v>
      </c>
      <c r="Y127" s="505">
        <f>penilaian!X122</f>
        <v>100</v>
      </c>
      <c r="Z127" s="505">
        <f>penilaian!Y122</f>
        <v>0</v>
      </c>
      <c r="AA127" s="505">
        <f>penilaian!Z122</f>
        <v>100</v>
      </c>
      <c r="AB127" s="505">
        <f>penilaian!AA122</f>
        <v>0</v>
      </c>
      <c r="AC127" s="519">
        <f>penilaian!AB122</f>
        <v>0</v>
      </c>
      <c r="AD127" s="505">
        <f>penilaian!AC122</f>
        <v>0</v>
      </c>
      <c r="AE127" s="505">
        <f>penilaian!AD122</f>
        <v>0</v>
      </c>
      <c r="AF127" s="505">
        <f>penilaian!AE122</f>
        <v>0</v>
      </c>
      <c r="AG127" s="519">
        <f>penilaian!AF122</f>
        <v>0</v>
      </c>
      <c r="AH127" s="519">
        <f>penilaian!AG122</f>
        <v>0</v>
      </c>
      <c r="AI127" s="517">
        <f>penilaian!AH122</f>
        <v>0</v>
      </c>
      <c r="AJ127" s="520">
        <f>penilaian!AI122</f>
        <v>0</v>
      </c>
      <c r="AK127" s="517">
        <f>penilaian!AJ122</f>
        <v>0</v>
      </c>
      <c r="AL127" s="517">
        <f>penilaian!AK122</f>
        <v>0</v>
      </c>
      <c r="AM127" s="517">
        <f>penilaian!AL122</f>
        <v>0</v>
      </c>
      <c r="AN127" s="517">
        <f>penilaian!AM122</f>
        <v>825</v>
      </c>
      <c r="AO127" s="520">
        <f>penilaian!AN122</f>
        <v>82500</v>
      </c>
      <c r="AP127" s="517">
        <f>penilaian!AO122</f>
        <v>0</v>
      </c>
      <c r="AQ127" s="521">
        <f>penilaian!AP122</f>
        <v>0</v>
      </c>
      <c r="AR127" s="517">
        <f>penilaian!AQ122</f>
        <v>0</v>
      </c>
      <c r="AS127" s="517">
        <f>penilaian!AR122</f>
        <v>0</v>
      </c>
      <c r="AT127" s="517">
        <f>penilaian!AS122</f>
        <v>0</v>
      </c>
      <c r="AU127" s="517">
        <f>penilaian!AT122</f>
        <v>0</v>
      </c>
      <c r="AV127" s="517">
        <f>penilaian!AU122</f>
        <v>0</v>
      </c>
      <c r="AW127" s="521">
        <f>penilaian!AV122</f>
        <v>0</v>
      </c>
      <c r="AX127" s="521">
        <f>penilaian!AW122</f>
        <v>0</v>
      </c>
    </row>
    <row r="128" spans="1:50" ht="15.75">
      <c r="B128" s="157">
        <f>penilaian!A123</f>
        <v>0</v>
      </c>
      <c r="C128" s="172">
        <f>penilaian!B123</f>
        <v>0</v>
      </c>
      <c r="D128" s="491">
        <f>penilaian!C123</f>
        <v>0</v>
      </c>
      <c r="E128" s="172">
        <f>penilaian!D123</f>
        <v>0</v>
      </c>
      <c r="F128" s="171">
        <f>penilaian!E123</f>
        <v>0</v>
      </c>
      <c r="G128" s="184">
        <f>penilaian!F123</f>
        <v>0</v>
      </c>
      <c r="H128" s="61">
        <f>penilaian!G123</f>
        <v>0</v>
      </c>
      <c r="I128" s="61">
        <f>penilaian!H123</f>
        <v>0</v>
      </c>
      <c r="J128" s="202">
        <f>penilaian!I123</f>
        <v>0</v>
      </c>
      <c r="K128" s="157">
        <f>penilaian!J123</f>
        <v>0</v>
      </c>
      <c r="L128" s="182">
        <f>penilaian!K123</f>
        <v>0</v>
      </c>
      <c r="M128" s="186">
        <f>penilaian!L123</f>
        <v>0</v>
      </c>
      <c r="N128" s="187">
        <f>penilaian!M123</f>
        <v>0</v>
      </c>
      <c r="O128" s="61">
        <f>penilaian!N123</f>
        <v>0</v>
      </c>
      <c r="P128" s="183">
        <f>penilaian!O123</f>
        <v>0</v>
      </c>
      <c r="Q128" s="516">
        <f>penilaian!P123</f>
        <v>0</v>
      </c>
      <c r="R128" s="516">
        <f>penilaian!Q123</f>
        <v>0</v>
      </c>
      <c r="S128" s="505">
        <f>penilaian!R123</f>
        <v>0</v>
      </c>
      <c r="T128" s="505">
        <f>penilaian!S123</f>
        <v>0</v>
      </c>
      <c r="U128" s="505">
        <f>penilaian!T123</f>
        <v>0</v>
      </c>
      <c r="V128" s="504">
        <f>penilaian!U123</f>
        <v>8</v>
      </c>
      <c r="W128" s="519" t="str">
        <f>penilaian!V123</f>
        <v>Kunyit</v>
      </c>
      <c r="X128" s="505">
        <f>penilaian!W123</f>
        <v>0</v>
      </c>
      <c r="Y128" s="505">
        <f>penilaian!X123</f>
        <v>0</v>
      </c>
      <c r="Z128" s="505">
        <f>penilaian!Y123</f>
        <v>50</v>
      </c>
      <c r="AA128" s="505">
        <f>penilaian!Z123</f>
        <v>50</v>
      </c>
      <c r="AB128" s="505">
        <f>penilaian!AA123</f>
        <v>0</v>
      </c>
      <c r="AC128" s="519">
        <f>penilaian!AB123</f>
        <v>0</v>
      </c>
      <c r="AD128" s="505">
        <f>penilaian!AC123</f>
        <v>0</v>
      </c>
      <c r="AE128" s="505">
        <f>penilaian!AD123</f>
        <v>0</v>
      </c>
      <c r="AF128" s="505">
        <f>penilaian!AE123</f>
        <v>0</v>
      </c>
      <c r="AG128" s="519">
        <f>penilaian!AF123</f>
        <v>0</v>
      </c>
      <c r="AH128" s="519">
        <f>penilaian!AG123</f>
        <v>0</v>
      </c>
      <c r="AI128" s="517">
        <f>penilaian!AH123</f>
        <v>0</v>
      </c>
      <c r="AJ128" s="520">
        <f>penilaian!AI123</f>
        <v>0</v>
      </c>
      <c r="AK128" s="517">
        <f>penilaian!AJ123</f>
        <v>0</v>
      </c>
      <c r="AL128" s="517">
        <f>penilaian!AK123</f>
        <v>0</v>
      </c>
      <c r="AM128" s="517">
        <f>penilaian!AL123</f>
        <v>0</v>
      </c>
      <c r="AN128" s="520">
        <f>penilaian!AM123</f>
        <v>965</v>
      </c>
      <c r="AO128" s="520">
        <f>penilaian!AN123</f>
        <v>48250</v>
      </c>
      <c r="AP128" s="517">
        <f>penilaian!AO123</f>
        <v>0</v>
      </c>
      <c r="AQ128" s="521">
        <f>penilaian!AP123</f>
        <v>0</v>
      </c>
      <c r="AR128" s="517">
        <f>penilaian!AQ123</f>
        <v>0</v>
      </c>
      <c r="AS128" s="517">
        <f>penilaian!AR123</f>
        <v>0</v>
      </c>
      <c r="AT128" s="517">
        <f>penilaian!AS123</f>
        <v>0</v>
      </c>
      <c r="AU128" s="517">
        <f>penilaian!AT123</f>
        <v>0</v>
      </c>
      <c r="AV128" s="517">
        <f>penilaian!AU123</f>
        <v>0</v>
      </c>
      <c r="AW128" s="521">
        <f>penilaian!AV123</f>
        <v>0</v>
      </c>
      <c r="AX128" s="521">
        <f>penilaian!AW123</f>
        <v>0</v>
      </c>
    </row>
    <row r="129" spans="2:50" ht="47.25">
      <c r="B129" s="157">
        <f>penilaian!A124</f>
        <v>6</v>
      </c>
      <c r="C129" s="172" t="str">
        <f>penilaian!B124</f>
        <v>a.</v>
      </c>
      <c r="D129" s="492" t="str">
        <f>penilaian!C124</f>
        <v>HENI ZUHAENI</v>
      </c>
      <c r="E129" s="172">
        <f>penilaian!D124</f>
        <v>0</v>
      </c>
      <c r="F129" s="194">
        <f>penilaian!E124</f>
        <v>0</v>
      </c>
      <c r="G129" s="184" t="str">
        <f>penilaian!F124</f>
        <v>00006</v>
      </c>
      <c r="H129" s="61" t="str">
        <f>penilaian!G124</f>
        <v>a.</v>
      </c>
      <c r="I129" s="61" t="str">
        <f>penilaian!H124</f>
        <v>Blok Sukamaju</v>
      </c>
      <c r="J129" s="202">
        <f>penilaian!I124</f>
        <v>301</v>
      </c>
      <c r="K129" s="157" t="str">
        <f>penilaian!J124</f>
        <v>SHM</v>
      </c>
      <c r="L129" s="182" t="str">
        <f>penilaian!K124</f>
        <v>SHM No. 615/Desa Babakan a.n HENI ZUHAENI</v>
      </c>
      <c r="M129" s="186">
        <f>penilaian!L124</f>
        <v>0</v>
      </c>
      <c r="N129" s="187">
        <f>penilaian!M124</f>
        <v>0</v>
      </c>
      <c r="O129" s="61" t="str">
        <f>penilaian!N124</f>
        <v>a.</v>
      </c>
      <c r="P129" s="183" t="str">
        <f>penilaian!O124</f>
        <v>Tembok Penahan Tanah</v>
      </c>
      <c r="Q129" s="516">
        <f>penilaian!P124</f>
        <v>0</v>
      </c>
      <c r="R129" s="516">
        <f>penilaian!Q124</f>
        <v>58</v>
      </c>
      <c r="S129" s="505" t="str">
        <f>penilaian!R124</f>
        <v>a.</v>
      </c>
      <c r="T129" s="505" t="str">
        <f>penilaian!S124</f>
        <v>Tahunan</v>
      </c>
      <c r="U129" s="505">
        <f>penilaian!T124</f>
        <v>0</v>
      </c>
      <c r="V129" s="504">
        <f>penilaian!U124</f>
        <v>0</v>
      </c>
      <c r="W129" s="519">
        <f>penilaian!V124</f>
        <v>0</v>
      </c>
      <c r="X129" s="505">
        <f>penilaian!W124</f>
        <v>0</v>
      </c>
      <c r="Y129" s="505">
        <f>penilaian!X124</f>
        <v>0</v>
      </c>
      <c r="Z129" s="505">
        <f>penilaian!Y124</f>
        <v>0</v>
      </c>
      <c r="AA129" s="505">
        <f>penilaian!Z124</f>
        <v>0</v>
      </c>
      <c r="AB129" s="505">
        <f>penilaian!AA124</f>
        <v>0</v>
      </c>
      <c r="AC129" s="519">
        <f>penilaian!AB124</f>
        <v>0</v>
      </c>
      <c r="AD129" s="505">
        <f>penilaian!AC124</f>
        <v>0</v>
      </c>
      <c r="AE129" s="505">
        <f>penilaian!AD124</f>
        <v>0</v>
      </c>
      <c r="AF129" s="505">
        <f>penilaian!AE124</f>
        <v>0</v>
      </c>
      <c r="AG129" s="519">
        <f>penilaian!AF124</f>
        <v>0</v>
      </c>
      <c r="AH129" s="519">
        <f>penilaian!AG124</f>
        <v>0</v>
      </c>
      <c r="AI129" s="517">
        <f>penilaian!AH124</f>
        <v>517000.00000000006</v>
      </c>
      <c r="AJ129" s="520">
        <f>penilaian!AI124</f>
        <v>155617000.00000003</v>
      </c>
      <c r="AK129" s="517">
        <f>penilaian!AJ124</f>
        <v>300000</v>
      </c>
      <c r="AL129" s="517">
        <f>penilaian!AK124</f>
        <v>8700000</v>
      </c>
      <c r="AM129" s="517">
        <f>penilaian!AL124</f>
        <v>9525000</v>
      </c>
      <c r="AN129" s="520">
        <f>penilaian!AM124</f>
        <v>0</v>
      </c>
      <c r="AO129" s="520">
        <f>penilaian!AN124</f>
        <v>0</v>
      </c>
      <c r="AP129" s="517">
        <f>penilaian!AO124</f>
        <v>0</v>
      </c>
      <c r="AQ129" s="521">
        <f>penilaian!AP124</f>
        <v>165142000.00000003</v>
      </c>
      <c r="AR129" s="517">
        <f>penilaian!AQ124</f>
        <v>0</v>
      </c>
      <c r="AS129" s="517">
        <f>penilaian!AR124</f>
        <v>0</v>
      </c>
      <c r="AT129" s="517">
        <f>penilaian!AS124</f>
        <v>0</v>
      </c>
      <c r="AU129" s="517">
        <f>penilaian!AT124</f>
        <v>7780850.0000000019</v>
      </c>
      <c r="AV129" s="517">
        <f>penilaian!AU124</f>
        <v>778085.00000000012</v>
      </c>
      <c r="AW129" s="521">
        <f>penilaian!AV124</f>
        <v>8558935.0000000019</v>
      </c>
      <c r="AX129" s="521">
        <f>penilaian!AW124</f>
        <v>173701000</v>
      </c>
    </row>
    <row r="130" spans="2:50" ht="15.75">
      <c r="B130" s="157">
        <f>penilaian!A125</f>
        <v>0</v>
      </c>
      <c r="C130" s="172" t="str">
        <f>penilaian!B125</f>
        <v>b.</v>
      </c>
      <c r="D130" s="491" t="str">
        <f>penilaian!C125</f>
        <v>Ciirebon, 24-05-1972</v>
      </c>
      <c r="E130" s="172">
        <f>penilaian!D125</f>
        <v>0</v>
      </c>
      <c r="F130" s="171">
        <f>penilaian!E125</f>
        <v>0</v>
      </c>
      <c r="G130" s="184">
        <f>penilaian!F125</f>
        <v>0</v>
      </c>
      <c r="H130" s="61" t="str">
        <f>penilaian!G125</f>
        <v>b.</v>
      </c>
      <c r="I130" s="61" t="str">
        <f>penilaian!H125</f>
        <v>Babakan</v>
      </c>
      <c r="J130" s="202">
        <f>penilaian!I125</f>
        <v>0</v>
      </c>
      <c r="K130" s="157">
        <f>penilaian!J125</f>
        <v>0</v>
      </c>
      <c r="L130" s="182">
        <f>penilaian!K125</f>
        <v>0</v>
      </c>
      <c r="M130" s="186">
        <f>penilaian!L125</f>
        <v>0</v>
      </c>
      <c r="N130" s="187">
        <f>penilaian!M125</f>
        <v>0</v>
      </c>
      <c r="O130" s="61" t="str">
        <f>penilaian!N125</f>
        <v>b.</v>
      </c>
      <c r="P130" s="183" t="str">
        <f>penilaian!O125</f>
        <v>Plat Beton</v>
      </c>
      <c r="Q130" s="516">
        <f>penilaian!P125</f>
        <v>0</v>
      </c>
      <c r="R130" s="516">
        <f>penilaian!Q125</f>
        <v>6.6</v>
      </c>
      <c r="S130" s="505">
        <f>penilaian!R125</f>
        <v>0</v>
      </c>
      <c r="T130" s="505">
        <f>penilaian!S125</f>
        <v>0</v>
      </c>
      <c r="U130" s="505">
        <f>penilaian!T125</f>
        <v>0</v>
      </c>
      <c r="V130" s="504">
        <f>penilaian!U125</f>
        <v>0</v>
      </c>
      <c r="W130" s="519">
        <f>penilaian!V125</f>
        <v>0</v>
      </c>
      <c r="X130" s="505">
        <f>penilaian!W125</f>
        <v>0</v>
      </c>
      <c r="Y130" s="505">
        <f>penilaian!X125</f>
        <v>0</v>
      </c>
      <c r="Z130" s="505">
        <f>penilaian!Y125</f>
        <v>0</v>
      </c>
      <c r="AA130" s="505">
        <f>penilaian!Z125</f>
        <v>0</v>
      </c>
      <c r="AB130" s="505">
        <f>penilaian!AA125</f>
        <v>0</v>
      </c>
      <c r="AC130" s="519">
        <f>penilaian!AB125</f>
        <v>0</v>
      </c>
      <c r="AD130" s="505">
        <f>penilaian!AC125</f>
        <v>0</v>
      </c>
      <c r="AE130" s="505">
        <f>penilaian!AD125</f>
        <v>0</v>
      </c>
      <c r="AF130" s="505">
        <f>penilaian!AE125</f>
        <v>0</v>
      </c>
      <c r="AG130" s="519">
        <f>penilaian!AF125</f>
        <v>0</v>
      </c>
      <c r="AH130" s="519">
        <f>penilaian!AG125</f>
        <v>0</v>
      </c>
      <c r="AI130" s="517">
        <f>penilaian!AH125</f>
        <v>0</v>
      </c>
      <c r="AJ130" s="520">
        <f>penilaian!AI125</f>
        <v>0</v>
      </c>
      <c r="AK130" s="517">
        <f>penilaian!AJ125</f>
        <v>250000</v>
      </c>
      <c r="AL130" s="517">
        <f>penilaian!AK125</f>
        <v>825000</v>
      </c>
      <c r="AM130" s="517">
        <f>penilaian!AL125</f>
        <v>0</v>
      </c>
      <c r="AN130" s="520">
        <f>penilaian!AM125</f>
        <v>0</v>
      </c>
      <c r="AO130" s="520">
        <f>penilaian!AN125</f>
        <v>0</v>
      </c>
      <c r="AP130" s="517">
        <f>penilaian!AO125</f>
        <v>0</v>
      </c>
      <c r="AQ130" s="521">
        <f>penilaian!AP125</f>
        <v>0</v>
      </c>
      <c r="AR130" s="517">
        <f>penilaian!AQ125</f>
        <v>0</v>
      </c>
      <c r="AS130" s="517">
        <f>penilaian!AR125</f>
        <v>0</v>
      </c>
      <c r="AT130" s="517">
        <f>penilaian!AS125</f>
        <v>0</v>
      </c>
      <c r="AU130" s="517">
        <f>penilaian!AT125</f>
        <v>0</v>
      </c>
      <c r="AV130" s="517">
        <f>penilaian!AU125</f>
        <v>0</v>
      </c>
      <c r="AW130" s="521">
        <f>penilaian!AV125</f>
        <v>0</v>
      </c>
      <c r="AX130" s="521">
        <f>penilaian!AW125</f>
        <v>0</v>
      </c>
    </row>
    <row r="131" spans="2:50" ht="15.75">
      <c r="B131" s="157">
        <f>penilaian!A126</f>
        <v>0</v>
      </c>
      <c r="C131" s="172" t="str">
        <f>penilaian!B126</f>
        <v>c.</v>
      </c>
      <c r="D131" s="491" t="str">
        <f>penilaian!C126</f>
        <v>Karyawan Swasta</v>
      </c>
      <c r="E131" s="172">
        <f>penilaian!D126</f>
        <v>0</v>
      </c>
      <c r="F131" s="171">
        <f>penilaian!E126</f>
        <v>0</v>
      </c>
      <c r="G131" s="184">
        <f>penilaian!F126</f>
        <v>0</v>
      </c>
      <c r="H131" s="61" t="str">
        <f>penilaian!G126</f>
        <v>c.</v>
      </c>
      <c r="I131" s="61" t="str">
        <f>penilaian!H126</f>
        <v>Kertajati</v>
      </c>
      <c r="J131" s="202">
        <f>penilaian!I126</f>
        <v>0</v>
      </c>
      <c r="K131" s="157">
        <f>penilaian!J126</f>
        <v>0</v>
      </c>
      <c r="L131" s="182">
        <f>penilaian!K126</f>
        <v>0</v>
      </c>
      <c r="M131" s="186">
        <f>penilaian!L126</f>
        <v>0</v>
      </c>
      <c r="N131" s="187">
        <f>penilaian!M126</f>
        <v>0</v>
      </c>
      <c r="O131" s="61" t="str">
        <f>penilaian!N126</f>
        <v>c.</v>
      </c>
      <c r="P131" s="183">
        <f>penilaian!O126</f>
        <v>0</v>
      </c>
      <c r="Q131" s="516">
        <f>penilaian!P126</f>
        <v>0</v>
      </c>
      <c r="R131" s="516">
        <f>penilaian!Q126</f>
        <v>0</v>
      </c>
      <c r="S131" s="505" t="str">
        <f>penilaian!R126</f>
        <v>b.</v>
      </c>
      <c r="T131" s="505" t="str">
        <f>penilaian!S126</f>
        <v>Musiman</v>
      </c>
      <c r="U131" s="505">
        <f>penilaian!T126</f>
        <v>0</v>
      </c>
      <c r="V131" s="504">
        <f>penilaian!U126</f>
        <v>0</v>
      </c>
      <c r="W131" s="519">
        <f>penilaian!V126</f>
        <v>0</v>
      </c>
      <c r="X131" s="505">
        <f>penilaian!W126</f>
        <v>0</v>
      </c>
      <c r="Y131" s="505">
        <f>penilaian!X126</f>
        <v>0</v>
      </c>
      <c r="Z131" s="505">
        <f>penilaian!Y126</f>
        <v>0</v>
      </c>
      <c r="AA131" s="505">
        <f>penilaian!Z126</f>
        <v>0</v>
      </c>
      <c r="AB131" s="505">
        <f>penilaian!AA126</f>
        <v>0</v>
      </c>
      <c r="AC131" s="519">
        <f>penilaian!AB126</f>
        <v>0</v>
      </c>
      <c r="AD131" s="505">
        <f>penilaian!AC126</f>
        <v>0</v>
      </c>
      <c r="AE131" s="505">
        <f>penilaian!AD126</f>
        <v>0</v>
      </c>
      <c r="AF131" s="505">
        <f>penilaian!AE126</f>
        <v>0</v>
      </c>
      <c r="AG131" s="519">
        <f>penilaian!AF126</f>
        <v>0</v>
      </c>
      <c r="AH131" s="519">
        <f>penilaian!AG126</f>
        <v>0</v>
      </c>
      <c r="AI131" s="517">
        <f>penilaian!AH126</f>
        <v>0</v>
      </c>
      <c r="AJ131" s="520">
        <f>penilaian!AI126</f>
        <v>0</v>
      </c>
      <c r="AK131" s="517">
        <f>penilaian!AJ126</f>
        <v>0</v>
      </c>
      <c r="AL131" s="517">
        <f>penilaian!AK126</f>
        <v>0</v>
      </c>
      <c r="AM131" s="517">
        <f>penilaian!AL126</f>
        <v>0</v>
      </c>
      <c r="AN131" s="520">
        <f>penilaian!AM126</f>
        <v>0</v>
      </c>
      <c r="AO131" s="520">
        <f>penilaian!AN126</f>
        <v>0</v>
      </c>
      <c r="AP131" s="517">
        <f>penilaian!AO126</f>
        <v>0</v>
      </c>
      <c r="AQ131" s="521">
        <f>penilaian!AP126</f>
        <v>0</v>
      </c>
      <c r="AR131" s="517">
        <f>penilaian!AQ126</f>
        <v>0</v>
      </c>
      <c r="AS131" s="517">
        <f>penilaian!AR126</f>
        <v>0</v>
      </c>
      <c r="AT131" s="517">
        <f>penilaian!AS126</f>
        <v>0</v>
      </c>
      <c r="AU131" s="517">
        <f>penilaian!AT126</f>
        <v>0</v>
      </c>
      <c r="AV131" s="517">
        <f>penilaian!AU126</f>
        <v>0</v>
      </c>
      <c r="AW131" s="521">
        <f>penilaian!AV126</f>
        <v>0</v>
      </c>
      <c r="AX131" s="521">
        <f>penilaian!AW126</f>
        <v>0</v>
      </c>
    </row>
    <row r="132" spans="2:50" ht="63">
      <c r="B132" s="157">
        <f>penilaian!A127</f>
        <v>0</v>
      </c>
      <c r="C132" s="172" t="str">
        <f>penilaian!B127</f>
        <v>d.</v>
      </c>
      <c r="D132" s="491" t="str">
        <f>penilaian!C127</f>
        <v>Komplek Ardhini 133A RT/RW 005/002 Desa Cigadung Kec. Cibeunjing Kaler Kab. Bandung</v>
      </c>
      <c r="E132" s="172">
        <f>penilaian!D127</f>
        <v>0</v>
      </c>
      <c r="F132" s="171">
        <f>penilaian!E127</f>
        <v>0</v>
      </c>
      <c r="G132" s="184">
        <f>penilaian!F127</f>
        <v>0</v>
      </c>
      <c r="H132" s="61">
        <f>penilaian!G127</f>
        <v>0</v>
      </c>
      <c r="I132" s="61">
        <f>penilaian!H127</f>
        <v>0</v>
      </c>
      <c r="J132" s="202">
        <f>penilaian!I127</f>
        <v>0</v>
      </c>
      <c r="K132" s="157">
        <f>penilaian!J127</f>
        <v>0</v>
      </c>
      <c r="L132" s="182">
        <f>penilaian!K127</f>
        <v>0</v>
      </c>
      <c r="M132" s="186">
        <f>penilaian!L127</f>
        <v>0</v>
      </c>
      <c r="N132" s="187">
        <f>penilaian!M127</f>
        <v>0</v>
      </c>
      <c r="O132" s="61">
        <f>penilaian!N127</f>
        <v>0</v>
      </c>
      <c r="P132" s="183">
        <f>penilaian!O127</f>
        <v>0</v>
      </c>
      <c r="Q132" s="516">
        <f>penilaian!P127</f>
        <v>0</v>
      </c>
      <c r="R132" s="516">
        <f>penilaian!Q127</f>
        <v>0</v>
      </c>
      <c r="S132" s="505">
        <f>penilaian!R127</f>
        <v>0</v>
      </c>
      <c r="T132" s="505">
        <f>penilaian!S127</f>
        <v>0</v>
      </c>
      <c r="U132" s="505">
        <f>penilaian!T127</f>
        <v>0</v>
      </c>
      <c r="V132" s="504">
        <f>penilaian!U127</f>
        <v>0</v>
      </c>
      <c r="W132" s="519">
        <f>penilaian!V127</f>
        <v>0</v>
      </c>
      <c r="X132" s="505">
        <f>penilaian!W127</f>
        <v>0</v>
      </c>
      <c r="Y132" s="505">
        <f>penilaian!X127</f>
        <v>0</v>
      </c>
      <c r="Z132" s="505">
        <f>penilaian!Y127</f>
        <v>0</v>
      </c>
      <c r="AA132" s="505">
        <f>penilaian!Z127</f>
        <v>0</v>
      </c>
      <c r="AB132" s="505">
        <f>penilaian!AA127</f>
        <v>0</v>
      </c>
      <c r="AC132" s="519">
        <f>penilaian!AB127</f>
        <v>0</v>
      </c>
      <c r="AD132" s="505">
        <f>penilaian!AC127</f>
        <v>0</v>
      </c>
      <c r="AE132" s="505">
        <f>penilaian!AD127</f>
        <v>0</v>
      </c>
      <c r="AF132" s="505">
        <f>penilaian!AE127</f>
        <v>0</v>
      </c>
      <c r="AG132" s="519">
        <f>penilaian!AF127</f>
        <v>0</v>
      </c>
      <c r="AH132" s="519">
        <f>penilaian!AG127</f>
        <v>0</v>
      </c>
      <c r="AI132" s="517">
        <f>penilaian!AH127</f>
        <v>0</v>
      </c>
      <c r="AJ132" s="520">
        <f>penilaian!AI127</f>
        <v>0</v>
      </c>
      <c r="AK132" s="517">
        <f>penilaian!AJ127</f>
        <v>0</v>
      </c>
      <c r="AL132" s="517">
        <f>penilaian!AK127</f>
        <v>0</v>
      </c>
      <c r="AM132" s="517">
        <f>penilaian!AL127</f>
        <v>0</v>
      </c>
      <c r="AN132" s="520">
        <f>penilaian!AM127</f>
        <v>0</v>
      </c>
      <c r="AO132" s="520">
        <f>penilaian!AN127</f>
        <v>0</v>
      </c>
      <c r="AP132" s="517">
        <f>penilaian!AO127</f>
        <v>0</v>
      </c>
      <c r="AQ132" s="521">
        <f>penilaian!AP127</f>
        <v>0</v>
      </c>
      <c r="AR132" s="517">
        <f>penilaian!AQ127</f>
        <v>0</v>
      </c>
      <c r="AS132" s="517">
        <f>penilaian!AR127</f>
        <v>0</v>
      </c>
      <c r="AT132" s="517">
        <f>penilaian!AS127</f>
        <v>0</v>
      </c>
      <c r="AU132" s="517">
        <f>penilaian!AT127</f>
        <v>0</v>
      </c>
      <c r="AV132" s="517">
        <f>penilaian!AU127</f>
        <v>0</v>
      </c>
      <c r="AW132" s="521">
        <f>penilaian!AV127</f>
        <v>0</v>
      </c>
      <c r="AX132" s="521">
        <f>penilaian!AW127</f>
        <v>0</v>
      </c>
    </row>
    <row r="133" spans="2:50" ht="15.75">
      <c r="B133" s="157">
        <f>penilaian!A128</f>
        <v>0</v>
      </c>
      <c r="C133" s="172" t="str">
        <f>penilaian!B128</f>
        <v>e.</v>
      </c>
      <c r="D133" s="491" t="str">
        <f>penilaian!C128</f>
        <v>3210141208600061</v>
      </c>
      <c r="E133" s="172">
        <f>penilaian!D128</f>
        <v>0</v>
      </c>
      <c r="F133" s="171">
        <f>penilaian!E128</f>
        <v>0</v>
      </c>
      <c r="G133" s="184">
        <f>penilaian!F128</f>
        <v>0</v>
      </c>
      <c r="H133" s="61">
        <f>penilaian!G128</f>
        <v>0</v>
      </c>
      <c r="I133" s="61">
        <f>penilaian!H128</f>
        <v>0</v>
      </c>
      <c r="J133" s="202">
        <f>penilaian!I128</f>
        <v>0</v>
      </c>
      <c r="K133" s="157">
        <f>penilaian!J128</f>
        <v>0</v>
      </c>
      <c r="L133" s="182">
        <f>penilaian!K128</f>
        <v>0</v>
      </c>
      <c r="M133" s="186">
        <f>penilaian!L128</f>
        <v>0</v>
      </c>
      <c r="N133" s="187">
        <f>penilaian!M128</f>
        <v>0</v>
      </c>
      <c r="O133" s="61">
        <f>penilaian!N128</f>
        <v>0</v>
      </c>
      <c r="P133" s="183">
        <f>penilaian!O128</f>
        <v>0</v>
      </c>
      <c r="Q133" s="516">
        <f>penilaian!P128</f>
        <v>0</v>
      </c>
      <c r="R133" s="516">
        <f>penilaian!Q128</f>
        <v>0</v>
      </c>
      <c r="S133" s="505">
        <f>penilaian!R128</f>
        <v>0</v>
      </c>
      <c r="T133" s="505">
        <f>penilaian!S128</f>
        <v>0</v>
      </c>
      <c r="U133" s="505">
        <f>penilaian!T128</f>
        <v>0</v>
      </c>
      <c r="V133" s="504">
        <f>penilaian!U128</f>
        <v>0</v>
      </c>
      <c r="W133" s="519">
        <f>penilaian!V128</f>
        <v>0</v>
      </c>
      <c r="X133" s="505">
        <f>penilaian!W128</f>
        <v>0</v>
      </c>
      <c r="Y133" s="505">
        <f>penilaian!X128</f>
        <v>0</v>
      </c>
      <c r="Z133" s="505">
        <f>penilaian!Y128</f>
        <v>0</v>
      </c>
      <c r="AA133" s="505">
        <f>penilaian!Z128</f>
        <v>0</v>
      </c>
      <c r="AB133" s="505">
        <f>penilaian!AA128</f>
        <v>0</v>
      </c>
      <c r="AC133" s="519">
        <f>penilaian!AB128</f>
        <v>0</v>
      </c>
      <c r="AD133" s="505">
        <f>penilaian!AC128</f>
        <v>0</v>
      </c>
      <c r="AE133" s="505">
        <f>penilaian!AD128</f>
        <v>0</v>
      </c>
      <c r="AF133" s="505">
        <f>penilaian!AE128</f>
        <v>0</v>
      </c>
      <c r="AG133" s="519">
        <f>penilaian!AF128</f>
        <v>0</v>
      </c>
      <c r="AH133" s="519">
        <f>penilaian!AG128</f>
        <v>0</v>
      </c>
      <c r="AI133" s="517">
        <f>penilaian!AH128</f>
        <v>0</v>
      </c>
      <c r="AJ133" s="520">
        <f>penilaian!AI128</f>
        <v>0</v>
      </c>
      <c r="AK133" s="517">
        <f>penilaian!AJ128</f>
        <v>0</v>
      </c>
      <c r="AL133" s="517">
        <f>penilaian!AK128</f>
        <v>0</v>
      </c>
      <c r="AM133" s="517">
        <f>penilaian!AL128</f>
        <v>0</v>
      </c>
      <c r="AN133" s="520">
        <f>penilaian!AM128</f>
        <v>0</v>
      </c>
      <c r="AO133" s="520">
        <f>penilaian!AN128</f>
        <v>0</v>
      </c>
      <c r="AP133" s="517">
        <f>penilaian!AO128</f>
        <v>0</v>
      </c>
      <c r="AQ133" s="521">
        <f>penilaian!AP128</f>
        <v>0</v>
      </c>
      <c r="AR133" s="517">
        <f>penilaian!AQ128</f>
        <v>0</v>
      </c>
      <c r="AS133" s="517">
        <f>penilaian!AR128</f>
        <v>0</v>
      </c>
      <c r="AT133" s="517">
        <f>penilaian!AS128</f>
        <v>0</v>
      </c>
      <c r="AU133" s="517">
        <f>penilaian!AT128</f>
        <v>0</v>
      </c>
      <c r="AV133" s="517">
        <f>penilaian!AU128</f>
        <v>0</v>
      </c>
      <c r="AW133" s="521">
        <f>penilaian!AV128</f>
        <v>0</v>
      </c>
      <c r="AX133" s="521">
        <f>penilaian!AW128</f>
        <v>0</v>
      </c>
    </row>
    <row r="134" spans="2:50" ht="94.5">
      <c r="B134" s="157">
        <f>penilaian!A129</f>
        <v>7</v>
      </c>
      <c r="C134" s="195" t="str">
        <f>penilaian!B129</f>
        <v>a.</v>
      </c>
      <c r="D134" s="493" t="str">
        <f>penilaian!C129</f>
        <v>ERIK MULYANA</v>
      </c>
      <c r="E134" s="63">
        <f>penilaian!D129</f>
        <v>0</v>
      </c>
      <c r="F134" s="63">
        <f>penilaian!E129</f>
        <v>0</v>
      </c>
      <c r="G134" s="184" t="str">
        <f>penilaian!F129</f>
        <v>00007</v>
      </c>
      <c r="H134" s="61" t="str">
        <f>penilaian!G129</f>
        <v>a.</v>
      </c>
      <c r="I134" s="61" t="str">
        <f>penilaian!H129</f>
        <v>Blok Siramaning</v>
      </c>
      <c r="J134" s="202">
        <f>penilaian!I129</f>
        <v>220</v>
      </c>
      <c r="K134" s="157" t="str">
        <f>penilaian!J129</f>
        <v>TMA</v>
      </c>
      <c r="L134" s="182" t="str">
        <f>penilaian!K129</f>
        <v>Akta Jual Beli No. 465/2014 tanggal 12-03-2014 a.n ERIK MULYANA, SPPT No. 32.12.140.006.048-0252.0 a.n ERIK MULYANA</v>
      </c>
      <c r="M134" s="186" t="str">
        <f>penilaian!L129</f>
        <v>-</v>
      </c>
      <c r="N134" s="187" t="str">
        <f>penilaian!M129</f>
        <v>-</v>
      </c>
      <c r="O134" s="61" t="str">
        <f>penilaian!N129</f>
        <v>a.</v>
      </c>
      <c r="P134" s="183">
        <f>penilaian!O129</f>
        <v>0</v>
      </c>
      <c r="Q134" s="516">
        <f>penilaian!P129</f>
        <v>0</v>
      </c>
      <c r="R134" s="516">
        <f>penilaian!Q129</f>
        <v>0</v>
      </c>
      <c r="S134" s="505" t="str">
        <f>penilaian!R129</f>
        <v>a.</v>
      </c>
      <c r="T134" s="505" t="str">
        <f>penilaian!S129</f>
        <v>Tahunan</v>
      </c>
      <c r="U134" s="505">
        <f>penilaian!T129</f>
        <v>0</v>
      </c>
      <c r="V134" s="503">
        <f>penilaian!U129</f>
        <v>0</v>
      </c>
      <c r="W134" s="505">
        <f>penilaian!V129</f>
        <v>0</v>
      </c>
      <c r="X134" s="505">
        <f>penilaian!W129</f>
        <v>0</v>
      </c>
      <c r="Y134" s="505">
        <f>penilaian!X129</f>
        <v>0</v>
      </c>
      <c r="Z134" s="505">
        <f>penilaian!Y129</f>
        <v>0</v>
      </c>
      <c r="AA134" s="505">
        <f>penilaian!Z129</f>
        <v>0</v>
      </c>
      <c r="AB134" s="505">
        <f>penilaian!AA129</f>
        <v>0</v>
      </c>
      <c r="AC134" s="519">
        <f>penilaian!AB129</f>
        <v>0</v>
      </c>
      <c r="AD134" s="505">
        <f>penilaian!AC129</f>
        <v>0</v>
      </c>
      <c r="AE134" s="505">
        <f>penilaian!AD129</f>
        <v>0</v>
      </c>
      <c r="AF134" s="505">
        <f>penilaian!AE129</f>
        <v>0</v>
      </c>
      <c r="AG134" s="519">
        <f>penilaian!AF129</f>
        <v>0</v>
      </c>
      <c r="AH134" s="519">
        <f>penilaian!AG129</f>
        <v>0</v>
      </c>
      <c r="AI134" s="517">
        <f>penilaian!AH129</f>
        <v>470000</v>
      </c>
      <c r="AJ134" s="520">
        <f>penilaian!AI129</f>
        <v>103400000</v>
      </c>
      <c r="AK134" s="517">
        <f>penilaian!AJ129</f>
        <v>0</v>
      </c>
      <c r="AL134" s="517">
        <f>penilaian!AK129</f>
        <v>0</v>
      </c>
      <c r="AM134" s="517">
        <f>penilaian!AL129</f>
        <v>0</v>
      </c>
      <c r="AN134" s="517">
        <f>penilaian!AM129</f>
        <v>0</v>
      </c>
      <c r="AO134" s="517">
        <f>penilaian!AN129</f>
        <v>0</v>
      </c>
      <c r="AP134" s="517">
        <f>penilaian!AO129</f>
        <v>13073850</v>
      </c>
      <c r="AQ134" s="521">
        <f>penilaian!AP129</f>
        <v>116473850</v>
      </c>
      <c r="AR134" s="517">
        <f>penilaian!AQ129</f>
        <v>0</v>
      </c>
      <c r="AS134" s="517">
        <f>penilaian!AR129</f>
        <v>0</v>
      </c>
      <c r="AT134" s="517">
        <f>penilaian!AS129</f>
        <v>0</v>
      </c>
      <c r="AU134" s="517">
        <f>penilaian!AT129</f>
        <v>5170000</v>
      </c>
      <c r="AV134" s="517">
        <f>penilaian!AU129</f>
        <v>517000</v>
      </c>
      <c r="AW134" s="521">
        <f>penilaian!AV129</f>
        <v>5687000</v>
      </c>
      <c r="AX134" s="521">
        <f>penilaian!AW129</f>
        <v>122161000</v>
      </c>
    </row>
    <row r="135" spans="2:50" ht="15.75">
      <c r="B135" s="190">
        <f>penilaian!A130</f>
        <v>0</v>
      </c>
      <c r="C135" s="170" t="str">
        <f>penilaian!B130</f>
        <v>b.</v>
      </c>
      <c r="D135" s="491" t="str">
        <f>penilaian!C130</f>
        <v>Majalengka, 05-04-1987</v>
      </c>
      <c r="E135" s="61">
        <f>penilaian!D130</f>
        <v>0</v>
      </c>
      <c r="F135" s="192">
        <f>penilaian!E130</f>
        <v>0</v>
      </c>
      <c r="G135" s="184">
        <f>penilaian!F130</f>
        <v>0</v>
      </c>
      <c r="H135" s="170" t="str">
        <f>penilaian!G130</f>
        <v>b.</v>
      </c>
      <c r="I135" s="171" t="str">
        <f>penilaian!H130</f>
        <v>Babakan</v>
      </c>
      <c r="J135" s="202">
        <f>penilaian!I130</f>
        <v>0</v>
      </c>
      <c r="K135" s="157">
        <f>penilaian!J130</f>
        <v>0</v>
      </c>
      <c r="L135" s="182">
        <f>penilaian!K130</f>
        <v>0</v>
      </c>
      <c r="M135" s="186">
        <f>penilaian!L130</f>
        <v>0</v>
      </c>
      <c r="N135" s="187">
        <f>penilaian!M130</f>
        <v>0</v>
      </c>
      <c r="O135" s="157" t="str">
        <f>penilaian!N130</f>
        <v>b.</v>
      </c>
      <c r="P135" s="188">
        <f>penilaian!O130</f>
        <v>0</v>
      </c>
      <c r="Q135" s="516">
        <f>penilaian!P130</f>
        <v>0</v>
      </c>
      <c r="R135" s="516">
        <f>penilaian!Q130</f>
        <v>0</v>
      </c>
      <c r="S135" s="505">
        <f>penilaian!R130</f>
        <v>0</v>
      </c>
      <c r="T135" s="505">
        <f>penilaian!S130</f>
        <v>0</v>
      </c>
      <c r="U135" s="504">
        <f>penilaian!T130</f>
        <v>0</v>
      </c>
      <c r="V135" s="504">
        <f>penilaian!U130</f>
        <v>0</v>
      </c>
      <c r="W135" s="504">
        <f>penilaian!V130</f>
        <v>0</v>
      </c>
      <c r="X135" s="504">
        <f>penilaian!W130</f>
        <v>0</v>
      </c>
      <c r="Y135" s="504">
        <f>penilaian!X130</f>
        <v>0</v>
      </c>
      <c r="Z135" s="504">
        <f>penilaian!Y130</f>
        <v>0</v>
      </c>
      <c r="AA135" s="505">
        <f>penilaian!Z130</f>
        <v>0</v>
      </c>
      <c r="AB135" s="505">
        <f>penilaian!AA130</f>
        <v>0</v>
      </c>
      <c r="AC135" s="519">
        <f>penilaian!AB130</f>
        <v>0</v>
      </c>
      <c r="AD135" s="505">
        <f>penilaian!AC130</f>
        <v>0</v>
      </c>
      <c r="AE135" s="505">
        <f>penilaian!AD130</f>
        <v>0</v>
      </c>
      <c r="AF135" s="505">
        <f>penilaian!AE130</f>
        <v>0</v>
      </c>
      <c r="AG135" s="519">
        <f>penilaian!AF130</f>
        <v>0</v>
      </c>
      <c r="AH135" s="519">
        <f>penilaian!AG130</f>
        <v>0</v>
      </c>
      <c r="AI135" s="517">
        <f>penilaian!AH130</f>
        <v>0</v>
      </c>
      <c r="AJ135" s="520">
        <f>penilaian!AI130</f>
        <v>0</v>
      </c>
      <c r="AK135" s="520">
        <f>penilaian!AJ130</f>
        <v>0</v>
      </c>
      <c r="AL135" s="520">
        <f>penilaian!AK130</f>
        <v>0</v>
      </c>
      <c r="AM135" s="517">
        <f>penilaian!AL130</f>
        <v>0</v>
      </c>
      <c r="AN135" s="517">
        <f>penilaian!AM130</f>
        <v>0</v>
      </c>
      <c r="AO135" s="517">
        <f>penilaian!AN130</f>
        <v>0</v>
      </c>
      <c r="AP135" s="520">
        <f>penilaian!AO130</f>
        <v>0</v>
      </c>
      <c r="AQ135" s="521">
        <f>penilaian!AP130</f>
        <v>0</v>
      </c>
      <c r="AR135" s="517">
        <f>penilaian!AQ130</f>
        <v>0</v>
      </c>
      <c r="AS135" s="522">
        <f>penilaian!AR130</f>
        <v>0</v>
      </c>
      <c r="AT135" s="523">
        <f>penilaian!AS130</f>
        <v>0</v>
      </c>
      <c r="AU135" s="522">
        <f>penilaian!AT130</f>
        <v>0</v>
      </c>
      <c r="AV135" s="523">
        <f>penilaian!AU130</f>
        <v>0</v>
      </c>
      <c r="AW135" s="521">
        <f>penilaian!AV130</f>
        <v>0</v>
      </c>
      <c r="AX135" s="521">
        <f>penilaian!AW130</f>
        <v>0</v>
      </c>
    </row>
    <row r="136" spans="2:50" ht="15.75">
      <c r="B136" s="157">
        <f>penilaian!A131</f>
        <v>0</v>
      </c>
      <c r="C136" s="172" t="str">
        <f>penilaian!B131</f>
        <v>c.</v>
      </c>
      <c r="D136" s="491" t="str">
        <f>penilaian!C131</f>
        <v>Wiraswasta</v>
      </c>
      <c r="E136" s="61">
        <f>penilaian!D131</f>
        <v>0</v>
      </c>
      <c r="F136" s="192">
        <f>penilaian!E131</f>
        <v>0</v>
      </c>
      <c r="G136" s="184">
        <f>penilaian!F131</f>
        <v>0</v>
      </c>
      <c r="H136" s="172" t="str">
        <f>penilaian!G131</f>
        <v>c.</v>
      </c>
      <c r="I136" s="172" t="str">
        <f>penilaian!H131</f>
        <v>Kertajati</v>
      </c>
      <c r="J136" s="202">
        <f>penilaian!I131</f>
        <v>0</v>
      </c>
      <c r="K136" s="157">
        <f>penilaian!J131</f>
        <v>0</v>
      </c>
      <c r="L136" s="182">
        <f>penilaian!K131</f>
        <v>0</v>
      </c>
      <c r="M136" s="186">
        <f>penilaian!L131</f>
        <v>0</v>
      </c>
      <c r="N136" s="187">
        <f>penilaian!M131</f>
        <v>0</v>
      </c>
      <c r="O136" s="157" t="str">
        <f>penilaian!N131</f>
        <v>c.</v>
      </c>
      <c r="P136" s="183">
        <f>penilaian!O131</f>
        <v>0</v>
      </c>
      <c r="Q136" s="516">
        <f>penilaian!P131</f>
        <v>0</v>
      </c>
      <c r="R136" s="516">
        <f>penilaian!Q131</f>
        <v>0</v>
      </c>
      <c r="S136" s="517" t="str">
        <f>penilaian!R131</f>
        <v>b.</v>
      </c>
      <c r="T136" s="517" t="str">
        <f>penilaian!S131</f>
        <v>Musiman</v>
      </c>
      <c r="U136" s="504">
        <f>penilaian!T131</f>
        <v>7</v>
      </c>
      <c r="V136" s="504">
        <f>penilaian!U131</f>
        <v>1</v>
      </c>
      <c r="W136" s="504" t="str">
        <f>penilaian!V131</f>
        <v>Mangga</v>
      </c>
      <c r="X136" s="504">
        <f>penilaian!W131</f>
        <v>3</v>
      </c>
      <c r="Y136" s="504">
        <f>penilaian!X131</f>
        <v>0</v>
      </c>
      <c r="Z136" s="504">
        <f>penilaian!Y131</f>
        <v>0</v>
      </c>
      <c r="AA136" s="505">
        <f>penilaian!Z131</f>
        <v>3</v>
      </c>
      <c r="AB136" s="505">
        <f>penilaian!AA131</f>
        <v>0</v>
      </c>
      <c r="AC136" s="519">
        <f>penilaian!AB131</f>
        <v>0</v>
      </c>
      <c r="AD136" s="505">
        <f>penilaian!AC131</f>
        <v>0</v>
      </c>
      <c r="AE136" s="505">
        <f>penilaian!AD131</f>
        <v>0</v>
      </c>
      <c r="AF136" s="505">
        <f>penilaian!AE131</f>
        <v>0</v>
      </c>
      <c r="AG136" s="519">
        <f>penilaian!AF131</f>
        <v>0</v>
      </c>
      <c r="AH136" s="519">
        <f>penilaian!AG131</f>
        <v>0</v>
      </c>
      <c r="AI136" s="517">
        <f>penilaian!AH131</f>
        <v>0</v>
      </c>
      <c r="AJ136" s="520">
        <f>penilaian!AI131</f>
        <v>0</v>
      </c>
      <c r="AK136" s="520">
        <f>penilaian!AJ131</f>
        <v>0</v>
      </c>
      <c r="AL136" s="520">
        <f>penilaian!AK131</f>
        <v>0</v>
      </c>
      <c r="AM136" s="517">
        <f>penilaian!AL131</f>
        <v>0</v>
      </c>
      <c r="AN136" s="517">
        <f>penilaian!AM131</f>
        <v>3500000</v>
      </c>
      <c r="AO136" s="517">
        <f>penilaian!AN131</f>
        <v>10500000</v>
      </c>
      <c r="AP136" s="517">
        <f>penilaian!AO131</f>
        <v>0</v>
      </c>
      <c r="AQ136" s="521">
        <f>penilaian!AP131</f>
        <v>0</v>
      </c>
      <c r="AR136" s="517">
        <f>penilaian!AQ131</f>
        <v>0</v>
      </c>
      <c r="AS136" s="517">
        <f>penilaian!AR131</f>
        <v>0</v>
      </c>
      <c r="AT136" s="517">
        <f>penilaian!AS131</f>
        <v>0</v>
      </c>
      <c r="AU136" s="517">
        <f>penilaian!AT131</f>
        <v>0</v>
      </c>
      <c r="AV136" s="517">
        <f>penilaian!AU131</f>
        <v>0</v>
      </c>
      <c r="AW136" s="521">
        <f>penilaian!AV131</f>
        <v>0</v>
      </c>
      <c r="AX136" s="521">
        <f>penilaian!AW131</f>
        <v>0</v>
      </c>
    </row>
    <row r="137" spans="2:50" ht="47.25">
      <c r="B137" s="157">
        <f>penilaian!A132</f>
        <v>0</v>
      </c>
      <c r="C137" s="172" t="str">
        <f>penilaian!B132</f>
        <v>d.</v>
      </c>
      <c r="D137" s="491" t="str">
        <f>penilaian!C132</f>
        <v>Dusun Sukamaju RT. 09 RW. 3 Desa Babakan Kec. Kertajati Kab. Majalengka</v>
      </c>
      <c r="E137" s="61">
        <f>penilaian!D132</f>
        <v>0</v>
      </c>
      <c r="F137" s="192">
        <f>penilaian!E132</f>
        <v>0</v>
      </c>
      <c r="G137" s="184">
        <f>penilaian!F132</f>
        <v>0</v>
      </c>
      <c r="H137" s="172">
        <f>penilaian!G132</f>
        <v>0</v>
      </c>
      <c r="I137" s="172">
        <f>penilaian!H132</f>
        <v>0</v>
      </c>
      <c r="J137" s="202">
        <f>penilaian!I132</f>
        <v>0</v>
      </c>
      <c r="K137" s="157">
        <f>penilaian!J132</f>
        <v>0</v>
      </c>
      <c r="L137" s="182">
        <f>penilaian!K132</f>
        <v>0</v>
      </c>
      <c r="M137" s="186">
        <f>penilaian!L132</f>
        <v>0</v>
      </c>
      <c r="N137" s="187">
        <f>penilaian!M132</f>
        <v>0</v>
      </c>
      <c r="O137" s="157">
        <f>penilaian!N132</f>
        <v>0</v>
      </c>
      <c r="P137" s="188">
        <f>penilaian!O132</f>
        <v>0</v>
      </c>
      <c r="Q137" s="516">
        <f>penilaian!P132</f>
        <v>0</v>
      </c>
      <c r="R137" s="516">
        <f>penilaian!Q132</f>
        <v>0</v>
      </c>
      <c r="S137" s="505">
        <f>penilaian!R132</f>
        <v>0</v>
      </c>
      <c r="T137" s="505">
        <f>penilaian!S132</f>
        <v>0</v>
      </c>
      <c r="U137" s="505">
        <f>penilaian!T132</f>
        <v>0</v>
      </c>
      <c r="V137" s="503">
        <f>penilaian!U132</f>
        <v>0</v>
      </c>
      <c r="W137" s="519" t="str">
        <f>penilaian!V132</f>
        <v>Mangga</v>
      </c>
      <c r="X137" s="505">
        <f>penilaian!W132</f>
        <v>0</v>
      </c>
      <c r="Y137" s="505">
        <f>penilaian!X132</f>
        <v>2</v>
      </c>
      <c r="Z137" s="505">
        <f>penilaian!Y132</f>
        <v>0</v>
      </c>
      <c r="AA137" s="505">
        <f>penilaian!Z132</f>
        <v>2</v>
      </c>
      <c r="AB137" s="505">
        <f>penilaian!AA132</f>
        <v>0</v>
      </c>
      <c r="AC137" s="519">
        <f>penilaian!AB132</f>
        <v>0</v>
      </c>
      <c r="AD137" s="505">
        <f>penilaian!AC132</f>
        <v>0</v>
      </c>
      <c r="AE137" s="505">
        <f>penilaian!AD132</f>
        <v>0</v>
      </c>
      <c r="AF137" s="505">
        <f>penilaian!AE132</f>
        <v>0</v>
      </c>
      <c r="AG137" s="519">
        <f>penilaian!AF132</f>
        <v>0</v>
      </c>
      <c r="AH137" s="519">
        <f>penilaian!AG132</f>
        <v>0</v>
      </c>
      <c r="AI137" s="517">
        <f>penilaian!AH132</f>
        <v>0</v>
      </c>
      <c r="AJ137" s="520">
        <f>penilaian!AI132</f>
        <v>0</v>
      </c>
      <c r="AK137" s="520">
        <f>penilaian!AJ132</f>
        <v>0</v>
      </c>
      <c r="AL137" s="520">
        <f>penilaian!AK132</f>
        <v>0</v>
      </c>
      <c r="AM137" s="517">
        <f>penilaian!AL132</f>
        <v>0</v>
      </c>
      <c r="AN137" s="520">
        <f>penilaian!AM132</f>
        <v>231000</v>
      </c>
      <c r="AO137" s="520">
        <f>penilaian!AN132</f>
        <v>462000</v>
      </c>
      <c r="AP137" s="520">
        <f>penilaian!AO132</f>
        <v>0</v>
      </c>
      <c r="AQ137" s="521">
        <f>penilaian!AP132</f>
        <v>0</v>
      </c>
      <c r="AR137" s="517">
        <f>penilaian!AQ132</f>
        <v>0</v>
      </c>
      <c r="AS137" s="517">
        <f>penilaian!AR132</f>
        <v>0</v>
      </c>
      <c r="AT137" s="517">
        <f>penilaian!AS132</f>
        <v>0</v>
      </c>
      <c r="AU137" s="517">
        <f>penilaian!AT132</f>
        <v>0</v>
      </c>
      <c r="AV137" s="517">
        <f>penilaian!AU132</f>
        <v>0</v>
      </c>
      <c r="AW137" s="521">
        <f>penilaian!AV132</f>
        <v>0</v>
      </c>
      <c r="AX137" s="521">
        <f>penilaian!AW132</f>
        <v>0</v>
      </c>
    </row>
    <row r="138" spans="2:50" ht="15.75">
      <c r="B138" s="157">
        <f>penilaian!A133</f>
        <v>0</v>
      </c>
      <c r="C138" s="172" t="str">
        <f>penilaian!B133</f>
        <v>e.</v>
      </c>
      <c r="D138" s="491" t="str">
        <f>penilaian!C133</f>
        <v>3210140504870041</v>
      </c>
      <c r="E138" s="61">
        <f>penilaian!D133</f>
        <v>0</v>
      </c>
      <c r="F138" s="192">
        <f>penilaian!E133</f>
        <v>0</v>
      </c>
      <c r="G138" s="184">
        <f>penilaian!F133</f>
        <v>0</v>
      </c>
      <c r="H138" s="172">
        <f>penilaian!G133</f>
        <v>0</v>
      </c>
      <c r="I138" s="172">
        <f>penilaian!H133</f>
        <v>0</v>
      </c>
      <c r="J138" s="202">
        <f>penilaian!I133</f>
        <v>0</v>
      </c>
      <c r="K138" s="157">
        <f>penilaian!J133</f>
        <v>0</v>
      </c>
      <c r="L138" s="182">
        <f>penilaian!K133</f>
        <v>0</v>
      </c>
      <c r="M138" s="186">
        <f>penilaian!L133</f>
        <v>0</v>
      </c>
      <c r="N138" s="187">
        <f>penilaian!M133</f>
        <v>0</v>
      </c>
      <c r="O138" s="157">
        <f>penilaian!N133</f>
        <v>0</v>
      </c>
      <c r="P138" s="188">
        <f>penilaian!O133</f>
        <v>0</v>
      </c>
      <c r="Q138" s="516">
        <f>penilaian!P133</f>
        <v>0</v>
      </c>
      <c r="R138" s="516">
        <f>penilaian!Q133</f>
        <v>0</v>
      </c>
      <c r="S138" s="505">
        <f>penilaian!R133</f>
        <v>0</v>
      </c>
      <c r="T138" s="505">
        <f>penilaian!S133</f>
        <v>0</v>
      </c>
      <c r="U138" s="505">
        <f>penilaian!T133</f>
        <v>0</v>
      </c>
      <c r="V138" s="503">
        <f>penilaian!U133</f>
        <v>0</v>
      </c>
      <c r="W138" s="505" t="str">
        <f>penilaian!V133</f>
        <v>Mangga</v>
      </c>
      <c r="X138" s="505">
        <f>penilaian!W133</f>
        <v>0</v>
      </c>
      <c r="Y138" s="505">
        <f>penilaian!X133</f>
        <v>0</v>
      </c>
      <c r="Z138" s="505">
        <f>penilaian!Y133</f>
        <v>10</v>
      </c>
      <c r="AA138" s="505">
        <f>penilaian!Z133</f>
        <v>10</v>
      </c>
      <c r="AB138" s="505">
        <f>penilaian!AA133</f>
        <v>0</v>
      </c>
      <c r="AC138" s="519">
        <f>penilaian!AB133</f>
        <v>0</v>
      </c>
      <c r="AD138" s="505">
        <f>penilaian!AC133</f>
        <v>0</v>
      </c>
      <c r="AE138" s="505">
        <f>penilaian!AD133</f>
        <v>0</v>
      </c>
      <c r="AF138" s="505">
        <f>penilaian!AE133</f>
        <v>0</v>
      </c>
      <c r="AG138" s="519">
        <f>penilaian!AF133</f>
        <v>0</v>
      </c>
      <c r="AH138" s="519">
        <f>penilaian!AG133</f>
        <v>0</v>
      </c>
      <c r="AI138" s="517">
        <f>penilaian!AH133</f>
        <v>0</v>
      </c>
      <c r="AJ138" s="520">
        <f>penilaian!AI133</f>
        <v>0</v>
      </c>
      <c r="AK138" s="517">
        <f>penilaian!AJ133</f>
        <v>0</v>
      </c>
      <c r="AL138" s="517">
        <f>penilaian!AK133</f>
        <v>0</v>
      </c>
      <c r="AM138" s="517">
        <f>penilaian!AL133</f>
        <v>0</v>
      </c>
      <c r="AN138" s="520">
        <f>penilaian!AM133</f>
        <v>115500</v>
      </c>
      <c r="AO138" s="520">
        <f>penilaian!AN133</f>
        <v>1155000</v>
      </c>
      <c r="AP138" s="517">
        <f>penilaian!AO133</f>
        <v>0</v>
      </c>
      <c r="AQ138" s="521">
        <f>penilaian!AP133</f>
        <v>0</v>
      </c>
      <c r="AR138" s="517">
        <f>penilaian!AQ133</f>
        <v>0</v>
      </c>
      <c r="AS138" s="517">
        <f>penilaian!AR133</f>
        <v>0</v>
      </c>
      <c r="AT138" s="517">
        <f>penilaian!AS133</f>
        <v>0</v>
      </c>
      <c r="AU138" s="517">
        <f>penilaian!AT133</f>
        <v>0</v>
      </c>
      <c r="AV138" s="517">
        <f>penilaian!AU133</f>
        <v>0</v>
      </c>
      <c r="AW138" s="521">
        <f>penilaian!AV133</f>
        <v>0</v>
      </c>
      <c r="AX138" s="521">
        <f>penilaian!AW133</f>
        <v>0</v>
      </c>
    </row>
    <row r="139" spans="2:50" ht="15.75">
      <c r="B139" s="157">
        <f>penilaian!A134</f>
        <v>0</v>
      </c>
      <c r="C139" s="172">
        <f>penilaian!B134</f>
        <v>0</v>
      </c>
      <c r="D139" s="492">
        <f>penilaian!C134</f>
        <v>0</v>
      </c>
      <c r="E139" s="61">
        <f>penilaian!D134</f>
        <v>0</v>
      </c>
      <c r="F139" s="192">
        <f>penilaian!E134</f>
        <v>0</v>
      </c>
      <c r="G139" s="184">
        <f>penilaian!F134</f>
        <v>0</v>
      </c>
      <c r="H139" s="172">
        <f>penilaian!G134</f>
        <v>0</v>
      </c>
      <c r="I139" s="172">
        <f>penilaian!H134</f>
        <v>0</v>
      </c>
      <c r="J139" s="202">
        <f>penilaian!I134</f>
        <v>0</v>
      </c>
      <c r="K139" s="157">
        <f>penilaian!J134</f>
        <v>0</v>
      </c>
      <c r="L139" s="182">
        <f>penilaian!K134</f>
        <v>0</v>
      </c>
      <c r="M139" s="186">
        <f>penilaian!L134</f>
        <v>0</v>
      </c>
      <c r="N139" s="187">
        <f>penilaian!M134</f>
        <v>0</v>
      </c>
      <c r="O139" s="157">
        <f>penilaian!N134</f>
        <v>0</v>
      </c>
      <c r="P139" s="188">
        <f>penilaian!O134</f>
        <v>0</v>
      </c>
      <c r="Q139" s="516">
        <f>penilaian!P134</f>
        <v>0</v>
      </c>
      <c r="R139" s="516">
        <f>penilaian!Q134</f>
        <v>0</v>
      </c>
      <c r="S139" s="505">
        <f>penilaian!R134</f>
        <v>0</v>
      </c>
      <c r="T139" s="505">
        <f>penilaian!S134</f>
        <v>0</v>
      </c>
      <c r="U139" s="505">
        <f>penilaian!T134</f>
        <v>0</v>
      </c>
      <c r="V139" s="503">
        <f>penilaian!U134</f>
        <v>2</v>
      </c>
      <c r="W139" s="505" t="str">
        <f>penilaian!V134</f>
        <v>Salak</v>
      </c>
      <c r="X139" s="505">
        <f>penilaian!W134</f>
        <v>0</v>
      </c>
      <c r="Y139" s="505">
        <f>penilaian!X134</f>
        <v>10</v>
      </c>
      <c r="Z139" s="505">
        <f>penilaian!Y134</f>
        <v>0</v>
      </c>
      <c r="AA139" s="505">
        <f>penilaian!Z134</f>
        <v>10</v>
      </c>
      <c r="AB139" s="505">
        <f>penilaian!AA134</f>
        <v>0</v>
      </c>
      <c r="AC139" s="519">
        <f>penilaian!AB134</f>
        <v>0</v>
      </c>
      <c r="AD139" s="505">
        <f>penilaian!AC134</f>
        <v>0</v>
      </c>
      <c r="AE139" s="505">
        <f>penilaian!AD134</f>
        <v>0</v>
      </c>
      <c r="AF139" s="505">
        <f>penilaian!AE134</f>
        <v>0</v>
      </c>
      <c r="AG139" s="519">
        <f>penilaian!AF134</f>
        <v>0</v>
      </c>
      <c r="AH139" s="519">
        <f>penilaian!AG134</f>
        <v>0</v>
      </c>
      <c r="AI139" s="517">
        <f>penilaian!AH134</f>
        <v>0</v>
      </c>
      <c r="AJ139" s="520">
        <f>penilaian!AI134</f>
        <v>0</v>
      </c>
      <c r="AK139" s="517">
        <f>penilaian!AJ134</f>
        <v>0</v>
      </c>
      <c r="AL139" s="517">
        <f>penilaian!AK134</f>
        <v>0</v>
      </c>
      <c r="AM139" s="517">
        <f>penilaian!AL134</f>
        <v>0</v>
      </c>
      <c r="AN139" s="520">
        <f>penilaian!AM134</f>
        <v>66000</v>
      </c>
      <c r="AO139" s="520">
        <f>penilaian!AN134</f>
        <v>660000</v>
      </c>
      <c r="AP139" s="517">
        <f>penilaian!AO134</f>
        <v>0</v>
      </c>
      <c r="AQ139" s="521">
        <f>penilaian!AP134</f>
        <v>0</v>
      </c>
      <c r="AR139" s="517">
        <f>penilaian!AQ134</f>
        <v>0</v>
      </c>
      <c r="AS139" s="517">
        <f>penilaian!AR134</f>
        <v>0</v>
      </c>
      <c r="AT139" s="517">
        <f>penilaian!AS134</f>
        <v>0</v>
      </c>
      <c r="AU139" s="517">
        <f>penilaian!AT134</f>
        <v>0</v>
      </c>
      <c r="AV139" s="517">
        <f>penilaian!AU134</f>
        <v>0</v>
      </c>
      <c r="AW139" s="521">
        <f>penilaian!AV134</f>
        <v>0</v>
      </c>
      <c r="AX139" s="521">
        <f>penilaian!AW134</f>
        <v>0</v>
      </c>
    </row>
    <row r="140" spans="2:50" ht="15.75">
      <c r="B140" s="157">
        <f>penilaian!A135</f>
        <v>0</v>
      </c>
      <c r="C140" s="195">
        <f>penilaian!B135</f>
        <v>0</v>
      </c>
      <c r="D140" s="493">
        <f>penilaian!C135</f>
        <v>0</v>
      </c>
      <c r="E140" s="61">
        <f>penilaian!D135</f>
        <v>0</v>
      </c>
      <c r="F140" s="192">
        <f>penilaian!E135</f>
        <v>0</v>
      </c>
      <c r="G140" s="184">
        <f>penilaian!F135</f>
        <v>0</v>
      </c>
      <c r="H140" s="61">
        <f>penilaian!G135</f>
        <v>0</v>
      </c>
      <c r="I140" s="61">
        <f>penilaian!H135</f>
        <v>0</v>
      </c>
      <c r="J140" s="202">
        <f>penilaian!I135</f>
        <v>0</v>
      </c>
      <c r="K140" s="157">
        <f>penilaian!J135</f>
        <v>0</v>
      </c>
      <c r="L140" s="182">
        <f>penilaian!K135</f>
        <v>0</v>
      </c>
      <c r="M140" s="186">
        <f>penilaian!L135</f>
        <v>0</v>
      </c>
      <c r="N140" s="187">
        <f>penilaian!M135</f>
        <v>0</v>
      </c>
      <c r="O140" s="157">
        <f>penilaian!N135</f>
        <v>0</v>
      </c>
      <c r="P140" s="183">
        <f>penilaian!O135</f>
        <v>0</v>
      </c>
      <c r="Q140" s="516">
        <f>penilaian!P135</f>
        <v>0</v>
      </c>
      <c r="R140" s="516">
        <f>penilaian!Q135</f>
        <v>0</v>
      </c>
      <c r="S140" s="505">
        <f>penilaian!R135</f>
        <v>0</v>
      </c>
      <c r="T140" s="505">
        <f>penilaian!S135</f>
        <v>0</v>
      </c>
      <c r="U140" s="505">
        <f>penilaian!T135</f>
        <v>0</v>
      </c>
      <c r="V140" s="503">
        <f>penilaian!U135</f>
        <v>3</v>
      </c>
      <c r="W140" s="505" t="str">
        <f>penilaian!V135</f>
        <v>Talas</v>
      </c>
      <c r="X140" s="505">
        <f>penilaian!W135</f>
        <v>0</v>
      </c>
      <c r="Y140" s="505">
        <f>penilaian!X135</f>
        <v>100</v>
      </c>
      <c r="Z140" s="505">
        <f>penilaian!Y135</f>
        <v>0</v>
      </c>
      <c r="AA140" s="505">
        <f>penilaian!Z135</f>
        <v>100</v>
      </c>
      <c r="AB140" s="505">
        <f>penilaian!AA135</f>
        <v>0</v>
      </c>
      <c r="AC140" s="519">
        <f>penilaian!AB135</f>
        <v>0</v>
      </c>
      <c r="AD140" s="505">
        <f>penilaian!AC135</f>
        <v>0</v>
      </c>
      <c r="AE140" s="505">
        <f>penilaian!AD135</f>
        <v>0</v>
      </c>
      <c r="AF140" s="505">
        <f>penilaian!AE135</f>
        <v>0</v>
      </c>
      <c r="AG140" s="519">
        <f>penilaian!AF135</f>
        <v>0</v>
      </c>
      <c r="AH140" s="519">
        <f>penilaian!AG135</f>
        <v>0</v>
      </c>
      <c r="AI140" s="517">
        <f>penilaian!AH135</f>
        <v>0</v>
      </c>
      <c r="AJ140" s="520">
        <f>penilaian!AI135</f>
        <v>0</v>
      </c>
      <c r="AK140" s="517">
        <f>penilaian!AJ135</f>
        <v>0</v>
      </c>
      <c r="AL140" s="517">
        <f>penilaian!AK135</f>
        <v>0</v>
      </c>
      <c r="AM140" s="517">
        <f>penilaian!AL135</f>
        <v>0</v>
      </c>
      <c r="AN140" s="520">
        <f>penilaian!AM135</f>
        <v>375</v>
      </c>
      <c r="AO140" s="520">
        <f>penilaian!AN135</f>
        <v>37500</v>
      </c>
      <c r="AP140" s="517">
        <f>penilaian!AO135</f>
        <v>0</v>
      </c>
      <c r="AQ140" s="521">
        <f>penilaian!AP135</f>
        <v>0</v>
      </c>
      <c r="AR140" s="517">
        <f>penilaian!AQ135</f>
        <v>0</v>
      </c>
      <c r="AS140" s="517">
        <f>penilaian!AR135</f>
        <v>0</v>
      </c>
      <c r="AT140" s="517">
        <f>penilaian!AS135</f>
        <v>0</v>
      </c>
      <c r="AU140" s="517">
        <f>penilaian!AT135</f>
        <v>0</v>
      </c>
      <c r="AV140" s="517">
        <f>penilaian!AU135</f>
        <v>0</v>
      </c>
      <c r="AW140" s="521">
        <f>penilaian!AV135</f>
        <v>0</v>
      </c>
      <c r="AX140" s="521">
        <f>penilaian!AW135</f>
        <v>0</v>
      </c>
    </row>
    <row r="141" spans="2:50" ht="15.75">
      <c r="B141" s="157">
        <f>penilaian!A136</f>
        <v>0</v>
      </c>
      <c r="C141" s="195">
        <f>penilaian!B136</f>
        <v>0</v>
      </c>
      <c r="D141" s="493">
        <f>penilaian!C136</f>
        <v>0</v>
      </c>
      <c r="E141" s="61">
        <f>penilaian!D136</f>
        <v>0</v>
      </c>
      <c r="F141" s="192">
        <f>penilaian!E136</f>
        <v>0</v>
      </c>
      <c r="G141" s="184">
        <f>penilaian!F136</f>
        <v>0</v>
      </c>
      <c r="H141" s="61">
        <f>penilaian!G136</f>
        <v>0</v>
      </c>
      <c r="I141" s="61">
        <f>penilaian!H136</f>
        <v>0</v>
      </c>
      <c r="J141" s="202">
        <f>penilaian!I136</f>
        <v>0</v>
      </c>
      <c r="K141" s="157">
        <f>penilaian!J136</f>
        <v>0</v>
      </c>
      <c r="L141" s="182">
        <f>penilaian!K136</f>
        <v>0</v>
      </c>
      <c r="M141" s="186">
        <f>penilaian!L136</f>
        <v>0</v>
      </c>
      <c r="N141" s="187">
        <f>penilaian!M136</f>
        <v>0</v>
      </c>
      <c r="O141" s="157">
        <f>penilaian!N136</f>
        <v>0</v>
      </c>
      <c r="P141" s="183">
        <f>penilaian!O136</f>
        <v>0</v>
      </c>
      <c r="Q141" s="516">
        <f>penilaian!P136</f>
        <v>0</v>
      </c>
      <c r="R141" s="516">
        <f>penilaian!Q136</f>
        <v>0</v>
      </c>
      <c r="S141" s="505">
        <f>penilaian!R136</f>
        <v>0</v>
      </c>
      <c r="T141" s="505">
        <f>penilaian!S136</f>
        <v>0</v>
      </c>
      <c r="U141" s="505">
        <f>penilaian!T136</f>
        <v>0</v>
      </c>
      <c r="V141" s="503">
        <f>penilaian!U136</f>
        <v>0</v>
      </c>
      <c r="W141" s="519" t="str">
        <f>penilaian!V136</f>
        <v>Talas</v>
      </c>
      <c r="X141" s="505">
        <f>penilaian!W136</f>
        <v>0</v>
      </c>
      <c r="Y141" s="505">
        <f>penilaian!X136</f>
        <v>0</v>
      </c>
      <c r="Z141" s="505">
        <f>penilaian!Y136</f>
        <v>20</v>
      </c>
      <c r="AA141" s="505">
        <f>penilaian!Z136</f>
        <v>20</v>
      </c>
      <c r="AB141" s="505">
        <f>penilaian!AA136</f>
        <v>0</v>
      </c>
      <c r="AC141" s="519">
        <f>penilaian!AB136</f>
        <v>0</v>
      </c>
      <c r="AD141" s="505">
        <f>penilaian!AC136</f>
        <v>0</v>
      </c>
      <c r="AE141" s="505">
        <f>penilaian!AD136</f>
        <v>0</v>
      </c>
      <c r="AF141" s="505">
        <f>penilaian!AE136</f>
        <v>0</v>
      </c>
      <c r="AG141" s="519">
        <f>penilaian!AF136</f>
        <v>0</v>
      </c>
      <c r="AH141" s="519">
        <f>penilaian!AG136</f>
        <v>0</v>
      </c>
      <c r="AI141" s="517">
        <f>penilaian!AH136</f>
        <v>0</v>
      </c>
      <c r="AJ141" s="520">
        <f>penilaian!AI136</f>
        <v>0</v>
      </c>
      <c r="AK141" s="517">
        <f>penilaian!AJ136</f>
        <v>0</v>
      </c>
      <c r="AL141" s="517">
        <f>penilaian!AK136</f>
        <v>0</v>
      </c>
      <c r="AM141" s="517">
        <f>penilaian!AL136</f>
        <v>0</v>
      </c>
      <c r="AN141" s="520">
        <f>penilaian!AM136</f>
        <v>300</v>
      </c>
      <c r="AO141" s="520">
        <f>penilaian!AN136</f>
        <v>6000</v>
      </c>
      <c r="AP141" s="517">
        <f>penilaian!AO136</f>
        <v>0</v>
      </c>
      <c r="AQ141" s="521">
        <f>penilaian!AP136</f>
        <v>0</v>
      </c>
      <c r="AR141" s="517">
        <f>penilaian!AQ136</f>
        <v>0</v>
      </c>
      <c r="AS141" s="517">
        <f>penilaian!AR136</f>
        <v>0</v>
      </c>
      <c r="AT141" s="517">
        <f>penilaian!AS136</f>
        <v>0</v>
      </c>
      <c r="AU141" s="517">
        <f>penilaian!AT136</f>
        <v>0</v>
      </c>
      <c r="AV141" s="517">
        <f>penilaian!AU136</f>
        <v>0</v>
      </c>
      <c r="AW141" s="521">
        <f>penilaian!AV136</f>
        <v>0</v>
      </c>
      <c r="AX141" s="521">
        <f>penilaian!AW136</f>
        <v>0</v>
      </c>
    </row>
    <row r="142" spans="2:50" ht="15.75">
      <c r="B142" s="157">
        <f>penilaian!A137</f>
        <v>0</v>
      </c>
      <c r="C142" s="195">
        <f>penilaian!B137</f>
        <v>0</v>
      </c>
      <c r="D142" s="493">
        <f>penilaian!C137</f>
        <v>0</v>
      </c>
      <c r="E142" s="61">
        <f>penilaian!D137</f>
        <v>0</v>
      </c>
      <c r="F142" s="192">
        <f>penilaian!E137</f>
        <v>0</v>
      </c>
      <c r="G142" s="184">
        <f>penilaian!F137</f>
        <v>0</v>
      </c>
      <c r="H142" s="61">
        <f>penilaian!G137</f>
        <v>0</v>
      </c>
      <c r="I142" s="61">
        <f>penilaian!H137</f>
        <v>0</v>
      </c>
      <c r="J142" s="202">
        <f>penilaian!I137</f>
        <v>0</v>
      </c>
      <c r="K142" s="157">
        <f>penilaian!J137</f>
        <v>0</v>
      </c>
      <c r="L142" s="182">
        <f>penilaian!K137</f>
        <v>0</v>
      </c>
      <c r="M142" s="186">
        <f>penilaian!L137</f>
        <v>0</v>
      </c>
      <c r="N142" s="187">
        <f>penilaian!M137</f>
        <v>0</v>
      </c>
      <c r="O142" s="61">
        <f>penilaian!N137</f>
        <v>0</v>
      </c>
      <c r="P142" s="183">
        <f>penilaian!O137</f>
        <v>0</v>
      </c>
      <c r="Q142" s="516">
        <f>penilaian!P137</f>
        <v>0</v>
      </c>
      <c r="R142" s="516">
        <f>penilaian!Q137</f>
        <v>0</v>
      </c>
      <c r="S142" s="505">
        <f>penilaian!R137</f>
        <v>0</v>
      </c>
      <c r="T142" s="505">
        <f>penilaian!S137</f>
        <v>0</v>
      </c>
      <c r="U142" s="505">
        <f>penilaian!T137</f>
        <v>0</v>
      </c>
      <c r="V142" s="503">
        <f>penilaian!U137</f>
        <v>4</v>
      </c>
      <c r="W142" s="505" t="str">
        <f>penilaian!V137</f>
        <v>Sereh</v>
      </c>
      <c r="X142" s="505">
        <f>penilaian!W137</f>
        <v>0</v>
      </c>
      <c r="Y142" s="505">
        <f>penilaian!X137</f>
        <v>0</v>
      </c>
      <c r="Z142" s="505">
        <f>penilaian!Y137</f>
        <v>25</v>
      </c>
      <c r="AA142" s="505">
        <f>penilaian!Z137</f>
        <v>25</v>
      </c>
      <c r="AB142" s="505">
        <f>penilaian!AA137</f>
        <v>0</v>
      </c>
      <c r="AC142" s="519">
        <f>penilaian!AB137</f>
        <v>0</v>
      </c>
      <c r="AD142" s="505">
        <f>penilaian!AC137</f>
        <v>0</v>
      </c>
      <c r="AE142" s="505">
        <f>penilaian!AD137</f>
        <v>0</v>
      </c>
      <c r="AF142" s="505">
        <f>penilaian!AE137</f>
        <v>0</v>
      </c>
      <c r="AG142" s="519">
        <f>penilaian!AF137</f>
        <v>0</v>
      </c>
      <c r="AH142" s="519">
        <f>penilaian!AG137</f>
        <v>0</v>
      </c>
      <c r="AI142" s="517">
        <f>penilaian!AH137</f>
        <v>0</v>
      </c>
      <c r="AJ142" s="520">
        <f>penilaian!AI137</f>
        <v>0</v>
      </c>
      <c r="AK142" s="517">
        <f>penilaian!AJ137</f>
        <v>0</v>
      </c>
      <c r="AL142" s="517">
        <f>penilaian!AK137</f>
        <v>0</v>
      </c>
      <c r="AM142" s="517">
        <f>penilaian!AL137</f>
        <v>0</v>
      </c>
      <c r="AN142" s="517">
        <f>penilaian!AM137</f>
        <v>440</v>
      </c>
      <c r="AO142" s="517">
        <f>penilaian!AN137</f>
        <v>11000</v>
      </c>
      <c r="AP142" s="517">
        <f>penilaian!AO137</f>
        <v>0</v>
      </c>
      <c r="AQ142" s="521">
        <f>penilaian!AP137</f>
        <v>0</v>
      </c>
      <c r="AR142" s="517">
        <f>penilaian!AQ137</f>
        <v>0</v>
      </c>
      <c r="AS142" s="517">
        <f>penilaian!AR137</f>
        <v>0</v>
      </c>
      <c r="AT142" s="517">
        <f>penilaian!AS137</f>
        <v>0</v>
      </c>
      <c r="AU142" s="517">
        <f>penilaian!AT137</f>
        <v>0</v>
      </c>
      <c r="AV142" s="517">
        <f>penilaian!AU137</f>
        <v>0</v>
      </c>
      <c r="AW142" s="521">
        <f>penilaian!AV137</f>
        <v>0</v>
      </c>
      <c r="AX142" s="521">
        <f>penilaian!AW137</f>
        <v>0</v>
      </c>
    </row>
    <row r="143" spans="2:50" ht="15.75">
      <c r="B143" s="190">
        <f>penilaian!A138</f>
        <v>0</v>
      </c>
      <c r="C143" s="170">
        <f>penilaian!B138</f>
        <v>0</v>
      </c>
      <c r="D143" s="491">
        <f>penilaian!C138</f>
        <v>0</v>
      </c>
      <c r="E143" s="61">
        <f>penilaian!D138</f>
        <v>0</v>
      </c>
      <c r="F143" s="192">
        <f>penilaian!E138</f>
        <v>0</v>
      </c>
      <c r="G143" s="184">
        <f>penilaian!F138</f>
        <v>0</v>
      </c>
      <c r="H143" s="170">
        <f>penilaian!G138</f>
        <v>0</v>
      </c>
      <c r="I143" s="171">
        <f>penilaian!H138</f>
        <v>0</v>
      </c>
      <c r="J143" s="202">
        <f>penilaian!I138</f>
        <v>0</v>
      </c>
      <c r="K143" s="157">
        <f>penilaian!J138</f>
        <v>0</v>
      </c>
      <c r="L143" s="182">
        <f>penilaian!K138</f>
        <v>0</v>
      </c>
      <c r="M143" s="186">
        <f>penilaian!L138</f>
        <v>0</v>
      </c>
      <c r="N143" s="187">
        <f>penilaian!M138</f>
        <v>0</v>
      </c>
      <c r="O143" s="157">
        <f>penilaian!N138</f>
        <v>0</v>
      </c>
      <c r="P143" s="188">
        <f>penilaian!O138</f>
        <v>0</v>
      </c>
      <c r="Q143" s="516">
        <f>penilaian!P138</f>
        <v>0</v>
      </c>
      <c r="R143" s="516">
        <f>penilaian!Q138</f>
        <v>0</v>
      </c>
      <c r="S143" s="505">
        <f>penilaian!R138</f>
        <v>0</v>
      </c>
      <c r="T143" s="505">
        <f>penilaian!S138</f>
        <v>0</v>
      </c>
      <c r="U143" s="504">
        <f>penilaian!T138</f>
        <v>0</v>
      </c>
      <c r="V143" s="504">
        <f>penilaian!U138</f>
        <v>5</v>
      </c>
      <c r="W143" s="504" t="str">
        <f>penilaian!V138</f>
        <v>Singkong</v>
      </c>
      <c r="X143" s="504">
        <f>penilaian!W138</f>
        <v>0</v>
      </c>
      <c r="Y143" s="504">
        <f>penilaian!X138</f>
        <v>50</v>
      </c>
      <c r="Z143" s="504">
        <f>penilaian!Y138</f>
        <v>0</v>
      </c>
      <c r="AA143" s="505">
        <f>penilaian!Z138</f>
        <v>0</v>
      </c>
      <c r="AB143" s="505">
        <f>penilaian!AA138</f>
        <v>0</v>
      </c>
      <c r="AC143" s="519">
        <f>penilaian!AB138</f>
        <v>0</v>
      </c>
      <c r="AD143" s="505">
        <f>penilaian!AC138</f>
        <v>0</v>
      </c>
      <c r="AE143" s="505">
        <f>penilaian!AD138</f>
        <v>0</v>
      </c>
      <c r="AF143" s="505">
        <f>penilaian!AE138</f>
        <v>0</v>
      </c>
      <c r="AG143" s="519">
        <f>penilaian!AF138</f>
        <v>0</v>
      </c>
      <c r="AH143" s="519">
        <f>penilaian!AG138</f>
        <v>0</v>
      </c>
      <c r="AI143" s="517">
        <f>penilaian!AH138</f>
        <v>0</v>
      </c>
      <c r="AJ143" s="520">
        <f>penilaian!AI138</f>
        <v>0</v>
      </c>
      <c r="AK143" s="520">
        <f>penilaian!AJ138</f>
        <v>0</v>
      </c>
      <c r="AL143" s="520">
        <f>penilaian!AK138</f>
        <v>0</v>
      </c>
      <c r="AM143" s="517">
        <f>penilaian!AL138</f>
        <v>0</v>
      </c>
      <c r="AN143" s="520">
        <f>penilaian!AM138</f>
        <v>465</v>
      </c>
      <c r="AO143" s="520">
        <f>penilaian!AN138</f>
        <v>23250</v>
      </c>
      <c r="AP143" s="517">
        <f>penilaian!AO138</f>
        <v>0</v>
      </c>
      <c r="AQ143" s="521">
        <f>penilaian!AP138</f>
        <v>0</v>
      </c>
      <c r="AR143" s="517">
        <f>penilaian!AQ138</f>
        <v>0</v>
      </c>
      <c r="AS143" s="522">
        <f>penilaian!AR138</f>
        <v>0</v>
      </c>
      <c r="AT143" s="523">
        <f>penilaian!AS138</f>
        <v>0</v>
      </c>
      <c r="AU143" s="522">
        <f>penilaian!AT138</f>
        <v>0</v>
      </c>
      <c r="AV143" s="523">
        <f>penilaian!AU138</f>
        <v>0</v>
      </c>
      <c r="AW143" s="521">
        <f>penilaian!AV138</f>
        <v>0</v>
      </c>
      <c r="AX143" s="521">
        <f>penilaian!AW138</f>
        <v>0</v>
      </c>
    </row>
    <row r="144" spans="2:50" ht="15.75">
      <c r="B144" s="157">
        <f>penilaian!A139</f>
        <v>0</v>
      </c>
      <c r="C144" s="172">
        <f>penilaian!B139</f>
        <v>0</v>
      </c>
      <c r="D144" s="491">
        <f>penilaian!C139</f>
        <v>0</v>
      </c>
      <c r="E144" s="61">
        <f>penilaian!D139</f>
        <v>0</v>
      </c>
      <c r="F144" s="192">
        <f>penilaian!E139</f>
        <v>0</v>
      </c>
      <c r="G144" s="184">
        <f>penilaian!F139</f>
        <v>0</v>
      </c>
      <c r="H144" s="172">
        <f>penilaian!G139</f>
        <v>0</v>
      </c>
      <c r="I144" s="172">
        <f>penilaian!H139</f>
        <v>0</v>
      </c>
      <c r="J144" s="202">
        <f>penilaian!I139</f>
        <v>0</v>
      </c>
      <c r="K144" s="157">
        <f>penilaian!J139</f>
        <v>0</v>
      </c>
      <c r="L144" s="182">
        <f>penilaian!K139</f>
        <v>0</v>
      </c>
      <c r="M144" s="182">
        <f>penilaian!L139</f>
        <v>0</v>
      </c>
      <c r="N144" s="157">
        <f>penilaian!M139</f>
        <v>0</v>
      </c>
      <c r="O144" s="157">
        <f>penilaian!N139</f>
        <v>0</v>
      </c>
      <c r="P144" s="183">
        <f>penilaian!O139</f>
        <v>0</v>
      </c>
      <c r="Q144" s="516">
        <f>penilaian!P139</f>
        <v>0</v>
      </c>
      <c r="R144" s="516">
        <f>penilaian!Q139</f>
        <v>0</v>
      </c>
      <c r="S144" s="517">
        <f>penilaian!R139</f>
        <v>0</v>
      </c>
      <c r="T144" s="517">
        <f>penilaian!S139</f>
        <v>0</v>
      </c>
      <c r="U144" s="505">
        <f>penilaian!T139</f>
        <v>0</v>
      </c>
      <c r="V144" s="504">
        <f>penilaian!U139</f>
        <v>0</v>
      </c>
      <c r="W144" s="504" t="str">
        <f>penilaian!V139</f>
        <v>Singkong</v>
      </c>
      <c r="X144" s="504">
        <f>penilaian!W139</f>
        <v>0</v>
      </c>
      <c r="Y144" s="504">
        <f>penilaian!X139</f>
        <v>0</v>
      </c>
      <c r="Z144" s="505">
        <f>penilaian!Y139</f>
        <v>50</v>
      </c>
      <c r="AA144" s="505">
        <f>penilaian!Z139</f>
        <v>0</v>
      </c>
      <c r="AB144" s="505">
        <f>penilaian!AA139</f>
        <v>0</v>
      </c>
      <c r="AC144" s="519">
        <f>penilaian!AB139</f>
        <v>0</v>
      </c>
      <c r="AD144" s="505">
        <f>penilaian!AC139</f>
        <v>0</v>
      </c>
      <c r="AE144" s="505">
        <f>penilaian!AD139</f>
        <v>0</v>
      </c>
      <c r="AF144" s="505">
        <f>penilaian!AE139</f>
        <v>0</v>
      </c>
      <c r="AG144" s="519">
        <f>penilaian!AF139</f>
        <v>0</v>
      </c>
      <c r="AH144" s="519">
        <f>penilaian!AG139</f>
        <v>0</v>
      </c>
      <c r="AI144" s="517">
        <f>penilaian!AH139</f>
        <v>0</v>
      </c>
      <c r="AJ144" s="520">
        <f>penilaian!AI139</f>
        <v>0</v>
      </c>
      <c r="AK144" s="520">
        <f>penilaian!AJ139</f>
        <v>0</v>
      </c>
      <c r="AL144" s="520">
        <f>penilaian!AK139</f>
        <v>0</v>
      </c>
      <c r="AM144" s="517">
        <f>penilaian!AL139</f>
        <v>0</v>
      </c>
      <c r="AN144" s="520">
        <f>penilaian!AM139</f>
        <v>360</v>
      </c>
      <c r="AO144" s="520">
        <f>penilaian!AN139</f>
        <v>18000</v>
      </c>
      <c r="AP144" s="517">
        <f>penilaian!AO139</f>
        <v>0</v>
      </c>
      <c r="AQ144" s="521">
        <f>penilaian!AP139</f>
        <v>0</v>
      </c>
      <c r="AR144" s="517">
        <f>penilaian!AQ139</f>
        <v>0</v>
      </c>
      <c r="AS144" s="517">
        <f>penilaian!AR139</f>
        <v>0</v>
      </c>
      <c r="AT144" s="517">
        <f>penilaian!AS139</f>
        <v>0</v>
      </c>
      <c r="AU144" s="517">
        <f>penilaian!AT139</f>
        <v>0</v>
      </c>
      <c r="AV144" s="517">
        <f>penilaian!AU139</f>
        <v>0</v>
      </c>
      <c r="AW144" s="521">
        <f>penilaian!AV139</f>
        <v>0</v>
      </c>
      <c r="AX144" s="521">
        <f>penilaian!AW139</f>
        <v>0</v>
      </c>
    </row>
    <row r="145" spans="1:50" ht="15.75">
      <c r="B145" s="157">
        <f>penilaian!A140</f>
        <v>0</v>
      </c>
      <c r="C145" s="172">
        <f>penilaian!B140</f>
        <v>0</v>
      </c>
      <c r="D145" s="491">
        <f>penilaian!C140</f>
        <v>0</v>
      </c>
      <c r="E145" s="61">
        <f>penilaian!D140</f>
        <v>0</v>
      </c>
      <c r="F145" s="192">
        <f>penilaian!E140</f>
        <v>0</v>
      </c>
      <c r="G145" s="184">
        <f>penilaian!F140</f>
        <v>0</v>
      </c>
      <c r="H145" s="172">
        <f>penilaian!G140</f>
        <v>0</v>
      </c>
      <c r="I145" s="172">
        <f>penilaian!H140</f>
        <v>0</v>
      </c>
      <c r="J145" s="202">
        <f>penilaian!I140</f>
        <v>0</v>
      </c>
      <c r="K145" s="157">
        <f>penilaian!J140</f>
        <v>0</v>
      </c>
      <c r="L145" s="182">
        <f>penilaian!K140</f>
        <v>0</v>
      </c>
      <c r="M145" s="182">
        <f>penilaian!L140</f>
        <v>0</v>
      </c>
      <c r="N145" s="157">
        <f>penilaian!M140</f>
        <v>0</v>
      </c>
      <c r="O145" s="157">
        <f>penilaian!N140</f>
        <v>0</v>
      </c>
      <c r="P145" s="188">
        <f>penilaian!O140</f>
        <v>0</v>
      </c>
      <c r="Q145" s="516">
        <f>penilaian!P140</f>
        <v>0</v>
      </c>
      <c r="R145" s="516">
        <f>penilaian!Q140</f>
        <v>0</v>
      </c>
      <c r="S145" s="517">
        <f>penilaian!R140</f>
        <v>0</v>
      </c>
      <c r="T145" s="517">
        <f>penilaian!S140</f>
        <v>0</v>
      </c>
      <c r="U145" s="505">
        <f>penilaian!T140</f>
        <v>0</v>
      </c>
      <c r="V145" s="504">
        <f>penilaian!U140</f>
        <v>6</v>
      </c>
      <c r="W145" s="505" t="str">
        <f>penilaian!V140</f>
        <v>Pisang</v>
      </c>
      <c r="X145" s="505">
        <f>penilaian!W140</f>
        <v>5</v>
      </c>
      <c r="Y145" s="505">
        <f>penilaian!X140</f>
        <v>0</v>
      </c>
      <c r="Z145" s="504">
        <f>penilaian!Y140</f>
        <v>0</v>
      </c>
      <c r="AA145" s="505">
        <f>penilaian!Z140</f>
        <v>0</v>
      </c>
      <c r="AB145" s="505">
        <f>penilaian!AA140</f>
        <v>0</v>
      </c>
      <c r="AC145" s="519">
        <f>penilaian!AB140</f>
        <v>0</v>
      </c>
      <c r="AD145" s="505">
        <f>penilaian!AC140</f>
        <v>0</v>
      </c>
      <c r="AE145" s="505">
        <f>penilaian!AD140</f>
        <v>0</v>
      </c>
      <c r="AF145" s="505">
        <f>penilaian!AE140</f>
        <v>0</v>
      </c>
      <c r="AG145" s="519">
        <f>penilaian!AF140</f>
        <v>0</v>
      </c>
      <c r="AH145" s="519">
        <f>penilaian!AG140</f>
        <v>0</v>
      </c>
      <c r="AI145" s="517">
        <f>penilaian!AH140</f>
        <v>0</v>
      </c>
      <c r="AJ145" s="520">
        <f>penilaian!AI140</f>
        <v>0</v>
      </c>
      <c r="AK145" s="520">
        <f>penilaian!AJ140</f>
        <v>0</v>
      </c>
      <c r="AL145" s="520">
        <f>penilaian!AK140</f>
        <v>0</v>
      </c>
      <c r="AM145" s="517">
        <f>penilaian!AL140</f>
        <v>0</v>
      </c>
      <c r="AN145" s="517">
        <f>penilaian!AM140</f>
        <v>10000</v>
      </c>
      <c r="AO145" s="520">
        <f>penilaian!AN140</f>
        <v>50000</v>
      </c>
      <c r="AP145" s="517">
        <f>penilaian!AO140</f>
        <v>0</v>
      </c>
      <c r="AQ145" s="521">
        <f>penilaian!AP140</f>
        <v>0</v>
      </c>
      <c r="AR145" s="517">
        <f>penilaian!AQ140</f>
        <v>0</v>
      </c>
      <c r="AS145" s="517">
        <f>penilaian!AR140</f>
        <v>0</v>
      </c>
      <c r="AT145" s="517">
        <f>penilaian!AS140</f>
        <v>0</v>
      </c>
      <c r="AU145" s="517">
        <f>penilaian!AT140</f>
        <v>0</v>
      </c>
      <c r="AV145" s="517">
        <f>penilaian!AU140</f>
        <v>0</v>
      </c>
      <c r="AW145" s="521">
        <f>penilaian!AV140</f>
        <v>0</v>
      </c>
      <c r="AX145" s="521">
        <f>penilaian!AW140</f>
        <v>0</v>
      </c>
    </row>
    <row r="146" spans="1:50" ht="15.75">
      <c r="B146" s="157">
        <f>penilaian!A141</f>
        <v>0</v>
      </c>
      <c r="C146" s="172">
        <f>penilaian!B141</f>
        <v>0</v>
      </c>
      <c r="D146" s="491">
        <f>penilaian!C141</f>
        <v>0</v>
      </c>
      <c r="E146" s="61">
        <f>penilaian!D141</f>
        <v>0</v>
      </c>
      <c r="F146" s="192">
        <f>penilaian!E141</f>
        <v>0</v>
      </c>
      <c r="G146" s="184">
        <f>penilaian!F141</f>
        <v>0</v>
      </c>
      <c r="H146" s="61">
        <f>penilaian!G141</f>
        <v>0</v>
      </c>
      <c r="I146" s="61">
        <f>penilaian!H141</f>
        <v>0</v>
      </c>
      <c r="J146" s="202">
        <f>penilaian!I141</f>
        <v>0</v>
      </c>
      <c r="K146" s="157">
        <f>penilaian!J141</f>
        <v>0</v>
      </c>
      <c r="L146" s="182">
        <f>penilaian!K141</f>
        <v>0</v>
      </c>
      <c r="M146" s="182">
        <f>penilaian!L141</f>
        <v>0</v>
      </c>
      <c r="N146" s="157">
        <f>penilaian!M141</f>
        <v>0</v>
      </c>
      <c r="O146" s="61">
        <f>penilaian!N141</f>
        <v>0</v>
      </c>
      <c r="P146" s="183">
        <f>penilaian!O141</f>
        <v>0</v>
      </c>
      <c r="Q146" s="516">
        <f>penilaian!P141</f>
        <v>0</v>
      </c>
      <c r="R146" s="516">
        <f>penilaian!Q141</f>
        <v>0</v>
      </c>
      <c r="S146" s="505">
        <f>penilaian!R141</f>
        <v>0</v>
      </c>
      <c r="T146" s="505">
        <f>penilaian!S141</f>
        <v>0</v>
      </c>
      <c r="U146" s="505">
        <f>penilaian!T141</f>
        <v>0</v>
      </c>
      <c r="V146" s="504">
        <f>penilaian!U141</f>
        <v>0</v>
      </c>
      <c r="W146" s="504" t="str">
        <f>penilaian!V141</f>
        <v>Pisang</v>
      </c>
      <c r="X146" s="504">
        <f>penilaian!W141</f>
        <v>0</v>
      </c>
      <c r="Y146" s="504">
        <f>penilaian!X141</f>
        <v>1</v>
      </c>
      <c r="Z146" s="505">
        <f>penilaian!Y141</f>
        <v>0</v>
      </c>
      <c r="AA146" s="505">
        <f>penilaian!Z141</f>
        <v>0</v>
      </c>
      <c r="AB146" s="505">
        <f>penilaian!AA141</f>
        <v>0</v>
      </c>
      <c r="AC146" s="519">
        <f>penilaian!AB141</f>
        <v>0</v>
      </c>
      <c r="AD146" s="505">
        <f>penilaian!AC141</f>
        <v>0</v>
      </c>
      <c r="AE146" s="505">
        <f>penilaian!AD141</f>
        <v>0</v>
      </c>
      <c r="AF146" s="505">
        <f>penilaian!AE141</f>
        <v>0</v>
      </c>
      <c r="AG146" s="519">
        <f>penilaian!AF141</f>
        <v>0</v>
      </c>
      <c r="AH146" s="519">
        <f>penilaian!AG141</f>
        <v>0</v>
      </c>
      <c r="AI146" s="517">
        <f>penilaian!AH141</f>
        <v>0</v>
      </c>
      <c r="AJ146" s="520">
        <f>penilaian!AI141</f>
        <v>0</v>
      </c>
      <c r="AK146" s="520">
        <f>penilaian!AJ141</f>
        <v>0</v>
      </c>
      <c r="AL146" s="520">
        <f>penilaian!AK141</f>
        <v>0</v>
      </c>
      <c r="AM146" s="517">
        <f>penilaian!AL141</f>
        <v>0</v>
      </c>
      <c r="AN146" s="520">
        <f>penilaian!AM141</f>
        <v>5000</v>
      </c>
      <c r="AO146" s="520">
        <f>penilaian!AN141</f>
        <v>5000</v>
      </c>
      <c r="AP146" s="517">
        <f>penilaian!AO141</f>
        <v>0</v>
      </c>
      <c r="AQ146" s="521">
        <f>penilaian!AP141</f>
        <v>0</v>
      </c>
      <c r="AR146" s="517">
        <f>penilaian!AQ141</f>
        <v>0</v>
      </c>
      <c r="AS146" s="517">
        <f>penilaian!AR141</f>
        <v>0</v>
      </c>
      <c r="AT146" s="517">
        <f>penilaian!AS141</f>
        <v>0</v>
      </c>
      <c r="AU146" s="517">
        <f>penilaian!AT141</f>
        <v>0</v>
      </c>
      <c r="AV146" s="517">
        <f>penilaian!AU141</f>
        <v>0</v>
      </c>
      <c r="AW146" s="521">
        <f>penilaian!AV141</f>
        <v>0</v>
      </c>
      <c r="AX146" s="521">
        <f>penilaian!AW141</f>
        <v>0</v>
      </c>
    </row>
    <row r="147" spans="1:50" ht="15.75">
      <c r="B147" s="157">
        <f>penilaian!A142</f>
        <v>0</v>
      </c>
      <c r="C147" s="172">
        <f>penilaian!B142</f>
        <v>0</v>
      </c>
      <c r="D147" s="492">
        <f>penilaian!C142</f>
        <v>0</v>
      </c>
      <c r="E147" s="61">
        <f>penilaian!D142</f>
        <v>0</v>
      </c>
      <c r="F147" s="192">
        <f>penilaian!E142</f>
        <v>0</v>
      </c>
      <c r="G147" s="184">
        <f>penilaian!F142</f>
        <v>0</v>
      </c>
      <c r="H147" s="61">
        <f>penilaian!G142</f>
        <v>0</v>
      </c>
      <c r="I147" s="61">
        <f>penilaian!H142</f>
        <v>0</v>
      </c>
      <c r="J147" s="202">
        <f>penilaian!I142</f>
        <v>0</v>
      </c>
      <c r="K147" s="157">
        <f>penilaian!J142</f>
        <v>0</v>
      </c>
      <c r="L147" s="182">
        <f>penilaian!K142</f>
        <v>0</v>
      </c>
      <c r="M147" s="182">
        <f>penilaian!L142</f>
        <v>0</v>
      </c>
      <c r="N147" s="157">
        <f>penilaian!M142</f>
        <v>0</v>
      </c>
      <c r="O147" s="61">
        <f>penilaian!N142</f>
        <v>0</v>
      </c>
      <c r="P147" s="183">
        <f>penilaian!O142</f>
        <v>0</v>
      </c>
      <c r="Q147" s="516">
        <f>penilaian!P142</f>
        <v>0</v>
      </c>
      <c r="R147" s="516">
        <f>penilaian!Q142</f>
        <v>0</v>
      </c>
      <c r="S147" s="505">
        <f>penilaian!R142</f>
        <v>0</v>
      </c>
      <c r="T147" s="505">
        <f>penilaian!S142</f>
        <v>0</v>
      </c>
      <c r="U147" s="505">
        <f>penilaian!T142</f>
        <v>0</v>
      </c>
      <c r="V147" s="503">
        <f>penilaian!U142</f>
        <v>0</v>
      </c>
      <c r="W147" s="519" t="str">
        <f>penilaian!V142</f>
        <v>Pisang</v>
      </c>
      <c r="X147" s="505">
        <f>penilaian!W142</f>
        <v>0</v>
      </c>
      <c r="Y147" s="505">
        <f>penilaian!X142</f>
        <v>0</v>
      </c>
      <c r="Z147" s="505">
        <f>penilaian!Y142</f>
        <v>4</v>
      </c>
      <c r="AA147" s="505">
        <f>penilaian!Z142</f>
        <v>0</v>
      </c>
      <c r="AB147" s="505">
        <f>penilaian!AA142</f>
        <v>0</v>
      </c>
      <c r="AC147" s="519">
        <f>penilaian!AB142</f>
        <v>0</v>
      </c>
      <c r="AD147" s="505">
        <f>penilaian!AC142</f>
        <v>0</v>
      </c>
      <c r="AE147" s="505">
        <f>penilaian!AD142</f>
        <v>0</v>
      </c>
      <c r="AF147" s="505">
        <f>penilaian!AE142</f>
        <v>0</v>
      </c>
      <c r="AG147" s="519">
        <f>penilaian!AF142</f>
        <v>0</v>
      </c>
      <c r="AH147" s="519">
        <f>penilaian!AG142</f>
        <v>0</v>
      </c>
      <c r="AI147" s="517">
        <f>penilaian!AH142</f>
        <v>0</v>
      </c>
      <c r="AJ147" s="520">
        <f>penilaian!AI142</f>
        <v>0</v>
      </c>
      <c r="AK147" s="517">
        <f>penilaian!AJ142</f>
        <v>0</v>
      </c>
      <c r="AL147" s="517">
        <f>penilaian!AK142</f>
        <v>0</v>
      </c>
      <c r="AM147" s="517">
        <f>penilaian!AL142</f>
        <v>0</v>
      </c>
      <c r="AN147" s="520">
        <f>penilaian!AM142</f>
        <v>10000</v>
      </c>
      <c r="AO147" s="520">
        <f>penilaian!AN142</f>
        <v>40000</v>
      </c>
      <c r="AP147" s="517">
        <f>penilaian!AO142</f>
        <v>0</v>
      </c>
      <c r="AQ147" s="521">
        <f>penilaian!AP142</f>
        <v>0</v>
      </c>
      <c r="AR147" s="517">
        <f>penilaian!AQ142</f>
        <v>0</v>
      </c>
      <c r="AS147" s="517">
        <f>penilaian!AR142</f>
        <v>0</v>
      </c>
      <c r="AT147" s="517">
        <f>penilaian!AS142</f>
        <v>0</v>
      </c>
      <c r="AU147" s="517">
        <f>penilaian!AT142</f>
        <v>0</v>
      </c>
      <c r="AV147" s="517">
        <f>penilaian!AU142</f>
        <v>0</v>
      </c>
      <c r="AW147" s="521">
        <f>penilaian!AV142</f>
        <v>0</v>
      </c>
      <c r="AX147" s="521">
        <f>penilaian!AW142</f>
        <v>0</v>
      </c>
    </row>
    <row r="148" spans="1:50" ht="15.75">
      <c r="B148" s="157">
        <f>penilaian!A143</f>
        <v>0</v>
      </c>
      <c r="C148" s="172">
        <f>penilaian!B143</f>
        <v>0</v>
      </c>
      <c r="D148" s="492">
        <f>penilaian!C143</f>
        <v>0</v>
      </c>
      <c r="E148" s="61">
        <f>penilaian!D143</f>
        <v>0</v>
      </c>
      <c r="F148" s="192">
        <f>penilaian!E143</f>
        <v>0</v>
      </c>
      <c r="G148" s="184">
        <f>penilaian!F143</f>
        <v>0</v>
      </c>
      <c r="H148" s="61">
        <f>penilaian!G143</f>
        <v>0</v>
      </c>
      <c r="I148" s="61">
        <f>penilaian!H143</f>
        <v>0</v>
      </c>
      <c r="J148" s="202">
        <f>penilaian!I143</f>
        <v>0</v>
      </c>
      <c r="K148" s="157">
        <f>penilaian!J143</f>
        <v>0</v>
      </c>
      <c r="L148" s="182">
        <f>penilaian!K143</f>
        <v>0</v>
      </c>
      <c r="M148" s="182">
        <f>penilaian!L143</f>
        <v>0</v>
      </c>
      <c r="N148" s="157">
        <f>penilaian!M143</f>
        <v>0</v>
      </c>
      <c r="O148" s="61">
        <f>penilaian!N143</f>
        <v>0</v>
      </c>
      <c r="P148" s="183">
        <f>penilaian!O143</f>
        <v>0</v>
      </c>
      <c r="Q148" s="516">
        <f>penilaian!P143</f>
        <v>0</v>
      </c>
      <c r="R148" s="516">
        <f>penilaian!Q143</f>
        <v>0</v>
      </c>
      <c r="S148" s="505">
        <f>penilaian!R143</f>
        <v>0</v>
      </c>
      <c r="T148" s="505">
        <f>penilaian!S143</f>
        <v>0</v>
      </c>
      <c r="U148" s="505">
        <f>penilaian!T143</f>
        <v>0</v>
      </c>
      <c r="V148" s="503">
        <f>penilaian!U143</f>
        <v>7</v>
      </c>
      <c r="W148" s="519" t="str">
        <f>penilaian!V143</f>
        <v>Pepaya</v>
      </c>
      <c r="X148" s="505">
        <f>penilaian!W143</f>
        <v>1</v>
      </c>
      <c r="Y148" s="505">
        <f>penilaian!X143</f>
        <v>0</v>
      </c>
      <c r="Z148" s="505">
        <f>penilaian!Y143</f>
        <v>0</v>
      </c>
      <c r="AA148" s="505">
        <f>penilaian!Z143</f>
        <v>0</v>
      </c>
      <c r="AB148" s="505">
        <f>penilaian!AA143</f>
        <v>0</v>
      </c>
      <c r="AC148" s="519">
        <f>penilaian!AB143</f>
        <v>0</v>
      </c>
      <c r="AD148" s="505">
        <f>penilaian!AC143</f>
        <v>0</v>
      </c>
      <c r="AE148" s="505">
        <f>penilaian!AD143</f>
        <v>0</v>
      </c>
      <c r="AF148" s="505">
        <f>penilaian!AE143</f>
        <v>0</v>
      </c>
      <c r="AG148" s="519">
        <f>penilaian!AF143</f>
        <v>0</v>
      </c>
      <c r="AH148" s="519">
        <f>penilaian!AG143</f>
        <v>0</v>
      </c>
      <c r="AI148" s="517">
        <f>penilaian!AH143</f>
        <v>0</v>
      </c>
      <c r="AJ148" s="520">
        <f>penilaian!AI143</f>
        <v>0</v>
      </c>
      <c r="AK148" s="517">
        <f>penilaian!AJ143</f>
        <v>0</v>
      </c>
      <c r="AL148" s="517">
        <f>penilaian!AK143</f>
        <v>0</v>
      </c>
      <c r="AM148" s="517">
        <f>penilaian!AL143</f>
        <v>0</v>
      </c>
      <c r="AN148" s="520">
        <f>penilaian!AM143</f>
        <v>20100</v>
      </c>
      <c r="AO148" s="520">
        <f>penilaian!AN143</f>
        <v>20100</v>
      </c>
      <c r="AP148" s="517">
        <f>penilaian!AO143</f>
        <v>0</v>
      </c>
      <c r="AQ148" s="521">
        <f>penilaian!AP143</f>
        <v>0</v>
      </c>
      <c r="AR148" s="517">
        <f>penilaian!AQ143</f>
        <v>0</v>
      </c>
      <c r="AS148" s="517">
        <f>penilaian!AR143</f>
        <v>0</v>
      </c>
      <c r="AT148" s="517">
        <f>penilaian!AS143</f>
        <v>0</v>
      </c>
      <c r="AU148" s="517">
        <f>penilaian!AT143</f>
        <v>0</v>
      </c>
      <c r="AV148" s="517">
        <f>penilaian!AU143</f>
        <v>0</v>
      </c>
      <c r="AW148" s="521">
        <f>penilaian!AV143</f>
        <v>0</v>
      </c>
      <c r="AX148" s="521">
        <f>penilaian!AW143</f>
        <v>0</v>
      </c>
    </row>
    <row r="149" spans="1:50" ht="15.75">
      <c r="B149" s="157">
        <f>penilaian!A144</f>
        <v>0</v>
      </c>
      <c r="C149" s="172">
        <f>penilaian!B144</f>
        <v>0</v>
      </c>
      <c r="D149" s="492">
        <f>penilaian!C144</f>
        <v>0</v>
      </c>
      <c r="E149" s="61">
        <f>penilaian!D144</f>
        <v>0</v>
      </c>
      <c r="F149" s="192">
        <f>penilaian!E144</f>
        <v>0</v>
      </c>
      <c r="G149" s="184">
        <f>penilaian!F144</f>
        <v>0</v>
      </c>
      <c r="H149" s="61">
        <f>penilaian!G144</f>
        <v>0</v>
      </c>
      <c r="I149" s="61">
        <f>penilaian!H144</f>
        <v>0</v>
      </c>
      <c r="J149" s="202">
        <f>penilaian!I144</f>
        <v>0</v>
      </c>
      <c r="K149" s="157">
        <f>penilaian!J144</f>
        <v>0</v>
      </c>
      <c r="L149" s="182">
        <f>penilaian!K144</f>
        <v>0</v>
      </c>
      <c r="M149" s="182">
        <f>penilaian!L144</f>
        <v>0</v>
      </c>
      <c r="N149" s="157">
        <f>penilaian!M144</f>
        <v>0</v>
      </c>
      <c r="O149" s="61">
        <f>penilaian!N144</f>
        <v>0</v>
      </c>
      <c r="P149" s="183">
        <f>penilaian!O144</f>
        <v>0</v>
      </c>
      <c r="Q149" s="516">
        <f>penilaian!P144</f>
        <v>0</v>
      </c>
      <c r="R149" s="516">
        <f>penilaian!Q144</f>
        <v>0</v>
      </c>
      <c r="S149" s="505">
        <f>penilaian!R144</f>
        <v>0</v>
      </c>
      <c r="T149" s="505">
        <f>penilaian!S144</f>
        <v>0</v>
      </c>
      <c r="U149" s="505">
        <f>penilaian!T144</f>
        <v>0</v>
      </c>
      <c r="V149" s="503">
        <f>penilaian!U144</f>
        <v>0</v>
      </c>
      <c r="W149" s="505" t="str">
        <f>penilaian!V144</f>
        <v>Pepaya</v>
      </c>
      <c r="X149" s="505">
        <f>penilaian!W144</f>
        <v>0</v>
      </c>
      <c r="Y149" s="505">
        <f>penilaian!X144</f>
        <v>4</v>
      </c>
      <c r="Z149" s="505">
        <f>penilaian!Y144</f>
        <v>0</v>
      </c>
      <c r="AA149" s="505">
        <f>penilaian!Z144</f>
        <v>0</v>
      </c>
      <c r="AB149" s="505">
        <f>penilaian!AA144</f>
        <v>0</v>
      </c>
      <c r="AC149" s="519">
        <f>penilaian!AB144</f>
        <v>0</v>
      </c>
      <c r="AD149" s="505">
        <f>penilaian!AC144</f>
        <v>0</v>
      </c>
      <c r="AE149" s="505">
        <f>penilaian!AD144</f>
        <v>0</v>
      </c>
      <c r="AF149" s="505">
        <f>penilaian!AE144</f>
        <v>0</v>
      </c>
      <c r="AG149" s="519">
        <f>penilaian!AF144</f>
        <v>0</v>
      </c>
      <c r="AH149" s="519">
        <f>penilaian!AG144</f>
        <v>0</v>
      </c>
      <c r="AI149" s="517">
        <f>penilaian!AH144</f>
        <v>0</v>
      </c>
      <c r="AJ149" s="520">
        <f>penilaian!AI144</f>
        <v>0</v>
      </c>
      <c r="AK149" s="517">
        <f>penilaian!AJ144</f>
        <v>0</v>
      </c>
      <c r="AL149" s="517">
        <f>penilaian!AK144</f>
        <v>0</v>
      </c>
      <c r="AM149" s="517">
        <f>penilaian!AL144</f>
        <v>0</v>
      </c>
      <c r="AN149" s="520">
        <f>penilaian!AM144</f>
        <v>13250</v>
      </c>
      <c r="AO149" s="520">
        <f>penilaian!AN144</f>
        <v>53000</v>
      </c>
      <c r="AP149" s="517">
        <f>penilaian!AO144</f>
        <v>0</v>
      </c>
      <c r="AQ149" s="521">
        <f>penilaian!AP144</f>
        <v>0</v>
      </c>
      <c r="AR149" s="517">
        <f>penilaian!AQ144</f>
        <v>0</v>
      </c>
      <c r="AS149" s="517">
        <f>penilaian!AR144</f>
        <v>0</v>
      </c>
      <c r="AT149" s="517">
        <f>penilaian!AS144</f>
        <v>0</v>
      </c>
      <c r="AU149" s="517">
        <f>penilaian!AT144</f>
        <v>0</v>
      </c>
      <c r="AV149" s="517">
        <f>penilaian!AU144</f>
        <v>0</v>
      </c>
      <c r="AW149" s="521">
        <f>penilaian!AV144</f>
        <v>0</v>
      </c>
      <c r="AX149" s="521">
        <f>penilaian!AW144</f>
        <v>0</v>
      </c>
    </row>
    <row r="150" spans="1:50" ht="15.75">
      <c r="B150" s="157">
        <f>penilaian!A145</f>
        <v>0</v>
      </c>
      <c r="C150" s="172">
        <f>penilaian!B145</f>
        <v>0</v>
      </c>
      <c r="D150" s="492">
        <f>penilaian!C145</f>
        <v>0</v>
      </c>
      <c r="E150" s="61">
        <f>penilaian!D145</f>
        <v>0</v>
      </c>
      <c r="F150" s="192">
        <f>penilaian!E145</f>
        <v>0</v>
      </c>
      <c r="G150" s="184">
        <f>penilaian!F145</f>
        <v>0</v>
      </c>
      <c r="H150" s="61">
        <f>penilaian!G145</f>
        <v>0</v>
      </c>
      <c r="I150" s="61">
        <f>penilaian!H145</f>
        <v>0</v>
      </c>
      <c r="J150" s="202">
        <f>penilaian!I145</f>
        <v>0</v>
      </c>
      <c r="K150" s="157">
        <f>penilaian!J145</f>
        <v>0</v>
      </c>
      <c r="L150" s="182">
        <f>penilaian!K145</f>
        <v>0</v>
      </c>
      <c r="M150" s="182">
        <f>penilaian!L145</f>
        <v>0</v>
      </c>
      <c r="N150" s="157">
        <f>penilaian!M145</f>
        <v>0</v>
      </c>
      <c r="O150" s="61">
        <f>penilaian!N145</f>
        <v>0</v>
      </c>
      <c r="P150" s="183">
        <f>penilaian!O145</f>
        <v>0</v>
      </c>
      <c r="Q150" s="516">
        <f>penilaian!P145</f>
        <v>0</v>
      </c>
      <c r="R150" s="516">
        <f>penilaian!Q145</f>
        <v>0</v>
      </c>
      <c r="S150" s="505">
        <f>penilaian!R145</f>
        <v>0</v>
      </c>
      <c r="T150" s="505">
        <f>penilaian!S145</f>
        <v>0</v>
      </c>
      <c r="U150" s="505">
        <f>penilaian!T145</f>
        <v>0</v>
      </c>
      <c r="V150" s="503">
        <f>penilaian!U145</f>
        <v>0</v>
      </c>
      <c r="W150" s="505" t="str">
        <f>penilaian!V145</f>
        <v>Pepaya</v>
      </c>
      <c r="X150" s="505">
        <f>penilaian!W145</f>
        <v>0</v>
      </c>
      <c r="Y150" s="505">
        <f>penilaian!X145</f>
        <v>0</v>
      </c>
      <c r="Z150" s="505">
        <f>penilaian!Y145</f>
        <v>5</v>
      </c>
      <c r="AA150" s="505">
        <f>penilaian!Z145</f>
        <v>0</v>
      </c>
      <c r="AB150" s="505">
        <f>penilaian!AA145</f>
        <v>0</v>
      </c>
      <c r="AC150" s="519">
        <f>penilaian!AB145</f>
        <v>0</v>
      </c>
      <c r="AD150" s="505">
        <f>penilaian!AC145</f>
        <v>0</v>
      </c>
      <c r="AE150" s="505">
        <f>penilaian!AD145</f>
        <v>0</v>
      </c>
      <c r="AF150" s="505">
        <f>penilaian!AE145</f>
        <v>0</v>
      </c>
      <c r="AG150" s="519">
        <f>penilaian!AF145</f>
        <v>0</v>
      </c>
      <c r="AH150" s="519">
        <f>penilaian!AG145</f>
        <v>0</v>
      </c>
      <c r="AI150" s="517">
        <f>penilaian!AH145</f>
        <v>0</v>
      </c>
      <c r="AJ150" s="520">
        <f>penilaian!AI145</f>
        <v>0</v>
      </c>
      <c r="AK150" s="517">
        <f>penilaian!AJ145</f>
        <v>0</v>
      </c>
      <c r="AL150" s="517">
        <f>penilaian!AK145</f>
        <v>0</v>
      </c>
      <c r="AM150" s="517">
        <f>penilaian!AL145</f>
        <v>0</v>
      </c>
      <c r="AN150" s="520">
        <f>penilaian!AM145</f>
        <v>6600</v>
      </c>
      <c r="AO150" s="520">
        <f>penilaian!AN145</f>
        <v>33000</v>
      </c>
      <c r="AP150" s="517">
        <f>penilaian!AO145</f>
        <v>0</v>
      </c>
      <c r="AQ150" s="521">
        <f>penilaian!AP145</f>
        <v>0</v>
      </c>
      <c r="AR150" s="517">
        <f>penilaian!AQ145</f>
        <v>0</v>
      </c>
      <c r="AS150" s="517">
        <f>penilaian!AR145</f>
        <v>0</v>
      </c>
      <c r="AT150" s="517">
        <f>penilaian!AS145</f>
        <v>0</v>
      </c>
      <c r="AU150" s="517">
        <f>penilaian!AT145</f>
        <v>0</v>
      </c>
      <c r="AV150" s="517">
        <f>penilaian!AU145</f>
        <v>0</v>
      </c>
      <c r="AW150" s="521">
        <f>penilaian!AV145</f>
        <v>0</v>
      </c>
      <c r="AX150" s="521">
        <f>penilaian!AW145</f>
        <v>0</v>
      </c>
    </row>
    <row r="151" spans="1:50" ht="15.75">
      <c r="B151" s="157">
        <f>penilaian!A146</f>
        <v>0</v>
      </c>
      <c r="C151" s="172">
        <f>penilaian!B146</f>
        <v>0</v>
      </c>
      <c r="D151" s="492">
        <f>penilaian!C146</f>
        <v>0</v>
      </c>
      <c r="E151" s="61">
        <f>penilaian!D146</f>
        <v>0</v>
      </c>
      <c r="F151" s="192">
        <f>penilaian!E146</f>
        <v>0</v>
      </c>
      <c r="G151" s="184">
        <f>penilaian!F146</f>
        <v>0</v>
      </c>
      <c r="H151" s="61">
        <f>penilaian!G146</f>
        <v>0</v>
      </c>
      <c r="I151" s="61">
        <f>penilaian!H146</f>
        <v>0</v>
      </c>
      <c r="J151" s="202">
        <f>penilaian!I146</f>
        <v>0</v>
      </c>
      <c r="K151" s="157">
        <f>penilaian!J146</f>
        <v>0</v>
      </c>
      <c r="L151" s="182">
        <f>penilaian!K146</f>
        <v>0</v>
      </c>
      <c r="M151" s="182">
        <f>penilaian!L146</f>
        <v>0</v>
      </c>
      <c r="N151" s="157">
        <f>penilaian!M146</f>
        <v>0</v>
      </c>
      <c r="O151" s="61">
        <f>penilaian!N146</f>
        <v>0</v>
      </c>
      <c r="P151" s="183">
        <f>penilaian!O146</f>
        <v>0</v>
      </c>
      <c r="Q151" s="516">
        <f>penilaian!P146</f>
        <v>0</v>
      </c>
      <c r="R151" s="516">
        <f>penilaian!Q146</f>
        <v>0</v>
      </c>
      <c r="S151" s="505">
        <f>penilaian!R146</f>
        <v>0</v>
      </c>
      <c r="T151" s="505">
        <f>penilaian!S146</f>
        <v>0</v>
      </c>
      <c r="U151" s="505">
        <f>penilaian!T146</f>
        <v>0</v>
      </c>
      <c r="V151" s="503">
        <f>penilaian!U146</f>
        <v>0</v>
      </c>
      <c r="W151" s="505">
        <f>penilaian!V146</f>
        <v>0</v>
      </c>
      <c r="X151" s="505">
        <f>penilaian!W146</f>
        <v>0</v>
      </c>
      <c r="Y151" s="505">
        <f>penilaian!X146</f>
        <v>0</v>
      </c>
      <c r="Z151" s="505">
        <f>penilaian!Y146</f>
        <v>0</v>
      </c>
      <c r="AA151" s="505">
        <f>penilaian!Z146</f>
        <v>0</v>
      </c>
      <c r="AB151" s="505">
        <f>penilaian!AA146</f>
        <v>0</v>
      </c>
      <c r="AC151" s="519">
        <f>penilaian!AB146</f>
        <v>0</v>
      </c>
      <c r="AD151" s="505">
        <f>penilaian!AC146</f>
        <v>0</v>
      </c>
      <c r="AE151" s="505">
        <f>penilaian!AD146</f>
        <v>0</v>
      </c>
      <c r="AF151" s="505">
        <f>penilaian!AE146</f>
        <v>0</v>
      </c>
      <c r="AG151" s="519">
        <f>penilaian!AF146</f>
        <v>0</v>
      </c>
      <c r="AH151" s="519">
        <f>penilaian!AG146</f>
        <v>0</v>
      </c>
      <c r="AI151" s="517">
        <f>penilaian!AH146</f>
        <v>0</v>
      </c>
      <c r="AJ151" s="520">
        <f>penilaian!AI146</f>
        <v>0</v>
      </c>
      <c r="AK151" s="517">
        <f>penilaian!AJ146</f>
        <v>0</v>
      </c>
      <c r="AL151" s="517">
        <f>penilaian!AK146</f>
        <v>0</v>
      </c>
      <c r="AM151" s="517">
        <f>penilaian!AL146</f>
        <v>0</v>
      </c>
      <c r="AN151" s="520">
        <f>penilaian!AM146</f>
        <v>0</v>
      </c>
      <c r="AO151" s="520">
        <f>penilaian!AN146</f>
        <v>0</v>
      </c>
      <c r="AP151" s="517">
        <f>penilaian!AO146</f>
        <v>0</v>
      </c>
      <c r="AQ151" s="521">
        <f>penilaian!AP146</f>
        <v>0</v>
      </c>
      <c r="AR151" s="517">
        <f>penilaian!AQ146</f>
        <v>0</v>
      </c>
      <c r="AS151" s="517">
        <f>penilaian!AR146</f>
        <v>0</v>
      </c>
      <c r="AT151" s="517">
        <f>penilaian!AS146</f>
        <v>0</v>
      </c>
      <c r="AU151" s="517">
        <f>penilaian!AT146</f>
        <v>0</v>
      </c>
      <c r="AV151" s="517">
        <f>penilaian!AU146</f>
        <v>0</v>
      </c>
      <c r="AW151" s="521">
        <f>penilaian!AV146</f>
        <v>0</v>
      </c>
      <c r="AX151" s="521">
        <f>penilaian!AW146</f>
        <v>0</v>
      </c>
    </row>
    <row r="152" spans="1:50" ht="47.25">
      <c r="B152" s="157">
        <f>penilaian!A147</f>
        <v>8</v>
      </c>
      <c r="C152" s="172" t="str">
        <f>penilaian!B147</f>
        <v>a.</v>
      </c>
      <c r="D152" s="492" t="str">
        <f>penilaian!C147</f>
        <v>ADHARI</v>
      </c>
      <c r="E152" s="61">
        <f>penilaian!D147</f>
        <v>0</v>
      </c>
      <c r="F152" s="192">
        <f>penilaian!E147</f>
        <v>0</v>
      </c>
      <c r="G152" s="184" t="str">
        <f>penilaian!F147</f>
        <v>00008</v>
      </c>
      <c r="H152" s="61" t="str">
        <f>penilaian!G147</f>
        <v>a.</v>
      </c>
      <c r="I152" s="61" t="str">
        <f>penilaian!H147</f>
        <v>Blok Siramaning</v>
      </c>
      <c r="J152" s="202">
        <f>penilaian!I147</f>
        <v>74</v>
      </c>
      <c r="K152" s="157" t="str">
        <f>penilaian!J147</f>
        <v>TMA</v>
      </c>
      <c r="L152" s="182" t="str">
        <f>penilaian!K147</f>
        <v>SPPT No. 32.12.140.006.048-0033.0 a.n ADHARI</v>
      </c>
      <c r="M152" s="182">
        <f>penilaian!L147</f>
        <v>0</v>
      </c>
      <c r="N152" s="157">
        <f>penilaian!M147</f>
        <v>0</v>
      </c>
      <c r="O152" s="61" t="str">
        <f>penilaian!N147</f>
        <v>a.</v>
      </c>
      <c r="P152" s="183" t="str">
        <f>penilaian!O147</f>
        <v>Bangunan Semipermanen</v>
      </c>
      <c r="Q152" s="516">
        <f>penilaian!P147</f>
        <v>0</v>
      </c>
      <c r="R152" s="516">
        <f>penilaian!Q147</f>
        <v>48</v>
      </c>
      <c r="S152" s="505" t="str">
        <f>penilaian!R147</f>
        <v>a.</v>
      </c>
      <c r="T152" s="505" t="str">
        <f>penilaian!S147</f>
        <v>Tahunan</v>
      </c>
      <c r="U152" s="505">
        <f>penilaian!T147</f>
        <v>0</v>
      </c>
      <c r="V152" s="503">
        <f>penilaian!U147</f>
        <v>0</v>
      </c>
      <c r="W152" s="519">
        <f>penilaian!V147</f>
        <v>0</v>
      </c>
      <c r="X152" s="505">
        <f>penilaian!W147</f>
        <v>0</v>
      </c>
      <c r="Y152" s="505">
        <f>penilaian!X147</f>
        <v>0</v>
      </c>
      <c r="Z152" s="505">
        <f>penilaian!Y147</f>
        <v>0</v>
      </c>
      <c r="AA152" s="505">
        <f>penilaian!Z147</f>
        <v>0</v>
      </c>
      <c r="AB152" s="505">
        <f>penilaian!AA147</f>
        <v>0</v>
      </c>
      <c r="AC152" s="519">
        <f>penilaian!AB147</f>
        <v>0</v>
      </c>
      <c r="AD152" s="505">
        <f>penilaian!AC147</f>
        <v>0</v>
      </c>
      <c r="AE152" s="505">
        <f>penilaian!AD147</f>
        <v>0</v>
      </c>
      <c r="AF152" s="505">
        <f>penilaian!AE147</f>
        <v>0</v>
      </c>
      <c r="AG152" s="519">
        <f>penilaian!AF147</f>
        <v>0</v>
      </c>
      <c r="AH152" s="519">
        <f>penilaian!AG147</f>
        <v>0</v>
      </c>
      <c r="AI152" s="517">
        <f>penilaian!AH147</f>
        <v>470000</v>
      </c>
      <c r="AJ152" s="520">
        <f>penilaian!AI147</f>
        <v>34780000</v>
      </c>
      <c r="AK152" s="517">
        <f>penilaian!AJ147</f>
        <v>1800000</v>
      </c>
      <c r="AL152" s="517">
        <f>penilaian!AK147</f>
        <v>43200000</v>
      </c>
      <c r="AM152" s="517">
        <f>penilaian!AL147</f>
        <v>197560820.00000003</v>
      </c>
      <c r="AN152" s="520">
        <f>penilaian!AM147</f>
        <v>0</v>
      </c>
      <c r="AO152" s="520">
        <f>penilaian!AN147</f>
        <v>0</v>
      </c>
      <c r="AP152" s="517">
        <f>penilaian!AO147</f>
        <v>0</v>
      </c>
      <c r="AQ152" s="521">
        <f>penilaian!AP147</f>
        <v>232340820.00000003</v>
      </c>
      <c r="AR152" s="517">
        <f>penilaian!AQ147</f>
        <v>0</v>
      </c>
      <c r="AS152" s="517">
        <f>penilaian!AR147</f>
        <v>26675448.000000004</v>
      </c>
      <c r="AT152" s="517">
        <f>penilaian!AS147</f>
        <v>1778363.2000000004</v>
      </c>
      <c r="AU152" s="517">
        <f>penilaian!AT147</f>
        <v>8891816.0000000019</v>
      </c>
      <c r="AV152" s="517">
        <f>penilaian!AU147</f>
        <v>889181.60000000021</v>
      </c>
      <c r="AW152" s="521">
        <f>penilaian!AV147</f>
        <v>38234808.800000004</v>
      </c>
      <c r="AX152" s="521">
        <f>penilaian!AW147</f>
        <v>270576000</v>
      </c>
    </row>
    <row r="153" spans="1:50" ht="31.5">
      <c r="B153" s="157">
        <f>penilaian!A148</f>
        <v>0</v>
      </c>
      <c r="C153" s="172" t="str">
        <f>penilaian!B148</f>
        <v>b.</v>
      </c>
      <c r="D153" s="492" t="str">
        <f>penilaian!C148</f>
        <v>Majalengka, 08-02-1970</v>
      </c>
      <c r="E153" s="61">
        <f>penilaian!D148</f>
        <v>0</v>
      </c>
      <c r="F153" s="192">
        <f>penilaian!E148</f>
        <v>0</v>
      </c>
      <c r="G153" s="184">
        <f>penilaian!F148</f>
        <v>0</v>
      </c>
      <c r="H153" s="61" t="str">
        <f>penilaian!G148</f>
        <v>b.</v>
      </c>
      <c r="I153" s="61" t="str">
        <f>penilaian!H148</f>
        <v>Babakan</v>
      </c>
      <c r="J153" s="202">
        <f>penilaian!I148</f>
        <v>0</v>
      </c>
      <c r="K153" s="157">
        <f>penilaian!J148</f>
        <v>0</v>
      </c>
      <c r="L153" s="182">
        <f>penilaian!K148</f>
        <v>0</v>
      </c>
      <c r="M153" s="182">
        <f>penilaian!L148</f>
        <v>0</v>
      </c>
      <c r="N153" s="157">
        <f>penilaian!M148</f>
        <v>0</v>
      </c>
      <c r="O153" s="61" t="str">
        <f>penilaian!N148</f>
        <v>b.</v>
      </c>
      <c r="P153" s="183" t="str">
        <f>penilaian!O148</f>
        <v>Teras Semipermanen</v>
      </c>
      <c r="Q153" s="516">
        <f>penilaian!P148</f>
        <v>0</v>
      </c>
      <c r="R153" s="516">
        <f>penilaian!Q148</f>
        <v>7.5</v>
      </c>
      <c r="S153" s="505">
        <f>penilaian!R148</f>
        <v>0</v>
      </c>
      <c r="T153" s="505">
        <f>penilaian!S148</f>
        <v>0</v>
      </c>
      <c r="U153" s="505">
        <f>penilaian!T148</f>
        <v>0</v>
      </c>
      <c r="V153" s="503">
        <f>penilaian!U148</f>
        <v>0</v>
      </c>
      <c r="W153" s="505">
        <f>penilaian!V148</f>
        <v>0</v>
      </c>
      <c r="X153" s="505">
        <f>penilaian!W148</f>
        <v>0</v>
      </c>
      <c r="Y153" s="505">
        <f>penilaian!X148</f>
        <v>0</v>
      </c>
      <c r="Z153" s="505">
        <f>penilaian!Y148</f>
        <v>0</v>
      </c>
      <c r="AA153" s="505">
        <f>penilaian!Z148</f>
        <v>0</v>
      </c>
      <c r="AB153" s="505">
        <f>penilaian!AA148</f>
        <v>0</v>
      </c>
      <c r="AC153" s="519">
        <f>penilaian!AB148</f>
        <v>0</v>
      </c>
      <c r="AD153" s="505">
        <f>penilaian!AC148</f>
        <v>0</v>
      </c>
      <c r="AE153" s="505">
        <f>penilaian!AD148</f>
        <v>0</v>
      </c>
      <c r="AF153" s="505">
        <f>penilaian!AE148</f>
        <v>0</v>
      </c>
      <c r="AG153" s="519">
        <f>penilaian!AF148</f>
        <v>0</v>
      </c>
      <c r="AH153" s="519">
        <f>penilaian!AG148</f>
        <v>0</v>
      </c>
      <c r="AI153" s="517">
        <f>penilaian!AH148</f>
        <v>0</v>
      </c>
      <c r="AJ153" s="520">
        <f>penilaian!AI148</f>
        <v>0</v>
      </c>
      <c r="AK153" s="517">
        <f>penilaian!AJ148</f>
        <v>100000</v>
      </c>
      <c r="AL153" s="517">
        <f>penilaian!AK148</f>
        <v>375000</v>
      </c>
      <c r="AM153" s="517">
        <f>penilaian!AL148</f>
        <v>0</v>
      </c>
      <c r="AN153" s="520">
        <f>penilaian!AM148</f>
        <v>0</v>
      </c>
      <c r="AO153" s="520">
        <f>penilaian!AN148</f>
        <v>0</v>
      </c>
      <c r="AP153" s="517">
        <f>penilaian!AO148</f>
        <v>0</v>
      </c>
      <c r="AQ153" s="521">
        <f>penilaian!AP148</f>
        <v>0</v>
      </c>
      <c r="AR153" s="517">
        <f>penilaian!AQ148</f>
        <v>0</v>
      </c>
      <c r="AS153" s="517">
        <f>penilaian!AR148</f>
        <v>0</v>
      </c>
      <c r="AT153" s="517">
        <f>penilaian!AS148</f>
        <v>0</v>
      </c>
      <c r="AU153" s="517">
        <f>penilaian!AT148</f>
        <v>0</v>
      </c>
      <c r="AV153" s="517">
        <f>penilaian!AU148</f>
        <v>0</v>
      </c>
      <c r="AW153" s="521">
        <f>penilaian!AV148</f>
        <v>0</v>
      </c>
      <c r="AX153" s="521">
        <f>penilaian!AW148</f>
        <v>0</v>
      </c>
    </row>
    <row r="154" spans="1:50" ht="31.5">
      <c r="B154" s="157">
        <f>penilaian!A149</f>
        <v>0</v>
      </c>
      <c r="C154" s="172" t="str">
        <f>penilaian!B149</f>
        <v>c.</v>
      </c>
      <c r="D154" s="492" t="str">
        <f>penilaian!C149</f>
        <v>Wiraswasta</v>
      </c>
      <c r="E154" s="61">
        <f>penilaian!D149</f>
        <v>0</v>
      </c>
      <c r="F154" s="192">
        <f>penilaian!E149</f>
        <v>0</v>
      </c>
      <c r="G154" s="184">
        <f>penilaian!F149</f>
        <v>0</v>
      </c>
      <c r="H154" s="61" t="str">
        <f>penilaian!G149</f>
        <v>c.</v>
      </c>
      <c r="I154" s="61" t="str">
        <f>penilaian!H149</f>
        <v>Kertajati</v>
      </c>
      <c r="J154" s="202">
        <f>penilaian!I149</f>
        <v>0</v>
      </c>
      <c r="K154" s="157">
        <f>penilaian!J149</f>
        <v>0</v>
      </c>
      <c r="L154" s="182">
        <f>penilaian!K149</f>
        <v>0</v>
      </c>
      <c r="M154" s="182">
        <f>penilaian!L149</f>
        <v>0</v>
      </c>
      <c r="N154" s="157">
        <f>penilaian!M149</f>
        <v>0</v>
      </c>
      <c r="O154" s="61" t="str">
        <f>penilaian!N149</f>
        <v>c.</v>
      </c>
      <c r="P154" s="183" t="str">
        <f>penilaian!O149</f>
        <v>Bangunan Permanen</v>
      </c>
      <c r="Q154" s="516">
        <f>penilaian!P149</f>
        <v>0</v>
      </c>
      <c r="R154" s="516">
        <f>penilaian!Q149</f>
        <v>70.680000000000007</v>
      </c>
      <c r="S154" s="505" t="str">
        <f>penilaian!R149</f>
        <v>b.</v>
      </c>
      <c r="T154" s="505" t="str">
        <f>penilaian!S149</f>
        <v>Musiman</v>
      </c>
      <c r="U154" s="505">
        <f>penilaian!T149</f>
        <v>0</v>
      </c>
      <c r="V154" s="503">
        <f>penilaian!U149</f>
        <v>0</v>
      </c>
      <c r="W154" s="505">
        <f>penilaian!V149</f>
        <v>0</v>
      </c>
      <c r="X154" s="505">
        <f>penilaian!W149</f>
        <v>0</v>
      </c>
      <c r="Y154" s="505">
        <f>penilaian!X149</f>
        <v>0</v>
      </c>
      <c r="Z154" s="505">
        <f>penilaian!Y149</f>
        <v>0</v>
      </c>
      <c r="AA154" s="505">
        <f>penilaian!Z149</f>
        <v>0</v>
      </c>
      <c r="AB154" s="505">
        <f>penilaian!AA149</f>
        <v>0</v>
      </c>
      <c r="AC154" s="519">
        <f>penilaian!AB149</f>
        <v>0</v>
      </c>
      <c r="AD154" s="505">
        <f>penilaian!AC149</f>
        <v>0</v>
      </c>
      <c r="AE154" s="505">
        <f>penilaian!AD149</f>
        <v>0</v>
      </c>
      <c r="AF154" s="505">
        <f>penilaian!AE149</f>
        <v>0</v>
      </c>
      <c r="AG154" s="519">
        <f>penilaian!AF149</f>
        <v>0</v>
      </c>
      <c r="AH154" s="519">
        <f>penilaian!AG149</f>
        <v>0</v>
      </c>
      <c r="AI154" s="517">
        <f>penilaian!AH149</f>
        <v>0</v>
      </c>
      <c r="AJ154" s="520">
        <f>penilaian!AI149</f>
        <v>0</v>
      </c>
      <c r="AK154" s="517">
        <f>penilaian!AJ149</f>
        <v>2530000</v>
      </c>
      <c r="AL154" s="517">
        <f>penilaian!AK149</f>
        <v>143056320.00000003</v>
      </c>
      <c r="AM154" s="517">
        <f>penilaian!AL149</f>
        <v>0</v>
      </c>
      <c r="AN154" s="520">
        <f>penilaian!AM149</f>
        <v>0</v>
      </c>
      <c r="AO154" s="520">
        <f>penilaian!AN149</f>
        <v>0</v>
      </c>
      <c r="AP154" s="517">
        <f>penilaian!AO149</f>
        <v>0</v>
      </c>
      <c r="AQ154" s="521">
        <f>penilaian!AP149</f>
        <v>0</v>
      </c>
      <c r="AR154" s="517">
        <f>penilaian!AQ149</f>
        <v>0</v>
      </c>
      <c r="AS154" s="517">
        <f>penilaian!AR149</f>
        <v>0</v>
      </c>
      <c r="AT154" s="517">
        <f>penilaian!AS149</f>
        <v>0</v>
      </c>
      <c r="AU154" s="517">
        <f>penilaian!AT149</f>
        <v>0</v>
      </c>
      <c r="AV154" s="517">
        <f>penilaian!AU149</f>
        <v>0</v>
      </c>
      <c r="AW154" s="521">
        <f>penilaian!AV149</f>
        <v>0</v>
      </c>
      <c r="AX154" s="521">
        <f>penilaian!AW149</f>
        <v>0</v>
      </c>
    </row>
    <row r="155" spans="1:50" ht="47.25">
      <c r="B155" s="157">
        <f>penilaian!A150</f>
        <v>0</v>
      </c>
      <c r="C155" s="61" t="str">
        <f>penilaian!B150</f>
        <v>d.</v>
      </c>
      <c r="D155" s="490" t="str">
        <f>penilaian!C150</f>
        <v>Dusun Sukamaju RT. 09 RW. 3 Desa Babakan Kec. Kertajati Kab. Majalengka</v>
      </c>
      <c r="E155" s="61">
        <f>penilaian!D150</f>
        <v>0</v>
      </c>
      <c r="F155" s="192">
        <f>penilaian!E150</f>
        <v>0</v>
      </c>
      <c r="G155" s="184">
        <f>penilaian!F150</f>
        <v>0</v>
      </c>
      <c r="H155" s="61">
        <f>penilaian!G150</f>
        <v>0</v>
      </c>
      <c r="I155" s="61">
        <f>penilaian!H150</f>
        <v>0</v>
      </c>
      <c r="J155" s="202">
        <f>penilaian!I150</f>
        <v>0</v>
      </c>
      <c r="K155" s="157">
        <f>penilaian!J150</f>
        <v>0</v>
      </c>
      <c r="L155" s="182">
        <f>penilaian!K150</f>
        <v>0</v>
      </c>
      <c r="M155" s="182">
        <f>penilaian!L150</f>
        <v>0</v>
      </c>
      <c r="N155" s="157">
        <f>penilaian!M150</f>
        <v>0</v>
      </c>
      <c r="O155" s="61" t="str">
        <f>penilaian!N150</f>
        <v>d.</v>
      </c>
      <c r="P155" s="183" t="str">
        <f>penilaian!O150</f>
        <v>Teras Permanen</v>
      </c>
      <c r="Q155" s="516">
        <f>penilaian!P150</f>
        <v>0</v>
      </c>
      <c r="R155" s="516">
        <f>penilaian!Q150</f>
        <v>12.3</v>
      </c>
      <c r="S155" s="505">
        <f>penilaian!R150</f>
        <v>0</v>
      </c>
      <c r="T155" s="505">
        <f>penilaian!S150</f>
        <v>0</v>
      </c>
      <c r="U155" s="505">
        <f>penilaian!T150</f>
        <v>0</v>
      </c>
      <c r="V155" s="503">
        <f>penilaian!U150</f>
        <v>0</v>
      </c>
      <c r="W155" s="505">
        <f>penilaian!V150</f>
        <v>0</v>
      </c>
      <c r="X155" s="505">
        <f>penilaian!W150</f>
        <v>0</v>
      </c>
      <c r="Y155" s="505">
        <f>penilaian!X150</f>
        <v>0</v>
      </c>
      <c r="Z155" s="505">
        <f>penilaian!Y150</f>
        <v>0</v>
      </c>
      <c r="AA155" s="505">
        <f>penilaian!Z150</f>
        <v>0</v>
      </c>
      <c r="AB155" s="505">
        <f>penilaian!AA150</f>
        <v>0</v>
      </c>
      <c r="AC155" s="519">
        <f>penilaian!AB150</f>
        <v>0</v>
      </c>
      <c r="AD155" s="505">
        <f>penilaian!AC150</f>
        <v>0</v>
      </c>
      <c r="AE155" s="505">
        <f>penilaian!AD150</f>
        <v>0</v>
      </c>
      <c r="AF155" s="505">
        <f>penilaian!AE150</f>
        <v>0</v>
      </c>
      <c r="AG155" s="519">
        <f>penilaian!AF150</f>
        <v>0</v>
      </c>
      <c r="AH155" s="519">
        <f>penilaian!AG150</f>
        <v>0</v>
      </c>
      <c r="AI155" s="517">
        <f>penilaian!AH150</f>
        <v>0</v>
      </c>
      <c r="AJ155" s="520">
        <f>penilaian!AI150</f>
        <v>0</v>
      </c>
      <c r="AK155" s="517">
        <f>penilaian!AJ150</f>
        <v>250000</v>
      </c>
      <c r="AL155" s="517">
        <f>penilaian!AK150</f>
        <v>2460000</v>
      </c>
      <c r="AM155" s="517">
        <f>penilaian!AL150</f>
        <v>0</v>
      </c>
      <c r="AN155" s="517">
        <f>penilaian!AM150</f>
        <v>0</v>
      </c>
      <c r="AO155" s="517">
        <f>penilaian!AN150</f>
        <v>0</v>
      </c>
      <c r="AP155" s="517">
        <f>penilaian!AO150</f>
        <v>0</v>
      </c>
      <c r="AQ155" s="521">
        <f>penilaian!AP150</f>
        <v>0</v>
      </c>
      <c r="AR155" s="517">
        <f>penilaian!AQ150</f>
        <v>0</v>
      </c>
      <c r="AS155" s="517">
        <f>penilaian!AR150</f>
        <v>0</v>
      </c>
      <c r="AT155" s="517">
        <f>penilaian!AS150</f>
        <v>0</v>
      </c>
      <c r="AU155" s="517">
        <f>penilaian!AT150</f>
        <v>0</v>
      </c>
      <c r="AV155" s="517">
        <f>penilaian!AU150</f>
        <v>0</v>
      </c>
      <c r="AW155" s="521">
        <f>penilaian!AV150</f>
        <v>0</v>
      </c>
      <c r="AX155" s="521">
        <f>penilaian!AW150</f>
        <v>0</v>
      </c>
    </row>
    <row r="156" spans="1:50" ht="15.75">
      <c r="B156" s="190">
        <f>penilaian!A151</f>
        <v>0</v>
      </c>
      <c r="C156" s="170" t="str">
        <f>penilaian!B151</f>
        <v>e.</v>
      </c>
      <c r="D156" s="491" t="str">
        <f>penilaian!C151</f>
        <v>3210140802700001</v>
      </c>
      <c r="E156" s="188">
        <f>penilaian!D151</f>
        <v>0</v>
      </c>
      <c r="F156" s="61">
        <f>penilaian!E151</f>
        <v>0</v>
      </c>
      <c r="G156" s="184">
        <f>penilaian!F151</f>
        <v>0</v>
      </c>
      <c r="H156" s="170">
        <f>penilaian!G151</f>
        <v>0</v>
      </c>
      <c r="I156" s="171">
        <f>penilaian!H151</f>
        <v>0</v>
      </c>
      <c r="J156" s="202">
        <f>penilaian!I151</f>
        <v>0</v>
      </c>
      <c r="K156" s="157">
        <f>penilaian!J151</f>
        <v>0</v>
      </c>
      <c r="L156" s="182">
        <f>penilaian!K151</f>
        <v>0</v>
      </c>
      <c r="M156" s="186">
        <f>penilaian!L151</f>
        <v>0</v>
      </c>
      <c r="N156" s="187">
        <f>penilaian!M151</f>
        <v>0</v>
      </c>
      <c r="O156" s="157" t="str">
        <f>penilaian!N151</f>
        <v>e.</v>
      </c>
      <c r="P156" s="183" t="str">
        <f>penilaian!O151</f>
        <v>Pondasi Batu Kali</v>
      </c>
      <c r="Q156" s="516">
        <f>penilaian!P151</f>
        <v>0</v>
      </c>
      <c r="R156" s="516">
        <f>penilaian!Q151</f>
        <v>12.2</v>
      </c>
      <c r="S156" s="505">
        <f>penilaian!R151</f>
        <v>0</v>
      </c>
      <c r="T156" s="505">
        <f>penilaian!S151</f>
        <v>0</v>
      </c>
      <c r="U156" s="504">
        <f>penilaian!T151</f>
        <v>0</v>
      </c>
      <c r="V156" s="504">
        <f>penilaian!U151</f>
        <v>0</v>
      </c>
      <c r="W156" s="504">
        <f>penilaian!V151</f>
        <v>0</v>
      </c>
      <c r="X156" s="504">
        <f>penilaian!W151</f>
        <v>0</v>
      </c>
      <c r="Y156" s="504">
        <f>penilaian!X151</f>
        <v>0</v>
      </c>
      <c r="Z156" s="504">
        <f>penilaian!Y151</f>
        <v>0</v>
      </c>
      <c r="AA156" s="505">
        <f>penilaian!Z151</f>
        <v>0</v>
      </c>
      <c r="AB156" s="505">
        <f>penilaian!AA151</f>
        <v>0</v>
      </c>
      <c r="AC156" s="519">
        <f>penilaian!AB151</f>
        <v>0</v>
      </c>
      <c r="AD156" s="505">
        <f>penilaian!AC151</f>
        <v>0</v>
      </c>
      <c r="AE156" s="505">
        <f>penilaian!AD151</f>
        <v>0</v>
      </c>
      <c r="AF156" s="505">
        <f>penilaian!AE151</f>
        <v>0</v>
      </c>
      <c r="AG156" s="519">
        <f>penilaian!AF151</f>
        <v>0</v>
      </c>
      <c r="AH156" s="519">
        <f>penilaian!AG151</f>
        <v>0</v>
      </c>
      <c r="AI156" s="517">
        <f>penilaian!AH151</f>
        <v>0</v>
      </c>
      <c r="AJ156" s="520">
        <f>penilaian!AI151</f>
        <v>0</v>
      </c>
      <c r="AK156" s="520">
        <f>penilaian!AJ151</f>
        <v>350000</v>
      </c>
      <c r="AL156" s="520">
        <f>penilaian!AK151</f>
        <v>2135000</v>
      </c>
      <c r="AM156" s="517">
        <f>penilaian!AL151</f>
        <v>0</v>
      </c>
      <c r="AN156" s="520">
        <f>penilaian!AM151</f>
        <v>0</v>
      </c>
      <c r="AO156" s="520">
        <f>penilaian!AN151</f>
        <v>0</v>
      </c>
      <c r="AP156" s="520">
        <f>penilaian!AO151</f>
        <v>0</v>
      </c>
      <c r="AQ156" s="521">
        <f>penilaian!AP151</f>
        <v>0</v>
      </c>
      <c r="AR156" s="517">
        <f>penilaian!AQ151</f>
        <v>0</v>
      </c>
      <c r="AS156" s="522">
        <f>penilaian!AR151</f>
        <v>0</v>
      </c>
      <c r="AT156" s="523">
        <f>penilaian!AS151</f>
        <v>0</v>
      </c>
      <c r="AU156" s="522">
        <f>penilaian!AT151</f>
        <v>0</v>
      </c>
      <c r="AV156" s="523">
        <f>penilaian!AU151</f>
        <v>0</v>
      </c>
      <c r="AW156" s="521">
        <f>penilaian!AV151</f>
        <v>0</v>
      </c>
      <c r="AX156" s="521">
        <f>penilaian!AW151</f>
        <v>0</v>
      </c>
    </row>
    <row r="157" spans="1:50" ht="15.75">
      <c r="B157" s="157">
        <f>penilaian!A152</f>
        <v>0</v>
      </c>
      <c r="C157" s="172">
        <f>penilaian!B152</f>
        <v>0</v>
      </c>
      <c r="D157" s="491">
        <f>penilaian!C152</f>
        <v>0</v>
      </c>
      <c r="E157" s="61">
        <f>penilaian!D152</f>
        <v>0</v>
      </c>
      <c r="F157" s="62">
        <f>penilaian!E152</f>
        <v>0</v>
      </c>
      <c r="G157" s="184">
        <f>penilaian!F152</f>
        <v>0</v>
      </c>
      <c r="H157" s="172">
        <f>penilaian!G152</f>
        <v>0</v>
      </c>
      <c r="I157" s="172">
        <f>penilaian!H152</f>
        <v>0</v>
      </c>
      <c r="J157" s="202">
        <f>penilaian!I152</f>
        <v>0</v>
      </c>
      <c r="K157" s="157">
        <f>penilaian!J152</f>
        <v>0</v>
      </c>
      <c r="L157" s="182">
        <f>penilaian!K152</f>
        <v>0</v>
      </c>
      <c r="M157" s="186">
        <f>penilaian!L152</f>
        <v>0</v>
      </c>
      <c r="N157" s="187">
        <f>penilaian!M152</f>
        <v>0</v>
      </c>
      <c r="O157" s="157" t="str">
        <f>penilaian!N152</f>
        <v>f.</v>
      </c>
      <c r="P157" s="188" t="str">
        <f>penilaian!O152</f>
        <v>Sumur Bor</v>
      </c>
      <c r="Q157" s="516">
        <f>penilaian!P152</f>
        <v>1</v>
      </c>
      <c r="R157" s="516">
        <f>penilaian!Q152</f>
        <v>0</v>
      </c>
      <c r="S157" s="517">
        <f>penilaian!R152</f>
        <v>0</v>
      </c>
      <c r="T157" s="517">
        <f>penilaian!S152</f>
        <v>0</v>
      </c>
      <c r="U157" s="504">
        <f>penilaian!T152</f>
        <v>0</v>
      </c>
      <c r="V157" s="504">
        <f>penilaian!U152</f>
        <v>0</v>
      </c>
      <c r="W157" s="504">
        <f>penilaian!V152</f>
        <v>0</v>
      </c>
      <c r="X157" s="504">
        <f>penilaian!W152</f>
        <v>0</v>
      </c>
      <c r="Y157" s="504">
        <f>penilaian!X152</f>
        <v>0</v>
      </c>
      <c r="Z157" s="504">
        <f>penilaian!Y152</f>
        <v>0</v>
      </c>
      <c r="AA157" s="505">
        <f>penilaian!Z152</f>
        <v>0</v>
      </c>
      <c r="AB157" s="505">
        <f>penilaian!AA152</f>
        <v>0</v>
      </c>
      <c r="AC157" s="519">
        <f>penilaian!AB152</f>
        <v>0</v>
      </c>
      <c r="AD157" s="505">
        <f>penilaian!AC152</f>
        <v>0</v>
      </c>
      <c r="AE157" s="505">
        <f>penilaian!AD152</f>
        <v>0</v>
      </c>
      <c r="AF157" s="505">
        <f>penilaian!AE152</f>
        <v>0</v>
      </c>
      <c r="AG157" s="519">
        <f>penilaian!AF152</f>
        <v>0</v>
      </c>
      <c r="AH157" s="519">
        <f>penilaian!AG152</f>
        <v>0</v>
      </c>
      <c r="AI157" s="517">
        <f>penilaian!AH152</f>
        <v>0</v>
      </c>
      <c r="AJ157" s="520">
        <f>penilaian!AI152</f>
        <v>0</v>
      </c>
      <c r="AK157" s="520">
        <f>penilaian!AJ152</f>
        <v>2500000</v>
      </c>
      <c r="AL157" s="520">
        <f>penilaian!AK152</f>
        <v>1250000</v>
      </c>
      <c r="AM157" s="517">
        <f>penilaian!AL152</f>
        <v>0</v>
      </c>
      <c r="AN157" s="517">
        <f>penilaian!AM152</f>
        <v>0</v>
      </c>
      <c r="AO157" s="520">
        <f>penilaian!AN152</f>
        <v>0</v>
      </c>
      <c r="AP157" s="517">
        <f>penilaian!AO152</f>
        <v>0</v>
      </c>
      <c r="AQ157" s="521">
        <f>penilaian!AP152</f>
        <v>0</v>
      </c>
      <c r="AR157" s="517">
        <f>penilaian!AQ152</f>
        <v>0</v>
      </c>
      <c r="AS157" s="517">
        <f>penilaian!AR152</f>
        <v>0</v>
      </c>
      <c r="AT157" s="517">
        <f>penilaian!AS152</f>
        <v>0</v>
      </c>
      <c r="AU157" s="517">
        <f>penilaian!AT152</f>
        <v>0</v>
      </c>
      <c r="AV157" s="517">
        <f>penilaian!AU152</f>
        <v>0</v>
      </c>
      <c r="AW157" s="521">
        <f>penilaian!AV152</f>
        <v>0</v>
      </c>
      <c r="AX157" s="521">
        <f>penilaian!AW152</f>
        <v>0</v>
      </c>
    </row>
    <row r="158" spans="1:50" ht="15.75">
      <c r="B158" s="157">
        <f>penilaian!A153</f>
        <v>0</v>
      </c>
      <c r="C158" s="172">
        <f>penilaian!B153</f>
        <v>0</v>
      </c>
      <c r="D158" s="491">
        <f>penilaian!C153</f>
        <v>0</v>
      </c>
      <c r="E158" s="61">
        <f>penilaian!D153</f>
        <v>0</v>
      </c>
      <c r="F158" s="61">
        <f>penilaian!E153</f>
        <v>0</v>
      </c>
      <c r="G158" s="184">
        <f>penilaian!F153</f>
        <v>0</v>
      </c>
      <c r="H158" s="172">
        <f>penilaian!G153</f>
        <v>0</v>
      </c>
      <c r="I158" s="172">
        <f>penilaian!H153</f>
        <v>0</v>
      </c>
      <c r="J158" s="202">
        <f>penilaian!I153</f>
        <v>0</v>
      </c>
      <c r="K158" s="157">
        <f>penilaian!J153</f>
        <v>0</v>
      </c>
      <c r="L158" s="182">
        <f>penilaian!K153</f>
        <v>0</v>
      </c>
      <c r="M158" s="186">
        <f>penilaian!L153</f>
        <v>0</v>
      </c>
      <c r="N158" s="187">
        <f>penilaian!M153</f>
        <v>0</v>
      </c>
      <c r="O158" s="61" t="str">
        <f>penilaian!N153</f>
        <v>g.</v>
      </c>
      <c r="P158" s="183" t="str">
        <f>penilaian!O153</f>
        <v>Septictank</v>
      </c>
      <c r="Q158" s="516">
        <f>penilaian!P153</f>
        <v>1</v>
      </c>
      <c r="R158" s="516">
        <f>penilaian!Q153</f>
        <v>0</v>
      </c>
      <c r="S158" s="505">
        <f>penilaian!R153</f>
        <v>0</v>
      </c>
      <c r="T158" s="505">
        <f>penilaian!S153</f>
        <v>0</v>
      </c>
      <c r="U158" s="505">
        <f>penilaian!T153</f>
        <v>0</v>
      </c>
      <c r="V158" s="525">
        <f>penilaian!U153</f>
        <v>0</v>
      </c>
      <c r="W158" s="505">
        <f>penilaian!V153</f>
        <v>0</v>
      </c>
      <c r="X158" s="505">
        <f>penilaian!W153</f>
        <v>0</v>
      </c>
      <c r="Y158" s="505">
        <f>penilaian!X153</f>
        <v>0</v>
      </c>
      <c r="Z158" s="505">
        <f>penilaian!Y153</f>
        <v>0</v>
      </c>
      <c r="AA158" s="505">
        <f>penilaian!Z153</f>
        <v>0</v>
      </c>
      <c r="AB158" s="505">
        <f>penilaian!AA153</f>
        <v>0</v>
      </c>
      <c r="AC158" s="519">
        <f>penilaian!AB153</f>
        <v>0</v>
      </c>
      <c r="AD158" s="505">
        <f>penilaian!AC153</f>
        <v>0</v>
      </c>
      <c r="AE158" s="505">
        <f>penilaian!AD153</f>
        <v>0</v>
      </c>
      <c r="AF158" s="505">
        <f>penilaian!AE153</f>
        <v>0</v>
      </c>
      <c r="AG158" s="519">
        <f>penilaian!AF153</f>
        <v>0</v>
      </c>
      <c r="AH158" s="519">
        <f>penilaian!AG153</f>
        <v>0</v>
      </c>
      <c r="AI158" s="517">
        <f>penilaian!AH153</f>
        <v>0</v>
      </c>
      <c r="AJ158" s="520">
        <f>penilaian!AI153</f>
        <v>0</v>
      </c>
      <c r="AK158" s="517">
        <f>penilaian!AJ153</f>
        <v>2500000</v>
      </c>
      <c r="AL158" s="517">
        <f>penilaian!AK153</f>
        <v>1875000</v>
      </c>
      <c r="AM158" s="517">
        <f>penilaian!AL153</f>
        <v>0</v>
      </c>
      <c r="AN158" s="520">
        <f>penilaian!AM153</f>
        <v>0</v>
      </c>
      <c r="AO158" s="520">
        <f>penilaian!AN153</f>
        <v>0</v>
      </c>
      <c r="AP158" s="517">
        <f>penilaian!AO153</f>
        <v>0</v>
      </c>
      <c r="AQ158" s="521">
        <f>penilaian!AP153</f>
        <v>0</v>
      </c>
      <c r="AR158" s="517">
        <f>penilaian!AQ153</f>
        <v>0</v>
      </c>
      <c r="AS158" s="517">
        <f>penilaian!AR153</f>
        <v>0</v>
      </c>
      <c r="AT158" s="517">
        <f>penilaian!AS153</f>
        <v>0</v>
      </c>
      <c r="AU158" s="517">
        <f>penilaian!AT153</f>
        <v>0</v>
      </c>
      <c r="AV158" s="517">
        <f>penilaian!AU153</f>
        <v>0</v>
      </c>
      <c r="AW158" s="521">
        <f>penilaian!AV153</f>
        <v>0</v>
      </c>
      <c r="AX158" s="521">
        <f>penilaian!AW153</f>
        <v>0</v>
      </c>
    </row>
    <row r="159" spans="1:50" ht="31.5">
      <c r="B159" s="157">
        <f>penilaian!A154</f>
        <v>0</v>
      </c>
      <c r="C159" s="172">
        <f>penilaian!B154</f>
        <v>0</v>
      </c>
      <c r="D159" s="491">
        <f>penilaian!C154</f>
        <v>0</v>
      </c>
      <c r="E159" s="61">
        <f>penilaian!D154</f>
        <v>0</v>
      </c>
      <c r="F159" s="62">
        <f>penilaian!E154</f>
        <v>0</v>
      </c>
      <c r="G159" s="184">
        <f>penilaian!F154</f>
        <v>0</v>
      </c>
      <c r="H159" s="61">
        <f>penilaian!G154</f>
        <v>0</v>
      </c>
      <c r="I159" s="61">
        <f>penilaian!H154</f>
        <v>0</v>
      </c>
      <c r="J159" s="202">
        <f>penilaian!I154</f>
        <v>0</v>
      </c>
      <c r="K159" s="157">
        <f>penilaian!J154</f>
        <v>0</v>
      </c>
      <c r="L159" s="182">
        <f>penilaian!K154</f>
        <v>0</v>
      </c>
      <c r="M159" s="186">
        <f>penilaian!L154</f>
        <v>0</v>
      </c>
      <c r="N159" s="187">
        <f>penilaian!M154</f>
        <v>0</v>
      </c>
      <c r="O159" s="61" t="str">
        <f>penilaian!N154</f>
        <v>h.</v>
      </c>
      <c r="P159" s="183" t="str">
        <f>penilaian!O154</f>
        <v>Tembok Penahan Tanah</v>
      </c>
      <c r="Q159" s="516">
        <f>penilaian!P154</f>
        <v>0</v>
      </c>
      <c r="R159" s="516">
        <f>penilaian!Q154</f>
        <v>16.5</v>
      </c>
      <c r="S159" s="505">
        <f>penilaian!R154</f>
        <v>0</v>
      </c>
      <c r="T159" s="505">
        <f>penilaian!S154</f>
        <v>0</v>
      </c>
      <c r="U159" s="505">
        <f>penilaian!T154</f>
        <v>0</v>
      </c>
      <c r="V159" s="525">
        <f>penilaian!U154</f>
        <v>0</v>
      </c>
      <c r="W159" s="519">
        <f>penilaian!V154</f>
        <v>0</v>
      </c>
      <c r="X159" s="505">
        <f>penilaian!W154</f>
        <v>0</v>
      </c>
      <c r="Y159" s="505">
        <f>penilaian!X154</f>
        <v>0</v>
      </c>
      <c r="Z159" s="505">
        <f>penilaian!Y154</f>
        <v>0</v>
      </c>
      <c r="AA159" s="505">
        <f>penilaian!Z154</f>
        <v>0</v>
      </c>
      <c r="AB159" s="505">
        <f>penilaian!AA154</f>
        <v>0</v>
      </c>
      <c r="AC159" s="519">
        <f>penilaian!AB154</f>
        <v>0</v>
      </c>
      <c r="AD159" s="505">
        <f>penilaian!AC154</f>
        <v>0</v>
      </c>
      <c r="AE159" s="505">
        <f>penilaian!AD154</f>
        <v>0</v>
      </c>
      <c r="AF159" s="505">
        <f>penilaian!AE154</f>
        <v>0</v>
      </c>
      <c r="AG159" s="519">
        <f>penilaian!AF154</f>
        <v>0</v>
      </c>
      <c r="AH159" s="519">
        <f>penilaian!AG154</f>
        <v>0</v>
      </c>
      <c r="AI159" s="517">
        <f>penilaian!AH154</f>
        <v>0</v>
      </c>
      <c r="AJ159" s="520">
        <f>penilaian!AI154</f>
        <v>0</v>
      </c>
      <c r="AK159" s="517">
        <f>penilaian!AJ154</f>
        <v>300000</v>
      </c>
      <c r="AL159" s="517">
        <f>penilaian!AK154</f>
        <v>2475000</v>
      </c>
      <c r="AM159" s="517">
        <f>penilaian!AL154</f>
        <v>0</v>
      </c>
      <c r="AN159" s="520">
        <f>penilaian!AM154</f>
        <v>0</v>
      </c>
      <c r="AO159" s="520">
        <f>penilaian!AN154</f>
        <v>0</v>
      </c>
      <c r="AP159" s="517">
        <f>penilaian!AO154</f>
        <v>0</v>
      </c>
      <c r="AQ159" s="521">
        <f>penilaian!AP154</f>
        <v>0</v>
      </c>
      <c r="AR159" s="517">
        <f>penilaian!AQ154</f>
        <v>0</v>
      </c>
      <c r="AS159" s="517">
        <f>penilaian!AR154</f>
        <v>0</v>
      </c>
      <c r="AT159" s="517">
        <f>penilaian!AS154</f>
        <v>0</v>
      </c>
      <c r="AU159" s="517">
        <f>penilaian!AT154</f>
        <v>0</v>
      </c>
      <c r="AV159" s="517">
        <f>penilaian!AU154</f>
        <v>0</v>
      </c>
      <c r="AW159" s="521">
        <f>penilaian!AV154</f>
        <v>0</v>
      </c>
      <c r="AX159" s="521">
        <f>penilaian!AW154</f>
        <v>0</v>
      </c>
    </row>
    <row r="160" spans="1:50" ht="15.75">
      <c r="A160" s="288">
        <v>1</v>
      </c>
      <c r="B160" s="157">
        <f>penilaian!A155</f>
        <v>0</v>
      </c>
      <c r="C160" s="172">
        <f>penilaian!B155</f>
        <v>0</v>
      </c>
      <c r="D160" s="492">
        <f>penilaian!C155</f>
        <v>0</v>
      </c>
      <c r="E160" s="61">
        <f>penilaian!D155</f>
        <v>0</v>
      </c>
      <c r="F160" s="183">
        <f>penilaian!E155</f>
        <v>0</v>
      </c>
      <c r="G160" s="184">
        <f>penilaian!F155</f>
        <v>0</v>
      </c>
      <c r="H160" s="61">
        <f>penilaian!G155</f>
        <v>0</v>
      </c>
      <c r="I160" s="61">
        <f>penilaian!H155</f>
        <v>0</v>
      </c>
      <c r="J160" s="202">
        <f>penilaian!I155</f>
        <v>0</v>
      </c>
      <c r="K160" s="157">
        <f>penilaian!J155</f>
        <v>0</v>
      </c>
      <c r="L160" s="182">
        <f>penilaian!K155</f>
        <v>0</v>
      </c>
      <c r="M160" s="186">
        <f>penilaian!L155</f>
        <v>0</v>
      </c>
      <c r="N160" s="187">
        <f>penilaian!M155</f>
        <v>0</v>
      </c>
      <c r="O160" s="61" t="str">
        <f>penilaian!N155</f>
        <v>i.</v>
      </c>
      <c r="P160" s="183" t="str">
        <f>penilaian!O155</f>
        <v>Floor</v>
      </c>
      <c r="Q160" s="516">
        <f>penilaian!P155</f>
        <v>0</v>
      </c>
      <c r="R160" s="516">
        <f>penilaian!Q155</f>
        <v>14.69</v>
      </c>
      <c r="S160" s="505">
        <f>penilaian!R155</f>
        <v>0</v>
      </c>
      <c r="T160" s="505">
        <f>penilaian!S155</f>
        <v>0</v>
      </c>
      <c r="U160" s="505">
        <f>penilaian!T155</f>
        <v>0</v>
      </c>
      <c r="V160" s="525">
        <f>penilaian!U155</f>
        <v>0</v>
      </c>
      <c r="W160" s="519">
        <f>penilaian!V155</f>
        <v>0</v>
      </c>
      <c r="X160" s="505">
        <f>penilaian!W155</f>
        <v>0</v>
      </c>
      <c r="Y160" s="505">
        <f>penilaian!X155</f>
        <v>0</v>
      </c>
      <c r="Z160" s="505">
        <f>penilaian!Y155</f>
        <v>0</v>
      </c>
      <c r="AA160" s="505">
        <f>penilaian!Z155</f>
        <v>0</v>
      </c>
      <c r="AB160" s="505">
        <f>penilaian!AA155</f>
        <v>0</v>
      </c>
      <c r="AC160" s="519">
        <f>penilaian!AB155</f>
        <v>0</v>
      </c>
      <c r="AD160" s="505">
        <f>penilaian!AC155</f>
        <v>0</v>
      </c>
      <c r="AE160" s="505">
        <f>penilaian!AD155</f>
        <v>0</v>
      </c>
      <c r="AF160" s="505">
        <f>penilaian!AE155</f>
        <v>0</v>
      </c>
      <c r="AG160" s="519">
        <f>penilaian!AF155</f>
        <v>0</v>
      </c>
      <c r="AH160" s="519">
        <f>penilaian!AG155</f>
        <v>0</v>
      </c>
      <c r="AI160" s="517">
        <f>penilaian!AH155</f>
        <v>0</v>
      </c>
      <c r="AJ160" s="520">
        <f>penilaian!AI155</f>
        <v>0</v>
      </c>
      <c r="AK160" s="517">
        <f>penilaian!AJ155</f>
        <v>100000</v>
      </c>
      <c r="AL160" s="517">
        <f>penilaian!AK155</f>
        <v>734500</v>
      </c>
      <c r="AM160" s="517">
        <f>penilaian!AL155</f>
        <v>0</v>
      </c>
      <c r="AN160" s="517">
        <f>penilaian!AM155</f>
        <v>0</v>
      </c>
      <c r="AO160" s="520">
        <f>penilaian!AN155</f>
        <v>0</v>
      </c>
      <c r="AP160" s="517">
        <f>penilaian!AO155</f>
        <v>0</v>
      </c>
      <c r="AQ160" s="521">
        <f>penilaian!AP155</f>
        <v>0</v>
      </c>
      <c r="AR160" s="517">
        <f>penilaian!AQ155</f>
        <v>0</v>
      </c>
      <c r="AS160" s="517">
        <f>penilaian!AR155</f>
        <v>0</v>
      </c>
      <c r="AT160" s="517">
        <f>penilaian!AS155</f>
        <v>0</v>
      </c>
      <c r="AU160" s="517">
        <f>penilaian!AT155</f>
        <v>0</v>
      </c>
      <c r="AV160" s="517">
        <f>penilaian!AU155</f>
        <v>0</v>
      </c>
      <c r="AW160" s="521">
        <f>penilaian!AV155</f>
        <v>0</v>
      </c>
      <c r="AX160" s="521">
        <f>penilaian!AW155</f>
        <v>0</v>
      </c>
    </row>
    <row r="161" spans="2:50" ht="94.5">
      <c r="B161" s="157">
        <f>penilaian!A156</f>
        <v>9</v>
      </c>
      <c r="C161" s="172" t="str">
        <f>penilaian!B156</f>
        <v>a.</v>
      </c>
      <c r="D161" s="492" t="str">
        <f>penilaian!C156</f>
        <v>ICIH TARSIH</v>
      </c>
      <c r="E161" s="61">
        <f>penilaian!D156</f>
        <v>0</v>
      </c>
      <c r="F161" s="183">
        <f>penilaian!E156</f>
        <v>0</v>
      </c>
      <c r="G161" s="184" t="str">
        <f>penilaian!F156</f>
        <v>00009</v>
      </c>
      <c r="H161" s="61" t="str">
        <f>penilaian!G156</f>
        <v>a.</v>
      </c>
      <c r="I161" s="61" t="str">
        <f>penilaian!H156</f>
        <v>Blok Sukamelang</v>
      </c>
      <c r="J161" s="202">
        <f>penilaian!I156</f>
        <v>611</v>
      </c>
      <c r="K161" s="157" t="str">
        <f>penilaian!J156</f>
        <v>TMA</v>
      </c>
      <c r="L161" s="182" t="str">
        <f>penilaian!K156</f>
        <v>Akta Jual Beli No. 506/2004 tanggal 18-09-2004 a.n ICIH TARSIH, SPPT No. 32.12.140.006.047-0061.0 a.n ICIH TARSIH</v>
      </c>
      <c r="M161" s="186" t="str">
        <f>penilaian!L156</f>
        <v>-</v>
      </c>
      <c r="N161" s="187" t="str">
        <f>penilaian!M156</f>
        <v>-</v>
      </c>
      <c r="O161" s="61" t="str">
        <f>penilaian!N156</f>
        <v>a.</v>
      </c>
      <c r="P161" s="183" t="str">
        <f>penilaian!O156</f>
        <v>Saung Genteng</v>
      </c>
      <c r="Q161" s="516">
        <f>penilaian!P156</f>
        <v>0</v>
      </c>
      <c r="R161" s="516">
        <f>penilaian!Q156</f>
        <v>12.15</v>
      </c>
      <c r="S161" s="505" t="str">
        <f>penilaian!R156</f>
        <v>a.</v>
      </c>
      <c r="T161" s="505" t="str">
        <f>penilaian!S156</f>
        <v>Tahunan</v>
      </c>
      <c r="U161" s="505">
        <f>penilaian!T156</f>
        <v>8</v>
      </c>
      <c r="V161" s="525">
        <f>penilaian!U156</f>
        <v>1</v>
      </c>
      <c r="W161" s="505" t="str">
        <f>penilaian!V156</f>
        <v>JATI</v>
      </c>
      <c r="X161" s="505">
        <f>penilaian!W156</f>
        <v>15</v>
      </c>
      <c r="Y161" s="505">
        <f>penilaian!X156</f>
        <v>0</v>
      </c>
      <c r="Z161" s="505">
        <f>penilaian!Y156</f>
        <v>0</v>
      </c>
      <c r="AA161" s="505">
        <f>penilaian!Z156</f>
        <v>15</v>
      </c>
      <c r="AB161" s="505">
        <f>penilaian!AA156</f>
        <v>0</v>
      </c>
      <c r="AC161" s="519">
        <f>penilaian!AB156</f>
        <v>0</v>
      </c>
      <c r="AD161" s="505">
        <f>penilaian!AC156</f>
        <v>0</v>
      </c>
      <c r="AE161" s="505">
        <f>penilaian!AD156</f>
        <v>0</v>
      </c>
      <c r="AF161" s="505">
        <f>penilaian!AE156</f>
        <v>0</v>
      </c>
      <c r="AG161" s="519">
        <f>penilaian!AF156</f>
        <v>0</v>
      </c>
      <c r="AH161" s="519">
        <f>penilaian!AG156</f>
        <v>0</v>
      </c>
      <c r="AI161" s="517">
        <f>penilaian!AH156</f>
        <v>470000</v>
      </c>
      <c r="AJ161" s="520">
        <f>penilaian!AI156</f>
        <v>287170000</v>
      </c>
      <c r="AK161" s="517">
        <f>penilaian!AJ156</f>
        <v>210000</v>
      </c>
      <c r="AL161" s="517">
        <f>penilaian!AK156</f>
        <v>1275750</v>
      </c>
      <c r="AM161" s="517">
        <f>penilaian!AL156</f>
        <v>7555450</v>
      </c>
      <c r="AN161" s="517">
        <f>penilaian!AM156</f>
        <v>225000</v>
      </c>
      <c r="AO161" s="520">
        <f>penilaian!AN156</f>
        <v>3375000</v>
      </c>
      <c r="AP161" s="517">
        <f>penilaian!AO156</f>
        <v>15934595</v>
      </c>
      <c r="AQ161" s="521">
        <f>penilaian!AP156</f>
        <v>310660045</v>
      </c>
      <c r="AR161" s="517">
        <f>penilaian!AQ156</f>
        <v>0</v>
      </c>
      <c r="AS161" s="517">
        <f>penilaian!AR156</f>
        <v>0</v>
      </c>
      <c r="AT161" s="517">
        <f>penilaian!AS156</f>
        <v>0</v>
      </c>
      <c r="AU161" s="517">
        <f>penilaian!AT156</f>
        <v>14358500</v>
      </c>
      <c r="AV161" s="517">
        <f>penilaian!AU156</f>
        <v>1435850</v>
      </c>
      <c r="AW161" s="521">
        <f>penilaian!AV156</f>
        <v>15794350</v>
      </c>
      <c r="AX161" s="521">
        <f>penilaian!AW156</f>
        <v>326454000</v>
      </c>
    </row>
    <row r="162" spans="2:50" ht="15.75">
      <c r="B162" s="157">
        <f>penilaian!A157</f>
        <v>0</v>
      </c>
      <c r="C162" s="172" t="str">
        <f>penilaian!B157</f>
        <v>b.</v>
      </c>
      <c r="D162" s="492" t="str">
        <f>penilaian!C157</f>
        <v>Majalengka, 05-08-1975</v>
      </c>
      <c r="E162" s="61">
        <f>penilaian!D157</f>
        <v>0</v>
      </c>
      <c r="F162" s="183">
        <f>penilaian!E157</f>
        <v>0</v>
      </c>
      <c r="G162" s="184">
        <f>penilaian!F157</f>
        <v>0</v>
      </c>
      <c r="H162" s="61" t="str">
        <f>penilaian!G157</f>
        <v>b.</v>
      </c>
      <c r="I162" s="61" t="str">
        <f>penilaian!H157</f>
        <v>Babakan</v>
      </c>
      <c r="J162" s="202">
        <f>penilaian!I157</f>
        <v>0</v>
      </c>
      <c r="K162" s="157">
        <f>penilaian!J157</f>
        <v>0</v>
      </c>
      <c r="L162" s="182">
        <f>penilaian!K157</f>
        <v>0</v>
      </c>
      <c r="M162" s="186">
        <f>penilaian!L157</f>
        <v>0</v>
      </c>
      <c r="N162" s="187">
        <f>penilaian!M157</f>
        <v>0</v>
      </c>
      <c r="O162" s="61" t="str">
        <f>penilaian!N157</f>
        <v>b.</v>
      </c>
      <c r="P162" s="183" t="str">
        <f>penilaian!O157</f>
        <v>Saung Genteng</v>
      </c>
      <c r="Q162" s="516">
        <f>penilaian!P157</f>
        <v>0</v>
      </c>
      <c r="R162" s="516">
        <f>penilaian!Q157</f>
        <v>5</v>
      </c>
      <c r="S162" s="505">
        <f>penilaian!R157</f>
        <v>0</v>
      </c>
      <c r="T162" s="505">
        <f>penilaian!S157</f>
        <v>0</v>
      </c>
      <c r="U162" s="505">
        <f>penilaian!T157</f>
        <v>0</v>
      </c>
      <c r="V162" s="525">
        <f>penilaian!U157</f>
        <v>0</v>
      </c>
      <c r="W162" s="505" t="str">
        <f>penilaian!V157</f>
        <v>JATI</v>
      </c>
      <c r="X162" s="505">
        <f>penilaian!W157</f>
        <v>0</v>
      </c>
      <c r="Y162" s="505">
        <f>penilaian!X157</f>
        <v>20</v>
      </c>
      <c r="Z162" s="505">
        <f>penilaian!Y157</f>
        <v>0</v>
      </c>
      <c r="AA162" s="505">
        <f>penilaian!Z157</f>
        <v>20</v>
      </c>
      <c r="AB162" s="505">
        <f>penilaian!AA157</f>
        <v>0</v>
      </c>
      <c r="AC162" s="519">
        <f>penilaian!AB157</f>
        <v>0</v>
      </c>
      <c r="AD162" s="505">
        <f>penilaian!AC157</f>
        <v>0</v>
      </c>
      <c r="AE162" s="505">
        <f>penilaian!AD157</f>
        <v>0</v>
      </c>
      <c r="AF162" s="505">
        <f>penilaian!AE157</f>
        <v>0</v>
      </c>
      <c r="AG162" s="519">
        <f>penilaian!AF157</f>
        <v>0</v>
      </c>
      <c r="AH162" s="519">
        <f>penilaian!AG157</f>
        <v>0</v>
      </c>
      <c r="AI162" s="517">
        <f>penilaian!AH157</f>
        <v>0</v>
      </c>
      <c r="AJ162" s="520">
        <f>penilaian!AI157</f>
        <v>0</v>
      </c>
      <c r="AK162" s="517">
        <f>penilaian!AJ157</f>
        <v>210000</v>
      </c>
      <c r="AL162" s="517">
        <f>penilaian!AK157</f>
        <v>525000</v>
      </c>
      <c r="AM162" s="517">
        <f>penilaian!AL157</f>
        <v>0</v>
      </c>
      <c r="AN162" s="517">
        <f>penilaian!AM157</f>
        <v>150000</v>
      </c>
      <c r="AO162" s="520">
        <f>penilaian!AN157</f>
        <v>3000000</v>
      </c>
      <c r="AP162" s="517">
        <f>penilaian!AO157</f>
        <v>0</v>
      </c>
      <c r="AQ162" s="521">
        <f>penilaian!AP157</f>
        <v>0</v>
      </c>
      <c r="AR162" s="517">
        <f>penilaian!AQ157</f>
        <v>0</v>
      </c>
      <c r="AS162" s="517">
        <f>penilaian!AR157</f>
        <v>0</v>
      </c>
      <c r="AT162" s="517">
        <f>penilaian!AS157</f>
        <v>0</v>
      </c>
      <c r="AU162" s="517">
        <f>penilaian!AT157</f>
        <v>0</v>
      </c>
      <c r="AV162" s="517">
        <f>penilaian!AU157</f>
        <v>0</v>
      </c>
      <c r="AW162" s="521">
        <f>penilaian!AV157</f>
        <v>0</v>
      </c>
      <c r="AX162" s="521">
        <f>penilaian!AW157</f>
        <v>0</v>
      </c>
    </row>
    <row r="163" spans="2:50" ht="15.75">
      <c r="B163" s="157">
        <f>penilaian!A158</f>
        <v>0</v>
      </c>
      <c r="C163" s="172" t="str">
        <f>penilaian!B158</f>
        <v>c.</v>
      </c>
      <c r="D163" s="492" t="str">
        <f>penilaian!C158</f>
        <v>Wiraswasta</v>
      </c>
      <c r="E163" s="61">
        <f>penilaian!D158</f>
        <v>0</v>
      </c>
      <c r="F163" s="183">
        <f>penilaian!E158</f>
        <v>0</v>
      </c>
      <c r="G163" s="184">
        <f>penilaian!F158</f>
        <v>0</v>
      </c>
      <c r="H163" s="61" t="str">
        <f>penilaian!G158</f>
        <v>c.</v>
      </c>
      <c r="I163" s="61" t="str">
        <f>penilaian!H158</f>
        <v>Kertajati</v>
      </c>
      <c r="J163" s="202">
        <f>penilaian!I158</f>
        <v>0</v>
      </c>
      <c r="K163" s="157">
        <f>penilaian!J158</f>
        <v>0</v>
      </c>
      <c r="L163" s="182">
        <f>penilaian!K158</f>
        <v>0</v>
      </c>
      <c r="M163" s="186">
        <f>penilaian!L158</f>
        <v>0</v>
      </c>
      <c r="N163" s="187">
        <f>penilaian!M158</f>
        <v>0</v>
      </c>
      <c r="O163" s="61" t="str">
        <f>penilaian!N158</f>
        <v>c.</v>
      </c>
      <c r="P163" s="183" t="str">
        <f>penilaian!O158</f>
        <v>Paving Block</v>
      </c>
      <c r="Q163" s="516">
        <f>penilaian!P158</f>
        <v>0</v>
      </c>
      <c r="R163" s="516">
        <f>penilaian!Q158</f>
        <v>19.920000000000002</v>
      </c>
      <c r="S163" s="505">
        <f>penilaian!R158</f>
        <v>0</v>
      </c>
      <c r="T163" s="505">
        <f>penilaian!S158</f>
        <v>0</v>
      </c>
      <c r="U163" s="505">
        <f>penilaian!T158</f>
        <v>0</v>
      </c>
      <c r="V163" s="525">
        <f>penilaian!U158</f>
        <v>0</v>
      </c>
      <c r="W163" s="519" t="str">
        <f>penilaian!V158</f>
        <v>JATI</v>
      </c>
      <c r="X163" s="505">
        <f>penilaian!W158</f>
        <v>0</v>
      </c>
      <c r="Y163" s="505">
        <f>penilaian!X158</f>
        <v>0</v>
      </c>
      <c r="Z163" s="505">
        <f>penilaian!Y158</f>
        <v>50</v>
      </c>
      <c r="AA163" s="505">
        <f>penilaian!Z158</f>
        <v>50</v>
      </c>
      <c r="AB163" s="505">
        <f>penilaian!AA158</f>
        <v>0</v>
      </c>
      <c r="AC163" s="519">
        <f>penilaian!AB158</f>
        <v>0</v>
      </c>
      <c r="AD163" s="505">
        <f>penilaian!AC158</f>
        <v>0</v>
      </c>
      <c r="AE163" s="505">
        <f>penilaian!AD158</f>
        <v>0</v>
      </c>
      <c r="AF163" s="505">
        <f>penilaian!AE158</f>
        <v>0</v>
      </c>
      <c r="AG163" s="519">
        <f>penilaian!AF158</f>
        <v>0</v>
      </c>
      <c r="AH163" s="519">
        <f>penilaian!AG158</f>
        <v>0</v>
      </c>
      <c r="AI163" s="517">
        <f>penilaian!AH158</f>
        <v>0</v>
      </c>
      <c r="AJ163" s="520">
        <f>penilaian!AI158</f>
        <v>0</v>
      </c>
      <c r="AK163" s="517">
        <f>penilaian!AJ158</f>
        <v>125000</v>
      </c>
      <c r="AL163" s="517">
        <f>penilaian!AK158</f>
        <v>1245000</v>
      </c>
      <c r="AM163" s="517">
        <f>penilaian!AL158</f>
        <v>0</v>
      </c>
      <c r="AN163" s="517">
        <f>penilaian!AM158</f>
        <v>50000</v>
      </c>
      <c r="AO163" s="520">
        <f>penilaian!AN158</f>
        <v>2500000</v>
      </c>
      <c r="AP163" s="517">
        <f>penilaian!AO158</f>
        <v>0</v>
      </c>
      <c r="AQ163" s="521">
        <f>penilaian!AP158</f>
        <v>0</v>
      </c>
      <c r="AR163" s="517">
        <f>penilaian!AQ158</f>
        <v>0</v>
      </c>
      <c r="AS163" s="517">
        <f>penilaian!AR158</f>
        <v>0</v>
      </c>
      <c r="AT163" s="517">
        <f>penilaian!AS158</f>
        <v>0</v>
      </c>
      <c r="AU163" s="517">
        <f>penilaian!AT158</f>
        <v>0</v>
      </c>
      <c r="AV163" s="517">
        <f>penilaian!AU158</f>
        <v>0</v>
      </c>
      <c r="AW163" s="521">
        <f>penilaian!AV158</f>
        <v>0</v>
      </c>
      <c r="AX163" s="521">
        <f>penilaian!AW158</f>
        <v>0</v>
      </c>
    </row>
    <row r="164" spans="2:50" ht="47.25">
      <c r="B164" s="157">
        <f>penilaian!A159</f>
        <v>0</v>
      </c>
      <c r="C164" s="172" t="str">
        <f>penilaian!B159</f>
        <v>d.</v>
      </c>
      <c r="D164" s="492" t="str">
        <f>penilaian!C159</f>
        <v>Dusun Sukamaju RT. 09 RW. 3 Desa Babakan Kec. Kertajati Kab. Majalengka</v>
      </c>
      <c r="E164" s="61">
        <f>penilaian!D159</f>
        <v>0</v>
      </c>
      <c r="F164" s="183">
        <f>penilaian!E159</f>
        <v>0</v>
      </c>
      <c r="G164" s="184">
        <f>penilaian!F159</f>
        <v>0</v>
      </c>
      <c r="H164" s="61">
        <f>penilaian!G159</f>
        <v>0</v>
      </c>
      <c r="I164" s="61">
        <f>penilaian!H159</f>
        <v>0</v>
      </c>
      <c r="J164" s="202">
        <f>penilaian!I159</f>
        <v>0</v>
      </c>
      <c r="K164" s="157">
        <f>penilaian!J159</f>
        <v>0</v>
      </c>
      <c r="L164" s="182">
        <f>penilaian!K159</f>
        <v>0</v>
      </c>
      <c r="M164" s="186">
        <f>penilaian!L159</f>
        <v>0</v>
      </c>
      <c r="N164" s="187">
        <f>penilaian!M159</f>
        <v>0</v>
      </c>
      <c r="O164" s="61" t="str">
        <f>penilaian!N159</f>
        <v>d.</v>
      </c>
      <c r="P164" s="183" t="str">
        <f>penilaian!O159</f>
        <v>Pas. Gravel Rolak Bata</v>
      </c>
      <c r="Q164" s="516">
        <f>penilaian!P159</f>
        <v>0</v>
      </c>
      <c r="R164" s="516">
        <f>penilaian!Q159</f>
        <v>9.9</v>
      </c>
      <c r="S164" s="505">
        <f>penilaian!R159</f>
        <v>0</v>
      </c>
      <c r="T164" s="505">
        <f>penilaian!S159</f>
        <v>0</v>
      </c>
      <c r="U164" s="505">
        <f>penilaian!T159</f>
        <v>0</v>
      </c>
      <c r="V164" s="503">
        <f>penilaian!U159</f>
        <v>2</v>
      </c>
      <c r="W164" s="505" t="str">
        <f>penilaian!V159</f>
        <v>MAHONI</v>
      </c>
      <c r="X164" s="505">
        <f>penilaian!W159</f>
        <v>3</v>
      </c>
      <c r="Y164" s="505">
        <f>penilaian!X159</f>
        <v>0</v>
      </c>
      <c r="Z164" s="505">
        <f>penilaian!Y159</f>
        <v>0</v>
      </c>
      <c r="AA164" s="505">
        <f>penilaian!Z159</f>
        <v>3</v>
      </c>
      <c r="AB164" s="505">
        <f>penilaian!AA159</f>
        <v>0</v>
      </c>
      <c r="AC164" s="519">
        <f>penilaian!AB159</f>
        <v>0</v>
      </c>
      <c r="AD164" s="505">
        <f>penilaian!AC159</f>
        <v>0</v>
      </c>
      <c r="AE164" s="505">
        <f>penilaian!AD159</f>
        <v>0</v>
      </c>
      <c r="AF164" s="505">
        <f>penilaian!AE159</f>
        <v>0</v>
      </c>
      <c r="AG164" s="519">
        <f>penilaian!AF159</f>
        <v>0</v>
      </c>
      <c r="AH164" s="519">
        <f>penilaian!AG159</f>
        <v>0</v>
      </c>
      <c r="AI164" s="517">
        <f>penilaian!AH159</f>
        <v>0</v>
      </c>
      <c r="AJ164" s="520">
        <f>penilaian!AI159</f>
        <v>0</v>
      </c>
      <c r="AK164" s="517">
        <f>penilaian!AJ159</f>
        <v>150000</v>
      </c>
      <c r="AL164" s="517">
        <f>penilaian!AK159</f>
        <v>742500</v>
      </c>
      <c r="AM164" s="517">
        <f>penilaian!AL159</f>
        <v>0</v>
      </c>
      <c r="AN164" s="517">
        <f>penilaian!AM159</f>
        <v>173700</v>
      </c>
      <c r="AO164" s="517">
        <f>penilaian!AN159</f>
        <v>521100</v>
      </c>
      <c r="AP164" s="517">
        <f>penilaian!AO159</f>
        <v>0</v>
      </c>
      <c r="AQ164" s="521">
        <f>penilaian!AP159</f>
        <v>0</v>
      </c>
      <c r="AR164" s="517">
        <f>penilaian!AQ159</f>
        <v>0</v>
      </c>
      <c r="AS164" s="517">
        <f>penilaian!AR159</f>
        <v>0</v>
      </c>
      <c r="AT164" s="517">
        <f>penilaian!AS159</f>
        <v>0</v>
      </c>
      <c r="AU164" s="517">
        <f>penilaian!AT159</f>
        <v>0</v>
      </c>
      <c r="AV164" s="517">
        <f>penilaian!AU159</f>
        <v>0</v>
      </c>
      <c r="AW164" s="521">
        <f>penilaian!AV159</f>
        <v>0</v>
      </c>
      <c r="AX164" s="521">
        <f>penilaian!AW159</f>
        <v>0</v>
      </c>
    </row>
    <row r="165" spans="2:50" ht="15.75">
      <c r="B165" s="157">
        <f>penilaian!A160</f>
        <v>0</v>
      </c>
      <c r="C165" s="172" t="str">
        <f>penilaian!B160</f>
        <v>e.</v>
      </c>
      <c r="D165" s="492" t="str">
        <f>penilaian!C160</f>
        <v>3210144508750001</v>
      </c>
      <c r="E165" s="61">
        <f>penilaian!D160</f>
        <v>0</v>
      </c>
      <c r="F165" s="183">
        <f>penilaian!E160</f>
        <v>0</v>
      </c>
      <c r="G165" s="184">
        <f>penilaian!F160</f>
        <v>0</v>
      </c>
      <c r="H165" s="61">
        <f>penilaian!G160</f>
        <v>0</v>
      </c>
      <c r="I165" s="61">
        <f>penilaian!H160</f>
        <v>0</v>
      </c>
      <c r="J165" s="202">
        <f>penilaian!I160</f>
        <v>0</v>
      </c>
      <c r="K165" s="157">
        <f>penilaian!J160</f>
        <v>0</v>
      </c>
      <c r="L165" s="182">
        <f>penilaian!K160</f>
        <v>0</v>
      </c>
      <c r="M165" s="186">
        <f>penilaian!L160</f>
        <v>0</v>
      </c>
      <c r="N165" s="187">
        <f>penilaian!M160</f>
        <v>0</v>
      </c>
      <c r="O165" s="61" t="str">
        <f>penilaian!N160</f>
        <v>e.</v>
      </c>
      <c r="P165" s="183" t="str">
        <f>penilaian!O160</f>
        <v>Cor Beton</v>
      </c>
      <c r="Q165" s="516">
        <f>penilaian!P160</f>
        <v>0</v>
      </c>
      <c r="R165" s="516">
        <f>penilaian!Q160</f>
        <v>1.1200000000000001</v>
      </c>
      <c r="S165" s="505">
        <f>penilaian!R160</f>
        <v>0</v>
      </c>
      <c r="T165" s="505">
        <f>penilaian!S160</f>
        <v>0</v>
      </c>
      <c r="U165" s="505">
        <f>penilaian!T160</f>
        <v>0</v>
      </c>
      <c r="V165" s="503">
        <f>penilaian!U160</f>
        <v>0</v>
      </c>
      <c r="W165" s="505" t="str">
        <f>penilaian!V160</f>
        <v>MAHONI</v>
      </c>
      <c r="X165" s="505">
        <f>penilaian!W160</f>
        <v>0</v>
      </c>
      <c r="Y165" s="505">
        <f>penilaian!X160</f>
        <v>18</v>
      </c>
      <c r="Z165" s="505">
        <f>penilaian!Y160</f>
        <v>0</v>
      </c>
      <c r="AA165" s="505">
        <f>penilaian!Z160</f>
        <v>18</v>
      </c>
      <c r="AB165" s="505">
        <f>penilaian!AA160</f>
        <v>0</v>
      </c>
      <c r="AC165" s="519">
        <f>penilaian!AB160</f>
        <v>0</v>
      </c>
      <c r="AD165" s="505">
        <f>penilaian!AC160</f>
        <v>0</v>
      </c>
      <c r="AE165" s="505">
        <f>penilaian!AD160</f>
        <v>0</v>
      </c>
      <c r="AF165" s="505">
        <f>penilaian!AE160</f>
        <v>0</v>
      </c>
      <c r="AG165" s="519">
        <f>penilaian!AF160</f>
        <v>0</v>
      </c>
      <c r="AH165" s="519">
        <f>penilaian!AG160</f>
        <v>0</v>
      </c>
      <c r="AI165" s="517">
        <f>penilaian!AH160</f>
        <v>0</v>
      </c>
      <c r="AJ165" s="520">
        <f>penilaian!AI160</f>
        <v>0</v>
      </c>
      <c r="AK165" s="517">
        <f>penilaian!AJ160</f>
        <v>120000</v>
      </c>
      <c r="AL165" s="517">
        <f>penilaian!AK160</f>
        <v>67200</v>
      </c>
      <c r="AM165" s="517">
        <f>penilaian!AL160</f>
        <v>0</v>
      </c>
      <c r="AN165" s="517">
        <f>penilaian!AM160</f>
        <v>53050</v>
      </c>
      <c r="AO165" s="517">
        <f>penilaian!AN160</f>
        <v>954900</v>
      </c>
      <c r="AP165" s="517">
        <f>penilaian!AO160</f>
        <v>0</v>
      </c>
      <c r="AQ165" s="521">
        <f>penilaian!AP160</f>
        <v>0</v>
      </c>
      <c r="AR165" s="517">
        <f>penilaian!AQ160</f>
        <v>0</v>
      </c>
      <c r="AS165" s="517">
        <f>penilaian!AR160</f>
        <v>0</v>
      </c>
      <c r="AT165" s="517">
        <f>penilaian!AS160</f>
        <v>0</v>
      </c>
      <c r="AU165" s="517">
        <f>penilaian!AT160</f>
        <v>0</v>
      </c>
      <c r="AV165" s="517">
        <f>penilaian!AU160</f>
        <v>0</v>
      </c>
      <c r="AW165" s="521">
        <f>penilaian!AV160</f>
        <v>0</v>
      </c>
      <c r="AX165" s="521">
        <f>penilaian!AW160</f>
        <v>0</v>
      </c>
    </row>
    <row r="166" spans="2:50" ht="15.75">
      <c r="B166" s="190">
        <f>penilaian!A161</f>
        <v>0</v>
      </c>
      <c r="C166" s="170">
        <f>penilaian!B161</f>
        <v>0</v>
      </c>
      <c r="D166" s="491">
        <f>penilaian!C161</f>
        <v>0</v>
      </c>
      <c r="E166" s="170">
        <f>penilaian!D161</f>
        <v>0</v>
      </c>
      <c r="F166" s="172">
        <f>penilaian!E161</f>
        <v>0</v>
      </c>
      <c r="G166" s="184">
        <f>penilaian!F161</f>
        <v>0</v>
      </c>
      <c r="H166" s="170">
        <f>penilaian!G161</f>
        <v>0</v>
      </c>
      <c r="I166" s="171">
        <f>penilaian!H161</f>
        <v>0</v>
      </c>
      <c r="J166" s="202">
        <f>penilaian!I161</f>
        <v>0</v>
      </c>
      <c r="K166" s="157">
        <f>penilaian!J161</f>
        <v>0</v>
      </c>
      <c r="L166" s="182">
        <f>penilaian!K161</f>
        <v>0</v>
      </c>
      <c r="M166" s="186">
        <f>penilaian!L161</f>
        <v>0</v>
      </c>
      <c r="N166" s="187">
        <f>penilaian!M161</f>
        <v>0</v>
      </c>
      <c r="O166" s="188" t="str">
        <f>penilaian!N161</f>
        <v>f.</v>
      </c>
      <c r="P166" s="188" t="str">
        <f>penilaian!O161</f>
        <v>Sumur Jetpam</v>
      </c>
      <c r="Q166" s="516">
        <f>penilaian!P161</f>
        <v>1</v>
      </c>
      <c r="R166" s="516">
        <f>penilaian!Q161</f>
        <v>0</v>
      </c>
      <c r="S166" s="505">
        <f>penilaian!R161</f>
        <v>0</v>
      </c>
      <c r="T166" s="505">
        <f>penilaian!S161</f>
        <v>0</v>
      </c>
      <c r="U166" s="504">
        <f>penilaian!T161</f>
        <v>0</v>
      </c>
      <c r="V166" s="504">
        <f>penilaian!U161</f>
        <v>0</v>
      </c>
      <c r="W166" s="504" t="str">
        <f>penilaian!V161</f>
        <v>MAHONI</v>
      </c>
      <c r="X166" s="504">
        <f>penilaian!W161</f>
        <v>0</v>
      </c>
      <c r="Y166" s="504">
        <f>penilaian!X161</f>
        <v>0</v>
      </c>
      <c r="Z166" s="504">
        <f>penilaian!Y161</f>
        <v>20</v>
      </c>
      <c r="AA166" s="505">
        <f>penilaian!Z161</f>
        <v>20</v>
      </c>
      <c r="AB166" s="505">
        <f>penilaian!AA161</f>
        <v>0</v>
      </c>
      <c r="AC166" s="519">
        <f>penilaian!AB161</f>
        <v>0</v>
      </c>
      <c r="AD166" s="505">
        <f>penilaian!AC161</f>
        <v>0</v>
      </c>
      <c r="AE166" s="505">
        <f>penilaian!AD161</f>
        <v>0</v>
      </c>
      <c r="AF166" s="505">
        <f>penilaian!AE161</f>
        <v>0</v>
      </c>
      <c r="AG166" s="519">
        <f>penilaian!AF161</f>
        <v>0</v>
      </c>
      <c r="AH166" s="519">
        <f>penilaian!AG161</f>
        <v>0</v>
      </c>
      <c r="AI166" s="517">
        <f>penilaian!AH161</f>
        <v>0</v>
      </c>
      <c r="AJ166" s="520">
        <f>penilaian!AI161</f>
        <v>0</v>
      </c>
      <c r="AK166" s="520">
        <f>penilaian!AJ161</f>
        <v>2500000</v>
      </c>
      <c r="AL166" s="520">
        <f>penilaian!AK161</f>
        <v>1250000</v>
      </c>
      <c r="AM166" s="517">
        <f>penilaian!AL161</f>
        <v>0</v>
      </c>
      <c r="AN166" s="517">
        <f>penilaian!AM161</f>
        <v>9750</v>
      </c>
      <c r="AO166" s="517">
        <f>penilaian!AN161</f>
        <v>195000</v>
      </c>
      <c r="AP166" s="520">
        <f>penilaian!AO161</f>
        <v>0</v>
      </c>
      <c r="AQ166" s="521">
        <f>penilaian!AP161</f>
        <v>0</v>
      </c>
      <c r="AR166" s="517">
        <f>penilaian!AQ161</f>
        <v>0</v>
      </c>
      <c r="AS166" s="522">
        <f>penilaian!AR161</f>
        <v>0</v>
      </c>
      <c r="AT166" s="523">
        <f>penilaian!AS161</f>
        <v>0</v>
      </c>
      <c r="AU166" s="522">
        <f>penilaian!AT161</f>
        <v>0</v>
      </c>
      <c r="AV166" s="523">
        <f>penilaian!AU161</f>
        <v>0</v>
      </c>
      <c r="AW166" s="521">
        <f>penilaian!AV161</f>
        <v>0</v>
      </c>
      <c r="AX166" s="521">
        <f>penilaian!AW161</f>
        <v>0</v>
      </c>
    </row>
    <row r="167" spans="2:50" ht="15.75">
      <c r="B167" s="157">
        <f>penilaian!A162</f>
        <v>0</v>
      </c>
      <c r="C167" s="172">
        <f>penilaian!B162</f>
        <v>0</v>
      </c>
      <c r="D167" s="491">
        <f>penilaian!C162</f>
        <v>0</v>
      </c>
      <c r="E167" s="172">
        <f>penilaian!D162</f>
        <v>0</v>
      </c>
      <c r="F167" s="171">
        <f>penilaian!E162</f>
        <v>0</v>
      </c>
      <c r="G167" s="184">
        <f>penilaian!F162</f>
        <v>0</v>
      </c>
      <c r="H167" s="172">
        <f>penilaian!G162</f>
        <v>0</v>
      </c>
      <c r="I167" s="172">
        <f>penilaian!H162</f>
        <v>0</v>
      </c>
      <c r="J167" s="202">
        <f>penilaian!I162</f>
        <v>0</v>
      </c>
      <c r="K167" s="157">
        <f>penilaian!J162</f>
        <v>0</v>
      </c>
      <c r="L167" s="182">
        <f>penilaian!K162</f>
        <v>0</v>
      </c>
      <c r="M167" s="186">
        <f>penilaian!L162</f>
        <v>0</v>
      </c>
      <c r="N167" s="187">
        <f>penilaian!M162</f>
        <v>0</v>
      </c>
      <c r="O167" s="61" t="str">
        <f>penilaian!N162</f>
        <v>g.</v>
      </c>
      <c r="P167" s="183" t="str">
        <f>penilaian!O162</f>
        <v>Pagar BRC</v>
      </c>
      <c r="Q167" s="516">
        <f>penilaian!P162</f>
        <v>0</v>
      </c>
      <c r="R167" s="516">
        <f>penilaian!Q162</f>
        <v>14</v>
      </c>
      <c r="S167" s="517">
        <f>penilaian!R162</f>
        <v>0</v>
      </c>
      <c r="T167" s="517">
        <f>penilaian!S162</f>
        <v>0</v>
      </c>
      <c r="U167" s="517">
        <f>penilaian!T162</f>
        <v>0</v>
      </c>
      <c r="V167" s="517">
        <f>penilaian!U162</f>
        <v>3</v>
      </c>
      <c r="W167" s="518" t="str">
        <f>penilaian!V162</f>
        <v>RANDU</v>
      </c>
      <c r="X167" s="517">
        <f>penilaian!W162</f>
        <v>0</v>
      </c>
      <c r="Y167" s="517">
        <f>penilaian!X162</f>
        <v>0</v>
      </c>
      <c r="Z167" s="517">
        <f>penilaian!Y162</f>
        <v>5</v>
      </c>
      <c r="AA167" s="517">
        <f>penilaian!Z162</f>
        <v>5</v>
      </c>
      <c r="AB167" s="505">
        <f>penilaian!AA162</f>
        <v>0</v>
      </c>
      <c r="AC167" s="519">
        <f>penilaian!AB162</f>
        <v>0</v>
      </c>
      <c r="AD167" s="505">
        <f>penilaian!AC162</f>
        <v>0</v>
      </c>
      <c r="AE167" s="505">
        <f>penilaian!AD162</f>
        <v>0</v>
      </c>
      <c r="AF167" s="505">
        <f>penilaian!AE162</f>
        <v>0</v>
      </c>
      <c r="AG167" s="519">
        <f>penilaian!AF162</f>
        <v>0</v>
      </c>
      <c r="AH167" s="519">
        <f>penilaian!AG162</f>
        <v>0</v>
      </c>
      <c r="AI167" s="517">
        <f>penilaian!AH162</f>
        <v>0</v>
      </c>
      <c r="AJ167" s="520">
        <f>penilaian!AI162</f>
        <v>0</v>
      </c>
      <c r="AK167" s="520">
        <f>penilaian!AJ162</f>
        <v>350000</v>
      </c>
      <c r="AL167" s="520">
        <f>penilaian!AK162</f>
        <v>2450000</v>
      </c>
      <c r="AM167" s="517">
        <f>penilaian!AL162</f>
        <v>0</v>
      </c>
      <c r="AN167" s="517">
        <f>penilaian!AM162</f>
        <v>15000</v>
      </c>
      <c r="AO167" s="517">
        <f>penilaian!AN162</f>
        <v>75000</v>
      </c>
      <c r="AP167" s="517">
        <f>penilaian!AO162</f>
        <v>0</v>
      </c>
      <c r="AQ167" s="521">
        <f>penilaian!AP162</f>
        <v>0</v>
      </c>
      <c r="AR167" s="517">
        <f>penilaian!AQ162</f>
        <v>0</v>
      </c>
      <c r="AS167" s="517">
        <f>penilaian!AR162</f>
        <v>0</v>
      </c>
      <c r="AT167" s="517">
        <f>penilaian!AS162</f>
        <v>0</v>
      </c>
      <c r="AU167" s="517">
        <f>penilaian!AT162</f>
        <v>0</v>
      </c>
      <c r="AV167" s="517">
        <f>penilaian!AU162</f>
        <v>0</v>
      </c>
      <c r="AW167" s="521">
        <f>penilaian!AV162</f>
        <v>0</v>
      </c>
      <c r="AX167" s="521">
        <f>penilaian!AW162</f>
        <v>0</v>
      </c>
    </row>
    <row r="168" spans="2:50" ht="15.75">
      <c r="B168" s="157">
        <f>penilaian!A163</f>
        <v>0</v>
      </c>
      <c r="C168" s="172">
        <f>penilaian!B163</f>
        <v>0</v>
      </c>
      <c r="D168" s="491">
        <f>penilaian!C163</f>
        <v>0</v>
      </c>
      <c r="E168" s="172">
        <f>penilaian!D163</f>
        <v>0</v>
      </c>
      <c r="F168" s="172">
        <f>penilaian!E163</f>
        <v>0</v>
      </c>
      <c r="G168" s="184">
        <f>penilaian!F163</f>
        <v>0</v>
      </c>
      <c r="H168" s="172">
        <f>penilaian!G163</f>
        <v>0</v>
      </c>
      <c r="I168" s="172">
        <f>penilaian!H163</f>
        <v>0</v>
      </c>
      <c r="J168" s="202">
        <f>penilaian!I163</f>
        <v>0</v>
      </c>
      <c r="K168" s="157">
        <f>penilaian!J163</f>
        <v>0</v>
      </c>
      <c r="L168" s="182">
        <f>penilaian!K163</f>
        <v>0</v>
      </c>
      <c r="M168" s="186">
        <f>penilaian!L163</f>
        <v>0</v>
      </c>
      <c r="N168" s="187">
        <f>penilaian!M163</f>
        <v>0</v>
      </c>
      <c r="O168" s="61">
        <f>penilaian!N163</f>
        <v>0</v>
      </c>
      <c r="P168" s="183">
        <f>penilaian!O163</f>
        <v>0</v>
      </c>
      <c r="Q168" s="516">
        <f>penilaian!P163</f>
        <v>0</v>
      </c>
      <c r="R168" s="516">
        <f>penilaian!Q163</f>
        <v>0</v>
      </c>
      <c r="S168" s="505">
        <f>penilaian!R163</f>
        <v>0</v>
      </c>
      <c r="T168" s="505">
        <f>penilaian!S163</f>
        <v>0</v>
      </c>
      <c r="U168" s="504">
        <f>penilaian!T163</f>
        <v>0</v>
      </c>
      <c r="V168" s="504">
        <f>penilaian!U163</f>
        <v>4</v>
      </c>
      <c r="W168" s="504" t="str">
        <f>penilaian!V163</f>
        <v>LANTORO</v>
      </c>
      <c r="X168" s="504">
        <f>penilaian!W163</f>
        <v>0</v>
      </c>
      <c r="Y168" s="504">
        <f>penilaian!X163</f>
        <v>0</v>
      </c>
      <c r="Z168" s="504">
        <f>penilaian!Y163</f>
        <v>42</v>
      </c>
      <c r="AA168" s="505">
        <f>penilaian!Z163</f>
        <v>42</v>
      </c>
      <c r="AB168" s="505">
        <f>penilaian!AA163</f>
        <v>0</v>
      </c>
      <c r="AC168" s="519">
        <f>penilaian!AB163</f>
        <v>0</v>
      </c>
      <c r="AD168" s="505">
        <f>penilaian!AC163</f>
        <v>0</v>
      </c>
      <c r="AE168" s="505">
        <f>penilaian!AD163</f>
        <v>0</v>
      </c>
      <c r="AF168" s="505">
        <f>penilaian!AE163</f>
        <v>0</v>
      </c>
      <c r="AG168" s="519">
        <f>penilaian!AF163</f>
        <v>0</v>
      </c>
      <c r="AH168" s="519">
        <f>penilaian!AG163</f>
        <v>0</v>
      </c>
      <c r="AI168" s="517">
        <f>penilaian!AH163</f>
        <v>0</v>
      </c>
      <c r="AJ168" s="520">
        <f>penilaian!AI163</f>
        <v>0</v>
      </c>
      <c r="AK168" s="517">
        <f>penilaian!AJ163</f>
        <v>0</v>
      </c>
      <c r="AL168" s="517">
        <f>penilaian!AK163</f>
        <v>0</v>
      </c>
      <c r="AM168" s="517">
        <f>penilaian!AL163</f>
        <v>0</v>
      </c>
      <c r="AN168" s="520">
        <f>penilaian!AM163</f>
        <v>5050</v>
      </c>
      <c r="AO168" s="520">
        <f>penilaian!AN163</f>
        <v>212100</v>
      </c>
      <c r="AP168" s="520">
        <f>penilaian!AO163</f>
        <v>0</v>
      </c>
      <c r="AQ168" s="521">
        <f>penilaian!AP163</f>
        <v>0</v>
      </c>
      <c r="AR168" s="517">
        <f>penilaian!AQ163</f>
        <v>0</v>
      </c>
      <c r="AS168" s="517">
        <f>penilaian!AR163</f>
        <v>0</v>
      </c>
      <c r="AT168" s="517">
        <f>penilaian!AS163</f>
        <v>0</v>
      </c>
      <c r="AU168" s="517">
        <f>penilaian!AT163</f>
        <v>0</v>
      </c>
      <c r="AV168" s="517">
        <f>penilaian!AU163</f>
        <v>0</v>
      </c>
      <c r="AW168" s="521">
        <f>penilaian!AV163</f>
        <v>0</v>
      </c>
      <c r="AX168" s="521">
        <f>penilaian!AW163</f>
        <v>0</v>
      </c>
    </row>
    <row r="169" spans="2:50" ht="15.75">
      <c r="B169" s="157">
        <f>penilaian!A164</f>
        <v>0</v>
      </c>
      <c r="C169" s="172">
        <f>penilaian!B164</f>
        <v>0</v>
      </c>
      <c r="D169" s="491">
        <f>penilaian!C164</f>
        <v>0</v>
      </c>
      <c r="E169" s="172">
        <f>penilaian!D164</f>
        <v>0</v>
      </c>
      <c r="F169" s="171">
        <f>penilaian!E164</f>
        <v>0</v>
      </c>
      <c r="G169" s="184">
        <f>penilaian!F164</f>
        <v>0</v>
      </c>
      <c r="H169" s="61">
        <f>penilaian!G164</f>
        <v>0</v>
      </c>
      <c r="I169" s="61">
        <f>penilaian!H164</f>
        <v>0</v>
      </c>
      <c r="J169" s="202">
        <f>penilaian!I164</f>
        <v>0</v>
      </c>
      <c r="K169" s="157">
        <f>penilaian!J164</f>
        <v>0</v>
      </c>
      <c r="L169" s="182">
        <f>penilaian!K164</f>
        <v>0</v>
      </c>
      <c r="M169" s="186">
        <f>penilaian!L164</f>
        <v>0</v>
      </c>
      <c r="N169" s="187">
        <f>penilaian!M164</f>
        <v>0</v>
      </c>
      <c r="O169" s="61">
        <f>penilaian!N164</f>
        <v>0</v>
      </c>
      <c r="P169" s="183">
        <f>penilaian!O164</f>
        <v>0</v>
      </c>
      <c r="Q169" s="516">
        <f>penilaian!P164</f>
        <v>0</v>
      </c>
      <c r="R169" s="516">
        <f>penilaian!Q164</f>
        <v>0</v>
      </c>
      <c r="S169" s="505">
        <f>penilaian!R164</f>
        <v>0</v>
      </c>
      <c r="T169" s="505">
        <f>penilaian!S164</f>
        <v>0</v>
      </c>
      <c r="U169" s="505">
        <f>penilaian!T164</f>
        <v>0</v>
      </c>
      <c r="V169" s="504">
        <f>penilaian!U164</f>
        <v>5</v>
      </c>
      <c r="W169" s="504" t="str">
        <f>penilaian!V164</f>
        <v>JOHAR</v>
      </c>
      <c r="X169" s="504">
        <f>penilaian!W164</f>
        <v>0</v>
      </c>
      <c r="Y169" s="504">
        <f>penilaian!X164</f>
        <v>6</v>
      </c>
      <c r="Z169" s="505">
        <f>penilaian!Y164</f>
        <v>0</v>
      </c>
      <c r="AA169" s="505">
        <f>penilaian!Z164</f>
        <v>6</v>
      </c>
      <c r="AB169" s="505">
        <f>penilaian!AA164</f>
        <v>0</v>
      </c>
      <c r="AC169" s="519">
        <f>penilaian!AB164</f>
        <v>0</v>
      </c>
      <c r="AD169" s="505">
        <f>penilaian!AC164</f>
        <v>0</v>
      </c>
      <c r="AE169" s="505">
        <f>penilaian!AD164</f>
        <v>0</v>
      </c>
      <c r="AF169" s="505">
        <f>penilaian!AE164</f>
        <v>0</v>
      </c>
      <c r="AG169" s="519">
        <f>penilaian!AF164</f>
        <v>0</v>
      </c>
      <c r="AH169" s="519">
        <f>penilaian!AG164</f>
        <v>0</v>
      </c>
      <c r="AI169" s="517">
        <f>penilaian!AH164</f>
        <v>0</v>
      </c>
      <c r="AJ169" s="520">
        <f>penilaian!AI164</f>
        <v>0</v>
      </c>
      <c r="AK169" s="517">
        <f>penilaian!AJ164</f>
        <v>0</v>
      </c>
      <c r="AL169" s="517">
        <f>penilaian!AK164</f>
        <v>0</v>
      </c>
      <c r="AM169" s="517">
        <f>penilaian!AL164</f>
        <v>0</v>
      </c>
      <c r="AN169" s="520">
        <f>penilaian!AM164</f>
        <v>35000</v>
      </c>
      <c r="AO169" s="520">
        <f>penilaian!AN164</f>
        <v>210000</v>
      </c>
      <c r="AP169" s="517">
        <f>penilaian!AO164</f>
        <v>0</v>
      </c>
      <c r="AQ169" s="521">
        <f>penilaian!AP164</f>
        <v>0</v>
      </c>
      <c r="AR169" s="517">
        <f>penilaian!AQ164</f>
        <v>0</v>
      </c>
      <c r="AS169" s="517">
        <f>penilaian!AR164</f>
        <v>0</v>
      </c>
      <c r="AT169" s="517">
        <f>penilaian!AS164</f>
        <v>0</v>
      </c>
      <c r="AU169" s="517">
        <f>penilaian!AT164</f>
        <v>0</v>
      </c>
      <c r="AV169" s="517">
        <f>penilaian!AU164</f>
        <v>0</v>
      </c>
      <c r="AW169" s="521">
        <f>penilaian!AV164</f>
        <v>0</v>
      </c>
      <c r="AX169" s="521">
        <f>penilaian!AW164</f>
        <v>0</v>
      </c>
    </row>
    <row r="170" spans="2:50" ht="15.75">
      <c r="B170" s="157">
        <f>penilaian!A165</f>
        <v>0</v>
      </c>
      <c r="C170" s="172">
        <f>penilaian!B165</f>
        <v>0</v>
      </c>
      <c r="D170" s="492">
        <f>penilaian!C165</f>
        <v>0</v>
      </c>
      <c r="E170" s="172">
        <f>penilaian!D165</f>
        <v>0</v>
      </c>
      <c r="F170" s="171">
        <f>penilaian!E165</f>
        <v>0</v>
      </c>
      <c r="G170" s="184">
        <f>penilaian!F165</f>
        <v>0</v>
      </c>
      <c r="H170" s="61">
        <f>penilaian!G165</f>
        <v>0</v>
      </c>
      <c r="I170" s="61">
        <f>penilaian!H165</f>
        <v>0</v>
      </c>
      <c r="J170" s="202">
        <f>penilaian!I165</f>
        <v>0</v>
      </c>
      <c r="K170" s="157">
        <f>penilaian!J165</f>
        <v>0</v>
      </c>
      <c r="L170" s="182">
        <f>penilaian!K165</f>
        <v>0</v>
      </c>
      <c r="M170" s="186">
        <f>penilaian!L165</f>
        <v>0</v>
      </c>
      <c r="N170" s="187">
        <f>penilaian!M165</f>
        <v>0</v>
      </c>
      <c r="O170" s="61">
        <f>penilaian!N165</f>
        <v>0</v>
      </c>
      <c r="P170" s="183">
        <f>penilaian!O165</f>
        <v>0</v>
      </c>
      <c r="Q170" s="516">
        <f>penilaian!P165</f>
        <v>0</v>
      </c>
      <c r="R170" s="516">
        <f>penilaian!Q165</f>
        <v>0</v>
      </c>
      <c r="S170" s="505">
        <f>penilaian!R165</f>
        <v>0</v>
      </c>
      <c r="T170" s="505">
        <f>penilaian!S165</f>
        <v>0</v>
      </c>
      <c r="U170" s="505">
        <f>penilaian!T165</f>
        <v>0</v>
      </c>
      <c r="V170" s="503">
        <f>penilaian!U165</f>
        <v>0</v>
      </c>
      <c r="W170" s="519" t="str">
        <f>penilaian!V165</f>
        <v>JOHAR</v>
      </c>
      <c r="X170" s="505">
        <f>penilaian!W165</f>
        <v>0</v>
      </c>
      <c r="Y170" s="505">
        <f>penilaian!X165</f>
        <v>0</v>
      </c>
      <c r="Z170" s="505">
        <f>penilaian!Y165</f>
        <v>5</v>
      </c>
      <c r="AA170" s="505">
        <f>penilaian!Z165</f>
        <v>0</v>
      </c>
      <c r="AB170" s="505">
        <f>penilaian!AA165</f>
        <v>0</v>
      </c>
      <c r="AC170" s="519">
        <f>penilaian!AB165</f>
        <v>0</v>
      </c>
      <c r="AD170" s="505">
        <f>penilaian!AC165</f>
        <v>0</v>
      </c>
      <c r="AE170" s="505">
        <f>penilaian!AD165</f>
        <v>0</v>
      </c>
      <c r="AF170" s="505">
        <f>penilaian!AE165</f>
        <v>0</v>
      </c>
      <c r="AG170" s="519">
        <f>penilaian!AF165</f>
        <v>0</v>
      </c>
      <c r="AH170" s="519">
        <f>penilaian!AG165</f>
        <v>0</v>
      </c>
      <c r="AI170" s="517">
        <f>penilaian!AH165</f>
        <v>0</v>
      </c>
      <c r="AJ170" s="520">
        <f>penilaian!AI165</f>
        <v>0</v>
      </c>
      <c r="AK170" s="517">
        <f>penilaian!AJ165</f>
        <v>0</v>
      </c>
      <c r="AL170" s="517">
        <f>penilaian!AK165</f>
        <v>0</v>
      </c>
      <c r="AM170" s="517">
        <f>penilaian!AL165</f>
        <v>0</v>
      </c>
      <c r="AN170" s="520">
        <f>penilaian!AM165</f>
        <v>20000</v>
      </c>
      <c r="AO170" s="520">
        <f>penilaian!AN165</f>
        <v>100000</v>
      </c>
      <c r="AP170" s="517">
        <f>penilaian!AO165</f>
        <v>0</v>
      </c>
      <c r="AQ170" s="521">
        <f>penilaian!AP165</f>
        <v>0</v>
      </c>
      <c r="AR170" s="517">
        <f>penilaian!AQ165</f>
        <v>0</v>
      </c>
      <c r="AS170" s="517">
        <f>penilaian!AR165</f>
        <v>0</v>
      </c>
      <c r="AT170" s="517">
        <f>penilaian!AS165</f>
        <v>0</v>
      </c>
      <c r="AU170" s="517">
        <f>penilaian!AT165</f>
        <v>0</v>
      </c>
      <c r="AV170" s="517">
        <f>penilaian!AU165</f>
        <v>0</v>
      </c>
      <c r="AW170" s="521">
        <f>penilaian!AV165</f>
        <v>0</v>
      </c>
      <c r="AX170" s="521">
        <f>penilaian!AW165</f>
        <v>0</v>
      </c>
    </row>
    <row r="171" spans="2:50" ht="15.75">
      <c r="B171" s="157">
        <f>penilaian!A166</f>
        <v>0</v>
      </c>
      <c r="C171" s="172">
        <f>penilaian!B166</f>
        <v>0</v>
      </c>
      <c r="D171" s="492">
        <f>penilaian!C166</f>
        <v>0</v>
      </c>
      <c r="E171" s="172">
        <f>penilaian!D166</f>
        <v>0</v>
      </c>
      <c r="F171" s="171">
        <f>penilaian!E166</f>
        <v>0</v>
      </c>
      <c r="G171" s="184">
        <f>penilaian!F166</f>
        <v>0</v>
      </c>
      <c r="H171" s="61">
        <f>penilaian!G166</f>
        <v>0</v>
      </c>
      <c r="I171" s="61">
        <f>penilaian!H166</f>
        <v>0</v>
      </c>
      <c r="J171" s="202">
        <f>penilaian!I166</f>
        <v>0</v>
      </c>
      <c r="K171" s="157">
        <f>penilaian!J166</f>
        <v>0</v>
      </c>
      <c r="L171" s="182">
        <f>penilaian!K166</f>
        <v>0</v>
      </c>
      <c r="M171" s="186">
        <f>penilaian!L166</f>
        <v>0</v>
      </c>
      <c r="N171" s="187">
        <f>penilaian!M166</f>
        <v>0</v>
      </c>
      <c r="O171" s="61">
        <f>penilaian!N166</f>
        <v>0</v>
      </c>
      <c r="P171" s="183">
        <f>penilaian!O166</f>
        <v>0</v>
      </c>
      <c r="Q171" s="516">
        <f>penilaian!P166</f>
        <v>0</v>
      </c>
      <c r="R171" s="516">
        <f>penilaian!Q166</f>
        <v>0</v>
      </c>
      <c r="S171" s="505">
        <f>penilaian!R166</f>
        <v>0</v>
      </c>
      <c r="T171" s="505">
        <f>penilaian!S166</f>
        <v>0</v>
      </c>
      <c r="U171" s="505">
        <f>penilaian!T166</f>
        <v>0</v>
      </c>
      <c r="V171" s="503">
        <f>penilaian!U166</f>
        <v>6</v>
      </c>
      <c r="W171" s="505" t="str">
        <f>penilaian!V166</f>
        <v>BERINGIN</v>
      </c>
      <c r="X171" s="505">
        <f>penilaian!W166</f>
        <v>0</v>
      </c>
      <c r="Y171" s="505">
        <f>penilaian!X166</f>
        <v>0</v>
      </c>
      <c r="Z171" s="505">
        <f>penilaian!Y166</f>
        <v>5</v>
      </c>
      <c r="AA171" s="505" t="str">
        <f>penilaian!Z166</f>
        <v>52m²</v>
      </c>
      <c r="AB171" s="505">
        <f>penilaian!AA166</f>
        <v>0</v>
      </c>
      <c r="AC171" s="519">
        <f>penilaian!AB166</f>
        <v>0</v>
      </c>
      <c r="AD171" s="505">
        <f>penilaian!AC166</f>
        <v>0</v>
      </c>
      <c r="AE171" s="505">
        <f>penilaian!AD166</f>
        <v>0</v>
      </c>
      <c r="AF171" s="505">
        <f>penilaian!AE166</f>
        <v>0</v>
      </c>
      <c r="AG171" s="519">
        <f>penilaian!AF166</f>
        <v>0</v>
      </c>
      <c r="AH171" s="519">
        <f>penilaian!AG166</f>
        <v>0</v>
      </c>
      <c r="AI171" s="517">
        <f>penilaian!AH166</f>
        <v>0</v>
      </c>
      <c r="AJ171" s="520">
        <f>penilaian!AI166</f>
        <v>0</v>
      </c>
      <c r="AK171" s="517">
        <f>penilaian!AJ166</f>
        <v>0</v>
      </c>
      <c r="AL171" s="517">
        <f>penilaian!AK166</f>
        <v>0</v>
      </c>
      <c r="AM171" s="517">
        <f>penilaian!AL166</f>
        <v>0</v>
      </c>
      <c r="AN171" s="520">
        <f>penilaian!AM166</f>
        <v>23000</v>
      </c>
      <c r="AO171" s="520">
        <f>penilaian!AN166</f>
        <v>115000</v>
      </c>
      <c r="AP171" s="517">
        <f>penilaian!AO166</f>
        <v>0</v>
      </c>
      <c r="AQ171" s="521">
        <f>penilaian!AP166</f>
        <v>0</v>
      </c>
      <c r="AR171" s="517">
        <f>penilaian!AQ166</f>
        <v>0</v>
      </c>
      <c r="AS171" s="517">
        <f>penilaian!AR166</f>
        <v>0</v>
      </c>
      <c r="AT171" s="517">
        <f>penilaian!AS166</f>
        <v>0</v>
      </c>
      <c r="AU171" s="517">
        <f>penilaian!AT166</f>
        <v>0</v>
      </c>
      <c r="AV171" s="517">
        <f>penilaian!AU166</f>
        <v>0</v>
      </c>
      <c r="AW171" s="521">
        <f>penilaian!AV166</f>
        <v>0</v>
      </c>
      <c r="AX171" s="521">
        <f>penilaian!AW166</f>
        <v>0</v>
      </c>
    </row>
    <row r="172" spans="2:50" ht="15.75">
      <c r="B172" s="157">
        <f>penilaian!A167</f>
        <v>0</v>
      </c>
      <c r="C172" s="63">
        <f>penilaian!B167</f>
        <v>0</v>
      </c>
      <c r="D172" s="196">
        <f>penilaian!C167</f>
        <v>0</v>
      </c>
      <c r="E172" s="172">
        <f>penilaian!D167</f>
        <v>0</v>
      </c>
      <c r="F172" s="171">
        <f>penilaian!E167</f>
        <v>0</v>
      </c>
      <c r="G172" s="184">
        <f>penilaian!F167</f>
        <v>0</v>
      </c>
      <c r="H172" s="61">
        <f>penilaian!G167</f>
        <v>0</v>
      </c>
      <c r="I172" s="61">
        <f>penilaian!H167</f>
        <v>0</v>
      </c>
      <c r="J172" s="202">
        <f>penilaian!I167</f>
        <v>0</v>
      </c>
      <c r="K172" s="157">
        <f>penilaian!J167</f>
        <v>0</v>
      </c>
      <c r="L172" s="182">
        <f>penilaian!K167</f>
        <v>0</v>
      </c>
      <c r="M172" s="186">
        <f>penilaian!L167</f>
        <v>0</v>
      </c>
      <c r="N172" s="187">
        <f>penilaian!M167</f>
        <v>0</v>
      </c>
      <c r="O172" s="61">
        <f>penilaian!N167</f>
        <v>0</v>
      </c>
      <c r="P172" s="183">
        <f>penilaian!O167</f>
        <v>0</v>
      </c>
      <c r="Q172" s="516">
        <f>penilaian!P167</f>
        <v>0</v>
      </c>
      <c r="R172" s="516">
        <f>penilaian!Q167</f>
        <v>0</v>
      </c>
      <c r="S172" s="505">
        <f>penilaian!R167</f>
        <v>0</v>
      </c>
      <c r="T172" s="505">
        <f>penilaian!S167</f>
        <v>0</v>
      </c>
      <c r="U172" s="505">
        <f>penilaian!T167</f>
        <v>0</v>
      </c>
      <c r="V172" s="517">
        <f>penilaian!U167</f>
        <v>7</v>
      </c>
      <c r="W172" s="517" t="str">
        <f>penilaian!V167</f>
        <v>GEMPOL</v>
      </c>
      <c r="X172" s="517">
        <f>penilaian!W167</f>
        <v>0</v>
      </c>
      <c r="Y172" s="517">
        <f>penilaian!X167</f>
        <v>0</v>
      </c>
      <c r="Z172" s="517">
        <f>penilaian!Y167</f>
        <v>3</v>
      </c>
      <c r="AA172" s="517">
        <f>penilaian!Z167</f>
        <v>3</v>
      </c>
      <c r="AB172" s="505">
        <f>penilaian!AA167</f>
        <v>0</v>
      </c>
      <c r="AC172" s="519">
        <f>penilaian!AB167</f>
        <v>0</v>
      </c>
      <c r="AD172" s="505">
        <f>penilaian!AC167</f>
        <v>0</v>
      </c>
      <c r="AE172" s="505">
        <f>penilaian!AD167</f>
        <v>0</v>
      </c>
      <c r="AF172" s="505">
        <f>penilaian!AE167</f>
        <v>0</v>
      </c>
      <c r="AG172" s="519">
        <f>penilaian!AF167</f>
        <v>0</v>
      </c>
      <c r="AH172" s="519">
        <f>penilaian!AG167</f>
        <v>0</v>
      </c>
      <c r="AI172" s="517">
        <f>penilaian!AH167</f>
        <v>0</v>
      </c>
      <c r="AJ172" s="520">
        <f>penilaian!AI167</f>
        <v>0</v>
      </c>
      <c r="AK172" s="517">
        <f>penilaian!AJ167</f>
        <v>0</v>
      </c>
      <c r="AL172" s="517">
        <f>penilaian!AK167</f>
        <v>0</v>
      </c>
      <c r="AM172" s="517">
        <f>penilaian!AL167</f>
        <v>0</v>
      </c>
      <c r="AN172" s="520">
        <f>penilaian!AM167</f>
        <v>6750</v>
      </c>
      <c r="AO172" s="517">
        <f>penilaian!AN167</f>
        <v>20250</v>
      </c>
      <c r="AP172" s="517">
        <f>penilaian!AO167</f>
        <v>0</v>
      </c>
      <c r="AQ172" s="521">
        <f>penilaian!AP167</f>
        <v>0</v>
      </c>
      <c r="AR172" s="517">
        <f>penilaian!AQ167</f>
        <v>0</v>
      </c>
      <c r="AS172" s="517">
        <f>penilaian!AR167</f>
        <v>0</v>
      </c>
      <c r="AT172" s="517">
        <f>penilaian!AS167</f>
        <v>0</v>
      </c>
      <c r="AU172" s="517">
        <f>penilaian!AT167</f>
        <v>0</v>
      </c>
      <c r="AV172" s="517">
        <f>penilaian!AU167</f>
        <v>0</v>
      </c>
      <c r="AW172" s="521">
        <f>penilaian!AV167</f>
        <v>0</v>
      </c>
      <c r="AX172" s="521">
        <f>penilaian!AW167</f>
        <v>0</v>
      </c>
    </row>
    <row r="173" spans="2:50" ht="15.75">
      <c r="B173" s="197">
        <f>penilaian!A168</f>
        <v>0</v>
      </c>
      <c r="C173" s="170">
        <f>penilaian!B168</f>
        <v>0</v>
      </c>
      <c r="D173" s="492">
        <f>penilaian!C168</f>
        <v>0</v>
      </c>
      <c r="E173" s="172">
        <f>penilaian!D168</f>
        <v>0</v>
      </c>
      <c r="F173" s="171">
        <f>penilaian!E168</f>
        <v>0</v>
      </c>
      <c r="G173" s="184">
        <f>penilaian!F168</f>
        <v>0</v>
      </c>
      <c r="H173" s="170">
        <f>penilaian!G168</f>
        <v>0</v>
      </c>
      <c r="I173" s="171">
        <f>penilaian!H168</f>
        <v>0</v>
      </c>
      <c r="J173" s="202">
        <f>penilaian!I168</f>
        <v>0</v>
      </c>
      <c r="K173" s="157">
        <f>penilaian!J168</f>
        <v>0</v>
      </c>
      <c r="L173" s="182">
        <f>penilaian!K168</f>
        <v>0</v>
      </c>
      <c r="M173" s="186">
        <f>penilaian!L168</f>
        <v>0</v>
      </c>
      <c r="N173" s="187">
        <f>penilaian!M168</f>
        <v>0</v>
      </c>
      <c r="O173" s="61">
        <f>penilaian!N168</f>
        <v>0</v>
      </c>
      <c r="P173" s="183">
        <f>penilaian!O168</f>
        <v>0</v>
      </c>
      <c r="Q173" s="516">
        <f>penilaian!P168</f>
        <v>0</v>
      </c>
      <c r="R173" s="516">
        <f>penilaian!Q168</f>
        <v>0</v>
      </c>
      <c r="S173" s="505">
        <f>penilaian!R168</f>
        <v>0</v>
      </c>
      <c r="T173" s="505">
        <f>penilaian!S168</f>
        <v>0</v>
      </c>
      <c r="U173" s="505">
        <f>penilaian!T168</f>
        <v>0</v>
      </c>
      <c r="V173" s="503">
        <f>penilaian!U168</f>
        <v>8</v>
      </c>
      <c r="W173" s="505" t="str">
        <f>penilaian!V168</f>
        <v>KERSEN</v>
      </c>
      <c r="X173" s="505">
        <f>penilaian!W168</f>
        <v>0</v>
      </c>
      <c r="Y173" s="505">
        <f>penilaian!X168</f>
        <v>6</v>
      </c>
      <c r="Z173" s="505">
        <f>penilaian!Y168</f>
        <v>0</v>
      </c>
      <c r="AA173" s="505">
        <f>penilaian!Z168</f>
        <v>6</v>
      </c>
      <c r="AB173" s="505">
        <f>penilaian!AA168</f>
        <v>0</v>
      </c>
      <c r="AC173" s="519">
        <f>penilaian!AB168</f>
        <v>0</v>
      </c>
      <c r="AD173" s="505">
        <f>penilaian!AC168</f>
        <v>0</v>
      </c>
      <c r="AE173" s="505">
        <f>penilaian!AD168</f>
        <v>0</v>
      </c>
      <c r="AF173" s="505">
        <f>penilaian!AE168</f>
        <v>0</v>
      </c>
      <c r="AG173" s="519">
        <f>penilaian!AF168</f>
        <v>0</v>
      </c>
      <c r="AH173" s="519">
        <f>penilaian!AG168</f>
        <v>0</v>
      </c>
      <c r="AI173" s="517">
        <f>penilaian!AH168</f>
        <v>0</v>
      </c>
      <c r="AJ173" s="520">
        <f>penilaian!AI168</f>
        <v>0</v>
      </c>
      <c r="AK173" s="520">
        <f>penilaian!AJ168</f>
        <v>0</v>
      </c>
      <c r="AL173" s="520">
        <f>penilaian!AK168</f>
        <v>0</v>
      </c>
      <c r="AM173" s="517">
        <f>penilaian!AL168</f>
        <v>0</v>
      </c>
      <c r="AN173" s="520">
        <f>penilaian!AM168</f>
        <v>16500</v>
      </c>
      <c r="AO173" s="520">
        <f>penilaian!AN168</f>
        <v>99000</v>
      </c>
      <c r="AP173" s="517">
        <f>penilaian!AO168</f>
        <v>0</v>
      </c>
      <c r="AQ173" s="521">
        <f>penilaian!AP168</f>
        <v>0</v>
      </c>
      <c r="AR173" s="517">
        <f>penilaian!AQ168</f>
        <v>0</v>
      </c>
      <c r="AS173" s="522">
        <f>penilaian!AR168</f>
        <v>0</v>
      </c>
      <c r="AT173" s="523">
        <f>penilaian!AS168</f>
        <v>0</v>
      </c>
      <c r="AU173" s="522">
        <f>penilaian!AT168</f>
        <v>0</v>
      </c>
      <c r="AV173" s="523">
        <f>penilaian!AU168</f>
        <v>0</v>
      </c>
      <c r="AW173" s="521">
        <f>penilaian!AV168</f>
        <v>0</v>
      </c>
      <c r="AX173" s="521">
        <f>penilaian!AW168</f>
        <v>0</v>
      </c>
    </row>
    <row r="174" spans="2:50" ht="15.75">
      <c r="B174" s="157">
        <f>penilaian!A169</f>
        <v>0</v>
      </c>
      <c r="C174" s="172">
        <f>penilaian!B169</f>
        <v>0</v>
      </c>
      <c r="D174" s="491">
        <f>penilaian!C169</f>
        <v>0</v>
      </c>
      <c r="E174" s="172">
        <f>penilaian!D169</f>
        <v>0</v>
      </c>
      <c r="F174" s="171">
        <f>penilaian!E169</f>
        <v>0</v>
      </c>
      <c r="G174" s="184">
        <f>penilaian!F169</f>
        <v>0</v>
      </c>
      <c r="H174" s="172">
        <f>penilaian!G169</f>
        <v>0</v>
      </c>
      <c r="I174" s="172">
        <f>penilaian!H169</f>
        <v>0</v>
      </c>
      <c r="J174" s="202">
        <f>penilaian!I169</f>
        <v>0</v>
      </c>
      <c r="K174" s="157">
        <f>penilaian!J169</f>
        <v>0</v>
      </c>
      <c r="L174" s="182">
        <f>penilaian!K169</f>
        <v>0</v>
      </c>
      <c r="M174" s="186">
        <f>penilaian!L169</f>
        <v>0</v>
      </c>
      <c r="N174" s="187">
        <f>penilaian!M169</f>
        <v>0</v>
      </c>
      <c r="O174" s="61">
        <f>penilaian!N169</f>
        <v>0</v>
      </c>
      <c r="P174" s="183">
        <f>penilaian!O169</f>
        <v>0</v>
      </c>
      <c r="Q174" s="516">
        <f>penilaian!P169</f>
        <v>0</v>
      </c>
      <c r="R174" s="516">
        <f>penilaian!Q169</f>
        <v>0</v>
      </c>
      <c r="S174" s="505">
        <f>penilaian!R169</f>
        <v>0</v>
      </c>
      <c r="T174" s="505">
        <f>penilaian!S169</f>
        <v>0</v>
      </c>
      <c r="U174" s="505">
        <f>penilaian!T169</f>
        <v>0</v>
      </c>
      <c r="V174" s="503">
        <f>penilaian!U169</f>
        <v>0</v>
      </c>
      <c r="W174" s="505" t="str">
        <f>penilaian!V169</f>
        <v>KERSEN</v>
      </c>
      <c r="X174" s="505">
        <f>penilaian!W169</f>
        <v>0</v>
      </c>
      <c r="Y174" s="505">
        <f>penilaian!X169</f>
        <v>0</v>
      </c>
      <c r="Z174" s="505">
        <f>penilaian!Y169</f>
        <v>15</v>
      </c>
      <c r="AA174" s="505">
        <f>penilaian!Z169</f>
        <v>15</v>
      </c>
      <c r="AB174" s="505">
        <f>penilaian!AA169</f>
        <v>0</v>
      </c>
      <c r="AC174" s="519">
        <f>penilaian!AB169</f>
        <v>0</v>
      </c>
      <c r="AD174" s="505">
        <f>penilaian!AC169</f>
        <v>0</v>
      </c>
      <c r="AE174" s="505">
        <f>penilaian!AD169</f>
        <v>0</v>
      </c>
      <c r="AF174" s="505">
        <f>penilaian!AE169</f>
        <v>0</v>
      </c>
      <c r="AG174" s="519">
        <f>penilaian!AF169</f>
        <v>0</v>
      </c>
      <c r="AH174" s="519">
        <f>penilaian!AG169</f>
        <v>0</v>
      </c>
      <c r="AI174" s="517">
        <f>penilaian!AH169</f>
        <v>0</v>
      </c>
      <c r="AJ174" s="520">
        <f>penilaian!AI169</f>
        <v>0</v>
      </c>
      <c r="AK174" s="517">
        <f>penilaian!AJ169</f>
        <v>0</v>
      </c>
      <c r="AL174" s="517">
        <f>penilaian!AK169</f>
        <v>0</v>
      </c>
      <c r="AM174" s="517">
        <f>penilaian!AL169</f>
        <v>0</v>
      </c>
      <c r="AN174" s="520">
        <f>penilaian!AM169</f>
        <v>8250</v>
      </c>
      <c r="AO174" s="520">
        <f>penilaian!AN169</f>
        <v>123750</v>
      </c>
      <c r="AP174" s="517">
        <f>penilaian!AO169</f>
        <v>0</v>
      </c>
      <c r="AQ174" s="521">
        <f>penilaian!AP169</f>
        <v>0</v>
      </c>
      <c r="AR174" s="517">
        <f>penilaian!AQ169</f>
        <v>0</v>
      </c>
      <c r="AS174" s="517">
        <f>penilaian!AR169</f>
        <v>0</v>
      </c>
      <c r="AT174" s="517">
        <f>penilaian!AS169</f>
        <v>0</v>
      </c>
      <c r="AU174" s="517">
        <f>penilaian!AT169</f>
        <v>0</v>
      </c>
      <c r="AV174" s="517">
        <f>penilaian!AU169</f>
        <v>0</v>
      </c>
      <c r="AW174" s="521">
        <f>penilaian!AV169</f>
        <v>0</v>
      </c>
      <c r="AX174" s="521">
        <f>penilaian!AW169</f>
        <v>0</v>
      </c>
    </row>
    <row r="175" spans="2:50" ht="15.75">
      <c r="B175" s="157">
        <f>penilaian!A170</f>
        <v>0</v>
      </c>
      <c r="C175" s="172">
        <f>penilaian!B170</f>
        <v>0</v>
      </c>
      <c r="D175" s="491">
        <f>penilaian!C170</f>
        <v>0</v>
      </c>
      <c r="E175" s="172">
        <f>penilaian!D170</f>
        <v>0</v>
      </c>
      <c r="F175" s="171">
        <f>penilaian!E170</f>
        <v>0</v>
      </c>
      <c r="G175" s="184">
        <f>penilaian!F170</f>
        <v>0</v>
      </c>
      <c r="H175" s="172">
        <f>penilaian!G170</f>
        <v>0</v>
      </c>
      <c r="I175" s="172">
        <f>penilaian!H170</f>
        <v>0</v>
      </c>
      <c r="J175" s="202">
        <f>penilaian!I170</f>
        <v>0</v>
      </c>
      <c r="K175" s="157">
        <f>penilaian!J170</f>
        <v>0</v>
      </c>
      <c r="L175" s="182">
        <f>penilaian!K170</f>
        <v>0</v>
      </c>
      <c r="M175" s="186">
        <f>penilaian!L170</f>
        <v>0</v>
      </c>
      <c r="N175" s="187">
        <f>penilaian!M170</f>
        <v>0</v>
      </c>
      <c r="O175" s="61">
        <f>penilaian!N170</f>
        <v>0</v>
      </c>
      <c r="P175" s="183">
        <f>penilaian!O170</f>
        <v>0</v>
      </c>
      <c r="Q175" s="516">
        <f>penilaian!P170</f>
        <v>0</v>
      </c>
      <c r="R175" s="516">
        <f>penilaian!Q170</f>
        <v>0</v>
      </c>
      <c r="S175" s="505">
        <f>penilaian!R170</f>
        <v>0</v>
      </c>
      <c r="T175" s="505">
        <f>penilaian!S170</f>
        <v>0</v>
      </c>
      <c r="U175" s="505">
        <f>penilaian!T170</f>
        <v>0</v>
      </c>
      <c r="V175" s="503">
        <f>penilaian!U170</f>
        <v>9</v>
      </c>
      <c r="W175" s="505" t="str">
        <f>penilaian!V170</f>
        <v>TARISI</v>
      </c>
      <c r="X175" s="505">
        <f>penilaian!W170</f>
        <v>1</v>
      </c>
      <c r="Y175" s="505">
        <f>penilaian!X170</f>
        <v>0</v>
      </c>
      <c r="Z175" s="505">
        <f>penilaian!Y170</f>
        <v>0</v>
      </c>
      <c r="AA175" s="505">
        <f>penilaian!Z170</f>
        <v>1</v>
      </c>
      <c r="AB175" s="505">
        <f>penilaian!AA170</f>
        <v>0</v>
      </c>
      <c r="AC175" s="519">
        <f>penilaian!AB170</f>
        <v>0</v>
      </c>
      <c r="AD175" s="505">
        <f>penilaian!AC170</f>
        <v>0</v>
      </c>
      <c r="AE175" s="505">
        <f>penilaian!AD170</f>
        <v>0</v>
      </c>
      <c r="AF175" s="505">
        <f>penilaian!AE170</f>
        <v>0</v>
      </c>
      <c r="AG175" s="519">
        <f>penilaian!AF170</f>
        <v>0</v>
      </c>
      <c r="AH175" s="519">
        <f>penilaian!AG170</f>
        <v>0</v>
      </c>
      <c r="AI175" s="517">
        <f>penilaian!AH170</f>
        <v>0</v>
      </c>
      <c r="AJ175" s="520">
        <f>penilaian!AI170</f>
        <v>0</v>
      </c>
      <c r="AK175" s="517">
        <f>penilaian!AJ170</f>
        <v>0</v>
      </c>
      <c r="AL175" s="517">
        <f>penilaian!AK170</f>
        <v>0</v>
      </c>
      <c r="AM175" s="517">
        <f>penilaian!AL170</f>
        <v>0</v>
      </c>
      <c r="AN175" s="520">
        <f>penilaian!AM170</f>
        <v>33600</v>
      </c>
      <c r="AO175" s="520">
        <f>penilaian!AN170</f>
        <v>33600</v>
      </c>
      <c r="AP175" s="517">
        <f>penilaian!AO170</f>
        <v>0</v>
      </c>
      <c r="AQ175" s="521">
        <f>penilaian!AP170</f>
        <v>0</v>
      </c>
      <c r="AR175" s="517">
        <f>penilaian!AQ170</f>
        <v>0</v>
      </c>
      <c r="AS175" s="517">
        <f>penilaian!AR170</f>
        <v>0</v>
      </c>
      <c r="AT175" s="517">
        <f>penilaian!AS170</f>
        <v>0</v>
      </c>
      <c r="AU175" s="517">
        <f>penilaian!AT170</f>
        <v>0</v>
      </c>
      <c r="AV175" s="517">
        <f>penilaian!AU170</f>
        <v>0</v>
      </c>
      <c r="AW175" s="521">
        <f>penilaian!AV170</f>
        <v>0</v>
      </c>
      <c r="AX175" s="521">
        <f>penilaian!AW170</f>
        <v>0</v>
      </c>
    </row>
    <row r="176" spans="2:50" ht="15.75">
      <c r="B176" s="157">
        <f>penilaian!A171</f>
        <v>0</v>
      </c>
      <c r="C176" s="172">
        <f>penilaian!B171</f>
        <v>0</v>
      </c>
      <c r="D176" s="491">
        <f>penilaian!C171</f>
        <v>0</v>
      </c>
      <c r="E176" s="172">
        <f>penilaian!D171</f>
        <v>0</v>
      </c>
      <c r="F176" s="171">
        <f>penilaian!E171</f>
        <v>0</v>
      </c>
      <c r="G176" s="184">
        <f>penilaian!F171</f>
        <v>0</v>
      </c>
      <c r="H176" s="61">
        <f>penilaian!G171</f>
        <v>0</v>
      </c>
      <c r="I176" s="61">
        <f>penilaian!H171</f>
        <v>0</v>
      </c>
      <c r="J176" s="202">
        <f>penilaian!I171</f>
        <v>0</v>
      </c>
      <c r="K176" s="157">
        <f>penilaian!J171</f>
        <v>0</v>
      </c>
      <c r="L176" s="182">
        <f>penilaian!K171</f>
        <v>0</v>
      </c>
      <c r="M176" s="186">
        <f>penilaian!L171</f>
        <v>0</v>
      </c>
      <c r="N176" s="187">
        <f>penilaian!M171</f>
        <v>0</v>
      </c>
      <c r="O176" s="61">
        <f>penilaian!N171</f>
        <v>0</v>
      </c>
      <c r="P176" s="183">
        <f>penilaian!O171</f>
        <v>0</v>
      </c>
      <c r="Q176" s="516">
        <f>penilaian!P171</f>
        <v>0</v>
      </c>
      <c r="R176" s="516">
        <f>penilaian!Q171</f>
        <v>0</v>
      </c>
      <c r="S176" s="505">
        <f>penilaian!R171</f>
        <v>0</v>
      </c>
      <c r="T176" s="505">
        <f>penilaian!S171</f>
        <v>0</v>
      </c>
      <c r="U176" s="505">
        <f>penilaian!T171</f>
        <v>0</v>
      </c>
      <c r="V176" s="503">
        <f>penilaian!U171</f>
        <v>0</v>
      </c>
      <c r="W176" s="505" t="str">
        <f>penilaian!V171</f>
        <v>TARISI</v>
      </c>
      <c r="X176" s="505">
        <f>penilaian!W171</f>
        <v>0</v>
      </c>
      <c r="Y176" s="505">
        <f>penilaian!X171</f>
        <v>0</v>
      </c>
      <c r="Z176" s="505">
        <f>penilaian!Y171</f>
        <v>5</v>
      </c>
      <c r="AA176" s="505">
        <f>penilaian!Z171</f>
        <v>0</v>
      </c>
      <c r="AB176" s="505">
        <f>penilaian!AA171</f>
        <v>0</v>
      </c>
      <c r="AC176" s="519">
        <f>penilaian!AB171</f>
        <v>0</v>
      </c>
      <c r="AD176" s="505">
        <f>penilaian!AC171</f>
        <v>0</v>
      </c>
      <c r="AE176" s="505">
        <f>penilaian!AD171</f>
        <v>0</v>
      </c>
      <c r="AF176" s="505">
        <f>penilaian!AE171</f>
        <v>0</v>
      </c>
      <c r="AG176" s="519">
        <f>penilaian!AF171</f>
        <v>0</v>
      </c>
      <c r="AH176" s="519">
        <f>penilaian!AG171</f>
        <v>0</v>
      </c>
      <c r="AI176" s="517">
        <f>penilaian!AH171</f>
        <v>0</v>
      </c>
      <c r="AJ176" s="520">
        <f>penilaian!AI171</f>
        <v>0</v>
      </c>
      <c r="AK176" s="517">
        <f>penilaian!AJ171</f>
        <v>0</v>
      </c>
      <c r="AL176" s="517">
        <f>penilaian!AK171</f>
        <v>0</v>
      </c>
      <c r="AM176" s="517">
        <f>penilaian!AL171</f>
        <v>0</v>
      </c>
      <c r="AN176" s="520">
        <f>penilaian!AM171</f>
        <v>5800</v>
      </c>
      <c r="AO176" s="520">
        <f>penilaian!AN171</f>
        <v>29000</v>
      </c>
      <c r="AP176" s="517">
        <f>penilaian!AO171</f>
        <v>0</v>
      </c>
      <c r="AQ176" s="521">
        <f>penilaian!AP171</f>
        <v>0</v>
      </c>
      <c r="AR176" s="517">
        <f>penilaian!AQ171</f>
        <v>0</v>
      </c>
      <c r="AS176" s="517">
        <f>penilaian!AR171</f>
        <v>0</v>
      </c>
      <c r="AT176" s="517">
        <f>penilaian!AS171</f>
        <v>0</v>
      </c>
      <c r="AU176" s="517">
        <f>penilaian!AT171</f>
        <v>0</v>
      </c>
      <c r="AV176" s="517">
        <f>penilaian!AU171</f>
        <v>0</v>
      </c>
      <c r="AW176" s="521">
        <f>penilaian!AV171</f>
        <v>0</v>
      </c>
      <c r="AX176" s="521">
        <f>penilaian!AW171</f>
        <v>0</v>
      </c>
    </row>
    <row r="177" spans="2:50" ht="15.75">
      <c r="B177" s="157">
        <f>penilaian!A172</f>
        <v>0</v>
      </c>
      <c r="C177" s="172">
        <f>penilaian!B172</f>
        <v>0</v>
      </c>
      <c r="D177" s="492">
        <f>penilaian!C172</f>
        <v>0</v>
      </c>
      <c r="E177" s="172">
        <f>penilaian!D172</f>
        <v>0</v>
      </c>
      <c r="F177" s="171">
        <f>penilaian!E172</f>
        <v>0</v>
      </c>
      <c r="G177" s="184">
        <f>penilaian!F172</f>
        <v>0</v>
      </c>
      <c r="H177" s="61">
        <f>penilaian!G172</f>
        <v>0</v>
      </c>
      <c r="I177" s="61">
        <f>penilaian!H172</f>
        <v>0</v>
      </c>
      <c r="J177" s="202">
        <f>penilaian!I172</f>
        <v>0</v>
      </c>
      <c r="K177" s="157">
        <f>penilaian!J172</f>
        <v>0</v>
      </c>
      <c r="L177" s="182">
        <f>penilaian!K172</f>
        <v>0</v>
      </c>
      <c r="M177" s="186">
        <f>penilaian!L172</f>
        <v>0</v>
      </c>
      <c r="N177" s="187">
        <f>penilaian!M172</f>
        <v>0</v>
      </c>
      <c r="O177" s="61">
        <f>penilaian!N172</f>
        <v>0</v>
      </c>
      <c r="P177" s="183">
        <f>penilaian!O172</f>
        <v>0</v>
      </c>
      <c r="Q177" s="516">
        <f>penilaian!P172</f>
        <v>0</v>
      </c>
      <c r="R177" s="516">
        <f>penilaian!Q172</f>
        <v>0</v>
      </c>
      <c r="S177" s="505">
        <f>penilaian!R172</f>
        <v>0</v>
      </c>
      <c r="T177" s="505">
        <f>penilaian!S172</f>
        <v>0</v>
      </c>
      <c r="U177" s="505">
        <f>penilaian!T172</f>
        <v>0</v>
      </c>
      <c r="V177" s="503">
        <f>penilaian!U172</f>
        <v>0</v>
      </c>
      <c r="W177" s="505">
        <f>penilaian!V172</f>
        <v>0</v>
      </c>
      <c r="X177" s="505">
        <f>penilaian!W172</f>
        <v>0</v>
      </c>
      <c r="Y177" s="505">
        <f>penilaian!X172</f>
        <v>0</v>
      </c>
      <c r="Z177" s="505">
        <f>penilaian!Y172</f>
        <v>0</v>
      </c>
      <c r="AA177" s="505">
        <f>penilaian!Z172</f>
        <v>0</v>
      </c>
      <c r="AB177" s="505">
        <f>penilaian!AA172</f>
        <v>0</v>
      </c>
      <c r="AC177" s="519">
        <f>penilaian!AB172</f>
        <v>0</v>
      </c>
      <c r="AD177" s="505">
        <f>penilaian!AC172</f>
        <v>0</v>
      </c>
      <c r="AE177" s="505">
        <f>penilaian!AD172</f>
        <v>0</v>
      </c>
      <c r="AF177" s="505">
        <f>penilaian!AE172</f>
        <v>0</v>
      </c>
      <c r="AG177" s="519">
        <f>penilaian!AF172</f>
        <v>0</v>
      </c>
      <c r="AH177" s="519">
        <f>penilaian!AG172</f>
        <v>0</v>
      </c>
      <c r="AI177" s="517">
        <f>penilaian!AH172</f>
        <v>0</v>
      </c>
      <c r="AJ177" s="520">
        <f>penilaian!AI172</f>
        <v>0</v>
      </c>
      <c r="AK177" s="517">
        <f>penilaian!AJ172</f>
        <v>0</v>
      </c>
      <c r="AL177" s="517">
        <f>penilaian!AK172</f>
        <v>0</v>
      </c>
      <c r="AM177" s="517">
        <f>penilaian!AL172</f>
        <v>0</v>
      </c>
      <c r="AN177" s="520">
        <f>penilaian!AM172</f>
        <v>0</v>
      </c>
      <c r="AO177" s="520">
        <f>penilaian!AN172</f>
        <v>0</v>
      </c>
      <c r="AP177" s="517">
        <f>penilaian!AO172</f>
        <v>0</v>
      </c>
      <c r="AQ177" s="521">
        <f>penilaian!AP172</f>
        <v>0</v>
      </c>
      <c r="AR177" s="517">
        <f>penilaian!AQ172</f>
        <v>0</v>
      </c>
      <c r="AS177" s="517">
        <f>penilaian!AR172</f>
        <v>0</v>
      </c>
      <c r="AT177" s="517">
        <f>penilaian!AS172</f>
        <v>0</v>
      </c>
      <c r="AU177" s="517">
        <f>penilaian!AT172</f>
        <v>0</v>
      </c>
      <c r="AV177" s="517">
        <f>penilaian!AU172</f>
        <v>0</v>
      </c>
      <c r="AW177" s="521">
        <f>penilaian!AV172</f>
        <v>0</v>
      </c>
      <c r="AX177" s="521">
        <f>penilaian!AW172</f>
        <v>0</v>
      </c>
    </row>
    <row r="178" spans="2:50" ht="15.75">
      <c r="B178" s="157">
        <f>penilaian!A173</f>
        <v>0</v>
      </c>
      <c r="C178" s="172">
        <f>penilaian!B173</f>
        <v>0</v>
      </c>
      <c r="D178" s="492">
        <f>penilaian!C173</f>
        <v>0</v>
      </c>
      <c r="E178" s="172">
        <f>penilaian!D173</f>
        <v>0</v>
      </c>
      <c r="F178" s="171">
        <f>penilaian!E173</f>
        <v>0</v>
      </c>
      <c r="G178" s="184">
        <f>penilaian!F173</f>
        <v>0</v>
      </c>
      <c r="H178" s="61">
        <f>penilaian!G173</f>
        <v>0</v>
      </c>
      <c r="I178" s="61">
        <f>penilaian!H173</f>
        <v>0</v>
      </c>
      <c r="J178" s="202">
        <f>penilaian!I173</f>
        <v>0</v>
      </c>
      <c r="K178" s="157">
        <f>penilaian!J173</f>
        <v>0</v>
      </c>
      <c r="L178" s="182">
        <f>penilaian!K173</f>
        <v>0</v>
      </c>
      <c r="M178" s="186">
        <f>penilaian!L173</f>
        <v>0</v>
      </c>
      <c r="N178" s="187">
        <f>penilaian!M173</f>
        <v>0</v>
      </c>
      <c r="O178" s="61">
        <f>penilaian!N173</f>
        <v>0</v>
      </c>
      <c r="P178" s="183">
        <f>penilaian!O173</f>
        <v>0</v>
      </c>
      <c r="Q178" s="516">
        <f>penilaian!P173</f>
        <v>0</v>
      </c>
      <c r="R178" s="516">
        <f>penilaian!Q173</f>
        <v>0</v>
      </c>
      <c r="S178" s="505" t="str">
        <f>penilaian!R173</f>
        <v>b.</v>
      </c>
      <c r="T178" s="505" t="str">
        <f>penilaian!S173</f>
        <v>Musiman</v>
      </c>
      <c r="U178" s="505">
        <f>penilaian!T173</f>
        <v>25</v>
      </c>
      <c r="V178" s="503">
        <f>penilaian!U173</f>
        <v>1</v>
      </c>
      <c r="W178" s="505" t="str">
        <f>penilaian!V173</f>
        <v>Pagar Hidup</v>
      </c>
      <c r="X178" s="505">
        <f>penilaian!W173</f>
        <v>0</v>
      </c>
      <c r="Y178" s="505">
        <f>penilaian!X173</f>
        <v>0</v>
      </c>
      <c r="Z178" s="505">
        <f>penilaian!Y173</f>
        <v>0</v>
      </c>
      <c r="AA178" s="505">
        <f>penilaian!Z173</f>
        <v>0</v>
      </c>
      <c r="AB178" s="505">
        <f>penilaian!AA173</f>
        <v>0</v>
      </c>
      <c r="AC178" s="519">
        <f>penilaian!AB173</f>
        <v>0</v>
      </c>
      <c r="AD178" s="505">
        <f>penilaian!AC173</f>
        <v>0</v>
      </c>
      <c r="AE178" s="505">
        <f>penilaian!AD173</f>
        <v>0</v>
      </c>
      <c r="AF178" s="505">
        <f>penilaian!AE173</f>
        <v>0</v>
      </c>
      <c r="AG178" s="519">
        <f>penilaian!AF173</f>
        <v>0</v>
      </c>
      <c r="AH178" s="519">
        <f>penilaian!AG173</f>
        <v>0</v>
      </c>
      <c r="AI178" s="517">
        <f>penilaian!AH173</f>
        <v>0</v>
      </c>
      <c r="AJ178" s="520">
        <f>penilaian!AI173</f>
        <v>0</v>
      </c>
      <c r="AK178" s="517">
        <f>penilaian!AJ173</f>
        <v>0</v>
      </c>
      <c r="AL178" s="517">
        <f>penilaian!AK173</f>
        <v>0</v>
      </c>
      <c r="AM178" s="517">
        <f>penilaian!AL173</f>
        <v>0</v>
      </c>
      <c r="AN178" s="520">
        <f>penilaian!AM173</f>
        <v>0</v>
      </c>
      <c r="AO178" s="520">
        <f>penilaian!AN173</f>
        <v>0</v>
      </c>
      <c r="AP178" s="517">
        <f>penilaian!AO173</f>
        <v>0</v>
      </c>
      <c r="AQ178" s="521">
        <f>penilaian!AP173</f>
        <v>0</v>
      </c>
      <c r="AR178" s="517">
        <f>penilaian!AQ173</f>
        <v>0</v>
      </c>
      <c r="AS178" s="517">
        <f>penilaian!AR173</f>
        <v>0</v>
      </c>
      <c r="AT178" s="517">
        <f>penilaian!AS173</f>
        <v>0</v>
      </c>
      <c r="AU178" s="517">
        <f>penilaian!AT173</f>
        <v>0</v>
      </c>
      <c r="AV178" s="517">
        <f>penilaian!AU173</f>
        <v>0</v>
      </c>
      <c r="AW178" s="521">
        <f>penilaian!AV173</f>
        <v>0</v>
      </c>
      <c r="AX178" s="521">
        <f>penilaian!AW173</f>
        <v>0</v>
      </c>
    </row>
    <row r="179" spans="2:50" ht="15.75">
      <c r="B179" s="157">
        <f>penilaian!A174</f>
        <v>0</v>
      </c>
      <c r="C179" s="172">
        <f>penilaian!B174</f>
        <v>0</v>
      </c>
      <c r="D179" s="492">
        <f>penilaian!C174</f>
        <v>0</v>
      </c>
      <c r="E179" s="172">
        <f>penilaian!D174</f>
        <v>0</v>
      </c>
      <c r="F179" s="171">
        <f>penilaian!E174</f>
        <v>0</v>
      </c>
      <c r="G179" s="184">
        <f>penilaian!F174</f>
        <v>0</v>
      </c>
      <c r="H179" s="61">
        <f>penilaian!G174</f>
        <v>0</v>
      </c>
      <c r="I179" s="61">
        <f>penilaian!H174</f>
        <v>0</v>
      </c>
      <c r="J179" s="202">
        <f>penilaian!I174</f>
        <v>0</v>
      </c>
      <c r="K179" s="157">
        <f>penilaian!J174</f>
        <v>0</v>
      </c>
      <c r="L179" s="182">
        <f>penilaian!K174</f>
        <v>0</v>
      </c>
      <c r="M179" s="186">
        <f>penilaian!L174</f>
        <v>0</v>
      </c>
      <c r="N179" s="187">
        <f>penilaian!M174</f>
        <v>0</v>
      </c>
      <c r="O179" s="61">
        <f>penilaian!N174</f>
        <v>0</v>
      </c>
      <c r="P179" s="183">
        <f>penilaian!O174</f>
        <v>0</v>
      </c>
      <c r="Q179" s="516">
        <f>penilaian!P174</f>
        <v>0</v>
      </c>
      <c r="R179" s="516">
        <f>penilaian!Q174</f>
        <v>0</v>
      </c>
      <c r="S179" s="505">
        <f>penilaian!R174</f>
        <v>0</v>
      </c>
      <c r="T179" s="505">
        <f>penilaian!S174</f>
        <v>0</v>
      </c>
      <c r="U179" s="505">
        <f>penilaian!T174</f>
        <v>0</v>
      </c>
      <c r="V179" s="503">
        <f>penilaian!U174</f>
        <v>2</v>
      </c>
      <c r="W179" s="505" t="str">
        <f>penilaian!V174</f>
        <v>Coklat</v>
      </c>
      <c r="X179" s="505">
        <f>penilaian!W174</f>
        <v>0</v>
      </c>
      <c r="Y179" s="505">
        <f>penilaian!X174</f>
        <v>1</v>
      </c>
      <c r="Z179" s="505">
        <f>penilaian!Y174</f>
        <v>0</v>
      </c>
      <c r="AA179" s="505">
        <f>penilaian!Z174</f>
        <v>1</v>
      </c>
      <c r="AB179" s="505">
        <f>penilaian!AA174</f>
        <v>0</v>
      </c>
      <c r="AC179" s="519">
        <f>penilaian!AB174</f>
        <v>0</v>
      </c>
      <c r="AD179" s="505">
        <f>penilaian!AC174</f>
        <v>0</v>
      </c>
      <c r="AE179" s="505">
        <f>penilaian!AD174</f>
        <v>0</v>
      </c>
      <c r="AF179" s="505">
        <f>penilaian!AE174</f>
        <v>0</v>
      </c>
      <c r="AG179" s="519">
        <f>penilaian!AF174</f>
        <v>0</v>
      </c>
      <c r="AH179" s="519">
        <f>penilaian!AG174</f>
        <v>0</v>
      </c>
      <c r="AI179" s="517">
        <f>penilaian!AH174</f>
        <v>0</v>
      </c>
      <c r="AJ179" s="520">
        <f>penilaian!AI174</f>
        <v>0</v>
      </c>
      <c r="AK179" s="517">
        <f>penilaian!AJ174</f>
        <v>0</v>
      </c>
      <c r="AL179" s="517">
        <f>penilaian!AK174</f>
        <v>0</v>
      </c>
      <c r="AM179" s="517">
        <f>penilaian!AL174</f>
        <v>0</v>
      </c>
      <c r="AN179" s="520">
        <f>penilaian!AM174</f>
        <v>33000</v>
      </c>
      <c r="AO179" s="520">
        <f>penilaian!AN174</f>
        <v>33000</v>
      </c>
      <c r="AP179" s="517">
        <f>penilaian!AO174</f>
        <v>0</v>
      </c>
      <c r="AQ179" s="521">
        <f>penilaian!AP174</f>
        <v>0</v>
      </c>
      <c r="AR179" s="517">
        <f>penilaian!AQ174</f>
        <v>0</v>
      </c>
      <c r="AS179" s="517">
        <f>penilaian!AR174</f>
        <v>0</v>
      </c>
      <c r="AT179" s="517">
        <f>penilaian!AS174</f>
        <v>0</v>
      </c>
      <c r="AU179" s="517">
        <f>penilaian!AT174</f>
        <v>0</v>
      </c>
      <c r="AV179" s="517">
        <f>penilaian!AU174</f>
        <v>0</v>
      </c>
      <c r="AW179" s="521">
        <f>penilaian!AV174</f>
        <v>0</v>
      </c>
      <c r="AX179" s="521">
        <f>penilaian!AW174</f>
        <v>0</v>
      </c>
    </row>
    <row r="180" spans="2:50" ht="15.75">
      <c r="B180" s="157">
        <f>penilaian!A175</f>
        <v>0</v>
      </c>
      <c r="C180" s="172">
        <f>penilaian!B175</f>
        <v>0</v>
      </c>
      <c r="D180" s="492">
        <f>penilaian!C175</f>
        <v>0</v>
      </c>
      <c r="E180" s="172">
        <f>penilaian!D175</f>
        <v>0</v>
      </c>
      <c r="F180" s="171">
        <f>penilaian!E175</f>
        <v>0</v>
      </c>
      <c r="G180" s="184">
        <f>penilaian!F175</f>
        <v>0</v>
      </c>
      <c r="H180" s="61">
        <f>penilaian!G175</f>
        <v>0</v>
      </c>
      <c r="I180" s="61">
        <f>penilaian!H175</f>
        <v>0</v>
      </c>
      <c r="J180" s="202">
        <f>penilaian!I175</f>
        <v>0</v>
      </c>
      <c r="K180" s="157">
        <f>penilaian!J175</f>
        <v>0</v>
      </c>
      <c r="L180" s="182">
        <f>penilaian!K175</f>
        <v>0</v>
      </c>
      <c r="M180" s="186">
        <f>penilaian!L175</f>
        <v>0</v>
      </c>
      <c r="N180" s="187">
        <f>penilaian!M175</f>
        <v>0</v>
      </c>
      <c r="O180" s="61">
        <f>penilaian!N175</f>
        <v>0</v>
      </c>
      <c r="P180" s="183">
        <f>penilaian!O175</f>
        <v>0</v>
      </c>
      <c r="Q180" s="516">
        <f>penilaian!P175</f>
        <v>0</v>
      </c>
      <c r="R180" s="516">
        <f>penilaian!Q175</f>
        <v>0</v>
      </c>
      <c r="S180" s="505">
        <f>penilaian!R175</f>
        <v>0</v>
      </c>
      <c r="T180" s="505">
        <f>penilaian!S175</f>
        <v>0</v>
      </c>
      <c r="U180" s="505">
        <f>penilaian!T175</f>
        <v>0</v>
      </c>
      <c r="V180" s="503">
        <f>penilaian!U175</f>
        <v>3</v>
      </c>
      <c r="W180" s="505" t="str">
        <f>penilaian!V175</f>
        <v>Pepaya</v>
      </c>
      <c r="X180" s="505">
        <f>penilaian!W175</f>
        <v>1</v>
      </c>
      <c r="Y180" s="505">
        <f>penilaian!X175</f>
        <v>0</v>
      </c>
      <c r="Z180" s="505">
        <f>penilaian!Y175</f>
        <v>0</v>
      </c>
      <c r="AA180" s="505">
        <f>penilaian!Z175</f>
        <v>1</v>
      </c>
      <c r="AB180" s="505">
        <f>penilaian!AA175</f>
        <v>0</v>
      </c>
      <c r="AC180" s="519">
        <f>penilaian!AB175</f>
        <v>0</v>
      </c>
      <c r="AD180" s="505">
        <f>penilaian!AC175</f>
        <v>0</v>
      </c>
      <c r="AE180" s="505">
        <f>penilaian!AD175</f>
        <v>0</v>
      </c>
      <c r="AF180" s="505">
        <f>penilaian!AE175</f>
        <v>0</v>
      </c>
      <c r="AG180" s="519">
        <f>penilaian!AF175</f>
        <v>0</v>
      </c>
      <c r="AH180" s="519">
        <f>penilaian!AG175</f>
        <v>0</v>
      </c>
      <c r="AI180" s="517">
        <f>penilaian!AH175</f>
        <v>0</v>
      </c>
      <c r="AJ180" s="520">
        <f>penilaian!AI175</f>
        <v>0</v>
      </c>
      <c r="AK180" s="517">
        <f>penilaian!AJ175</f>
        <v>0</v>
      </c>
      <c r="AL180" s="517">
        <f>penilaian!AK175</f>
        <v>0</v>
      </c>
      <c r="AM180" s="517">
        <f>penilaian!AL175</f>
        <v>0</v>
      </c>
      <c r="AN180" s="520">
        <f>penilaian!AM175</f>
        <v>20100</v>
      </c>
      <c r="AO180" s="520">
        <f>penilaian!AN175</f>
        <v>20100</v>
      </c>
      <c r="AP180" s="517">
        <f>penilaian!AO175</f>
        <v>0</v>
      </c>
      <c r="AQ180" s="521">
        <f>penilaian!AP175</f>
        <v>0</v>
      </c>
      <c r="AR180" s="517">
        <f>penilaian!AQ175</f>
        <v>0</v>
      </c>
      <c r="AS180" s="517">
        <f>penilaian!AR175</f>
        <v>0</v>
      </c>
      <c r="AT180" s="517">
        <f>penilaian!AS175</f>
        <v>0</v>
      </c>
      <c r="AU180" s="517">
        <f>penilaian!AT175</f>
        <v>0</v>
      </c>
      <c r="AV180" s="517">
        <f>penilaian!AU175</f>
        <v>0</v>
      </c>
      <c r="AW180" s="521">
        <f>penilaian!AV175</f>
        <v>0</v>
      </c>
      <c r="AX180" s="521">
        <f>penilaian!AW175</f>
        <v>0</v>
      </c>
    </row>
    <row r="181" spans="2:50" ht="15.75">
      <c r="B181" s="157">
        <f>penilaian!A176</f>
        <v>0</v>
      </c>
      <c r="C181" s="172">
        <f>penilaian!B176</f>
        <v>0</v>
      </c>
      <c r="D181" s="492">
        <f>penilaian!C176</f>
        <v>0</v>
      </c>
      <c r="E181" s="172">
        <f>penilaian!D176</f>
        <v>0</v>
      </c>
      <c r="F181" s="171">
        <f>penilaian!E176</f>
        <v>0</v>
      </c>
      <c r="G181" s="184">
        <f>penilaian!F176</f>
        <v>0</v>
      </c>
      <c r="H181" s="61">
        <f>penilaian!G176</f>
        <v>0</v>
      </c>
      <c r="I181" s="61">
        <f>penilaian!H176</f>
        <v>0</v>
      </c>
      <c r="J181" s="202">
        <f>penilaian!I176</f>
        <v>0</v>
      </c>
      <c r="K181" s="157">
        <f>penilaian!J176</f>
        <v>0</v>
      </c>
      <c r="L181" s="182">
        <f>penilaian!K176</f>
        <v>0</v>
      </c>
      <c r="M181" s="186">
        <f>penilaian!L176</f>
        <v>0</v>
      </c>
      <c r="N181" s="187">
        <f>penilaian!M176</f>
        <v>0</v>
      </c>
      <c r="O181" s="61">
        <f>penilaian!N176</f>
        <v>0</v>
      </c>
      <c r="P181" s="183">
        <f>penilaian!O176</f>
        <v>0</v>
      </c>
      <c r="Q181" s="516">
        <f>penilaian!P176</f>
        <v>0</v>
      </c>
      <c r="R181" s="516">
        <f>penilaian!Q176</f>
        <v>0</v>
      </c>
      <c r="S181" s="505">
        <f>penilaian!R176</f>
        <v>0</v>
      </c>
      <c r="T181" s="505">
        <f>penilaian!S176</f>
        <v>0</v>
      </c>
      <c r="U181" s="505">
        <f>penilaian!T176</f>
        <v>0</v>
      </c>
      <c r="V181" s="503">
        <f>penilaian!U176</f>
        <v>0</v>
      </c>
      <c r="W181" s="505" t="str">
        <f>penilaian!V176</f>
        <v>Pepaya</v>
      </c>
      <c r="X181" s="505">
        <f>penilaian!W176</f>
        <v>0</v>
      </c>
      <c r="Y181" s="505">
        <f>penilaian!X176</f>
        <v>5</v>
      </c>
      <c r="Z181" s="505">
        <f>penilaian!Y176</f>
        <v>0</v>
      </c>
      <c r="AA181" s="505">
        <f>penilaian!Z176</f>
        <v>5</v>
      </c>
      <c r="AB181" s="505">
        <f>penilaian!AA176</f>
        <v>0</v>
      </c>
      <c r="AC181" s="519">
        <f>penilaian!AB176</f>
        <v>0</v>
      </c>
      <c r="AD181" s="505">
        <f>penilaian!AC176</f>
        <v>0</v>
      </c>
      <c r="AE181" s="505">
        <f>penilaian!AD176</f>
        <v>0</v>
      </c>
      <c r="AF181" s="505">
        <f>penilaian!AE176</f>
        <v>0</v>
      </c>
      <c r="AG181" s="519">
        <f>penilaian!AF176</f>
        <v>0</v>
      </c>
      <c r="AH181" s="519">
        <f>penilaian!AG176</f>
        <v>0</v>
      </c>
      <c r="AI181" s="517">
        <f>penilaian!AH176</f>
        <v>0</v>
      </c>
      <c r="AJ181" s="520">
        <f>penilaian!AI176</f>
        <v>0</v>
      </c>
      <c r="AK181" s="517">
        <f>penilaian!AJ176</f>
        <v>0</v>
      </c>
      <c r="AL181" s="517">
        <f>penilaian!AK176</f>
        <v>0</v>
      </c>
      <c r="AM181" s="517">
        <f>penilaian!AL176</f>
        <v>0</v>
      </c>
      <c r="AN181" s="520">
        <f>penilaian!AM176</f>
        <v>13250</v>
      </c>
      <c r="AO181" s="520">
        <f>penilaian!AN176</f>
        <v>66250</v>
      </c>
      <c r="AP181" s="517">
        <f>penilaian!AO176</f>
        <v>0</v>
      </c>
      <c r="AQ181" s="521">
        <f>penilaian!AP176</f>
        <v>0</v>
      </c>
      <c r="AR181" s="517">
        <f>penilaian!AQ176</f>
        <v>0</v>
      </c>
      <c r="AS181" s="517">
        <f>penilaian!AR176</f>
        <v>0</v>
      </c>
      <c r="AT181" s="517">
        <f>penilaian!AS176</f>
        <v>0</v>
      </c>
      <c r="AU181" s="517">
        <f>penilaian!AT176</f>
        <v>0</v>
      </c>
      <c r="AV181" s="517">
        <f>penilaian!AU176</f>
        <v>0</v>
      </c>
      <c r="AW181" s="521">
        <f>penilaian!AV176</f>
        <v>0</v>
      </c>
      <c r="AX181" s="521">
        <f>penilaian!AW176</f>
        <v>0</v>
      </c>
    </row>
    <row r="182" spans="2:50" ht="15.75">
      <c r="B182" s="157">
        <f>penilaian!A177</f>
        <v>0</v>
      </c>
      <c r="C182" s="172">
        <f>penilaian!B177</f>
        <v>0</v>
      </c>
      <c r="D182" s="492">
        <f>penilaian!C177</f>
        <v>0</v>
      </c>
      <c r="E182" s="172">
        <f>penilaian!D177</f>
        <v>0</v>
      </c>
      <c r="F182" s="171">
        <f>penilaian!E177</f>
        <v>0</v>
      </c>
      <c r="G182" s="184">
        <f>penilaian!F177</f>
        <v>0</v>
      </c>
      <c r="H182" s="61">
        <f>penilaian!G177</f>
        <v>0</v>
      </c>
      <c r="I182" s="61">
        <f>penilaian!H177</f>
        <v>0</v>
      </c>
      <c r="J182" s="202">
        <f>penilaian!I177</f>
        <v>0</v>
      </c>
      <c r="K182" s="157">
        <f>penilaian!J177</f>
        <v>0</v>
      </c>
      <c r="L182" s="182">
        <f>penilaian!K177</f>
        <v>0</v>
      </c>
      <c r="M182" s="186">
        <f>penilaian!L177</f>
        <v>0</v>
      </c>
      <c r="N182" s="187">
        <f>penilaian!M177</f>
        <v>0</v>
      </c>
      <c r="O182" s="61">
        <f>penilaian!N177</f>
        <v>0</v>
      </c>
      <c r="P182" s="183">
        <f>penilaian!O177</f>
        <v>0</v>
      </c>
      <c r="Q182" s="516">
        <f>penilaian!P177</f>
        <v>0</v>
      </c>
      <c r="R182" s="516">
        <f>penilaian!Q177</f>
        <v>0</v>
      </c>
      <c r="S182" s="505">
        <f>penilaian!R177</f>
        <v>0</v>
      </c>
      <c r="T182" s="505">
        <f>penilaian!S177</f>
        <v>0</v>
      </c>
      <c r="U182" s="505">
        <f>penilaian!T177</f>
        <v>0</v>
      </c>
      <c r="V182" s="503">
        <f>penilaian!U177</f>
        <v>0</v>
      </c>
      <c r="W182" s="505" t="str">
        <f>penilaian!V177</f>
        <v>Pepaya</v>
      </c>
      <c r="X182" s="505">
        <f>penilaian!W177</f>
        <v>0</v>
      </c>
      <c r="Y182" s="505">
        <f>penilaian!X177</f>
        <v>0</v>
      </c>
      <c r="Z182" s="505">
        <f>penilaian!Y177</f>
        <v>14</v>
      </c>
      <c r="AA182" s="505">
        <f>penilaian!Z177</f>
        <v>14</v>
      </c>
      <c r="AB182" s="505">
        <f>penilaian!AA177</f>
        <v>0</v>
      </c>
      <c r="AC182" s="519">
        <f>penilaian!AB177</f>
        <v>0</v>
      </c>
      <c r="AD182" s="505">
        <f>penilaian!AC177</f>
        <v>0</v>
      </c>
      <c r="AE182" s="505">
        <f>penilaian!AD177</f>
        <v>0</v>
      </c>
      <c r="AF182" s="505">
        <f>penilaian!AE177</f>
        <v>0</v>
      </c>
      <c r="AG182" s="519">
        <f>penilaian!AF177</f>
        <v>0</v>
      </c>
      <c r="AH182" s="519">
        <f>penilaian!AG177</f>
        <v>0</v>
      </c>
      <c r="AI182" s="517">
        <f>penilaian!AH177</f>
        <v>0</v>
      </c>
      <c r="AJ182" s="520">
        <f>penilaian!AI177</f>
        <v>0</v>
      </c>
      <c r="AK182" s="517">
        <f>penilaian!AJ177</f>
        <v>0</v>
      </c>
      <c r="AL182" s="517">
        <f>penilaian!AK177</f>
        <v>0</v>
      </c>
      <c r="AM182" s="517">
        <f>penilaian!AL177</f>
        <v>0</v>
      </c>
      <c r="AN182" s="520">
        <f>penilaian!AM177</f>
        <v>6600</v>
      </c>
      <c r="AO182" s="520">
        <f>penilaian!AN177</f>
        <v>92400</v>
      </c>
      <c r="AP182" s="517">
        <f>penilaian!AO177</f>
        <v>0</v>
      </c>
      <c r="AQ182" s="521">
        <f>penilaian!AP177</f>
        <v>0</v>
      </c>
      <c r="AR182" s="517">
        <f>penilaian!AQ177</f>
        <v>0</v>
      </c>
      <c r="AS182" s="517">
        <f>penilaian!AR177</f>
        <v>0</v>
      </c>
      <c r="AT182" s="517">
        <f>penilaian!AS177</f>
        <v>0</v>
      </c>
      <c r="AU182" s="517">
        <f>penilaian!AT177</f>
        <v>0</v>
      </c>
      <c r="AV182" s="517">
        <f>penilaian!AU177</f>
        <v>0</v>
      </c>
      <c r="AW182" s="521">
        <f>penilaian!AV177</f>
        <v>0</v>
      </c>
      <c r="AX182" s="521">
        <f>penilaian!AW177</f>
        <v>0</v>
      </c>
    </row>
    <row r="183" spans="2:50" ht="15.75">
      <c r="B183" s="157">
        <f>penilaian!A178</f>
        <v>0</v>
      </c>
      <c r="C183" s="172">
        <f>penilaian!B178</f>
        <v>0</v>
      </c>
      <c r="D183" s="492">
        <f>penilaian!C178</f>
        <v>0</v>
      </c>
      <c r="E183" s="172">
        <f>penilaian!D178</f>
        <v>0</v>
      </c>
      <c r="F183" s="171">
        <f>penilaian!E178</f>
        <v>0</v>
      </c>
      <c r="G183" s="184">
        <f>penilaian!F178</f>
        <v>0</v>
      </c>
      <c r="H183" s="61">
        <f>penilaian!G178</f>
        <v>0</v>
      </c>
      <c r="I183" s="61">
        <f>penilaian!H178</f>
        <v>0</v>
      </c>
      <c r="J183" s="202">
        <f>penilaian!I178</f>
        <v>0</v>
      </c>
      <c r="K183" s="157">
        <f>penilaian!J178</f>
        <v>0</v>
      </c>
      <c r="L183" s="182">
        <f>penilaian!K178</f>
        <v>0</v>
      </c>
      <c r="M183" s="186">
        <f>penilaian!L178</f>
        <v>0</v>
      </c>
      <c r="N183" s="187">
        <f>penilaian!M178</f>
        <v>0</v>
      </c>
      <c r="O183" s="61">
        <f>penilaian!N178</f>
        <v>0</v>
      </c>
      <c r="P183" s="183">
        <f>penilaian!O178</f>
        <v>0</v>
      </c>
      <c r="Q183" s="516">
        <f>penilaian!P178</f>
        <v>0</v>
      </c>
      <c r="R183" s="516">
        <f>penilaian!Q178</f>
        <v>0</v>
      </c>
      <c r="S183" s="505">
        <f>penilaian!R178</f>
        <v>0</v>
      </c>
      <c r="T183" s="505">
        <f>penilaian!S178</f>
        <v>0</v>
      </c>
      <c r="U183" s="505">
        <f>penilaian!T178</f>
        <v>0</v>
      </c>
      <c r="V183" s="503">
        <f>penilaian!U178</f>
        <v>4</v>
      </c>
      <c r="W183" s="505" t="str">
        <f>penilaian!V178</f>
        <v>Sirsak</v>
      </c>
      <c r="X183" s="505">
        <f>penilaian!W178</f>
        <v>0</v>
      </c>
      <c r="Y183" s="505">
        <f>penilaian!X178</f>
        <v>1</v>
      </c>
      <c r="Z183" s="505">
        <f>penilaian!Y178</f>
        <v>0</v>
      </c>
      <c r="AA183" s="505">
        <f>penilaian!Z178</f>
        <v>1</v>
      </c>
      <c r="AB183" s="505">
        <f>penilaian!AA178</f>
        <v>0</v>
      </c>
      <c r="AC183" s="519">
        <f>penilaian!AB178</f>
        <v>0</v>
      </c>
      <c r="AD183" s="505">
        <f>penilaian!AC178</f>
        <v>0</v>
      </c>
      <c r="AE183" s="505">
        <f>penilaian!AD178</f>
        <v>0</v>
      </c>
      <c r="AF183" s="505">
        <f>penilaian!AE178</f>
        <v>0</v>
      </c>
      <c r="AG183" s="519">
        <f>penilaian!AF178</f>
        <v>0</v>
      </c>
      <c r="AH183" s="519">
        <f>penilaian!AG178</f>
        <v>0</v>
      </c>
      <c r="AI183" s="517">
        <f>penilaian!AH178</f>
        <v>0</v>
      </c>
      <c r="AJ183" s="520">
        <f>penilaian!AI178</f>
        <v>0</v>
      </c>
      <c r="AK183" s="517">
        <f>penilaian!AJ178</f>
        <v>0</v>
      </c>
      <c r="AL183" s="517">
        <f>penilaian!AK178</f>
        <v>0</v>
      </c>
      <c r="AM183" s="517">
        <f>penilaian!AL178</f>
        <v>0</v>
      </c>
      <c r="AN183" s="520">
        <f>penilaian!AM178</f>
        <v>6675</v>
      </c>
      <c r="AO183" s="517">
        <f>penilaian!AN178</f>
        <v>6675</v>
      </c>
      <c r="AP183" s="517">
        <f>penilaian!AO178</f>
        <v>0</v>
      </c>
      <c r="AQ183" s="521">
        <f>penilaian!AP178</f>
        <v>0</v>
      </c>
      <c r="AR183" s="517">
        <f>penilaian!AQ178</f>
        <v>0</v>
      </c>
      <c r="AS183" s="517">
        <f>penilaian!AR178</f>
        <v>0</v>
      </c>
      <c r="AT183" s="517">
        <f>penilaian!AS178</f>
        <v>0</v>
      </c>
      <c r="AU183" s="517">
        <f>penilaian!AT178</f>
        <v>0</v>
      </c>
      <c r="AV183" s="517">
        <f>penilaian!AU178</f>
        <v>0</v>
      </c>
      <c r="AW183" s="521">
        <f>penilaian!AV178</f>
        <v>0</v>
      </c>
      <c r="AX183" s="521">
        <f>penilaian!AW178</f>
        <v>0</v>
      </c>
    </row>
    <row r="184" spans="2:50" ht="15.75">
      <c r="B184" s="197">
        <f>penilaian!A179</f>
        <v>0</v>
      </c>
      <c r="C184" s="170">
        <f>penilaian!B179</f>
        <v>0</v>
      </c>
      <c r="D184" s="492">
        <f>penilaian!C179</f>
        <v>0</v>
      </c>
      <c r="E184" s="172">
        <f>penilaian!D179</f>
        <v>0</v>
      </c>
      <c r="F184" s="171">
        <f>penilaian!E179</f>
        <v>0</v>
      </c>
      <c r="G184" s="184">
        <f>penilaian!F179</f>
        <v>0</v>
      </c>
      <c r="H184" s="170">
        <f>penilaian!G179</f>
        <v>0</v>
      </c>
      <c r="I184" s="171">
        <f>penilaian!H179</f>
        <v>0</v>
      </c>
      <c r="J184" s="202">
        <f>penilaian!I179</f>
        <v>0</v>
      </c>
      <c r="K184" s="157">
        <f>penilaian!J179</f>
        <v>0</v>
      </c>
      <c r="L184" s="182">
        <f>penilaian!K179</f>
        <v>0</v>
      </c>
      <c r="M184" s="186">
        <f>penilaian!L179</f>
        <v>0</v>
      </c>
      <c r="N184" s="187">
        <f>penilaian!M179</f>
        <v>0</v>
      </c>
      <c r="O184" s="61">
        <f>penilaian!N179</f>
        <v>0</v>
      </c>
      <c r="P184" s="183">
        <f>penilaian!O179</f>
        <v>0</v>
      </c>
      <c r="Q184" s="516">
        <f>penilaian!P179</f>
        <v>0</v>
      </c>
      <c r="R184" s="516">
        <f>penilaian!Q179</f>
        <v>0</v>
      </c>
      <c r="S184" s="505">
        <f>penilaian!R179</f>
        <v>0</v>
      </c>
      <c r="T184" s="505">
        <f>penilaian!S179</f>
        <v>0</v>
      </c>
      <c r="U184" s="505">
        <f>penilaian!T179</f>
        <v>0</v>
      </c>
      <c r="V184" s="503">
        <f>penilaian!U179</f>
        <v>0</v>
      </c>
      <c r="W184" s="505" t="str">
        <f>penilaian!V179</f>
        <v>Sirsak</v>
      </c>
      <c r="X184" s="505">
        <f>penilaian!W179</f>
        <v>0</v>
      </c>
      <c r="Y184" s="505">
        <f>penilaian!X179</f>
        <v>0</v>
      </c>
      <c r="Z184" s="505">
        <f>penilaian!Y179</f>
        <v>1</v>
      </c>
      <c r="AA184" s="505" t="str">
        <f>penilaian!Z179</f>
        <v>100m²</v>
      </c>
      <c r="AB184" s="505">
        <f>penilaian!AA179</f>
        <v>0</v>
      </c>
      <c r="AC184" s="519">
        <f>penilaian!AB179</f>
        <v>0</v>
      </c>
      <c r="AD184" s="505">
        <f>penilaian!AC179</f>
        <v>0</v>
      </c>
      <c r="AE184" s="505">
        <f>penilaian!AD179</f>
        <v>0</v>
      </c>
      <c r="AF184" s="505">
        <f>penilaian!AE179</f>
        <v>0</v>
      </c>
      <c r="AG184" s="519">
        <f>penilaian!AF179</f>
        <v>0</v>
      </c>
      <c r="AH184" s="519">
        <f>penilaian!AG179</f>
        <v>0</v>
      </c>
      <c r="AI184" s="517">
        <f>penilaian!AH179</f>
        <v>0</v>
      </c>
      <c r="AJ184" s="520">
        <f>penilaian!AI179</f>
        <v>0</v>
      </c>
      <c r="AK184" s="520">
        <f>penilaian!AJ179</f>
        <v>0</v>
      </c>
      <c r="AL184" s="520">
        <f>penilaian!AK179</f>
        <v>0</v>
      </c>
      <c r="AM184" s="517">
        <f>penilaian!AL179</f>
        <v>0</v>
      </c>
      <c r="AN184" s="517">
        <f>penilaian!AM179</f>
        <v>4950</v>
      </c>
      <c r="AO184" s="517">
        <f>penilaian!AN179</f>
        <v>4950</v>
      </c>
      <c r="AP184" s="520">
        <f>penilaian!AO179</f>
        <v>0</v>
      </c>
      <c r="AQ184" s="521">
        <f>penilaian!AP179</f>
        <v>0</v>
      </c>
      <c r="AR184" s="517">
        <f>penilaian!AQ179</f>
        <v>0</v>
      </c>
      <c r="AS184" s="522">
        <f>penilaian!AR179</f>
        <v>0</v>
      </c>
      <c r="AT184" s="523">
        <f>penilaian!AS179</f>
        <v>0</v>
      </c>
      <c r="AU184" s="522">
        <f>penilaian!AT179</f>
        <v>0</v>
      </c>
      <c r="AV184" s="523">
        <f>penilaian!AU179</f>
        <v>0</v>
      </c>
      <c r="AW184" s="521">
        <f>penilaian!AV179</f>
        <v>0</v>
      </c>
      <c r="AX184" s="521">
        <f>penilaian!AW179</f>
        <v>0</v>
      </c>
    </row>
    <row r="185" spans="2:50" ht="15.75">
      <c r="B185" s="157">
        <f>penilaian!A180</f>
        <v>0</v>
      </c>
      <c r="C185" s="172">
        <f>penilaian!B180</f>
        <v>0</v>
      </c>
      <c r="D185" s="491">
        <f>penilaian!C180</f>
        <v>0</v>
      </c>
      <c r="E185" s="172">
        <f>penilaian!D180</f>
        <v>0</v>
      </c>
      <c r="F185" s="171">
        <f>penilaian!E180</f>
        <v>0</v>
      </c>
      <c r="G185" s="184">
        <f>penilaian!F180</f>
        <v>0</v>
      </c>
      <c r="H185" s="172">
        <f>penilaian!G180</f>
        <v>0</v>
      </c>
      <c r="I185" s="172">
        <f>penilaian!H180</f>
        <v>0</v>
      </c>
      <c r="J185" s="202">
        <f>penilaian!I180</f>
        <v>0</v>
      </c>
      <c r="K185" s="157">
        <f>penilaian!J180</f>
        <v>0</v>
      </c>
      <c r="L185" s="182">
        <f>penilaian!K180</f>
        <v>0</v>
      </c>
      <c r="M185" s="186">
        <f>penilaian!L180</f>
        <v>0</v>
      </c>
      <c r="N185" s="187">
        <f>penilaian!M180</f>
        <v>0</v>
      </c>
      <c r="O185" s="61">
        <f>penilaian!N180</f>
        <v>0</v>
      </c>
      <c r="P185" s="183">
        <f>penilaian!O180</f>
        <v>0</v>
      </c>
      <c r="Q185" s="516">
        <f>penilaian!P180</f>
        <v>0</v>
      </c>
      <c r="R185" s="516">
        <f>penilaian!Q180</f>
        <v>0</v>
      </c>
      <c r="S185" s="505">
        <f>penilaian!R180</f>
        <v>0</v>
      </c>
      <c r="T185" s="505">
        <f>penilaian!S180</f>
        <v>0</v>
      </c>
      <c r="U185" s="505">
        <f>penilaian!T180</f>
        <v>0</v>
      </c>
      <c r="V185" s="503">
        <f>penilaian!U180</f>
        <v>5</v>
      </c>
      <c r="W185" s="505" t="str">
        <f>penilaian!V180</f>
        <v>Jeruk</v>
      </c>
      <c r="X185" s="505">
        <f>penilaian!W180</f>
        <v>1</v>
      </c>
      <c r="Y185" s="505">
        <f>penilaian!X180</f>
        <v>0</v>
      </c>
      <c r="Z185" s="505">
        <f>penilaian!Y180</f>
        <v>0</v>
      </c>
      <c r="AA185" s="505">
        <f>penilaian!Z180</f>
        <v>1</v>
      </c>
      <c r="AB185" s="505">
        <f>penilaian!AA180</f>
        <v>0</v>
      </c>
      <c r="AC185" s="519">
        <f>penilaian!AB180</f>
        <v>0</v>
      </c>
      <c r="AD185" s="505">
        <f>penilaian!AC180</f>
        <v>0</v>
      </c>
      <c r="AE185" s="505">
        <f>penilaian!AD180</f>
        <v>0</v>
      </c>
      <c r="AF185" s="505">
        <f>penilaian!AE180</f>
        <v>0</v>
      </c>
      <c r="AG185" s="519">
        <f>penilaian!AF180</f>
        <v>0</v>
      </c>
      <c r="AH185" s="519">
        <f>penilaian!AG180</f>
        <v>0</v>
      </c>
      <c r="AI185" s="517">
        <f>penilaian!AH180</f>
        <v>0</v>
      </c>
      <c r="AJ185" s="520">
        <f>penilaian!AI180</f>
        <v>0</v>
      </c>
      <c r="AK185" s="520">
        <f>penilaian!AJ180</f>
        <v>0</v>
      </c>
      <c r="AL185" s="520">
        <f>penilaian!AK180</f>
        <v>0</v>
      </c>
      <c r="AM185" s="517">
        <f>penilaian!AL180</f>
        <v>0</v>
      </c>
      <c r="AN185" s="517">
        <f>penilaian!AM180</f>
        <v>100000</v>
      </c>
      <c r="AO185" s="517">
        <f>penilaian!AN180</f>
        <v>100000</v>
      </c>
      <c r="AP185" s="517">
        <f>penilaian!AO180</f>
        <v>0</v>
      </c>
      <c r="AQ185" s="521">
        <f>penilaian!AP180</f>
        <v>0</v>
      </c>
      <c r="AR185" s="517">
        <f>penilaian!AQ180</f>
        <v>0</v>
      </c>
      <c r="AS185" s="517">
        <f>penilaian!AR180</f>
        <v>0</v>
      </c>
      <c r="AT185" s="517">
        <f>penilaian!AS180</f>
        <v>0</v>
      </c>
      <c r="AU185" s="517">
        <f>penilaian!AT180</f>
        <v>0</v>
      </c>
      <c r="AV185" s="517">
        <f>penilaian!AU180</f>
        <v>0</v>
      </c>
      <c r="AW185" s="521">
        <f>penilaian!AV180</f>
        <v>0</v>
      </c>
      <c r="AX185" s="521">
        <f>penilaian!AW180</f>
        <v>0</v>
      </c>
    </row>
    <row r="186" spans="2:50" ht="15.75">
      <c r="B186" s="157">
        <f>penilaian!A181</f>
        <v>0</v>
      </c>
      <c r="C186" s="172">
        <f>penilaian!B181</f>
        <v>0</v>
      </c>
      <c r="D186" s="491">
        <f>penilaian!C181</f>
        <v>0</v>
      </c>
      <c r="E186" s="172">
        <f>penilaian!D181</f>
        <v>0</v>
      </c>
      <c r="F186" s="171">
        <f>penilaian!E181</f>
        <v>0</v>
      </c>
      <c r="G186" s="184">
        <f>penilaian!F181</f>
        <v>0</v>
      </c>
      <c r="H186" s="172">
        <f>penilaian!G181</f>
        <v>0</v>
      </c>
      <c r="I186" s="172">
        <f>penilaian!H181</f>
        <v>0</v>
      </c>
      <c r="J186" s="202">
        <f>penilaian!I181</f>
        <v>0</v>
      </c>
      <c r="K186" s="157">
        <f>penilaian!J181</f>
        <v>0</v>
      </c>
      <c r="L186" s="182">
        <f>penilaian!K181</f>
        <v>0</v>
      </c>
      <c r="M186" s="186">
        <f>penilaian!L181</f>
        <v>0</v>
      </c>
      <c r="N186" s="187">
        <f>penilaian!M181</f>
        <v>0</v>
      </c>
      <c r="O186" s="61">
        <f>penilaian!N181</f>
        <v>0</v>
      </c>
      <c r="P186" s="183">
        <f>penilaian!O181</f>
        <v>0</v>
      </c>
      <c r="Q186" s="516">
        <f>penilaian!P181</f>
        <v>0</v>
      </c>
      <c r="R186" s="516">
        <f>penilaian!Q181</f>
        <v>0</v>
      </c>
      <c r="S186" s="505">
        <f>penilaian!R181</f>
        <v>0</v>
      </c>
      <c r="T186" s="505">
        <f>penilaian!S181</f>
        <v>0</v>
      </c>
      <c r="U186" s="505">
        <f>penilaian!T181</f>
        <v>0</v>
      </c>
      <c r="V186" s="503">
        <f>penilaian!U181</f>
        <v>6</v>
      </c>
      <c r="W186" s="505" t="str">
        <f>penilaian!V181</f>
        <v>Nangka</v>
      </c>
      <c r="X186" s="505">
        <f>penilaian!W181</f>
        <v>1</v>
      </c>
      <c r="Y186" s="505">
        <f>penilaian!X181</f>
        <v>0</v>
      </c>
      <c r="Z186" s="505">
        <f>penilaian!Y181</f>
        <v>0</v>
      </c>
      <c r="AA186" s="505">
        <f>penilaian!Z181</f>
        <v>1</v>
      </c>
      <c r="AB186" s="505">
        <f>penilaian!AA181</f>
        <v>0</v>
      </c>
      <c r="AC186" s="519">
        <f>penilaian!AB181</f>
        <v>0</v>
      </c>
      <c r="AD186" s="505">
        <f>penilaian!AC181</f>
        <v>0</v>
      </c>
      <c r="AE186" s="505">
        <f>penilaian!AD181</f>
        <v>0</v>
      </c>
      <c r="AF186" s="505">
        <f>penilaian!AE181</f>
        <v>0</v>
      </c>
      <c r="AG186" s="519">
        <f>penilaian!AF181</f>
        <v>0</v>
      </c>
      <c r="AH186" s="519">
        <f>penilaian!AG181</f>
        <v>0</v>
      </c>
      <c r="AI186" s="517">
        <f>penilaian!AH181</f>
        <v>0</v>
      </c>
      <c r="AJ186" s="520">
        <f>penilaian!AI181</f>
        <v>0</v>
      </c>
      <c r="AK186" s="517">
        <f>penilaian!AJ181</f>
        <v>0</v>
      </c>
      <c r="AL186" s="517">
        <f>penilaian!AK181</f>
        <v>0</v>
      </c>
      <c r="AM186" s="517">
        <f>penilaian!AL181</f>
        <v>0</v>
      </c>
      <c r="AN186" s="520">
        <f>penilaian!AM181</f>
        <v>125000</v>
      </c>
      <c r="AO186" s="520">
        <f>penilaian!AN181</f>
        <v>125000</v>
      </c>
      <c r="AP186" s="520">
        <f>penilaian!AO181</f>
        <v>0</v>
      </c>
      <c r="AQ186" s="521">
        <f>penilaian!AP181</f>
        <v>0</v>
      </c>
      <c r="AR186" s="517">
        <f>penilaian!AQ181</f>
        <v>0</v>
      </c>
      <c r="AS186" s="517">
        <f>penilaian!AR181</f>
        <v>0</v>
      </c>
      <c r="AT186" s="517">
        <f>penilaian!AS181</f>
        <v>0</v>
      </c>
      <c r="AU186" s="517">
        <f>penilaian!AT181</f>
        <v>0</v>
      </c>
      <c r="AV186" s="517">
        <f>penilaian!AU181</f>
        <v>0</v>
      </c>
      <c r="AW186" s="521">
        <f>penilaian!AV181</f>
        <v>0</v>
      </c>
      <c r="AX186" s="521">
        <f>penilaian!AW181</f>
        <v>0</v>
      </c>
    </row>
    <row r="187" spans="2:50" ht="15.75">
      <c r="B187" s="157">
        <f>penilaian!A182</f>
        <v>0</v>
      </c>
      <c r="C187" s="172">
        <f>penilaian!B182</f>
        <v>0</v>
      </c>
      <c r="D187" s="491">
        <f>penilaian!C182</f>
        <v>0</v>
      </c>
      <c r="E187" s="172">
        <f>penilaian!D182</f>
        <v>0</v>
      </c>
      <c r="F187" s="171">
        <f>penilaian!E182</f>
        <v>0</v>
      </c>
      <c r="G187" s="184">
        <f>penilaian!F182</f>
        <v>0</v>
      </c>
      <c r="H187" s="61">
        <f>penilaian!G182</f>
        <v>0</v>
      </c>
      <c r="I187" s="61">
        <f>penilaian!H182</f>
        <v>0</v>
      </c>
      <c r="J187" s="202">
        <f>penilaian!I182</f>
        <v>0</v>
      </c>
      <c r="K187" s="157">
        <f>penilaian!J182</f>
        <v>0</v>
      </c>
      <c r="L187" s="182">
        <f>penilaian!K182</f>
        <v>0</v>
      </c>
      <c r="M187" s="186">
        <f>penilaian!L182</f>
        <v>0</v>
      </c>
      <c r="N187" s="187">
        <f>penilaian!M182</f>
        <v>0</v>
      </c>
      <c r="O187" s="61">
        <f>penilaian!N182</f>
        <v>0</v>
      </c>
      <c r="P187" s="183">
        <f>penilaian!O182</f>
        <v>0</v>
      </c>
      <c r="Q187" s="516">
        <f>penilaian!P182</f>
        <v>0</v>
      </c>
      <c r="R187" s="516">
        <f>penilaian!Q182</f>
        <v>0</v>
      </c>
      <c r="S187" s="505">
        <f>penilaian!R182</f>
        <v>0</v>
      </c>
      <c r="T187" s="505">
        <f>penilaian!S182</f>
        <v>0</v>
      </c>
      <c r="U187" s="505">
        <f>penilaian!T182</f>
        <v>0</v>
      </c>
      <c r="V187" s="503">
        <f>penilaian!U182</f>
        <v>0</v>
      </c>
      <c r="W187" s="505" t="str">
        <f>penilaian!V182</f>
        <v>Nangka</v>
      </c>
      <c r="X187" s="519">
        <f>penilaian!W182</f>
        <v>0</v>
      </c>
      <c r="Y187" s="505">
        <f>penilaian!X182</f>
        <v>0</v>
      </c>
      <c r="Z187" s="505">
        <f>penilaian!Y182</f>
        <v>1</v>
      </c>
      <c r="AA187" s="505">
        <f>penilaian!Z182</f>
        <v>1</v>
      </c>
      <c r="AB187" s="505">
        <f>penilaian!AA182</f>
        <v>0</v>
      </c>
      <c r="AC187" s="519">
        <f>penilaian!AB182</f>
        <v>0</v>
      </c>
      <c r="AD187" s="505">
        <f>penilaian!AC182</f>
        <v>0</v>
      </c>
      <c r="AE187" s="505">
        <f>penilaian!AD182</f>
        <v>0</v>
      </c>
      <c r="AF187" s="505">
        <f>penilaian!AE182</f>
        <v>0</v>
      </c>
      <c r="AG187" s="519">
        <f>penilaian!AF182</f>
        <v>0</v>
      </c>
      <c r="AH187" s="519">
        <f>penilaian!AG182</f>
        <v>0</v>
      </c>
      <c r="AI187" s="517">
        <f>penilaian!AH182</f>
        <v>0</v>
      </c>
      <c r="AJ187" s="520">
        <f>penilaian!AI182</f>
        <v>0</v>
      </c>
      <c r="AK187" s="517">
        <f>penilaian!AJ182</f>
        <v>0</v>
      </c>
      <c r="AL187" s="517">
        <f>penilaian!AK182</f>
        <v>0</v>
      </c>
      <c r="AM187" s="517">
        <f>penilaian!AL182</f>
        <v>0</v>
      </c>
      <c r="AN187" s="520">
        <f>penilaian!AM182</f>
        <v>41250</v>
      </c>
      <c r="AO187" s="520">
        <f>penilaian!AN182</f>
        <v>41250</v>
      </c>
      <c r="AP187" s="517">
        <f>penilaian!AO182</f>
        <v>0</v>
      </c>
      <c r="AQ187" s="521">
        <f>penilaian!AP182</f>
        <v>0</v>
      </c>
      <c r="AR187" s="517">
        <f>penilaian!AQ182</f>
        <v>0</v>
      </c>
      <c r="AS187" s="517">
        <f>penilaian!AR182</f>
        <v>0</v>
      </c>
      <c r="AT187" s="517">
        <f>penilaian!AS182</f>
        <v>0</v>
      </c>
      <c r="AU187" s="517">
        <f>penilaian!AT182</f>
        <v>0</v>
      </c>
      <c r="AV187" s="517">
        <f>penilaian!AU182</f>
        <v>0</v>
      </c>
      <c r="AW187" s="521">
        <f>penilaian!AV182</f>
        <v>0</v>
      </c>
      <c r="AX187" s="521">
        <f>penilaian!AW182</f>
        <v>0</v>
      </c>
    </row>
    <row r="188" spans="2:50" ht="15.75">
      <c r="B188" s="157">
        <f>penilaian!A183</f>
        <v>0</v>
      </c>
      <c r="C188" s="172">
        <f>penilaian!B183</f>
        <v>0</v>
      </c>
      <c r="D188" s="492">
        <f>penilaian!C183</f>
        <v>0</v>
      </c>
      <c r="E188" s="172">
        <f>penilaian!D183</f>
        <v>0</v>
      </c>
      <c r="F188" s="171">
        <f>penilaian!E183</f>
        <v>0</v>
      </c>
      <c r="G188" s="184">
        <f>penilaian!F183</f>
        <v>0</v>
      </c>
      <c r="H188" s="61">
        <f>penilaian!G183</f>
        <v>0</v>
      </c>
      <c r="I188" s="61">
        <f>penilaian!H183</f>
        <v>0</v>
      </c>
      <c r="J188" s="202">
        <f>penilaian!I183</f>
        <v>0</v>
      </c>
      <c r="K188" s="157">
        <f>penilaian!J183</f>
        <v>0</v>
      </c>
      <c r="L188" s="182">
        <f>penilaian!K183</f>
        <v>0</v>
      </c>
      <c r="M188" s="186">
        <f>penilaian!L183</f>
        <v>0</v>
      </c>
      <c r="N188" s="187">
        <f>penilaian!M183</f>
        <v>0</v>
      </c>
      <c r="O188" s="61">
        <f>penilaian!N183</f>
        <v>0</v>
      </c>
      <c r="P188" s="183">
        <f>penilaian!O183</f>
        <v>0</v>
      </c>
      <c r="Q188" s="516">
        <f>penilaian!P183</f>
        <v>0</v>
      </c>
      <c r="R188" s="516">
        <f>penilaian!Q183</f>
        <v>0</v>
      </c>
      <c r="S188" s="505">
        <f>penilaian!R183</f>
        <v>0</v>
      </c>
      <c r="T188" s="505">
        <f>penilaian!S183</f>
        <v>0</v>
      </c>
      <c r="U188" s="505">
        <f>penilaian!T183</f>
        <v>0</v>
      </c>
      <c r="V188" s="503">
        <f>penilaian!U183</f>
        <v>7</v>
      </c>
      <c r="W188" s="505" t="str">
        <f>penilaian!V183</f>
        <v>Mangga</v>
      </c>
      <c r="X188" s="505">
        <f>penilaian!W183</f>
        <v>0</v>
      </c>
      <c r="Y188" s="505">
        <f>penilaian!X183</f>
        <v>5</v>
      </c>
      <c r="Z188" s="505">
        <f>penilaian!Y183</f>
        <v>0</v>
      </c>
      <c r="AA188" s="505">
        <f>penilaian!Z183</f>
        <v>5</v>
      </c>
      <c r="AB188" s="505">
        <f>penilaian!AA183</f>
        <v>0</v>
      </c>
      <c r="AC188" s="519">
        <f>penilaian!AB183</f>
        <v>0</v>
      </c>
      <c r="AD188" s="505">
        <f>penilaian!AC183</f>
        <v>0</v>
      </c>
      <c r="AE188" s="505">
        <f>penilaian!AD183</f>
        <v>0</v>
      </c>
      <c r="AF188" s="505">
        <f>penilaian!AE183</f>
        <v>0</v>
      </c>
      <c r="AG188" s="519">
        <f>penilaian!AF183</f>
        <v>0</v>
      </c>
      <c r="AH188" s="519">
        <f>penilaian!AG183</f>
        <v>0</v>
      </c>
      <c r="AI188" s="517">
        <f>penilaian!AH183</f>
        <v>0</v>
      </c>
      <c r="AJ188" s="520">
        <f>penilaian!AI183</f>
        <v>0</v>
      </c>
      <c r="AK188" s="517">
        <f>penilaian!AJ183</f>
        <v>0</v>
      </c>
      <c r="AL188" s="517">
        <f>penilaian!AK183</f>
        <v>0</v>
      </c>
      <c r="AM188" s="517">
        <f>penilaian!AL183</f>
        <v>0</v>
      </c>
      <c r="AN188" s="520">
        <f>penilaian!AM183</f>
        <v>231000</v>
      </c>
      <c r="AO188" s="520">
        <f>penilaian!AN183</f>
        <v>1155000</v>
      </c>
      <c r="AP188" s="517">
        <f>penilaian!AO183</f>
        <v>0</v>
      </c>
      <c r="AQ188" s="521">
        <f>penilaian!AP183</f>
        <v>0</v>
      </c>
      <c r="AR188" s="517">
        <f>penilaian!AQ183</f>
        <v>0</v>
      </c>
      <c r="AS188" s="517">
        <f>penilaian!AR183</f>
        <v>0</v>
      </c>
      <c r="AT188" s="517">
        <f>penilaian!AS183</f>
        <v>0</v>
      </c>
      <c r="AU188" s="517">
        <f>penilaian!AT183</f>
        <v>0</v>
      </c>
      <c r="AV188" s="517">
        <f>penilaian!AU183</f>
        <v>0</v>
      </c>
      <c r="AW188" s="521">
        <f>penilaian!AV183</f>
        <v>0</v>
      </c>
      <c r="AX188" s="521">
        <f>penilaian!AW183</f>
        <v>0</v>
      </c>
    </row>
    <row r="189" spans="2:50" ht="15.75">
      <c r="B189" s="157">
        <f>penilaian!A184</f>
        <v>0</v>
      </c>
      <c r="C189" s="172">
        <f>penilaian!B184</f>
        <v>0</v>
      </c>
      <c r="D189" s="492">
        <f>penilaian!C184</f>
        <v>0</v>
      </c>
      <c r="E189" s="172">
        <f>penilaian!D184</f>
        <v>0</v>
      </c>
      <c r="F189" s="171">
        <f>penilaian!E184</f>
        <v>0</v>
      </c>
      <c r="G189" s="184">
        <f>penilaian!F184</f>
        <v>0</v>
      </c>
      <c r="H189" s="61">
        <f>penilaian!G184</f>
        <v>0</v>
      </c>
      <c r="I189" s="61">
        <f>penilaian!H184</f>
        <v>0</v>
      </c>
      <c r="J189" s="202">
        <f>penilaian!I184</f>
        <v>0</v>
      </c>
      <c r="K189" s="157">
        <f>penilaian!J184</f>
        <v>0</v>
      </c>
      <c r="L189" s="182">
        <f>penilaian!K184</f>
        <v>0</v>
      </c>
      <c r="M189" s="186">
        <f>penilaian!L184</f>
        <v>0</v>
      </c>
      <c r="N189" s="187">
        <f>penilaian!M184</f>
        <v>0</v>
      </c>
      <c r="O189" s="61">
        <f>penilaian!N184</f>
        <v>0</v>
      </c>
      <c r="P189" s="183">
        <f>penilaian!O184</f>
        <v>0</v>
      </c>
      <c r="Q189" s="516">
        <f>penilaian!P184</f>
        <v>0</v>
      </c>
      <c r="R189" s="516">
        <f>penilaian!Q184</f>
        <v>0</v>
      </c>
      <c r="S189" s="505">
        <f>penilaian!R184</f>
        <v>0</v>
      </c>
      <c r="T189" s="505">
        <f>penilaian!S184</f>
        <v>0</v>
      </c>
      <c r="U189" s="505">
        <f>penilaian!T184</f>
        <v>0</v>
      </c>
      <c r="V189" s="503">
        <f>penilaian!U184</f>
        <v>0</v>
      </c>
      <c r="W189" s="505" t="str">
        <f>penilaian!V184</f>
        <v>Mangga</v>
      </c>
      <c r="X189" s="505">
        <f>penilaian!W184</f>
        <v>0</v>
      </c>
      <c r="Y189" s="505">
        <f>penilaian!X184</f>
        <v>0</v>
      </c>
      <c r="Z189" s="505">
        <f>penilaian!Y184</f>
        <v>3</v>
      </c>
      <c r="AA189" s="505">
        <f>penilaian!Z184</f>
        <v>3</v>
      </c>
      <c r="AB189" s="505">
        <f>penilaian!AA184</f>
        <v>0</v>
      </c>
      <c r="AC189" s="519">
        <f>penilaian!AB184</f>
        <v>0</v>
      </c>
      <c r="AD189" s="505">
        <f>penilaian!AC184</f>
        <v>0</v>
      </c>
      <c r="AE189" s="505">
        <f>penilaian!AD184</f>
        <v>0</v>
      </c>
      <c r="AF189" s="505">
        <f>penilaian!AE184</f>
        <v>0</v>
      </c>
      <c r="AG189" s="519">
        <f>penilaian!AF184</f>
        <v>0</v>
      </c>
      <c r="AH189" s="519">
        <f>penilaian!AG184</f>
        <v>0</v>
      </c>
      <c r="AI189" s="517">
        <f>penilaian!AH184</f>
        <v>0</v>
      </c>
      <c r="AJ189" s="520">
        <f>penilaian!AI184</f>
        <v>0</v>
      </c>
      <c r="AK189" s="517">
        <f>penilaian!AJ184</f>
        <v>0</v>
      </c>
      <c r="AL189" s="517">
        <f>penilaian!AK184</f>
        <v>0</v>
      </c>
      <c r="AM189" s="517">
        <f>penilaian!AL184</f>
        <v>0</v>
      </c>
      <c r="AN189" s="520">
        <f>penilaian!AM184</f>
        <v>115500</v>
      </c>
      <c r="AO189" s="517">
        <f>penilaian!AN184</f>
        <v>346500</v>
      </c>
      <c r="AP189" s="517">
        <f>penilaian!AO184</f>
        <v>0</v>
      </c>
      <c r="AQ189" s="521">
        <f>penilaian!AP184</f>
        <v>0</v>
      </c>
      <c r="AR189" s="517">
        <f>penilaian!AQ184</f>
        <v>0</v>
      </c>
      <c r="AS189" s="517">
        <f>penilaian!AR184</f>
        <v>0</v>
      </c>
      <c r="AT189" s="517">
        <f>penilaian!AS184</f>
        <v>0</v>
      </c>
      <c r="AU189" s="517">
        <f>penilaian!AT184</f>
        <v>0</v>
      </c>
      <c r="AV189" s="517">
        <f>penilaian!AU184</f>
        <v>0</v>
      </c>
      <c r="AW189" s="521">
        <f>penilaian!AV184</f>
        <v>0</v>
      </c>
      <c r="AX189" s="521">
        <f>penilaian!AW184</f>
        <v>0</v>
      </c>
    </row>
    <row r="190" spans="2:50" ht="15.75">
      <c r="B190" s="157">
        <f>penilaian!A185</f>
        <v>0</v>
      </c>
      <c r="C190" s="172">
        <f>penilaian!B185</f>
        <v>0</v>
      </c>
      <c r="D190" s="492">
        <f>penilaian!C185</f>
        <v>0</v>
      </c>
      <c r="E190" s="172">
        <f>penilaian!D185</f>
        <v>0</v>
      </c>
      <c r="F190" s="171">
        <f>penilaian!E185</f>
        <v>0</v>
      </c>
      <c r="G190" s="184">
        <f>penilaian!F185</f>
        <v>0</v>
      </c>
      <c r="H190" s="61">
        <f>penilaian!G185</f>
        <v>0</v>
      </c>
      <c r="I190" s="61">
        <f>penilaian!H185</f>
        <v>0</v>
      </c>
      <c r="J190" s="202">
        <f>penilaian!I185</f>
        <v>0</v>
      </c>
      <c r="K190" s="157">
        <f>penilaian!J185</f>
        <v>0</v>
      </c>
      <c r="L190" s="182">
        <f>penilaian!K185</f>
        <v>0</v>
      </c>
      <c r="M190" s="186">
        <f>penilaian!L185</f>
        <v>0</v>
      </c>
      <c r="N190" s="187">
        <f>penilaian!M185</f>
        <v>0</v>
      </c>
      <c r="O190" s="61">
        <f>penilaian!N185</f>
        <v>0</v>
      </c>
      <c r="P190" s="183">
        <f>penilaian!O185</f>
        <v>0</v>
      </c>
      <c r="Q190" s="516">
        <f>penilaian!P185</f>
        <v>0</v>
      </c>
      <c r="R190" s="516">
        <f>penilaian!Q185</f>
        <v>0</v>
      </c>
      <c r="S190" s="505">
        <f>penilaian!R185</f>
        <v>0</v>
      </c>
      <c r="T190" s="505">
        <f>penilaian!S185</f>
        <v>0</v>
      </c>
      <c r="U190" s="505">
        <f>penilaian!T185</f>
        <v>0</v>
      </c>
      <c r="V190" s="503">
        <f>penilaian!U185</f>
        <v>8</v>
      </c>
      <c r="W190" s="505" t="str">
        <f>penilaian!V185</f>
        <v>Duet</v>
      </c>
      <c r="X190" s="505">
        <f>penilaian!W185</f>
        <v>0</v>
      </c>
      <c r="Y190" s="505">
        <f>penilaian!X185</f>
        <v>5</v>
      </c>
      <c r="Z190" s="505">
        <f>penilaian!Y185</f>
        <v>0</v>
      </c>
      <c r="AA190" s="505" t="str">
        <f>penilaian!Z185</f>
        <v>20 Ruyuk</v>
      </c>
      <c r="AB190" s="505">
        <f>penilaian!AA185</f>
        <v>0</v>
      </c>
      <c r="AC190" s="519">
        <f>penilaian!AB185</f>
        <v>0</v>
      </c>
      <c r="AD190" s="505">
        <f>penilaian!AC185</f>
        <v>0</v>
      </c>
      <c r="AE190" s="505">
        <f>penilaian!AD185</f>
        <v>0</v>
      </c>
      <c r="AF190" s="505">
        <f>penilaian!AE185</f>
        <v>0</v>
      </c>
      <c r="AG190" s="519">
        <f>penilaian!AF185</f>
        <v>0</v>
      </c>
      <c r="AH190" s="519">
        <f>penilaian!AG185</f>
        <v>0</v>
      </c>
      <c r="AI190" s="517">
        <f>penilaian!AH185</f>
        <v>0</v>
      </c>
      <c r="AJ190" s="520">
        <f>penilaian!AI185</f>
        <v>0</v>
      </c>
      <c r="AK190" s="517">
        <f>penilaian!AJ185</f>
        <v>0</v>
      </c>
      <c r="AL190" s="517">
        <f>penilaian!AK185</f>
        <v>0</v>
      </c>
      <c r="AM190" s="517">
        <f>penilaian!AL185</f>
        <v>0</v>
      </c>
      <c r="AN190" s="520">
        <f>penilaian!AM185</f>
        <v>16940</v>
      </c>
      <c r="AO190" s="517">
        <f>penilaian!AN185</f>
        <v>84700</v>
      </c>
      <c r="AP190" s="517">
        <f>penilaian!AO185</f>
        <v>0</v>
      </c>
      <c r="AQ190" s="521">
        <f>penilaian!AP185</f>
        <v>0</v>
      </c>
      <c r="AR190" s="517">
        <f>penilaian!AQ185</f>
        <v>0</v>
      </c>
      <c r="AS190" s="517">
        <f>penilaian!AR185</f>
        <v>0</v>
      </c>
      <c r="AT190" s="517">
        <f>penilaian!AS185</f>
        <v>0</v>
      </c>
      <c r="AU190" s="517">
        <f>penilaian!AT185</f>
        <v>0</v>
      </c>
      <c r="AV190" s="517">
        <f>penilaian!AU185</f>
        <v>0</v>
      </c>
      <c r="AW190" s="521">
        <f>penilaian!AV185</f>
        <v>0</v>
      </c>
      <c r="AX190" s="521">
        <f>penilaian!AW185</f>
        <v>0</v>
      </c>
    </row>
    <row r="191" spans="2:50" ht="15.75">
      <c r="B191" s="157">
        <f>penilaian!A186</f>
        <v>0</v>
      </c>
      <c r="C191" s="172">
        <f>penilaian!B186</f>
        <v>0</v>
      </c>
      <c r="D191" s="492">
        <f>penilaian!C186</f>
        <v>0</v>
      </c>
      <c r="E191" s="172">
        <f>penilaian!D186</f>
        <v>0</v>
      </c>
      <c r="F191" s="171">
        <f>penilaian!E186</f>
        <v>0</v>
      </c>
      <c r="G191" s="184">
        <f>penilaian!F186</f>
        <v>0</v>
      </c>
      <c r="H191" s="61">
        <f>penilaian!G186</f>
        <v>0</v>
      </c>
      <c r="I191" s="61">
        <f>penilaian!H186</f>
        <v>0</v>
      </c>
      <c r="J191" s="202">
        <f>penilaian!I186</f>
        <v>0</v>
      </c>
      <c r="K191" s="157">
        <f>penilaian!J186</f>
        <v>0</v>
      </c>
      <c r="L191" s="182">
        <f>penilaian!K186</f>
        <v>0</v>
      </c>
      <c r="M191" s="186">
        <f>penilaian!L186</f>
        <v>0</v>
      </c>
      <c r="N191" s="187">
        <f>penilaian!M186</f>
        <v>0</v>
      </c>
      <c r="O191" s="61">
        <f>penilaian!N186</f>
        <v>0</v>
      </c>
      <c r="P191" s="183">
        <f>penilaian!O186</f>
        <v>0</v>
      </c>
      <c r="Q191" s="516">
        <f>penilaian!P186</f>
        <v>0</v>
      </c>
      <c r="R191" s="516">
        <f>penilaian!Q186</f>
        <v>0</v>
      </c>
      <c r="S191" s="505">
        <f>penilaian!R186</f>
        <v>0</v>
      </c>
      <c r="T191" s="505">
        <f>penilaian!S186</f>
        <v>0</v>
      </c>
      <c r="U191" s="505">
        <f>penilaian!T186</f>
        <v>0</v>
      </c>
      <c r="V191" s="503">
        <f>penilaian!U186</f>
        <v>9</v>
      </c>
      <c r="W191" s="505" t="str">
        <f>penilaian!V186</f>
        <v>Pisang</v>
      </c>
      <c r="X191" s="505">
        <f>penilaian!W186</f>
        <v>0</v>
      </c>
      <c r="Y191" s="505">
        <f>penilaian!X186</f>
        <v>50</v>
      </c>
      <c r="Z191" s="505">
        <f>penilaian!Y186</f>
        <v>0</v>
      </c>
      <c r="AA191" s="505">
        <f>penilaian!Z186</f>
        <v>50</v>
      </c>
      <c r="AB191" s="505">
        <f>penilaian!AA186</f>
        <v>0</v>
      </c>
      <c r="AC191" s="519">
        <f>penilaian!AB186</f>
        <v>0</v>
      </c>
      <c r="AD191" s="505">
        <f>penilaian!AC186</f>
        <v>0</v>
      </c>
      <c r="AE191" s="505">
        <f>penilaian!AD186</f>
        <v>0</v>
      </c>
      <c r="AF191" s="505">
        <f>penilaian!AE186</f>
        <v>0</v>
      </c>
      <c r="AG191" s="519">
        <f>penilaian!AF186</f>
        <v>0</v>
      </c>
      <c r="AH191" s="519">
        <f>penilaian!AG186</f>
        <v>0</v>
      </c>
      <c r="AI191" s="517">
        <f>penilaian!AH186</f>
        <v>0</v>
      </c>
      <c r="AJ191" s="520">
        <f>penilaian!AI186</f>
        <v>0</v>
      </c>
      <c r="AK191" s="517">
        <f>penilaian!AJ186</f>
        <v>0</v>
      </c>
      <c r="AL191" s="517">
        <f>penilaian!AK186</f>
        <v>0</v>
      </c>
      <c r="AM191" s="517">
        <f>penilaian!AL186</f>
        <v>0</v>
      </c>
      <c r="AN191" s="520">
        <f>penilaian!AM186</f>
        <v>10000</v>
      </c>
      <c r="AO191" s="517">
        <f>penilaian!AN186</f>
        <v>500000</v>
      </c>
      <c r="AP191" s="517">
        <f>penilaian!AO186</f>
        <v>0</v>
      </c>
      <c r="AQ191" s="521">
        <f>penilaian!AP186</f>
        <v>0</v>
      </c>
      <c r="AR191" s="517">
        <f>penilaian!AQ186</f>
        <v>0</v>
      </c>
      <c r="AS191" s="517">
        <f>penilaian!AR186</f>
        <v>0</v>
      </c>
      <c r="AT191" s="517">
        <f>penilaian!AS186</f>
        <v>0</v>
      </c>
      <c r="AU191" s="517">
        <f>penilaian!AT186</f>
        <v>0</v>
      </c>
      <c r="AV191" s="517">
        <f>penilaian!AU186</f>
        <v>0</v>
      </c>
      <c r="AW191" s="521">
        <f>penilaian!AV186</f>
        <v>0</v>
      </c>
      <c r="AX191" s="521">
        <f>penilaian!AW186</f>
        <v>0</v>
      </c>
    </row>
    <row r="192" spans="2:50" ht="15.75">
      <c r="B192" s="157">
        <f>penilaian!A187</f>
        <v>0</v>
      </c>
      <c r="C192" s="172">
        <f>penilaian!B187</f>
        <v>0</v>
      </c>
      <c r="D192" s="492">
        <f>penilaian!C187</f>
        <v>0</v>
      </c>
      <c r="E192" s="172">
        <f>penilaian!D187</f>
        <v>0</v>
      </c>
      <c r="F192" s="171">
        <f>penilaian!E187</f>
        <v>0</v>
      </c>
      <c r="G192" s="184">
        <f>penilaian!F187</f>
        <v>0</v>
      </c>
      <c r="H192" s="61">
        <f>penilaian!G187</f>
        <v>0</v>
      </c>
      <c r="I192" s="61">
        <f>penilaian!H187</f>
        <v>0</v>
      </c>
      <c r="J192" s="202">
        <f>penilaian!I187</f>
        <v>0</v>
      </c>
      <c r="K192" s="157">
        <f>penilaian!J187</f>
        <v>0</v>
      </c>
      <c r="L192" s="182">
        <f>penilaian!K187</f>
        <v>0</v>
      </c>
      <c r="M192" s="186">
        <f>penilaian!L187</f>
        <v>0</v>
      </c>
      <c r="N192" s="187">
        <f>penilaian!M187</f>
        <v>0</v>
      </c>
      <c r="O192" s="61">
        <f>penilaian!N187</f>
        <v>0</v>
      </c>
      <c r="P192" s="183">
        <f>penilaian!O187</f>
        <v>0</v>
      </c>
      <c r="Q192" s="516">
        <f>penilaian!P187</f>
        <v>0</v>
      </c>
      <c r="R192" s="516">
        <f>penilaian!Q187</f>
        <v>0</v>
      </c>
      <c r="S192" s="505">
        <f>penilaian!R187</f>
        <v>0</v>
      </c>
      <c r="T192" s="505">
        <f>penilaian!S187</f>
        <v>0</v>
      </c>
      <c r="U192" s="505">
        <f>penilaian!T187</f>
        <v>0</v>
      </c>
      <c r="V192" s="503">
        <f>penilaian!U187</f>
        <v>10</v>
      </c>
      <c r="W192" s="505" t="str">
        <f>penilaian!V187</f>
        <v>Korma</v>
      </c>
      <c r="X192" s="505">
        <f>penilaian!W187</f>
        <v>1</v>
      </c>
      <c r="Y192" s="505">
        <f>penilaian!X187</f>
        <v>0</v>
      </c>
      <c r="Z192" s="505">
        <f>penilaian!Y187</f>
        <v>0</v>
      </c>
      <c r="AA192" s="505">
        <f>penilaian!Z187</f>
        <v>1</v>
      </c>
      <c r="AB192" s="505">
        <f>penilaian!AA187</f>
        <v>0</v>
      </c>
      <c r="AC192" s="519">
        <f>penilaian!AB187</f>
        <v>0</v>
      </c>
      <c r="AD192" s="505">
        <f>penilaian!AC187</f>
        <v>0</v>
      </c>
      <c r="AE192" s="505">
        <f>penilaian!AD187</f>
        <v>0</v>
      </c>
      <c r="AF192" s="505">
        <f>penilaian!AE187</f>
        <v>0</v>
      </c>
      <c r="AG192" s="519">
        <f>penilaian!AF187</f>
        <v>0</v>
      </c>
      <c r="AH192" s="519">
        <f>penilaian!AG187</f>
        <v>0</v>
      </c>
      <c r="AI192" s="517">
        <f>penilaian!AH187</f>
        <v>0</v>
      </c>
      <c r="AJ192" s="520">
        <f>penilaian!AI187</f>
        <v>0</v>
      </c>
      <c r="AK192" s="517">
        <f>penilaian!AJ187</f>
        <v>0</v>
      </c>
      <c r="AL192" s="517">
        <f>penilaian!AK187</f>
        <v>0</v>
      </c>
      <c r="AM192" s="517">
        <f>penilaian!AL187</f>
        <v>0</v>
      </c>
      <c r="AN192" s="520">
        <f>penilaian!AM187</f>
        <v>80000</v>
      </c>
      <c r="AO192" s="517">
        <f>penilaian!AN187</f>
        <v>80000</v>
      </c>
      <c r="AP192" s="517">
        <f>penilaian!AO187</f>
        <v>0</v>
      </c>
      <c r="AQ192" s="521">
        <f>penilaian!AP187</f>
        <v>0</v>
      </c>
      <c r="AR192" s="517">
        <f>penilaian!AQ187</f>
        <v>0</v>
      </c>
      <c r="AS192" s="517">
        <f>penilaian!AR187</f>
        <v>0</v>
      </c>
      <c r="AT192" s="517">
        <f>penilaian!AS187</f>
        <v>0</v>
      </c>
      <c r="AU192" s="517">
        <f>penilaian!AT187</f>
        <v>0</v>
      </c>
      <c r="AV192" s="517">
        <f>penilaian!AU187</f>
        <v>0</v>
      </c>
      <c r="AW192" s="521">
        <f>penilaian!AV187</f>
        <v>0</v>
      </c>
      <c r="AX192" s="521">
        <f>penilaian!AW187</f>
        <v>0</v>
      </c>
    </row>
    <row r="193" spans="2:50" ht="15.75">
      <c r="B193" s="157">
        <f>penilaian!A188</f>
        <v>0</v>
      </c>
      <c r="C193" s="172">
        <f>penilaian!B188</f>
        <v>0</v>
      </c>
      <c r="D193" s="492">
        <f>penilaian!C188</f>
        <v>0</v>
      </c>
      <c r="E193" s="172">
        <f>penilaian!D188</f>
        <v>0</v>
      </c>
      <c r="F193" s="171">
        <f>penilaian!E188</f>
        <v>0</v>
      </c>
      <c r="G193" s="184">
        <f>penilaian!F188</f>
        <v>0</v>
      </c>
      <c r="H193" s="61">
        <f>penilaian!G188</f>
        <v>0</v>
      </c>
      <c r="I193" s="61">
        <f>penilaian!H188</f>
        <v>0</v>
      </c>
      <c r="J193" s="202">
        <f>penilaian!I188</f>
        <v>0</v>
      </c>
      <c r="K193" s="157">
        <f>penilaian!J188</f>
        <v>0</v>
      </c>
      <c r="L193" s="182">
        <f>penilaian!K188</f>
        <v>0</v>
      </c>
      <c r="M193" s="186">
        <f>penilaian!L188</f>
        <v>0</v>
      </c>
      <c r="N193" s="187">
        <f>penilaian!M188</f>
        <v>0</v>
      </c>
      <c r="O193" s="61">
        <f>penilaian!N188</f>
        <v>0</v>
      </c>
      <c r="P193" s="183">
        <f>penilaian!O188</f>
        <v>0</v>
      </c>
      <c r="Q193" s="516">
        <f>penilaian!P188</f>
        <v>0</v>
      </c>
      <c r="R193" s="516">
        <f>penilaian!Q188</f>
        <v>0</v>
      </c>
      <c r="S193" s="505">
        <f>penilaian!R188</f>
        <v>0</v>
      </c>
      <c r="T193" s="505">
        <f>penilaian!S188</f>
        <v>0</v>
      </c>
      <c r="U193" s="505">
        <f>penilaian!T188</f>
        <v>0</v>
      </c>
      <c r="V193" s="503">
        <f>penilaian!U188</f>
        <v>11</v>
      </c>
      <c r="W193" s="505" t="str">
        <f>penilaian!V188</f>
        <v>Salak</v>
      </c>
      <c r="X193" s="505">
        <f>penilaian!W188</f>
        <v>0</v>
      </c>
      <c r="Y193" s="505">
        <f>penilaian!X188</f>
        <v>1</v>
      </c>
      <c r="Z193" s="505">
        <f>penilaian!Y188</f>
        <v>0</v>
      </c>
      <c r="AA193" s="505">
        <f>penilaian!Z188</f>
        <v>1</v>
      </c>
      <c r="AB193" s="505">
        <f>penilaian!AA188</f>
        <v>0</v>
      </c>
      <c r="AC193" s="519">
        <f>penilaian!AB188</f>
        <v>0</v>
      </c>
      <c r="AD193" s="505">
        <f>penilaian!AC188</f>
        <v>0</v>
      </c>
      <c r="AE193" s="505">
        <f>penilaian!AD188</f>
        <v>0</v>
      </c>
      <c r="AF193" s="505">
        <f>penilaian!AE188</f>
        <v>0</v>
      </c>
      <c r="AG193" s="519">
        <f>penilaian!AF188</f>
        <v>0</v>
      </c>
      <c r="AH193" s="519">
        <f>penilaian!AG188</f>
        <v>0</v>
      </c>
      <c r="AI193" s="517">
        <f>penilaian!AH188</f>
        <v>0</v>
      </c>
      <c r="AJ193" s="520">
        <f>penilaian!AI188</f>
        <v>0</v>
      </c>
      <c r="AK193" s="517">
        <f>penilaian!AJ188</f>
        <v>0</v>
      </c>
      <c r="AL193" s="517">
        <f>penilaian!AK188</f>
        <v>0</v>
      </c>
      <c r="AM193" s="517">
        <f>penilaian!AL188</f>
        <v>0</v>
      </c>
      <c r="AN193" s="520">
        <f>penilaian!AM188</f>
        <v>66000</v>
      </c>
      <c r="AO193" s="517">
        <f>penilaian!AN188</f>
        <v>66000</v>
      </c>
      <c r="AP193" s="517">
        <f>penilaian!AO188</f>
        <v>0</v>
      </c>
      <c r="AQ193" s="521">
        <f>penilaian!AP188</f>
        <v>0</v>
      </c>
      <c r="AR193" s="517">
        <f>penilaian!AQ188</f>
        <v>0</v>
      </c>
      <c r="AS193" s="517">
        <f>penilaian!AR188</f>
        <v>0</v>
      </c>
      <c r="AT193" s="517">
        <f>penilaian!AS188</f>
        <v>0</v>
      </c>
      <c r="AU193" s="517">
        <f>penilaian!AT188</f>
        <v>0</v>
      </c>
      <c r="AV193" s="517">
        <f>penilaian!AU188</f>
        <v>0</v>
      </c>
      <c r="AW193" s="521">
        <f>penilaian!AV188</f>
        <v>0</v>
      </c>
      <c r="AX193" s="521">
        <f>penilaian!AW188</f>
        <v>0</v>
      </c>
    </row>
    <row r="194" spans="2:50" ht="15.75">
      <c r="B194" s="197">
        <f>penilaian!A189</f>
        <v>0</v>
      </c>
      <c r="C194" s="172">
        <f>penilaian!B189</f>
        <v>0</v>
      </c>
      <c r="D194" s="492">
        <f>penilaian!C189</f>
        <v>0</v>
      </c>
      <c r="E194" s="172">
        <f>penilaian!D189</f>
        <v>0</v>
      </c>
      <c r="F194" s="171">
        <f>penilaian!E189</f>
        <v>0</v>
      </c>
      <c r="G194" s="184">
        <f>penilaian!F189</f>
        <v>0</v>
      </c>
      <c r="H194" s="170">
        <f>penilaian!G189</f>
        <v>0</v>
      </c>
      <c r="I194" s="171">
        <f>penilaian!H189</f>
        <v>0</v>
      </c>
      <c r="J194" s="202">
        <f>penilaian!I189</f>
        <v>0</v>
      </c>
      <c r="K194" s="157">
        <f>penilaian!J189</f>
        <v>0</v>
      </c>
      <c r="L194" s="182">
        <f>penilaian!K189</f>
        <v>0</v>
      </c>
      <c r="M194" s="186">
        <f>penilaian!L189</f>
        <v>0</v>
      </c>
      <c r="N194" s="187">
        <f>penilaian!M189</f>
        <v>0</v>
      </c>
      <c r="O194" s="61">
        <f>penilaian!N189</f>
        <v>0</v>
      </c>
      <c r="P194" s="183">
        <f>penilaian!O189</f>
        <v>0</v>
      </c>
      <c r="Q194" s="516">
        <f>penilaian!P189</f>
        <v>0</v>
      </c>
      <c r="R194" s="516">
        <f>penilaian!Q189</f>
        <v>0</v>
      </c>
      <c r="S194" s="505">
        <f>penilaian!R189</f>
        <v>0</v>
      </c>
      <c r="T194" s="505">
        <f>penilaian!S189</f>
        <v>0</v>
      </c>
      <c r="U194" s="505">
        <f>penilaian!T189</f>
        <v>0</v>
      </c>
      <c r="V194" s="503">
        <f>penilaian!U189</f>
        <v>0</v>
      </c>
      <c r="W194" s="505" t="str">
        <f>penilaian!V189</f>
        <v>Srikaya</v>
      </c>
      <c r="X194" s="505">
        <f>penilaian!W189</f>
        <v>1</v>
      </c>
      <c r="Y194" s="505">
        <f>penilaian!X189</f>
        <v>0</v>
      </c>
      <c r="Z194" s="505">
        <f>penilaian!Y189</f>
        <v>0</v>
      </c>
      <c r="AA194" s="505">
        <f>penilaian!Z189</f>
        <v>1</v>
      </c>
      <c r="AB194" s="505">
        <f>penilaian!AA189</f>
        <v>0</v>
      </c>
      <c r="AC194" s="519">
        <f>penilaian!AB189</f>
        <v>0</v>
      </c>
      <c r="AD194" s="505">
        <f>penilaian!AC189</f>
        <v>0</v>
      </c>
      <c r="AE194" s="505">
        <f>penilaian!AD189</f>
        <v>0</v>
      </c>
      <c r="AF194" s="505">
        <f>penilaian!AE189</f>
        <v>0</v>
      </c>
      <c r="AG194" s="519">
        <f>penilaian!AF189</f>
        <v>0</v>
      </c>
      <c r="AH194" s="519">
        <f>penilaian!AG189</f>
        <v>0</v>
      </c>
      <c r="AI194" s="517">
        <f>penilaian!AH189</f>
        <v>0</v>
      </c>
      <c r="AJ194" s="520">
        <f>penilaian!AI189</f>
        <v>0</v>
      </c>
      <c r="AK194" s="520">
        <f>penilaian!AJ189</f>
        <v>0</v>
      </c>
      <c r="AL194" s="520">
        <f>penilaian!AK189</f>
        <v>0</v>
      </c>
      <c r="AM194" s="517">
        <f>penilaian!AL189</f>
        <v>0</v>
      </c>
      <c r="AN194" s="520">
        <f>penilaian!AM189</f>
        <v>16900</v>
      </c>
      <c r="AO194" s="517">
        <f>penilaian!AN189</f>
        <v>16900</v>
      </c>
      <c r="AP194" s="517">
        <f>penilaian!AO189</f>
        <v>0</v>
      </c>
      <c r="AQ194" s="521">
        <f>penilaian!AP189</f>
        <v>0</v>
      </c>
      <c r="AR194" s="517">
        <f>penilaian!AQ189</f>
        <v>0</v>
      </c>
      <c r="AS194" s="522">
        <f>penilaian!AR189</f>
        <v>0</v>
      </c>
      <c r="AT194" s="523">
        <f>penilaian!AS189</f>
        <v>0</v>
      </c>
      <c r="AU194" s="522">
        <f>penilaian!AT189</f>
        <v>0</v>
      </c>
      <c r="AV194" s="523">
        <f>penilaian!AU189</f>
        <v>0</v>
      </c>
      <c r="AW194" s="521">
        <f>penilaian!AV189</f>
        <v>0</v>
      </c>
      <c r="AX194" s="521">
        <f>penilaian!AW189</f>
        <v>0</v>
      </c>
    </row>
    <row r="195" spans="2:50" ht="15.75">
      <c r="B195" s="157">
        <f>penilaian!A190</f>
        <v>0</v>
      </c>
      <c r="C195" s="172">
        <f>penilaian!B190</f>
        <v>0</v>
      </c>
      <c r="D195" s="492">
        <f>penilaian!C190</f>
        <v>0</v>
      </c>
      <c r="E195" s="172">
        <f>penilaian!D190</f>
        <v>0</v>
      </c>
      <c r="F195" s="171">
        <f>penilaian!E190</f>
        <v>0</v>
      </c>
      <c r="G195" s="184">
        <f>penilaian!F190</f>
        <v>0</v>
      </c>
      <c r="H195" s="172">
        <f>penilaian!G190</f>
        <v>0</v>
      </c>
      <c r="I195" s="172">
        <f>penilaian!H190</f>
        <v>0</v>
      </c>
      <c r="J195" s="202">
        <f>penilaian!I190</f>
        <v>0</v>
      </c>
      <c r="K195" s="157">
        <f>penilaian!J190</f>
        <v>0</v>
      </c>
      <c r="L195" s="182">
        <f>penilaian!K190</f>
        <v>0</v>
      </c>
      <c r="M195" s="186">
        <f>penilaian!L190</f>
        <v>0</v>
      </c>
      <c r="N195" s="187">
        <f>penilaian!M190</f>
        <v>0</v>
      </c>
      <c r="O195" s="61">
        <f>penilaian!N190</f>
        <v>0</v>
      </c>
      <c r="P195" s="191">
        <f>penilaian!O190</f>
        <v>0</v>
      </c>
      <c r="Q195" s="524">
        <f>penilaian!P190</f>
        <v>0</v>
      </c>
      <c r="R195" s="516">
        <f>penilaian!Q190</f>
        <v>0</v>
      </c>
      <c r="S195" s="505">
        <f>penilaian!R190</f>
        <v>0</v>
      </c>
      <c r="T195" s="505">
        <f>penilaian!S190</f>
        <v>0</v>
      </c>
      <c r="U195" s="505">
        <f>penilaian!T190</f>
        <v>0</v>
      </c>
      <c r="V195" s="503">
        <f>penilaian!U190</f>
        <v>0</v>
      </c>
      <c r="W195" s="505" t="str">
        <f>penilaian!V190</f>
        <v>Srikaya</v>
      </c>
      <c r="X195" s="505">
        <f>penilaian!W190</f>
        <v>0</v>
      </c>
      <c r="Y195" s="505">
        <f>penilaian!X190</f>
        <v>3</v>
      </c>
      <c r="Z195" s="505">
        <f>penilaian!Y190</f>
        <v>0</v>
      </c>
      <c r="AA195" s="505">
        <f>penilaian!Z190</f>
        <v>3</v>
      </c>
      <c r="AB195" s="505">
        <f>penilaian!AA190</f>
        <v>0</v>
      </c>
      <c r="AC195" s="519">
        <f>penilaian!AB190</f>
        <v>0</v>
      </c>
      <c r="AD195" s="505">
        <f>penilaian!AC190</f>
        <v>0</v>
      </c>
      <c r="AE195" s="505">
        <f>penilaian!AD190</f>
        <v>0</v>
      </c>
      <c r="AF195" s="505">
        <f>penilaian!AE190</f>
        <v>0</v>
      </c>
      <c r="AG195" s="519">
        <f>penilaian!AF190</f>
        <v>0</v>
      </c>
      <c r="AH195" s="519">
        <f>penilaian!AG190</f>
        <v>0</v>
      </c>
      <c r="AI195" s="517">
        <f>penilaian!AH190</f>
        <v>0</v>
      </c>
      <c r="AJ195" s="520">
        <f>penilaian!AI190</f>
        <v>0</v>
      </c>
      <c r="AK195" s="517">
        <f>penilaian!AJ190</f>
        <v>0</v>
      </c>
      <c r="AL195" s="517">
        <f>penilaian!AK190</f>
        <v>0</v>
      </c>
      <c r="AM195" s="517">
        <f>penilaian!AL190</f>
        <v>0</v>
      </c>
      <c r="AN195" s="520">
        <f>penilaian!AM190</f>
        <v>12700</v>
      </c>
      <c r="AO195" s="517">
        <f>penilaian!AN190</f>
        <v>38100</v>
      </c>
      <c r="AP195" s="517">
        <f>penilaian!AO190</f>
        <v>0</v>
      </c>
      <c r="AQ195" s="521">
        <f>penilaian!AP190</f>
        <v>0</v>
      </c>
      <c r="AR195" s="517">
        <f>penilaian!AQ190</f>
        <v>0</v>
      </c>
      <c r="AS195" s="517">
        <f>penilaian!AR190</f>
        <v>0</v>
      </c>
      <c r="AT195" s="517">
        <f>penilaian!AS190</f>
        <v>0</v>
      </c>
      <c r="AU195" s="517">
        <f>penilaian!AT190</f>
        <v>0</v>
      </c>
      <c r="AV195" s="517">
        <f>penilaian!AU190</f>
        <v>0</v>
      </c>
      <c r="AW195" s="521">
        <f>penilaian!AV190</f>
        <v>0</v>
      </c>
      <c r="AX195" s="521">
        <f>penilaian!AW190</f>
        <v>0</v>
      </c>
    </row>
    <row r="196" spans="2:50" ht="15.75">
      <c r="B196" s="157">
        <f>penilaian!A191</f>
        <v>0</v>
      </c>
      <c r="C196" s="172">
        <f>penilaian!B191</f>
        <v>0</v>
      </c>
      <c r="D196" s="492">
        <f>penilaian!C191</f>
        <v>0</v>
      </c>
      <c r="E196" s="172">
        <f>penilaian!D191</f>
        <v>0</v>
      </c>
      <c r="F196" s="171">
        <f>penilaian!E191</f>
        <v>0</v>
      </c>
      <c r="G196" s="184">
        <f>penilaian!F191</f>
        <v>0</v>
      </c>
      <c r="H196" s="172">
        <f>penilaian!G191</f>
        <v>0</v>
      </c>
      <c r="I196" s="172">
        <f>penilaian!H191</f>
        <v>0</v>
      </c>
      <c r="J196" s="202">
        <f>penilaian!I191</f>
        <v>0</v>
      </c>
      <c r="K196" s="157">
        <f>penilaian!J191</f>
        <v>0</v>
      </c>
      <c r="L196" s="182">
        <f>penilaian!K191</f>
        <v>0</v>
      </c>
      <c r="M196" s="186">
        <f>penilaian!L191</f>
        <v>0</v>
      </c>
      <c r="N196" s="187">
        <f>penilaian!M191</f>
        <v>0</v>
      </c>
      <c r="O196" s="61">
        <f>penilaian!N191</f>
        <v>0</v>
      </c>
      <c r="P196" s="183">
        <f>penilaian!O191</f>
        <v>0</v>
      </c>
      <c r="Q196" s="516">
        <f>penilaian!P191</f>
        <v>0</v>
      </c>
      <c r="R196" s="516">
        <f>penilaian!Q191</f>
        <v>0</v>
      </c>
      <c r="S196" s="505">
        <f>penilaian!R191</f>
        <v>0</v>
      </c>
      <c r="T196" s="505">
        <f>penilaian!S191</f>
        <v>0</v>
      </c>
      <c r="U196" s="505">
        <f>penilaian!T191</f>
        <v>0</v>
      </c>
      <c r="V196" s="503">
        <f>penilaian!U191</f>
        <v>0</v>
      </c>
      <c r="W196" s="505" t="str">
        <f>penilaian!V191</f>
        <v>Srikaya</v>
      </c>
      <c r="X196" s="505">
        <f>penilaian!W191</f>
        <v>0</v>
      </c>
      <c r="Y196" s="505">
        <f>penilaian!X191</f>
        <v>0</v>
      </c>
      <c r="Z196" s="505">
        <f>penilaian!Y191</f>
        <v>6</v>
      </c>
      <c r="AA196" s="505">
        <f>penilaian!Z191</f>
        <v>6</v>
      </c>
      <c r="AB196" s="505">
        <f>penilaian!AA191</f>
        <v>0</v>
      </c>
      <c r="AC196" s="519">
        <f>penilaian!AB191</f>
        <v>0</v>
      </c>
      <c r="AD196" s="505">
        <f>penilaian!AC191</f>
        <v>0</v>
      </c>
      <c r="AE196" s="505">
        <f>penilaian!AD191</f>
        <v>0</v>
      </c>
      <c r="AF196" s="505">
        <f>penilaian!AE191</f>
        <v>0</v>
      </c>
      <c r="AG196" s="519">
        <f>penilaian!AF191</f>
        <v>0</v>
      </c>
      <c r="AH196" s="519">
        <f>penilaian!AG191</f>
        <v>0</v>
      </c>
      <c r="AI196" s="517">
        <f>penilaian!AH191</f>
        <v>0</v>
      </c>
      <c r="AJ196" s="520">
        <f>penilaian!AI191</f>
        <v>0</v>
      </c>
      <c r="AK196" s="517">
        <f>penilaian!AJ191</f>
        <v>0</v>
      </c>
      <c r="AL196" s="517">
        <f>penilaian!AK191</f>
        <v>0</v>
      </c>
      <c r="AM196" s="517">
        <f>penilaian!AL191</f>
        <v>0</v>
      </c>
      <c r="AN196" s="520">
        <f>penilaian!AM191</f>
        <v>3250</v>
      </c>
      <c r="AO196" s="520">
        <f>penilaian!AN191</f>
        <v>19500</v>
      </c>
      <c r="AP196" s="517">
        <f>penilaian!AO191</f>
        <v>0</v>
      </c>
      <c r="AQ196" s="521">
        <f>penilaian!AP191</f>
        <v>0</v>
      </c>
      <c r="AR196" s="517">
        <f>penilaian!AQ191</f>
        <v>0</v>
      </c>
      <c r="AS196" s="517">
        <f>penilaian!AR191</f>
        <v>0</v>
      </c>
      <c r="AT196" s="517">
        <f>penilaian!AS191</f>
        <v>0</v>
      </c>
      <c r="AU196" s="517">
        <f>penilaian!AT191</f>
        <v>0</v>
      </c>
      <c r="AV196" s="517">
        <f>penilaian!AU191</f>
        <v>0</v>
      </c>
      <c r="AW196" s="521">
        <f>penilaian!AV191</f>
        <v>0</v>
      </c>
      <c r="AX196" s="521">
        <f>penilaian!AW191</f>
        <v>0</v>
      </c>
    </row>
    <row r="197" spans="2:50" ht="15.75">
      <c r="B197" s="157">
        <f>penilaian!A192</f>
        <v>0</v>
      </c>
      <c r="C197" s="172">
        <f>penilaian!B192</f>
        <v>0</v>
      </c>
      <c r="D197" s="492">
        <f>penilaian!C192</f>
        <v>0</v>
      </c>
      <c r="E197" s="172">
        <f>penilaian!D192</f>
        <v>0</v>
      </c>
      <c r="F197" s="171">
        <f>penilaian!E192</f>
        <v>0</v>
      </c>
      <c r="G197" s="184">
        <f>penilaian!F192</f>
        <v>0</v>
      </c>
      <c r="H197" s="61">
        <f>penilaian!G192</f>
        <v>0</v>
      </c>
      <c r="I197" s="61">
        <f>penilaian!H192</f>
        <v>0</v>
      </c>
      <c r="J197" s="202">
        <f>penilaian!I192</f>
        <v>0</v>
      </c>
      <c r="K197" s="157">
        <f>penilaian!J192</f>
        <v>0</v>
      </c>
      <c r="L197" s="182">
        <f>penilaian!K192</f>
        <v>0</v>
      </c>
      <c r="M197" s="186">
        <f>penilaian!L192</f>
        <v>0</v>
      </c>
      <c r="N197" s="187">
        <f>penilaian!M192</f>
        <v>0</v>
      </c>
      <c r="O197" s="61">
        <f>penilaian!N192</f>
        <v>0</v>
      </c>
      <c r="P197" s="183">
        <f>penilaian!O192</f>
        <v>0</v>
      </c>
      <c r="Q197" s="516">
        <f>penilaian!P192</f>
        <v>0</v>
      </c>
      <c r="R197" s="516">
        <f>penilaian!Q192</f>
        <v>0</v>
      </c>
      <c r="S197" s="505">
        <f>penilaian!R192</f>
        <v>0</v>
      </c>
      <c r="T197" s="505">
        <f>penilaian!S192</f>
        <v>0</v>
      </c>
      <c r="U197" s="505">
        <f>penilaian!T192</f>
        <v>0</v>
      </c>
      <c r="V197" s="503">
        <f>penilaian!U192</f>
        <v>13</v>
      </c>
      <c r="W197" s="505" t="str">
        <f>penilaian!V192</f>
        <v>Ubi Rambat</v>
      </c>
      <c r="X197" s="505">
        <f>penilaian!W192</f>
        <v>0</v>
      </c>
      <c r="Y197" s="505">
        <f>penilaian!X192</f>
        <v>100</v>
      </c>
      <c r="Z197" s="505">
        <f>penilaian!Y192</f>
        <v>0</v>
      </c>
      <c r="AA197" s="505">
        <f>penilaian!Z192</f>
        <v>0</v>
      </c>
      <c r="AB197" s="505">
        <f>penilaian!AA192</f>
        <v>0</v>
      </c>
      <c r="AC197" s="519">
        <f>penilaian!AB192</f>
        <v>0</v>
      </c>
      <c r="AD197" s="505">
        <f>penilaian!AC192</f>
        <v>0</v>
      </c>
      <c r="AE197" s="505">
        <f>penilaian!AD192</f>
        <v>0</v>
      </c>
      <c r="AF197" s="505">
        <f>penilaian!AE192</f>
        <v>0</v>
      </c>
      <c r="AG197" s="519">
        <f>penilaian!AF192</f>
        <v>0</v>
      </c>
      <c r="AH197" s="519">
        <f>penilaian!AG192</f>
        <v>0</v>
      </c>
      <c r="AI197" s="517">
        <f>penilaian!AH192</f>
        <v>0</v>
      </c>
      <c r="AJ197" s="520">
        <f>penilaian!AI192</f>
        <v>0</v>
      </c>
      <c r="AK197" s="517">
        <f>penilaian!AJ192</f>
        <v>0</v>
      </c>
      <c r="AL197" s="517">
        <f>penilaian!AK192</f>
        <v>0</v>
      </c>
      <c r="AM197" s="517">
        <f>penilaian!AL192</f>
        <v>0</v>
      </c>
      <c r="AN197" s="517">
        <f>penilaian!AM192</f>
        <v>690</v>
      </c>
      <c r="AO197" s="517">
        <f>penilaian!AN192</f>
        <v>69000</v>
      </c>
      <c r="AP197" s="517">
        <f>penilaian!AO192</f>
        <v>0</v>
      </c>
      <c r="AQ197" s="521">
        <f>penilaian!AP192</f>
        <v>0</v>
      </c>
      <c r="AR197" s="517">
        <f>penilaian!AQ192</f>
        <v>0</v>
      </c>
      <c r="AS197" s="517">
        <f>penilaian!AR192</f>
        <v>0</v>
      </c>
      <c r="AT197" s="517">
        <f>penilaian!AS192</f>
        <v>0</v>
      </c>
      <c r="AU197" s="517">
        <f>penilaian!AT192</f>
        <v>0</v>
      </c>
      <c r="AV197" s="517">
        <f>penilaian!AU192</f>
        <v>0</v>
      </c>
      <c r="AW197" s="521">
        <f>penilaian!AV192</f>
        <v>0</v>
      </c>
      <c r="AX197" s="521">
        <f>penilaian!AW192</f>
        <v>0</v>
      </c>
    </row>
    <row r="198" spans="2:50" ht="15.75">
      <c r="B198" s="157">
        <f>penilaian!A193</f>
        <v>0</v>
      </c>
      <c r="C198" s="172">
        <f>penilaian!B193</f>
        <v>0</v>
      </c>
      <c r="D198" s="492">
        <f>penilaian!C193</f>
        <v>0</v>
      </c>
      <c r="E198" s="172">
        <f>penilaian!D193</f>
        <v>0</v>
      </c>
      <c r="F198" s="171">
        <f>penilaian!E193</f>
        <v>0</v>
      </c>
      <c r="G198" s="184">
        <f>penilaian!F193</f>
        <v>0</v>
      </c>
      <c r="H198" s="61">
        <f>penilaian!G193</f>
        <v>0</v>
      </c>
      <c r="I198" s="61">
        <f>penilaian!H193</f>
        <v>0</v>
      </c>
      <c r="J198" s="202">
        <f>penilaian!I193</f>
        <v>0</v>
      </c>
      <c r="K198" s="157">
        <f>penilaian!J193</f>
        <v>0</v>
      </c>
      <c r="L198" s="182">
        <f>penilaian!K193</f>
        <v>0</v>
      </c>
      <c r="M198" s="186">
        <f>penilaian!L193</f>
        <v>0</v>
      </c>
      <c r="N198" s="187">
        <f>penilaian!M193</f>
        <v>0</v>
      </c>
      <c r="O198" s="61">
        <f>penilaian!N193</f>
        <v>0</v>
      </c>
      <c r="P198" s="183">
        <f>penilaian!O193</f>
        <v>0</v>
      </c>
      <c r="Q198" s="516">
        <f>penilaian!P193</f>
        <v>0</v>
      </c>
      <c r="R198" s="516">
        <f>penilaian!Q193</f>
        <v>0</v>
      </c>
      <c r="S198" s="505">
        <f>penilaian!R193</f>
        <v>0</v>
      </c>
      <c r="T198" s="505">
        <f>penilaian!S193</f>
        <v>0</v>
      </c>
      <c r="U198" s="505">
        <f>penilaian!T193</f>
        <v>0</v>
      </c>
      <c r="V198" s="503">
        <f>penilaian!U193</f>
        <v>14</v>
      </c>
      <c r="W198" s="505" t="str">
        <f>penilaian!V193</f>
        <v>Singkong</v>
      </c>
      <c r="X198" s="505">
        <f>penilaian!W193</f>
        <v>150</v>
      </c>
      <c r="Y198" s="505">
        <f>penilaian!X193</f>
        <v>0</v>
      </c>
      <c r="Z198" s="505">
        <f>penilaian!Y193</f>
        <v>0</v>
      </c>
      <c r="AA198" s="505">
        <f>penilaian!Z193</f>
        <v>0</v>
      </c>
      <c r="AB198" s="505">
        <f>penilaian!AA193</f>
        <v>0</v>
      </c>
      <c r="AC198" s="519">
        <f>penilaian!AB193</f>
        <v>0</v>
      </c>
      <c r="AD198" s="505">
        <f>penilaian!AC193</f>
        <v>0</v>
      </c>
      <c r="AE198" s="505">
        <f>penilaian!AD193</f>
        <v>0</v>
      </c>
      <c r="AF198" s="505">
        <f>penilaian!AE193</f>
        <v>0</v>
      </c>
      <c r="AG198" s="519">
        <f>penilaian!AF193</f>
        <v>0</v>
      </c>
      <c r="AH198" s="519">
        <f>penilaian!AG193</f>
        <v>0</v>
      </c>
      <c r="AI198" s="517">
        <f>penilaian!AH193</f>
        <v>0</v>
      </c>
      <c r="AJ198" s="520">
        <f>penilaian!AI193</f>
        <v>0</v>
      </c>
      <c r="AK198" s="517">
        <f>penilaian!AJ193</f>
        <v>0</v>
      </c>
      <c r="AL198" s="517">
        <f>penilaian!AK193</f>
        <v>0</v>
      </c>
      <c r="AM198" s="517">
        <f>penilaian!AL193</f>
        <v>0</v>
      </c>
      <c r="AN198" s="517">
        <f>penilaian!AM193</f>
        <v>640</v>
      </c>
      <c r="AO198" s="517">
        <f>penilaian!AN193</f>
        <v>96000</v>
      </c>
      <c r="AP198" s="517">
        <f>penilaian!AO193</f>
        <v>0</v>
      </c>
      <c r="AQ198" s="521">
        <f>penilaian!AP193</f>
        <v>0</v>
      </c>
      <c r="AR198" s="517">
        <f>penilaian!AQ193</f>
        <v>0</v>
      </c>
      <c r="AS198" s="517">
        <f>penilaian!AR193</f>
        <v>0</v>
      </c>
      <c r="AT198" s="517">
        <f>penilaian!AS193</f>
        <v>0</v>
      </c>
      <c r="AU198" s="517">
        <f>penilaian!AT193</f>
        <v>0</v>
      </c>
      <c r="AV198" s="517">
        <f>penilaian!AU193</f>
        <v>0</v>
      </c>
      <c r="AW198" s="521">
        <f>penilaian!AV193</f>
        <v>0</v>
      </c>
      <c r="AX198" s="521">
        <f>penilaian!AW193</f>
        <v>0</v>
      </c>
    </row>
    <row r="199" spans="2:50" ht="15.75">
      <c r="B199" s="157">
        <f>penilaian!A194</f>
        <v>0</v>
      </c>
      <c r="C199" s="172">
        <f>penilaian!B194</f>
        <v>0</v>
      </c>
      <c r="D199" s="492">
        <f>penilaian!C194</f>
        <v>0</v>
      </c>
      <c r="E199" s="172">
        <f>penilaian!D194</f>
        <v>0</v>
      </c>
      <c r="F199" s="171">
        <f>penilaian!E194</f>
        <v>0</v>
      </c>
      <c r="G199" s="184">
        <f>penilaian!F194</f>
        <v>0</v>
      </c>
      <c r="H199" s="61">
        <f>penilaian!G194</f>
        <v>0</v>
      </c>
      <c r="I199" s="61">
        <f>penilaian!H194</f>
        <v>0</v>
      </c>
      <c r="J199" s="202">
        <f>penilaian!I194</f>
        <v>0</v>
      </c>
      <c r="K199" s="157">
        <f>penilaian!J194</f>
        <v>0</v>
      </c>
      <c r="L199" s="182">
        <f>penilaian!K194</f>
        <v>0</v>
      </c>
      <c r="M199" s="186">
        <f>penilaian!L194</f>
        <v>0</v>
      </c>
      <c r="N199" s="187">
        <f>penilaian!M194</f>
        <v>0</v>
      </c>
      <c r="O199" s="61">
        <f>penilaian!N194</f>
        <v>0</v>
      </c>
      <c r="P199" s="183">
        <f>penilaian!O194</f>
        <v>0</v>
      </c>
      <c r="Q199" s="516">
        <f>penilaian!P194</f>
        <v>0</v>
      </c>
      <c r="R199" s="516">
        <f>penilaian!Q194</f>
        <v>0</v>
      </c>
      <c r="S199" s="505">
        <f>penilaian!R194</f>
        <v>0</v>
      </c>
      <c r="T199" s="505">
        <f>penilaian!S194</f>
        <v>0</v>
      </c>
      <c r="U199" s="505">
        <f>penilaian!T194</f>
        <v>0</v>
      </c>
      <c r="V199" s="503">
        <f>penilaian!U194</f>
        <v>0</v>
      </c>
      <c r="W199" s="505" t="str">
        <f>penilaian!V194</f>
        <v>Singkong</v>
      </c>
      <c r="X199" s="505">
        <f>penilaian!W194</f>
        <v>0</v>
      </c>
      <c r="Y199" s="505">
        <f>penilaian!X194</f>
        <v>150</v>
      </c>
      <c r="Z199" s="505">
        <f>penilaian!Y194</f>
        <v>0</v>
      </c>
      <c r="AA199" s="505">
        <f>penilaian!Z194</f>
        <v>0</v>
      </c>
      <c r="AB199" s="505">
        <f>penilaian!AA194</f>
        <v>0</v>
      </c>
      <c r="AC199" s="519">
        <f>penilaian!AB194</f>
        <v>0</v>
      </c>
      <c r="AD199" s="505">
        <f>penilaian!AC194</f>
        <v>0</v>
      </c>
      <c r="AE199" s="505">
        <f>penilaian!AD194</f>
        <v>0</v>
      </c>
      <c r="AF199" s="505">
        <f>penilaian!AE194</f>
        <v>0</v>
      </c>
      <c r="AG199" s="519">
        <f>penilaian!AF194</f>
        <v>0</v>
      </c>
      <c r="AH199" s="519">
        <f>penilaian!AG194</f>
        <v>0</v>
      </c>
      <c r="AI199" s="517">
        <f>penilaian!AH194</f>
        <v>0</v>
      </c>
      <c r="AJ199" s="520">
        <f>penilaian!AI194</f>
        <v>0</v>
      </c>
      <c r="AK199" s="517">
        <f>penilaian!AJ194</f>
        <v>0</v>
      </c>
      <c r="AL199" s="517">
        <f>penilaian!AK194</f>
        <v>0</v>
      </c>
      <c r="AM199" s="517">
        <f>penilaian!AL194</f>
        <v>0</v>
      </c>
      <c r="AN199" s="517">
        <f>penilaian!AM194</f>
        <v>465</v>
      </c>
      <c r="AO199" s="517">
        <f>penilaian!AN194</f>
        <v>69750</v>
      </c>
      <c r="AP199" s="517">
        <f>penilaian!AO194</f>
        <v>0</v>
      </c>
      <c r="AQ199" s="521">
        <f>penilaian!AP194</f>
        <v>0</v>
      </c>
      <c r="AR199" s="517">
        <f>penilaian!AQ194</f>
        <v>0</v>
      </c>
      <c r="AS199" s="517">
        <f>penilaian!AR194</f>
        <v>0</v>
      </c>
      <c r="AT199" s="517">
        <f>penilaian!AS194</f>
        <v>0</v>
      </c>
      <c r="AU199" s="517">
        <f>penilaian!AT194</f>
        <v>0</v>
      </c>
      <c r="AV199" s="517">
        <f>penilaian!AU194</f>
        <v>0</v>
      </c>
      <c r="AW199" s="521">
        <f>penilaian!AV194</f>
        <v>0</v>
      </c>
      <c r="AX199" s="521">
        <f>penilaian!AW194</f>
        <v>0</v>
      </c>
    </row>
    <row r="200" spans="2:50" ht="15.75">
      <c r="B200" s="157">
        <f>penilaian!A195</f>
        <v>0</v>
      </c>
      <c r="C200" s="172">
        <f>penilaian!B195</f>
        <v>0</v>
      </c>
      <c r="D200" s="492">
        <f>penilaian!C195</f>
        <v>0</v>
      </c>
      <c r="E200" s="172">
        <f>penilaian!D195</f>
        <v>0</v>
      </c>
      <c r="F200" s="171">
        <f>penilaian!E195</f>
        <v>0</v>
      </c>
      <c r="G200" s="184">
        <f>penilaian!F195</f>
        <v>0</v>
      </c>
      <c r="H200" s="61">
        <f>penilaian!G195</f>
        <v>0</v>
      </c>
      <c r="I200" s="61">
        <f>penilaian!H195</f>
        <v>0</v>
      </c>
      <c r="J200" s="202">
        <f>penilaian!I195</f>
        <v>0</v>
      </c>
      <c r="K200" s="157">
        <f>penilaian!J195</f>
        <v>0</v>
      </c>
      <c r="L200" s="182">
        <f>penilaian!K195</f>
        <v>0</v>
      </c>
      <c r="M200" s="186">
        <f>penilaian!L195</f>
        <v>0</v>
      </c>
      <c r="N200" s="187">
        <f>penilaian!M195</f>
        <v>0</v>
      </c>
      <c r="O200" s="61">
        <f>penilaian!N195</f>
        <v>0</v>
      </c>
      <c r="P200" s="183">
        <f>penilaian!O195</f>
        <v>0</v>
      </c>
      <c r="Q200" s="516">
        <f>penilaian!P195</f>
        <v>0</v>
      </c>
      <c r="R200" s="516">
        <f>penilaian!Q195</f>
        <v>0</v>
      </c>
      <c r="S200" s="505">
        <f>penilaian!R195</f>
        <v>0</v>
      </c>
      <c r="T200" s="505">
        <f>penilaian!S195</f>
        <v>0</v>
      </c>
      <c r="U200" s="505">
        <f>penilaian!T195</f>
        <v>0</v>
      </c>
      <c r="V200" s="503">
        <f>penilaian!U195</f>
        <v>15</v>
      </c>
      <c r="W200" s="505" t="str">
        <f>penilaian!V195</f>
        <v>Talas</v>
      </c>
      <c r="X200" s="505">
        <f>penilaian!W195</f>
        <v>0</v>
      </c>
      <c r="Y200" s="505">
        <f>penilaian!X195</f>
        <v>50</v>
      </c>
      <c r="Z200" s="505">
        <f>penilaian!Y195</f>
        <v>0</v>
      </c>
      <c r="AA200" s="505">
        <f>penilaian!Z195</f>
        <v>0</v>
      </c>
      <c r="AB200" s="505">
        <f>penilaian!AA195</f>
        <v>0</v>
      </c>
      <c r="AC200" s="519">
        <f>penilaian!AB195</f>
        <v>0</v>
      </c>
      <c r="AD200" s="505">
        <f>penilaian!AC195</f>
        <v>0</v>
      </c>
      <c r="AE200" s="505">
        <f>penilaian!AD195</f>
        <v>0</v>
      </c>
      <c r="AF200" s="505">
        <f>penilaian!AE195</f>
        <v>0</v>
      </c>
      <c r="AG200" s="519">
        <f>penilaian!AF195</f>
        <v>0</v>
      </c>
      <c r="AH200" s="519">
        <f>penilaian!AG195</f>
        <v>0</v>
      </c>
      <c r="AI200" s="517">
        <f>penilaian!AH195</f>
        <v>0</v>
      </c>
      <c r="AJ200" s="520">
        <f>penilaian!AI195</f>
        <v>0</v>
      </c>
      <c r="AK200" s="517">
        <f>penilaian!AJ195</f>
        <v>0</v>
      </c>
      <c r="AL200" s="517">
        <f>penilaian!AK195</f>
        <v>0</v>
      </c>
      <c r="AM200" s="517">
        <f>penilaian!AL195</f>
        <v>0</v>
      </c>
      <c r="AN200" s="517">
        <f>penilaian!AM195</f>
        <v>375</v>
      </c>
      <c r="AO200" s="517">
        <f>penilaian!AN195</f>
        <v>18750</v>
      </c>
      <c r="AP200" s="517">
        <f>penilaian!AO195</f>
        <v>0</v>
      </c>
      <c r="AQ200" s="521">
        <f>penilaian!AP195</f>
        <v>0</v>
      </c>
      <c r="AR200" s="517">
        <f>penilaian!AQ195</f>
        <v>0</v>
      </c>
      <c r="AS200" s="517">
        <f>penilaian!AR195</f>
        <v>0</v>
      </c>
      <c r="AT200" s="517">
        <f>penilaian!AS195</f>
        <v>0</v>
      </c>
      <c r="AU200" s="517">
        <f>penilaian!AT195</f>
        <v>0</v>
      </c>
      <c r="AV200" s="517">
        <f>penilaian!AU195</f>
        <v>0</v>
      </c>
      <c r="AW200" s="521">
        <f>penilaian!AV195</f>
        <v>0</v>
      </c>
      <c r="AX200" s="521">
        <f>penilaian!AW195</f>
        <v>0</v>
      </c>
    </row>
    <row r="201" spans="2:50" ht="15.75">
      <c r="B201" s="157">
        <f>penilaian!A196</f>
        <v>0</v>
      </c>
      <c r="C201" s="172">
        <f>penilaian!B196</f>
        <v>0</v>
      </c>
      <c r="D201" s="492">
        <f>penilaian!C196</f>
        <v>0</v>
      </c>
      <c r="E201" s="172">
        <f>penilaian!D196</f>
        <v>0</v>
      </c>
      <c r="F201" s="171">
        <f>penilaian!E196</f>
        <v>0</v>
      </c>
      <c r="G201" s="184">
        <f>penilaian!F196</f>
        <v>0</v>
      </c>
      <c r="H201" s="61">
        <f>penilaian!G196</f>
        <v>0</v>
      </c>
      <c r="I201" s="61">
        <f>penilaian!H196</f>
        <v>0</v>
      </c>
      <c r="J201" s="202">
        <f>penilaian!I196</f>
        <v>0</v>
      </c>
      <c r="K201" s="157">
        <f>penilaian!J196</f>
        <v>0</v>
      </c>
      <c r="L201" s="182">
        <f>penilaian!K196</f>
        <v>0</v>
      </c>
      <c r="M201" s="186">
        <f>penilaian!L196</f>
        <v>0</v>
      </c>
      <c r="N201" s="187">
        <f>penilaian!M196</f>
        <v>0</v>
      </c>
      <c r="O201" s="61">
        <f>penilaian!N196</f>
        <v>0</v>
      </c>
      <c r="P201" s="183">
        <f>penilaian!O196</f>
        <v>0</v>
      </c>
      <c r="Q201" s="516">
        <f>penilaian!P196</f>
        <v>0</v>
      </c>
      <c r="R201" s="516">
        <f>penilaian!Q196</f>
        <v>0</v>
      </c>
      <c r="S201" s="505">
        <f>penilaian!R196</f>
        <v>0</v>
      </c>
      <c r="T201" s="505">
        <f>penilaian!S196</f>
        <v>0</v>
      </c>
      <c r="U201" s="505">
        <f>penilaian!T196</f>
        <v>0</v>
      </c>
      <c r="V201" s="503">
        <f>penilaian!U196</f>
        <v>0</v>
      </c>
      <c r="W201" s="505" t="str">
        <f>penilaian!V196</f>
        <v>Talas</v>
      </c>
      <c r="X201" s="505">
        <f>penilaian!W196</f>
        <v>0</v>
      </c>
      <c r="Y201" s="505">
        <f>penilaian!X196</f>
        <v>0</v>
      </c>
      <c r="Z201" s="505">
        <f>penilaian!Y196</f>
        <v>100</v>
      </c>
      <c r="AA201" s="505">
        <f>penilaian!Z196</f>
        <v>0</v>
      </c>
      <c r="AB201" s="505">
        <f>penilaian!AA196</f>
        <v>0</v>
      </c>
      <c r="AC201" s="519">
        <f>penilaian!AB196</f>
        <v>0</v>
      </c>
      <c r="AD201" s="505">
        <f>penilaian!AC196</f>
        <v>0</v>
      </c>
      <c r="AE201" s="505">
        <f>penilaian!AD196</f>
        <v>0</v>
      </c>
      <c r="AF201" s="505">
        <f>penilaian!AE196</f>
        <v>0</v>
      </c>
      <c r="AG201" s="519">
        <f>penilaian!AF196</f>
        <v>0</v>
      </c>
      <c r="AH201" s="519">
        <f>penilaian!AG196</f>
        <v>0</v>
      </c>
      <c r="AI201" s="517">
        <f>penilaian!AH196</f>
        <v>0</v>
      </c>
      <c r="AJ201" s="520">
        <f>penilaian!AI196</f>
        <v>0</v>
      </c>
      <c r="AK201" s="517">
        <f>penilaian!AJ196</f>
        <v>0</v>
      </c>
      <c r="AL201" s="517">
        <f>penilaian!AK196</f>
        <v>0</v>
      </c>
      <c r="AM201" s="517">
        <f>penilaian!AL196</f>
        <v>0</v>
      </c>
      <c r="AN201" s="517">
        <f>penilaian!AM196</f>
        <v>300</v>
      </c>
      <c r="AO201" s="517">
        <f>penilaian!AN196</f>
        <v>30000</v>
      </c>
      <c r="AP201" s="517">
        <f>penilaian!AO196</f>
        <v>0</v>
      </c>
      <c r="AQ201" s="521">
        <f>penilaian!AP196</f>
        <v>0</v>
      </c>
      <c r="AR201" s="517">
        <f>penilaian!AQ196</f>
        <v>0</v>
      </c>
      <c r="AS201" s="517">
        <f>penilaian!AR196</f>
        <v>0</v>
      </c>
      <c r="AT201" s="517">
        <f>penilaian!AS196</f>
        <v>0</v>
      </c>
      <c r="AU201" s="517">
        <f>penilaian!AT196</f>
        <v>0</v>
      </c>
      <c r="AV201" s="517">
        <f>penilaian!AU196</f>
        <v>0</v>
      </c>
      <c r="AW201" s="521">
        <f>penilaian!AV196</f>
        <v>0</v>
      </c>
      <c r="AX201" s="521">
        <f>penilaian!AW196</f>
        <v>0</v>
      </c>
    </row>
    <row r="202" spans="2:50" ht="15.75">
      <c r="B202" s="157">
        <f>penilaian!A197</f>
        <v>0</v>
      </c>
      <c r="C202" s="172">
        <f>penilaian!B197</f>
        <v>0</v>
      </c>
      <c r="D202" s="492">
        <f>penilaian!C197</f>
        <v>0</v>
      </c>
      <c r="E202" s="172">
        <f>penilaian!D197</f>
        <v>0</v>
      </c>
      <c r="F202" s="171">
        <f>penilaian!E197</f>
        <v>0</v>
      </c>
      <c r="G202" s="184">
        <f>penilaian!F197</f>
        <v>0</v>
      </c>
      <c r="H202" s="61">
        <f>penilaian!G197</f>
        <v>0</v>
      </c>
      <c r="I202" s="61">
        <f>penilaian!H197</f>
        <v>0</v>
      </c>
      <c r="J202" s="202">
        <f>penilaian!I197</f>
        <v>0</v>
      </c>
      <c r="K202" s="157">
        <f>penilaian!J197</f>
        <v>0</v>
      </c>
      <c r="L202" s="182">
        <f>penilaian!K197</f>
        <v>0</v>
      </c>
      <c r="M202" s="186">
        <f>penilaian!L197</f>
        <v>0</v>
      </c>
      <c r="N202" s="187">
        <f>penilaian!M197</f>
        <v>0</v>
      </c>
      <c r="O202" s="61">
        <f>penilaian!N197</f>
        <v>0</v>
      </c>
      <c r="P202" s="183">
        <f>penilaian!O197</f>
        <v>0</v>
      </c>
      <c r="Q202" s="516">
        <f>penilaian!P197</f>
        <v>0</v>
      </c>
      <c r="R202" s="516">
        <f>penilaian!Q197</f>
        <v>0</v>
      </c>
      <c r="S202" s="505">
        <f>penilaian!R197</f>
        <v>0</v>
      </c>
      <c r="T202" s="505">
        <f>penilaian!S197</f>
        <v>0</v>
      </c>
      <c r="U202" s="505">
        <f>penilaian!T197</f>
        <v>0</v>
      </c>
      <c r="V202" s="503">
        <f>penilaian!U197</f>
        <v>16</v>
      </c>
      <c r="W202" s="505" t="str">
        <f>penilaian!V197</f>
        <v>Cabe</v>
      </c>
      <c r="X202" s="505">
        <f>penilaian!W197</f>
        <v>0</v>
      </c>
      <c r="Y202" s="505">
        <f>penilaian!X197</f>
        <v>210</v>
      </c>
      <c r="Z202" s="505">
        <f>penilaian!Y197</f>
        <v>0</v>
      </c>
      <c r="AA202" s="505">
        <f>penilaian!Z197</f>
        <v>0</v>
      </c>
      <c r="AB202" s="505">
        <f>penilaian!AA197</f>
        <v>0</v>
      </c>
      <c r="AC202" s="519">
        <f>penilaian!AB197</f>
        <v>0</v>
      </c>
      <c r="AD202" s="505">
        <f>penilaian!AC197</f>
        <v>0</v>
      </c>
      <c r="AE202" s="505">
        <f>penilaian!AD197</f>
        <v>0</v>
      </c>
      <c r="AF202" s="505">
        <f>penilaian!AE197</f>
        <v>0</v>
      </c>
      <c r="AG202" s="519">
        <f>penilaian!AF197</f>
        <v>0</v>
      </c>
      <c r="AH202" s="519">
        <f>penilaian!AG197</f>
        <v>0</v>
      </c>
      <c r="AI202" s="517">
        <f>penilaian!AH197</f>
        <v>0</v>
      </c>
      <c r="AJ202" s="520">
        <f>penilaian!AI197</f>
        <v>0</v>
      </c>
      <c r="AK202" s="517">
        <f>penilaian!AJ197</f>
        <v>0</v>
      </c>
      <c r="AL202" s="517">
        <f>penilaian!AK197</f>
        <v>0</v>
      </c>
      <c r="AM202" s="517">
        <f>penilaian!AL197</f>
        <v>0</v>
      </c>
      <c r="AN202" s="517">
        <f>penilaian!AM197</f>
        <v>3100</v>
      </c>
      <c r="AO202" s="517">
        <f>penilaian!AN197</f>
        <v>651000</v>
      </c>
      <c r="AP202" s="517">
        <f>penilaian!AO197</f>
        <v>0</v>
      </c>
      <c r="AQ202" s="521">
        <f>penilaian!AP197</f>
        <v>0</v>
      </c>
      <c r="AR202" s="517">
        <f>penilaian!AQ197</f>
        <v>0</v>
      </c>
      <c r="AS202" s="517">
        <f>penilaian!AR197</f>
        <v>0</v>
      </c>
      <c r="AT202" s="517">
        <f>penilaian!AS197</f>
        <v>0</v>
      </c>
      <c r="AU202" s="517">
        <f>penilaian!AT197</f>
        <v>0</v>
      </c>
      <c r="AV202" s="517">
        <f>penilaian!AU197</f>
        <v>0</v>
      </c>
      <c r="AW202" s="521">
        <f>penilaian!AV197</f>
        <v>0</v>
      </c>
      <c r="AX202" s="521">
        <f>penilaian!AW197</f>
        <v>0</v>
      </c>
    </row>
    <row r="203" spans="2:50" ht="15.75">
      <c r="B203" s="157">
        <f>penilaian!A198</f>
        <v>0</v>
      </c>
      <c r="C203" s="172">
        <f>penilaian!B198</f>
        <v>0</v>
      </c>
      <c r="D203" s="492">
        <f>penilaian!C198</f>
        <v>0</v>
      </c>
      <c r="E203" s="172">
        <f>penilaian!D198</f>
        <v>0</v>
      </c>
      <c r="F203" s="171">
        <f>penilaian!E198</f>
        <v>0</v>
      </c>
      <c r="G203" s="184">
        <f>penilaian!F198</f>
        <v>0</v>
      </c>
      <c r="H203" s="61">
        <f>penilaian!G198</f>
        <v>0</v>
      </c>
      <c r="I203" s="61">
        <f>penilaian!H198</f>
        <v>0</v>
      </c>
      <c r="J203" s="202">
        <f>penilaian!I198</f>
        <v>0</v>
      </c>
      <c r="K203" s="157">
        <f>penilaian!J198</f>
        <v>0</v>
      </c>
      <c r="L203" s="182">
        <f>penilaian!K198</f>
        <v>0</v>
      </c>
      <c r="M203" s="186">
        <f>penilaian!L198</f>
        <v>0</v>
      </c>
      <c r="N203" s="187">
        <f>penilaian!M198</f>
        <v>0</v>
      </c>
      <c r="O203" s="61">
        <f>penilaian!N198</f>
        <v>0</v>
      </c>
      <c r="P203" s="183">
        <f>penilaian!O198</f>
        <v>0</v>
      </c>
      <c r="Q203" s="516">
        <f>penilaian!P198</f>
        <v>0</v>
      </c>
      <c r="R203" s="516">
        <f>penilaian!Q198</f>
        <v>0</v>
      </c>
      <c r="S203" s="505">
        <f>penilaian!R198</f>
        <v>0</v>
      </c>
      <c r="T203" s="505">
        <f>penilaian!S198</f>
        <v>0</v>
      </c>
      <c r="U203" s="505">
        <f>penilaian!T198</f>
        <v>0</v>
      </c>
      <c r="V203" s="503">
        <f>penilaian!U198</f>
        <v>0</v>
      </c>
      <c r="W203" s="505" t="str">
        <f>penilaian!V198</f>
        <v>Cabe</v>
      </c>
      <c r="X203" s="505">
        <f>penilaian!W198</f>
        <v>0</v>
      </c>
      <c r="Y203" s="505">
        <f>penilaian!X198</f>
        <v>0</v>
      </c>
      <c r="Z203" s="505">
        <f>penilaian!Y198</f>
        <v>40</v>
      </c>
      <c r="AA203" s="505">
        <f>penilaian!Z198</f>
        <v>0</v>
      </c>
      <c r="AB203" s="505">
        <f>penilaian!AA198</f>
        <v>0</v>
      </c>
      <c r="AC203" s="519">
        <f>penilaian!AB198</f>
        <v>0</v>
      </c>
      <c r="AD203" s="505">
        <f>penilaian!AC198</f>
        <v>0</v>
      </c>
      <c r="AE203" s="505">
        <f>penilaian!AD198</f>
        <v>0</v>
      </c>
      <c r="AF203" s="505">
        <f>penilaian!AE198</f>
        <v>0</v>
      </c>
      <c r="AG203" s="519">
        <f>penilaian!AF198</f>
        <v>0</v>
      </c>
      <c r="AH203" s="519">
        <f>penilaian!AG198</f>
        <v>0</v>
      </c>
      <c r="AI203" s="517">
        <f>penilaian!AH198</f>
        <v>0</v>
      </c>
      <c r="AJ203" s="520">
        <f>penilaian!AI198</f>
        <v>0</v>
      </c>
      <c r="AK203" s="517">
        <f>penilaian!AJ198</f>
        <v>0</v>
      </c>
      <c r="AL203" s="517">
        <f>penilaian!AK198</f>
        <v>0</v>
      </c>
      <c r="AM203" s="517">
        <f>penilaian!AL198</f>
        <v>0</v>
      </c>
      <c r="AN203" s="517">
        <f>penilaian!AM198</f>
        <v>1550</v>
      </c>
      <c r="AO203" s="517">
        <f>penilaian!AN198</f>
        <v>62000</v>
      </c>
      <c r="AP203" s="517">
        <f>penilaian!AO198</f>
        <v>0</v>
      </c>
      <c r="AQ203" s="521">
        <f>penilaian!AP198</f>
        <v>0</v>
      </c>
      <c r="AR203" s="517">
        <f>penilaian!AQ198</f>
        <v>0</v>
      </c>
      <c r="AS203" s="517">
        <f>penilaian!AR198</f>
        <v>0</v>
      </c>
      <c r="AT203" s="517">
        <f>penilaian!AS198</f>
        <v>0</v>
      </c>
      <c r="AU203" s="517">
        <f>penilaian!AT198</f>
        <v>0</v>
      </c>
      <c r="AV203" s="517">
        <f>penilaian!AU198</f>
        <v>0</v>
      </c>
      <c r="AW203" s="521">
        <f>penilaian!AV198</f>
        <v>0</v>
      </c>
      <c r="AX203" s="521">
        <f>penilaian!AW198</f>
        <v>0</v>
      </c>
    </row>
    <row r="204" spans="2:50" ht="15.75">
      <c r="B204" s="197">
        <f>penilaian!A199</f>
        <v>0</v>
      </c>
      <c r="C204" s="172">
        <f>penilaian!B199</f>
        <v>0</v>
      </c>
      <c r="D204" s="492">
        <f>penilaian!C199</f>
        <v>0</v>
      </c>
      <c r="E204" s="172">
        <f>penilaian!D199</f>
        <v>0</v>
      </c>
      <c r="F204" s="171">
        <f>penilaian!E199</f>
        <v>0</v>
      </c>
      <c r="G204" s="184">
        <f>penilaian!F199</f>
        <v>0</v>
      </c>
      <c r="H204" s="170">
        <f>penilaian!G199</f>
        <v>0</v>
      </c>
      <c r="I204" s="171">
        <f>penilaian!H199</f>
        <v>0</v>
      </c>
      <c r="J204" s="202">
        <f>penilaian!I199</f>
        <v>0</v>
      </c>
      <c r="K204" s="157">
        <f>penilaian!J199</f>
        <v>0</v>
      </c>
      <c r="L204" s="182">
        <f>penilaian!K199</f>
        <v>0</v>
      </c>
      <c r="M204" s="186">
        <f>penilaian!L199</f>
        <v>0</v>
      </c>
      <c r="N204" s="187">
        <f>penilaian!M199</f>
        <v>0</v>
      </c>
      <c r="O204" s="61">
        <f>penilaian!N199</f>
        <v>0</v>
      </c>
      <c r="P204" s="183">
        <f>penilaian!O199</f>
        <v>0</v>
      </c>
      <c r="Q204" s="516">
        <f>penilaian!P199</f>
        <v>0</v>
      </c>
      <c r="R204" s="516">
        <f>penilaian!Q199</f>
        <v>0</v>
      </c>
      <c r="S204" s="505">
        <f>penilaian!R199</f>
        <v>0</v>
      </c>
      <c r="T204" s="505">
        <f>penilaian!S199</f>
        <v>0</v>
      </c>
      <c r="U204" s="505">
        <f>penilaian!T199</f>
        <v>0</v>
      </c>
      <c r="V204" s="503">
        <f>penilaian!U199</f>
        <v>17</v>
      </c>
      <c r="W204" s="505" t="str">
        <f>penilaian!V199</f>
        <v>Tespong</v>
      </c>
      <c r="X204" s="505">
        <f>penilaian!W199</f>
        <v>20</v>
      </c>
      <c r="Y204" s="505">
        <f>penilaian!X199</f>
        <v>0</v>
      </c>
      <c r="Z204" s="505">
        <f>penilaian!Y199</f>
        <v>0</v>
      </c>
      <c r="AA204" s="505">
        <f>penilaian!Z199</f>
        <v>0</v>
      </c>
      <c r="AB204" s="505">
        <f>penilaian!AA199</f>
        <v>0</v>
      </c>
      <c r="AC204" s="519">
        <f>penilaian!AB199</f>
        <v>0</v>
      </c>
      <c r="AD204" s="505">
        <f>penilaian!AC199</f>
        <v>0</v>
      </c>
      <c r="AE204" s="505">
        <f>penilaian!AD199</f>
        <v>0</v>
      </c>
      <c r="AF204" s="505">
        <f>penilaian!AE199</f>
        <v>0</v>
      </c>
      <c r="AG204" s="519">
        <f>penilaian!AF199</f>
        <v>0</v>
      </c>
      <c r="AH204" s="519">
        <f>penilaian!AG199</f>
        <v>0</v>
      </c>
      <c r="AI204" s="517">
        <f>penilaian!AH199</f>
        <v>0</v>
      </c>
      <c r="AJ204" s="520">
        <f>penilaian!AI199</f>
        <v>0</v>
      </c>
      <c r="AK204" s="520">
        <f>penilaian!AJ199</f>
        <v>0</v>
      </c>
      <c r="AL204" s="520">
        <f>penilaian!AK199</f>
        <v>0</v>
      </c>
      <c r="AM204" s="517">
        <f>penilaian!AL199</f>
        <v>0</v>
      </c>
      <c r="AN204" s="517">
        <f>penilaian!AM199</f>
        <v>685</v>
      </c>
      <c r="AO204" s="517">
        <f>penilaian!AN199</f>
        <v>13700</v>
      </c>
      <c r="AP204" s="520">
        <f>penilaian!AO199</f>
        <v>0</v>
      </c>
      <c r="AQ204" s="521">
        <f>penilaian!AP199</f>
        <v>0</v>
      </c>
      <c r="AR204" s="517">
        <f>penilaian!AQ199</f>
        <v>0</v>
      </c>
      <c r="AS204" s="522">
        <f>penilaian!AR199</f>
        <v>0</v>
      </c>
      <c r="AT204" s="523">
        <f>penilaian!AS199</f>
        <v>0</v>
      </c>
      <c r="AU204" s="522">
        <f>penilaian!AT199</f>
        <v>0</v>
      </c>
      <c r="AV204" s="523">
        <f>penilaian!AU199</f>
        <v>0</v>
      </c>
      <c r="AW204" s="521">
        <f>penilaian!AV199</f>
        <v>0</v>
      </c>
      <c r="AX204" s="521">
        <f>penilaian!AW199</f>
        <v>0</v>
      </c>
    </row>
    <row r="205" spans="2:50" ht="15.75">
      <c r="B205" s="157">
        <f>penilaian!A200</f>
        <v>0</v>
      </c>
      <c r="C205" s="172">
        <f>penilaian!B200</f>
        <v>0</v>
      </c>
      <c r="D205" s="492">
        <f>penilaian!C200</f>
        <v>0</v>
      </c>
      <c r="E205" s="172">
        <f>penilaian!D200</f>
        <v>0</v>
      </c>
      <c r="F205" s="171">
        <f>penilaian!E200</f>
        <v>0</v>
      </c>
      <c r="G205" s="184">
        <f>penilaian!F200</f>
        <v>0</v>
      </c>
      <c r="H205" s="172">
        <f>penilaian!G200</f>
        <v>0</v>
      </c>
      <c r="I205" s="172">
        <f>penilaian!H200</f>
        <v>0</v>
      </c>
      <c r="J205" s="202">
        <f>penilaian!I200</f>
        <v>0</v>
      </c>
      <c r="K205" s="157">
        <f>penilaian!J200</f>
        <v>0</v>
      </c>
      <c r="L205" s="182">
        <f>penilaian!K200</f>
        <v>0</v>
      </c>
      <c r="M205" s="186">
        <f>penilaian!L200</f>
        <v>0</v>
      </c>
      <c r="N205" s="187">
        <f>penilaian!M200</f>
        <v>0</v>
      </c>
      <c r="O205" s="61">
        <f>penilaian!N200</f>
        <v>0</v>
      </c>
      <c r="P205" s="183">
        <f>penilaian!O200</f>
        <v>0</v>
      </c>
      <c r="Q205" s="516">
        <f>penilaian!P200</f>
        <v>0</v>
      </c>
      <c r="R205" s="516">
        <f>penilaian!Q200</f>
        <v>0</v>
      </c>
      <c r="S205" s="505">
        <f>penilaian!R200</f>
        <v>0</v>
      </c>
      <c r="T205" s="505">
        <f>penilaian!S200</f>
        <v>0</v>
      </c>
      <c r="U205" s="505">
        <f>penilaian!T200</f>
        <v>0</v>
      </c>
      <c r="V205" s="503">
        <f>penilaian!U200</f>
        <v>0</v>
      </c>
      <c r="W205" s="505" t="str">
        <f>penilaian!V200</f>
        <v>Tespong</v>
      </c>
      <c r="X205" s="505">
        <f>penilaian!W200</f>
        <v>0</v>
      </c>
      <c r="Y205" s="505">
        <f>penilaian!X200</f>
        <v>15</v>
      </c>
      <c r="Z205" s="505">
        <f>penilaian!Y200</f>
        <v>0</v>
      </c>
      <c r="AA205" s="505">
        <f>penilaian!Z200</f>
        <v>0</v>
      </c>
      <c r="AB205" s="505">
        <f>penilaian!AA200</f>
        <v>0</v>
      </c>
      <c r="AC205" s="519">
        <f>penilaian!AB200</f>
        <v>0</v>
      </c>
      <c r="AD205" s="505">
        <f>penilaian!AC200</f>
        <v>0</v>
      </c>
      <c r="AE205" s="505">
        <f>penilaian!AD200</f>
        <v>0</v>
      </c>
      <c r="AF205" s="505">
        <f>penilaian!AE200</f>
        <v>0</v>
      </c>
      <c r="AG205" s="519">
        <f>penilaian!AF200</f>
        <v>0</v>
      </c>
      <c r="AH205" s="519">
        <f>penilaian!AG200</f>
        <v>0</v>
      </c>
      <c r="AI205" s="517">
        <f>penilaian!AH200</f>
        <v>0</v>
      </c>
      <c r="AJ205" s="520">
        <f>penilaian!AI200</f>
        <v>0</v>
      </c>
      <c r="AK205" s="517">
        <f>penilaian!AJ200</f>
        <v>0</v>
      </c>
      <c r="AL205" s="517">
        <f>penilaian!AK200</f>
        <v>0</v>
      </c>
      <c r="AM205" s="517">
        <f>penilaian!AL200</f>
        <v>0</v>
      </c>
      <c r="AN205" s="520">
        <f>penilaian!AM200</f>
        <v>440</v>
      </c>
      <c r="AO205" s="517">
        <f>penilaian!AN200</f>
        <v>6600</v>
      </c>
      <c r="AP205" s="517">
        <f>penilaian!AO200</f>
        <v>0</v>
      </c>
      <c r="AQ205" s="521">
        <f>penilaian!AP200</f>
        <v>0</v>
      </c>
      <c r="AR205" s="517">
        <f>penilaian!AQ200</f>
        <v>0</v>
      </c>
      <c r="AS205" s="517">
        <f>penilaian!AR200</f>
        <v>0</v>
      </c>
      <c r="AT205" s="517">
        <f>penilaian!AS200</f>
        <v>0</v>
      </c>
      <c r="AU205" s="517">
        <f>penilaian!AT200</f>
        <v>0</v>
      </c>
      <c r="AV205" s="517">
        <f>penilaian!AU200</f>
        <v>0</v>
      </c>
      <c r="AW205" s="521">
        <f>penilaian!AV200</f>
        <v>0</v>
      </c>
      <c r="AX205" s="521">
        <f>penilaian!AW200</f>
        <v>0</v>
      </c>
    </row>
    <row r="206" spans="2:50" ht="15.75">
      <c r="B206" s="157">
        <f>penilaian!A201</f>
        <v>0</v>
      </c>
      <c r="C206" s="172">
        <f>penilaian!B201</f>
        <v>0</v>
      </c>
      <c r="D206" s="492">
        <f>penilaian!C201</f>
        <v>0</v>
      </c>
      <c r="E206" s="172">
        <f>penilaian!D201</f>
        <v>0</v>
      </c>
      <c r="F206" s="171">
        <f>penilaian!E201</f>
        <v>0</v>
      </c>
      <c r="G206" s="184">
        <f>penilaian!F201</f>
        <v>0</v>
      </c>
      <c r="H206" s="172">
        <f>penilaian!G201</f>
        <v>0</v>
      </c>
      <c r="I206" s="172">
        <f>penilaian!H201</f>
        <v>0</v>
      </c>
      <c r="J206" s="202">
        <f>penilaian!I201</f>
        <v>0</v>
      </c>
      <c r="K206" s="157">
        <f>penilaian!J201</f>
        <v>0</v>
      </c>
      <c r="L206" s="182">
        <f>penilaian!K201</f>
        <v>0</v>
      </c>
      <c r="M206" s="186">
        <f>penilaian!L201</f>
        <v>0</v>
      </c>
      <c r="N206" s="187">
        <f>penilaian!M201</f>
        <v>0</v>
      </c>
      <c r="O206" s="61">
        <f>penilaian!N201</f>
        <v>0</v>
      </c>
      <c r="P206" s="191">
        <f>penilaian!O201</f>
        <v>0</v>
      </c>
      <c r="Q206" s="524">
        <f>penilaian!P201</f>
        <v>0</v>
      </c>
      <c r="R206" s="516">
        <f>penilaian!Q201</f>
        <v>0</v>
      </c>
      <c r="S206" s="505">
        <f>penilaian!R201</f>
        <v>0</v>
      </c>
      <c r="T206" s="505">
        <f>penilaian!S201</f>
        <v>0</v>
      </c>
      <c r="U206" s="505">
        <f>penilaian!T201</f>
        <v>0</v>
      </c>
      <c r="V206" s="503">
        <f>penilaian!U201</f>
        <v>0</v>
      </c>
      <c r="W206" s="505" t="str">
        <f>penilaian!V201</f>
        <v>Tespong</v>
      </c>
      <c r="X206" s="505">
        <f>penilaian!W201</f>
        <v>0</v>
      </c>
      <c r="Y206" s="505">
        <f>penilaian!X201</f>
        <v>0</v>
      </c>
      <c r="Z206" s="505">
        <f>penilaian!Y201</f>
        <v>5</v>
      </c>
      <c r="AA206" s="505">
        <f>penilaian!Z201</f>
        <v>0</v>
      </c>
      <c r="AB206" s="505">
        <f>penilaian!AA201</f>
        <v>0</v>
      </c>
      <c r="AC206" s="519">
        <f>penilaian!AB201</f>
        <v>0</v>
      </c>
      <c r="AD206" s="505">
        <f>penilaian!AC201</f>
        <v>0</v>
      </c>
      <c r="AE206" s="505">
        <f>penilaian!AD201</f>
        <v>0</v>
      </c>
      <c r="AF206" s="505">
        <f>penilaian!AE201</f>
        <v>0</v>
      </c>
      <c r="AG206" s="519">
        <f>penilaian!AF201</f>
        <v>0</v>
      </c>
      <c r="AH206" s="519">
        <f>penilaian!AG201</f>
        <v>0</v>
      </c>
      <c r="AI206" s="517">
        <f>penilaian!AH201</f>
        <v>0</v>
      </c>
      <c r="AJ206" s="520">
        <f>penilaian!AI201</f>
        <v>0</v>
      </c>
      <c r="AK206" s="517">
        <f>penilaian!AJ201</f>
        <v>0</v>
      </c>
      <c r="AL206" s="517">
        <f>penilaian!AK201</f>
        <v>0</v>
      </c>
      <c r="AM206" s="517">
        <f>penilaian!AL201</f>
        <v>0</v>
      </c>
      <c r="AN206" s="520">
        <f>penilaian!AM201</f>
        <v>385</v>
      </c>
      <c r="AO206" s="520">
        <f>penilaian!AN201</f>
        <v>1925</v>
      </c>
      <c r="AP206" s="520">
        <f>penilaian!AO201</f>
        <v>0</v>
      </c>
      <c r="AQ206" s="521">
        <f>penilaian!AP201</f>
        <v>0</v>
      </c>
      <c r="AR206" s="517">
        <f>penilaian!AQ201</f>
        <v>0</v>
      </c>
      <c r="AS206" s="517">
        <f>penilaian!AR201</f>
        <v>0</v>
      </c>
      <c r="AT206" s="517">
        <f>penilaian!AS201</f>
        <v>0</v>
      </c>
      <c r="AU206" s="517">
        <f>penilaian!AT201</f>
        <v>0</v>
      </c>
      <c r="AV206" s="517">
        <f>penilaian!AU201</f>
        <v>0</v>
      </c>
      <c r="AW206" s="521">
        <f>penilaian!AV201</f>
        <v>0</v>
      </c>
      <c r="AX206" s="521">
        <f>penilaian!AW201</f>
        <v>0</v>
      </c>
    </row>
    <row r="207" spans="2:50" ht="15.75">
      <c r="B207" s="157">
        <f>penilaian!A202</f>
        <v>0</v>
      </c>
      <c r="C207" s="172">
        <f>penilaian!B202</f>
        <v>0</v>
      </c>
      <c r="D207" s="492">
        <f>penilaian!C202</f>
        <v>0</v>
      </c>
      <c r="E207" s="172">
        <f>penilaian!D202</f>
        <v>0</v>
      </c>
      <c r="F207" s="171">
        <f>penilaian!E202</f>
        <v>0</v>
      </c>
      <c r="G207" s="184">
        <f>penilaian!F202</f>
        <v>0</v>
      </c>
      <c r="H207" s="61">
        <f>penilaian!G202</f>
        <v>0</v>
      </c>
      <c r="I207" s="61">
        <f>penilaian!H202</f>
        <v>0</v>
      </c>
      <c r="J207" s="202">
        <f>penilaian!I202</f>
        <v>0</v>
      </c>
      <c r="K207" s="157">
        <f>penilaian!J202</f>
        <v>0</v>
      </c>
      <c r="L207" s="182">
        <f>penilaian!K202</f>
        <v>0</v>
      </c>
      <c r="M207" s="186">
        <f>penilaian!L202</f>
        <v>0</v>
      </c>
      <c r="N207" s="187">
        <f>penilaian!M202</f>
        <v>0</v>
      </c>
      <c r="O207" s="61">
        <f>penilaian!N202</f>
        <v>0</v>
      </c>
      <c r="P207" s="183">
        <f>penilaian!O202</f>
        <v>0</v>
      </c>
      <c r="Q207" s="516">
        <f>penilaian!P202</f>
        <v>0</v>
      </c>
      <c r="R207" s="516">
        <f>penilaian!Q202</f>
        <v>0</v>
      </c>
      <c r="S207" s="505">
        <f>penilaian!R202</f>
        <v>0</v>
      </c>
      <c r="T207" s="505">
        <f>penilaian!S202</f>
        <v>0</v>
      </c>
      <c r="U207" s="505">
        <f>penilaian!T202</f>
        <v>0</v>
      </c>
      <c r="V207" s="503">
        <f>penilaian!U202</f>
        <v>18</v>
      </c>
      <c r="W207" s="505" t="str">
        <f>penilaian!V202</f>
        <v>Kunyit</v>
      </c>
      <c r="X207" s="505">
        <f>penilaian!W202</f>
        <v>0</v>
      </c>
      <c r="Y207" s="505">
        <f>penilaian!X202</f>
        <v>50</v>
      </c>
      <c r="Z207" s="505">
        <f>penilaian!Y202</f>
        <v>0</v>
      </c>
      <c r="AA207" s="505">
        <f>penilaian!Z202</f>
        <v>0</v>
      </c>
      <c r="AB207" s="505">
        <f>penilaian!AA202</f>
        <v>0</v>
      </c>
      <c r="AC207" s="519">
        <f>penilaian!AB202</f>
        <v>0</v>
      </c>
      <c r="AD207" s="505">
        <f>penilaian!AC202</f>
        <v>0</v>
      </c>
      <c r="AE207" s="505">
        <f>penilaian!AD202</f>
        <v>0</v>
      </c>
      <c r="AF207" s="505">
        <f>penilaian!AE202</f>
        <v>0</v>
      </c>
      <c r="AG207" s="519">
        <f>penilaian!AF202</f>
        <v>0</v>
      </c>
      <c r="AH207" s="519">
        <f>penilaian!AG202</f>
        <v>0</v>
      </c>
      <c r="AI207" s="517">
        <f>penilaian!AH202</f>
        <v>0</v>
      </c>
      <c r="AJ207" s="520">
        <f>penilaian!AI202</f>
        <v>0</v>
      </c>
      <c r="AK207" s="517">
        <f>penilaian!AJ202</f>
        <v>0</v>
      </c>
      <c r="AL207" s="517">
        <f>penilaian!AK202</f>
        <v>0</v>
      </c>
      <c r="AM207" s="517">
        <f>penilaian!AL202</f>
        <v>0</v>
      </c>
      <c r="AN207" s="520">
        <f>penilaian!AM202</f>
        <v>1725</v>
      </c>
      <c r="AO207" s="520">
        <f>penilaian!AN202</f>
        <v>86250</v>
      </c>
      <c r="AP207" s="517">
        <f>penilaian!AO202</f>
        <v>0</v>
      </c>
      <c r="AQ207" s="521">
        <f>penilaian!AP202</f>
        <v>0</v>
      </c>
      <c r="AR207" s="517">
        <f>penilaian!AQ202</f>
        <v>0</v>
      </c>
      <c r="AS207" s="517">
        <f>penilaian!AR202</f>
        <v>0</v>
      </c>
      <c r="AT207" s="517">
        <f>penilaian!AS202</f>
        <v>0</v>
      </c>
      <c r="AU207" s="517">
        <f>penilaian!AT202</f>
        <v>0</v>
      </c>
      <c r="AV207" s="517">
        <f>penilaian!AU202</f>
        <v>0</v>
      </c>
      <c r="AW207" s="521">
        <f>penilaian!AV202</f>
        <v>0</v>
      </c>
      <c r="AX207" s="521">
        <f>penilaian!AW202</f>
        <v>0</v>
      </c>
    </row>
    <row r="208" spans="2:50" ht="15.75">
      <c r="B208" s="157">
        <f>penilaian!A203</f>
        <v>0</v>
      </c>
      <c r="C208" s="172">
        <f>penilaian!B203</f>
        <v>0</v>
      </c>
      <c r="D208" s="492">
        <f>penilaian!C203</f>
        <v>0</v>
      </c>
      <c r="E208" s="172">
        <f>penilaian!D203</f>
        <v>0</v>
      </c>
      <c r="F208" s="171">
        <f>penilaian!E203</f>
        <v>0</v>
      </c>
      <c r="G208" s="184">
        <f>penilaian!F203</f>
        <v>0</v>
      </c>
      <c r="H208" s="61">
        <f>penilaian!G203</f>
        <v>0</v>
      </c>
      <c r="I208" s="61">
        <f>penilaian!H203</f>
        <v>0</v>
      </c>
      <c r="J208" s="202">
        <f>penilaian!I203</f>
        <v>0</v>
      </c>
      <c r="K208" s="157">
        <f>penilaian!J203</f>
        <v>0</v>
      </c>
      <c r="L208" s="182">
        <f>penilaian!K203</f>
        <v>0</v>
      </c>
      <c r="M208" s="186">
        <f>penilaian!L203</f>
        <v>0</v>
      </c>
      <c r="N208" s="187">
        <f>penilaian!M203</f>
        <v>0</v>
      </c>
      <c r="O208" s="61">
        <f>penilaian!N203</f>
        <v>0</v>
      </c>
      <c r="P208" s="183">
        <f>penilaian!O203</f>
        <v>0</v>
      </c>
      <c r="Q208" s="516">
        <f>penilaian!P203</f>
        <v>0</v>
      </c>
      <c r="R208" s="516">
        <f>penilaian!Q203</f>
        <v>0</v>
      </c>
      <c r="S208" s="505">
        <f>penilaian!R203</f>
        <v>0</v>
      </c>
      <c r="T208" s="505">
        <f>penilaian!S203</f>
        <v>0</v>
      </c>
      <c r="U208" s="505">
        <f>penilaian!T203</f>
        <v>0</v>
      </c>
      <c r="V208" s="503">
        <f>penilaian!U203</f>
        <v>18</v>
      </c>
      <c r="W208" s="505" t="str">
        <f>penilaian!V203</f>
        <v>Kunyit</v>
      </c>
      <c r="X208" s="505">
        <f>penilaian!W203</f>
        <v>0</v>
      </c>
      <c r="Y208" s="505">
        <f>penilaian!X203</f>
        <v>0</v>
      </c>
      <c r="Z208" s="505">
        <f>penilaian!Y203</f>
        <v>150</v>
      </c>
      <c r="AA208" s="505">
        <f>penilaian!Z203</f>
        <v>0</v>
      </c>
      <c r="AB208" s="505">
        <f>penilaian!AA203</f>
        <v>0</v>
      </c>
      <c r="AC208" s="519">
        <f>penilaian!AB203</f>
        <v>0</v>
      </c>
      <c r="AD208" s="505">
        <f>penilaian!AC203</f>
        <v>0</v>
      </c>
      <c r="AE208" s="505">
        <f>penilaian!AD203</f>
        <v>0</v>
      </c>
      <c r="AF208" s="505">
        <f>penilaian!AE203</f>
        <v>0</v>
      </c>
      <c r="AG208" s="519">
        <f>penilaian!AF203</f>
        <v>0</v>
      </c>
      <c r="AH208" s="519">
        <f>penilaian!AG203</f>
        <v>0</v>
      </c>
      <c r="AI208" s="517">
        <f>penilaian!AH203</f>
        <v>0</v>
      </c>
      <c r="AJ208" s="520">
        <f>penilaian!AI203</f>
        <v>0</v>
      </c>
      <c r="AK208" s="517">
        <f>penilaian!AJ203</f>
        <v>0</v>
      </c>
      <c r="AL208" s="517">
        <f>penilaian!AK203</f>
        <v>0</v>
      </c>
      <c r="AM208" s="517">
        <f>penilaian!AL203</f>
        <v>0</v>
      </c>
      <c r="AN208" s="520">
        <f>penilaian!AM203</f>
        <v>865</v>
      </c>
      <c r="AO208" s="517">
        <f>penilaian!AN203</f>
        <v>129750</v>
      </c>
      <c r="AP208" s="517">
        <f>penilaian!AO203</f>
        <v>0</v>
      </c>
      <c r="AQ208" s="521">
        <f>penilaian!AP203</f>
        <v>0</v>
      </c>
      <c r="AR208" s="517">
        <f>penilaian!AQ203</f>
        <v>0</v>
      </c>
      <c r="AS208" s="517">
        <f>penilaian!AR203</f>
        <v>0</v>
      </c>
      <c r="AT208" s="517">
        <f>penilaian!AS203</f>
        <v>0</v>
      </c>
      <c r="AU208" s="517">
        <f>penilaian!AT203</f>
        <v>0</v>
      </c>
      <c r="AV208" s="517">
        <f>penilaian!AU203</f>
        <v>0</v>
      </c>
      <c r="AW208" s="521">
        <f>penilaian!AV203</f>
        <v>0</v>
      </c>
      <c r="AX208" s="521">
        <f>penilaian!AW203</f>
        <v>0</v>
      </c>
    </row>
    <row r="209" spans="1:50" ht="15.75">
      <c r="B209" s="197">
        <f>penilaian!A204</f>
        <v>0</v>
      </c>
      <c r="C209" s="170">
        <f>penilaian!B204</f>
        <v>0</v>
      </c>
      <c r="D209" s="491">
        <f>penilaian!C204</f>
        <v>0</v>
      </c>
      <c r="E209" s="172">
        <f>penilaian!D204</f>
        <v>0</v>
      </c>
      <c r="F209" s="171">
        <f>penilaian!E204</f>
        <v>0</v>
      </c>
      <c r="G209" s="184">
        <f>penilaian!F204</f>
        <v>0</v>
      </c>
      <c r="H209" s="170">
        <f>penilaian!G204</f>
        <v>0</v>
      </c>
      <c r="I209" s="171">
        <f>penilaian!H204</f>
        <v>0</v>
      </c>
      <c r="J209" s="202">
        <f>penilaian!I204</f>
        <v>0</v>
      </c>
      <c r="K209" s="157">
        <f>penilaian!J204</f>
        <v>0</v>
      </c>
      <c r="L209" s="182">
        <f>penilaian!K204</f>
        <v>0</v>
      </c>
      <c r="M209" s="186">
        <f>penilaian!L204</f>
        <v>0</v>
      </c>
      <c r="N209" s="187">
        <f>penilaian!M204</f>
        <v>0</v>
      </c>
      <c r="O209" s="61">
        <f>penilaian!N204</f>
        <v>0</v>
      </c>
      <c r="P209" s="183">
        <f>penilaian!O204</f>
        <v>0</v>
      </c>
      <c r="Q209" s="516">
        <f>penilaian!P204</f>
        <v>0</v>
      </c>
      <c r="R209" s="516">
        <f>penilaian!Q204</f>
        <v>0</v>
      </c>
      <c r="S209" s="505">
        <f>penilaian!R204</f>
        <v>0</v>
      </c>
      <c r="T209" s="505">
        <f>penilaian!S204</f>
        <v>0</v>
      </c>
      <c r="U209" s="505">
        <f>penilaian!T204</f>
        <v>0</v>
      </c>
      <c r="V209" s="503">
        <f>penilaian!U204</f>
        <v>19</v>
      </c>
      <c r="W209" s="505" t="str">
        <f>penilaian!V204</f>
        <v>Sereh</v>
      </c>
      <c r="X209" s="505">
        <f>penilaian!W204</f>
        <v>0</v>
      </c>
      <c r="Y209" s="505">
        <f>penilaian!X204</f>
        <v>20</v>
      </c>
      <c r="Z209" s="505">
        <f>penilaian!Y204</f>
        <v>0</v>
      </c>
      <c r="AA209" s="505">
        <f>penilaian!Z204</f>
        <v>0</v>
      </c>
      <c r="AB209" s="505">
        <f>penilaian!AA204</f>
        <v>0</v>
      </c>
      <c r="AC209" s="519">
        <f>penilaian!AB204</f>
        <v>0</v>
      </c>
      <c r="AD209" s="505">
        <f>penilaian!AC204</f>
        <v>0</v>
      </c>
      <c r="AE209" s="505">
        <f>penilaian!AD204</f>
        <v>0</v>
      </c>
      <c r="AF209" s="505">
        <f>penilaian!AE204</f>
        <v>0</v>
      </c>
      <c r="AG209" s="519">
        <f>penilaian!AF204</f>
        <v>0</v>
      </c>
      <c r="AH209" s="519">
        <f>penilaian!AG204</f>
        <v>0</v>
      </c>
      <c r="AI209" s="517">
        <f>penilaian!AH204</f>
        <v>0</v>
      </c>
      <c r="AJ209" s="520">
        <f>penilaian!AI204</f>
        <v>0</v>
      </c>
      <c r="AK209" s="520">
        <f>penilaian!AJ204</f>
        <v>0</v>
      </c>
      <c r="AL209" s="520">
        <f>penilaian!AK204</f>
        <v>0</v>
      </c>
      <c r="AM209" s="517">
        <f>penilaian!AL204</f>
        <v>0</v>
      </c>
      <c r="AN209" s="520">
        <f>penilaian!AM204</f>
        <v>825</v>
      </c>
      <c r="AO209" s="520">
        <f>penilaian!AN204</f>
        <v>16500</v>
      </c>
      <c r="AP209" s="517">
        <f>penilaian!AO204</f>
        <v>0</v>
      </c>
      <c r="AQ209" s="521">
        <f>penilaian!AP204</f>
        <v>0</v>
      </c>
      <c r="AR209" s="517">
        <f>penilaian!AQ204</f>
        <v>0</v>
      </c>
      <c r="AS209" s="522">
        <f>penilaian!AR204</f>
        <v>0</v>
      </c>
      <c r="AT209" s="523">
        <f>penilaian!AS204</f>
        <v>0</v>
      </c>
      <c r="AU209" s="522">
        <f>penilaian!AT204</f>
        <v>0</v>
      </c>
      <c r="AV209" s="523">
        <f>penilaian!AU204</f>
        <v>0</v>
      </c>
      <c r="AW209" s="521">
        <f>penilaian!AV204</f>
        <v>0</v>
      </c>
      <c r="AX209" s="521">
        <f>penilaian!AW204</f>
        <v>0</v>
      </c>
    </row>
    <row r="210" spans="1:50" ht="15.75">
      <c r="B210" s="157">
        <f>penilaian!A205</f>
        <v>0</v>
      </c>
      <c r="C210" s="172">
        <f>penilaian!B205</f>
        <v>0</v>
      </c>
      <c r="D210" s="491">
        <f>penilaian!C205</f>
        <v>0</v>
      </c>
      <c r="E210" s="172">
        <f>penilaian!D205</f>
        <v>0</v>
      </c>
      <c r="F210" s="171">
        <f>penilaian!E205</f>
        <v>0</v>
      </c>
      <c r="G210" s="184">
        <f>penilaian!F205</f>
        <v>0</v>
      </c>
      <c r="H210" s="172">
        <f>penilaian!G205</f>
        <v>0</v>
      </c>
      <c r="I210" s="172">
        <f>penilaian!H205</f>
        <v>0</v>
      </c>
      <c r="J210" s="202">
        <f>penilaian!I205</f>
        <v>0</v>
      </c>
      <c r="K210" s="157">
        <f>penilaian!J205</f>
        <v>0</v>
      </c>
      <c r="L210" s="182">
        <f>penilaian!K205</f>
        <v>0</v>
      </c>
      <c r="M210" s="186">
        <f>penilaian!L205</f>
        <v>0</v>
      </c>
      <c r="N210" s="187">
        <f>penilaian!M205</f>
        <v>0</v>
      </c>
      <c r="O210" s="61">
        <f>penilaian!N205</f>
        <v>0</v>
      </c>
      <c r="P210" s="183">
        <f>penilaian!O205</f>
        <v>0</v>
      </c>
      <c r="Q210" s="516">
        <f>penilaian!P205</f>
        <v>0</v>
      </c>
      <c r="R210" s="516">
        <f>penilaian!Q205</f>
        <v>0</v>
      </c>
      <c r="S210" s="505">
        <f>penilaian!R205</f>
        <v>0</v>
      </c>
      <c r="T210" s="505">
        <f>penilaian!S205</f>
        <v>0</v>
      </c>
      <c r="U210" s="505">
        <f>penilaian!T205</f>
        <v>0</v>
      </c>
      <c r="V210" s="503">
        <f>penilaian!U205</f>
        <v>20</v>
      </c>
      <c r="W210" s="505" t="str">
        <f>penilaian!V205</f>
        <v>Lidah Buaya</v>
      </c>
      <c r="X210" s="505">
        <f>penilaian!W205</f>
        <v>0</v>
      </c>
      <c r="Y210" s="505">
        <f>penilaian!X205</f>
        <v>81</v>
      </c>
      <c r="Z210" s="505">
        <f>penilaian!Y205</f>
        <v>0</v>
      </c>
      <c r="AA210" s="505">
        <f>penilaian!Z205</f>
        <v>0</v>
      </c>
      <c r="AB210" s="505">
        <f>penilaian!AA205</f>
        <v>0</v>
      </c>
      <c r="AC210" s="519">
        <f>penilaian!AB205</f>
        <v>0</v>
      </c>
      <c r="AD210" s="505">
        <f>penilaian!AC205</f>
        <v>0</v>
      </c>
      <c r="AE210" s="505">
        <f>penilaian!AD205</f>
        <v>0</v>
      </c>
      <c r="AF210" s="505">
        <f>penilaian!AE205</f>
        <v>0</v>
      </c>
      <c r="AG210" s="519">
        <f>penilaian!AF205</f>
        <v>0</v>
      </c>
      <c r="AH210" s="519">
        <f>penilaian!AG205</f>
        <v>0</v>
      </c>
      <c r="AI210" s="517">
        <f>penilaian!AH205</f>
        <v>0</v>
      </c>
      <c r="AJ210" s="520">
        <f>penilaian!AI205</f>
        <v>0</v>
      </c>
      <c r="AK210" s="520">
        <f>penilaian!AJ205</f>
        <v>0</v>
      </c>
      <c r="AL210" s="520">
        <f>penilaian!AK205</f>
        <v>0</v>
      </c>
      <c r="AM210" s="517">
        <f>penilaian!AL205</f>
        <v>0</v>
      </c>
      <c r="AN210" s="520">
        <f>penilaian!AM205</f>
        <v>2530</v>
      </c>
      <c r="AO210" s="520">
        <f>penilaian!AN205</f>
        <v>204930</v>
      </c>
      <c r="AP210" s="517">
        <f>penilaian!AO205</f>
        <v>0</v>
      </c>
      <c r="AQ210" s="521">
        <f>penilaian!AP205</f>
        <v>0</v>
      </c>
      <c r="AR210" s="517">
        <f>penilaian!AQ205</f>
        <v>0</v>
      </c>
      <c r="AS210" s="517">
        <f>penilaian!AR205</f>
        <v>0</v>
      </c>
      <c r="AT210" s="517">
        <f>penilaian!AS205</f>
        <v>0</v>
      </c>
      <c r="AU210" s="517">
        <f>penilaian!AT205</f>
        <v>0</v>
      </c>
      <c r="AV210" s="517">
        <f>penilaian!AU205</f>
        <v>0</v>
      </c>
      <c r="AW210" s="521">
        <f>penilaian!AV205</f>
        <v>0</v>
      </c>
      <c r="AX210" s="521">
        <f>penilaian!AW205</f>
        <v>0</v>
      </c>
    </row>
    <row r="211" spans="1:50" ht="15.75">
      <c r="B211" s="157">
        <f>penilaian!A206</f>
        <v>0</v>
      </c>
      <c r="C211" s="172">
        <f>penilaian!B206</f>
        <v>0</v>
      </c>
      <c r="D211" s="491">
        <f>penilaian!C206</f>
        <v>0</v>
      </c>
      <c r="E211" s="172">
        <f>penilaian!D206</f>
        <v>0</v>
      </c>
      <c r="F211" s="171">
        <f>penilaian!E206</f>
        <v>0</v>
      </c>
      <c r="G211" s="184">
        <f>penilaian!F206</f>
        <v>0</v>
      </c>
      <c r="H211" s="172">
        <f>penilaian!G206</f>
        <v>0</v>
      </c>
      <c r="I211" s="172">
        <f>penilaian!H206</f>
        <v>0</v>
      </c>
      <c r="J211" s="202">
        <f>penilaian!I206</f>
        <v>0</v>
      </c>
      <c r="K211" s="157">
        <f>penilaian!J206</f>
        <v>0</v>
      </c>
      <c r="L211" s="182">
        <f>penilaian!K206</f>
        <v>0</v>
      </c>
      <c r="M211" s="186">
        <f>penilaian!L206</f>
        <v>0</v>
      </c>
      <c r="N211" s="187">
        <f>penilaian!M206</f>
        <v>0</v>
      </c>
      <c r="O211" s="61">
        <f>penilaian!N206</f>
        <v>0</v>
      </c>
      <c r="P211" s="183">
        <f>penilaian!O206</f>
        <v>0</v>
      </c>
      <c r="Q211" s="516">
        <f>penilaian!P206</f>
        <v>0</v>
      </c>
      <c r="R211" s="516">
        <f>penilaian!Q206</f>
        <v>0</v>
      </c>
      <c r="S211" s="505">
        <f>penilaian!R206</f>
        <v>0</v>
      </c>
      <c r="T211" s="505">
        <f>penilaian!S206</f>
        <v>0</v>
      </c>
      <c r="U211" s="505">
        <f>penilaian!T206</f>
        <v>0</v>
      </c>
      <c r="V211" s="503">
        <f>penilaian!U206</f>
        <v>21</v>
      </c>
      <c r="W211" s="505" t="str">
        <f>penilaian!V206</f>
        <v>Kaktus</v>
      </c>
      <c r="X211" s="505">
        <f>penilaian!W206</f>
        <v>0</v>
      </c>
      <c r="Y211" s="505">
        <f>penilaian!X206</f>
        <v>0</v>
      </c>
      <c r="Z211" s="505">
        <f>penilaian!Y206</f>
        <v>10</v>
      </c>
      <c r="AA211" s="505">
        <f>penilaian!Z206</f>
        <v>0</v>
      </c>
      <c r="AB211" s="505">
        <f>penilaian!AA206</f>
        <v>0</v>
      </c>
      <c r="AC211" s="519">
        <f>penilaian!AB206</f>
        <v>0</v>
      </c>
      <c r="AD211" s="505">
        <f>penilaian!AC206</f>
        <v>0</v>
      </c>
      <c r="AE211" s="505">
        <f>penilaian!AD206</f>
        <v>0</v>
      </c>
      <c r="AF211" s="505">
        <f>penilaian!AE206</f>
        <v>0</v>
      </c>
      <c r="AG211" s="519">
        <f>penilaian!AF206</f>
        <v>0</v>
      </c>
      <c r="AH211" s="519">
        <f>penilaian!AG206</f>
        <v>0</v>
      </c>
      <c r="AI211" s="517">
        <f>penilaian!AH206</f>
        <v>0</v>
      </c>
      <c r="AJ211" s="520">
        <f>penilaian!AI206</f>
        <v>0</v>
      </c>
      <c r="AK211" s="520">
        <f>penilaian!AJ206</f>
        <v>0</v>
      </c>
      <c r="AL211" s="520">
        <f>penilaian!AK206</f>
        <v>0</v>
      </c>
      <c r="AM211" s="517">
        <f>penilaian!AL206</f>
        <v>0</v>
      </c>
      <c r="AN211" s="520">
        <f>penilaian!AM206</f>
        <v>8350</v>
      </c>
      <c r="AO211" s="520">
        <f>penilaian!AN206</f>
        <v>83500</v>
      </c>
      <c r="AP211" s="517">
        <f>penilaian!AO206</f>
        <v>0</v>
      </c>
      <c r="AQ211" s="521">
        <f>penilaian!AP206</f>
        <v>0</v>
      </c>
      <c r="AR211" s="517">
        <f>penilaian!AQ206</f>
        <v>0</v>
      </c>
      <c r="AS211" s="517">
        <f>penilaian!AR206</f>
        <v>0</v>
      </c>
      <c r="AT211" s="517">
        <f>penilaian!AS206</f>
        <v>0</v>
      </c>
      <c r="AU211" s="517">
        <f>penilaian!AT206</f>
        <v>0</v>
      </c>
      <c r="AV211" s="517">
        <f>penilaian!AU206</f>
        <v>0</v>
      </c>
      <c r="AW211" s="521">
        <f>penilaian!AV206</f>
        <v>0</v>
      </c>
      <c r="AX211" s="521">
        <f>penilaian!AW206</f>
        <v>0</v>
      </c>
    </row>
    <row r="212" spans="1:50" ht="15.75">
      <c r="B212" s="157">
        <f>penilaian!A207</f>
        <v>0</v>
      </c>
      <c r="C212" s="172">
        <f>penilaian!B207</f>
        <v>0</v>
      </c>
      <c r="D212" s="491">
        <f>penilaian!C207</f>
        <v>0</v>
      </c>
      <c r="E212" s="172">
        <f>penilaian!D207</f>
        <v>0</v>
      </c>
      <c r="F212" s="171">
        <f>penilaian!E207</f>
        <v>0</v>
      </c>
      <c r="G212" s="184">
        <f>penilaian!F207</f>
        <v>0</v>
      </c>
      <c r="H212" s="61">
        <f>penilaian!G207</f>
        <v>0</v>
      </c>
      <c r="I212" s="61">
        <f>penilaian!H207</f>
        <v>0</v>
      </c>
      <c r="J212" s="202">
        <f>penilaian!I207</f>
        <v>0</v>
      </c>
      <c r="K212" s="157">
        <f>penilaian!J207</f>
        <v>0</v>
      </c>
      <c r="L212" s="182">
        <f>penilaian!K207</f>
        <v>0</v>
      </c>
      <c r="M212" s="186">
        <f>penilaian!L207</f>
        <v>0</v>
      </c>
      <c r="N212" s="187">
        <f>penilaian!M207</f>
        <v>0</v>
      </c>
      <c r="O212" s="61">
        <f>penilaian!N207</f>
        <v>0</v>
      </c>
      <c r="P212" s="183">
        <f>penilaian!O207</f>
        <v>0</v>
      </c>
      <c r="Q212" s="516">
        <f>penilaian!P207</f>
        <v>0</v>
      </c>
      <c r="R212" s="516">
        <f>penilaian!Q207</f>
        <v>0</v>
      </c>
      <c r="S212" s="505">
        <f>penilaian!R207</f>
        <v>0</v>
      </c>
      <c r="T212" s="505">
        <f>penilaian!S207</f>
        <v>0</v>
      </c>
      <c r="U212" s="505">
        <f>penilaian!T207</f>
        <v>0</v>
      </c>
      <c r="V212" s="503">
        <f>penilaian!U207</f>
        <v>22</v>
      </c>
      <c r="W212" s="505" t="str">
        <f>penilaian!V207</f>
        <v>Kebang Deleh</v>
      </c>
      <c r="X212" s="505">
        <f>penilaian!W207</f>
        <v>0</v>
      </c>
      <c r="Y212" s="505">
        <f>penilaian!X207</f>
        <v>5</v>
      </c>
      <c r="Z212" s="505">
        <f>penilaian!Y207</f>
        <v>0</v>
      </c>
      <c r="AA212" s="505">
        <f>penilaian!Z207</f>
        <v>0</v>
      </c>
      <c r="AB212" s="505">
        <f>penilaian!AA207</f>
        <v>0</v>
      </c>
      <c r="AC212" s="519">
        <f>penilaian!AB207</f>
        <v>0</v>
      </c>
      <c r="AD212" s="505">
        <f>penilaian!AC207</f>
        <v>0</v>
      </c>
      <c r="AE212" s="505">
        <f>penilaian!AD207</f>
        <v>0</v>
      </c>
      <c r="AF212" s="505">
        <f>penilaian!AE207</f>
        <v>0</v>
      </c>
      <c r="AG212" s="519">
        <f>penilaian!AF207</f>
        <v>0</v>
      </c>
      <c r="AH212" s="519">
        <f>penilaian!AG207</f>
        <v>0</v>
      </c>
      <c r="AI212" s="517">
        <f>penilaian!AH207</f>
        <v>0</v>
      </c>
      <c r="AJ212" s="520">
        <f>penilaian!AI207</f>
        <v>0</v>
      </c>
      <c r="AK212" s="520">
        <f>penilaian!AJ207</f>
        <v>0</v>
      </c>
      <c r="AL212" s="520">
        <f>penilaian!AK207</f>
        <v>0</v>
      </c>
      <c r="AM212" s="517">
        <f>penilaian!AL207</f>
        <v>0</v>
      </c>
      <c r="AN212" s="520">
        <f>penilaian!AM207</f>
        <v>0</v>
      </c>
      <c r="AO212" s="520">
        <f>penilaian!AN207</f>
        <v>0</v>
      </c>
      <c r="AP212" s="517">
        <f>penilaian!AO207</f>
        <v>0</v>
      </c>
      <c r="AQ212" s="521">
        <f>penilaian!AP207</f>
        <v>0</v>
      </c>
      <c r="AR212" s="517">
        <f>penilaian!AQ207</f>
        <v>0</v>
      </c>
      <c r="AS212" s="517">
        <f>penilaian!AR207</f>
        <v>0</v>
      </c>
      <c r="AT212" s="517">
        <f>penilaian!AS207</f>
        <v>0</v>
      </c>
      <c r="AU212" s="517">
        <f>penilaian!AT207</f>
        <v>0</v>
      </c>
      <c r="AV212" s="517">
        <f>penilaian!AU207</f>
        <v>0</v>
      </c>
      <c r="AW212" s="521">
        <f>penilaian!AV207</f>
        <v>0</v>
      </c>
      <c r="AX212" s="521">
        <f>penilaian!AW207</f>
        <v>0</v>
      </c>
    </row>
    <row r="213" spans="1:50" ht="15.75">
      <c r="B213" s="157">
        <f>penilaian!A208</f>
        <v>0</v>
      </c>
      <c r="C213" s="172">
        <f>penilaian!B208</f>
        <v>0</v>
      </c>
      <c r="D213" s="492">
        <f>penilaian!C208</f>
        <v>0</v>
      </c>
      <c r="E213" s="172">
        <f>penilaian!D208</f>
        <v>0</v>
      </c>
      <c r="F213" s="171">
        <f>penilaian!E208</f>
        <v>0</v>
      </c>
      <c r="G213" s="184">
        <f>penilaian!F208</f>
        <v>0</v>
      </c>
      <c r="H213" s="61">
        <f>penilaian!G208</f>
        <v>0</v>
      </c>
      <c r="I213" s="61">
        <f>penilaian!H208</f>
        <v>0</v>
      </c>
      <c r="J213" s="202">
        <f>penilaian!I208</f>
        <v>0</v>
      </c>
      <c r="K213" s="157">
        <f>penilaian!J208</f>
        <v>0</v>
      </c>
      <c r="L213" s="182">
        <f>penilaian!K208</f>
        <v>0</v>
      </c>
      <c r="M213" s="186">
        <f>penilaian!L208</f>
        <v>0</v>
      </c>
      <c r="N213" s="187">
        <f>penilaian!M208</f>
        <v>0</v>
      </c>
      <c r="O213" s="61">
        <f>penilaian!N208</f>
        <v>0</v>
      </c>
      <c r="P213" s="183">
        <f>penilaian!O208</f>
        <v>0</v>
      </c>
      <c r="Q213" s="516">
        <f>penilaian!P208</f>
        <v>0</v>
      </c>
      <c r="R213" s="516">
        <f>penilaian!Q208</f>
        <v>0</v>
      </c>
      <c r="S213" s="505">
        <f>penilaian!R208</f>
        <v>0</v>
      </c>
      <c r="T213" s="505">
        <f>penilaian!S208</f>
        <v>0</v>
      </c>
      <c r="U213" s="505">
        <f>penilaian!T208</f>
        <v>0</v>
      </c>
      <c r="V213" s="503">
        <f>penilaian!U208</f>
        <v>23</v>
      </c>
      <c r="W213" s="505" t="str">
        <f>penilaian!V208</f>
        <v>Kingkong</v>
      </c>
      <c r="X213" s="505">
        <f>penilaian!W208</f>
        <v>0</v>
      </c>
      <c r="Y213" s="505">
        <f>penilaian!X208</f>
        <v>0</v>
      </c>
      <c r="Z213" s="505">
        <f>penilaian!Y208</f>
        <v>12</v>
      </c>
      <c r="AA213" s="505">
        <f>penilaian!Z208</f>
        <v>0</v>
      </c>
      <c r="AB213" s="505">
        <f>penilaian!AA208</f>
        <v>0</v>
      </c>
      <c r="AC213" s="519">
        <f>penilaian!AB208</f>
        <v>0</v>
      </c>
      <c r="AD213" s="505">
        <f>penilaian!AC208</f>
        <v>0</v>
      </c>
      <c r="AE213" s="505">
        <f>penilaian!AD208</f>
        <v>0</v>
      </c>
      <c r="AF213" s="505">
        <f>penilaian!AE208</f>
        <v>0</v>
      </c>
      <c r="AG213" s="519">
        <f>penilaian!AF208</f>
        <v>0</v>
      </c>
      <c r="AH213" s="519">
        <f>penilaian!AG208</f>
        <v>0</v>
      </c>
      <c r="AI213" s="517">
        <f>penilaian!AH208</f>
        <v>0</v>
      </c>
      <c r="AJ213" s="520">
        <f>penilaian!AI208</f>
        <v>0</v>
      </c>
      <c r="AK213" s="520">
        <f>penilaian!AJ208</f>
        <v>0</v>
      </c>
      <c r="AL213" s="520">
        <f>penilaian!AK208</f>
        <v>0</v>
      </c>
      <c r="AM213" s="517">
        <f>penilaian!AL208</f>
        <v>0</v>
      </c>
      <c r="AN213" s="520">
        <f>penilaian!AM208</f>
        <v>470</v>
      </c>
      <c r="AO213" s="520">
        <f>penilaian!AN208</f>
        <v>5640</v>
      </c>
      <c r="AP213" s="517">
        <f>penilaian!AO208</f>
        <v>0</v>
      </c>
      <c r="AQ213" s="521">
        <f>penilaian!AP208</f>
        <v>0</v>
      </c>
      <c r="AR213" s="517">
        <f>penilaian!AQ208</f>
        <v>0</v>
      </c>
      <c r="AS213" s="517">
        <f>penilaian!AR208</f>
        <v>0</v>
      </c>
      <c r="AT213" s="517">
        <f>penilaian!AS208</f>
        <v>0</v>
      </c>
      <c r="AU213" s="517">
        <f>penilaian!AT208</f>
        <v>0</v>
      </c>
      <c r="AV213" s="517">
        <f>penilaian!AU208</f>
        <v>0</v>
      </c>
      <c r="AW213" s="521">
        <f>penilaian!AV208</f>
        <v>0</v>
      </c>
      <c r="AX213" s="521">
        <f>penilaian!AW208</f>
        <v>0</v>
      </c>
    </row>
    <row r="214" spans="1:50" ht="15.75">
      <c r="B214" s="157">
        <f>penilaian!A209</f>
        <v>0</v>
      </c>
      <c r="C214" s="172">
        <f>penilaian!B209</f>
        <v>0</v>
      </c>
      <c r="D214" s="492">
        <f>penilaian!C209</f>
        <v>0</v>
      </c>
      <c r="E214" s="172">
        <f>penilaian!D209</f>
        <v>0</v>
      </c>
      <c r="F214" s="171">
        <f>penilaian!E209</f>
        <v>0</v>
      </c>
      <c r="G214" s="184">
        <f>penilaian!F209</f>
        <v>0</v>
      </c>
      <c r="H214" s="61">
        <f>penilaian!G209</f>
        <v>0</v>
      </c>
      <c r="I214" s="61">
        <f>penilaian!H209</f>
        <v>0</v>
      </c>
      <c r="J214" s="202">
        <f>penilaian!I209</f>
        <v>0</v>
      </c>
      <c r="K214" s="157">
        <f>penilaian!J209</f>
        <v>0</v>
      </c>
      <c r="L214" s="182">
        <f>penilaian!K209</f>
        <v>0</v>
      </c>
      <c r="M214" s="186">
        <f>penilaian!L209</f>
        <v>0</v>
      </c>
      <c r="N214" s="187">
        <f>penilaian!M209</f>
        <v>0</v>
      </c>
      <c r="O214" s="61">
        <f>penilaian!N209</f>
        <v>0</v>
      </c>
      <c r="P214" s="183">
        <f>penilaian!O209</f>
        <v>0</v>
      </c>
      <c r="Q214" s="516">
        <f>penilaian!P209</f>
        <v>0</v>
      </c>
      <c r="R214" s="516">
        <f>penilaian!Q209</f>
        <v>0</v>
      </c>
      <c r="S214" s="505">
        <f>penilaian!R209</f>
        <v>0</v>
      </c>
      <c r="T214" s="505">
        <f>penilaian!S209</f>
        <v>0</v>
      </c>
      <c r="U214" s="505">
        <f>penilaian!T209</f>
        <v>0</v>
      </c>
      <c r="V214" s="503">
        <f>penilaian!U209</f>
        <v>24</v>
      </c>
      <c r="W214" s="519" t="str">
        <f>penilaian!V209</f>
        <v>Sore Isuk</v>
      </c>
      <c r="X214" s="505">
        <f>penilaian!W209</f>
        <v>0</v>
      </c>
      <c r="Y214" s="505">
        <f>penilaian!X209</f>
        <v>5</v>
      </c>
      <c r="Z214" s="505">
        <f>penilaian!Y209</f>
        <v>0</v>
      </c>
      <c r="AA214" s="505">
        <f>penilaian!Z209</f>
        <v>0</v>
      </c>
      <c r="AB214" s="505">
        <f>penilaian!AA209</f>
        <v>0</v>
      </c>
      <c r="AC214" s="519">
        <f>penilaian!AB209</f>
        <v>0</v>
      </c>
      <c r="AD214" s="505">
        <f>penilaian!AC209</f>
        <v>0</v>
      </c>
      <c r="AE214" s="505">
        <f>penilaian!AD209</f>
        <v>0</v>
      </c>
      <c r="AF214" s="505">
        <f>penilaian!AE209</f>
        <v>0</v>
      </c>
      <c r="AG214" s="519">
        <f>penilaian!AF209</f>
        <v>0</v>
      </c>
      <c r="AH214" s="519">
        <f>penilaian!AG209</f>
        <v>0</v>
      </c>
      <c r="AI214" s="517">
        <f>penilaian!AH209</f>
        <v>0</v>
      </c>
      <c r="AJ214" s="520">
        <f>penilaian!AI209</f>
        <v>0</v>
      </c>
      <c r="AK214" s="520">
        <f>penilaian!AJ209</f>
        <v>0</v>
      </c>
      <c r="AL214" s="520">
        <f>penilaian!AK209</f>
        <v>0</v>
      </c>
      <c r="AM214" s="517">
        <f>penilaian!AL209</f>
        <v>0</v>
      </c>
      <c r="AN214" s="520">
        <f>penilaian!AM209</f>
        <v>1155</v>
      </c>
      <c r="AO214" s="520">
        <f>penilaian!AN209</f>
        <v>5775</v>
      </c>
      <c r="AP214" s="517">
        <f>penilaian!AO209</f>
        <v>0</v>
      </c>
      <c r="AQ214" s="521">
        <f>penilaian!AP209</f>
        <v>0</v>
      </c>
      <c r="AR214" s="517">
        <f>penilaian!AQ209</f>
        <v>0</v>
      </c>
      <c r="AS214" s="517">
        <f>penilaian!AR209</f>
        <v>0</v>
      </c>
      <c r="AT214" s="517">
        <f>penilaian!AS209</f>
        <v>0</v>
      </c>
      <c r="AU214" s="517">
        <f>penilaian!AT209</f>
        <v>0</v>
      </c>
      <c r="AV214" s="517">
        <f>penilaian!AU209</f>
        <v>0</v>
      </c>
      <c r="AW214" s="521">
        <f>penilaian!AV209</f>
        <v>0</v>
      </c>
      <c r="AX214" s="521">
        <f>penilaian!AW209</f>
        <v>0</v>
      </c>
    </row>
    <row r="215" spans="1:50" ht="15.75">
      <c r="B215" s="157">
        <f>penilaian!A210</f>
        <v>0</v>
      </c>
      <c r="C215" s="172">
        <f>penilaian!B210</f>
        <v>0</v>
      </c>
      <c r="D215" s="492">
        <f>penilaian!C210</f>
        <v>0</v>
      </c>
      <c r="E215" s="172">
        <f>penilaian!D210</f>
        <v>0</v>
      </c>
      <c r="F215" s="171">
        <f>penilaian!E210</f>
        <v>0</v>
      </c>
      <c r="G215" s="184">
        <f>penilaian!F210</f>
        <v>0</v>
      </c>
      <c r="H215" s="61">
        <f>penilaian!G210</f>
        <v>0</v>
      </c>
      <c r="I215" s="61">
        <f>penilaian!H210</f>
        <v>0</v>
      </c>
      <c r="J215" s="202">
        <f>penilaian!I210</f>
        <v>0</v>
      </c>
      <c r="K215" s="157">
        <f>penilaian!J210</f>
        <v>0</v>
      </c>
      <c r="L215" s="182">
        <f>penilaian!K210</f>
        <v>0</v>
      </c>
      <c r="M215" s="186">
        <f>penilaian!L210</f>
        <v>0</v>
      </c>
      <c r="N215" s="187">
        <f>penilaian!M210</f>
        <v>0</v>
      </c>
      <c r="O215" s="61">
        <f>penilaian!N210</f>
        <v>0</v>
      </c>
      <c r="P215" s="183">
        <f>penilaian!O210</f>
        <v>0</v>
      </c>
      <c r="Q215" s="516">
        <f>penilaian!P210</f>
        <v>0</v>
      </c>
      <c r="R215" s="516">
        <f>penilaian!Q210</f>
        <v>0</v>
      </c>
      <c r="S215" s="505">
        <f>penilaian!R210</f>
        <v>0</v>
      </c>
      <c r="T215" s="505">
        <f>penilaian!S210</f>
        <v>0</v>
      </c>
      <c r="U215" s="505">
        <f>penilaian!T210</f>
        <v>0</v>
      </c>
      <c r="V215" s="503">
        <f>penilaian!U210</f>
        <v>0</v>
      </c>
      <c r="W215" s="505" t="str">
        <f>penilaian!V210</f>
        <v>Sore Isuk</v>
      </c>
      <c r="X215" s="505">
        <f>penilaian!W210</f>
        <v>0</v>
      </c>
      <c r="Y215" s="505">
        <f>penilaian!X210</f>
        <v>0</v>
      </c>
      <c r="Z215" s="505">
        <f>penilaian!Y210</f>
        <v>25</v>
      </c>
      <c r="AA215" s="505">
        <f>penilaian!Z210</f>
        <v>0</v>
      </c>
      <c r="AB215" s="505">
        <f>penilaian!AA210</f>
        <v>0</v>
      </c>
      <c r="AC215" s="519">
        <f>penilaian!AB210</f>
        <v>0</v>
      </c>
      <c r="AD215" s="505">
        <f>penilaian!AC210</f>
        <v>0</v>
      </c>
      <c r="AE215" s="505">
        <f>penilaian!AD210</f>
        <v>0</v>
      </c>
      <c r="AF215" s="505">
        <f>penilaian!AE210</f>
        <v>0</v>
      </c>
      <c r="AG215" s="519">
        <f>penilaian!AF210</f>
        <v>0</v>
      </c>
      <c r="AH215" s="519">
        <f>penilaian!AG210</f>
        <v>0</v>
      </c>
      <c r="AI215" s="517">
        <f>penilaian!AH210</f>
        <v>0</v>
      </c>
      <c r="AJ215" s="520">
        <f>penilaian!AI210</f>
        <v>0</v>
      </c>
      <c r="AK215" s="520">
        <f>penilaian!AJ210</f>
        <v>0</v>
      </c>
      <c r="AL215" s="520">
        <f>penilaian!AK210</f>
        <v>0</v>
      </c>
      <c r="AM215" s="517">
        <f>penilaian!AL210</f>
        <v>0</v>
      </c>
      <c r="AN215" s="520">
        <f>penilaian!AM210</f>
        <v>850</v>
      </c>
      <c r="AO215" s="520">
        <f>penilaian!AN210</f>
        <v>21250</v>
      </c>
      <c r="AP215" s="517">
        <f>penilaian!AO210</f>
        <v>0</v>
      </c>
      <c r="AQ215" s="521">
        <f>penilaian!AP210</f>
        <v>0</v>
      </c>
      <c r="AR215" s="517">
        <f>penilaian!AQ210</f>
        <v>0</v>
      </c>
      <c r="AS215" s="517">
        <f>penilaian!AR210</f>
        <v>0</v>
      </c>
      <c r="AT215" s="517">
        <f>penilaian!AS210</f>
        <v>0</v>
      </c>
      <c r="AU215" s="517">
        <f>penilaian!AT210</f>
        <v>0</v>
      </c>
      <c r="AV215" s="517">
        <f>penilaian!AU210</f>
        <v>0</v>
      </c>
      <c r="AW215" s="521">
        <f>penilaian!AV210</f>
        <v>0</v>
      </c>
      <c r="AX215" s="521">
        <f>penilaian!AW210</f>
        <v>0</v>
      </c>
    </row>
    <row r="216" spans="1:50" ht="15.75">
      <c r="B216" s="157">
        <f>penilaian!A211</f>
        <v>0</v>
      </c>
      <c r="C216" s="172">
        <f>penilaian!B211</f>
        <v>0</v>
      </c>
      <c r="D216" s="492">
        <f>penilaian!C211</f>
        <v>0</v>
      </c>
      <c r="E216" s="172">
        <f>penilaian!D211</f>
        <v>0</v>
      </c>
      <c r="F216" s="171">
        <f>penilaian!E211</f>
        <v>0</v>
      </c>
      <c r="G216" s="184">
        <f>penilaian!F211</f>
        <v>0</v>
      </c>
      <c r="H216" s="61">
        <f>penilaian!G211</f>
        <v>0</v>
      </c>
      <c r="I216" s="61">
        <f>penilaian!H211</f>
        <v>0</v>
      </c>
      <c r="J216" s="202">
        <f>penilaian!I211</f>
        <v>0</v>
      </c>
      <c r="K216" s="157">
        <f>penilaian!J211</f>
        <v>0</v>
      </c>
      <c r="L216" s="182">
        <f>penilaian!K211</f>
        <v>0</v>
      </c>
      <c r="M216" s="186">
        <f>penilaian!L211</f>
        <v>0</v>
      </c>
      <c r="N216" s="187">
        <f>penilaian!M211</f>
        <v>0</v>
      </c>
      <c r="O216" s="61">
        <f>penilaian!N211</f>
        <v>0</v>
      </c>
      <c r="P216" s="183">
        <f>penilaian!O211</f>
        <v>0</v>
      </c>
      <c r="Q216" s="516">
        <f>penilaian!P211</f>
        <v>0</v>
      </c>
      <c r="R216" s="516">
        <f>penilaian!Q211</f>
        <v>0</v>
      </c>
      <c r="S216" s="505">
        <f>penilaian!R211</f>
        <v>0</v>
      </c>
      <c r="T216" s="505">
        <f>penilaian!S211</f>
        <v>0</v>
      </c>
      <c r="U216" s="505">
        <f>penilaian!T211</f>
        <v>0</v>
      </c>
      <c r="V216" s="503">
        <f>penilaian!U211</f>
        <v>25</v>
      </c>
      <c r="W216" s="505" t="str">
        <f>penilaian!V211</f>
        <v>Bakung</v>
      </c>
      <c r="X216" s="505">
        <f>penilaian!W211</f>
        <v>0</v>
      </c>
      <c r="Y216" s="505">
        <f>penilaian!X211</f>
        <v>0</v>
      </c>
      <c r="Z216" s="505">
        <f>penilaian!Y211</f>
        <v>5</v>
      </c>
      <c r="AA216" s="505">
        <f>penilaian!Z211</f>
        <v>0</v>
      </c>
      <c r="AB216" s="505">
        <f>penilaian!AA211</f>
        <v>0</v>
      </c>
      <c r="AC216" s="519">
        <f>penilaian!AB211</f>
        <v>0</v>
      </c>
      <c r="AD216" s="505">
        <f>penilaian!AC211</f>
        <v>0</v>
      </c>
      <c r="AE216" s="505">
        <f>penilaian!AD211</f>
        <v>0</v>
      </c>
      <c r="AF216" s="505">
        <f>penilaian!AE211</f>
        <v>0</v>
      </c>
      <c r="AG216" s="519">
        <f>penilaian!AF211</f>
        <v>0</v>
      </c>
      <c r="AH216" s="519">
        <f>penilaian!AG211</f>
        <v>0</v>
      </c>
      <c r="AI216" s="517">
        <f>penilaian!AH211</f>
        <v>0</v>
      </c>
      <c r="AJ216" s="520">
        <f>penilaian!AI211</f>
        <v>0</v>
      </c>
      <c r="AK216" s="517">
        <f>penilaian!AJ211</f>
        <v>0</v>
      </c>
      <c r="AL216" s="517">
        <f>penilaian!AK211</f>
        <v>0</v>
      </c>
      <c r="AM216" s="517">
        <f>penilaian!AL211</f>
        <v>0</v>
      </c>
      <c r="AN216" s="520">
        <f>penilaian!AM211</f>
        <v>450</v>
      </c>
      <c r="AO216" s="520">
        <f>penilaian!AN211</f>
        <v>2250</v>
      </c>
      <c r="AP216" s="517">
        <f>penilaian!AO211</f>
        <v>0</v>
      </c>
      <c r="AQ216" s="521">
        <f>penilaian!AP211</f>
        <v>0</v>
      </c>
      <c r="AR216" s="517">
        <f>penilaian!AQ211</f>
        <v>0</v>
      </c>
      <c r="AS216" s="517">
        <f>penilaian!AR211</f>
        <v>0</v>
      </c>
      <c r="AT216" s="517">
        <f>penilaian!AS211</f>
        <v>0</v>
      </c>
      <c r="AU216" s="517">
        <f>penilaian!AT211</f>
        <v>0</v>
      </c>
      <c r="AV216" s="517">
        <f>penilaian!AU211</f>
        <v>0</v>
      </c>
      <c r="AW216" s="521">
        <f>penilaian!AV211</f>
        <v>0</v>
      </c>
      <c r="AX216" s="521">
        <f>penilaian!AW211</f>
        <v>0</v>
      </c>
    </row>
    <row r="217" spans="1:50" ht="15.75">
      <c r="A217" s="288">
        <v>1</v>
      </c>
      <c r="B217" s="157">
        <f>penilaian!A212</f>
        <v>0</v>
      </c>
      <c r="C217" s="172">
        <f>penilaian!B212</f>
        <v>0</v>
      </c>
      <c r="D217" s="492">
        <f>penilaian!C212</f>
        <v>0</v>
      </c>
      <c r="E217" s="172">
        <f>penilaian!D212</f>
        <v>0</v>
      </c>
      <c r="F217" s="171">
        <f>penilaian!E212</f>
        <v>0</v>
      </c>
      <c r="G217" s="184">
        <f>penilaian!F212</f>
        <v>0</v>
      </c>
      <c r="H217" s="61">
        <f>penilaian!G212</f>
        <v>0</v>
      </c>
      <c r="I217" s="61">
        <f>penilaian!H212</f>
        <v>0</v>
      </c>
      <c r="J217" s="202">
        <f>penilaian!I212</f>
        <v>0</v>
      </c>
      <c r="K217" s="157">
        <f>penilaian!J212</f>
        <v>0</v>
      </c>
      <c r="L217" s="182">
        <f>penilaian!K212</f>
        <v>0</v>
      </c>
      <c r="M217" s="186">
        <f>penilaian!L212</f>
        <v>0</v>
      </c>
      <c r="N217" s="187">
        <f>penilaian!M212</f>
        <v>0</v>
      </c>
      <c r="O217" s="61">
        <f>penilaian!N212</f>
        <v>0</v>
      </c>
      <c r="P217" s="183">
        <f>penilaian!O212</f>
        <v>0</v>
      </c>
      <c r="Q217" s="516">
        <f>penilaian!P212</f>
        <v>0</v>
      </c>
      <c r="R217" s="516">
        <f>penilaian!Q212</f>
        <v>0</v>
      </c>
      <c r="S217" s="505">
        <f>penilaian!R212</f>
        <v>0</v>
      </c>
      <c r="T217" s="505">
        <f>penilaian!S212</f>
        <v>0</v>
      </c>
      <c r="U217" s="505">
        <f>penilaian!T212</f>
        <v>0</v>
      </c>
      <c r="V217" s="503">
        <f>penilaian!U212</f>
        <v>0</v>
      </c>
      <c r="W217" s="505">
        <f>penilaian!V212</f>
        <v>0</v>
      </c>
      <c r="X217" s="505">
        <f>penilaian!W212</f>
        <v>0</v>
      </c>
      <c r="Y217" s="505">
        <f>penilaian!X212</f>
        <v>0</v>
      </c>
      <c r="Z217" s="505">
        <f>penilaian!Y212</f>
        <v>0</v>
      </c>
      <c r="AA217" s="505">
        <f>penilaian!Z212</f>
        <v>0</v>
      </c>
      <c r="AB217" s="505">
        <f>penilaian!AA212</f>
        <v>0</v>
      </c>
      <c r="AC217" s="519">
        <f>penilaian!AB212</f>
        <v>0</v>
      </c>
      <c r="AD217" s="505">
        <f>penilaian!AC212</f>
        <v>0</v>
      </c>
      <c r="AE217" s="505">
        <f>penilaian!AD212</f>
        <v>0</v>
      </c>
      <c r="AF217" s="505">
        <f>penilaian!AE212</f>
        <v>0</v>
      </c>
      <c r="AG217" s="519">
        <f>penilaian!AF212</f>
        <v>0</v>
      </c>
      <c r="AH217" s="519">
        <f>penilaian!AG212</f>
        <v>0</v>
      </c>
      <c r="AI217" s="517">
        <f>penilaian!AH212</f>
        <v>0</v>
      </c>
      <c r="AJ217" s="520">
        <f>penilaian!AI212</f>
        <v>0</v>
      </c>
      <c r="AK217" s="517">
        <f>penilaian!AJ212</f>
        <v>0</v>
      </c>
      <c r="AL217" s="517">
        <f>penilaian!AK212</f>
        <v>0</v>
      </c>
      <c r="AM217" s="517">
        <f>penilaian!AL212</f>
        <v>0</v>
      </c>
      <c r="AN217" s="520">
        <f>penilaian!AM212</f>
        <v>0</v>
      </c>
      <c r="AO217" s="520">
        <f>penilaian!AN212</f>
        <v>0</v>
      </c>
      <c r="AP217" s="517">
        <f>penilaian!AO212</f>
        <v>0</v>
      </c>
      <c r="AQ217" s="521">
        <f>penilaian!AP212</f>
        <v>0</v>
      </c>
      <c r="AR217" s="517">
        <f>penilaian!AQ212</f>
        <v>0</v>
      </c>
      <c r="AS217" s="517">
        <f>penilaian!AR212</f>
        <v>0</v>
      </c>
      <c r="AT217" s="517">
        <f>penilaian!AS212</f>
        <v>0</v>
      </c>
      <c r="AU217" s="517">
        <f>penilaian!AT212</f>
        <v>0</v>
      </c>
      <c r="AV217" s="517">
        <f>penilaian!AU212</f>
        <v>0</v>
      </c>
      <c r="AW217" s="521">
        <f>penilaian!AV212</f>
        <v>0</v>
      </c>
      <c r="AX217" s="521">
        <f>penilaian!AW212</f>
        <v>0</v>
      </c>
    </row>
    <row r="218" spans="1:50" ht="47.25">
      <c r="B218" s="157">
        <f>penilaian!A213</f>
        <v>10</v>
      </c>
      <c r="C218" s="172" t="str">
        <f>penilaian!B213</f>
        <v>a.</v>
      </c>
      <c r="D218" s="492" t="str">
        <f>penilaian!C213</f>
        <v>ELIAH</v>
      </c>
      <c r="E218" s="172">
        <f>penilaian!D213</f>
        <v>0</v>
      </c>
      <c r="F218" s="171">
        <f>penilaian!E213</f>
        <v>0</v>
      </c>
      <c r="G218" s="184" t="str">
        <f>penilaian!F213</f>
        <v>00010</v>
      </c>
      <c r="H218" s="61" t="str">
        <f>penilaian!G213</f>
        <v>a.</v>
      </c>
      <c r="I218" s="61" t="str">
        <f>penilaian!H213</f>
        <v>Blok Sukamelang</v>
      </c>
      <c r="J218" s="202">
        <f>penilaian!I213</f>
        <v>445</v>
      </c>
      <c r="K218" s="157" t="str">
        <f>penilaian!J213</f>
        <v>TMA</v>
      </c>
      <c r="L218" s="182" t="str">
        <f>penilaian!K213</f>
        <v>SPPT No. 32.12.140.006.047-0060.0 a.n TARMIN ELIAH</v>
      </c>
      <c r="M218" s="186" t="str">
        <f>penilaian!L213</f>
        <v>-</v>
      </c>
      <c r="N218" s="187" t="str">
        <f>penilaian!M213</f>
        <v>-</v>
      </c>
      <c r="O218" s="61" t="str">
        <f>penilaian!N213</f>
        <v>a.</v>
      </c>
      <c r="P218" s="183" t="str">
        <f>penilaian!O213</f>
        <v>Bangunan Permanen</v>
      </c>
      <c r="Q218" s="516">
        <f>penilaian!P213</f>
        <v>0</v>
      </c>
      <c r="R218" s="516">
        <f>penilaian!Q213</f>
        <v>63.75</v>
      </c>
      <c r="S218" s="505" t="str">
        <f>penilaian!R213</f>
        <v>a.</v>
      </c>
      <c r="T218" s="505" t="str">
        <f>penilaian!S213</f>
        <v>Tahunan</v>
      </c>
      <c r="U218" s="505">
        <f>penilaian!T213</f>
        <v>6</v>
      </c>
      <c r="V218" s="503">
        <f>penilaian!U213</f>
        <v>1</v>
      </c>
      <c r="W218" s="505" t="str">
        <f>penilaian!V213</f>
        <v>JATI</v>
      </c>
      <c r="X218" s="505">
        <f>penilaian!W213</f>
        <v>5</v>
      </c>
      <c r="Y218" s="505">
        <f>penilaian!X213</f>
        <v>0</v>
      </c>
      <c r="Z218" s="505">
        <f>penilaian!Y213</f>
        <v>0</v>
      </c>
      <c r="AA218" s="505">
        <f>penilaian!Z213</f>
        <v>5</v>
      </c>
      <c r="AB218" s="505">
        <f>penilaian!AA213</f>
        <v>0</v>
      </c>
      <c r="AC218" s="519">
        <f>penilaian!AB213</f>
        <v>0</v>
      </c>
      <c r="AD218" s="505">
        <f>penilaian!AC213</f>
        <v>0</v>
      </c>
      <c r="AE218" s="505">
        <f>penilaian!AD213</f>
        <v>0</v>
      </c>
      <c r="AF218" s="505">
        <f>penilaian!AE213</f>
        <v>0</v>
      </c>
      <c r="AG218" s="519">
        <f>penilaian!AF213</f>
        <v>0</v>
      </c>
      <c r="AH218" s="519">
        <f>penilaian!AG213</f>
        <v>0</v>
      </c>
      <c r="AI218" s="517">
        <f>penilaian!AH213</f>
        <v>470000</v>
      </c>
      <c r="AJ218" s="520">
        <f>penilaian!AI213</f>
        <v>209150000</v>
      </c>
      <c r="AK218" s="517">
        <f>penilaian!AJ213</f>
        <v>2530000</v>
      </c>
      <c r="AL218" s="517">
        <f>penilaian!AK213</f>
        <v>137094375</v>
      </c>
      <c r="AM218" s="517">
        <f>penilaian!AL213</f>
        <v>153870925</v>
      </c>
      <c r="AN218" s="520">
        <f>penilaian!AM213</f>
        <v>225000</v>
      </c>
      <c r="AO218" s="517">
        <f>penilaian!AN213</f>
        <v>1125000</v>
      </c>
      <c r="AP218" s="517">
        <f>penilaian!AO213</f>
        <v>7677455</v>
      </c>
      <c r="AQ218" s="521">
        <f>penilaian!AP213</f>
        <v>370698380</v>
      </c>
      <c r="AR218" s="517">
        <f>penilaian!AQ213</f>
        <v>0</v>
      </c>
      <c r="AS218" s="517">
        <f>penilaian!AR213</f>
        <v>51936656.25</v>
      </c>
      <c r="AT218" s="517">
        <f>penilaian!AS213</f>
        <v>3462443.75</v>
      </c>
      <c r="AU218" s="517">
        <f>penilaian!AT213</f>
        <v>17312218.75</v>
      </c>
      <c r="AV218" s="517">
        <f>penilaian!AU213</f>
        <v>1731221.875</v>
      </c>
      <c r="AW218" s="521">
        <f>penilaian!AV213</f>
        <v>74442540.625</v>
      </c>
      <c r="AX218" s="521">
        <f>penilaian!AW213</f>
        <v>445141000</v>
      </c>
    </row>
    <row r="219" spans="1:50" ht="15.75">
      <c r="B219" s="197">
        <f>penilaian!A214</f>
        <v>0</v>
      </c>
      <c r="C219" s="170" t="str">
        <f>penilaian!B214</f>
        <v>b.</v>
      </c>
      <c r="D219" s="491" t="str">
        <f>penilaian!C214</f>
        <v>Majalengka, 14-12-1978</v>
      </c>
      <c r="E219" s="170">
        <f>penilaian!D214</f>
        <v>0</v>
      </c>
      <c r="F219" s="172">
        <f>penilaian!E214</f>
        <v>0</v>
      </c>
      <c r="G219" s="203">
        <f>penilaian!F214</f>
        <v>0</v>
      </c>
      <c r="H219" s="170" t="str">
        <f>penilaian!G214</f>
        <v>b.</v>
      </c>
      <c r="I219" s="171" t="str">
        <f>penilaian!H214</f>
        <v>Babakan</v>
      </c>
      <c r="J219" s="203">
        <f>penilaian!I214</f>
        <v>0</v>
      </c>
      <c r="K219" s="198">
        <f>penilaian!J214</f>
        <v>0</v>
      </c>
      <c r="L219" s="204">
        <f>penilaian!K214</f>
        <v>0</v>
      </c>
      <c r="M219" s="172">
        <f>penilaian!L214</f>
        <v>0</v>
      </c>
      <c r="N219" s="198">
        <f>penilaian!M214</f>
        <v>0</v>
      </c>
      <c r="O219" s="172" t="str">
        <f>penilaian!N214</f>
        <v>b.</v>
      </c>
      <c r="P219" s="171" t="str">
        <f>penilaian!O214</f>
        <v>Teras Permanen</v>
      </c>
      <c r="Q219" s="526">
        <f>penilaian!P214</f>
        <v>0</v>
      </c>
      <c r="R219" s="526">
        <f>penilaian!Q214</f>
        <v>15.06</v>
      </c>
      <c r="S219" s="506">
        <f>penilaian!R214</f>
        <v>0</v>
      </c>
      <c r="T219" s="506">
        <f>penilaian!S214</f>
        <v>0</v>
      </c>
      <c r="U219" s="506">
        <f>penilaian!T214</f>
        <v>0</v>
      </c>
      <c r="V219" s="506">
        <f>penilaian!U214</f>
        <v>0</v>
      </c>
      <c r="W219" s="506" t="str">
        <f>penilaian!V214</f>
        <v>JATI</v>
      </c>
      <c r="X219" s="506">
        <f>penilaian!W214</f>
        <v>0</v>
      </c>
      <c r="Y219" s="527">
        <f>penilaian!X214</f>
        <v>10</v>
      </c>
      <c r="Z219" s="527">
        <f>penilaian!Y214</f>
        <v>0</v>
      </c>
      <c r="AA219" s="506">
        <f>penilaian!Z214</f>
        <v>10</v>
      </c>
      <c r="AB219" s="506">
        <f>penilaian!AA214</f>
        <v>0</v>
      </c>
      <c r="AC219" s="506">
        <f>penilaian!AB214</f>
        <v>0</v>
      </c>
      <c r="AD219" s="506">
        <f>penilaian!AC214</f>
        <v>0</v>
      </c>
      <c r="AE219" s="506">
        <f>penilaian!AD214</f>
        <v>0</v>
      </c>
      <c r="AF219" s="506">
        <f>penilaian!AE214</f>
        <v>0</v>
      </c>
      <c r="AG219" s="506">
        <f>penilaian!AF214</f>
        <v>0</v>
      </c>
      <c r="AH219" s="506">
        <f>penilaian!AG214</f>
        <v>0</v>
      </c>
      <c r="AI219" s="517">
        <f>penilaian!AH214</f>
        <v>0</v>
      </c>
      <c r="AJ219" s="520">
        <f>penilaian!AI214</f>
        <v>0</v>
      </c>
      <c r="AK219" s="520">
        <f>penilaian!AJ214</f>
        <v>350000</v>
      </c>
      <c r="AL219" s="520">
        <f>penilaian!AK214</f>
        <v>4216800</v>
      </c>
      <c r="AM219" s="517">
        <f>penilaian!AL214</f>
        <v>0</v>
      </c>
      <c r="AN219" s="520">
        <f>penilaian!AM214</f>
        <v>150000</v>
      </c>
      <c r="AO219" s="520">
        <f>penilaian!AN214</f>
        <v>1500000</v>
      </c>
      <c r="AP219" s="517">
        <f>penilaian!AO214</f>
        <v>0</v>
      </c>
      <c r="AQ219" s="521">
        <f>penilaian!AP214</f>
        <v>0</v>
      </c>
      <c r="AR219" s="517">
        <f>penilaian!AQ214</f>
        <v>0</v>
      </c>
      <c r="AS219" s="522">
        <f>penilaian!AR214</f>
        <v>0</v>
      </c>
      <c r="AT219" s="523">
        <f>penilaian!AS214</f>
        <v>0</v>
      </c>
      <c r="AU219" s="522">
        <f>penilaian!AT214</f>
        <v>0</v>
      </c>
      <c r="AV219" s="523">
        <f>penilaian!AU214</f>
        <v>0</v>
      </c>
      <c r="AW219" s="521">
        <f>penilaian!AV214</f>
        <v>0</v>
      </c>
      <c r="AX219" s="521">
        <f>penilaian!AW214</f>
        <v>0</v>
      </c>
    </row>
    <row r="220" spans="1:50" ht="15.75">
      <c r="B220" s="157">
        <f>penilaian!A215</f>
        <v>0</v>
      </c>
      <c r="C220" s="172" t="str">
        <f>penilaian!B215</f>
        <v>c.</v>
      </c>
      <c r="D220" s="491" t="str">
        <f>penilaian!C215</f>
        <v>Mengurus Rumah Tangga</v>
      </c>
      <c r="E220" s="172">
        <f>penilaian!D215</f>
        <v>0</v>
      </c>
      <c r="F220" s="171">
        <f>penilaian!E215</f>
        <v>0</v>
      </c>
      <c r="G220" s="203">
        <f>penilaian!F215</f>
        <v>0</v>
      </c>
      <c r="H220" s="172" t="str">
        <f>penilaian!G215</f>
        <v>c.</v>
      </c>
      <c r="I220" s="172" t="str">
        <f>penilaian!H215</f>
        <v>Kertajati</v>
      </c>
      <c r="J220" s="203">
        <f>penilaian!I215</f>
        <v>0</v>
      </c>
      <c r="K220" s="198">
        <f>penilaian!J215</f>
        <v>0</v>
      </c>
      <c r="L220" s="204">
        <f>penilaian!K215</f>
        <v>0</v>
      </c>
      <c r="M220" s="172">
        <f>penilaian!L215</f>
        <v>0</v>
      </c>
      <c r="N220" s="198">
        <f>penilaian!M215</f>
        <v>0</v>
      </c>
      <c r="O220" s="172" t="str">
        <f>penilaian!N215</f>
        <v>c.</v>
      </c>
      <c r="P220" s="171" t="str">
        <f>penilaian!O215</f>
        <v>Saung Asbes</v>
      </c>
      <c r="Q220" s="526">
        <f>penilaian!P215</f>
        <v>0</v>
      </c>
      <c r="R220" s="526">
        <f>penilaian!Q215</f>
        <v>18.8</v>
      </c>
      <c r="S220" s="506">
        <f>penilaian!R215</f>
        <v>0</v>
      </c>
      <c r="T220" s="506">
        <f>penilaian!S215</f>
        <v>0</v>
      </c>
      <c r="U220" s="506">
        <f>penilaian!T215</f>
        <v>0</v>
      </c>
      <c r="V220" s="506">
        <f>penilaian!U215</f>
        <v>0</v>
      </c>
      <c r="W220" s="506" t="str">
        <f>penilaian!V215</f>
        <v>JATI</v>
      </c>
      <c r="X220" s="506">
        <f>penilaian!W215</f>
        <v>0</v>
      </c>
      <c r="Y220" s="506">
        <f>penilaian!X215</f>
        <v>0</v>
      </c>
      <c r="Z220" s="506">
        <f>penilaian!Y215</f>
        <v>31</v>
      </c>
      <c r="AA220" s="506">
        <f>penilaian!Z215</f>
        <v>31</v>
      </c>
      <c r="AB220" s="506">
        <f>penilaian!AA215</f>
        <v>0</v>
      </c>
      <c r="AC220" s="506">
        <f>penilaian!AB215</f>
        <v>0</v>
      </c>
      <c r="AD220" s="506">
        <f>penilaian!AC215</f>
        <v>0</v>
      </c>
      <c r="AE220" s="506">
        <f>penilaian!AD215</f>
        <v>0</v>
      </c>
      <c r="AF220" s="506">
        <f>penilaian!AE215</f>
        <v>0</v>
      </c>
      <c r="AG220" s="506">
        <f>penilaian!AF215</f>
        <v>0</v>
      </c>
      <c r="AH220" s="506">
        <f>penilaian!AG215</f>
        <v>0</v>
      </c>
      <c r="AI220" s="517">
        <f>penilaian!AH215</f>
        <v>0</v>
      </c>
      <c r="AJ220" s="520">
        <f>penilaian!AI215</f>
        <v>0</v>
      </c>
      <c r="AK220" s="520">
        <f>penilaian!AJ215</f>
        <v>180000</v>
      </c>
      <c r="AL220" s="520">
        <f>penilaian!AK215</f>
        <v>1692000</v>
      </c>
      <c r="AM220" s="517">
        <f>penilaian!AL215</f>
        <v>0</v>
      </c>
      <c r="AN220" s="517">
        <f>penilaian!AM215</f>
        <v>0</v>
      </c>
      <c r="AO220" s="520">
        <f>penilaian!AN215</f>
        <v>0</v>
      </c>
      <c r="AP220" s="517">
        <f>penilaian!AO215</f>
        <v>0</v>
      </c>
      <c r="AQ220" s="521">
        <f>penilaian!AP215</f>
        <v>0</v>
      </c>
      <c r="AR220" s="517">
        <f>penilaian!AQ215</f>
        <v>0</v>
      </c>
      <c r="AS220" s="517">
        <f>penilaian!AR215</f>
        <v>0</v>
      </c>
      <c r="AT220" s="517">
        <f>penilaian!AS215</f>
        <v>0</v>
      </c>
      <c r="AU220" s="517">
        <f>penilaian!AT215</f>
        <v>0</v>
      </c>
      <c r="AV220" s="517">
        <f>penilaian!AU215</f>
        <v>0</v>
      </c>
      <c r="AW220" s="521">
        <f>penilaian!AV215</f>
        <v>0</v>
      </c>
      <c r="AX220" s="521">
        <f>penilaian!AW215</f>
        <v>0</v>
      </c>
    </row>
    <row r="221" spans="1:50" ht="47.25">
      <c r="B221" s="157">
        <f>penilaian!A216</f>
        <v>0</v>
      </c>
      <c r="C221" s="172" t="str">
        <f>penilaian!B216</f>
        <v>d.</v>
      </c>
      <c r="D221" s="491" t="str">
        <f>penilaian!C216</f>
        <v>Dusun Sukamaju RT. 09 RW. 3 Desa Babakan Kec. Kertajati Kab. Majalengka</v>
      </c>
      <c r="E221" s="172">
        <f>penilaian!D216</f>
        <v>0</v>
      </c>
      <c r="F221" s="172">
        <f>penilaian!E216</f>
        <v>0</v>
      </c>
      <c r="G221" s="203">
        <f>penilaian!F216</f>
        <v>0</v>
      </c>
      <c r="H221" s="172">
        <f>penilaian!G216</f>
        <v>0</v>
      </c>
      <c r="I221" s="172">
        <f>penilaian!H216</f>
        <v>0</v>
      </c>
      <c r="J221" s="203">
        <f>penilaian!I216</f>
        <v>0</v>
      </c>
      <c r="K221" s="198">
        <f>penilaian!J216</f>
        <v>0</v>
      </c>
      <c r="L221" s="204">
        <f>penilaian!K216</f>
        <v>0</v>
      </c>
      <c r="M221" s="172">
        <f>penilaian!L216</f>
        <v>0</v>
      </c>
      <c r="N221" s="198">
        <f>penilaian!M216</f>
        <v>0</v>
      </c>
      <c r="O221" s="172" t="str">
        <f>penilaian!N216</f>
        <v>d.</v>
      </c>
      <c r="P221" s="172" t="str">
        <f>penilaian!O216</f>
        <v>Saung Genteng KD. Kambing</v>
      </c>
      <c r="Q221" s="526">
        <f>penilaian!P216</f>
        <v>0</v>
      </c>
      <c r="R221" s="526">
        <f>penilaian!Q216</f>
        <v>14.05</v>
      </c>
      <c r="S221" s="506">
        <f>penilaian!R216</f>
        <v>0</v>
      </c>
      <c r="T221" s="506">
        <f>penilaian!S216</f>
        <v>0</v>
      </c>
      <c r="U221" s="506">
        <f>penilaian!T216</f>
        <v>0</v>
      </c>
      <c r="V221" s="506">
        <f>penilaian!U216</f>
        <v>2</v>
      </c>
      <c r="W221" s="527" t="str">
        <f>penilaian!V216</f>
        <v>DADAP</v>
      </c>
      <c r="X221" s="527">
        <f>penilaian!W216</f>
        <v>0</v>
      </c>
      <c r="Y221" s="527">
        <f>penilaian!X216</f>
        <v>4</v>
      </c>
      <c r="Z221" s="527">
        <f>penilaian!Y216</f>
        <v>0</v>
      </c>
      <c r="AA221" s="506">
        <f>penilaian!Z216</f>
        <v>4</v>
      </c>
      <c r="AB221" s="506">
        <f>penilaian!AA216</f>
        <v>0</v>
      </c>
      <c r="AC221" s="506">
        <f>penilaian!AB216</f>
        <v>0</v>
      </c>
      <c r="AD221" s="506">
        <f>penilaian!AC216</f>
        <v>0</v>
      </c>
      <c r="AE221" s="506">
        <f>penilaian!AD216</f>
        <v>0</v>
      </c>
      <c r="AF221" s="506">
        <f>penilaian!AE216</f>
        <v>0</v>
      </c>
      <c r="AG221" s="506">
        <f>penilaian!AF216</f>
        <v>0</v>
      </c>
      <c r="AH221" s="506">
        <f>penilaian!AG216</f>
        <v>0</v>
      </c>
      <c r="AI221" s="517">
        <f>penilaian!AH216</f>
        <v>0</v>
      </c>
      <c r="AJ221" s="520">
        <f>penilaian!AI216</f>
        <v>0</v>
      </c>
      <c r="AK221" s="520">
        <f>penilaian!AJ216</f>
        <v>210000</v>
      </c>
      <c r="AL221" s="520">
        <f>penilaian!AK216</f>
        <v>1475250</v>
      </c>
      <c r="AM221" s="517">
        <f>penilaian!AL216</f>
        <v>0</v>
      </c>
      <c r="AN221" s="520">
        <f>penilaian!AM216</f>
        <v>13100</v>
      </c>
      <c r="AO221" s="520">
        <f>penilaian!AN216</f>
        <v>52400</v>
      </c>
      <c r="AP221" s="517">
        <f>penilaian!AO216</f>
        <v>0</v>
      </c>
      <c r="AQ221" s="521">
        <f>penilaian!AP216</f>
        <v>0</v>
      </c>
      <c r="AR221" s="517">
        <f>penilaian!AQ216</f>
        <v>0</v>
      </c>
      <c r="AS221" s="517">
        <f>penilaian!AR216</f>
        <v>0</v>
      </c>
      <c r="AT221" s="517">
        <f>penilaian!AS216</f>
        <v>0</v>
      </c>
      <c r="AU221" s="517">
        <f>penilaian!AT216</f>
        <v>0</v>
      </c>
      <c r="AV221" s="517">
        <f>penilaian!AU216</f>
        <v>0</v>
      </c>
      <c r="AW221" s="521">
        <f>penilaian!AV216</f>
        <v>0</v>
      </c>
      <c r="AX221" s="521">
        <f>penilaian!AW216</f>
        <v>0</v>
      </c>
    </row>
    <row r="222" spans="1:50" ht="15.75">
      <c r="B222" s="157">
        <f>penilaian!A217</f>
        <v>0</v>
      </c>
      <c r="C222" s="172" t="str">
        <f>penilaian!B217</f>
        <v>e.</v>
      </c>
      <c r="D222" s="491" t="str">
        <f>penilaian!C217</f>
        <v>3210145412780001</v>
      </c>
      <c r="E222" s="172">
        <f>penilaian!D217</f>
        <v>0</v>
      </c>
      <c r="F222" s="171">
        <f>penilaian!E217</f>
        <v>0</v>
      </c>
      <c r="G222" s="203">
        <f>penilaian!F217</f>
        <v>0</v>
      </c>
      <c r="H222" s="172">
        <f>penilaian!G217</f>
        <v>0</v>
      </c>
      <c r="I222" s="172">
        <f>penilaian!H217</f>
        <v>0</v>
      </c>
      <c r="J222" s="203">
        <f>penilaian!I217</f>
        <v>0</v>
      </c>
      <c r="K222" s="198">
        <f>penilaian!J217</f>
        <v>0</v>
      </c>
      <c r="L222" s="204">
        <f>penilaian!K217</f>
        <v>0</v>
      </c>
      <c r="M222" s="172">
        <f>penilaian!L217</f>
        <v>0</v>
      </c>
      <c r="N222" s="198">
        <f>penilaian!M217</f>
        <v>0</v>
      </c>
      <c r="O222" s="172" t="str">
        <f>penilaian!N217</f>
        <v>e.</v>
      </c>
      <c r="P222" s="172" t="str">
        <f>penilaian!O217</f>
        <v>Pondasi Rolak Bata</v>
      </c>
      <c r="Q222" s="526">
        <f>penilaian!P217</f>
        <v>0</v>
      </c>
      <c r="R222" s="526">
        <f>penilaian!Q217</f>
        <v>17.5</v>
      </c>
      <c r="S222" s="506">
        <f>penilaian!R217</f>
        <v>0</v>
      </c>
      <c r="T222" s="506">
        <f>penilaian!S217</f>
        <v>0</v>
      </c>
      <c r="U222" s="506">
        <f>penilaian!T217</f>
        <v>0</v>
      </c>
      <c r="V222" s="506">
        <f>penilaian!U217</f>
        <v>3</v>
      </c>
      <c r="W222" s="527" t="str">
        <f>penilaian!V217</f>
        <v>MAHONI</v>
      </c>
      <c r="X222" s="527">
        <f>penilaian!W217</f>
        <v>1</v>
      </c>
      <c r="Y222" s="527">
        <f>penilaian!X217</f>
        <v>0</v>
      </c>
      <c r="Z222" s="527">
        <f>penilaian!Y217</f>
        <v>0</v>
      </c>
      <c r="AA222" s="506">
        <f>penilaian!Z217</f>
        <v>1</v>
      </c>
      <c r="AB222" s="506">
        <f>penilaian!AA217</f>
        <v>0</v>
      </c>
      <c r="AC222" s="506">
        <f>penilaian!AB217</f>
        <v>0</v>
      </c>
      <c r="AD222" s="506">
        <f>penilaian!AC217</f>
        <v>0</v>
      </c>
      <c r="AE222" s="506">
        <f>penilaian!AD217</f>
        <v>0</v>
      </c>
      <c r="AF222" s="506">
        <f>penilaian!AE217</f>
        <v>0</v>
      </c>
      <c r="AG222" s="506">
        <f>penilaian!AF217</f>
        <v>0</v>
      </c>
      <c r="AH222" s="506">
        <f>penilaian!AG217</f>
        <v>0</v>
      </c>
      <c r="AI222" s="517">
        <f>penilaian!AH217</f>
        <v>0</v>
      </c>
      <c r="AJ222" s="520">
        <f>penilaian!AI217</f>
        <v>0</v>
      </c>
      <c r="AK222" s="520">
        <f>penilaian!AJ217</f>
        <v>350000</v>
      </c>
      <c r="AL222" s="520">
        <f>penilaian!AK217</f>
        <v>3062500</v>
      </c>
      <c r="AM222" s="517">
        <f>penilaian!AL217</f>
        <v>0</v>
      </c>
      <c r="AN222" s="520">
        <f>penilaian!AM217</f>
        <v>173700</v>
      </c>
      <c r="AO222" s="520">
        <f>penilaian!AN217</f>
        <v>173700</v>
      </c>
      <c r="AP222" s="517">
        <f>penilaian!AO217</f>
        <v>0</v>
      </c>
      <c r="AQ222" s="521">
        <f>penilaian!AP217</f>
        <v>0</v>
      </c>
      <c r="AR222" s="517">
        <f>penilaian!AQ217</f>
        <v>0</v>
      </c>
      <c r="AS222" s="517">
        <f>penilaian!AR217</f>
        <v>0</v>
      </c>
      <c r="AT222" s="517">
        <f>penilaian!AS217</f>
        <v>0</v>
      </c>
      <c r="AU222" s="517">
        <f>penilaian!AT217</f>
        <v>0</v>
      </c>
      <c r="AV222" s="517">
        <f>penilaian!AU217</f>
        <v>0</v>
      </c>
      <c r="AW222" s="521">
        <f>penilaian!AV217</f>
        <v>0</v>
      </c>
      <c r="AX222" s="521">
        <f>penilaian!AW217</f>
        <v>0</v>
      </c>
    </row>
    <row r="223" spans="1:50" ht="15.75">
      <c r="B223" s="157">
        <f>penilaian!A218</f>
        <v>0</v>
      </c>
      <c r="C223" s="172">
        <f>penilaian!B218</f>
        <v>0</v>
      </c>
      <c r="D223" s="492">
        <f>penilaian!C218</f>
        <v>0</v>
      </c>
      <c r="E223" s="172">
        <f>penilaian!D218</f>
        <v>0</v>
      </c>
      <c r="F223" s="171">
        <f>penilaian!E218</f>
        <v>0</v>
      </c>
      <c r="G223" s="203">
        <f>penilaian!F218</f>
        <v>0</v>
      </c>
      <c r="H223" s="172">
        <f>penilaian!G218</f>
        <v>0</v>
      </c>
      <c r="I223" s="172">
        <f>penilaian!H218</f>
        <v>0</v>
      </c>
      <c r="J223" s="203">
        <f>penilaian!I218</f>
        <v>0</v>
      </c>
      <c r="K223" s="198">
        <f>penilaian!J218</f>
        <v>0</v>
      </c>
      <c r="L223" s="204">
        <f>penilaian!K218</f>
        <v>0</v>
      </c>
      <c r="M223" s="172">
        <f>penilaian!L218</f>
        <v>0</v>
      </c>
      <c r="N223" s="198">
        <f>penilaian!M218</f>
        <v>0</v>
      </c>
      <c r="O223" s="172" t="str">
        <f>penilaian!N218</f>
        <v>f.</v>
      </c>
      <c r="P223" s="172" t="str">
        <f>penilaian!O218</f>
        <v>Cor Beton</v>
      </c>
      <c r="Q223" s="526">
        <f>penilaian!P218</f>
        <v>0</v>
      </c>
      <c r="R223" s="526">
        <f>penilaian!Q218</f>
        <v>1.5</v>
      </c>
      <c r="S223" s="506">
        <f>penilaian!R218</f>
        <v>0</v>
      </c>
      <c r="T223" s="506">
        <f>penilaian!S218</f>
        <v>0</v>
      </c>
      <c r="U223" s="506">
        <f>penilaian!T218</f>
        <v>0</v>
      </c>
      <c r="V223" s="506">
        <f>penilaian!U218</f>
        <v>0</v>
      </c>
      <c r="W223" s="527" t="str">
        <f>penilaian!V218</f>
        <v>MAHONI</v>
      </c>
      <c r="X223" s="527">
        <f>penilaian!W218</f>
        <v>0</v>
      </c>
      <c r="Y223" s="527">
        <f>penilaian!X218</f>
        <v>6</v>
      </c>
      <c r="Z223" s="527">
        <f>penilaian!Y218</f>
        <v>0</v>
      </c>
      <c r="AA223" s="506">
        <f>penilaian!Z218</f>
        <v>6</v>
      </c>
      <c r="AB223" s="506">
        <f>penilaian!AA218</f>
        <v>0</v>
      </c>
      <c r="AC223" s="506">
        <f>penilaian!AB218</f>
        <v>0</v>
      </c>
      <c r="AD223" s="506">
        <f>penilaian!AC218</f>
        <v>0</v>
      </c>
      <c r="AE223" s="506">
        <f>penilaian!AD218</f>
        <v>0</v>
      </c>
      <c r="AF223" s="506">
        <f>penilaian!AE218</f>
        <v>0</v>
      </c>
      <c r="AG223" s="506">
        <f>penilaian!AF218</f>
        <v>0</v>
      </c>
      <c r="AH223" s="506">
        <f>penilaian!AG218</f>
        <v>0</v>
      </c>
      <c r="AI223" s="517">
        <f>penilaian!AH218</f>
        <v>0</v>
      </c>
      <c r="AJ223" s="520">
        <f>penilaian!AI218</f>
        <v>0</v>
      </c>
      <c r="AK223" s="520">
        <f>penilaian!AJ218</f>
        <v>120000</v>
      </c>
      <c r="AL223" s="520">
        <f>penilaian!AK218</f>
        <v>90000</v>
      </c>
      <c r="AM223" s="517">
        <f>penilaian!AL218</f>
        <v>0</v>
      </c>
      <c r="AN223" s="520">
        <f>penilaian!AM218</f>
        <v>53050</v>
      </c>
      <c r="AO223" s="520">
        <f>penilaian!AN218</f>
        <v>318300</v>
      </c>
      <c r="AP223" s="517">
        <f>penilaian!AO218</f>
        <v>0</v>
      </c>
      <c r="AQ223" s="521">
        <f>penilaian!AP218</f>
        <v>0</v>
      </c>
      <c r="AR223" s="517">
        <f>penilaian!AQ218</f>
        <v>0</v>
      </c>
      <c r="AS223" s="517">
        <f>penilaian!AR218</f>
        <v>0</v>
      </c>
      <c r="AT223" s="517">
        <f>penilaian!AS218</f>
        <v>0</v>
      </c>
      <c r="AU223" s="517">
        <f>penilaian!AT218</f>
        <v>0</v>
      </c>
      <c r="AV223" s="517">
        <f>penilaian!AU218</f>
        <v>0</v>
      </c>
      <c r="AW223" s="521">
        <f>penilaian!AV218</f>
        <v>0</v>
      </c>
      <c r="AX223" s="521">
        <f>penilaian!AW218</f>
        <v>0</v>
      </c>
    </row>
    <row r="224" spans="1:50" ht="15.75">
      <c r="B224" s="157">
        <f>penilaian!A219</f>
        <v>0</v>
      </c>
      <c r="C224" s="172">
        <f>penilaian!B219</f>
        <v>0</v>
      </c>
      <c r="D224" s="491">
        <f>penilaian!C219</f>
        <v>0</v>
      </c>
      <c r="E224" s="172">
        <f>penilaian!D219</f>
        <v>0</v>
      </c>
      <c r="F224" s="171">
        <f>penilaian!E219</f>
        <v>0</v>
      </c>
      <c r="G224" s="203">
        <f>penilaian!F219</f>
        <v>0</v>
      </c>
      <c r="H224" s="172">
        <f>penilaian!G219</f>
        <v>0</v>
      </c>
      <c r="I224" s="172">
        <f>penilaian!H219</f>
        <v>0</v>
      </c>
      <c r="J224" s="203">
        <f>penilaian!I219</f>
        <v>0</v>
      </c>
      <c r="K224" s="198">
        <f>penilaian!J219</f>
        <v>0</v>
      </c>
      <c r="L224" s="204">
        <f>penilaian!K219</f>
        <v>0</v>
      </c>
      <c r="M224" s="172">
        <f>penilaian!L219</f>
        <v>0</v>
      </c>
      <c r="N224" s="198">
        <f>penilaian!M219</f>
        <v>0</v>
      </c>
      <c r="O224" s="172" t="str">
        <f>penilaian!N219</f>
        <v>g.</v>
      </c>
      <c r="P224" s="172" t="str">
        <f>penilaian!O219</f>
        <v>Sumur Jetpam</v>
      </c>
      <c r="Q224" s="526">
        <f>penilaian!P219</f>
        <v>1</v>
      </c>
      <c r="R224" s="526">
        <f>penilaian!Q219</f>
        <v>0</v>
      </c>
      <c r="S224" s="506">
        <f>penilaian!R219</f>
        <v>0</v>
      </c>
      <c r="T224" s="506">
        <f>penilaian!S219</f>
        <v>0</v>
      </c>
      <c r="U224" s="506">
        <f>penilaian!T219</f>
        <v>0</v>
      </c>
      <c r="V224" s="506">
        <f>penilaian!U219</f>
        <v>0</v>
      </c>
      <c r="W224" s="527" t="str">
        <f>penilaian!V219</f>
        <v>MAHONI</v>
      </c>
      <c r="X224" s="527">
        <f>penilaian!W219</f>
        <v>0</v>
      </c>
      <c r="Y224" s="527">
        <f>penilaian!X219</f>
        <v>0</v>
      </c>
      <c r="Z224" s="527">
        <f>penilaian!Y219</f>
        <v>35</v>
      </c>
      <c r="AA224" s="506">
        <f>penilaian!Z219</f>
        <v>0</v>
      </c>
      <c r="AB224" s="506">
        <f>penilaian!AA219</f>
        <v>0</v>
      </c>
      <c r="AC224" s="506">
        <f>penilaian!AB219</f>
        <v>0</v>
      </c>
      <c r="AD224" s="506">
        <f>penilaian!AC219</f>
        <v>0</v>
      </c>
      <c r="AE224" s="506">
        <f>penilaian!AD219</f>
        <v>0</v>
      </c>
      <c r="AF224" s="506">
        <f>penilaian!AE219</f>
        <v>0</v>
      </c>
      <c r="AG224" s="506">
        <f>penilaian!AF219</f>
        <v>0</v>
      </c>
      <c r="AH224" s="506">
        <f>penilaian!AG219</f>
        <v>0</v>
      </c>
      <c r="AI224" s="517">
        <f>penilaian!AH219</f>
        <v>0</v>
      </c>
      <c r="AJ224" s="520">
        <f>penilaian!AI219</f>
        <v>0</v>
      </c>
      <c r="AK224" s="520">
        <f>penilaian!AJ219</f>
        <v>2500000</v>
      </c>
      <c r="AL224" s="520">
        <f>penilaian!AK219</f>
        <v>1250000</v>
      </c>
      <c r="AM224" s="517">
        <f>penilaian!AL219</f>
        <v>0</v>
      </c>
      <c r="AN224" s="520">
        <f>penilaian!AM219</f>
        <v>9750</v>
      </c>
      <c r="AO224" s="520">
        <f>penilaian!AN219</f>
        <v>341250</v>
      </c>
      <c r="AP224" s="517">
        <f>penilaian!AO219</f>
        <v>0</v>
      </c>
      <c r="AQ224" s="521">
        <f>penilaian!AP219</f>
        <v>0</v>
      </c>
      <c r="AR224" s="517">
        <f>penilaian!AQ219</f>
        <v>0</v>
      </c>
      <c r="AS224" s="517">
        <f>penilaian!AR219</f>
        <v>0</v>
      </c>
      <c r="AT224" s="517">
        <f>penilaian!AS219</f>
        <v>0</v>
      </c>
      <c r="AU224" s="517">
        <f>penilaian!AT219</f>
        <v>0</v>
      </c>
      <c r="AV224" s="517">
        <f>penilaian!AU219</f>
        <v>0</v>
      </c>
      <c r="AW224" s="521">
        <f>penilaian!AV219</f>
        <v>0</v>
      </c>
      <c r="AX224" s="521">
        <f>penilaian!AW219</f>
        <v>0</v>
      </c>
    </row>
    <row r="225" spans="2:50" ht="15.75">
      <c r="B225" s="157">
        <f>penilaian!A220</f>
        <v>0</v>
      </c>
      <c r="C225" s="172">
        <f>penilaian!B220</f>
        <v>0</v>
      </c>
      <c r="D225" s="491">
        <f>penilaian!C220</f>
        <v>0</v>
      </c>
      <c r="E225" s="172">
        <f>penilaian!D220</f>
        <v>0</v>
      </c>
      <c r="F225" s="171">
        <f>penilaian!E220</f>
        <v>0</v>
      </c>
      <c r="G225" s="203">
        <f>penilaian!F220</f>
        <v>0</v>
      </c>
      <c r="H225" s="172">
        <f>penilaian!G220</f>
        <v>0</v>
      </c>
      <c r="I225" s="172">
        <f>penilaian!H220</f>
        <v>0</v>
      </c>
      <c r="J225" s="203">
        <f>penilaian!I220</f>
        <v>0</v>
      </c>
      <c r="K225" s="198">
        <f>penilaian!J220</f>
        <v>0</v>
      </c>
      <c r="L225" s="204">
        <f>penilaian!K220</f>
        <v>0</v>
      </c>
      <c r="M225" s="172">
        <f>penilaian!L220</f>
        <v>0</v>
      </c>
      <c r="N225" s="198">
        <f>penilaian!M220</f>
        <v>0</v>
      </c>
      <c r="O225" s="172" t="str">
        <f>penilaian!N220</f>
        <v>h.</v>
      </c>
      <c r="P225" s="172" t="str">
        <f>penilaian!O220</f>
        <v>Septictank</v>
      </c>
      <c r="Q225" s="526">
        <f>penilaian!P220</f>
        <v>1</v>
      </c>
      <c r="R225" s="526">
        <f>penilaian!Q220</f>
        <v>0</v>
      </c>
      <c r="S225" s="506">
        <f>penilaian!R220</f>
        <v>0</v>
      </c>
      <c r="T225" s="506">
        <f>penilaian!S220</f>
        <v>0</v>
      </c>
      <c r="U225" s="506">
        <f>penilaian!T220</f>
        <v>0</v>
      </c>
      <c r="V225" s="506">
        <f>penilaian!U220</f>
        <v>4</v>
      </c>
      <c r="W225" s="527" t="str">
        <f>penilaian!V220</f>
        <v>LANTORO</v>
      </c>
      <c r="X225" s="527">
        <f>penilaian!W220</f>
        <v>14</v>
      </c>
      <c r="Y225" s="527">
        <f>penilaian!X220</f>
        <v>0</v>
      </c>
      <c r="Z225" s="527">
        <f>penilaian!Y220</f>
        <v>0</v>
      </c>
      <c r="AA225" s="506">
        <f>penilaian!Z220</f>
        <v>0</v>
      </c>
      <c r="AB225" s="506">
        <f>penilaian!AA220</f>
        <v>0</v>
      </c>
      <c r="AC225" s="506">
        <f>penilaian!AB220</f>
        <v>0</v>
      </c>
      <c r="AD225" s="506">
        <f>penilaian!AC220</f>
        <v>0</v>
      </c>
      <c r="AE225" s="506">
        <f>penilaian!AD220</f>
        <v>0</v>
      </c>
      <c r="AF225" s="506">
        <f>penilaian!AE220</f>
        <v>0</v>
      </c>
      <c r="AG225" s="506">
        <f>penilaian!AF220</f>
        <v>0</v>
      </c>
      <c r="AH225" s="506">
        <f>penilaian!AG220</f>
        <v>0</v>
      </c>
      <c r="AI225" s="517">
        <f>penilaian!AH220</f>
        <v>0</v>
      </c>
      <c r="AJ225" s="520">
        <f>penilaian!AI220</f>
        <v>0</v>
      </c>
      <c r="AK225" s="517">
        <f>penilaian!AJ220</f>
        <v>2500000</v>
      </c>
      <c r="AL225" s="517">
        <f>penilaian!AK220</f>
        <v>1875000</v>
      </c>
      <c r="AM225" s="517">
        <f>penilaian!AL220</f>
        <v>0</v>
      </c>
      <c r="AN225" s="520">
        <f>penilaian!AM220</f>
        <v>16900</v>
      </c>
      <c r="AO225" s="520">
        <f>penilaian!AN220</f>
        <v>236600</v>
      </c>
      <c r="AP225" s="517">
        <f>penilaian!AO220</f>
        <v>0</v>
      </c>
      <c r="AQ225" s="521">
        <f>penilaian!AP220</f>
        <v>0</v>
      </c>
      <c r="AR225" s="517">
        <f>penilaian!AQ220</f>
        <v>0</v>
      </c>
      <c r="AS225" s="517">
        <f>penilaian!AR220</f>
        <v>0</v>
      </c>
      <c r="AT225" s="517">
        <f>penilaian!AS220</f>
        <v>0</v>
      </c>
      <c r="AU225" s="517">
        <f>penilaian!AT220</f>
        <v>0</v>
      </c>
      <c r="AV225" s="517">
        <f>penilaian!AU220</f>
        <v>0</v>
      </c>
      <c r="AW225" s="521">
        <f>penilaian!AV220</f>
        <v>0</v>
      </c>
      <c r="AX225" s="521">
        <f>penilaian!AW220</f>
        <v>0</v>
      </c>
    </row>
    <row r="226" spans="2:50" ht="15.75">
      <c r="B226" s="157">
        <f>penilaian!A221</f>
        <v>0</v>
      </c>
      <c r="C226" s="172">
        <f>penilaian!B221</f>
        <v>0</v>
      </c>
      <c r="D226" s="491">
        <f>penilaian!C221</f>
        <v>0</v>
      </c>
      <c r="E226" s="172">
        <f>penilaian!D221</f>
        <v>0</v>
      </c>
      <c r="F226" s="171">
        <f>penilaian!E221</f>
        <v>0</v>
      </c>
      <c r="G226" s="203">
        <f>penilaian!F221</f>
        <v>0</v>
      </c>
      <c r="H226" s="172">
        <f>penilaian!G221</f>
        <v>0</v>
      </c>
      <c r="I226" s="172">
        <f>penilaian!H221</f>
        <v>0</v>
      </c>
      <c r="J226" s="203">
        <f>penilaian!I221</f>
        <v>0</v>
      </c>
      <c r="K226" s="198">
        <f>penilaian!J221</f>
        <v>0</v>
      </c>
      <c r="L226" s="204">
        <f>penilaian!K221</f>
        <v>0</v>
      </c>
      <c r="M226" s="172">
        <f>penilaian!L221</f>
        <v>0</v>
      </c>
      <c r="N226" s="198">
        <f>penilaian!M221</f>
        <v>0</v>
      </c>
      <c r="O226" s="172" t="str">
        <f>penilaian!N221</f>
        <v>i.</v>
      </c>
      <c r="P226" s="172" t="str">
        <f>penilaian!O221</f>
        <v>Pagar BRC</v>
      </c>
      <c r="Q226" s="526">
        <f>penilaian!P221</f>
        <v>11.2</v>
      </c>
      <c r="R226" s="526">
        <f>penilaian!Q221</f>
        <v>0</v>
      </c>
      <c r="S226" s="506">
        <f>penilaian!R221</f>
        <v>0</v>
      </c>
      <c r="T226" s="506">
        <f>penilaian!S221</f>
        <v>0</v>
      </c>
      <c r="U226" s="506">
        <f>penilaian!T221</f>
        <v>0</v>
      </c>
      <c r="V226" s="506">
        <f>penilaian!U221</f>
        <v>0</v>
      </c>
      <c r="W226" s="527" t="str">
        <f>penilaian!V221</f>
        <v>LANTORO</v>
      </c>
      <c r="X226" s="527">
        <f>penilaian!W221</f>
        <v>0</v>
      </c>
      <c r="Y226" s="527">
        <f>penilaian!X221</f>
        <v>5</v>
      </c>
      <c r="Z226" s="527">
        <f>penilaian!Y221</f>
        <v>0</v>
      </c>
      <c r="AA226" s="506">
        <f>penilaian!Z221</f>
        <v>5</v>
      </c>
      <c r="AB226" s="506">
        <f>penilaian!AA221</f>
        <v>0</v>
      </c>
      <c r="AC226" s="506">
        <f>penilaian!AB221</f>
        <v>0</v>
      </c>
      <c r="AD226" s="506">
        <f>penilaian!AC221</f>
        <v>0</v>
      </c>
      <c r="AE226" s="506">
        <f>penilaian!AD221</f>
        <v>0</v>
      </c>
      <c r="AF226" s="506">
        <f>penilaian!AE221</f>
        <v>0</v>
      </c>
      <c r="AG226" s="506">
        <f>penilaian!AF221</f>
        <v>0</v>
      </c>
      <c r="AH226" s="506">
        <f>penilaian!AG221</f>
        <v>0</v>
      </c>
      <c r="AI226" s="517">
        <f>penilaian!AH221</f>
        <v>0</v>
      </c>
      <c r="AJ226" s="520">
        <f>penilaian!AI221</f>
        <v>0</v>
      </c>
      <c r="AK226" s="517">
        <f>penilaian!AJ221</f>
        <v>300000</v>
      </c>
      <c r="AL226" s="517">
        <f>penilaian!AK221</f>
        <v>2016000</v>
      </c>
      <c r="AM226" s="517">
        <f>penilaian!AL221</f>
        <v>0</v>
      </c>
      <c r="AN226" s="520">
        <f>penilaian!AM221</f>
        <v>8470</v>
      </c>
      <c r="AO226" s="520">
        <f>penilaian!AN221</f>
        <v>42350</v>
      </c>
      <c r="AP226" s="517">
        <f>penilaian!AO221</f>
        <v>0</v>
      </c>
      <c r="AQ226" s="521">
        <f>penilaian!AP221</f>
        <v>0</v>
      </c>
      <c r="AR226" s="517">
        <f>penilaian!AQ221</f>
        <v>0</v>
      </c>
      <c r="AS226" s="517">
        <f>penilaian!AR221</f>
        <v>0</v>
      </c>
      <c r="AT226" s="517">
        <f>penilaian!AS221</f>
        <v>0</v>
      </c>
      <c r="AU226" s="517">
        <f>penilaian!AT221</f>
        <v>0</v>
      </c>
      <c r="AV226" s="517">
        <f>penilaian!AU221</f>
        <v>0</v>
      </c>
      <c r="AW226" s="521">
        <f>penilaian!AV221</f>
        <v>0</v>
      </c>
      <c r="AX226" s="521">
        <f>penilaian!AW221</f>
        <v>0</v>
      </c>
    </row>
    <row r="227" spans="2:50" ht="15.75">
      <c r="B227" s="157">
        <f>penilaian!A222</f>
        <v>0</v>
      </c>
      <c r="C227" s="172">
        <f>penilaian!B222</f>
        <v>0</v>
      </c>
      <c r="D227" s="491">
        <f>penilaian!C222</f>
        <v>0</v>
      </c>
      <c r="E227" s="172">
        <f>penilaian!D222</f>
        <v>0</v>
      </c>
      <c r="F227" s="171">
        <f>penilaian!E222</f>
        <v>0</v>
      </c>
      <c r="G227" s="203">
        <f>penilaian!F222</f>
        <v>0</v>
      </c>
      <c r="H227" s="172">
        <f>penilaian!G222</f>
        <v>0</v>
      </c>
      <c r="I227" s="172">
        <f>penilaian!H222</f>
        <v>0</v>
      </c>
      <c r="J227" s="203">
        <f>penilaian!I222</f>
        <v>0</v>
      </c>
      <c r="K227" s="198">
        <f>penilaian!J222</f>
        <v>0</v>
      </c>
      <c r="L227" s="204">
        <f>penilaian!K222</f>
        <v>0</v>
      </c>
      <c r="M227" s="172">
        <f>penilaian!L222</f>
        <v>0</v>
      </c>
      <c r="N227" s="198">
        <f>penilaian!M222</f>
        <v>0</v>
      </c>
      <c r="O227" s="172" t="str">
        <f>penilaian!N222</f>
        <v>j.</v>
      </c>
      <c r="P227" s="172" t="str">
        <f>penilaian!O222</f>
        <v>Ploor</v>
      </c>
      <c r="Q227" s="526">
        <f>penilaian!P222</f>
        <v>21.98</v>
      </c>
      <c r="R227" s="526">
        <f>penilaian!Q222</f>
        <v>0</v>
      </c>
      <c r="S227" s="506">
        <f>penilaian!R222</f>
        <v>0</v>
      </c>
      <c r="T227" s="506">
        <f>penilaian!S222</f>
        <v>0</v>
      </c>
      <c r="U227" s="506">
        <f>penilaian!T222</f>
        <v>0</v>
      </c>
      <c r="V227" s="506">
        <f>penilaian!U222</f>
        <v>0</v>
      </c>
      <c r="W227" s="527" t="str">
        <f>penilaian!V222</f>
        <v>LANTORO</v>
      </c>
      <c r="X227" s="527">
        <f>penilaian!W222</f>
        <v>0</v>
      </c>
      <c r="Y227" s="527">
        <f>penilaian!X222</f>
        <v>0</v>
      </c>
      <c r="Z227" s="527">
        <f>penilaian!Y222</f>
        <v>35</v>
      </c>
      <c r="AA227" s="506">
        <f>penilaian!Z222</f>
        <v>35</v>
      </c>
      <c r="AB227" s="506">
        <f>penilaian!AA222</f>
        <v>0</v>
      </c>
      <c r="AC227" s="506">
        <f>penilaian!AB222</f>
        <v>0</v>
      </c>
      <c r="AD227" s="506">
        <f>penilaian!AC222</f>
        <v>0</v>
      </c>
      <c r="AE227" s="506">
        <f>penilaian!AD222</f>
        <v>0</v>
      </c>
      <c r="AF227" s="506">
        <f>penilaian!AE222</f>
        <v>0</v>
      </c>
      <c r="AG227" s="506">
        <f>penilaian!AF222</f>
        <v>0</v>
      </c>
      <c r="AH227" s="506">
        <f>penilaian!AG222</f>
        <v>0</v>
      </c>
      <c r="AI227" s="517">
        <f>penilaian!AH222</f>
        <v>0</v>
      </c>
      <c r="AJ227" s="520">
        <f>penilaian!AI222</f>
        <v>0</v>
      </c>
      <c r="AK227" s="517">
        <f>penilaian!AJ222</f>
        <v>100000</v>
      </c>
      <c r="AL227" s="517">
        <f>penilaian!AK222</f>
        <v>1099000</v>
      </c>
      <c r="AM227" s="517">
        <f>penilaian!AL222</f>
        <v>0</v>
      </c>
      <c r="AN227" s="520">
        <f>penilaian!AM222</f>
        <v>5050</v>
      </c>
      <c r="AO227" s="520">
        <f>penilaian!AN222</f>
        <v>176750</v>
      </c>
      <c r="AP227" s="517">
        <f>penilaian!AO222</f>
        <v>0</v>
      </c>
      <c r="AQ227" s="521">
        <f>penilaian!AP222</f>
        <v>0</v>
      </c>
      <c r="AR227" s="517">
        <f>penilaian!AQ222</f>
        <v>0</v>
      </c>
      <c r="AS227" s="517">
        <f>penilaian!AR222</f>
        <v>0</v>
      </c>
      <c r="AT227" s="517">
        <f>penilaian!AS222</f>
        <v>0</v>
      </c>
      <c r="AU227" s="517">
        <f>penilaian!AT222</f>
        <v>0</v>
      </c>
      <c r="AV227" s="517">
        <f>penilaian!AU222</f>
        <v>0</v>
      </c>
      <c r="AW227" s="521">
        <f>penilaian!AV222</f>
        <v>0</v>
      </c>
      <c r="AX227" s="521">
        <f>penilaian!AW222</f>
        <v>0</v>
      </c>
    </row>
    <row r="228" spans="2:50" ht="15.75">
      <c r="B228" s="157">
        <f>penilaian!A223</f>
        <v>0</v>
      </c>
      <c r="C228" s="172">
        <f>penilaian!B223</f>
        <v>0</v>
      </c>
      <c r="D228" s="491">
        <f>penilaian!C223</f>
        <v>0</v>
      </c>
      <c r="E228" s="172">
        <f>penilaian!D223</f>
        <v>0</v>
      </c>
      <c r="F228" s="171">
        <f>penilaian!E223</f>
        <v>0</v>
      </c>
      <c r="G228" s="203">
        <f>penilaian!F223</f>
        <v>0</v>
      </c>
      <c r="H228" s="172">
        <f>penilaian!G223</f>
        <v>0</v>
      </c>
      <c r="I228" s="172">
        <f>penilaian!H223</f>
        <v>0</v>
      </c>
      <c r="J228" s="203">
        <f>penilaian!I223</f>
        <v>0</v>
      </c>
      <c r="K228" s="198">
        <f>penilaian!J223</f>
        <v>0</v>
      </c>
      <c r="L228" s="204">
        <f>penilaian!K223</f>
        <v>0</v>
      </c>
      <c r="M228" s="172">
        <f>penilaian!L223</f>
        <v>0</v>
      </c>
      <c r="N228" s="198">
        <f>penilaian!M223</f>
        <v>0</v>
      </c>
      <c r="O228" s="172">
        <f>penilaian!N223</f>
        <v>0</v>
      </c>
      <c r="P228" s="172">
        <f>penilaian!O223</f>
        <v>0</v>
      </c>
      <c r="Q228" s="526">
        <f>penilaian!P223</f>
        <v>0</v>
      </c>
      <c r="R228" s="526">
        <f>penilaian!Q223</f>
        <v>0</v>
      </c>
      <c r="S228" s="506">
        <f>penilaian!R223</f>
        <v>0</v>
      </c>
      <c r="T228" s="506">
        <f>penilaian!S223</f>
        <v>0</v>
      </c>
      <c r="U228" s="506">
        <f>penilaian!T223</f>
        <v>0</v>
      </c>
      <c r="V228" s="506">
        <f>penilaian!U223</f>
        <v>5</v>
      </c>
      <c r="W228" s="527" t="str">
        <f>penilaian!V223</f>
        <v>RANDU</v>
      </c>
      <c r="X228" s="527">
        <f>penilaian!W223</f>
        <v>1</v>
      </c>
      <c r="Y228" s="527">
        <f>penilaian!X223</f>
        <v>0</v>
      </c>
      <c r="Z228" s="527">
        <f>penilaian!Y223</f>
        <v>0</v>
      </c>
      <c r="AA228" s="506">
        <f>penilaian!Z223</f>
        <v>1</v>
      </c>
      <c r="AB228" s="506">
        <f>penilaian!AA223</f>
        <v>0</v>
      </c>
      <c r="AC228" s="506">
        <f>penilaian!AB223</f>
        <v>0</v>
      </c>
      <c r="AD228" s="506">
        <f>penilaian!AC223</f>
        <v>0</v>
      </c>
      <c r="AE228" s="506">
        <f>penilaian!AD223</f>
        <v>0</v>
      </c>
      <c r="AF228" s="506">
        <f>penilaian!AE223</f>
        <v>0</v>
      </c>
      <c r="AG228" s="506">
        <f>penilaian!AF223</f>
        <v>0</v>
      </c>
      <c r="AH228" s="506">
        <f>penilaian!AG223</f>
        <v>0</v>
      </c>
      <c r="AI228" s="517">
        <f>penilaian!AH223</f>
        <v>0</v>
      </c>
      <c r="AJ228" s="520">
        <f>penilaian!AI223</f>
        <v>0</v>
      </c>
      <c r="AK228" s="517">
        <f>penilaian!AJ223</f>
        <v>0</v>
      </c>
      <c r="AL228" s="517">
        <f>penilaian!AK223</f>
        <v>0</v>
      </c>
      <c r="AM228" s="517">
        <f>penilaian!AL223</f>
        <v>0</v>
      </c>
      <c r="AN228" s="520">
        <f>penilaian!AM223</f>
        <v>80000</v>
      </c>
      <c r="AO228" s="520">
        <f>penilaian!AN223</f>
        <v>80000</v>
      </c>
      <c r="AP228" s="517">
        <f>penilaian!AO223</f>
        <v>0</v>
      </c>
      <c r="AQ228" s="521">
        <f>penilaian!AP223</f>
        <v>0</v>
      </c>
      <c r="AR228" s="517">
        <f>penilaian!AQ223</f>
        <v>0</v>
      </c>
      <c r="AS228" s="517">
        <f>penilaian!AR223</f>
        <v>0</v>
      </c>
      <c r="AT228" s="517">
        <f>penilaian!AS223</f>
        <v>0</v>
      </c>
      <c r="AU228" s="517">
        <f>penilaian!AT223</f>
        <v>0</v>
      </c>
      <c r="AV228" s="517">
        <f>penilaian!AU223</f>
        <v>0</v>
      </c>
      <c r="AW228" s="521">
        <f>penilaian!AV223</f>
        <v>0</v>
      </c>
      <c r="AX228" s="521">
        <f>penilaian!AW223</f>
        <v>0</v>
      </c>
    </row>
    <row r="229" spans="2:50" ht="15.75">
      <c r="B229" s="157">
        <f>penilaian!A224</f>
        <v>0</v>
      </c>
      <c r="C229" s="172">
        <f>penilaian!B224</f>
        <v>0</v>
      </c>
      <c r="D229" s="491">
        <f>penilaian!C224</f>
        <v>0</v>
      </c>
      <c r="E229" s="172">
        <f>penilaian!D224</f>
        <v>0</v>
      </c>
      <c r="F229" s="171">
        <f>penilaian!E224</f>
        <v>0</v>
      </c>
      <c r="G229" s="203">
        <f>penilaian!F224</f>
        <v>0</v>
      </c>
      <c r="H229" s="172">
        <f>penilaian!G224</f>
        <v>0</v>
      </c>
      <c r="I229" s="172">
        <f>penilaian!H224</f>
        <v>0</v>
      </c>
      <c r="J229" s="203">
        <f>penilaian!I224</f>
        <v>0</v>
      </c>
      <c r="K229" s="198">
        <f>penilaian!J224</f>
        <v>0</v>
      </c>
      <c r="L229" s="204">
        <f>penilaian!K224</f>
        <v>0</v>
      </c>
      <c r="M229" s="172">
        <f>penilaian!L224</f>
        <v>0</v>
      </c>
      <c r="N229" s="198">
        <f>penilaian!M224</f>
        <v>0</v>
      </c>
      <c r="O229" s="172">
        <f>penilaian!N224</f>
        <v>0</v>
      </c>
      <c r="P229" s="172">
        <f>penilaian!O224</f>
        <v>0</v>
      </c>
      <c r="Q229" s="526">
        <f>penilaian!P224</f>
        <v>0</v>
      </c>
      <c r="R229" s="526">
        <f>penilaian!Q224</f>
        <v>0</v>
      </c>
      <c r="S229" s="506">
        <f>penilaian!R224</f>
        <v>0</v>
      </c>
      <c r="T229" s="506">
        <f>penilaian!S224</f>
        <v>0</v>
      </c>
      <c r="U229" s="506">
        <f>penilaian!T224</f>
        <v>0</v>
      </c>
      <c r="V229" s="506">
        <f>penilaian!U224</f>
        <v>6</v>
      </c>
      <c r="W229" s="527" t="str">
        <f>penilaian!V224</f>
        <v>TARISI</v>
      </c>
      <c r="X229" s="527">
        <f>penilaian!W224</f>
        <v>1</v>
      </c>
      <c r="Y229" s="527">
        <f>penilaian!X224</f>
        <v>0</v>
      </c>
      <c r="Z229" s="527">
        <f>penilaian!Y224</f>
        <v>0</v>
      </c>
      <c r="AA229" s="506">
        <f>penilaian!Z224</f>
        <v>1</v>
      </c>
      <c r="AB229" s="506">
        <f>penilaian!AA224</f>
        <v>0</v>
      </c>
      <c r="AC229" s="506">
        <f>penilaian!AB224</f>
        <v>0</v>
      </c>
      <c r="AD229" s="506">
        <f>penilaian!AC224</f>
        <v>0</v>
      </c>
      <c r="AE229" s="506">
        <f>penilaian!AD224</f>
        <v>0</v>
      </c>
      <c r="AF229" s="506">
        <f>penilaian!AE224</f>
        <v>0</v>
      </c>
      <c r="AG229" s="506">
        <f>penilaian!AF224</f>
        <v>0</v>
      </c>
      <c r="AH229" s="506">
        <f>penilaian!AG224</f>
        <v>0</v>
      </c>
      <c r="AI229" s="517">
        <f>penilaian!AH224</f>
        <v>0</v>
      </c>
      <c r="AJ229" s="520">
        <f>penilaian!AI224</f>
        <v>0</v>
      </c>
      <c r="AK229" s="517">
        <f>penilaian!AJ224</f>
        <v>0</v>
      </c>
      <c r="AL229" s="517">
        <f>penilaian!AK224</f>
        <v>0</v>
      </c>
      <c r="AM229" s="517">
        <f>penilaian!AL224</f>
        <v>0</v>
      </c>
      <c r="AN229" s="520">
        <f>penilaian!AM224</f>
        <v>33600</v>
      </c>
      <c r="AO229" s="520">
        <f>penilaian!AN224</f>
        <v>33600</v>
      </c>
      <c r="AP229" s="517">
        <f>penilaian!AO224</f>
        <v>0</v>
      </c>
      <c r="AQ229" s="521">
        <f>penilaian!AP224</f>
        <v>0</v>
      </c>
      <c r="AR229" s="517">
        <f>penilaian!AQ224</f>
        <v>0</v>
      </c>
      <c r="AS229" s="517">
        <f>penilaian!AR224</f>
        <v>0</v>
      </c>
      <c r="AT229" s="517">
        <f>penilaian!AS224</f>
        <v>0</v>
      </c>
      <c r="AU229" s="517">
        <f>penilaian!AT224</f>
        <v>0</v>
      </c>
      <c r="AV229" s="517">
        <f>penilaian!AU224</f>
        <v>0</v>
      </c>
      <c r="AW229" s="521">
        <f>penilaian!AV224</f>
        <v>0</v>
      </c>
      <c r="AX229" s="521">
        <f>penilaian!AW224</f>
        <v>0</v>
      </c>
    </row>
    <row r="230" spans="2:50" ht="15.75">
      <c r="B230" s="157">
        <f>penilaian!A225</f>
        <v>0</v>
      </c>
      <c r="C230" s="172">
        <f>penilaian!B225</f>
        <v>0</v>
      </c>
      <c r="D230" s="491">
        <f>penilaian!C225</f>
        <v>0</v>
      </c>
      <c r="E230" s="172">
        <f>penilaian!D225</f>
        <v>0</v>
      </c>
      <c r="F230" s="171">
        <f>penilaian!E225</f>
        <v>0</v>
      </c>
      <c r="G230" s="203">
        <f>penilaian!F225</f>
        <v>0</v>
      </c>
      <c r="H230" s="172">
        <f>penilaian!G225</f>
        <v>0</v>
      </c>
      <c r="I230" s="172">
        <f>penilaian!H225</f>
        <v>0</v>
      </c>
      <c r="J230" s="203">
        <f>penilaian!I225</f>
        <v>0</v>
      </c>
      <c r="K230" s="198">
        <f>penilaian!J225</f>
        <v>0</v>
      </c>
      <c r="L230" s="204">
        <f>penilaian!K225</f>
        <v>0</v>
      </c>
      <c r="M230" s="172">
        <f>penilaian!L225</f>
        <v>0</v>
      </c>
      <c r="N230" s="198">
        <f>penilaian!M225</f>
        <v>0</v>
      </c>
      <c r="O230" s="172">
        <f>penilaian!N225</f>
        <v>0</v>
      </c>
      <c r="P230" s="172">
        <f>penilaian!O225</f>
        <v>0</v>
      </c>
      <c r="Q230" s="526">
        <f>penilaian!P225</f>
        <v>0</v>
      </c>
      <c r="R230" s="526">
        <f>penilaian!Q225</f>
        <v>0</v>
      </c>
      <c r="S230" s="506">
        <f>penilaian!R225</f>
        <v>0</v>
      </c>
      <c r="T230" s="506">
        <f>penilaian!S225</f>
        <v>0</v>
      </c>
      <c r="U230" s="506">
        <f>penilaian!T225</f>
        <v>0</v>
      </c>
      <c r="V230" s="506">
        <f>penilaian!U225</f>
        <v>0</v>
      </c>
      <c r="W230" s="527">
        <f>penilaian!V225</f>
        <v>0</v>
      </c>
      <c r="X230" s="527">
        <f>penilaian!W225</f>
        <v>0</v>
      </c>
      <c r="Y230" s="527">
        <f>penilaian!X225</f>
        <v>0</v>
      </c>
      <c r="Z230" s="527">
        <f>penilaian!Y225</f>
        <v>0</v>
      </c>
      <c r="AA230" s="506">
        <f>penilaian!Z225</f>
        <v>0</v>
      </c>
      <c r="AB230" s="506">
        <f>penilaian!AA225</f>
        <v>0</v>
      </c>
      <c r="AC230" s="506">
        <f>penilaian!AB225</f>
        <v>0</v>
      </c>
      <c r="AD230" s="506">
        <f>penilaian!AC225</f>
        <v>0</v>
      </c>
      <c r="AE230" s="506">
        <f>penilaian!AD225</f>
        <v>0</v>
      </c>
      <c r="AF230" s="506">
        <f>penilaian!AE225</f>
        <v>0</v>
      </c>
      <c r="AG230" s="506">
        <f>penilaian!AF225</f>
        <v>0</v>
      </c>
      <c r="AH230" s="506">
        <f>penilaian!AG225</f>
        <v>0</v>
      </c>
      <c r="AI230" s="517">
        <f>penilaian!AH225</f>
        <v>0</v>
      </c>
      <c r="AJ230" s="520">
        <f>penilaian!AI225</f>
        <v>0</v>
      </c>
      <c r="AK230" s="517">
        <f>penilaian!AJ225</f>
        <v>0</v>
      </c>
      <c r="AL230" s="517">
        <f>penilaian!AK225</f>
        <v>0</v>
      </c>
      <c r="AM230" s="517">
        <f>penilaian!AL225</f>
        <v>0</v>
      </c>
      <c r="AN230" s="520">
        <f>penilaian!AM225</f>
        <v>0</v>
      </c>
      <c r="AO230" s="520">
        <f>penilaian!AN225</f>
        <v>0</v>
      </c>
      <c r="AP230" s="520">
        <f>penilaian!AO225</f>
        <v>0</v>
      </c>
      <c r="AQ230" s="521">
        <f>penilaian!AP225</f>
        <v>0</v>
      </c>
      <c r="AR230" s="517">
        <f>penilaian!AQ225</f>
        <v>0</v>
      </c>
      <c r="AS230" s="517">
        <f>penilaian!AR225</f>
        <v>0</v>
      </c>
      <c r="AT230" s="517">
        <f>penilaian!AS225</f>
        <v>0</v>
      </c>
      <c r="AU230" s="517">
        <f>penilaian!AT225</f>
        <v>0</v>
      </c>
      <c r="AV230" s="517">
        <f>penilaian!AU225</f>
        <v>0</v>
      </c>
      <c r="AW230" s="521">
        <f>penilaian!AV225</f>
        <v>0</v>
      </c>
      <c r="AX230" s="521">
        <f>penilaian!AW225</f>
        <v>0</v>
      </c>
    </row>
    <row r="231" spans="2:50" ht="15.75">
      <c r="B231" s="157">
        <f>penilaian!A226</f>
        <v>0</v>
      </c>
      <c r="C231" s="172">
        <f>penilaian!B226</f>
        <v>0</v>
      </c>
      <c r="D231" s="491">
        <f>penilaian!C226</f>
        <v>0</v>
      </c>
      <c r="E231" s="172">
        <f>penilaian!D226</f>
        <v>0</v>
      </c>
      <c r="F231" s="171">
        <f>penilaian!E226</f>
        <v>0</v>
      </c>
      <c r="G231" s="203">
        <f>penilaian!F226</f>
        <v>0</v>
      </c>
      <c r="H231" s="172">
        <f>penilaian!G226</f>
        <v>0</v>
      </c>
      <c r="I231" s="172">
        <f>penilaian!H226</f>
        <v>0</v>
      </c>
      <c r="J231" s="203">
        <f>penilaian!I226</f>
        <v>0</v>
      </c>
      <c r="K231" s="198">
        <f>penilaian!J226</f>
        <v>0</v>
      </c>
      <c r="L231" s="204">
        <f>penilaian!K226</f>
        <v>0</v>
      </c>
      <c r="M231" s="172">
        <f>penilaian!L226</f>
        <v>0</v>
      </c>
      <c r="N231" s="198">
        <f>penilaian!M226</f>
        <v>0</v>
      </c>
      <c r="O231" s="172">
        <f>penilaian!N226</f>
        <v>0</v>
      </c>
      <c r="P231" s="172">
        <f>penilaian!O226</f>
        <v>0</v>
      </c>
      <c r="Q231" s="526">
        <f>penilaian!P226</f>
        <v>0</v>
      </c>
      <c r="R231" s="526">
        <f>penilaian!Q226</f>
        <v>0</v>
      </c>
      <c r="S231" s="506">
        <f>penilaian!R226</f>
        <v>0</v>
      </c>
      <c r="T231" s="506">
        <f>penilaian!S226</f>
        <v>0</v>
      </c>
      <c r="U231" s="506">
        <f>penilaian!T226</f>
        <v>0</v>
      </c>
      <c r="V231" s="506">
        <f>penilaian!U226</f>
        <v>0</v>
      </c>
      <c r="W231" s="527">
        <f>penilaian!V226</f>
        <v>0</v>
      </c>
      <c r="X231" s="527">
        <f>penilaian!W226</f>
        <v>0</v>
      </c>
      <c r="Y231" s="527">
        <f>penilaian!X226</f>
        <v>0</v>
      </c>
      <c r="Z231" s="527">
        <f>penilaian!Y226</f>
        <v>0</v>
      </c>
      <c r="AA231" s="506">
        <f>penilaian!Z226</f>
        <v>0</v>
      </c>
      <c r="AB231" s="506">
        <f>penilaian!AA226</f>
        <v>0</v>
      </c>
      <c r="AC231" s="506">
        <f>penilaian!AB226</f>
        <v>0</v>
      </c>
      <c r="AD231" s="506">
        <f>penilaian!AC226</f>
        <v>0</v>
      </c>
      <c r="AE231" s="506">
        <f>penilaian!AD226</f>
        <v>0</v>
      </c>
      <c r="AF231" s="506">
        <f>penilaian!AE226</f>
        <v>0</v>
      </c>
      <c r="AG231" s="506">
        <f>penilaian!AF226</f>
        <v>0</v>
      </c>
      <c r="AH231" s="506">
        <f>penilaian!AG226</f>
        <v>0</v>
      </c>
      <c r="AI231" s="517">
        <f>penilaian!AH226</f>
        <v>0</v>
      </c>
      <c r="AJ231" s="520">
        <f>penilaian!AI226</f>
        <v>0</v>
      </c>
      <c r="AK231" s="517">
        <f>penilaian!AJ226</f>
        <v>0</v>
      </c>
      <c r="AL231" s="517">
        <f>penilaian!AK226</f>
        <v>0</v>
      </c>
      <c r="AM231" s="517">
        <f>penilaian!AL226</f>
        <v>0</v>
      </c>
      <c r="AN231" s="520">
        <f>penilaian!AM226</f>
        <v>0</v>
      </c>
      <c r="AO231" s="520">
        <f>penilaian!AN226</f>
        <v>0</v>
      </c>
      <c r="AP231" s="517">
        <f>penilaian!AO226</f>
        <v>0</v>
      </c>
      <c r="AQ231" s="521">
        <f>penilaian!AP226</f>
        <v>0</v>
      </c>
      <c r="AR231" s="517">
        <f>penilaian!AQ226</f>
        <v>0</v>
      </c>
      <c r="AS231" s="517">
        <f>penilaian!AR226</f>
        <v>0</v>
      </c>
      <c r="AT231" s="517">
        <f>penilaian!AS226</f>
        <v>0</v>
      </c>
      <c r="AU231" s="517">
        <f>penilaian!AT226</f>
        <v>0</v>
      </c>
      <c r="AV231" s="517">
        <f>penilaian!AU226</f>
        <v>0</v>
      </c>
      <c r="AW231" s="521">
        <f>penilaian!AV226</f>
        <v>0</v>
      </c>
      <c r="AX231" s="521">
        <f>penilaian!AW226</f>
        <v>0</v>
      </c>
    </row>
    <row r="232" spans="2:50" ht="15.75">
      <c r="B232" s="157">
        <f>penilaian!A227</f>
        <v>0</v>
      </c>
      <c r="C232" s="172">
        <f>penilaian!B227</f>
        <v>0</v>
      </c>
      <c r="D232" s="491">
        <f>penilaian!C227</f>
        <v>0</v>
      </c>
      <c r="E232" s="172">
        <f>penilaian!D227</f>
        <v>0</v>
      </c>
      <c r="F232" s="171">
        <f>penilaian!E227</f>
        <v>0</v>
      </c>
      <c r="G232" s="203">
        <f>penilaian!F227</f>
        <v>0</v>
      </c>
      <c r="H232" s="172">
        <f>penilaian!G227</f>
        <v>0</v>
      </c>
      <c r="I232" s="172">
        <f>penilaian!H227</f>
        <v>0</v>
      </c>
      <c r="J232" s="203">
        <f>penilaian!I227</f>
        <v>0</v>
      </c>
      <c r="K232" s="198">
        <f>penilaian!J227</f>
        <v>0</v>
      </c>
      <c r="L232" s="204">
        <f>penilaian!K227</f>
        <v>0</v>
      </c>
      <c r="M232" s="172">
        <f>penilaian!L227</f>
        <v>0</v>
      </c>
      <c r="N232" s="198">
        <f>penilaian!M227</f>
        <v>0</v>
      </c>
      <c r="O232" s="172">
        <f>penilaian!N227</f>
        <v>0</v>
      </c>
      <c r="P232" s="172">
        <f>penilaian!O227</f>
        <v>0</v>
      </c>
      <c r="Q232" s="526">
        <f>penilaian!P227</f>
        <v>0</v>
      </c>
      <c r="R232" s="526">
        <f>penilaian!Q227</f>
        <v>0</v>
      </c>
      <c r="S232" s="506" t="str">
        <f>penilaian!R227</f>
        <v>b.</v>
      </c>
      <c r="T232" s="506" t="str">
        <f>penilaian!S227</f>
        <v>Musiman</v>
      </c>
      <c r="U232" s="506">
        <f>penilaian!T227</f>
        <v>22</v>
      </c>
      <c r="V232" s="506">
        <f>penilaian!U227</f>
        <v>1</v>
      </c>
      <c r="W232" s="527" t="str">
        <f>penilaian!V227</f>
        <v>Asem</v>
      </c>
      <c r="X232" s="527">
        <f>penilaian!W227</f>
        <v>1</v>
      </c>
      <c r="Y232" s="527">
        <f>penilaian!X227</f>
        <v>0</v>
      </c>
      <c r="Z232" s="527">
        <f>penilaian!Y227</f>
        <v>0</v>
      </c>
      <c r="AA232" s="506">
        <f>penilaian!Z227</f>
        <v>1</v>
      </c>
      <c r="AB232" s="506">
        <f>penilaian!AA227</f>
        <v>0</v>
      </c>
      <c r="AC232" s="506">
        <f>penilaian!AB227</f>
        <v>0</v>
      </c>
      <c r="AD232" s="506">
        <f>penilaian!AC227</f>
        <v>0</v>
      </c>
      <c r="AE232" s="506">
        <f>penilaian!AD227</f>
        <v>0</v>
      </c>
      <c r="AF232" s="506">
        <f>penilaian!AE227</f>
        <v>0</v>
      </c>
      <c r="AG232" s="506">
        <f>penilaian!AF227</f>
        <v>0</v>
      </c>
      <c r="AH232" s="506">
        <f>penilaian!AG227</f>
        <v>0</v>
      </c>
      <c r="AI232" s="517">
        <f>penilaian!AH227</f>
        <v>0</v>
      </c>
      <c r="AJ232" s="520">
        <f>penilaian!AI227</f>
        <v>0</v>
      </c>
      <c r="AK232" s="517">
        <f>penilaian!AJ227</f>
        <v>0</v>
      </c>
      <c r="AL232" s="517">
        <f>penilaian!AK227</f>
        <v>0</v>
      </c>
      <c r="AM232" s="517">
        <f>penilaian!AL227</f>
        <v>0</v>
      </c>
      <c r="AN232" s="520">
        <f>penilaian!AM227</f>
        <v>13200</v>
      </c>
      <c r="AO232" s="520">
        <f>penilaian!AN227</f>
        <v>13200</v>
      </c>
      <c r="AP232" s="517">
        <f>penilaian!AO227</f>
        <v>0</v>
      </c>
      <c r="AQ232" s="521">
        <f>penilaian!AP227</f>
        <v>0</v>
      </c>
      <c r="AR232" s="517">
        <f>penilaian!AQ227</f>
        <v>0</v>
      </c>
      <c r="AS232" s="517">
        <f>penilaian!AR227</f>
        <v>0</v>
      </c>
      <c r="AT232" s="517">
        <f>penilaian!AS227</f>
        <v>0</v>
      </c>
      <c r="AU232" s="517">
        <f>penilaian!AT227</f>
        <v>0</v>
      </c>
      <c r="AV232" s="517">
        <f>penilaian!AU227</f>
        <v>0</v>
      </c>
      <c r="AW232" s="521">
        <f>penilaian!AV227</f>
        <v>0</v>
      </c>
      <c r="AX232" s="521">
        <f>penilaian!AW227</f>
        <v>0</v>
      </c>
    </row>
    <row r="233" spans="2:50" ht="15.75">
      <c r="B233" s="157">
        <f>penilaian!A228</f>
        <v>0</v>
      </c>
      <c r="C233" s="172">
        <f>penilaian!B228</f>
        <v>0</v>
      </c>
      <c r="D233" s="491">
        <f>penilaian!C228</f>
        <v>0</v>
      </c>
      <c r="E233" s="172">
        <f>penilaian!D228</f>
        <v>0</v>
      </c>
      <c r="F233" s="171">
        <f>penilaian!E228</f>
        <v>0</v>
      </c>
      <c r="G233" s="203">
        <f>penilaian!F228</f>
        <v>0</v>
      </c>
      <c r="H233" s="172">
        <f>penilaian!G228</f>
        <v>0</v>
      </c>
      <c r="I233" s="172">
        <f>penilaian!H228</f>
        <v>0</v>
      </c>
      <c r="J233" s="203">
        <f>penilaian!I228</f>
        <v>0</v>
      </c>
      <c r="K233" s="198">
        <f>penilaian!J228</f>
        <v>0</v>
      </c>
      <c r="L233" s="204">
        <f>penilaian!K228</f>
        <v>0</v>
      </c>
      <c r="M233" s="172">
        <f>penilaian!L228</f>
        <v>0</v>
      </c>
      <c r="N233" s="198">
        <f>penilaian!M228</f>
        <v>0</v>
      </c>
      <c r="O233" s="172">
        <f>penilaian!N228</f>
        <v>0</v>
      </c>
      <c r="P233" s="172">
        <f>penilaian!O228</f>
        <v>0</v>
      </c>
      <c r="Q233" s="526">
        <f>penilaian!P228</f>
        <v>0</v>
      </c>
      <c r="R233" s="526">
        <f>penilaian!Q228</f>
        <v>0</v>
      </c>
      <c r="S233" s="506">
        <f>penilaian!R228</f>
        <v>0</v>
      </c>
      <c r="T233" s="506">
        <f>penilaian!S228</f>
        <v>0</v>
      </c>
      <c r="U233" s="506">
        <f>penilaian!T228</f>
        <v>0</v>
      </c>
      <c r="V233" s="506">
        <f>penilaian!U228</f>
        <v>2</v>
      </c>
      <c r="W233" s="527" t="str">
        <f>penilaian!V228</f>
        <v>Pisang</v>
      </c>
      <c r="X233" s="527">
        <f>penilaian!W228</f>
        <v>0</v>
      </c>
      <c r="Y233" s="527">
        <f>penilaian!X228</f>
        <v>35</v>
      </c>
      <c r="Z233" s="527">
        <f>penilaian!Y228</f>
        <v>0</v>
      </c>
      <c r="AA233" s="506">
        <f>penilaian!Z228</f>
        <v>35</v>
      </c>
      <c r="AB233" s="506">
        <f>penilaian!AA228</f>
        <v>0</v>
      </c>
      <c r="AC233" s="506">
        <f>penilaian!AB228</f>
        <v>0</v>
      </c>
      <c r="AD233" s="506">
        <f>penilaian!AC228</f>
        <v>0</v>
      </c>
      <c r="AE233" s="506">
        <f>penilaian!AD228</f>
        <v>0</v>
      </c>
      <c r="AF233" s="506">
        <f>penilaian!AE228</f>
        <v>0</v>
      </c>
      <c r="AG233" s="506">
        <f>penilaian!AF228</f>
        <v>0</v>
      </c>
      <c r="AH233" s="506">
        <f>penilaian!AG228</f>
        <v>0</v>
      </c>
      <c r="AI233" s="517">
        <f>penilaian!AH228</f>
        <v>0</v>
      </c>
      <c r="AJ233" s="520">
        <f>penilaian!AI228</f>
        <v>0</v>
      </c>
      <c r="AK233" s="517">
        <f>penilaian!AJ228</f>
        <v>0</v>
      </c>
      <c r="AL233" s="517">
        <f>penilaian!AK228</f>
        <v>0</v>
      </c>
      <c r="AM233" s="517">
        <f>penilaian!AL228</f>
        <v>0</v>
      </c>
      <c r="AN233" s="520">
        <f>penilaian!AM228</f>
        <v>15000</v>
      </c>
      <c r="AO233" s="520">
        <f>penilaian!AN228</f>
        <v>525000</v>
      </c>
      <c r="AP233" s="517">
        <f>penilaian!AO228</f>
        <v>0</v>
      </c>
      <c r="AQ233" s="521">
        <f>penilaian!AP228</f>
        <v>0</v>
      </c>
      <c r="AR233" s="517">
        <f>penilaian!AQ228</f>
        <v>0</v>
      </c>
      <c r="AS233" s="517">
        <f>penilaian!AR228</f>
        <v>0</v>
      </c>
      <c r="AT233" s="517">
        <f>penilaian!AS228</f>
        <v>0</v>
      </c>
      <c r="AU233" s="517">
        <f>penilaian!AT228</f>
        <v>0</v>
      </c>
      <c r="AV233" s="517">
        <f>penilaian!AU228</f>
        <v>0</v>
      </c>
      <c r="AW233" s="521">
        <f>penilaian!AV228</f>
        <v>0</v>
      </c>
      <c r="AX233" s="521">
        <f>penilaian!AW228</f>
        <v>0</v>
      </c>
    </row>
    <row r="234" spans="2:50" ht="15.75">
      <c r="B234" s="157">
        <f>penilaian!A229</f>
        <v>0</v>
      </c>
      <c r="C234" s="172">
        <f>penilaian!B229</f>
        <v>0</v>
      </c>
      <c r="D234" s="491">
        <f>penilaian!C229</f>
        <v>0</v>
      </c>
      <c r="E234" s="172">
        <f>penilaian!D229</f>
        <v>0</v>
      </c>
      <c r="F234" s="171">
        <f>penilaian!E229</f>
        <v>0</v>
      </c>
      <c r="G234" s="203">
        <f>penilaian!F229</f>
        <v>0</v>
      </c>
      <c r="H234" s="172">
        <f>penilaian!G229</f>
        <v>0</v>
      </c>
      <c r="I234" s="172">
        <f>penilaian!H229</f>
        <v>0</v>
      </c>
      <c r="J234" s="203">
        <f>penilaian!I229</f>
        <v>0</v>
      </c>
      <c r="K234" s="198">
        <f>penilaian!J229</f>
        <v>0</v>
      </c>
      <c r="L234" s="204">
        <f>penilaian!K229</f>
        <v>0</v>
      </c>
      <c r="M234" s="172">
        <f>penilaian!L229</f>
        <v>0</v>
      </c>
      <c r="N234" s="198">
        <f>penilaian!M229</f>
        <v>0</v>
      </c>
      <c r="O234" s="172">
        <f>penilaian!N229</f>
        <v>0</v>
      </c>
      <c r="P234" s="172">
        <f>penilaian!O229</f>
        <v>0</v>
      </c>
      <c r="Q234" s="526">
        <f>penilaian!P229</f>
        <v>0</v>
      </c>
      <c r="R234" s="526">
        <f>penilaian!Q229</f>
        <v>0</v>
      </c>
      <c r="S234" s="506">
        <f>penilaian!R229</f>
        <v>0</v>
      </c>
      <c r="T234" s="506">
        <f>penilaian!S229</f>
        <v>0</v>
      </c>
      <c r="U234" s="506">
        <f>penilaian!T229</f>
        <v>0</v>
      </c>
      <c r="V234" s="506">
        <f>penilaian!U229</f>
        <v>3</v>
      </c>
      <c r="W234" s="527" t="str">
        <f>penilaian!V229</f>
        <v>Jambu Air</v>
      </c>
      <c r="X234" s="527">
        <f>penilaian!W229</f>
        <v>0</v>
      </c>
      <c r="Y234" s="527">
        <f>penilaian!X229</f>
        <v>0</v>
      </c>
      <c r="Z234" s="527">
        <f>penilaian!Y229</f>
        <v>5</v>
      </c>
      <c r="AA234" s="506">
        <f>penilaian!Z229</f>
        <v>5</v>
      </c>
      <c r="AB234" s="506">
        <f>penilaian!AA229</f>
        <v>0</v>
      </c>
      <c r="AC234" s="506">
        <f>penilaian!AB229</f>
        <v>0</v>
      </c>
      <c r="AD234" s="506">
        <f>penilaian!AC229</f>
        <v>0</v>
      </c>
      <c r="AE234" s="506">
        <f>penilaian!AD229</f>
        <v>0</v>
      </c>
      <c r="AF234" s="506">
        <f>penilaian!AE229</f>
        <v>0</v>
      </c>
      <c r="AG234" s="506">
        <f>penilaian!AF229</f>
        <v>0</v>
      </c>
      <c r="AH234" s="506">
        <f>penilaian!AG229</f>
        <v>0</v>
      </c>
      <c r="AI234" s="517">
        <f>penilaian!AH229</f>
        <v>0</v>
      </c>
      <c r="AJ234" s="520">
        <f>penilaian!AI229</f>
        <v>0</v>
      </c>
      <c r="AK234" s="517">
        <f>penilaian!AJ229</f>
        <v>0</v>
      </c>
      <c r="AL234" s="517">
        <f>penilaian!AK229</f>
        <v>0</v>
      </c>
      <c r="AM234" s="517">
        <f>penilaian!AL229</f>
        <v>0</v>
      </c>
      <c r="AN234" s="520">
        <f>penilaian!AM229</f>
        <v>41250</v>
      </c>
      <c r="AO234" s="520">
        <f>penilaian!AN229</f>
        <v>206250</v>
      </c>
      <c r="AP234" s="517">
        <f>penilaian!AO229</f>
        <v>0</v>
      </c>
      <c r="AQ234" s="521">
        <f>penilaian!AP229</f>
        <v>0</v>
      </c>
      <c r="AR234" s="517">
        <f>penilaian!AQ229</f>
        <v>0</v>
      </c>
      <c r="AS234" s="517">
        <f>penilaian!AR229</f>
        <v>0</v>
      </c>
      <c r="AT234" s="517">
        <f>penilaian!AS229</f>
        <v>0</v>
      </c>
      <c r="AU234" s="517">
        <f>penilaian!AT229</f>
        <v>0</v>
      </c>
      <c r="AV234" s="517">
        <f>penilaian!AU229</f>
        <v>0</v>
      </c>
      <c r="AW234" s="521">
        <f>penilaian!AV229</f>
        <v>0</v>
      </c>
      <c r="AX234" s="521">
        <f>penilaian!AW229</f>
        <v>0</v>
      </c>
    </row>
    <row r="235" spans="2:50" ht="15.75">
      <c r="B235" s="157">
        <f>penilaian!A230</f>
        <v>0</v>
      </c>
      <c r="C235" s="172">
        <f>penilaian!B230</f>
        <v>0</v>
      </c>
      <c r="D235" s="491">
        <f>penilaian!C230</f>
        <v>0</v>
      </c>
      <c r="E235" s="172">
        <f>penilaian!D230</f>
        <v>0</v>
      </c>
      <c r="F235" s="171">
        <f>penilaian!E230</f>
        <v>0</v>
      </c>
      <c r="G235" s="203">
        <f>penilaian!F230</f>
        <v>0</v>
      </c>
      <c r="H235" s="172">
        <f>penilaian!G230</f>
        <v>0</v>
      </c>
      <c r="I235" s="172">
        <f>penilaian!H230</f>
        <v>0</v>
      </c>
      <c r="J235" s="203">
        <f>penilaian!I230</f>
        <v>0</v>
      </c>
      <c r="K235" s="198">
        <f>penilaian!J230</f>
        <v>0</v>
      </c>
      <c r="L235" s="204">
        <f>penilaian!K230</f>
        <v>0</v>
      </c>
      <c r="M235" s="172">
        <f>penilaian!L230</f>
        <v>0</v>
      </c>
      <c r="N235" s="198">
        <f>penilaian!M230</f>
        <v>0</v>
      </c>
      <c r="O235" s="172">
        <f>penilaian!N230</f>
        <v>0</v>
      </c>
      <c r="P235" s="172">
        <f>penilaian!O230</f>
        <v>0</v>
      </c>
      <c r="Q235" s="526">
        <f>penilaian!P230</f>
        <v>0</v>
      </c>
      <c r="R235" s="526">
        <f>penilaian!Q230</f>
        <v>0</v>
      </c>
      <c r="S235" s="506">
        <f>penilaian!R230</f>
        <v>0</v>
      </c>
      <c r="T235" s="506">
        <f>penilaian!S230</f>
        <v>0</v>
      </c>
      <c r="U235" s="506">
        <f>penilaian!T230</f>
        <v>0</v>
      </c>
      <c r="V235" s="506">
        <f>penilaian!U230</f>
        <v>4</v>
      </c>
      <c r="W235" s="527" t="str">
        <f>penilaian!V230</f>
        <v>Sarikancuh</v>
      </c>
      <c r="X235" s="527">
        <f>penilaian!W230</f>
        <v>0</v>
      </c>
      <c r="Y235" s="527">
        <f>penilaian!X230</f>
        <v>0</v>
      </c>
      <c r="Z235" s="527">
        <f>penilaian!Y230</f>
        <v>5</v>
      </c>
      <c r="AA235" s="506">
        <f>penilaian!Z230</f>
        <v>5</v>
      </c>
      <c r="AB235" s="506">
        <f>penilaian!AA230</f>
        <v>0</v>
      </c>
      <c r="AC235" s="506">
        <f>penilaian!AB230</f>
        <v>0</v>
      </c>
      <c r="AD235" s="506">
        <f>penilaian!AC230</f>
        <v>0</v>
      </c>
      <c r="AE235" s="506">
        <f>penilaian!AD230</f>
        <v>0</v>
      </c>
      <c r="AF235" s="506">
        <f>penilaian!AE230</f>
        <v>0</v>
      </c>
      <c r="AG235" s="506">
        <f>penilaian!AF230</f>
        <v>0</v>
      </c>
      <c r="AH235" s="506">
        <f>penilaian!AG230</f>
        <v>0</v>
      </c>
      <c r="AI235" s="517">
        <f>penilaian!AH230</f>
        <v>0</v>
      </c>
      <c r="AJ235" s="520">
        <f>penilaian!AI230</f>
        <v>0</v>
      </c>
      <c r="AK235" s="517">
        <f>penilaian!AJ230</f>
        <v>0</v>
      </c>
      <c r="AL235" s="517">
        <f>penilaian!AK230</f>
        <v>0</v>
      </c>
      <c r="AM235" s="517">
        <f>penilaian!AL230</f>
        <v>0</v>
      </c>
      <c r="AN235" s="520">
        <f>penilaian!AM230</f>
        <v>3050</v>
      </c>
      <c r="AO235" s="520">
        <f>penilaian!AN230</f>
        <v>15250</v>
      </c>
      <c r="AP235" s="517">
        <f>penilaian!AO230</f>
        <v>0</v>
      </c>
      <c r="AQ235" s="521">
        <f>penilaian!AP230</f>
        <v>0</v>
      </c>
      <c r="AR235" s="517">
        <f>penilaian!AQ230</f>
        <v>0</v>
      </c>
      <c r="AS235" s="517">
        <f>penilaian!AR230</f>
        <v>0</v>
      </c>
      <c r="AT235" s="517">
        <f>penilaian!AS230</f>
        <v>0</v>
      </c>
      <c r="AU235" s="517">
        <f>penilaian!AT230</f>
        <v>0</v>
      </c>
      <c r="AV235" s="517">
        <f>penilaian!AU230</f>
        <v>0</v>
      </c>
      <c r="AW235" s="521">
        <f>penilaian!AV230</f>
        <v>0</v>
      </c>
      <c r="AX235" s="521">
        <f>penilaian!AW230</f>
        <v>0</v>
      </c>
    </row>
    <row r="236" spans="2:50" ht="15.75">
      <c r="B236" s="157">
        <f>penilaian!A231</f>
        <v>0</v>
      </c>
      <c r="C236" s="172">
        <f>penilaian!B231</f>
        <v>0</v>
      </c>
      <c r="D236" s="491">
        <f>penilaian!C231</f>
        <v>0</v>
      </c>
      <c r="E236" s="172">
        <f>penilaian!D231</f>
        <v>0</v>
      </c>
      <c r="F236" s="171">
        <f>penilaian!E231</f>
        <v>0</v>
      </c>
      <c r="G236" s="203">
        <f>penilaian!F231</f>
        <v>0</v>
      </c>
      <c r="H236" s="172">
        <f>penilaian!G231</f>
        <v>0</v>
      </c>
      <c r="I236" s="172">
        <f>penilaian!H231</f>
        <v>0</v>
      </c>
      <c r="J236" s="203">
        <f>penilaian!I231</f>
        <v>0</v>
      </c>
      <c r="K236" s="198">
        <f>penilaian!J231</f>
        <v>0</v>
      </c>
      <c r="L236" s="204">
        <f>penilaian!K231</f>
        <v>0</v>
      </c>
      <c r="M236" s="172">
        <f>penilaian!L231</f>
        <v>0</v>
      </c>
      <c r="N236" s="198">
        <f>penilaian!M231</f>
        <v>0</v>
      </c>
      <c r="O236" s="172">
        <f>penilaian!N231</f>
        <v>0</v>
      </c>
      <c r="P236" s="172">
        <f>penilaian!O231</f>
        <v>0</v>
      </c>
      <c r="Q236" s="526">
        <f>penilaian!P231</f>
        <v>0</v>
      </c>
      <c r="R236" s="526">
        <f>penilaian!Q231</f>
        <v>0</v>
      </c>
      <c r="S236" s="506">
        <f>penilaian!R231</f>
        <v>0</v>
      </c>
      <c r="T236" s="506">
        <f>penilaian!S231</f>
        <v>0</v>
      </c>
      <c r="U236" s="506">
        <f>penilaian!T231</f>
        <v>0</v>
      </c>
      <c r="V236" s="506">
        <f>penilaian!U231</f>
        <v>5</v>
      </c>
      <c r="W236" s="527" t="str">
        <f>penilaian!V231</f>
        <v>Sawo</v>
      </c>
      <c r="X236" s="527">
        <f>penilaian!W231</f>
        <v>0</v>
      </c>
      <c r="Y236" s="527">
        <f>penilaian!X231</f>
        <v>0</v>
      </c>
      <c r="Z236" s="527">
        <f>penilaian!Y231</f>
        <v>1</v>
      </c>
      <c r="AA236" s="506">
        <f>penilaian!Z231</f>
        <v>1</v>
      </c>
      <c r="AB236" s="506">
        <f>penilaian!AA231</f>
        <v>0</v>
      </c>
      <c r="AC236" s="506">
        <f>penilaian!AB231</f>
        <v>0</v>
      </c>
      <c r="AD236" s="506">
        <f>penilaian!AC231</f>
        <v>0</v>
      </c>
      <c r="AE236" s="506">
        <f>penilaian!AD231</f>
        <v>0</v>
      </c>
      <c r="AF236" s="506">
        <f>penilaian!AE231</f>
        <v>0</v>
      </c>
      <c r="AG236" s="506">
        <f>penilaian!AF231</f>
        <v>0</v>
      </c>
      <c r="AH236" s="506">
        <f>penilaian!AG231</f>
        <v>0</v>
      </c>
      <c r="AI236" s="517">
        <f>penilaian!AH231</f>
        <v>0</v>
      </c>
      <c r="AJ236" s="520">
        <f>penilaian!AI231</f>
        <v>0</v>
      </c>
      <c r="AK236" s="517">
        <f>penilaian!AJ231</f>
        <v>0</v>
      </c>
      <c r="AL236" s="517">
        <f>penilaian!AK231</f>
        <v>0</v>
      </c>
      <c r="AM236" s="517">
        <f>penilaian!AL231</f>
        <v>0</v>
      </c>
      <c r="AN236" s="520">
        <f>penilaian!AM231</f>
        <v>30250</v>
      </c>
      <c r="AO236" s="520">
        <f>penilaian!AN231</f>
        <v>30250</v>
      </c>
      <c r="AP236" s="517">
        <f>penilaian!AO231</f>
        <v>0</v>
      </c>
      <c r="AQ236" s="521">
        <f>penilaian!AP231</f>
        <v>0</v>
      </c>
      <c r="AR236" s="517">
        <f>penilaian!AQ231</f>
        <v>0</v>
      </c>
      <c r="AS236" s="517">
        <f>penilaian!AR231</f>
        <v>0</v>
      </c>
      <c r="AT236" s="517">
        <f>penilaian!AS231</f>
        <v>0</v>
      </c>
      <c r="AU236" s="517">
        <f>penilaian!AT231</f>
        <v>0</v>
      </c>
      <c r="AV236" s="517">
        <f>penilaian!AU231</f>
        <v>0</v>
      </c>
      <c r="AW236" s="521">
        <f>penilaian!AV231</f>
        <v>0</v>
      </c>
      <c r="AX236" s="521">
        <f>penilaian!AW231</f>
        <v>0</v>
      </c>
    </row>
    <row r="237" spans="2:50" ht="15.75">
      <c r="B237" s="157">
        <f>penilaian!A232</f>
        <v>0</v>
      </c>
      <c r="C237" s="172">
        <f>penilaian!B232</f>
        <v>0</v>
      </c>
      <c r="D237" s="491">
        <f>penilaian!C232</f>
        <v>0</v>
      </c>
      <c r="E237" s="172">
        <f>penilaian!D232</f>
        <v>0</v>
      </c>
      <c r="F237" s="171">
        <f>penilaian!E232</f>
        <v>0</v>
      </c>
      <c r="G237" s="203">
        <f>penilaian!F232</f>
        <v>0</v>
      </c>
      <c r="H237" s="172">
        <f>penilaian!G232</f>
        <v>0</v>
      </c>
      <c r="I237" s="172">
        <f>penilaian!H232</f>
        <v>0</v>
      </c>
      <c r="J237" s="203">
        <f>penilaian!I232</f>
        <v>0</v>
      </c>
      <c r="K237" s="198">
        <f>penilaian!J232</f>
        <v>0</v>
      </c>
      <c r="L237" s="204">
        <f>penilaian!K232</f>
        <v>0</v>
      </c>
      <c r="M237" s="172">
        <f>penilaian!L232</f>
        <v>0</v>
      </c>
      <c r="N237" s="198">
        <f>penilaian!M232</f>
        <v>0</v>
      </c>
      <c r="O237" s="172">
        <f>penilaian!N232</f>
        <v>0</v>
      </c>
      <c r="P237" s="172">
        <f>penilaian!O232</f>
        <v>0</v>
      </c>
      <c r="Q237" s="526">
        <f>penilaian!P232</f>
        <v>0</v>
      </c>
      <c r="R237" s="526">
        <f>penilaian!Q232</f>
        <v>0</v>
      </c>
      <c r="S237" s="506">
        <f>penilaian!R232</f>
        <v>0</v>
      </c>
      <c r="T237" s="506">
        <f>penilaian!S232</f>
        <v>0</v>
      </c>
      <c r="U237" s="506">
        <f>penilaian!T232</f>
        <v>0</v>
      </c>
      <c r="V237" s="506">
        <f>penilaian!U232</f>
        <v>6</v>
      </c>
      <c r="W237" s="527" t="str">
        <f>penilaian!V232</f>
        <v>Cabe</v>
      </c>
      <c r="X237" s="527">
        <f>penilaian!W232</f>
        <v>0</v>
      </c>
      <c r="Y237" s="527">
        <f>penilaian!X232</f>
        <v>58</v>
      </c>
      <c r="Z237" s="527">
        <f>penilaian!Y232</f>
        <v>0</v>
      </c>
      <c r="AA237" s="506">
        <f>penilaian!Z232</f>
        <v>58</v>
      </c>
      <c r="AB237" s="506">
        <f>penilaian!AA232</f>
        <v>0</v>
      </c>
      <c r="AC237" s="506">
        <f>penilaian!AB232</f>
        <v>0</v>
      </c>
      <c r="AD237" s="506">
        <f>penilaian!AC232</f>
        <v>0</v>
      </c>
      <c r="AE237" s="506">
        <f>penilaian!AD232</f>
        <v>0</v>
      </c>
      <c r="AF237" s="506">
        <f>penilaian!AE232</f>
        <v>0</v>
      </c>
      <c r="AG237" s="506">
        <f>penilaian!AF232</f>
        <v>0</v>
      </c>
      <c r="AH237" s="506">
        <f>penilaian!AG232</f>
        <v>0</v>
      </c>
      <c r="AI237" s="517">
        <f>penilaian!AH232</f>
        <v>0</v>
      </c>
      <c r="AJ237" s="520">
        <f>penilaian!AI232</f>
        <v>0</v>
      </c>
      <c r="AK237" s="517">
        <f>penilaian!AJ232</f>
        <v>0</v>
      </c>
      <c r="AL237" s="517">
        <f>penilaian!AK232</f>
        <v>0</v>
      </c>
      <c r="AM237" s="517">
        <f>penilaian!AL232</f>
        <v>0</v>
      </c>
      <c r="AN237" s="520">
        <f>penilaian!AM232</f>
        <v>3100</v>
      </c>
      <c r="AO237" s="520">
        <f>penilaian!AN232</f>
        <v>179800</v>
      </c>
      <c r="AP237" s="517">
        <f>penilaian!AO232</f>
        <v>0</v>
      </c>
      <c r="AQ237" s="521">
        <f>penilaian!AP232</f>
        <v>0</v>
      </c>
      <c r="AR237" s="517">
        <f>penilaian!AQ232</f>
        <v>0</v>
      </c>
      <c r="AS237" s="517">
        <f>penilaian!AR232</f>
        <v>0</v>
      </c>
      <c r="AT237" s="517">
        <f>penilaian!AS232</f>
        <v>0</v>
      </c>
      <c r="AU237" s="517">
        <f>penilaian!AT232</f>
        <v>0</v>
      </c>
      <c r="AV237" s="517">
        <f>penilaian!AU232</f>
        <v>0</v>
      </c>
      <c r="AW237" s="521">
        <f>penilaian!AV232</f>
        <v>0</v>
      </c>
      <c r="AX237" s="521">
        <f>penilaian!AW232</f>
        <v>0</v>
      </c>
    </row>
    <row r="238" spans="2:50" ht="15.75">
      <c r="B238" s="157">
        <f>penilaian!A233</f>
        <v>0</v>
      </c>
      <c r="C238" s="172">
        <f>penilaian!B233</f>
        <v>0</v>
      </c>
      <c r="D238" s="491">
        <f>penilaian!C233</f>
        <v>0</v>
      </c>
      <c r="E238" s="172">
        <f>penilaian!D233</f>
        <v>0</v>
      </c>
      <c r="F238" s="171">
        <f>penilaian!E233</f>
        <v>0</v>
      </c>
      <c r="G238" s="203">
        <f>penilaian!F233</f>
        <v>0</v>
      </c>
      <c r="H238" s="172">
        <f>penilaian!G233</f>
        <v>0</v>
      </c>
      <c r="I238" s="172">
        <f>penilaian!H233</f>
        <v>0</v>
      </c>
      <c r="J238" s="203">
        <f>penilaian!I233</f>
        <v>0</v>
      </c>
      <c r="K238" s="198">
        <f>penilaian!J233</f>
        <v>0</v>
      </c>
      <c r="L238" s="204">
        <f>penilaian!K233</f>
        <v>0</v>
      </c>
      <c r="M238" s="172">
        <f>penilaian!L233</f>
        <v>0</v>
      </c>
      <c r="N238" s="198">
        <f>penilaian!M233</f>
        <v>0</v>
      </c>
      <c r="O238" s="172">
        <f>penilaian!N233</f>
        <v>0</v>
      </c>
      <c r="P238" s="172">
        <f>penilaian!O233</f>
        <v>0</v>
      </c>
      <c r="Q238" s="526">
        <f>penilaian!P233</f>
        <v>0</v>
      </c>
      <c r="R238" s="526">
        <f>penilaian!Q233</f>
        <v>0</v>
      </c>
      <c r="S238" s="506">
        <f>penilaian!R233</f>
        <v>0</v>
      </c>
      <c r="T238" s="506">
        <f>penilaian!S233</f>
        <v>0</v>
      </c>
      <c r="U238" s="506">
        <f>penilaian!T233</f>
        <v>0</v>
      </c>
      <c r="V238" s="506">
        <f>penilaian!U233</f>
        <v>7</v>
      </c>
      <c r="W238" s="527" t="str">
        <f>penilaian!V233</f>
        <v>Hui</v>
      </c>
      <c r="X238" s="527">
        <f>penilaian!W233</f>
        <v>0</v>
      </c>
      <c r="Y238" s="527">
        <f>penilaian!X233</f>
        <v>2</v>
      </c>
      <c r="Z238" s="527">
        <f>penilaian!Y233</f>
        <v>0</v>
      </c>
      <c r="AA238" s="506">
        <f>penilaian!Z233</f>
        <v>2</v>
      </c>
      <c r="AB238" s="506">
        <f>penilaian!AA233</f>
        <v>0</v>
      </c>
      <c r="AC238" s="506">
        <f>penilaian!AB233</f>
        <v>0</v>
      </c>
      <c r="AD238" s="506">
        <f>penilaian!AC233</f>
        <v>0</v>
      </c>
      <c r="AE238" s="506">
        <f>penilaian!AD233</f>
        <v>0</v>
      </c>
      <c r="AF238" s="506">
        <f>penilaian!AE233</f>
        <v>0</v>
      </c>
      <c r="AG238" s="506">
        <f>penilaian!AF233</f>
        <v>0</v>
      </c>
      <c r="AH238" s="506">
        <f>penilaian!AG233</f>
        <v>0</v>
      </c>
      <c r="AI238" s="517">
        <f>penilaian!AH233</f>
        <v>0</v>
      </c>
      <c r="AJ238" s="520">
        <f>penilaian!AI233</f>
        <v>0</v>
      </c>
      <c r="AK238" s="517">
        <f>penilaian!AJ233</f>
        <v>0</v>
      </c>
      <c r="AL238" s="517">
        <f>penilaian!AK233</f>
        <v>0</v>
      </c>
      <c r="AM238" s="517">
        <f>penilaian!AL233</f>
        <v>0</v>
      </c>
      <c r="AN238" s="520">
        <f>penilaian!AM233</f>
        <v>690</v>
      </c>
      <c r="AO238" s="520">
        <f>penilaian!AN233</f>
        <v>1380</v>
      </c>
      <c r="AP238" s="517">
        <f>penilaian!AO233</f>
        <v>0</v>
      </c>
      <c r="AQ238" s="521">
        <f>penilaian!AP233</f>
        <v>0</v>
      </c>
      <c r="AR238" s="517">
        <f>penilaian!AQ233</f>
        <v>0</v>
      </c>
      <c r="AS238" s="517">
        <f>penilaian!AR233</f>
        <v>0</v>
      </c>
      <c r="AT238" s="517">
        <f>penilaian!AS233</f>
        <v>0</v>
      </c>
      <c r="AU238" s="517">
        <f>penilaian!AT233</f>
        <v>0</v>
      </c>
      <c r="AV238" s="517">
        <f>penilaian!AU233</f>
        <v>0</v>
      </c>
      <c r="AW238" s="521">
        <f>penilaian!AV233</f>
        <v>0</v>
      </c>
      <c r="AX238" s="521">
        <f>penilaian!AW233</f>
        <v>0</v>
      </c>
    </row>
    <row r="239" spans="2:50" ht="15.75">
      <c r="B239" s="157">
        <f>penilaian!A234</f>
        <v>0</v>
      </c>
      <c r="C239" s="172">
        <f>penilaian!B234</f>
        <v>0</v>
      </c>
      <c r="D239" s="491">
        <f>penilaian!C234</f>
        <v>0</v>
      </c>
      <c r="E239" s="172">
        <f>penilaian!D234</f>
        <v>0</v>
      </c>
      <c r="F239" s="171">
        <f>penilaian!E234</f>
        <v>0</v>
      </c>
      <c r="G239" s="203">
        <f>penilaian!F234</f>
        <v>0</v>
      </c>
      <c r="H239" s="172">
        <f>penilaian!G234</f>
        <v>0</v>
      </c>
      <c r="I239" s="172">
        <f>penilaian!H234</f>
        <v>0</v>
      </c>
      <c r="J239" s="203">
        <f>penilaian!I234</f>
        <v>0</v>
      </c>
      <c r="K239" s="198">
        <f>penilaian!J234</f>
        <v>0</v>
      </c>
      <c r="L239" s="204">
        <f>penilaian!K234</f>
        <v>0</v>
      </c>
      <c r="M239" s="172">
        <f>penilaian!L234</f>
        <v>0</v>
      </c>
      <c r="N239" s="198">
        <f>penilaian!M234</f>
        <v>0</v>
      </c>
      <c r="O239" s="172">
        <f>penilaian!N234</f>
        <v>0</v>
      </c>
      <c r="P239" s="172">
        <f>penilaian!O234</f>
        <v>0</v>
      </c>
      <c r="Q239" s="526">
        <f>penilaian!P234</f>
        <v>0</v>
      </c>
      <c r="R239" s="526">
        <f>penilaian!Q234</f>
        <v>0</v>
      </c>
      <c r="S239" s="506">
        <f>penilaian!R234</f>
        <v>0</v>
      </c>
      <c r="T239" s="506">
        <f>penilaian!S234</f>
        <v>0</v>
      </c>
      <c r="U239" s="506">
        <f>penilaian!T234</f>
        <v>0</v>
      </c>
      <c r="V239" s="506">
        <f>penilaian!U234</f>
        <v>8</v>
      </c>
      <c r="W239" s="527" t="str">
        <f>penilaian!V234</f>
        <v>Jambu Biji</v>
      </c>
      <c r="X239" s="527">
        <f>penilaian!W234</f>
        <v>3</v>
      </c>
      <c r="Y239" s="527">
        <f>penilaian!X234</f>
        <v>0</v>
      </c>
      <c r="Z239" s="527">
        <f>penilaian!Y234</f>
        <v>0</v>
      </c>
      <c r="AA239" s="506">
        <f>penilaian!Z234</f>
        <v>3</v>
      </c>
      <c r="AB239" s="506">
        <f>penilaian!AA234</f>
        <v>0</v>
      </c>
      <c r="AC239" s="506">
        <f>penilaian!AB234</f>
        <v>0</v>
      </c>
      <c r="AD239" s="506">
        <f>penilaian!AC234</f>
        <v>0</v>
      </c>
      <c r="AE239" s="506">
        <f>penilaian!AD234</f>
        <v>0</v>
      </c>
      <c r="AF239" s="506">
        <f>penilaian!AE234</f>
        <v>0</v>
      </c>
      <c r="AG239" s="506">
        <f>penilaian!AF234</f>
        <v>0</v>
      </c>
      <c r="AH239" s="506">
        <f>penilaian!AG234</f>
        <v>0</v>
      </c>
      <c r="AI239" s="517">
        <f>penilaian!AH234</f>
        <v>0</v>
      </c>
      <c r="AJ239" s="520">
        <f>penilaian!AI234</f>
        <v>0</v>
      </c>
      <c r="AK239" s="517">
        <f>penilaian!AJ234</f>
        <v>0</v>
      </c>
      <c r="AL239" s="517">
        <f>penilaian!AK234</f>
        <v>0</v>
      </c>
      <c r="AM239" s="517">
        <f>penilaian!AL234</f>
        <v>0</v>
      </c>
      <c r="AN239" s="520">
        <f>penilaian!AM234</f>
        <v>125000</v>
      </c>
      <c r="AO239" s="520">
        <f>penilaian!AN234</f>
        <v>375000</v>
      </c>
      <c r="AP239" s="517">
        <f>penilaian!AO234</f>
        <v>0</v>
      </c>
      <c r="AQ239" s="521">
        <f>penilaian!AP234</f>
        <v>0</v>
      </c>
      <c r="AR239" s="517">
        <f>penilaian!AQ234</f>
        <v>0</v>
      </c>
      <c r="AS239" s="517">
        <f>penilaian!AR234</f>
        <v>0</v>
      </c>
      <c r="AT239" s="517">
        <f>penilaian!AS234</f>
        <v>0</v>
      </c>
      <c r="AU239" s="517">
        <f>penilaian!AT234</f>
        <v>0</v>
      </c>
      <c r="AV239" s="517">
        <f>penilaian!AU234</f>
        <v>0</v>
      </c>
      <c r="AW239" s="521">
        <f>penilaian!AV234</f>
        <v>0</v>
      </c>
      <c r="AX239" s="521">
        <f>penilaian!AW234</f>
        <v>0</v>
      </c>
    </row>
    <row r="240" spans="2:50" ht="15.75">
      <c r="B240" s="157">
        <f>penilaian!A235</f>
        <v>0</v>
      </c>
      <c r="C240" s="172">
        <f>penilaian!B235</f>
        <v>0</v>
      </c>
      <c r="D240" s="491">
        <f>penilaian!C235</f>
        <v>0</v>
      </c>
      <c r="E240" s="172">
        <f>penilaian!D235</f>
        <v>0</v>
      </c>
      <c r="F240" s="171">
        <f>penilaian!E235</f>
        <v>0</v>
      </c>
      <c r="G240" s="203">
        <f>penilaian!F235</f>
        <v>0</v>
      </c>
      <c r="H240" s="172">
        <f>penilaian!G235</f>
        <v>0</v>
      </c>
      <c r="I240" s="172">
        <f>penilaian!H235</f>
        <v>0</v>
      </c>
      <c r="J240" s="203">
        <f>penilaian!I235</f>
        <v>0</v>
      </c>
      <c r="K240" s="198">
        <f>penilaian!J235</f>
        <v>0</v>
      </c>
      <c r="L240" s="204">
        <f>penilaian!K235</f>
        <v>0</v>
      </c>
      <c r="M240" s="172">
        <f>penilaian!L235</f>
        <v>0</v>
      </c>
      <c r="N240" s="198">
        <f>penilaian!M235</f>
        <v>0</v>
      </c>
      <c r="O240" s="172">
        <f>penilaian!N235</f>
        <v>0</v>
      </c>
      <c r="P240" s="172">
        <f>penilaian!O235</f>
        <v>0</v>
      </c>
      <c r="Q240" s="526">
        <f>penilaian!P235</f>
        <v>0</v>
      </c>
      <c r="R240" s="526">
        <f>penilaian!Q235</f>
        <v>0</v>
      </c>
      <c r="S240" s="506">
        <f>penilaian!R235</f>
        <v>0</v>
      </c>
      <c r="T240" s="506">
        <f>penilaian!S235</f>
        <v>0</v>
      </c>
      <c r="U240" s="506">
        <f>penilaian!T235</f>
        <v>0</v>
      </c>
      <c r="V240" s="506">
        <f>penilaian!U235</f>
        <v>9</v>
      </c>
      <c r="W240" s="527" t="str">
        <f>penilaian!V235</f>
        <v>Kunyit</v>
      </c>
      <c r="X240" s="527">
        <f>penilaian!W235</f>
        <v>0</v>
      </c>
      <c r="Y240" s="527">
        <f>penilaian!X235</f>
        <v>10</v>
      </c>
      <c r="Z240" s="527">
        <f>penilaian!Y235</f>
        <v>0</v>
      </c>
      <c r="AA240" s="506">
        <f>penilaian!Z235</f>
        <v>10</v>
      </c>
      <c r="AB240" s="506">
        <f>penilaian!AA235</f>
        <v>0</v>
      </c>
      <c r="AC240" s="506">
        <f>penilaian!AB235</f>
        <v>0</v>
      </c>
      <c r="AD240" s="506">
        <f>penilaian!AC235</f>
        <v>0</v>
      </c>
      <c r="AE240" s="506">
        <f>penilaian!AD235</f>
        <v>0</v>
      </c>
      <c r="AF240" s="506">
        <f>penilaian!AE235</f>
        <v>0</v>
      </c>
      <c r="AG240" s="506">
        <f>penilaian!AF235</f>
        <v>0</v>
      </c>
      <c r="AH240" s="506">
        <f>penilaian!AG235</f>
        <v>0</v>
      </c>
      <c r="AI240" s="517">
        <f>penilaian!AH235</f>
        <v>0</v>
      </c>
      <c r="AJ240" s="520">
        <f>penilaian!AI235</f>
        <v>0</v>
      </c>
      <c r="AK240" s="517">
        <f>penilaian!AJ235</f>
        <v>0</v>
      </c>
      <c r="AL240" s="517">
        <f>penilaian!AK235</f>
        <v>0</v>
      </c>
      <c r="AM240" s="517">
        <f>penilaian!AL235</f>
        <v>0</v>
      </c>
      <c r="AN240" s="520">
        <f>penilaian!AM235</f>
        <v>1725</v>
      </c>
      <c r="AO240" s="520">
        <f>penilaian!AN235</f>
        <v>17250</v>
      </c>
      <c r="AP240" s="517">
        <f>penilaian!AO235</f>
        <v>0</v>
      </c>
      <c r="AQ240" s="521">
        <f>penilaian!AP235</f>
        <v>0</v>
      </c>
      <c r="AR240" s="517">
        <f>penilaian!AQ235</f>
        <v>0</v>
      </c>
      <c r="AS240" s="517">
        <f>penilaian!AR235</f>
        <v>0</v>
      </c>
      <c r="AT240" s="517">
        <f>penilaian!AS235</f>
        <v>0</v>
      </c>
      <c r="AU240" s="517">
        <f>penilaian!AT235</f>
        <v>0</v>
      </c>
      <c r="AV240" s="517">
        <f>penilaian!AU235</f>
        <v>0</v>
      </c>
      <c r="AW240" s="521">
        <f>penilaian!AV235</f>
        <v>0</v>
      </c>
      <c r="AX240" s="521">
        <f>penilaian!AW235</f>
        <v>0</v>
      </c>
    </row>
    <row r="241" spans="2:50" ht="15.75">
      <c r="B241" s="157">
        <f>penilaian!A236</f>
        <v>0</v>
      </c>
      <c r="C241" s="172">
        <f>penilaian!B236</f>
        <v>0</v>
      </c>
      <c r="D241" s="491">
        <f>penilaian!C236</f>
        <v>0</v>
      </c>
      <c r="E241" s="172">
        <f>penilaian!D236</f>
        <v>0</v>
      </c>
      <c r="F241" s="171">
        <f>penilaian!E236</f>
        <v>0</v>
      </c>
      <c r="G241" s="203">
        <f>penilaian!F236</f>
        <v>0</v>
      </c>
      <c r="H241" s="172">
        <f>penilaian!G236</f>
        <v>0</v>
      </c>
      <c r="I241" s="172">
        <f>penilaian!H236</f>
        <v>0</v>
      </c>
      <c r="J241" s="203">
        <f>penilaian!I236</f>
        <v>0</v>
      </c>
      <c r="K241" s="198">
        <f>penilaian!J236</f>
        <v>0</v>
      </c>
      <c r="L241" s="204">
        <f>penilaian!K236</f>
        <v>0</v>
      </c>
      <c r="M241" s="172">
        <f>penilaian!L236</f>
        <v>0</v>
      </c>
      <c r="N241" s="198">
        <f>penilaian!M236</f>
        <v>0</v>
      </c>
      <c r="O241" s="172">
        <f>penilaian!N236</f>
        <v>0</v>
      </c>
      <c r="P241" s="172">
        <f>penilaian!O236</f>
        <v>0</v>
      </c>
      <c r="Q241" s="526">
        <f>penilaian!P236</f>
        <v>0</v>
      </c>
      <c r="R241" s="526">
        <f>penilaian!Q236</f>
        <v>0</v>
      </c>
      <c r="S241" s="506">
        <f>penilaian!R236</f>
        <v>0</v>
      </c>
      <c r="T241" s="506">
        <f>penilaian!S236</f>
        <v>0</v>
      </c>
      <c r="U241" s="506">
        <f>penilaian!T236</f>
        <v>0</v>
      </c>
      <c r="V241" s="506">
        <f>penilaian!U236</f>
        <v>10</v>
      </c>
      <c r="W241" s="527" t="str">
        <f>penilaian!V236</f>
        <v>Sereh</v>
      </c>
      <c r="X241" s="527">
        <f>penilaian!W236</f>
        <v>0</v>
      </c>
      <c r="Y241" s="527">
        <f>penilaian!X236</f>
        <v>15</v>
      </c>
      <c r="Z241" s="527">
        <f>penilaian!Y236</f>
        <v>0</v>
      </c>
      <c r="AA241" s="506">
        <f>penilaian!Z236</f>
        <v>15</v>
      </c>
      <c r="AB241" s="506">
        <f>penilaian!AA236</f>
        <v>0</v>
      </c>
      <c r="AC241" s="506">
        <f>penilaian!AB236</f>
        <v>0</v>
      </c>
      <c r="AD241" s="506">
        <f>penilaian!AC236</f>
        <v>0</v>
      </c>
      <c r="AE241" s="506">
        <f>penilaian!AD236</f>
        <v>0</v>
      </c>
      <c r="AF241" s="506">
        <f>penilaian!AE236</f>
        <v>0</v>
      </c>
      <c r="AG241" s="506">
        <f>penilaian!AF236</f>
        <v>0</v>
      </c>
      <c r="AH241" s="506">
        <f>penilaian!AG236</f>
        <v>0</v>
      </c>
      <c r="AI241" s="517">
        <f>penilaian!AH236</f>
        <v>0</v>
      </c>
      <c r="AJ241" s="520">
        <f>penilaian!AI236</f>
        <v>0</v>
      </c>
      <c r="AK241" s="517">
        <f>penilaian!AJ236</f>
        <v>0</v>
      </c>
      <c r="AL241" s="517">
        <f>penilaian!AK236</f>
        <v>0</v>
      </c>
      <c r="AM241" s="517">
        <f>penilaian!AL236</f>
        <v>0</v>
      </c>
      <c r="AN241" s="520">
        <f>penilaian!AM236</f>
        <v>825</v>
      </c>
      <c r="AO241" s="520">
        <f>penilaian!AN236</f>
        <v>12375</v>
      </c>
      <c r="AP241" s="517">
        <f>penilaian!AO236</f>
        <v>0</v>
      </c>
      <c r="AQ241" s="521">
        <f>penilaian!AP236</f>
        <v>0</v>
      </c>
      <c r="AR241" s="517">
        <f>penilaian!AQ236</f>
        <v>0</v>
      </c>
      <c r="AS241" s="517">
        <f>penilaian!AR236</f>
        <v>0</v>
      </c>
      <c r="AT241" s="517">
        <f>penilaian!AS236</f>
        <v>0</v>
      </c>
      <c r="AU241" s="517">
        <f>penilaian!AT236</f>
        <v>0</v>
      </c>
      <c r="AV241" s="517">
        <f>penilaian!AU236</f>
        <v>0</v>
      </c>
      <c r="AW241" s="521">
        <f>penilaian!AV236</f>
        <v>0</v>
      </c>
      <c r="AX241" s="521">
        <f>penilaian!AW236</f>
        <v>0</v>
      </c>
    </row>
    <row r="242" spans="2:50" ht="15.75">
      <c r="B242" s="157">
        <f>penilaian!A237</f>
        <v>0</v>
      </c>
      <c r="C242" s="172">
        <f>penilaian!B237</f>
        <v>0</v>
      </c>
      <c r="D242" s="491">
        <f>penilaian!C237</f>
        <v>0</v>
      </c>
      <c r="E242" s="172">
        <f>penilaian!D237</f>
        <v>0</v>
      </c>
      <c r="F242" s="171">
        <f>penilaian!E237</f>
        <v>0</v>
      </c>
      <c r="G242" s="203">
        <f>penilaian!F237</f>
        <v>0</v>
      </c>
      <c r="H242" s="172">
        <f>penilaian!G237</f>
        <v>0</v>
      </c>
      <c r="I242" s="172">
        <f>penilaian!H237</f>
        <v>0</v>
      </c>
      <c r="J242" s="203">
        <f>penilaian!I237</f>
        <v>0</v>
      </c>
      <c r="K242" s="198">
        <f>penilaian!J237</f>
        <v>0</v>
      </c>
      <c r="L242" s="204">
        <f>penilaian!K237</f>
        <v>0</v>
      </c>
      <c r="M242" s="172">
        <f>penilaian!L237</f>
        <v>0</v>
      </c>
      <c r="N242" s="198">
        <f>penilaian!M237</f>
        <v>0</v>
      </c>
      <c r="O242" s="172">
        <f>penilaian!N237</f>
        <v>0</v>
      </c>
      <c r="P242" s="172">
        <f>penilaian!O237</f>
        <v>0</v>
      </c>
      <c r="Q242" s="526">
        <f>penilaian!P237</f>
        <v>0</v>
      </c>
      <c r="R242" s="526">
        <f>penilaian!Q237</f>
        <v>0</v>
      </c>
      <c r="S242" s="506">
        <f>penilaian!R237</f>
        <v>0</v>
      </c>
      <c r="T242" s="506">
        <f>penilaian!S237</f>
        <v>0</v>
      </c>
      <c r="U242" s="506">
        <f>penilaian!T237</f>
        <v>0</v>
      </c>
      <c r="V242" s="506">
        <f>penilaian!U237</f>
        <v>11</v>
      </c>
      <c r="W242" s="527" t="str">
        <f>penilaian!V237</f>
        <v>Singkong</v>
      </c>
      <c r="X242" s="527">
        <f>penilaian!W237</f>
        <v>0</v>
      </c>
      <c r="Y242" s="527">
        <f>penilaian!X237</f>
        <v>10</v>
      </c>
      <c r="Z242" s="527">
        <f>penilaian!Y237</f>
        <v>0</v>
      </c>
      <c r="AA242" s="506">
        <f>penilaian!Z237</f>
        <v>10</v>
      </c>
      <c r="AB242" s="506">
        <f>penilaian!AA237</f>
        <v>0</v>
      </c>
      <c r="AC242" s="506">
        <f>penilaian!AB237</f>
        <v>0</v>
      </c>
      <c r="AD242" s="506">
        <f>penilaian!AC237</f>
        <v>0</v>
      </c>
      <c r="AE242" s="506">
        <f>penilaian!AD237</f>
        <v>0</v>
      </c>
      <c r="AF242" s="506">
        <f>penilaian!AE237</f>
        <v>0</v>
      </c>
      <c r="AG242" s="506">
        <f>penilaian!AF237</f>
        <v>0</v>
      </c>
      <c r="AH242" s="506">
        <f>penilaian!AG237</f>
        <v>0</v>
      </c>
      <c r="AI242" s="517">
        <f>penilaian!AH237</f>
        <v>0</v>
      </c>
      <c r="AJ242" s="520">
        <f>penilaian!AI237</f>
        <v>0</v>
      </c>
      <c r="AK242" s="517">
        <f>penilaian!AJ237</f>
        <v>0</v>
      </c>
      <c r="AL242" s="517">
        <f>penilaian!AK237</f>
        <v>0</v>
      </c>
      <c r="AM242" s="517">
        <f>penilaian!AL237</f>
        <v>0</v>
      </c>
      <c r="AN242" s="520">
        <f>penilaian!AM237</f>
        <v>465</v>
      </c>
      <c r="AO242" s="520">
        <f>penilaian!AN237</f>
        <v>4650</v>
      </c>
      <c r="AP242" s="517">
        <f>penilaian!AO237</f>
        <v>0</v>
      </c>
      <c r="AQ242" s="521">
        <f>penilaian!AP237</f>
        <v>0</v>
      </c>
      <c r="AR242" s="517">
        <f>penilaian!AQ237</f>
        <v>0</v>
      </c>
      <c r="AS242" s="517">
        <f>penilaian!AR237</f>
        <v>0</v>
      </c>
      <c r="AT242" s="517">
        <f>penilaian!AS237</f>
        <v>0</v>
      </c>
      <c r="AU242" s="517">
        <f>penilaian!AT237</f>
        <v>0</v>
      </c>
      <c r="AV242" s="517">
        <f>penilaian!AU237</f>
        <v>0</v>
      </c>
      <c r="AW242" s="521">
        <f>penilaian!AV237</f>
        <v>0</v>
      </c>
      <c r="AX242" s="521">
        <f>penilaian!AW237</f>
        <v>0</v>
      </c>
    </row>
    <row r="243" spans="2:50" ht="15.75">
      <c r="B243" s="157">
        <f>penilaian!A238</f>
        <v>0</v>
      </c>
      <c r="C243" s="172">
        <f>penilaian!B238</f>
        <v>0</v>
      </c>
      <c r="D243" s="491">
        <f>penilaian!C238</f>
        <v>0</v>
      </c>
      <c r="E243" s="172">
        <f>penilaian!D238</f>
        <v>0</v>
      </c>
      <c r="F243" s="171">
        <f>penilaian!E238</f>
        <v>0</v>
      </c>
      <c r="G243" s="203">
        <f>penilaian!F238</f>
        <v>0</v>
      </c>
      <c r="H243" s="172">
        <f>penilaian!G238</f>
        <v>0</v>
      </c>
      <c r="I243" s="172">
        <f>penilaian!H238</f>
        <v>0</v>
      </c>
      <c r="J243" s="203">
        <f>penilaian!I238</f>
        <v>0</v>
      </c>
      <c r="K243" s="198">
        <f>penilaian!J238</f>
        <v>0</v>
      </c>
      <c r="L243" s="204">
        <f>penilaian!K238</f>
        <v>0</v>
      </c>
      <c r="M243" s="172">
        <f>penilaian!L238</f>
        <v>0</v>
      </c>
      <c r="N243" s="198">
        <f>penilaian!M238</f>
        <v>0</v>
      </c>
      <c r="O243" s="172">
        <f>penilaian!N238</f>
        <v>0</v>
      </c>
      <c r="P243" s="172">
        <f>penilaian!O238</f>
        <v>0</v>
      </c>
      <c r="Q243" s="526">
        <f>penilaian!P238</f>
        <v>0</v>
      </c>
      <c r="R243" s="526">
        <f>penilaian!Q238</f>
        <v>0</v>
      </c>
      <c r="S243" s="506">
        <f>penilaian!R238</f>
        <v>0</v>
      </c>
      <c r="T243" s="506">
        <f>penilaian!S238</f>
        <v>0</v>
      </c>
      <c r="U243" s="506">
        <f>penilaian!T238</f>
        <v>0</v>
      </c>
      <c r="V243" s="506">
        <f>penilaian!U238</f>
        <v>12</v>
      </c>
      <c r="W243" s="527" t="str">
        <f>penilaian!V238</f>
        <v>Talas</v>
      </c>
      <c r="X243" s="527">
        <f>penilaian!W238</f>
        <v>0</v>
      </c>
      <c r="Y243" s="527">
        <f>penilaian!X238</f>
        <v>115</v>
      </c>
      <c r="Z243" s="527">
        <f>penilaian!Y238</f>
        <v>0</v>
      </c>
      <c r="AA243" s="506">
        <f>penilaian!Z238</f>
        <v>115</v>
      </c>
      <c r="AB243" s="506">
        <f>penilaian!AA238</f>
        <v>0</v>
      </c>
      <c r="AC243" s="506">
        <f>penilaian!AB238</f>
        <v>0</v>
      </c>
      <c r="AD243" s="506">
        <f>penilaian!AC238</f>
        <v>0</v>
      </c>
      <c r="AE243" s="506">
        <f>penilaian!AD238</f>
        <v>0</v>
      </c>
      <c r="AF243" s="506">
        <f>penilaian!AE238</f>
        <v>0</v>
      </c>
      <c r="AG243" s="506">
        <f>penilaian!AF238</f>
        <v>0</v>
      </c>
      <c r="AH243" s="506">
        <f>penilaian!AG238</f>
        <v>0</v>
      </c>
      <c r="AI243" s="517">
        <f>penilaian!AH238</f>
        <v>0</v>
      </c>
      <c r="AJ243" s="520">
        <f>penilaian!AI238</f>
        <v>0</v>
      </c>
      <c r="AK243" s="517">
        <f>penilaian!AJ238</f>
        <v>0</v>
      </c>
      <c r="AL243" s="517">
        <f>penilaian!AK238</f>
        <v>0</v>
      </c>
      <c r="AM243" s="517">
        <f>penilaian!AL238</f>
        <v>0</v>
      </c>
      <c r="AN243" s="520">
        <f>penilaian!AM238</f>
        <v>375</v>
      </c>
      <c r="AO243" s="520">
        <f>penilaian!AN238</f>
        <v>43125</v>
      </c>
      <c r="AP243" s="517">
        <f>penilaian!AO238</f>
        <v>0</v>
      </c>
      <c r="AQ243" s="521">
        <f>penilaian!AP238</f>
        <v>0</v>
      </c>
      <c r="AR243" s="517">
        <f>penilaian!AQ238</f>
        <v>0</v>
      </c>
      <c r="AS243" s="517">
        <f>penilaian!AR238</f>
        <v>0</v>
      </c>
      <c r="AT243" s="517">
        <f>penilaian!AS238</f>
        <v>0</v>
      </c>
      <c r="AU243" s="517">
        <f>penilaian!AT238</f>
        <v>0</v>
      </c>
      <c r="AV243" s="517">
        <f>penilaian!AU238</f>
        <v>0</v>
      </c>
      <c r="AW243" s="521">
        <f>penilaian!AV238</f>
        <v>0</v>
      </c>
      <c r="AX243" s="521">
        <f>penilaian!AW238</f>
        <v>0</v>
      </c>
    </row>
    <row r="244" spans="2:50" ht="15.75">
      <c r="B244" s="157">
        <f>penilaian!A239</f>
        <v>0</v>
      </c>
      <c r="C244" s="172">
        <f>penilaian!B239</f>
        <v>0</v>
      </c>
      <c r="D244" s="491">
        <f>penilaian!C239</f>
        <v>0</v>
      </c>
      <c r="E244" s="172">
        <f>penilaian!D239</f>
        <v>0</v>
      </c>
      <c r="F244" s="171">
        <f>penilaian!E239</f>
        <v>0</v>
      </c>
      <c r="G244" s="203">
        <f>penilaian!F239</f>
        <v>0</v>
      </c>
      <c r="H244" s="172">
        <f>penilaian!G239</f>
        <v>0</v>
      </c>
      <c r="I244" s="172">
        <f>penilaian!H239</f>
        <v>0</v>
      </c>
      <c r="J244" s="203">
        <f>penilaian!I239</f>
        <v>0</v>
      </c>
      <c r="K244" s="198">
        <f>penilaian!J239</f>
        <v>0</v>
      </c>
      <c r="L244" s="204">
        <f>penilaian!K239</f>
        <v>0</v>
      </c>
      <c r="M244" s="172">
        <f>penilaian!L239</f>
        <v>0</v>
      </c>
      <c r="N244" s="198">
        <f>penilaian!M239</f>
        <v>0</v>
      </c>
      <c r="O244" s="172">
        <f>penilaian!N239</f>
        <v>0</v>
      </c>
      <c r="P244" s="172">
        <f>penilaian!O239</f>
        <v>0</v>
      </c>
      <c r="Q244" s="526">
        <f>penilaian!P239</f>
        <v>0</v>
      </c>
      <c r="R244" s="526">
        <f>penilaian!Q239</f>
        <v>0</v>
      </c>
      <c r="S244" s="506">
        <f>penilaian!R239</f>
        <v>0</v>
      </c>
      <c r="T244" s="506">
        <f>penilaian!S239</f>
        <v>0</v>
      </c>
      <c r="U244" s="506">
        <f>penilaian!T239</f>
        <v>0</v>
      </c>
      <c r="V244" s="506">
        <f>penilaian!U239</f>
        <v>13</v>
      </c>
      <c r="W244" s="527" t="str">
        <f>penilaian!V239</f>
        <v>Sarikaya</v>
      </c>
      <c r="X244" s="527">
        <f>penilaian!W239</f>
        <v>0</v>
      </c>
      <c r="Y244" s="527">
        <f>penilaian!X239</f>
        <v>0</v>
      </c>
      <c r="Z244" s="527">
        <f>penilaian!Y239</f>
        <v>1</v>
      </c>
      <c r="AA244" s="506">
        <f>penilaian!Z239</f>
        <v>1</v>
      </c>
      <c r="AB244" s="506">
        <f>penilaian!AA239</f>
        <v>0</v>
      </c>
      <c r="AC244" s="506">
        <f>penilaian!AB239</f>
        <v>0</v>
      </c>
      <c r="AD244" s="506">
        <f>penilaian!AC239</f>
        <v>0</v>
      </c>
      <c r="AE244" s="506">
        <f>penilaian!AD239</f>
        <v>0</v>
      </c>
      <c r="AF244" s="506">
        <f>penilaian!AE239</f>
        <v>0</v>
      </c>
      <c r="AG244" s="506">
        <f>penilaian!AF239</f>
        <v>0</v>
      </c>
      <c r="AH244" s="506">
        <f>penilaian!AG239</f>
        <v>0</v>
      </c>
      <c r="AI244" s="517">
        <f>penilaian!AH239</f>
        <v>0</v>
      </c>
      <c r="AJ244" s="520">
        <f>penilaian!AI239</f>
        <v>0</v>
      </c>
      <c r="AK244" s="517">
        <f>penilaian!AJ239</f>
        <v>0</v>
      </c>
      <c r="AL244" s="517">
        <f>penilaian!AK239</f>
        <v>0</v>
      </c>
      <c r="AM244" s="517">
        <f>penilaian!AL239</f>
        <v>0</v>
      </c>
      <c r="AN244" s="520">
        <f>penilaian!AM239</f>
        <v>3050</v>
      </c>
      <c r="AO244" s="520">
        <f>penilaian!AN239</f>
        <v>3050</v>
      </c>
      <c r="AP244" s="517">
        <f>penilaian!AO239</f>
        <v>0</v>
      </c>
      <c r="AQ244" s="521">
        <f>penilaian!AP239</f>
        <v>0</v>
      </c>
      <c r="AR244" s="517">
        <f>penilaian!AQ239</f>
        <v>0</v>
      </c>
      <c r="AS244" s="517">
        <f>penilaian!AR239</f>
        <v>0</v>
      </c>
      <c r="AT244" s="517">
        <f>penilaian!AS239</f>
        <v>0</v>
      </c>
      <c r="AU244" s="517">
        <f>penilaian!AT239</f>
        <v>0</v>
      </c>
      <c r="AV244" s="517">
        <f>penilaian!AU239</f>
        <v>0</v>
      </c>
      <c r="AW244" s="521">
        <f>penilaian!AV239</f>
        <v>0</v>
      </c>
      <c r="AX244" s="521">
        <f>penilaian!AW239</f>
        <v>0</v>
      </c>
    </row>
    <row r="245" spans="2:50" ht="15.75">
      <c r="B245" s="157">
        <f>penilaian!A240</f>
        <v>0</v>
      </c>
      <c r="C245" s="172">
        <f>penilaian!B240</f>
        <v>0</v>
      </c>
      <c r="D245" s="491">
        <f>penilaian!C240</f>
        <v>0</v>
      </c>
      <c r="E245" s="172">
        <f>penilaian!D240</f>
        <v>0</v>
      </c>
      <c r="F245" s="171">
        <f>penilaian!E240</f>
        <v>0</v>
      </c>
      <c r="G245" s="203">
        <f>penilaian!F240</f>
        <v>0</v>
      </c>
      <c r="H245" s="172">
        <f>penilaian!G240</f>
        <v>0</v>
      </c>
      <c r="I245" s="172">
        <f>penilaian!H240</f>
        <v>0</v>
      </c>
      <c r="J245" s="203">
        <f>penilaian!I240</f>
        <v>0</v>
      </c>
      <c r="K245" s="198">
        <f>penilaian!J240</f>
        <v>0</v>
      </c>
      <c r="L245" s="204">
        <f>penilaian!K240</f>
        <v>0</v>
      </c>
      <c r="M245" s="172">
        <f>penilaian!L240</f>
        <v>0</v>
      </c>
      <c r="N245" s="198">
        <f>penilaian!M240</f>
        <v>0</v>
      </c>
      <c r="O245" s="172">
        <f>penilaian!N240</f>
        <v>0</v>
      </c>
      <c r="P245" s="172">
        <f>penilaian!O240</f>
        <v>0</v>
      </c>
      <c r="Q245" s="526">
        <f>penilaian!P240</f>
        <v>0</v>
      </c>
      <c r="R245" s="526">
        <f>penilaian!Q240</f>
        <v>0</v>
      </c>
      <c r="S245" s="506">
        <f>penilaian!R240</f>
        <v>0</v>
      </c>
      <c r="T245" s="506">
        <f>penilaian!S240</f>
        <v>0</v>
      </c>
      <c r="U245" s="506">
        <f>penilaian!T240</f>
        <v>0</v>
      </c>
      <c r="V245" s="506">
        <f>penilaian!U240</f>
        <v>14</v>
      </c>
      <c r="W245" s="527" t="str">
        <f>penilaian!V240</f>
        <v>Jeruk</v>
      </c>
      <c r="X245" s="527">
        <f>penilaian!W240</f>
        <v>0</v>
      </c>
      <c r="Y245" s="527">
        <f>penilaian!X240</f>
        <v>2</v>
      </c>
      <c r="Z245" s="527">
        <f>penilaian!Y240</f>
        <v>0</v>
      </c>
      <c r="AA245" s="506">
        <f>penilaian!Z240</f>
        <v>2</v>
      </c>
      <c r="AB245" s="506">
        <f>penilaian!AA240</f>
        <v>0</v>
      </c>
      <c r="AC245" s="506">
        <f>penilaian!AB240</f>
        <v>0</v>
      </c>
      <c r="AD245" s="506">
        <f>penilaian!AC240</f>
        <v>0</v>
      </c>
      <c r="AE245" s="506">
        <f>penilaian!AD240</f>
        <v>0</v>
      </c>
      <c r="AF245" s="506">
        <f>penilaian!AE240</f>
        <v>0</v>
      </c>
      <c r="AG245" s="506">
        <f>penilaian!AF240</f>
        <v>0</v>
      </c>
      <c r="AH245" s="506">
        <f>penilaian!AG240</f>
        <v>0</v>
      </c>
      <c r="AI245" s="517">
        <f>penilaian!AH240</f>
        <v>0</v>
      </c>
      <c r="AJ245" s="520">
        <f>penilaian!AI240</f>
        <v>0</v>
      </c>
      <c r="AK245" s="517">
        <f>penilaian!AJ240</f>
        <v>0</v>
      </c>
      <c r="AL245" s="517">
        <f>penilaian!AK240</f>
        <v>0</v>
      </c>
      <c r="AM245" s="517">
        <f>penilaian!AL240</f>
        <v>0</v>
      </c>
      <c r="AN245" s="517">
        <f>penilaian!AM240</f>
        <v>66000</v>
      </c>
      <c r="AO245" s="520">
        <f>penilaian!AN240</f>
        <v>132000</v>
      </c>
      <c r="AP245" s="517">
        <f>penilaian!AO240</f>
        <v>0</v>
      </c>
      <c r="AQ245" s="521">
        <f>penilaian!AP240</f>
        <v>0</v>
      </c>
      <c r="AR245" s="517">
        <f>penilaian!AQ240</f>
        <v>0</v>
      </c>
      <c r="AS245" s="517">
        <f>penilaian!AR240</f>
        <v>0</v>
      </c>
      <c r="AT245" s="517">
        <f>penilaian!AS240</f>
        <v>0</v>
      </c>
      <c r="AU245" s="517">
        <f>penilaian!AT240</f>
        <v>0</v>
      </c>
      <c r="AV245" s="517">
        <f>penilaian!AU240</f>
        <v>0</v>
      </c>
      <c r="AW245" s="521">
        <f>penilaian!AV240</f>
        <v>0</v>
      </c>
      <c r="AX245" s="521">
        <f>penilaian!AW240</f>
        <v>0</v>
      </c>
    </row>
    <row r="246" spans="2:50" ht="15.75">
      <c r="B246" s="157">
        <f>penilaian!A241</f>
        <v>0</v>
      </c>
      <c r="C246" s="172">
        <f>penilaian!B241</f>
        <v>0</v>
      </c>
      <c r="D246" s="491">
        <f>penilaian!C241</f>
        <v>0</v>
      </c>
      <c r="E246" s="172">
        <f>penilaian!D241</f>
        <v>0</v>
      </c>
      <c r="F246" s="171">
        <f>penilaian!E241</f>
        <v>0</v>
      </c>
      <c r="G246" s="203">
        <f>penilaian!F241</f>
        <v>0</v>
      </c>
      <c r="H246" s="172">
        <f>penilaian!G241</f>
        <v>0</v>
      </c>
      <c r="I246" s="172">
        <f>penilaian!H241</f>
        <v>0</v>
      </c>
      <c r="J246" s="203">
        <f>penilaian!I241</f>
        <v>0</v>
      </c>
      <c r="K246" s="198">
        <f>penilaian!J241</f>
        <v>0</v>
      </c>
      <c r="L246" s="204">
        <f>penilaian!K241</f>
        <v>0</v>
      </c>
      <c r="M246" s="172">
        <f>penilaian!L241</f>
        <v>0</v>
      </c>
      <c r="N246" s="198">
        <f>penilaian!M241</f>
        <v>0</v>
      </c>
      <c r="O246" s="172">
        <f>penilaian!N241</f>
        <v>0</v>
      </c>
      <c r="P246" s="172">
        <f>penilaian!O241</f>
        <v>0</v>
      </c>
      <c r="Q246" s="526">
        <f>penilaian!P241</f>
        <v>0</v>
      </c>
      <c r="R246" s="526">
        <f>penilaian!Q241</f>
        <v>0</v>
      </c>
      <c r="S246" s="506">
        <f>penilaian!R241</f>
        <v>0</v>
      </c>
      <c r="T246" s="506">
        <f>penilaian!S241</f>
        <v>0</v>
      </c>
      <c r="U246" s="506">
        <f>penilaian!T241</f>
        <v>0</v>
      </c>
      <c r="V246" s="507">
        <f>penilaian!U241</f>
        <v>15</v>
      </c>
      <c r="W246" s="527" t="str">
        <f>penilaian!V241</f>
        <v>Mangga</v>
      </c>
      <c r="X246" s="527">
        <f>penilaian!W241</f>
        <v>0</v>
      </c>
      <c r="Y246" s="527">
        <f>penilaian!X241</f>
        <v>7</v>
      </c>
      <c r="Z246" s="527">
        <f>penilaian!Y241</f>
        <v>0</v>
      </c>
      <c r="AA246" s="506">
        <f>penilaian!Z241</f>
        <v>7</v>
      </c>
      <c r="AB246" s="506">
        <f>penilaian!AA241</f>
        <v>0</v>
      </c>
      <c r="AC246" s="506">
        <f>penilaian!AB241</f>
        <v>0</v>
      </c>
      <c r="AD246" s="506">
        <f>penilaian!AC241</f>
        <v>0</v>
      </c>
      <c r="AE246" s="506">
        <f>penilaian!AD241</f>
        <v>0</v>
      </c>
      <c r="AF246" s="506">
        <f>penilaian!AE241</f>
        <v>0</v>
      </c>
      <c r="AG246" s="506">
        <f>penilaian!AF241</f>
        <v>0</v>
      </c>
      <c r="AH246" s="506">
        <f>penilaian!AG241</f>
        <v>0</v>
      </c>
      <c r="AI246" s="517">
        <f>penilaian!AH241</f>
        <v>0</v>
      </c>
      <c r="AJ246" s="520">
        <f>penilaian!AI241</f>
        <v>0</v>
      </c>
      <c r="AK246" s="517">
        <f>penilaian!AJ241</f>
        <v>0</v>
      </c>
      <c r="AL246" s="517">
        <f>penilaian!AK241</f>
        <v>0</v>
      </c>
      <c r="AM246" s="517">
        <f>penilaian!AL241</f>
        <v>0</v>
      </c>
      <c r="AN246" s="520">
        <f>penilaian!AM241</f>
        <v>231500</v>
      </c>
      <c r="AO246" s="520">
        <f>penilaian!AN241</f>
        <v>1620500</v>
      </c>
      <c r="AP246" s="517">
        <f>penilaian!AO241</f>
        <v>0</v>
      </c>
      <c r="AQ246" s="521">
        <f>penilaian!AP241</f>
        <v>0</v>
      </c>
      <c r="AR246" s="517">
        <f>penilaian!AQ241</f>
        <v>0</v>
      </c>
      <c r="AS246" s="517">
        <f>penilaian!AR241</f>
        <v>0</v>
      </c>
      <c r="AT246" s="517">
        <f>penilaian!AS241</f>
        <v>0</v>
      </c>
      <c r="AU246" s="517">
        <f>penilaian!AT241</f>
        <v>0</v>
      </c>
      <c r="AV246" s="517">
        <f>penilaian!AU241</f>
        <v>0</v>
      </c>
      <c r="AW246" s="521">
        <f>penilaian!AV241</f>
        <v>0</v>
      </c>
      <c r="AX246" s="521">
        <f>penilaian!AW241</f>
        <v>0</v>
      </c>
    </row>
    <row r="247" spans="2:50" ht="15.75">
      <c r="B247" s="157">
        <f>penilaian!A242</f>
        <v>0</v>
      </c>
      <c r="C247" s="172">
        <f>penilaian!B242</f>
        <v>0</v>
      </c>
      <c r="D247" s="491">
        <f>penilaian!C242</f>
        <v>0</v>
      </c>
      <c r="E247" s="172">
        <f>penilaian!D242</f>
        <v>0</v>
      </c>
      <c r="F247" s="171">
        <f>penilaian!E242</f>
        <v>0</v>
      </c>
      <c r="G247" s="203">
        <f>penilaian!F242</f>
        <v>0</v>
      </c>
      <c r="H247" s="172">
        <f>penilaian!G242</f>
        <v>0</v>
      </c>
      <c r="I247" s="172">
        <f>penilaian!H242</f>
        <v>0</v>
      </c>
      <c r="J247" s="203">
        <f>penilaian!I242</f>
        <v>0</v>
      </c>
      <c r="K247" s="198">
        <f>penilaian!J242</f>
        <v>0</v>
      </c>
      <c r="L247" s="204">
        <f>penilaian!K242</f>
        <v>0</v>
      </c>
      <c r="M247" s="172">
        <f>penilaian!L242</f>
        <v>0</v>
      </c>
      <c r="N247" s="198">
        <f>penilaian!M242</f>
        <v>0</v>
      </c>
      <c r="O247" s="172">
        <f>penilaian!N242</f>
        <v>0</v>
      </c>
      <c r="P247" s="172">
        <f>penilaian!O242</f>
        <v>0</v>
      </c>
      <c r="Q247" s="526">
        <f>penilaian!P242</f>
        <v>0</v>
      </c>
      <c r="R247" s="526">
        <f>penilaian!Q242</f>
        <v>0</v>
      </c>
      <c r="S247" s="506">
        <f>penilaian!R242</f>
        <v>0</v>
      </c>
      <c r="T247" s="506">
        <f>penilaian!S242</f>
        <v>0</v>
      </c>
      <c r="U247" s="506">
        <f>penilaian!T242</f>
        <v>0</v>
      </c>
      <c r="V247" s="507">
        <f>penilaian!U242</f>
        <v>16</v>
      </c>
      <c r="W247" s="527" t="str">
        <f>penilaian!V242</f>
        <v>Nangka</v>
      </c>
      <c r="X247" s="527">
        <f>penilaian!W242</f>
        <v>0</v>
      </c>
      <c r="Y247" s="527">
        <f>penilaian!X242</f>
        <v>1</v>
      </c>
      <c r="Z247" s="527">
        <f>penilaian!Y242</f>
        <v>0</v>
      </c>
      <c r="AA247" s="506">
        <f>penilaian!Z242</f>
        <v>1</v>
      </c>
      <c r="AB247" s="506">
        <f>penilaian!AA242</f>
        <v>0</v>
      </c>
      <c r="AC247" s="506">
        <f>penilaian!AB242</f>
        <v>0</v>
      </c>
      <c r="AD247" s="506">
        <f>penilaian!AC242</f>
        <v>0</v>
      </c>
      <c r="AE247" s="506">
        <f>penilaian!AD242</f>
        <v>0</v>
      </c>
      <c r="AF247" s="506">
        <f>penilaian!AE242</f>
        <v>0</v>
      </c>
      <c r="AG247" s="506">
        <f>penilaian!AF242</f>
        <v>0</v>
      </c>
      <c r="AH247" s="506">
        <f>penilaian!AG242</f>
        <v>0</v>
      </c>
      <c r="AI247" s="517">
        <f>penilaian!AH242</f>
        <v>0</v>
      </c>
      <c r="AJ247" s="520">
        <f>penilaian!AI242</f>
        <v>0</v>
      </c>
      <c r="AK247" s="517">
        <f>penilaian!AJ242</f>
        <v>0</v>
      </c>
      <c r="AL247" s="517">
        <f>penilaian!AK242</f>
        <v>0</v>
      </c>
      <c r="AM247" s="517">
        <f>penilaian!AL242</f>
        <v>0</v>
      </c>
      <c r="AN247" s="520">
        <f>penilaian!AM242</f>
        <v>82500</v>
      </c>
      <c r="AO247" s="520">
        <f>penilaian!AN242</f>
        <v>82500</v>
      </c>
      <c r="AP247" s="517">
        <f>penilaian!AO242</f>
        <v>0</v>
      </c>
      <c r="AQ247" s="521">
        <f>penilaian!AP242</f>
        <v>0</v>
      </c>
      <c r="AR247" s="517">
        <f>penilaian!AQ242</f>
        <v>0</v>
      </c>
      <c r="AS247" s="517">
        <f>penilaian!AR242</f>
        <v>0</v>
      </c>
      <c r="AT247" s="517">
        <f>penilaian!AS242</f>
        <v>0</v>
      </c>
      <c r="AU247" s="517">
        <f>penilaian!AT242</f>
        <v>0</v>
      </c>
      <c r="AV247" s="517">
        <f>penilaian!AU242</f>
        <v>0</v>
      </c>
      <c r="AW247" s="521">
        <f>penilaian!AV242</f>
        <v>0</v>
      </c>
      <c r="AX247" s="521">
        <f>penilaian!AW242</f>
        <v>0</v>
      </c>
    </row>
    <row r="248" spans="2:50" ht="15.75">
      <c r="B248" s="157">
        <f>penilaian!A243</f>
        <v>0</v>
      </c>
      <c r="C248" s="172">
        <f>penilaian!B243</f>
        <v>0</v>
      </c>
      <c r="D248" s="491">
        <f>penilaian!C243</f>
        <v>0</v>
      </c>
      <c r="E248" s="172">
        <f>penilaian!D243</f>
        <v>0</v>
      </c>
      <c r="F248" s="171">
        <f>penilaian!E243</f>
        <v>0</v>
      </c>
      <c r="G248" s="203">
        <f>penilaian!F243</f>
        <v>0</v>
      </c>
      <c r="H248" s="172">
        <f>penilaian!G243</f>
        <v>0</v>
      </c>
      <c r="I248" s="172">
        <f>penilaian!H243</f>
        <v>0</v>
      </c>
      <c r="J248" s="203">
        <f>penilaian!I243</f>
        <v>0</v>
      </c>
      <c r="K248" s="198">
        <f>penilaian!J243</f>
        <v>0</v>
      </c>
      <c r="L248" s="204">
        <f>penilaian!K243</f>
        <v>0</v>
      </c>
      <c r="M248" s="172">
        <f>penilaian!L243</f>
        <v>0</v>
      </c>
      <c r="N248" s="198">
        <f>penilaian!M243</f>
        <v>0</v>
      </c>
      <c r="O248" s="172">
        <f>penilaian!N243</f>
        <v>0</v>
      </c>
      <c r="P248" s="172">
        <f>penilaian!O243</f>
        <v>0</v>
      </c>
      <c r="Q248" s="526">
        <f>penilaian!P243</f>
        <v>0</v>
      </c>
      <c r="R248" s="526">
        <f>penilaian!Q243</f>
        <v>0</v>
      </c>
      <c r="S248" s="506">
        <f>penilaian!R243</f>
        <v>0</v>
      </c>
      <c r="T248" s="506">
        <f>penilaian!S243</f>
        <v>0</v>
      </c>
      <c r="U248" s="506">
        <f>penilaian!T243</f>
        <v>0</v>
      </c>
      <c r="V248" s="507">
        <f>penilaian!U243</f>
        <v>17</v>
      </c>
      <c r="W248" s="527" t="str">
        <f>penilaian!V243</f>
        <v>Petai</v>
      </c>
      <c r="X248" s="527">
        <f>penilaian!W243</f>
        <v>1</v>
      </c>
      <c r="Y248" s="527">
        <f>penilaian!X243</f>
        <v>0</v>
      </c>
      <c r="Z248" s="527">
        <f>penilaian!Y243</f>
        <v>0</v>
      </c>
      <c r="AA248" s="506">
        <f>penilaian!Z243</f>
        <v>0</v>
      </c>
      <c r="AB248" s="506">
        <f>penilaian!AA243</f>
        <v>0</v>
      </c>
      <c r="AC248" s="506">
        <f>penilaian!AB243</f>
        <v>0</v>
      </c>
      <c r="AD248" s="506">
        <f>penilaian!AC243</f>
        <v>0</v>
      </c>
      <c r="AE248" s="506">
        <f>penilaian!AD243</f>
        <v>0</v>
      </c>
      <c r="AF248" s="506">
        <f>penilaian!AE243</f>
        <v>0</v>
      </c>
      <c r="AG248" s="506">
        <f>penilaian!AF243</f>
        <v>0</v>
      </c>
      <c r="AH248" s="506">
        <f>penilaian!AG243</f>
        <v>0</v>
      </c>
      <c r="AI248" s="517">
        <f>penilaian!AH243</f>
        <v>0</v>
      </c>
      <c r="AJ248" s="520">
        <f>penilaian!AI243</f>
        <v>0</v>
      </c>
      <c r="AK248" s="517">
        <f>penilaian!AJ243</f>
        <v>0</v>
      </c>
      <c r="AL248" s="517">
        <f>penilaian!AK243</f>
        <v>0</v>
      </c>
      <c r="AM248" s="517">
        <f>penilaian!AL243</f>
        <v>0</v>
      </c>
      <c r="AN248" s="520">
        <f>penilaian!AM243</f>
        <v>150000</v>
      </c>
      <c r="AO248" s="520">
        <f>penilaian!AN243</f>
        <v>150000</v>
      </c>
      <c r="AP248" s="517">
        <f>penilaian!AO243</f>
        <v>0</v>
      </c>
      <c r="AQ248" s="521">
        <f>penilaian!AP243</f>
        <v>0</v>
      </c>
      <c r="AR248" s="517">
        <f>penilaian!AQ243</f>
        <v>0</v>
      </c>
      <c r="AS248" s="517">
        <f>penilaian!AR243</f>
        <v>0</v>
      </c>
      <c r="AT248" s="517">
        <f>penilaian!AS243</f>
        <v>0</v>
      </c>
      <c r="AU248" s="517">
        <f>penilaian!AT243</f>
        <v>0</v>
      </c>
      <c r="AV248" s="517">
        <f>penilaian!AU243</f>
        <v>0</v>
      </c>
      <c r="AW248" s="521">
        <f>penilaian!AV243</f>
        <v>0</v>
      </c>
      <c r="AX248" s="521">
        <f>penilaian!AW243</f>
        <v>0</v>
      </c>
    </row>
    <row r="249" spans="2:50" ht="15.75">
      <c r="B249" s="157">
        <f>penilaian!A244</f>
        <v>0</v>
      </c>
      <c r="C249" s="199">
        <f>penilaian!B244</f>
        <v>0</v>
      </c>
      <c r="D249" s="494">
        <f>penilaian!C244</f>
        <v>0</v>
      </c>
      <c r="E249" s="172">
        <f>penilaian!D244</f>
        <v>0</v>
      </c>
      <c r="F249" s="171">
        <f>penilaian!E244</f>
        <v>0</v>
      </c>
      <c r="G249" s="203">
        <f>penilaian!F244</f>
        <v>0</v>
      </c>
      <c r="H249" s="172">
        <f>penilaian!G244</f>
        <v>0</v>
      </c>
      <c r="I249" s="172">
        <f>penilaian!H244</f>
        <v>0</v>
      </c>
      <c r="J249" s="203">
        <f>penilaian!I244</f>
        <v>0</v>
      </c>
      <c r="K249" s="198">
        <f>penilaian!J244</f>
        <v>0</v>
      </c>
      <c r="L249" s="204">
        <f>penilaian!K244</f>
        <v>0</v>
      </c>
      <c r="M249" s="172">
        <f>penilaian!L244</f>
        <v>0</v>
      </c>
      <c r="N249" s="198">
        <f>penilaian!M244</f>
        <v>0</v>
      </c>
      <c r="O249" s="172">
        <f>penilaian!N244</f>
        <v>0</v>
      </c>
      <c r="P249" s="172">
        <f>penilaian!O244</f>
        <v>0</v>
      </c>
      <c r="Q249" s="526">
        <f>penilaian!P244</f>
        <v>0</v>
      </c>
      <c r="R249" s="526">
        <f>penilaian!Q244</f>
        <v>0</v>
      </c>
      <c r="S249" s="506">
        <f>penilaian!R244</f>
        <v>0</v>
      </c>
      <c r="T249" s="506">
        <f>penilaian!S244</f>
        <v>0</v>
      </c>
      <c r="U249" s="506">
        <f>penilaian!T244</f>
        <v>0</v>
      </c>
      <c r="V249" s="507">
        <f>penilaian!U244</f>
        <v>18</v>
      </c>
      <c r="W249" s="527" t="str">
        <f>penilaian!V244</f>
        <v>Merica</v>
      </c>
      <c r="X249" s="527">
        <f>penilaian!W244</f>
        <v>0</v>
      </c>
      <c r="Y249" s="527">
        <f>penilaian!X244</f>
        <v>0</v>
      </c>
      <c r="Z249" s="527">
        <f>penilaian!Y244</f>
        <v>1</v>
      </c>
      <c r="AA249" s="506">
        <f>penilaian!Z244</f>
        <v>0</v>
      </c>
      <c r="AB249" s="506">
        <f>penilaian!AA244</f>
        <v>0</v>
      </c>
      <c r="AC249" s="506">
        <f>penilaian!AB244</f>
        <v>0</v>
      </c>
      <c r="AD249" s="506">
        <f>penilaian!AC244</f>
        <v>0</v>
      </c>
      <c r="AE249" s="506">
        <f>penilaian!AD244</f>
        <v>0</v>
      </c>
      <c r="AF249" s="506">
        <f>penilaian!AE244</f>
        <v>0</v>
      </c>
      <c r="AG249" s="506">
        <f>penilaian!AF244</f>
        <v>0</v>
      </c>
      <c r="AH249" s="506">
        <f>penilaian!AG244</f>
        <v>0</v>
      </c>
      <c r="AI249" s="517">
        <f>penilaian!AH244</f>
        <v>0</v>
      </c>
      <c r="AJ249" s="520">
        <f>penilaian!AI244</f>
        <v>0</v>
      </c>
      <c r="AK249" s="517">
        <f>penilaian!AJ244</f>
        <v>0</v>
      </c>
      <c r="AL249" s="517">
        <f>penilaian!AK244</f>
        <v>0</v>
      </c>
      <c r="AM249" s="517">
        <f>penilaian!AL244</f>
        <v>0</v>
      </c>
      <c r="AN249" s="520">
        <f>penilaian!AM244</f>
        <v>4000</v>
      </c>
      <c r="AO249" s="520">
        <f>penilaian!AN244</f>
        <v>4000</v>
      </c>
      <c r="AP249" s="517">
        <f>penilaian!AO244</f>
        <v>0</v>
      </c>
      <c r="AQ249" s="521">
        <f>penilaian!AP244</f>
        <v>0</v>
      </c>
      <c r="AR249" s="517">
        <f>penilaian!AQ244</f>
        <v>0</v>
      </c>
      <c r="AS249" s="517">
        <f>penilaian!AR244</f>
        <v>0</v>
      </c>
      <c r="AT249" s="517">
        <f>penilaian!AS244</f>
        <v>0</v>
      </c>
      <c r="AU249" s="517">
        <f>penilaian!AT244</f>
        <v>0</v>
      </c>
      <c r="AV249" s="517">
        <f>penilaian!AU244</f>
        <v>0</v>
      </c>
      <c r="AW249" s="521">
        <f>penilaian!AV244</f>
        <v>0</v>
      </c>
      <c r="AX249" s="521">
        <f>penilaian!AW244</f>
        <v>0</v>
      </c>
    </row>
    <row r="250" spans="2:50" ht="15.75">
      <c r="B250" s="157">
        <f>penilaian!A245</f>
        <v>0</v>
      </c>
      <c r="C250" s="172">
        <f>penilaian!B245</f>
        <v>0</v>
      </c>
      <c r="D250" s="491">
        <f>penilaian!C245</f>
        <v>0</v>
      </c>
      <c r="E250" s="172">
        <f>penilaian!D245</f>
        <v>0</v>
      </c>
      <c r="F250" s="171">
        <f>penilaian!E245</f>
        <v>0</v>
      </c>
      <c r="G250" s="203">
        <f>penilaian!F245</f>
        <v>0</v>
      </c>
      <c r="H250" s="172">
        <f>penilaian!G245</f>
        <v>0</v>
      </c>
      <c r="I250" s="172">
        <f>penilaian!H245</f>
        <v>0</v>
      </c>
      <c r="J250" s="203">
        <f>penilaian!I245</f>
        <v>0</v>
      </c>
      <c r="K250" s="198">
        <f>penilaian!J245</f>
        <v>0</v>
      </c>
      <c r="L250" s="204">
        <f>penilaian!K245</f>
        <v>0</v>
      </c>
      <c r="M250" s="172">
        <f>penilaian!L245</f>
        <v>0</v>
      </c>
      <c r="N250" s="198">
        <f>penilaian!M245</f>
        <v>0</v>
      </c>
      <c r="O250" s="172">
        <f>penilaian!N245</f>
        <v>0</v>
      </c>
      <c r="P250" s="172">
        <f>penilaian!O245</f>
        <v>0</v>
      </c>
      <c r="Q250" s="526">
        <f>penilaian!P245</f>
        <v>0</v>
      </c>
      <c r="R250" s="526">
        <f>penilaian!Q245</f>
        <v>0</v>
      </c>
      <c r="S250" s="506">
        <f>penilaian!R245</f>
        <v>0</v>
      </c>
      <c r="T250" s="506">
        <f>penilaian!S245</f>
        <v>0</v>
      </c>
      <c r="U250" s="506">
        <f>penilaian!T245</f>
        <v>0</v>
      </c>
      <c r="V250" s="507">
        <f>penilaian!U245</f>
        <v>19</v>
      </c>
      <c r="W250" s="506" t="str">
        <f>penilaian!V245</f>
        <v>Nanas</v>
      </c>
      <c r="X250" s="506">
        <f>penilaian!W245</f>
        <v>0</v>
      </c>
      <c r="Y250" s="506">
        <f>penilaian!X245</f>
        <v>0</v>
      </c>
      <c r="Z250" s="506">
        <f>penilaian!Y245</f>
        <v>1</v>
      </c>
      <c r="AA250" s="506">
        <f>penilaian!Z245</f>
        <v>0</v>
      </c>
      <c r="AB250" s="506">
        <f>penilaian!AA245</f>
        <v>0</v>
      </c>
      <c r="AC250" s="506">
        <f>penilaian!AB245</f>
        <v>0</v>
      </c>
      <c r="AD250" s="506">
        <f>penilaian!AC245</f>
        <v>0</v>
      </c>
      <c r="AE250" s="506">
        <f>penilaian!AD245</f>
        <v>0</v>
      </c>
      <c r="AF250" s="506">
        <f>penilaian!AE245</f>
        <v>0</v>
      </c>
      <c r="AG250" s="506">
        <f>penilaian!AF245</f>
        <v>0</v>
      </c>
      <c r="AH250" s="506">
        <f>penilaian!AG245</f>
        <v>0</v>
      </c>
      <c r="AI250" s="517">
        <f>penilaian!AH245</f>
        <v>0</v>
      </c>
      <c r="AJ250" s="520">
        <f>penilaian!AI245</f>
        <v>0</v>
      </c>
      <c r="AK250" s="517">
        <f>penilaian!AJ245</f>
        <v>0</v>
      </c>
      <c r="AL250" s="517">
        <f>penilaian!AK245</f>
        <v>0</v>
      </c>
      <c r="AM250" s="517">
        <f>penilaian!AL245</f>
        <v>0</v>
      </c>
      <c r="AN250" s="517">
        <f>penilaian!AM245</f>
        <v>550</v>
      </c>
      <c r="AO250" s="517">
        <f>penilaian!AN245</f>
        <v>550</v>
      </c>
      <c r="AP250" s="517">
        <f>penilaian!AO245</f>
        <v>0</v>
      </c>
      <c r="AQ250" s="521">
        <f>penilaian!AP245</f>
        <v>0</v>
      </c>
      <c r="AR250" s="517">
        <f>penilaian!AQ245</f>
        <v>0</v>
      </c>
      <c r="AS250" s="517">
        <f>penilaian!AR245</f>
        <v>0</v>
      </c>
      <c r="AT250" s="517">
        <f>penilaian!AS245</f>
        <v>0</v>
      </c>
      <c r="AU250" s="517">
        <f>penilaian!AT245</f>
        <v>0</v>
      </c>
      <c r="AV250" s="517">
        <f>penilaian!AU245</f>
        <v>0</v>
      </c>
      <c r="AW250" s="521">
        <f>penilaian!AV245</f>
        <v>0</v>
      </c>
      <c r="AX250" s="521">
        <f>penilaian!AW245</f>
        <v>0</v>
      </c>
    </row>
    <row r="251" spans="2:50" ht="15.75">
      <c r="B251" s="197">
        <f>penilaian!A246</f>
        <v>0</v>
      </c>
      <c r="C251" s="170">
        <f>penilaian!B246</f>
        <v>0</v>
      </c>
      <c r="D251" s="491">
        <f>penilaian!C246</f>
        <v>0</v>
      </c>
      <c r="E251" s="172">
        <f>penilaian!D246</f>
        <v>0</v>
      </c>
      <c r="F251" s="194">
        <f>penilaian!E246</f>
        <v>0</v>
      </c>
      <c r="G251" s="203">
        <f>penilaian!F246</f>
        <v>0</v>
      </c>
      <c r="H251" s="170">
        <f>penilaian!G246</f>
        <v>0</v>
      </c>
      <c r="I251" s="171">
        <f>penilaian!H246</f>
        <v>0</v>
      </c>
      <c r="J251" s="203">
        <f>penilaian!I246</f>
        <v>0</v>
      </c>
      <c r="K251" s="198">
        <f>penilaian!J246</f>
        <v>0</v>
      </c>
      <c r="L251" s="204">
        <f>penilaian!K246</f>
        <v>0</v>
      </c>
      <c r="M251" s="172">
        <f>penilaian!L246</f>
        <v>0</v>
      </c>
      <c r="N251" s="198">
        <f>penilaian!M246</f>
        <v>0</v>
      </c>
      <c r="O251" s="61">
        <f>penilaian!N246</f>
        <v>0</v>
      </c>
      <c r="P251" s="183">
        <f>penilaian!O246</f>
        <v>0</v>
      </c>
      <c r="Q251" s="516">
        <f>penilaian!P246</f>
        <v>0</v>
      </c>
      <c r="R251" s="516">
        <f>penilaian!Q246</f>
        <v>0</v>
      </c>
      <c r="S251" s="506">
        <f>penilaian!R246</f>
        <v>0</v>
      </c>
      <c r="T251" s="506">
        <f>penilaian!S246</f>
        <v>0</v>
      </c>
      <c r="U251" s="505">
        <f>penilaian!T246</f>
        <v>0</v>
      </c>
      <c r="V251" s="503">
        <f>penilaian!U246</f>
        <v>20</v>
      </c>
      <c r="W251" s="505" t="str">
        <f>penilaian!V246</f>
        <v>Cikur</v>
      </c>
      <c r="X251" s="505">
        <f>penilaian!W246</f>
        <v>0</v>
      </c>
      <c r="Y251" s="505">
        <f>penilaian!X246</f>
        <v>0</v>
      </c>
      <c r="Z251" s="505">
        <f>penilaian!Y246</f>
        <v>25</v>
      </c>
      <c r="AA251" s="505">
        <f>penilaian!Z246</f>
        <v>0</v>
      </c>
      <c r="AB251" s="505">
        <f>penilaian!AA246</f>
        <v>0</v>
      </c>
      <c r="AC251" s="519">
        <f>penilaian!AB246</f>
        <v>0</v>
      </c>
      <c r="AD251" s="505">
        <f>penilaian!AC246</f>
        <v>0</v>
      </c>
      <c r="AE251" s="505">
        <f>penilaian!AD246</f>
        <v>0</v>
      </c>
      <c r="AF251" s="505">
        <f>penilaian!AE246</f>
        <v>0</v>
      </c>
      <c r="AG251" s="519">
        <f>penilaian!AF246</f>
        <v>0</v>
      </c>
      <c r="AH251" s="519">
        <f>penilaian!AG246</f>
        <v>0</v>
      </c>
      <c r="AI251" s="517">
        <f>penilaian!AH246</f>
        <v>0</v>
      </c>
      <c r="AJ251" s="520">
        <f>penilaian!AI246</f>
        <v>0</v>
      </c>
      <c r="AK251" s="517">
        <f>penilaian!AJ246</f>
        <v>0</v>
      </c>
      <c r="AL251" s="517">
        <f>penilaian!AK246</f>
        <v>0</v>
      </c>
      <c r="AM251" s="517">
        <f>penilaian!AL246</f>
        <v>0</v>
      </c>
      <c r="AN251" s="517">
        <f>penilaian!AM246</f>
        <v>1875</v>
      </c>
      <c r="AO251" s="517">
        <f>penilaian!AN246</f>
        <v>46875</v>
      </c>
      <c r="AP251" s="517">
        <f>penilaian!AO246</f>
        <v>0</v>
      </c>
      <c r="AQ251" s="521">
        <f>penilaian!AP246</f>
        <v>0</v>
      </c>
      <c r="AR251" s="517">
        <f>penilaian!AQ246</f>
        <v>0</v>
      </c>
      <c r="AS251" s="522">
        <f>penilaian!AR246</f>
        <v>0</v>
      </c>
      <c r="AT251" s="523">
        <f>penilaian!AS246</f>
        <v>0</v>
      </c>
      <c r="AU251" s="522">
        <f>penilaian!AT246</f>
        <v>0</v>
      </c>
      <c r="AV251" s="523">
        <f>penilaian!AU246</f>
        <v>0</v>
      </c>
      <c r="AW251" s="521">
        <f>penilaian!AV246</f>
        <v>0</v>
      </c>
      <c r="AX251" s="521">
        <f>penilaian!AW246</f>
        <v>0</v>
      </c>
    </row>
    <row r="252" spans="2:50" ht="15.75">
      <c r="B252" s="157">
        <f>penilaian!A247</f>
        <v>0</v>
      </c>
      <c r="C252" s="172">
        <f>penilaian!B247</f>
        <v>0</v>
      </c>
      <c r="D252" s="491">
        <f>penilaian!C247</f>
        <v>0</v>
      </c>
      <c r="E252" s="172">
        <f>penilaian!D247</f>
        <v>0</v>
      </c>
      <c r="F252" s="194">
        <f>penilaian!E247</f>
        <v>0</v>
      </c>
      <c r="G252" s="203">
        <f>penilaian!F247</f>
        <v>0</v>
      </c>
      <c r="H252" s="172">
        <f>penilaian!G247</f>
        <v>0</v>
      </c>
      <c r="I252" s="172">
        <f>penilaian!H247</f>
        <v>0</v>
      </c>
      <c r="J252" s="203">
        <f>penilaian!I247</f>
        <v>0</v>
      </c>
      <c r="K252" s="198">
        <f>penilaian!J247</f>
        <v>0</v>
      </c>
      <c r="L252" s="204">
        <f>penilaian!K247</f>
        <v>0</v>
      </c>
      <c r="M252" s="172">
        <f>penilaian!L247</f>
        <v>0</v>
      </c>
      <c r="N252" s="198">
        <f>penilaian!M247</f>
        <v>0</v>
      </c>
      <c r="O252" s="61">
        <f>penilaian!N247</f>
        <v>0</v>
      </c>
      <c r="P252" s="183">
        <f>penilaian!O247</f>
        <v>0</v>
      </c>
      <c r="Q252" s="516">
        <f>penilaian!P247</f>
        <v>0</v>
      </c>
      <c r="R252" s="516">
        <f>penilaian!Q247</f>
        <v>0</v>
      </c>
      <c r="S252" s="506">
        <f>penilaian!R247</f>
        <v>0</v>
      </c>
      <c r="T252" s="506">
        <f>penilaian!S247</f>
        <v>0</v>
      </c>
      <c r="U252" s="505">
        <f>penilaian!T247</f>
        <v>0</v>
      </c>
      <c r="V252" s="503">
        <f>penilaian!U247</f>
        <v>21</v>
      </c>
      <c r="W252" s="505" t="str">
        <f>penilaian!V247</f>
        <v>Pepaya</v>
      </c>
      <c r="X252" s="505">
        <f>penilaian!W247</f>
        <v>0</v>
      </c>
      <c r="Y252" s="505">
        <f>penilaian!X247</f>
        <v>10</v>
      </c>
      <c r="Z252" s="505">
        <f>penilaian!Y247</f>
        <v>0</v>
      </c>
      <c r="AA252" s="505">
        <f>penilaian!Z247</f>
        <v>0</v>
      </c>
      <c r="AB252" s="505">
        <f>penilaian!AA247</f>
        <v>0</v>
      </c>
      <c r="AC252" s="519">
        <f>penilaian!AB247</f>
        <v>0</v>
      </c>
      <c r="AD252" s="505">
        <f>penilaian!AC247</f>
        <v>0</v>
      </c>
      <c r="AE252" s="505">
        <f>penilaian!AD247</f>
        <v>0</v>
      </c>
      <c r="AF252" s="505">
        <f>penilaian!AE247</f>
        <v>0</v>
      </c>
      <c r="AG252" s="519">
        <f>penilaian!AF247</f>
        <v>0</v>
      </c>
      <c r="AH252" s="519">
        <f>penilaian!AG247</f>
        <v>0</v>
      </c>
      <c r="AI252" s="517">
        <f>penilaian!AH247</f>
        <v>0</v>
      </c>
      <c r="AJ252" s="520">
        <f>penilaian!AI247</f>
        <v>0</v>
      </c>
      <c r="AK252" s="517">
        <f>penilaian!AJ247</f>
        <v>0</v>
      </c>
      <c r="AL252" s="517">
        <f>penilaian!AK247</f>
        <v>0</v>
      </c>
      <c r="AM252" s="517">
        <f>penilaian!AL247</f>
        <v>0</v>
      </c>
      <c r="AN252" s="517">
        <f>penilaian!AM247</f>
        <v>13250</v>
      </c>
      <c r="AO252" s="517">
        <f>penilaian!AN247</f>
        <v>132500</v>
      </c>
      <c r="AP252" s="517">
        <f>penilaian!AO247</f>
        <v>0</v>
      </c>
      <c r="AQ252" s="521">
        <f>penilaian!AP247</f>
        <v>0</v>
      </c>
      <c r="AR252" s="517">
        <f>penilaian!AQ247</f>
        <v>0</v>
      </c>
      <c r="AS252" s="517">
        <f>penilaian!AR247</f>
        <v>0</v>
      </c>
      <c r="AT252" s="517">
        <f>penilaian!AS247</f>
        <v>0</v>
      </c>
      <c r="AU252" s="517">
        <f>penilaian!AT247</f>
        <v>0</v>
      </c>
      <c r="AV252" s="517">
        <f>penilaian!AU247</f>
        <v>0</v>
      </c>
      <c r="AW252" s="521">
        <f>penilaian!AV247</f>
        <v>0</v>
      </c>
      <c r="AX252" s="521">
        <f>penilaian!AW247</f>
        <v>0</v>
      </c>
    </row>
    <row r="253" spans="2:50" ht="15.75">
      <c r="B253" s="157">
        <f>penilaian!A248</f>
        <v>0</v>
      </c>
      <c r="C253" s="172">
        <f>penilaian!B248</f>
        <v>0</v>
      </c>
      <c r="D253" s="491">
        <f>penilaian!C248</f>
        <v>0</v>
      </c>
      <c r="E253" s="172">
        <f>penilaian!D248</f>
        <v>0</v>
      </c>
      <c r="F253" s="194">
        <f>penilaian!E248</f>
        <v>0</v>
      </c>
      <c r="G253" s="203">
        <f>penilaian!F248</f>
        <v>0</v>
      </c>
      <c r="H253" s="172">
        <f>penilaian!G248</f>
        <v>0</v>
      </c>
      <c r="I253" s="172">
        <f>penilaian!H248</f>
        <v>0</v>
      </c>
      <c r="J253" s="203">
        <f>penilaian!I248</f>
        <v>0</v>
      </c>
      <c r="K253" s="198">
        <f>penilaian!J248</f>
        <v>0</v>
      </c>
      <c r="L253" s="204">
        <f>penilaian!K248</f>
        <v>0</v>
      </c>
      <c r="M253" s="172">
        <f>penilaian!L248</f>
        <v>0</v>
      </c>
      <c r="N253" s="198">
        <f>penilaian!M248</f>
        <v>0</v>
      </c>
      <c r="O253" s="61">
        <f>penilaian!N248</f>
        <v>0</v>
      </c>
      <c r="P253" s="183">
        <f>penilaian!O248</f>
        <v>0</v>
      </c>
      <c r="Q253" s="516">
        <f>penilaian!P248</f>
        <v>0</v>
      </c>
      <c r="R253" s="516">
        <f>penilaian!Q248</f>
        <v>0</v>
      </c>
      <c r="S253" s="506">
        <f>penilaian!R248</f>
        <v>0</v>
      </c>
      <c r="T253" s="506">
        <f>penilaian!S248</f>
        <v>0</v>
      </c>
      <c r="U253" s="505">
        <f>penilaian!T248</f>
        <v>0</v>
      </c>
      <c r="V253" s="503">
        <f>penilaian!U248</f>
        <v>22</v>
      </c>
      <c r="W253" s="505" t="str">
        <f>penilaian!V248</f>
        <v>Tomat</v>
      </c>
      <c r="X253" s="527">
        <f>penilaian!W248</f>
        <v>0</v>
      </c>
      <c r="Y253" s="527">
        <f>penilaian!X248</f>
        <v>0</v>
      </c>
      <c r="Z253" s="505">
        <f>penilaian!Y248</f>
        <v>5</v>
      </c>
      <c r="AA253" s="505">
        <f>penilaian!Z248</f>
        <v>0</v>
      </c>
      <c r="AB253" s="505">
        <f>penilaian!AA248</f>
        <v>0</v>
      </c>
      <c r="AC253" s="519">
        <f>penilaian!AB248</f>
        <v>0</v>
      </c>
      <c r="AD253" s="505">
        <f>penilaian!AC248</f>
        <v>0</v>
      </c>
      <c r="AE253" s="505">
        <f>penilaian!AD248</f>
        <v>0</v>
      </c>
      <c r="AF253" s="505">
        <f>penilaian!AE248</f>
        <v>0</v>
      </c>
      <c r="AG253" s="519">
        <f>penilaian!AF248</f>
        <v>0</v>
      </c>
      <c r="AH253" s="519">
        <f>penilaian!AG248</f>
        <v>0</v>
      </c>
      <c r="AI253" s="517">
        <f>penilaian!AH248</f>
        <v>0</v>
      </c>
      <c r="AJ253" s="520">
        <f>penilaian!AI248</f>
        <v>0</v>
      </c>
      <c r="AK253" s="517">
        <f>penilaian!AJ248</f>
        <v>0</v>
      </c>
      <c r="AL253" s="517">
        <f>penilaian!AK248</f>
        <v>0</v>
      </c>
      <c r="AM253" s="517">
        <f>penilaian!AL248</f>
        <v>0</v>
      </c>
      <c r="AN253" s="520">
        <f>penilaian!AM248</f>
        <v>400</v>
      </c>
      <c r="AO253" s="520">
        <f>penilaian!AN248</f>
        <v>2000</v>
      </c>
      <c r="AP253" s="517">
        <f>penilaian!AO248</f>
        <v>0</v>
      </c>
      <c r="AQ253" s="521">
        <f>penilaian!AP248</f>
        <v>0</v>
      </c>
      <c r="AR253" s="517">
        <f>penilaian!AQ248</f>
        <v>0</v>
      </c>
      <c r="AS253" s="517">
        <f>penilaian!AR248</f>
        <v>0</v>
      </c>
      <c r="AT253" s="517">
        <f>penilaian!AS248</f>
        <v>0</v>
      </c>
      <c r="AU253" s="517">
        <f>penilaian!AT248</f>
        <v>0</v>
      </c>
      <c r="AV253" s="517">
        <f>penilaian!AU248</f>
        <v>0</v>
      </c>
      <c r="AW253" s="521">
        <f>penilaian!AV248</f>
        <v>0</v>
      </c>
      <c r="AX253" s="521">
        <f>penilaian!AW248</f>
        <v>0</v>
      </c>
    </row>
    <row r="254" spans="2:50" ht="15.75">
      <c r="B254" s="157">
        <f>penilaian!A249</f>
        <v>0</v>
      </c>
      <c r="C254" s="172">
        <f>penilaian!B249</f>
        <v>0</v>
      </c>
      <c r="D254" s="491">
        <f>penilaian!C249</f>
        <v>0</v>
      </c>
      <c r="E254" s="172">
        <f>penilaian!D249</f>
        <v>0</v>
      </c>
      <c r="F254" s="194">
        <f>penilaian!E249</f>
        <v>0</v>
      </c>
      <c r="G254" s="203">
        <f>penilaian!F249</f>
        <v>0</v>
      </c>
      <c r="H254" s="172">
        <f>penilaian!G249</f>
        <v>0</v>
      </c>
      <c r="I254" s="172">
        <f>penilaian!H249</f>
        <v>0</v>
      </c>
      <c r="J254" s="203">
        <f>penilaian!I249</f>
        <v>0</v>
      </c>
      <c r="K254" s="198">
        <f>penilaian!J249</f>
        <v>0</v>
      </c>
      <c r="L254" s="204">
        <f>penilaian!K249</f>
        <v>0</v>
      </c>
      <c r="M254" s="172">
        <f>penilaian!L249</f>
        <v>0</v>
      </c>
      <c r="N254" s="198">
        <f>penilaian!M249</f>
        <v>0</v>
      </c>
      <c r="O254" s="61">
        <f>penilaian!N249</f>
        <v>0</v>
      </c>
      <c r="P254" s="183">
        <f>penilaian!O249</f>
        <v>0</v>
      </c>
      <c r="Q254" s="516">
        <f>penilaian!P249</f>
        <v>0</v>
      </c>
      <c r="R254" s="516">
        <f>penilaian!Q249</f>
        <v>0</v>
      </c>
      <c r="S254" s="505">
        <f>penilaian!R249</f>
        <v>0</v>
      </c>
      <c r="T254" s="505">
        <f>penilaian!S249</f>
        <v>0</v>
      </c>
      <c r="U254" s="505">
        <f>penilaian!T249</f>
        <v>0</v>
      </c>
      <c r="V254" s="503">
        <f>penilaian!U249</f>
        <v>0</v>
      </c>
      <c r="W254" s="505">
        <f>penilaian!V249</f>
        <v>0</v>
      </c>
      <c r="X254" s="505">
        <f>penilaian!W249</f>
        <v>0</v>
      </c>
      <c r="Y254" s="527">
        <f>penilaian!X249</f>
        <v>0</v>
      </c>
      <c r="Z254" s="527">
        <f>penilaian!Y249</f>
        <v>0</v>
      </c>
      <c r="AA254" s="505">
        <f>penilaian!Z249</f>
        <v>0</v>
      </c>
      <c r="AB254" s="505">
        <f>penilaian!AA249</f>
        <v>0</v>
      </c>
      <c r="AC254" s="519">
        <f>penilaian!AB249</f>
        <v>0</v>
      </c>
      <c r="AD254" s="505">
        <f>penilaian!AC249</f>
        <v>0</v>
      </c>
      <c r="AE254" s="505">
        <f>penilaian!AD249</f>
        <v>0</v>
      </c>
      <c r="AF254" s="505">
        <f>penilaian!AE249</f>
        <v>0</v>
      </c>
      <c r="AG254" s="519">
        <f>penilaian!AF249</f>
        <v>0</v>
      </c>
      <c r="AH254" s="519">
        <f>penilaian!AG249</f>
        <v>0</v>
      </c>
      <c r="AI254" s="517">
        <f>penilaian!AH249</f>
        <v>0</v>
      </c>
      <c r="AJ254" s="520">
        <f>penilaian!AI249</f>
        <v>0</v>
      </c>
      <c r="AK254" s="517">
        <f>penilaian!AJ249</f>
        <v>0</v>
      </c>
      <c r="AL254" s="517">
        <f>penilaian!AK249</f>
        <v>0</v>
      </c>
      <c r="AM254" s="517">
        <f>penilaian!AL249</f>
        <v>0</v>
      </c>
      <c r="AN254" s="520">
        <f>penilaian!AM249</f>
        <v>0</v>
      </c>
      <c r="AO254" s="520">
        <f>penilaian!AN249</f>
        <v>0</v>
      </c>
      <c r="AP254" s="517">
        <f>penilaian!AO249</f>
        <v>0</v>
      </c>
      <c r="AQ254" s="521">
        <f>penilaian!AP249</f>
        <v>0</v>
      </c>
      <c r="AR254" s="517">
        <f>penilaian!AQ249</f>
        <v>0</v>
      </c>
      <c r="AS254" s="517">
        <f>penilaian!AR249</f>
        <v>0</v>
      </c>
      <c r="AT254" s="517">
        <f>penilaian!AS249</f>
        <v>0</v>
      </c>
      <c r="AU254" s="517">
        <f>penilaian!AT249</f>
        <v>0</v>
      </c>
      <c r="AV254" s="517">
        <f>penilaian!AU249</f>
        <v>0</v>
      </c>
      <c r="AW254" s="521">
        <f>penilaian!AV249</f>
        <v>0</v>
      </c>
      <c r="AX254" s="521">
        <f>penilaian!AW249</f>
        <v>0</v>
      </c>
    </row>
    <row r="255" spans="2:50" ht="15.75">
      <c r="B255" s="157">
        <f>penilaian!A250</f>
        <v>11</v>
      </c>
      <c r="C255" s="172" t="str">
        <f>penilaian!B250</f>
        <v>a.</v>
      </c>
      <c r="D255" s="492" t="str">
        <f>penilaian!C250</f>
        <v>PT. MATAHARI</v>
      </c>
      <c r="E255" s="172">
        <f>penilaian!D250</f>
        <v>0</v>
      </c>
      <c r="F255" s="194">
        <f>penilaian!E250</f>
        <v>0</v>
      </c>
      <c r="G255" s="203" t="str">
        <f>penilaian!F250</f>
        <v>00011</v>
      </c>
      <c r="H255" s="172" t="str">
        <f>penilaian!G250</f>
        <v>a.</v>
      </c>
      <c r="I255" s="172" t="str">
        <f>penilaian!H250</f>
        <v>Blok Sukamelang</v>
      </c>
      <c r="J255" s="203">
        <f>penilaian!I250</f>
        <v>707</v>
      </c>
      <c r="K255" s="198">
        <f>penilaian!J250</f>
        <v>0</v>
      </c>
      <c r="L255" s="204">
        <f>penilaian!K250</f>
        <v>0</v>
      </c>
      <c r="M255" s="172" t="str">
        <f>penilaian!L250</f>
        <v>-</v>
      </c>
      <c r="N255" s="198" t="str">
        <f>penilaian!M250</f>
        <v>-</v>
      </c>
      <c r="O255" s="61" t="str">
        <f>penilaian!N250</f>
        <v>a.</v>
      </c>
      <c r="P255" s="183">
        <f>penilaian!O250</f>
        <v>0</v>
      </c>
      <c r="Q255" s="516">
        <f>penilaian!P250</f>
        <v>0</v>
      </c>
      <c r="R255" s="516">
        <f>penilaian!Q250</f>
        <v>0</v>
      </c>
      <c r="S255" s="505" t="str">
        <f>penilaian!R250</f>
        <v>b.</v>
      </c>
      <c r="T255" s="505" t="str">
        <f>penilaian!S250</f>
        <v>Musiman</v>
      </c>
      <c r="U255" s="505">
        <f>penilaian!T250</f>
        <v>2</v>
      </c>
      <c r="V255" s="503">
        <f>penilaian!U250</f>
        <v>0</v>
      </c>
      <c r="W255" s="505">
        <f>penilaian!V250</f>
        <v>0</v>
      </c>
      <c r="X255" s="527">
        <f>penilaian!W250</f>
        <v>0</v>
      </c>
      <c r="Y255" s="527">
        <f>penilaian!X250</f>
        <v>0</v>
      </c>
      <c r="Z255" s="527">
        <f>penilaian!Y250</f>
        <v>0</v>
      </c>
      <c r="AA255" s="505">
        <f>penilaian!Z250</f>
        <v>0</v>
      </c>
      <c r="AB255" s="505">
        <f>penilaian!AA250</f>
        <v>0</v>
      </c>
      <c r="AC255" s="519">
        <f>penilaian!AB250</f>
        <v>0</v>
      </c>
      <c r="AD255" s="505">
        <f>penilaian!AC250</f>
        <v>0</v>
      </c>
      <c r="AE255" s="505">
        <f>penilaian!AD250</f>
        <v>0</v>
      </c>
      <c r="AF255" s="505">
        <f>penilaian!AE250</f>
        <v>0</v>
      </c>
      <c r="AG255" s="519">
        <f>penilaian!AF250</f>
        <v>0</v>
      </c>
      <c r="AH255" s="519">
        <f>penilaian!AG250</f>
        <v>0</v>
      </c>
      <c r="AI255" s="517">
        <f>penilaian!AH250</f>
        <v>220000</v>
      </c>
      <c r="AJ255" s="520">
        <f>penilaian!AI250</f>
        <v>155540000</v>
      </c>
      <c r="AK255" s="517">
        <f>penilaian!AJ250</f>
        <v>0</v>
      </c>
      <c r="AL255" s="517">
        <f>penilaian!AK250</f>
        <v>0</v>
      </c>
      <c r="AM255" s="517">
        <f>penilaian!AL250</f>
        <v>0</v>
      </c>
      <c r="AN255" s="520">
        <f>penilaian!AM250</f>
        <v>0</v>
      </c>
      <c r="AO255" s="520">
        <f>penilaian!AN250</f>
        <v>0</v>
      </c>
      <c r="AP255" s="517">
        <f>penilaian!AO250</f>
        <v>354520</v>
      </c>
      <c r="AQ255" s="521">
        <f>penilaian!AP250</f>
        <v>155894520</v>
      </c>
      <c r="AR255" s="517">
        <f>penilaian!AQ250</f>
        <v>0</v>
      </c>
      <c r="AS255" s="517">
        <f>penilaian!AR250</f>
        <v>0</v>
      </c>
      <c r="AT255" s="517">
        <f>penilaian!AS250</f>
        <v>0</v>
      </c>
      <c r="AU255" s="517">
        <f>penilaian!AT250</f>
        <v>7777000</v>
      </c>
      <c r="AV255" s="517">
        <f>penilaian!AU250</f>
        <v>777700</v>
      </c>
      <c r="AW255" s="521">
        <f>penilaian!AV250</f>
        <v>8554700</v>
      </c>
      <c r="AX255" s="521">
        <f>penilaian!AW250</f>
        <v>164449000</v>
      </c>
    </row>
    <row r="256" spans="2:50" ht="15.75">
      <c r="B256" s="157">
        <f>penilaian!A251</f>
        <v>0</v>
      </c>
      <c r="C256" s="172" t="str">
        <f>penilaian!B251</f>
        <v>b.</v>
      </c>
      <c r="D256" s="492">
        <f>penilaian!C251</f>
        <v>0</v>
      </c>
      <c r="E256" s="172">
        <f>penilaian!D251</f>
        <v>0</v>
      </c>
      <c r="F256" s="194">
        <f>penilaian!E251</f>
        <v>0</v>
      </c>
      <c r="G256" s="203">
        <f>penilaian!F251</f>
        <v>0</v>
      </c>
      <c r="H256" s="172" t="str">
        <f>penilaian!G251</f>
        <v>b.</v>
      </c>
      <c r="I256" s="172" t="str">
        <f>penilaian!H251</f>
        <v>Babakan</v>
      </c>
      <c r="J256" s="203">
        <f>penilaian!I251</f>
        <v>0</v>
      </c>
      <c r="K256" s="198">
        <f>penilaian!J251</f>
        <v>0</v>
      </c>
      <c r="L256" s="204">
        <f>penilaian!K251</f>
        <v>0</v>
      </c>
      <c r="M256" s="172">
        <f>penilaian!L251</f>
        <v>0</v>
      </c>
      <c r="N256" s="198">
        <f>penilaian!M251</f>
        <v>0</v>
      </c>
      <c r="O256" s="61" t="str">
        <f>penilaian!N251</f>
        <v>b.</v>
      </c>
      <c r="P256" s="183">
        <f>penilaian!O251</f>
        <v>0</v>
      </c>
      <c r="Q256" s="516">
        <f>penilaian!P251</f>
        <v>0</v>
      </c>
      <c r="R256" s="516">
        <f>penilaian!Q251</f>
        <v>0</v>
      </c>
      <c r="S256" s="505">
        <f>penilaian!R251</f>
        <v>0</v>
      </c>
      <c r="T256" s="505">
        <f>penilaian!S251</f>
        <v>0</v>
      </c>
      <c r="U256" s="505">
        <f>penilaian!T251</f>
        <v>0</v>
      </c>
      <c r="V256" s="503">
        <f>penilaian!U251</f>
        <v>1</v>
      </c>
      <c r="W256" s="505" t="str">
        <f>penilaian!V251</f>
        <v>Pisang</v>
      </c>
      <c r="X256" s="527">
        <f>penilaian!W251</f>
        <v>5</v>
      </c>
      <c r="Y256" s="527">
        <f>penilaian!X251</f>
        <v>0</v>
      </c>
      <c r="Z256" s="505">
        <f>penilaian!Y251</f>
        <v>0</v>
      </c>
      <c r="AA256" s="505">
        <f>penilaian!Z251</f>
        <v>0</v>
      </c>
      <c r="AB256" s="505">
        <f>penilaian!AA251</f>
        <v>0</v>
      </c>
      <c r="AC256" s="519">
        <f>penilaian!AB251</f>
        <v>0</v>
      </c>
      <c r="AD256" s="505">
        <f>penilaian!AC251</f>
        <v>0</v>
      </c>
      <c r="AE256" s="505">
        <f>penilaian!AD251</f>
        <v>0</v>
      </c>
      <c r="AF256" s="505">
        <f>penilaian!AE251</f>
        <v>0</v>
      </c>
      <c r="AG256" s="519">
        <f>penilaian!AF251</f>
        <v>0</v>
      </c>
      <c r="AH256" s="519">
        <f>penilaian!AG251</f>
        <v>0</v>
      </c>
      <c r="AI256" s="517">
        <f>penilaian!AH251</f>
        <v>0</v>
      </c>
      <c r="AJ256" s="520">
        <f>penilaian!AI251</f>
        <v>0</v>
      </c>
      <c r="AK256" s="517">
        <f>penilaian!AJ251</f>
        <v>0</v>
      </c>
      <c r="AL256" s="517">
        <f>penilaian!AK251</f>
        <v>0</v>
      </c>
      <c r="AM256" s="517">
        <f>penilaian!AL251</f>
        <v>0</v>
      </c>
      <c r="AN256" s="520">
        <f>penilaian!AM251</f>
        <v>10000</v>
      </c>
      <c r="AO256" s="520">
        <f>penilaian!AN251</f>
        <v>50000</v>
      </c>
      <c r="AP256" s="517">
        <f>penilaian!AO251</f>
        <v>0</v>
      </c>
      <c r="AQ256" s="521">
        <f>penilaian!AP251</f>
        <v>0</v>
      </c>
      <c r="AR256" s="517">
        <f>penilaian!AQ251</f>
        <v>0</v>
      </c>
      <c r="AS256" s="517">
        <f>penilaian!AR251</f>
        <v>0</v>
      </c>
      <c r="AT256" s="517">
        <f>penilaian!AS251</f>
        <v>0</v>
      </c>
      <c r="AU256" s="517">
        <f>penilaian!AT251</f>
        <v>0</v>
      </c>
      <c r="AV256" s="517">
        <f>penilaian!AU251</f>
        <v>0</v>
      </c>
      <c r="AW256" s="521">
        <f>penilaian!AV251</f>
        <v>0</v>
      </c>
      <c r="AX256" s="521">
        <f>penilaian!AW251</f>
        <v>0</v>
      </c>
    </row>
    <row r="257" spans="2:50" ht="15.75">
      <c r="B257" s="157">
        <f>penilaian!A252</f>
        <v>0</v>
      </c>
      <c r="C257" s="172" t="str">
        <f>penilaian!B252</f>
        <v>c.</v>
      </c>
      <c r="D257" s="492">
        <f>penilaian!C252</f>
        <v>0</v>
      </c>
      <c r="E257" s="172">
        <f>penilaian!D252</f>
        <v>0</v>
      </c>
      <c r="F257" s="194">
        <f>penilaian!E252</f>
        <v>0</v>
      </c>
      <c r="G257" s="203">
        <f>penilaian!F252</f>
        <v>0</v>
      </c>
      <c r="H257" s="172" t="str">
        <f>penilaian!G252</f>
        <v>c.</v>
      </c>
      <c r="I257" s="172" t="str">
        <f>penilaian!H252</f>
        <v>Kertajati</v>
      </c>
      <c r="J257" s="203">
        <f>penilaian!I252</f>
        <v>0</v>
      </c>
      <c r="K257" s="198">
        <f>penilaian!J252</f>
        <v>0</v>
      </c>
      <c r="L257" s="204">
        <f>penilaian!K252</f>
        <v>0</v>
      </c>
      <c r="M257" s="172">
        <f>penilaian!L252</f>
        <v>0</v>
      </c>
      <c r="N257" s="198">
        <f>penilaian!M252</f>
        <v>0</v>
      </c>
      <c r="O257" s="61">
        <f>penilaian!N252</f>
        <v>0</v>
      </c>
      <c r="P257" s="183">
        <f>penilaian!O252</f>
        <v>0</v>
      </c>
      <c r="Q257" s="516">
        <f>penilaian!P252</f>
        <v>0</v>
      </c>
      <c r="R257" s="516">
        <f>penilaian!Q252</f>
        <v>0</v>
      </c>
      <c r="S257" s="505">
        <f>penilaian!R252</f>
        <v>0</v>
      </c>
      <c r="T257" s="505">
        <f>penilaian!S252</f>
        <v>0</v>
      </c>
      <c r="U257" s="505">
        <f>penilaian!T252</f>
        <v>0</v>
      </c>
      <c r="V257" s="503">
        <f>penilaian!U252</f>
        <v>1</v>
      </c>
      <c r="W257" s="505" t="str">
        <f>penilaian!V252</f>
        <v>Pisang</v>
      </c>
      <c r="X257" s="527">
        <f>penilaian!W252</f>
        <v>0</v>
      </c>
      <c r="Y257" s="505">
        <f>penilaian!X252</f>
        <v>5</v>
      </c>
      <c r="Z257" s="527">
        <f>penilaian!Y252</f>
        <v>0</v>
      </c>
      <c r="AA257" s="505">
        <f>penilaian!Z252</f>
        <v>10</v>
      </c>
      <c r="AB257" s="505">
        <f>penilaian!AA252</f>
        <v>0</v>
      </c>
      <c r="AC257" s="519">
        <f>penilaian!AB252</f>
        <v>0</v>
      </c>
      <c r="AD257" s="505">
        <f>penilaian!AC252</f>
        <v>0</v>
      </c>
      <c r="AE257" s="505">
        <f>penilaian!AD252</f>
        <v>0</v>
      </c>
      <c r="AF257" s="505">
        <f>penilaian!AE252</f>
        <v>0</v>
      </c>
      <c r="AG257" s="519">
        <f>penilaian!AF252</f>
        <v>0</v>
      </c>
      <c r="AH257" s="519">
        <f>penilaian!AG252</f>
        <v>0</v>
      </c>
      <c r="AI257" s="517">
        <f>penilaian!AH252</f>
        <v>0</v>
      </c>
      <c r="AJ257" s="520">
        <f>penilaian!AI252</f>
        <v>0</v>
      </c>
      <c r="AK257" s="517">
        <f>penilaian!AJ252</f>
        <v>0</v>
      </c>
      <c r="AL257" s="517">
        <f>penilaian!AK252</f>
        <v>0</v>
      </c>
      <c r="AM257" s="517">
        <f>penilaian!AL252</f>
        <v>0</v>
      </c>
      <c r="AN257" s="520">
        <f>penilaian!AM252</f>
        <v>10000</v>
      </c>
      <c r="AO257" s="520">
        <f>penilaian!AN252</f>
        <v>50000</v>
      </c>
      <c r="AP257" s="517">
        <f>penilaian!AO252</f>
        <v>0</v>
      </c>
      <c r="AQ257" s="521">
        <f>penilaian!AP252</f>
        <v>0</v>
      </c>
      <c r="AR257" s="517">
        <f>penilaian!AQ252</f>
        <v>0</v>
      </c>
      <c r="AS257" s="517">
        <f>penilaian!AR252</f>
        <v>0</v>
      </c>
      <c r="AT257" s="517">
        <f>penilaian!AS252</f>
        <v>0</v>
      </c>
      <c r="AU257" s="517">
        <f>penilaian!AT252</f>
        <v>0</v>
      </c>
      <c r="AV257" s="517">
        <f>penilaian!AU252</f>
        <v>0</v>
      </c>
      <c r="AW257" s="521">
        <f>penilaian!AV252</f>
        <v>0</v>
      </c>
      <c r="AX257" s="521">
        <f>penilaian!AW252</f>
        <v>0</v>
      </c>
    </row>
    <row r="258" spans="2:50" ht="15.75">
      <c r="B258" s="157">
        <f>penilaian!A253</f>
        <v>0</v>
      </c>
      <c r="C258" s="63" t="str">
        <f>penilaian!B253</f>
        <v>d.</v>
      </c>
      <c r="D258" s="196">
        <f>penilaian!C253</f>
        <v>0</v>
      </c>
      <c r="E258" s="172">
        <f>penilaian!D253</f>
        <v>0</v>
      </c>
      <c r="F258" s="194">
        <f>penilaian!E253</f>
        <v>0</v>
      </c>
      <c r="G258" s="203">
        <f>penilaian!F253</f>
        <v>0</v>
      </c>
      <c r="H258" s="172">
        <f>penilaian!G253</f>
        <v>0</v>
      </c>
      <c r="I258" s="172">
        <f>penilaian!H253</f>
        <v>0</v>
      </c>
      <c r="J258" s="203">
        <f>penilaian!I253</f>
        <v>0</v>
      </c>
      <c r="K258" s="198">
        <f>penilaian!J253</f>
        <v>0</v>
      </c>
      <c r="L258" s="204">
        <f>penilaian!K253</f>
        <v>0</v>
      </c>
      <c r="M258" s="172">
        <f>penilaian!L253</f>
        <v>0</v>
      </c>
      <c r="N258" s="198">
        <f>penilaian!M253</f>
        <v>0</v>
      </c>
      <c r="O258" s="61">
        <f>penilaian!N253</f>
        <v>0</v>
      </c>
      <c r="P258" s="183">
        <f>penilaian!O253</f>
        <v>0</v>
      </c>
      <c r="Q258" s="516">
        <f>penilaian!P253</f>
        <v>0</v>
      </c>
      <c r="R258" s="516">
        <f>penilaian!Q253</f>
        <v>0</v>
      </c>
      <c r="S258" s="505">
        <f>penilaian!R253</f>
        <v>0</v>
      </c>
      <c r="T258" s="505">
        <f>penilaian!S253</f>
        <v>0</v>
      </c>
      <c r="U258" s="505">
        <f>penilaian!T253</f>
        <v>0</v>
      </c>
      <c r="V258" s="503">
        <f>penilaian!U253</f>
        <v>2</v>
      </c>
      <c r="W258" s="505" t="str">
        <f>penilaian!V253</f>
        <v>Kacang Tanah</v>
      </c>
      <c r="X258" s="505">
        <f>penilaian!W253</f>
        <v>0</v>
      </c>
      <c r="Y258" s="505">
        <f>penilaian!X253</f>
        <v>565.6</v>
      </c>
      <c r="Z258" s="505">
        <f>penilaian!Y253</f>
        <v>0</v>
      </c>
      <c r="AA258" s="505">
        <f>penilaian!Z253</f>
        <v>565.6</v>
      </c>
      <c r="AB258" s="505">
        <f>penilaian!AA253</f>
        <v>0</v>
      </c>
      <c r="AC258" s="519">
        <f>penilaian!AB253</f>
        <v>0</v>
      </c>
      <c r="AD258" s="505">
        <f>penilaian!AC253</f>
        <v>0</v>
      </c>
      <c r="AE258" s="505">
        <f>penilaian!AD253</f>
        <v>0</v>
      </c>
      <c r="AF258" s="505">
        <f>penilaian!AE253</f>
        <v>0</v>
      </c>
      <c r="AG258" s="519">
        <f>penilaian!AF253</f>
        <v>0</v>
      </c>
      <c r="AH258" s="519">
        <f>penilaian!AG253</f>
        <v>0</v>
      </c>
      <c r="AI258" s="517">
        <f>penilaian!AH253</f>
        <v>0</v>
      </c>
      <c r="AJ258" s="520">
        <f>penilaian!AI253</f>
        <v>0</v>
      </c>
      <c r="AK258" s="517">
        <f>penilaian!AJ253</f>
        <v>0</v>
      </c>
      <c r="AL258" s="517">
        <f>penilaian!AK253</f>
        <v>0</v>
      </c>
      <c r="AM258" s="517">
        <f>penilaian!AL253</f>
        <v>0</v>
      </c>
      <c r="AN258" s="520">
        <f>penilaian!AM253</f>
        <v>450</v>
      </c>
      <c r="AO258" s="517">
        <f>penilaian!AN253</f>
        <v>254520</v>
      </c>
      <c r="AP258" s="517">
        <f>penilaian!AO253</f>
        <v>0</v>
      </c>
      <c r="AQ258" s="521">
        <f>penilaian!AP253</f>
        <v>0</v>
      </c>
      <c r="AR258" s="517">
        <f>penilaian!AQ253</f>
        <v>0</v>
      </c>
      <c r="AS258" s="517">
        <f>penilaian!AR253</f>
        <v>0</v>
      </c>
      <c r="AT258" s="517">
        <f>penilaian!AS253</f>
        <v>0</v>
      </c>
      <c r="AU258" s="517">
        <f>penilaian!AT253</f>
        <v>0</v>
      </c>
      <c r="AV258" s="517">
        <f>penilaian!AU253</f>
        <v>0</v>
      </c>
      <c r="AW258" s="521">
        <f>penilaian!AV253</f>
        <v>0</v>
      </c>
      <c r="AX258" s="521">
        <f>penilaian!AW253</f>
        <v>0</v>
      </c>
    </row>
    <row r="259" spans="2:50" ht="15.75">
      <c r="B259" s="197">
        <f>penilaian!A254</f>
        <v>0</v>
      </c>
      <c r="C259" s="172" t="str">
        <f>penilaian!B254</f>
        <v>e.</v>
      </c>
      <c r="D259" s="492">
        <f>penilaian!C254</f>
        <v>0</v>
      </c>
      <c r="E259" s="172">
        <f>penilaian!D254</f>
        <v>0</v>
      </c>
      <c r="F259" s="171">
        <f>penilaian!E254</f>
        <v>0</v>
      </c>
      <c r="G259" s="184">
        <f>penilaian!F254</f>
        <v>0</v>
      </c>
      <c r="H259" s="61">
        <f>penilaian!G254</f>
        <v>0</v>
      </c>
      <c r="I259" s="61">
        <f>penilaian!H254</f>
        <v>0</v>
      </c>
      <c r="J259" s="202">
        <f>penilaian!I254</f>
        <v>0</v>
      </c>
      <c r="K259" s="157">
        <f>penilaian!J254</f>
        <v>0</v>
      </c>
      <c r="L259" s="182">
        <f>penilaian!K254</f>
        <v>0</v>
      </c>
      <c r="M259" s="186">
        <f>penilaian!L254</f>
        <v>0</v>
      </c>
      <c r="N259" s="187">
        <f>penilaian!M254</f>
        <v>0</v>
      </c>
      <c r="O259" s="61">
        <f>penilaian!N254</f>
        <v>0</v>
      </c>
      <c r="P259" s="183">
        <f>penilaian!O254</f>
        <v>0</v>
      </c>
      <c r="Q259" s="516">
        <f>penilaian!P254</f>
        <v>0</v>
      </c>
      <c r="R259" s="516">
        <f>penilaian!Q254</f>
        <v>0</v>
      </c>
      <c r="S259" s="505">
        <f>penilaian!R254</f>
        <v>0</v>
      </c>
      <c r="T259" s="505">
        <f>penilaian!S254</f>
        <v>0</v>
      </c>
      <c r="U259" s="505">
        <f>penilaian!T254</f>
        <v>0</v>
      </c>
      <c r="V259" s="503">
        <f>penilaian!U254</f>
        <v>0</v>
      </c>
      <c r="W259" s="505">
        <f>penilaian!V254</f>
        <v>0</v>
      </c>
      <c r="X259" s="505">
        <f>penilaian!W254</f>
        <v>0</v>
      </c>
      <c r="Y259" s="505">
        <f>penilaian!X254</f>
        <v>0</v>
      </c>
      <c r="Z259" s="505">
        <f>penilaian!Y254</f>
        <v>0</v>
      </c>
      <c r="AA259" s="505">
        <f>penilaian!Z254</f>
        <v>0</v>
      </c>
      <c r="AB259" s="505">
        <f>penilaian!AA254</f>
        <v>0</v>
      </c>
      <c r="AC259" s="519">
        <f>penilaian!AB254</f>
        <v>0</v>
      </c>
      <c r="AD259" s="505">
        <f>penilaian!AC254</f>
        <v>0</v>
      </c>
      <c r="AE259" s="505">
        <f>penilaian!AD254</f>
        <v>0</v>
      </c>
      <c r="AF259" s="505">
        <f>penilaian!AE254</f>
        <v>0</v>
      </c>
      <c r="AG259" s="519">
        <f>penilaian!AF254</f>
        <v>0</v>
      </c>
      <c r="AH259" s="519">
        <f>penilaian!AG254</f>
        <v>0</v>
      </c>
      <c r="AI259" s="517">
        <f>penilaian!AH254</f>
        <v>0</v>
      </c>
      <c r="AJ259" s="520">
        <f>penilaian!AI254</f>
        <v>0</v>
      </c>
      <c r="AK259" s="520">
        <f>penilaian!AJ254</f>
        <v>0</v>
      </c>
      <c r="AL259" s="520">
        <f>penilaian!AK254</f>
        <v>0</v>
      </c>
      <c r="AM259" s="517">
        <f>penilaian!AL254</f>
        <v>0</v>
      </c>
      <c r="AN259" s="520">
        <f>penilaian!AM254</f>
        <v>0</v>
      </c>
      <c r="AO259" s="520">
        <f>penilaian!AN254</f>
        <v>0</v>
      </c>
      <c r="AP259" s="517">
        <f>penilaian!AO254</f>
        <v>0</v>
      </c>
      <c r="AQ259" s="521">
        <f>penilaian!AP254</f>
        <v>0</v>
      </c>
      <c r="AR259" s="517">
        <f>penilaian!AQ254</f>
        <v>0</v>
      </c>
      <c r="AS259" s="522">
        <f>penilaian!AR254</f>
        <v>0</v>
      </c>
      <c r="AT259" s="523">
        <f>penilaian!AS254</f>
        <v>0</v>
      </c>
      <c r="AU259" s="522">
        <f>penilaian!AT254</f>
        <v>0</v>
      </c>
      <c r="AV259" s="523">
        <f>penilaian!AU254</f>
        <v>0</v>
      </c>
      <c r="AW259" s="521">
        <f>penilaian!AV254</f>
        <v>0</v>
      </c>
      <c r="AX259" s="521">
        <f>penilaian!AW254</f>
        <v>0</v>
      </c>
    </row>
    <row r="260" spans="2:50" ht="15.75">
      <c r="B260" s="157">
        <f>penilaian!A255</f>
        <v>0</v>
      </c>
      <c r="C260" s="172">
        <f>penilaian!B255</f>
        <v>0</v>
      </c>
      <c r="D260" s="492">
        <f>penilaian!C255</f>
        <v>0</v>
      </c>
      <c r="E260" s="172">
        <f>penilaian!D255</f>
        <v>0</v>
      </c>
      <c r="F260" s="171">
        <f>penilaian!E255</f>
        <v>0</v>
      </c>
      <c r="G260" s="184">
        <f>penilaian!F255</f>
        <v>0</v>
      </c>
      <c r="H260" s="61">
        <f>penilaian!G255</f>
        <v>0</v>
      </c>
      <c r="I260" s="61">
        <f>penilaian!H255</f>
        <v>0</v>
      </c>
      <c r="J260" s="202">
        <f>penilaian!I255</f>
        <v>0</v>
      </c>
      <c r="K260" s="157">
        <f>penilaian!J255</f>
        <v>0</v>
      </c>
      <c r="L260" s="182">
        <f>penilaian!K255</f>
        <v>0</v>
      </c>
      <c r="M260" s="186">
        <f>penilaian!L255</f>
        <v>0</v>
      </c>
      <c r="N260" s="187">
        <f>penilaian!M255</f>
        <v>0</v>
      </c>
      <c r="O260" s="61">
        <f>penilaian!N255</f>
        <v>0</v>
      </c>
      <c r="P260" s="183">
        <f>penilaian!O255</f>
        <v>0</v>
      </c>
      <c r="Q260" s="516">
        <f>penilaian!P255</f>
        <v>0</v>
      </c>
      <c r="R260" s="516">
        <f>penilaian!Q255</f>
        <v>0</v>
      </c>
      <c r="S260" s="505">
        <f>penilaian!R255</f>
        <v>0</v>
      </c>
      <c r="T260" s="505">
        <f>penilaian!S255</f>
        <v>0</v>
      </c>
      <c r="U260" s="505">
        <f>penilaian!T255</f>
        <v>0</v>
      </c>
      <c r="V260" s="503">
        <f>penilaian!U255</f>
        <v>0</v>
      </c>
      <c r="W260" s="505">
        <f>penilaian!V255</f>
        <v>0</v>
      </c>
      <c r="X260" s="505">
        <f>penilaian!W255</f>
        <v>0</v>
      </c>
      <c r="Y260" s="505">
        <f>penilaian!X255</f>
        <v>0</v>
      </c>
      <c r="Z260" s="505">
        <f>penilaian!Y255</f>
        <v>0</v>
      </c>
      <c r="AA260" s="505">
        <f>penilaian!Z255</f>
        <v>0</v>
      </c>
      <c r="AB260" s="505">
        <f>penilaian!AA255</f>
        <v>0</v>
      </c>
      <c r="AC260" s="519">
        <f>penilaian!AB255</f>
        <v>0</v>
      </c>
      <c r="AD260" s="505">
        <f>penilaian!AC255</f>
        <v>0</v>
      </c>
      <c r="AE260" s="505">
        <f>penilaian!AD255</f>
        <v>0</v>
      </c>
      <c r="AF260" s="505">
        <f>penilaian!AE255</f>
        <v>0</v>
      </c>
      <c r="AG260" s="519">
        <f>penilaian!AF255</f>
        <v>0</v>
      </c>
      <c r="AH260" s="519">
        <f>penilaian!AG255</f>
        <v>0</v>
      </c>
      <c r="AI260" s="517">
        <f>penilaian!AH255</f>
        <v>0</v>
      </c>
      <c r="AJ260" s="520">
        <f>penilaian!AI255</f>
        <v>0</v>
      </c>
      <c r="AK260" s="520">
        <f>penilaian!AJ255</f>
        <v>0</v>
      </c>
      <c r="AL260" s="520">
        <f>penilaian!AK255</f>
        <v>0</v>
      </c>
      <c r="AM260" s="517">
        <f>penilaian!AL255</f>
        <v>0</v>
      </c>
      <c r="AN260" s="520">
        <f>penilaian!AM255</f>
        <v>0</v>
      </c>
      <c r="AO260" s="520">
        <f>penilaian!AN255</f>
        <v>0</v>
      </c>
      <c r="AP260" s="517">
        <f>penilaian!AO255</f>
        <v>0</v>
      </c>
      <c r="AQ260" s="521">
        <f>penilaian!AP255</f>
        <v>0</v>
      </c>
      <c r="AR260" s="517">
        <f>penilaian!AQ255</f>
        <v>0</v>
      </c>
      <c r="AS260" s="517">
        <f>penilaian!AR255</f>
        <v>0</v>
      </c>
      <c r="AT260" s="517">
        <f>penilaian!AS255</f>
        <v>0</v>
      </c>
      <c r="AU260" s="517">
        <f>penilaian!AT255</f>
        <v>0</v>
      </c>
      <c r="AV260" s="517">
        <f>penilaian!AU255</f>
        <v>0</v>
      </c>
      <c r="AW260" s="521">
        <f>penilaian!AV255</f>
        <v>0</v>
      </c>
      <c r="AX260" s="521">
        <f>penilaian!AW255</f>
        <v>0</v>
      </c>
    </row>
    <row r="261" spans="2:50" ht="63">
      <c r="B261" s="157">
        <f>penilaian!A256</f>
        <v>12</v>
      </c>
      <c r="C261" s="172" t="str">
        <f>penilaian!B256</f>
        <v>a.</v>
      </c>
      <c r="D261" s="492" t="str">
        <f>penilaian!C256</f>
        <v>ABDUL ROHMAN. H</v>
      </c>
      <c r="E261" s="172">
        <f>penilaian!D256</f>
        <v>0</v>
      </c>
      <c r="F261" s="171">
        <f>penilaian!E256</f>
        <v>0</v>
      </c>
      <c r="G261" s="184" t="str">
        <f>penilaian!F256</f>
        <v>00012</v>
      </c>
      <c r="H261" s="61" t="str">
        <f>penilaian!G256</f>
        <v>a.</v>
      </c>
      <c r="I261" s="61" t="str">
        <f>penilaian!H256</f>
        <v>Blok Sukamelang</v>
      </c>
      <c r="J261" s="202">
        <f>penilaian!I256</f>
        <v>8469</v>
      </c>
      <c r="K261" s="157" t="str">
        <f>penilaian!J256</f>
        <v>TMA</v>
      </c>
      <c r="L261" s="182" t="str">
        <f>penilaian!K256</f>
        <v>SPPT No. 32.12.140.006.047-0024.0 a.n H. ABDULAH ROHMAN</v>
      </c>
      <c r="M261" s="186" t="str">
        <f>penilaian!L256</f>
        <v>-</v>
      </c>
      <c r="N261" s="187" t="str">
        <f>penilaian!M256</f>
        <v>-</v>
      </c>
      <c r="O261" s="61" t="str">
        <f>penilaian!N256</f>
        <v>a.</v>
      </c>
      <c r="P261" s="183">
        <f>penilaian!O256</f>
        <v>0</v>
      </c>
      <c r="Q261" s="516">
        <f>penilaian!P256</f>
        <v>0</v>
      </c>
      <c r="R261" s="516">
        <f>penilaian!Q256</f>
        <v>0</v>
      </c>
      <c r="S261" s="505" t="str">
        <f>penilaian!R256</f>
        <v>a.</v>
      </c>
      <c r="T261" s="505" t="str">
        <f>penilaian!S256</f>
        <v>Tahunan</v>
      </c>
      <c r="U261" s="505">
        <f>penilaian!T256</f>
        <v>7</v>
      </c>
      <c r="V261" s="503">
        <f>penilaian!U256</f>
        <v>1</v>
      </c>
      <c r="W261" s="505" t="str">
        <f>penilaian!V256</f>
        <v>JATI</v>
      </c>
      <c r="X261" s="505">
        <f>penilaian!W256</f>
        <v>36</v>
      </c>
      <c r="Y261" s="505">
        <f>penilaian!X256</f>
        <v>0</v>
      </c>
      <c r="Z261" s="505">
        <f>penilaian!Y256</f>
        <v>0</v>
      </c>
      <c r="AA261" s="505">
        <f>penilaian!Z256</f>
        <v>36</v>
      </c>
      <c r="AB261" s="505">
        <f>penilaian!AA256</f>
        <v>0</v>
      </c>
      <c r="AC261" s="519">
        <f>penilaian!AB256</f>
        <v>0</v>
      </c>
      <c r="AD261" s="505">
        <f>penilaian!AC256</f>
        <v>0</v>
      </c>
      <c r="AE261" s="505">
        <f>penilaian!AD256</f>
        <v>0</v>
      </c>
      <c r="AF261" s="505">
        <f>penilaian!AE256</f>
        <v>0</v>
      </c>
      <c r="AG261" s="519">
        <f>penilaian!AF256</f>
        <v>0</v>
      </c>
      <c r="AH261" s="519">
        <f>penilaian!AG256</f>
        <v>0</v>
      </c>
      <c r="AI261" s="517">
        <f>penilaian!AH256</f>
        <v>399500</v>
      </c>
      <c r="AJ261" s="520">
        <f>penilaian!AI256</f>
        <v>3383365500</v>
      </c>
      <c r="AK261" s="520">
        <f>penilaian!AJ256</f>
        <v>0</v>
      </c>
      <c r="AL261" s="517">
        <f>penilaian!AK256</f>
        <v>0</v>
      </c>
      <c r="AM261" s="517">
        <f>penilaian!AL256</f>
        <v>0</v>
      </c>
      <c r="AN261" s="520">
        <f>penilaian!AM256</f>
        <v>255000</v>
      </c>
      <c r="AO261" s="520">
        <f>penilaian!AN256</f>
        <v>9180000</v>
      </c>
      <c r="AP261" s="517">
        <f>penilaian!AO256</f>
        <v>16835330</v>
      </c>
      <c r="AQ261" s="521">
        <f>penilaian!AP256</f>
        <v>3400200830</v>
      </c>
      <c r="AR261" s="517">
        <f>penilaian!AQ256</f>
        <v>0</v>
      </c>
      <c r="AS261" s="517">
        <f>penilaian!AR256</f>
        <v>0</v>
      </c>
      <c r="AT261" s="517">
        <f>penilaian!AS256</f>
        <v>0</v>
      </c>
      <c r="AU261" s="517">
        <f>penilaian!AT256</f>
        <v>169168275</v>
      </c>
      <c r="AV261" s="517">
        <f>penilaian!AU256</f>
        <v>16916827.5</v>
      </c>
      <c r="AW261" s="521">
        <f>penilaian!AV256</f>
        <v>186085102.5</v>
      </c>
      <c r="AX261" s="521">
        <f>penilaian!AW256</f>
        <v>3586286000</v>
      </c>
    </row>
    <row r="262" spans="2:50" ht="15.75">
      <c r="B262" s="157">
        <f>penilaian!A257</f>
        <v>0</v>
      </c>
      <c r="C262" s="172" t="str">
        <f>penilaian!B257</f>
        <v>b.</v>
      </c>
      <c r="D262" s="492" t="str">
        <f>penilaian!C257</f>
        <v>Majalengka, 03-01-1935</v>
      </c>
      <c r="E262" s="172">
        <f>penilaian!D257</f>
        <v>0</v>
      </c>
      <c r="F262" s="171">
        <f>penilaian!E257</f>
        <v>0</v>
      </c>
      <c r="G262" s="184">
        <f>penilaian!F257</f>
        <v>0</v>
      </c>
      <c r="H262" s="61" t="str">
        <f>penilaian!G257</f>
        <v>b.</v>
      </c>
      <c r="I262" s="61" t="str">
        <f>penilaian!H257</f>
        <v>Babakan</v>
      </c>
      <c r="J262" s="202">
        <f>penilaian!I257</f>
        <v>0</v>
      </c>
      <c r="K262" s="157">
        <f>penilaian!J257</f>
        <v>0</v>
      </c>
      <c r="L262" s="182">
        <f>penilaian!K257</f>
        <v>0</v>
      </c>
      <c r="M262" s="186">
        <f>penilaian!L257</f>
        <v>0</v>
      </c>
      <c r="N262" s="187">
        <f>penilaian!M257</f>
        <v>0</v>
      </c>
      <c r="O262" s="61" t="str">
        <f>penilaian!N257</f>
        <v>b.</v>
      </c>
      <c r="P262" s="183">
        <f>penilaian!O257</f>
        <v>0</v>
      </c>
      <c r="Q262" s="516">
        <f>penilaian!P257</f>
        <v>0</v>
      </c>
      <c r="R262" s="516">
        <f>penilaian!Q257</f>
        <v>0</v>
      </c>
      <c r="S262" s="505">
        <f>penilaian!R257</f>
        <v>0</v>
      </c>
      <c r="T262" s="505">
        <f>penilaian!S257</f>
        <v>0</v>
      </c>
      <c r="U262" s="505">
        <f>penilaian!T257</f>
        <v>0</v>
      </c>
      <c r="V262" s="503">
        <f>penilaian!U257</f>
        <v>1</v>
      </c>
      <c r="W262" s="505" t="str">
        <f>penilaian!V257</f>
        <v>JATI</v>
      </c>
      <c r="X262" s="505">
        <f>penilaian!W257</f>
        <v>0</v>
      </c>
      <c r="Y262" s="505">
        <f>penilaian!X257</f>
        <v>33</v>
      </c>
      <c r="Z262" s="505">
        <f>penilaian!Y257</f>
        <v>0</v>
      </c>
      <c r="AA262" s="505">
        <f>penilaian!Z257</f>
        <v>33</v>
      </c>
      <c r="AB262" s="505">
        <f>penilaian!AA257</f>
        <v>0</v>
      </c>
      <c r="AC262" s="519">
        <f>penilaian!AB257</f>
        <v>0</v>
      </c>
      <c r="AD262" s="505">
        <f>penilaian!AC257</f>
        <v>0</v>
      </c>
      <c r="AE262" s="505">
        <f>penilaian!AD257</f>
        <v>0</v>
      </c>
      <c r="AF262" s="505">
        <f>penilaian!AE257</f>
        <v>0</v>
      </c>
      <c r="AG262" s="519">
        <f>penilaian!AF257</f>
        <v>0</v>
      </c>
      <c r="AH262" s="519">
        <f>penilaian!AG257</f>
        <v>0</v>
      </c>
      <c r="AI262" s="517">
        <f>penilaian!AH257</f>
        <v>0</v>
      </c>
      <c r="AJ262" s="520">
        <f>penilaian!AI257</f>
        <v>0</v>
      </c>
      <c r="AK262" s="520">
        <f>penilaian!AJ257</f>
        <v>0</v>
      </c>
      <c r="AL262" s="517">
        <f>penilaian!AK257</f>
        <v>0</v>
      </c>
      <c r="AM262" s="517">
        <f>penilaian!AL257</f>
        <v>0</v>
      </c>
      <c r="AN262" s="520">
        <f>penilaian!AM257</f>
        <v>150000</v>
      </c>
      <c r="AO262" s="520">
        <f>penilaian!AN257</f>
        <v>4950000</v>
      </c>
      <c r="AP262" s="517">
        <f>penilaian!AO257</f>
        <v>0</v>
      </c>
      <c r="AQ262" s="521">
        <f>penilaian!AP257</f>
        <v>0</v>
      </c>
      <c r="AR262" s="517">
        <f>penilaian!AQ257</f>
        <v>0</v>
      </c>
      <c r="AS262" s="517">
        <f>penilaian!AR257</f>
        <v>0</v>
      </c>
      <c r="AT262" s="517">
        <f>penilaian!AS257</f>
        <v>0</v>
      </c>
      <c r="AU262" s="517">
        <f>penilaian!AT257</f>
        <v>0</v>
      </c>
      <c r="AV262" s="517">
        <f>penilaian!AU257</f>
        <v>0</v>
      </c>
      <c r="AW262" s="521">
        <f>penilaian!AV257</f>
        <v>0</v>
      </c>
      <c r="AX262" s="521">
        <f>penilaian!AW257</f>
        <v>0</v>
      </c>
    </row>
    <row r="263" spans="2:50" ht="15.75">
      <c r="B263" s="157">
        <f>penilaian!A258</f>
        <v>0</v>
      </c>
      <c r="C263" s="172" t="str">
        <f>penilaian!B258</f>
        <v>c.</v>
      </c>
      <c r="D263" s="492" t="str">
        <f>penilaian!C258</f>
        <v>Petani/Pekebun</v>
      </c>
      <c r="E263" s="172">
        <f>penilaian!D258</f>
        <v>0</v>
      </c>
      <c r="F263" s="171">
        <f>penilaian!E258</f>
        <v>0</v>
      </c>
      <c r="G263" s="184">
        <f>penilaian!F258</f>
        <v>0</v>
      </c>
      <c r="H263" s="61" t="str">
        <f>penilaian!G258</f>
        <v>c.</v>
      </c>
      <c r="I263" s="61" t="str">
        <f>penilaian!H258</f>
        <v>Kertajati</v>
      </c>
      <c r="J263" s="202">
        <f>penilaian!I258</f>
        <v>0</v>
      </c>
      <c r="K263" s="157">
        <f>penilaian!J258</f>
        <v>0</v>
      </c>
      <c r="L263" s="182">
        <f>penilaian!K258</f>
        <v>0</v>
      </c>
      <c r="M263" s="186">
        <f>penilaian!L258</f>
        <v>0</v>
      </c>
      <c r="N263" s="187">
        <f>penilaian!M258</f>
        <v>0</v>
      </c>
      <c r="O263" s="61" t="str">
        <f>penilaian!N258</f>
        <v>c.</v>
      </c>
      <c r="P263" s="183">
        <f>penilaian!O258</f>
        <v>0</v>
      </c>
      <c r="Q263" s="516">
        <f>penilaian!P258</f>
        <v>0</v>
      </c>
      <c r="R263" s="516">
        <f>penilaian!Q258</f>
        <v>0</v>
      </c>
      <c r="S263" s="505">
        <f>penilaian!R258</f>
        <v>0</v>
      </c>
      <c r="T263" s="505">
        <f>penilaian!S258</f>
        <v>0</v>
      </c>
      <c r="U263" s="505">
        <f>penilaian!T258</f>
        <v>0</v>
      </c>
      <c r="V263" s="503">
        <f>penilaian!U258</f>
        <v>1</v>
      </c>
      <c r="W263" s="505" t="str">
        <f>penilaian!V258</f>
        <v>JATI</v>
      </c>
      <c r="X263" s="505">
        <f>penilaian!W258</f>
        <v>0</v>
      </c>
      <c r="Y263" s="505">
        <f>penilaian!X258</f>
        <v>0</v>
      </c>
      <c r="Z263" s="505">
        <f>penilaian!Y258</f>
        <v>31</v>
      </c>
      <c r="AA263" s="505">
        <f>penilaian!Z258</f>
        <v>31</v>
      </c>
      <c r="AB263" s="505">
        <f>penilaian!AA258</f>
        <v>0</v>
      </c>
      <c r="AC263" s="519">
        <f>penilaian!AB258</f>
        <v>0</v>
      </c>
      <c r="AD263" s="505">
        <f>penilaian!AC258</f>
        <v>0</v>
      </c>
      <c r="AE263" s="505">
        <f>penilaian!AD258</f>
        <v>0</v>
      </c>
      <c r="AF263" s="505">
        <f>penilaian!AE258</f>
        <v>0</v>
      </c>
      <c r="AG263" s="519">
        <f>penilaian!AF258</f>
        <v>0</v>
      </c>
      <c r="AH263" s="519">
        <f>penilaian!AG258</f>
        <v>0</v>
      </c>
      <c r="AI263" s="517">
        <f>penilaian!AH258</f>
        <v>0</v>
      </c>
      <c r="AJ263" s="520">
        <f>penilaian!AI258</f>
        <v>0</v>
      </c>
      <c r="AK263" s="520">
        <f>penilaian!AJ258</f>
        <v>0</v>
      </c>
      <c r="AL263" s="517">
        <f>penilaian!AK258</f>
        <v>0</v>
      </c>
      <c r="AM263" s="517">
        <f>penilaian!AL258</f>
        <v>0</v>
      </c>
      <c r="AN263" s="520">
        <f>penilaian!AM258</f>
        <v>50000</v>
      </c>
      <c r="AO263" s="520">
        <f>penilaian!AN258</f>
        <v>1550000</v>
      </c>
      <c r="AP263" s="517">
        <f>penilaian!AO258</f>
        <v>0</v>
      </c>
      <c r="AQ263" s="521">
        <f>penilaian!AP258</f>
        <v>0</v>
      </c>
      <c r="AR263" s="517">
        <f>penilaian!AQ258</f>
        <v>0</v>
      </c>
      <c r="AS263" s="517">
        <f>penilaian!AR258</f>
        <v>0</v>
      </c>
      <c r="AT263" s="517">
        <f>penilaian!AS258</f>
        <v>0</v>
      </c>
      <c r="AU263" s="517">
        <f>penilaian!AT258</f>
        <v>0</v>
      </c>
      <c r="AV263" s="517">
        <f>penilaian!AU258</f>
        <v>0</v>
      </c>
      <c r="AW263" s="521">
        <f>penilaian!AV258</f>
        <v>0</v>
      </c>
      <c r="AX263" s="521">
        <f>penilaian!AW258</f>
        <v>0</v>
      </c>
    </row>
    <row r="264" spans="2:50" ht="47.25">
      <c r="B264" s="157">
        <f>penilaian!A259</f>
        <v>0</v>
      </c>
      <c r="C264" s="172" t="str">
        <f>penilaian!B259</f>
        <v>d.</v>
      </c>
      <c r="D264" s="492" t="str">
        <f>penilaian!C259</f>
        <v>Blok Desa RT.3 RW.1 Desa Babakan Kec. Kertajati Kab. Majalengka</v>
      </c>
      <c r="E264" s="172">
        <f>penilaian!D259</f>
        <v>0</v>
      </c>
      <c r="F264" s="171">
        <f>penilaian!E259</f>
        <v>0</v>
      </c>
      <c r="G264" s="184">
        <f>penilaian!F259</f>
        <v>0</v>
      </c>
      <c r="H264" s="61">
        <f>penilaian!G259</f>
        <v>0</v>
      </c>
      <c r="I264" s="61">
        <f>penilaian!H259</f>
        <v>0</v>
      </c>
      <c r="J264" s="202">
        <f>penilaian!I259</f>
        <v>0</v>
      </c>
      <c r="K264" s="157">
        <f>penilaian!J259</f>
        <v>0</v>
      </c>
      <c r="L264" s="182">
        <f>penilaian!K259</f>
        <v>0</v>
      </c>
      <c r="M264" s="186">
        <f>penilaian!L259</f>
        <v>0</v>
      </c>
      <c r="N264" s="187">
        <f>penilaian!M259</f>
        <v>0</v>
      </c>
      <c r="O264" s="61">
        <f>penilaian!N259</f>
        <v>0</v>
      </c>
      <c r="P264" s="183">
        <f>penilaian!O259</f>
        <v>0</v>
      </c>
      <c r="Q264" s="516">
        <f>penilaian!P259</f>
        <v>0</v>
      </c>
      <c r="R264" s="516">
        <f>penilaian!Q259</f>
        <v>0</v>
      </c>
      <c r="S264" s="505">
        <f>penilaian!R259</f>
        <v>0</v>
      </c>
      <c r="T264" s="505">
        <f>penilaian!S259</f>
        <v>0</v>
      </c>
      <c r="U264" s="505">
        <f>penilaian!T259</f>
        <v>0</v>
      </c>
      <c r="V264" s="503">
        <f>penilaian!U259</f>
        <v>2</v>
      </c>
      <c r="W264" s="505" t="str">
        <f>penilaian!V259</f>
        <v>LANTORO</v>
      </c>
      <c r="X264" s="505">
        <f>penilaian!W259</f>
        <v>0</v>
      </c>
      <c r="Y264" s="505">
        <f>penilaian!X259</f>
        <v>4</v>
      </c>
      <c r="Z264" s="505">
        <f>penilaian!Y259</f>
        <v>0</v>
      </c>
      <c r="AA264" s="505">
        <f>penilaian!Z259</f>
        <v>4</v>
      </c>
      <c r="AB264" s="505">
        <f>penilaian!AA259</f>
        <v>0</v>
      </c>
      <c r="AC264" s="519">
        <f>penilaian!AB259</f>
        <v>0</v>
      </c>
      <c r="AD264" s="505">
        <f>penilaian!AC259</f>
        <v>0</v>
      </c>
      <c r="AE264" s="505">
        <f>penilaian!AD259</f>
        <v>0</v>
      </c>
      <c r="AF264" s="505">
        <f>penilaian!AE259</f>
        <v>0</v>
      </c>
      <c r="AG264" s="519">
        <f>penilaian!AF259</f>
        <v>0</v>
      </c>
      <c r="AH264" s="519">
        <f>penilaian!AG259</f>
        <v>0</v>
      </c>
      <c r="AI264" s="517">
        <f>penilaian!AH259</f>
        <v>0</v>
      </c>
      <c r="AJ264" s="520">
        <f>penilaian!AI259</f>
        <v>0</v>
      </c>
      <c r="AK264" s="520">
        <f>penilaian!AJ259</f>
        <v>0</v>
      </c>
      <c r="AL264" s="517">
        <f>penilaian!AK259</f>
        <v>0</v>
      </c>
      <c r="AM264" s="517">
        <f>penilaian!AL259</f>
        <v>0</v>
      </c>
      <c r="AN264" s="520">
        <f>penilaian!AM259</f>
        <v>8470</v>
      </c>
      <c r="AO264" s="520">
        <f>penilaian!AN259</f>
        <v>33880</v>
      </c>
      <c r="AP264" s="517">
        <f>penilaian!AO259</f>
        <v>0</v>
      </c>
      <c r="AQ264" s="521">
        <f>penilaian!AP259</f>
        <v>0</v>
      </c>
      <c r="AR264" s="517">
        <f>penilaian!AQ259</f>
        <v>0</v>
      </c>
      <c r="AS264" s="517">
        <f>penilaian!AR259</f>
        <v>0</v>
      </c>
      <c r="AT264" s="517">
        <f>penilaian!AS259</f>
        <v>0</v>
      </c>
      <c r="AU264" s="517">
        <f>penilaian!AT259</f>
        <v>0</v>
      </c>
      <c r="AV264" s="517">
        <f>penilaian!AU259</f>
        <v>0</v>
      </c>
      <c r="AW264" s="521">
        <f>penilaian!AV259</f>
        <v>0</v>
      </c>
      <c r="AX264" s="521">
        <f>penilaian!AW259</f>
        <v>0</v>
      </c>
    </row>
    <row r="265" spans="2:50" ht="15.75">
      <c r="B265" s="157">
        <f>penilaian!A260</f>
        <v>0</v>
      </c>
      <c r="C265" s="172" t="str">
        <f>penilaian!B260</f>
        <v>e.</v>
      </c>
      <c r="D265" s="492" t="str">
        <f>penilaian!C260</f>
        <v>3210140301350002</v>
      </c>
      <c r="E265" s="172">
        <f>penilaian!D260</f>
        <v>0</v>
      </c>
      <c r="F265" s="171">
        <f>penilaian!E260</f>
        <v>0</v>
      </c>
      <c r="G265" s="184">
        <f>penilaian!F260</f>
        <v>0</v>
      </c>
      <c r="H265" s="61">
        <f>penilaian!G260</f>
        <v>0</v>
      </c>
      <c r="I265" s="61">
        <f>penilaian!H260</f>
        <v>0</v>
      </c>
      <c r="J265" s="202">
        <f>penilaian!I260</f>
        <v>0</v>
      </c>
      <c r="K265" s="157">
        <f>penilaian!J260</f>
        <v>0</v>
      </c>
      <c r="L265" s="182">
        <f>penilaian!K260</f>
        <v>0</v>
      </c>
      <c r="M265" s="186">
        <f>penilaian!L260</f>
        <v>0</v>
      </c>
      <c r="N265" s="187">
        <f>penilaian!M260</f>
        <v>0</v>
      </c>
      <c r="O265" s="61">
        <f>penilaian!N260</f>
        <v>0</v>
      </c>
      <c r="P265" s="183">
        <f>penilaian!O260</f>
        <v>0</v>
      </c>
      <c r="Q265" s="516">
        <f>penilaian!P260</f>
        <v>0</v>
      </c>
      <c r="R265" s="516">
        <f>penilaian!Q260</f>
        <v>0</v>
      </c>
      <c r="S265" s="505">
        <f>penilaian!R260</f>
        <v>0</v>
      </c>
      <c r="T265" s="505">
        <f>penilaian!S260</f>
        <v>0</v>
      </c>
      <c r="U265" s="505">
        <f>penilaian!T260</f>
        <v>0</v>
      </c>
      <c r="V265" s="503">
        <f>penilaian!U260</f>
        <v>3</v>
      </c>
      <c r="W265" s="505" t="str">
        <f>penilaian!V260</f>
        <v>KIHIYANG</v>
      </c>
      <c r="X265" s="505">
        <f>penilaian!W260</f>
        <v>0</v>
      </c>
      <c r="Y265" s="505">
        <f>penilaian!X260</f>
        <v>3</v>
      </c>
      <c r="Z265" s="505">
        <f>penilaian!Y260</f>
        <v>0</v>
      </c>
      <c r="AA265" s="505">
        <f>penilaian!Z260</f>
        <v>3</v>
      </c>
      <c r="AB265" s="505">
        <f>penilaian!AA260</f>
        <v>0</v>
      </c>
      <c r="AC265" s="519">
        <f>penilaian!AB260</f>
        <v>0</v>
      </c>
      <c r="AD265" s="505">
        <f>penilaian!AC260</f>
        <v>0</v>
      </c>
      <c r="AE265" s="505">
        <f>penilaian!AD260</f>
        <v>0</v>
      </c>
      <c r="AF265" s="505">
        <f>penilaian!AE260</f>
        <v>0</v>
      </c>
      <c r="AG265" s="519">
        <f>penilaian!AF260</f>
        <v>0</v>
      </c>
      <c r="AH265" s="519">
        <f>penilaian!AG260</f>
        <v>0</v>
      </c>
      <c r="AI265" s="517">
        <f>penilaian!AH260</f>
        <v>0</v>
      </c>
      <c r="AJ265" s="520">
        <f>penilaian!AI260</f>
        <v>0</v>
      </c>
      <c r="AK265" s="520">
        <f>penilaian!AJ260</f>
        <v>0</v>
      </c>
      <c r="AL265" s="517">
        <f>penilaian!AK260</f>
        <v>0</v>
      </c>
      <c r="AM265" s="517">
        <f>penilaian!AL260</f>
        <v>0</v>
      </c>
      <c r="AN265" s="520">
        <f>penilaian!AM260</f>
        <v>55000</v>
      </c>
      <c r="AO265" s="520">
        <f>penilaian!AN260</f>
        <v>165000</v>
      </c>
      <c r="AP265" s="517">
        <f>penilaian!AO260</f>
        <v>0</v>
      </c>
      <c r="AQ265" s="521">
        <f>penilaian!AP260</f>
        <v>0</v>
      </c>
      <c r="AR265" s="517">
        <f>penilaian!AQ260</f>
        <v>0</v>
      </c>
      <c r="AS265" s="517">
        <f>penilaian!AR260</f>
        <v>0</v>
      </c>
      <c r="AT265" s="517">
        <f>penilaian!AS260</f>
        <v>0</v>
      </c>
      <c r="AU265" s="517">
        <f>penilaian!AT260</f>
        <v>0</v>
      </c>
      <c r="AV265" s="517">
        <f>penilaian!AU260</f>
        <v>0</v>
      </c>
      <c r="AW265" s="521">
        <f>penilaian!AV260</f>
        <v>0</v>
      </c>
      <c r="AX265" s="521">
        <f>penilaian!AW260</f>
        <v>0</v>
      </c>
    </row>
    <row r="266" spans="2:50" ht="15.75">
      <c r="B266" s="157">
        <f>penilaian!A261</f>
        <v>0</v>
      </c>
      <c r="C266" s="172">
        <f>penilaian!B261</f>
        <v>0</v>
      </c>
      <c r="D266" s="492">
        <f>penilaian!C261</f>
        <v>0</v>
      </c>
      <c r="E266" s="172">
        <f>penilaian!D261</f>
        <v>0</v>
      </c>
      <c r="F266" s="171">
        <f>penilaian!E261</f>
        <v>0</v>
      </c>
      <c r="G266" s="184">
        <f>penilaian!F261</f>
        <v>0</v>
      </c>
      <c r="H266" s="61">
        <f>penilaian!G261</f>
        <v>0</v>
      </c>
      <c r="I266" s="61">
        <f>penilaian!H261</f>
        <v>0</v>
      </c>
      <c r="J266" s="202">
        <f>penilaian!I261</f>
        <v>0</v>
      </c>
      <c r="K266" s="157">
        <f>penilaian!J261</f>
        <v>0</v>
      </c>
      <c r="L266" s="182">
        <f>penilaian!K261</f>
        <v>0</v>
      </c>
      <c r="M266" s="186">
        <f>penilaian!L261</f>
        <v>0</v>
      </c>
      <c r="N266" s="187">
        <f>penilaian!M261</f>
        <v>0</v>
      </c>
      <c r="O266" s="61">
        <f>penilaian!N261</f>
        <v>0</v>
      </c>
      <c r="P266" s="183">
        <f>penilaian!O261</f>
        <v>0</v>
      </c>
      <c r="Q266" s="516">
        <f>penilaian!P261</f>
        <v>0</v>
      </c>
      <c r="R266" s="516">
        <f>penilaian!Q261</f>
        <v>0</v>
      </c>
      <c r="S266" s="505">
        <f>penilaian!R261</f>
        <v>0</v>
      </c>
      <c r="T266" s="505">
        <f>penilaian!S261</f>
        <v>0</v>
      </c>
      <c r="U266" s="505">
        <f>penilaian!T261</f>
        <v>0</v>
      </c>
      <c r="V266" s="503">
        <f>penilaian!U261</f>
        <v>0</v>
      </c>
      <c r="W266" s="505" t="str">
        <f>penilaian!V261</f>
        <v>KIHIYANG</v>
      </c>
      <c r="X266" s="505">
        <f>penilaian!W261</f>
        <v>0</v>
      </c>
      <c r="Y266" s="505">
        <f>penilaian!X261</f>
        <v>0</v>
      </c>
      <c r="Z266" s="505">
        <f>penilaian!Y261</f>
        <v>3</v>
      </c>
      <c r="AA266" s="505">
        <f>penilaian!Z261</f>
        <v>3</v>
      </c>
      <c r="AB266" s="505">
        <f>penilaian!AA261</f>
        <v>0</v>
      </c>
      <c r="AC266" s="519">
        <f>penilaian!AB261</f>
        <v>0</v>
      </c>
      <c r="AD266" s="505">
        <f>penilaian!AC261</f>
        <v>0</v>
      </c>
      <c r="AE266" s="505">
        <f>penilaian!AD261</f>
        <v>0</v>
      </c>
      <c r="AF266" s="505">
        <f>penilaian!AE261</f>
        <v>0</v>
      </c>
      <c r="AG266" s="519">
        <f>penilaian!AF261</f>
        <v>0</v>
      </c>
      <c r="AH266" s="519">
        <f>penilaian!AG261</f>
        <v>0</v>
      </c>
      <c r="AI266" s="517">
        <f>penilaian!AH261</f>
        <v>0</v>
      </c>
      <c r="AJ266" s="520">
        <f>penilaian!AI261</f>
        <v>0</v>
      </c>
      <c r="AK266" s="520">
        <f>penilaian!AJ261</f>
        <v>0</v>
      </c>
      <c r="AL266" s="517">
        <f>penilaian!AK261</f>
        <v>0</v>
      </c>
      <c r="AM266" s="517">
        <f>penilaian!AL261</f>
        <v>0</v>
      </c>
      <c r="AN266" s="520">
        <f>penilaian!AM261</f>
        <v>20000</v>
      </c>
      <c r="AO266" s="520">
        <f>penilaian!AN261</f>
        <v>60000</v>
      </c>
      <c r="AP266" s="517">
        <f>penilaian!AO261</f>
        <v>0</v>
      </c>
      <c r="AQ266" s="521">
        <f>penilaian!AP261</f>
        <v>0</v>
      </c>
      <c r="AR266" s="517">
        <f>penilaian!AQ261</f>
        <v>0</v>
      </c>
      <c r="AS266" s="517">
        <f>penilaian!AR261</f>
        <v>0</v>
      </c>
      <c r="AT266" s="517">
        <f>penilaian!AS261</f>
        <v>0</v>
      </c>
      <c r="AU266" s="517">
        <f>penilaian!AT261</f>
        <v>0</v>
      </c>
      <c r="AV266" s="517">
        <f>penilaian!AU261</f>
        <v>0</v>
      </c>
      <c r="AW266" s="521">
        <f>penilaian!AV261</f>
        <v>0</v>
      </c>
      <c r="AX266" s="521">
        <f>penilaian!AW261</f>
        <v>0</v>
      </c>
    </row>
    <row r="267" spans="2:50" ht="15.75">
      <c r="B267" s="157">
        <f>penilaian!A262</f>
        <v>0</v>
      </c>
      <c r="C267" s="172">
        <f>penilaian!B262</f>
        <v>0</v>
      </c>
      <c r="D267" s="492">
        <f>penilaian!C262</f>
        <v>0</v>
      </c>
      <c r="E267" s="172">
        <f>penilaian!D262</f>
        <v>0</v>
      </c>
      <c r="F267" s="171">
        <f>penilaian!E262</f>
        <v>0</v>
      </c>
      <c r="G267" s="184">
        <f>penilaian!F262</f>
        <v>0</v>
      </c>
      <c r="H267" s="61">
        <f>penilaian!G262</f>
        <v>0</v>
      </c>
      <c r="I267" s="61">
        <f>penilaian!H262</f>
        <v>0</v>
      </c>
      <c r="J267" s="202">
        <f>penilaian!I262</f>
        <v>0</v>
      </c>
      <c r="K267" s="157">
        <f>penilaian!J262</f>
        <v>0</v>
      </c>
      <c r="L267" s="182">
        <f>penilaian!K262</f>
        <v>0</v>
      </c>
      <c r="M267" s="186">
        <f>penilaian!L262</f>
        <v>0</v>
      </c>
      <c r="N267" s="187">
        <f>penilaian!M262</f>
        <v>0</v>
      </c>
      <c r="O267" s="61">
        <f>penilaian!N262</f>
        <v>0</v>
      </c>
      <c r="P267" s="183">
        <f>penilaian!O262</f>
        <v>0</v>
      </c>
      <c r="Q267" s="516">
        <f>penilaian!P262</f>
        <v>0</v>
      </c>
      <c r="R267" s="516">
        <f>penilaian!Q262</f>
        <v>0</v>
      </c>
      <c r="S267" s="505">
        <f>penilaian!R262</f>
        <v>0</v>
      </c>
      <c r="T267" s="505">
        <f>penilaian!S262</f>
        <v>0</v>
      </c>
      <c r="U267" s="505">
        <f>penilaian!T262</f>
        <v>0</v>
      </c>
      <c r="V267" s="503">
        <f>penilaian!U262</f>
        <v>4</v>
      </c>
      <c r="W267" s="505" t="str">
        <f>penilaian!V262</f>
        <v>TREMBESI</v>
      </c>
      <c r="X267" s="505">
        <f>penilaian!W262</f>
        <v>0</v>
      </c>
      <c r="Y267" s="505">
        <f>penilaian!X262</f>
        <v>0</v>
      </c>
      <c r="Z267" s="505">
        <f>penilaian!Y262</f>
        <v>9</v>
      </c>
      <c r="AA267" s="505">
        <f>penilaian!Z262</f>
        <v>9</v>
      </c>
      <c r="AB267" s="505">
        <f>penilaian!AA262</f>
        <v>0</v>
      </c>
      <c r="AC267" s="519">
        <f>penilaian!AB262</f>
        <v>0</v>
      </c>
      <c r="AD267" s="505">
        <f>penilaian!AC262</f>
        <v>0</v>
      </c>
      <c r="AE267" s="505">
        <f>penilaian!AD262</f>
        <v>0</v>
      </c>
      <c r="AF267" s="505">
        <f>penilaian!AE262</f>
        <v>0</v>
      </c>
      <c r="AG267" s="519">
        <f>penilaian!AF262</f>
        <v>0</v>
      </c>
      <c r="AH267" s="519">
        <f>penilaian!AG262</f>
        <v>0</v>
      </c>
      <c r="AI267" s="517">
        <f>penilaian!AH262</f>
        <v>0</v>
      </c>
      <c r="AJ267" s="520">
        <f>penilaian!AI262</f>
        <v>0</v>
      </c>
      <c r="AK267" s="520">
        <f>penilaian!AJ262</f>
        <v>0</v>
      </c>
      <c r="AL267" s="517">
        <f>penilaian!AK262</f>
        <v>0</v>
      </c>
      <c r="AM267" s="517">
        <f>penilaian!AL262</f>
        <v>0</v>
      </c>
      <c r="AN267" s="520">
        <f>penilaian!AM262</f>
        <v>4050</v>
      </c>
      <c r="AO267" s="520">
        <f>penilaian!AN262</f>
        <v>36450</v>
      </c>
      <c r="AP267" s="517">
        <f>penilaian!AO262</f>
        <v>0</v>
      </c>
      <c r="AQ267" s="521">
        <f>penilaian!AP262</f>
        <v>0</v>
      </c>
      <c r="AR267" s="517">
        <f>penilaian!AQ262</f>
        <v>0</v>
      </c>
      <c r="AS267" s="517">
        <f>penilaian!AR262</f>
        <v>0</v>
      </c>
      <c r="AT267" s="517">
        <f>penilaian!AS262</f>
        <v>0</v>
      </c>
      <c r="AU267" s="517">
        <f>penilaian!AT262</f>
        <v>0</v>
      </c>
      <c r="AV267" s="517">
        <f>penilaian!AU262</f>
        <v>0</v>
      </c>
      <c r="AW267" s="521">
        <f>penilaian!AV262</f>
        <v>0</v>
      </c>
      <c r="AX267" s="521">
        <f>penilaian!AW262</f>
        <v>0</v>
      </c>
    </row>
    <row r="268" spans="2:50" ht="15.75">
      <c r="B268" s="157">
        <f>penilaian!A263</f>
        <v>0</v>
      </c>
      <c r="C268" s="172">
        <f>penilaian!B263</f>
        <v>0</v>
      </c>
      <c r="D268" s="492">
        <f>penilaian!C263</f>
        <v>0</v>
      </c>
      <c r="E268" s="172">
        <f>penilaian!D263</f>
        <v>0</v>
      </c>
      <c r="F268" s="171">
        <f>penilaian!E263</f>
        <v>0</v>
      </c>
      <c r="G268" s="184">
        <f>penilaian!F263</f>
        <v>0</v>
      </c>
      <c r="H268" s="61">
        <f>penilaian!G263</f>
        <v>0</v>
      </c>
      <c r="I268" s="61">
        <f>penilaian!H263</f>
        <v>0</v>
      </c>
      <c r="J268" s="202">
        <f>penilaian!I263</f>
        <v>0</v>
      </c>
      <c r="K268" s="157">
        <f>penilaian!J263</f>
        <v>0</v>
      </c>
      <c r="L268" s="182">
        <f>penilaian!K263</f>
        <v>0</v>
      </c>
      <c r="M268" s="186">
        <f>penilaian!L263</f>
        <v>0</v>
      </c>
      <c r="N268" s="187">
        <f>penilaian!M263</f>
        <v>0</v>
      </c>
      <c r="O268" s="61">
        <f>penilaian!N263</f>
        <v>0</v>
      </c>
      <c r="P268" s="183">
        <f>penilaian!O263</f>
        <v>0</v>
      </c>
      <c r="Q268" s="516">
        <f>penilaian!P263</f>
        <v>0</v>
      </c>
      <c r="R268" s="516">
        <f>penilaian!Q263</f>
        <v>0</v>
      </c>
      <c r="S268" s="505">
        <f>penilaian!R263</f>
        <v>0</v>
      </c>
      <c r="T268" s="505">
        <f>penilaian!S263</f>
        <v>0</v>
      </c>
      <c r="U268" s="505">
        <f>penilaian!T263</f>
        <v>0</v>
      </c>
      <c r="V268" s="503">
        <f>penilaian!U263</f>
        <v>5</v>
      </c>
      <c r="W268" s="505" t="str">
        <f>penilaian!V263</f>
        <v>KIBEUSI</v>
      </c>
      <c r="X268" s="505">
        <f>penilaian!W263</f>
        <v>0</v>
      </c>
      <c r="Y268" s="505">
        <f>penilaian!X263</f>
        <v>0</v>
      </c>
      <c r="Z268" s="505">
        <f>penilaian!Y263</f>
        <v>19</v>
      </c>
      <c r="AA268" s="505">
        <f>penilaian!Z263</f>
        <v>0</v>
      </c>
      <c r="AB268" s="505">
        <f>penilaian!AA263</f>
        <v>0</v>
      </c>
      <c r="AC268" s="519">
        <f>penilaian!AB263</f>
        <v>0</v>
      </c>
      <c r="AD268" s="505">
        <f>penilaian!AC263</f>
        <v>0</v>
      </c>
      <c r="AE268" s="505">
        <f>penilaian!AD263</f>
        <v>0</v>
      </c>
      <c r="AF268" s="505">
        <f>penilaian!AE263</f>
        <v>0</v>
      </c>
      <c r="AG268" s="519">
        <f>penilaian!AF263</f>
        <v>0</v>
      </c>
      <c r="AH268" s="519">
        <f>penilaian!AG263</f>
        <v>0</v>
      </c>
      <c r="AI268" s="517">
        <f>penilaian!AH263</f>
        <v>0</v>
      </c>
      <c r="AJ268" s="520">
        <f>penilaian!AI263</f>
        <v>0</v>
      </c>
      <c r="AK268" s="520">
        <f>penilaian!AJ263</f>
        <v>0</v>
      </c>
      <c r="AL268" s="517">
        <f>penilaian!AK263</f>
        <v>0</v>
      </c>
      <c r="AM268" s="517">
        <f>penilaian!AL263</f>
        <v>0</v>
      </c>
      <c r="AN268" s="517">
        <f>penilaian!AM263</f>
        <v>20000</v>
      </c>
      <c r="AO268" s="517">
        <f>penilaian!AN263</f>
        <v>380000</v>
      </c>
      <c r="AP268" s="517">
        <f>penilaian!AO263</f>
        <v>0</v>
      </c>
      <c r="AQ268" s="521">
        <f>penilaian!AP263</f>
        <v>0</v>
      </c>
      <c r="AR268" s="517">
        <f>penilaian!AQ263</f>
        <v>0</v>
      </c>
      <c r="AS268" s="517">
        <f>penilaian!AR263</f>
        <v>0</v>
      </c>
      <c r="AT268" s="517">
        <f>penilaian!AS263</f>
        <v>0</v>
      </c>
      <c r="AU268" s="517">
        <f>penilaian!AT263</f>
        <v>0</v>
      </c>
      <c r="AV268" s="517">
        <f>penilaian!AU263</f>
        <v>0</v>
      </c>
      <c r="AW268" s="521">
        <f>penilaian!AV263</f>
        <v>0</v>
      </c>
      <c r="AX268" s="521">
        <f>penilaian!AW263</f>
        <v>0</v>
      </c>
    </row>
    <row r="269" spans="2:50" ht="15.75">
      <c r="B269" s="197">
        <f>penilaian!A264</f>
        <v>0</v>
      </c>
      <c r="C269" s="172">
        <f>penilaian!B264</f>
        <v>0</v>
      </c>
      <c r="D269" s="492">
        <f>penilaian!C264</f>
        <v>0</v>
      </c>
      <c r="E269" s="172">
        <f>penilaian!D264</f>
        <v>0</v>
      </c>
      <c r="F269" s="171">
        <f>penilaian!E264</f>
        <v>0</v>
      </c>
      <c r="G269" s="184">
        <f>penilaian!F264</f>
        <v>0</v>
      </c>
      <c r="H269" s="61">
        <f>penilaian!G264</f>
        <v>0</v>
      </c>
      <c r="I269" s="61">
        <f>penilaian!H264</f>
        <v>0</v>
      </c>
      <c r="J269" s="202">
        <f>penilaian!I264</f>
        <v>0</v>
      </c>
      <c r="K269" s="157">
        <f>penilaian!J264</f>
        <v>0</v>
      </c>
      <c r="L269" s="182">
        <f>penilaian!K264</f>
        <v>0</v>
      </c>
      <c r="M269" s="186">
        <f>penilaian!L264</f>
        <v>0</v>
      </c>
      <c r="N269" s="187">
        <f>penilaian!M264</f>
        <v>0</v>
      </c>
      <c r="O269" s="61">
        <f>penilaian!N264</f>
        <v>0</v>
      </c>
      <c r="P269" s="183">
        <f>penilaian!O264</f>
        <v>0</v>
      </c>
      <c r="Q269" s="516">
        <f>penilaian!P264</f>
        <v>0</v>
      </c>
      <c r="R269" s="516">
        <f>penilaian!Q264</f>
        <v>0</v>
      </c>
      <c r="S269" s="506">
        <f>penilaian!R264</f>
        <v>0</v>
      </c>
      <c r="T269" s="506">
        <f>penilaian!S264</f>
        <v>0</v>
      </c>
      <c r="U269" s="505">
        <f>penilaian!T264</f>
        <v>0</v>
      </c>
      <c r="V269" s="503">
        <f>penilaian!U264</f>
        <v>6</v>
      </c>
      <c r="W269" s="505" t="str">
        <f>penilaian!V264</f>
        <v>GEMPOL</v>
      </c>
      <c r="X269" s="505">
        <f>penilaian!W264</f>
        <v>0</v>
      </c>
      <c r="Y269" s="505">
        <f>penilaian!X264</f>
        <v>2</v>
      </c>
      <c r="Z269" s="505">
        <f>penilaian!Y264</f>
        <v>0</v>
      </c>
      <c r="AA269" s="505">
        <f>penilaian!Z264</f>
        <v>25</v>
      </c>
      <c r="AB269" s="505">
        <f>penilaian!AA264</f>
        <v>0</v>
      </c>
      <c r="AC269" s="519">
        <f>penilaian!AB264</f>
        <v>0</v>
      </c>
      <c r="AD269" s="505">
        <f>penilaian!AC264</f>
        <v>0</v>
      </c>
      <c r="AE269" s="505">
        <f>penilaian!AD264</f>
        <v>0</v>
      </c>
      <c r="AF269" s="505">
        <f>penilaian!AE264</f>
        <v>0</v>
      </c>
      <c r="AG269" s="519">
        <f>penilaian!AF264</f>
        <v>0</v>
      </c>
      <c r="AH269" s="519">
        <f>penilaian!AG264</f>
        <v>0</v>
      </c>
      <c r="AI269" s="517">
        <f>penilaian!AH264</f>
        <v>0</v>
      </c>
      <c r="AJ269" s="520">
        <f>penilaian!AI264</f>
        <v>0</v>
      </c>
      <c r="AK269" s="520">
        <f>penilaian!AJ264</f>
        <v>0</v>
      </c>
      <c r="AL269" s="520">
        <f>penilaian!AK264</f>
        <v>0</v>
      </c>
      <c r="AM269" s="517">
        <f>penilaian!AL264</f>
        <v>0</v>
      </c>
      <c r="AN269" s="517">
        <f>penilaian!AM264</f>
        <v>22500</v>
      </c>
      <c r="AO269" s="517">
        <f>penilaian!AN264</f>
        <v>45000</v>
      </c>
      <c r="AP269" s="517">
        <f>penilaian!AO264</f>
        <v>0</v>
      </c>
      <c r="AQ269" s="521">
        <f>penilaian!AP264</f>
        <v>0</v>
      </c>
      <c r="AR269" s="517">
        <f>penilaian!AQ264</f>
        <v>0</v>
      </c>
      <c r="AS269" s="522">
        <f>penilaian!AR264</f>
        <v>0</v>
      </c>
      <c r="AT269" s="523">
        <f>penilaian!AS264</f>
        <v>0</v>
      </c>
      <c r="AU269" s="522">
        <f>penilaian!AT264</f>
        <v>0</v>
      </c>
      <c r="AV269" s="523">
        <f>penilaian!AU264</f>
        <v>0</v>
      </c>
      <c r="AW269" s="521">
        <f>penilaian!AV264</f>
        <v>0</v>
      </c>
      <c r="AX269" s="521">
        <f>penilaian!AW264</f>
        <v>0</v>
      </c>
    </row>
    <row r="270" spans="2:50" ht="15.75">
      <c r="B270" s="157">
        <f>penilaian!A265</f>
        <v>0</v>
      </c>
      <c r="C270" s="172">
        <f>penilaian!B265</f>
        <v>0</v>
      </c>
      <c r="D270" s="492">
        <f>penilaian!C265</f>
        <v>0</v>
      </c>
      <c r="E270" s="172">
        <f>penilaian!D265</f>
        <v>0</v>
      </c>
      <c r="F270" s="171">
        <f>penilaian!E265</f>
        <v>0</v>
      </c>
      <c r="G270" s="184">
        <f>penilaian!F265</f>
        <v>0</v>
      </c>
      <c r="H270" s="61">
        <f>penilaian!G265</f>
        <v>0</v>
      </c>
      <c r="I270" s="61">
        <f>penilaian!H265</f>
        <v>0</v>
      </c>
      <c r="J270" s="202">
        <f>penilaian!I265</f>
        <v>0</v>
      </c>
      <c r="K270" s="157">
        <f>penilaian!J265</f>
        <v>0</v>
      </c>
      <c r="L270" s="182">
        <f>penilaian!K265</f>
        <v>0</v>
      </c>
      <c r="M270" s="186">
        <f>penilaian!L265</f>
        <v>0</v>
      </c>
      <c r="N270" s="187">
        <f>penilaian!M265</f>
        <v>0</v>
      </c>
      <c r="O270" s="61">
        <f>penilaian!N265</f>
        <v>0</v>
      </c>
      <c r="P270" s="183">
        <f>penilaian!O265</f>
        <v>0</v>
      </c>
      <c r="Q270" s="516">
        <f>penilaian!P265</f>
        <v>0</v>
      </c>
      <c r="R270" s="516">
        <f>penilaian!Q265</f>
        <v>0</v>
      </c>
      <c r="S270" s="506">
        <f>penilaian!R265</f>
        <v>0</v>
      </c>
      <c r="T270" s="506">
        <f>penilaian!S265</f>
        <v>0</v>
      </c>
      <c r="U270" s="505">
        <f>penilaian!T265</f>
        <v>0</v>
      </c>
      <c r="V270" s="503">
        <f>penilaian!U265</f>
        <v>7</v>
      </c>
      <c r="W270" s="505" t="str">
        <f>penilaian!V265</f>
        <v>BERENUK</v>
      </c>
      <c r="X270" s="505">
        <f>penilaian!W265</f>
        <v>0</v>
      </c>
      <c r="Y270" s="505">
        <f>penilaian!X265</f>
        <v>8</v>
      </c>
      <c r="Z270" s="505">
        <f>penilaian!Y265</f>
        <v>0</v>
      </c>
      <c r="AA270" s="505">
        <f>penilaian!Z265</f>
        <v>8469</v>
      </c>
      <c r="AB270" s="505">
        <f>penilaian!AA265</f>
        <v>0</v>
      </c>
      <c r="AC270" s="519">
        <f>penilaian!AB265</f>
        <v>0</v>
      </c>
      <c r="AD270" s="505">
        <f>penilaian!AC265</f>
        <v>0</v>
      </c>
      <c r="AE270" s="505">
        <f>penilaian!AD265</f>
        <v>0</v>
      </c>
      <c r="AF270" s="505">
        <f>penilaian!AE265</f>
        <v>0</v>
      </c>
      <c r="AG270" s="519">
        <f>penilaian!AF265</f>
        <v>0</v>
      </c>
      <c r="AH270" s="519">
        <f>penilaian!AG265</f>
        <v>0</v>
      </c>
      <c r="AI270" s="517">
        <f>penilaian!AH265</f>
        <v>0</v>
      </c>
      <c r="AJ270" s="520">
        <f>penilaian!AI265</f>
        <v>0</v>
      </c>
      <c r="AK270" s="517">
        <f>penilaian!AJ265</f>
        <v>0</v>
      </c>
      <c r="AL270" s="517">
        <f>penilaian!AK265</f>
        <v>0</v>
      </c>
      <c r="AM270" s="517">
        <f>penilaian!AL265</f>
        <v>0</v>
      </c>
      <c r="AN270" s="520">
        <f>penilaian!AM265</f>
        <v>20000</v>
      </c>
      <c r="AO270" s="517">
        <f>penilaian!AN265</f>
        <v>160000</v>
      </c>
      <c r="AP270" s="517">
        <f>penilaian!AO265</f>
        <v>0</v>
      </c>
      <c r="AQ270" s="521">
        <f>penilaian!AP265</f>
        <v>0</v>
      </c>
      <c r="AR270" s="517">
        <f>penilaian!AQ265</f>
        <v>0</v>
      </c>
      <c r="AS270" s="517">
        <f>penilaian!AR265</f>
        <v>0</v>
      </c>
      <c r="AT270" s="517">
        <f>penilaian!AS265</f>
        <v>0</v>
      </c>
      <c r="AU270" s="517">
        <f>penilaian!AT265</f>
        <v>0</v>
      </c>
      <c r="AV270" s="517">
        <f>penilaian!AU265</f>
        <v>0</v>
      </c>
      <c r="AW270" s="521">
        <f>penilaian!AV265</f>
        <v>0</v>
      </c>
      <c r="AX270" s="521">
        <f>penilaian!AW265</f>
        <v>0</v>
      </c>
    </row>
    <row r="271" spans="2:50" ht="15.75">
      <c r="B271" s="157">
        <f>penilaian!A266</f>
        <v>0</v>
      </c>
      <c r="C271" s="172">
        <f>penilaian!B266</f>
        <v>0</v>
      </c>
      <c r="D271" s="492">
        <f>penilaian!C266</f>
        <v>0</v>
      </c>
      <c r="E271" s="172">
        <f>penilaian!D266</f>
        <v>0</v>
      </c>
      <c r="F271" s="171">
        <f>penilaian!E266</f>
        <v>0</v>
      </c>
      <c r="G271" s="184">
        <f>penilaian!F266</f>
        <v>0</v>
      </c>
      <c r="H271" s="61">
        <f>penilaian!G266</f>
        <v>0</v>
      </c>
      <c r="I271" s="61">
        <f>penilaian!H266</f>
        <v>0</v>
      </c>
      <c r="J271" s="202">
        <f>penilaian!I266</f>
        <v>0</v>
      </c>
      <c r="K271" s="157">
        <f>penilaian!J266</f>
        <v>0</v>
      </c>
      <c r="L271" s="182">
        <f>penilaian!K266</f>
        <v>0</v>
      </c>
      <c r="M271" s="186">
        <f>penilaian!L266</f>
        <v>0</v>
      </c>
      <c r="N271" s="187">
        <f>penilaian!M266</f>
        <v>0</v>
      </c>
      <c r="O271" s="61">
        <f>penilaian!N266</f>
        <v>0</v>
      </c>
      <c r="P271" s="183">
        <f>penilaian!O266</f>
        <v>0</v>
      </c>
      <c r="Q271" s="516">
        <f>penilaian!P266</f>
        <v>0</v>
      </c>
      <c r="R271" s="516">
        <f>penilaian!Q266</f>
        <v>0</v>
      </c>
      <c r="S271" s="506">
        <f>penilaian!R266</f>
        <v>0</v>
      </c>
      <c r="T271" s="506">
        <f>penilaian!S266</f>
        <v>0</v>
      </c>
      <c r="U271" s="505">
        <f>penilaian!T266</f>
        <v>0</v>
      </c>
      <c r="V271" s="503">
        <f>penilaian!U266</f>
        <v>0</v>
      </c>
      <c r="W271" s="505">
        <f>penilaian!V266</f>
        <v>0</v>
      </c>
      <c r="X271" s="505">
        <f>penilaian!W266</f>
        <v>0</v>
      </c>
      <c r="Y271" s="505">
        <f>penilaian!X266</f>
        <v>0</v>
      </c>
      <c r="Z271" s="505">
        <f>penilaian!Y266</f>
        <v>0</v>
      </c>
      <c r="AA271" s="505">
        <f>penilaian!Z266</f>
        <v>0</v>
      </c>
      <c r="AB271" s="505">
        <f>penilaian!AA266</f>
        <v>0</v>
      </c>
      <c r="AC271" s="519">
        <f>penilaian!AB266</f>
        <v>0</v>
      </c>
      <c r="AD271" s="505">
        <f>penilaian!AC266</f>
        <v>0</v>
      </c>
      <c r="AE271" s="505">
        <f>penilaian!AD266</f>
        <v>0</v>
      </c>
      <c r="AF271" s="505">
        <f>penilaian!AE266</f>
        <v>0</v>
      </c>
      <c r="AG271" s="519">
        <f>penilaian!AF266</f>
        <v>0</v>
      </c>
      <c r="AH271" s="519">
        <f>penilaian!AG266</f>
        <v>0</v>
      </c>
      <c r="AI271" s="517">
        <f>penilaian!AH266</f>
        <v>0</v>
      </c>
      <c r="AJ271" s="520">
        <f>penilaian!AI266</f>
        <v>0</v>
      </c>
      <c r="AK271" s="517">
        <f>penilaian!AJ266</f>
        <v>0</v>
      </c>
      <c r="AL271" s="517">
        <f>penilaian!AK266</f>
        <v>0</v>
      </c>
      <c r="AM271" s="517">
        <f>penilaian!AL266</f>
        <v>0</v>
      </c>
      <c r="AN271" s="520">
        <f>penilaian!AM266</f>
        <v>0</v>
      </c>
      <c r="AO271" s="520">
        <f>penilaian!AN266</f>
        <v>0</v>
      </c>
      <c r="AP271" s="517">
        <f>penilaian!AO266</f>
        <v>0</v>
      </c>
      <c r="AQ271" s="521">
        <f>penilaian!AP266</f>
        <v>0</v>
      </c>
      <c r="AR271" s="517">
        <f>penilaian!AQ266</f>
        <v>0</v>
      </c>
      <c r="AS271" s="517">
        <f>penilaian!AR266</f>
        <v>0</v>
      </c>
      <c r="AT271" s="517">
        <f>penilaian!AS266</f>
        <v>0</v>
      </c>
      <c r="AU271" s="517">
        <f>penilaian!AT266</f>
        <v>0</v>
      </c>
      <c r="AV271" s="517">
        <f>penilaian!AU266</f>
        <v>0</v>
      </c>
      <c r="AW271" s="521">
        <f>penilaian!AV266</f>
        <v>0</v>
      </c>
      <c r="AX271" s="521">
        <f>penilaian!AW266</f>
        <v>0</v>
      </c>
    </row>
    <row r="272" spans="2:50" ht="15.75">
      <c r="B272" s="157">
        <f>penilaian!A267</f>
        <v>0</v>
      </c>
      <c r="C272" s="172">
        <f>penilaian!B267</f>
        <v>0</v>
      </c>
      <c r="D272" s="492">
        <f>penilaian!C267</f>
        <v>0</v>
      </c>
      <c r="E272" s="172">
        <f>penilaian!D267</f>
        <v>0</v>
      </c>
      <c r="F272" s="171">
        <f>penilaian!E267</f>
        <v>0</v>
      </c>
      <c r="G272" s="184">
        <f>penilaian!F267</f>
        <v>0</v>
      </c>
      <c r="H272" s="61">
        <f>penilaian!G267</f>
        <v>0</v>
      </c>
      <c r="I272" s="61">
        <f>penilaian!H267</f>
        <v>0</v>
      </c>
      <c r="J272" s="202">
        <f>penilaian!I267</f>
        <v>0</v>
      </c>
      <c r="K272" s="157">
        <f>penilaian!J267</f>
        <v>0</v>
      </c>
      <c r="L272" s="182">
        <f>penilaian!K267</f>
        <v>0</v>
      </c>
      <c r="M272" s="186">
        <f>penilaian!L267</f>
        <v>0</v>
      </c>
      <c r="N272" s="187">
        <f>penilaian!M267</f>
        <v>0</v>
      </c>
      <c r="O272" s="61">
        <f>penilaian!N267</f>
        <v>0</v>
      </c>
      <c r="P272" s="183">
        <f>penilaian!O267</f>
        <v>0</v>
      </c>
      <c r="Q272" s="516">
        <f>penilaian!P267</f>
        <v>0</v>
      </c>
      <c r="R272" s="516">
        <f>penilaian!Q267</f>
        <v>0</v>
      </c>
      <c r="S272" s="505">
        <f>penilaian!R267</f>
        <v>0</v>
      </c>
      <c r="T272" s="505">
        <f>penilaian!S267</f>
        <v>0</v>
      </c>
      <c r="U272" s="505">
        <f>penilaian!T267</f>
        <v>0</v>
      </c>
      <c r="V272" s="503">
        <f>penilaian!U267</f>
        <v>1</v>
      </c>
      <c r="W272" s="505" t="str">
        <f>penilaian!V267</f>
        <v>Pisang</v>
      </c>
      <c r="X272" s="505">
        <f>penilaian!W267</f>
        <v>15</v>
      </c>
      <c r="Y272" s="505">
        <f>penilaian!X267</f>
        <v>0</v>
      </c>
      <c r="Z272" s="505">
        <f>penilaian!Y267</f>
        <v>0</v>
      </c>
      <c r="AA272" s="505">
        <f>penilaian!Z267</f>
        <v>0</v>
      </c>
      <c r="AB272" s="505">
        <f>penilaian!AA267</f>
        <v>0</v>
      </c>
      <c r="AC272" s="519">
        <f>penilaian!AB267</f>
        <v>0</v>
      </c>
      <c r="AD272" s="505">
        <f>penilaian!AC267</f>
        <v>0</v>
      </c>
      <c r="AE272" s="505">
        <f>penilaian!AD267</f>
        <v>0</v>
      </c>
      <c r="AF272" s="505">
        <f>penilaian!AE267</f>
        <v>0</v>
      </c>
      <c r="AG272" s="519">
        <f>penilaian!AF267</f>
        <v>0</v>
      </c>
      <c r="AH272" s="519">
        <f>penilaian!AG267</f>
        <v>0</v>
      </c>
      <c r="AI272" s="517">
        <f>penilaian!AH267</f>
        <v>0</v>
      </c>
      <c r="AJ272" s="520">
        <f>penilaian!AI267</f>
        <v>0</v>
      </c>
      <c r="AK272" s="517">
        <f>penilaian!AJ267</f>
        <v>0</v>
      </c>
      <c r="AL272" s="517">
        <f>penilaian!AK267</f>
        <v>0</v>
      </c>
      <c r="AM272" s="517">
        <f>penilaian!AL267</f>
        <v>0</v>
      </c>
      <c r="AN272" s="520">
        <f>penilaian!AM267</f>
        <v>15000</v>
      </c>
      <c r="AO272" s="520">
        <f>penilaian!AN267</f>
        <v>225000</v>
      </c>
      <c r="AP272" s="517">
        <f>penilaian!AO267</f>
        <v>0</v>
      </c>
      <c r="AQ272" s="521">
        <f>penilaian!AP267</f>
        <v>0</v>
      </c>
      <c r="AR272" s="517">
        <f>penilaian!AQ267</f>
        <v>0</v>
      </c>
      <c r="AS272" s="517">
        <f>penilaian!AR267</f>
        <v>0</v>
      </c>
      <c r="AT272" s="517">
        <f>penilaian!AS267</f>
        <v>0</v>
      </c>
      <c r="AU272" s="517">
        <f>penilaian!AT267</f>
        <v>0</v>
      </c>
      <c r="AV272" s="517">
        <f>penilaian!AU267</f>
        <v>0</v>
      </c>
      <c r="AW272" s="521">
        <f>penilaian!AV267</f>
        <v>0</v>
      </c>
      <c r="AX272" s="521">
        <f>penilaian!AW267</f>
        <v>0</v>
      </c>
    </row>
    <row r="273" spans="1:50" ht="15.75">
      <c r="B273" s="157">
        <f>penilaian!A268</f>
        <v>0</v>
      </c>
      <c r="C273" s="172">
        <f>penilaian!B268</f>
        <v>0</v>
      </c>
      <c r="D273" s="492">
        <f>penilaian!C268</f>
        <v>0</v>
      </c>
      <c r="E273" s="172">
        <f>penilaian!D268</f>
        <v>0</v>
      </c>
      <c r="F273" s="171">
        <f>penilaian!E268</f>
        <v>0</v>
      </c>
      <c r="G273" s="184">
        <f>penilaian!F268</f>
        <v>0</v>
      </c>
      <c r="H273" s="61">
        <f>penilaian!G268</f>
        <v>0</v>
      </c>
      <c r="I273" s="61">
        <f>penilaian!H268</f>
        <v>0</v>
      </c>
      <c r="J273" s="202">
        <f>penilaian!I268</f>
        <v>0</v>
      </c>
      <c r="K273" s="157">
        <f>penilaian!J268</f>
        <v>0</v>
      </c>
      <c r="L273" s="182">
        <f>penilaian!K268</f>
        <v>0</v>
      </c>
      <c r="M273" s="186">
        <f>penilaian!L268</f>
        <v>0</v>
      </c>
      <c r="N273" s="187">
        <f>penilaian!M268</f>
        <v>0</v>
      </c>
      <c r="O273" s="61">
        <f>penilaian!N268</f>
        <v>0</v>
      </c>
      <c r="P273" s="183">
        <f>penilaian!O268</f>
        <v>0</v>
      </c>
      <c r="Q273" s="516">
        <f>penilaian!P268</f>
        <v>0</v>
      </c>
      <c r="R273" s="516">
        <f>penilaian!Q268</f>
        <v>0</v>
      </c>
      <c r="S273" s="505">
        <f>penilaian!R268</f>
        <v>0</v>
      </c>
      <c r="T273" s="505">
        <f>penilaian!S268</f>
        <v>0</v>
      </c>
      <c r="U273" s="505">
        <f>penilaian!T268</f>
        <v>0</v>
      </c>
      <c r="V273" s="503">
        <f>penilaian!U268</f>
        <v>0</v>
      </c>
      <c r="W273" s="505" t="str">
        <f>penilaian!V268</f>
        <v>Pisang</v>
      </c>
      <c r="X273" s="505">
        <f>penilaian!W268</f>
        <v>0</v>
      </c>
      <c r="Y273" s="505">
        <f>penilaian!X268</f>
        <v>0</v>
      </c>
      <c r="Z273" s="505">
        <f>penilaian!Y268</f>
        <v>10</v>
      </c>
      <c r="AA273" s="505">
        <f>penilaian!Z268</f>
        <v>0</v>
      </c>
      <c r="AB273" s="505">
        <f>penilaian!AA268</f>
        <v>0</v>
      </c>
      <c r="AC273" s="519">
        <f>penilaian!AB268</f>
        <v>0</v>
      </c>
      <c r="AD273" s="505">
        <f>penilaian!AC268</f>
        <v>0</v>
      </c>
      <c r="AE273" s="505">
        <f>penilaian!AD268</f>
        <v>0</v>
      </c>
      <c r="AF273" s="505">
        <f>penilaian!AE268</f>
        <v>0</v>
      </c>
      <c r="AG273" s="519">
        <f>penilaian!AF268</f>
        <v>0</v>
      </c>
      <c r="AH273" s="519">
        <f>penilaian!AG268</f>
        <v>0</v>
      </c>
      <c r="AI273" s="517">
        <f>penilaian!AH268</f>
        <v>0</v>
      </c>
      <c r="AJ273" s="520">
        <f>penilaian!AI268</f>
        <v>0</v>
      </c>
      <c r="AK273" s="517">
        <f>penilaian!AJ268</f>
        <v>0</v>
      </c>
      <c r="AL273" s="517">
        <f>penilaian!AK268</f>
        <v>0</v>
      </c>
      <c r="AM273" s="517">
        <f>penilaian!AL268</f>
        <v>0</v>
      </c>
      <c r="AN273" s="520">
        <f>penilaian!AM268</f>
        <v>5000</v>
      </c>
      <c r="AO273" s="520">
        <f>penilaian!AN268</f>
        <v>50000</v>
      </c>
      <c r="AP273" s="517">
        <f>penilaian!AO268</f>
        <v>0</v>
      </c>
      <c r="AQ273" s="521">
        <f>penilaian!AP268</f>
        <v>0</v>
      </c>
      <c r="AR273" s="517">
        <f>penilaian!AQ268</f>
        <v>0</v>
      </c>
      <c r="AS273" s="517">
        <f>penilaian!AR268</f>
        <v>0</v>
      </c>
      <c r="AT273" s="517">
        <f>penilaian!AS268</f>
        <v>0</v>
      </c>
      <c r="AU273" s="517">
        <f>penilaian!AT268</f>
        <v>0</v>
      </c>
      <c r="AV273" s="517">
        <f>penilaian!AU268</f>
        <v>0</v>
      </c>
      <c r="AW273" s="521">
        <f>penilaian!AV268</f>
        <v>0</v>
      </c>
      <c r="AX273" s="521">
        <f>penilaian!AW268</f>
        <v>0</v>
      </c>
    </row>
    <row r="274" spans="1:50" ht="15.75">
      <c r="B274" s="157">
        <f>penilaian!A269</f>
        <v>0</v>
      </c>
      <c r="C274" s="172">
        <f>penilaian!B269</f>
        <v>0</v>
      </c>
      <c r="D274" s="492">
        <f>penilaian!C269</f>
        <v>0</v>
      </c>
      <c r="E274" s="172">
        <f>penilaian!D269</f>
        <v>0</v>
      </c>
      <c r="F274" s="171">
        <f>penilaian!E269</f>
        <v>0</v>
      </c>
      <c r="G274" s="184">
        <f>penilaian!F269</f>
        <v>0</v>
      </c>
      <c r="H274" s="61">
        <f>penilaian!G269</f>
        <v>0</v>
      </c>
      <c r="I274" s="61">
        <f>penilaian!H269</f>
        <v>0</v>
      </c>
      <c r="J274" s="202">
        <f>penilaian!I269</f>
        <v>0</v>
      </c>
      <c r="K274" s="157">
        <f>penilaian!J269</f>
        <v>0</v>
      </c>
      <c r="L274" s="182">
        <f>penilaian!K269</f>
        <v>0</v>
      </c>
      <c r="M274" s="186">
        <f>penilaian!L269</f>
        <v>0</v>
      </c>
      <c r="N274" s="187">
        <f>penilaian!M269</f>
        <v>0</v>
      </c>
      <c r="O274" s="61">
        <f>penilaian!N269</f>
        <v>0</v>
      </c>
      <c r="P274" s="183">
        <f>penilaian!O269</f>
        <v>0</v>
      </c>
      <c r="Q274" s="516">
        <f>penilaian!P269</f>
        <v>0</v>
      </c>
      <c r="R274" s="516">
        <f>penilaian!Q269</f>
        <v>0</v>
      </c>
      <c r="S274" s="505" t="str">
        <f>penilaian!R269</f>
        <v>b.</v>
      </c>
      <c r="T274" s="505" t="str">
        <f>penilaian!S269</f>
        <v>Musiman</v>
      </c>
      <c r="U274" s="505">
        <f>penilaian!T269</f>
        <v>2</v>
      </c>
      <c r="V274" s="503">
        <f>penilaian!U269</f>
        <v>2</v>
      </c>
      <c r="W274" s="505" t="str">
        <f>penilaian!V269</f>
        <v xml:space="preserve">Tebu </v>
      </c>
      <c r="X274" s="505">
        <f>penilaian!W269</f>
        <v>0</v>
      </c>
      <c r="Y274" s="505">
        <f>penilaian!X269</f>
        <v>0</v>
      </c>
      <c r="Z274" s="505">
        <f>penilaian!Y269</f>
        <v>0</v>
      </c>
      <c r="AA274" s="505">
        <f>penilaian!Z269</f>
        <v>0</v>
      </c>
      <c r="AB274" s="505">
        <f>penilaian!AA269</f>
        <v>0</v>
      </c>
      <c r="AC274" s="519">
        <f>penilaian!AB269</f>
        <v>0</v>
      </c>
      <c r="AD274" s="505">
        <f>penilaian!AC269</f>
        <v>0</v>
      </c>
      <c r="AE274" s="505">
        <f>penilaian!AD269</f>
        <v>0</v>
      </c>
      <c r="AF274" s="505">
        <f>penilaian!AE269</f>
        <v>0</v>
      </c>
      <c r="AG274" s="519">
        <f>penilaian!AF269</f>
        <v>0</v>
      </c>
      <c r="AH274" s="519">
        <f>penilaian!AG269</f>
        <v>0</v>
      </c>
      <c r="AI274" s="517">
        <f>penilaian!AH269</f>
        <v>0</v>
      </c>
      <c r="AJ274" s="520">
        <f>penilaian!AI269</f>
        <v>0</v>
      </c>
      <c r="AK274" s="517">
        <f>penilaian!AJ269</f>
        <v>0</v>
      </c>
      <c r="AL274" s="517">
        <f>penilaian!AK269</f>
        <v>0</v>
      </c>
      <c r="AM274" s="517">
        <f>penilaian!AL269</f>
        <v>0</v>
      </c>
      <c r="AN274" s="520">
        <f>penilaian!AM269</f>
        <v>0</v>
      </c>
      <c r="AO274" s="520">
        <f>penilaian!AN269</f>
        <v>0</v>
      </c>
      <c r="AP274" s="517">
        <f>penilaian!AO269</f>
        <v>0</v>
      </c>
      <c r="AQ274" s="521">
        <f>penilaian!AP269</f>
        <v>0</v>
      </c>
      <c r="AR274" s="517">
        <f>penilaian!AQ269</f>
        <v>0</v>
      </c>
      <c r="AS274" s="517">
        <f>penilaian!AR269</f>
        <v>0</v>
      </c>
      <c r="AT274" s="517">
        <f>penilaian!AS269</f>
        <v>0</v>
      </c>
      <c r="AU274" s="517">
        <f>penilaian!AT269</f>
        <v>0</v>
      </c>
      <c r="AV274" s="517">
        <f>penilaian!AU269</f>
        <v>0</v>
      </c>
      <c r="AW274" s="521">
        <f>penilaian!AV269</f>
        <v>0</v>
      </c>
      <c r="AX274" s="521">
        <f>penilaian!AW269</f>
        <v>0</v>
      </c>
    </row>
    <row r="275" spans="1:50" ht="15.75">
      <c r="A275" s="288">
        <v>1</v>
      </c>
      <c r="B275" s="157">
        <f>penilaian!A270</f>
        <v>0</v>
      </c>
      <c r="C275" s="172">
        <f>penilaian!B270</f>
        <v>0</v>
      </c>
      <c r="D275" s="492">
        <f>penilaian!C270</f>
        <v>0</v>
      </c>
      <c r="E275" s="172">
        <f>penilaian!D270</f>
        <v>0</v>
      </c>
      <c r="F275" s="171">
        <f>penilaian!E270</f>
        <v>0</v>
      </c>
      <c r="G275" s="184">
        <f>penilaian!F270</f>
        <v>0</v>
      </c>
      <c r="H275" s="61">
        <f>penilaian!G270</f>
        <v>0</v>
      </c>
      <c r="I275" s="61">
        <f>penilaian!H270</f>
        <v>0</v>
      </c>
      <c r="J275" s="202">
        <f>penilaian!I270</f>
        <v>0</v>
      </c>
      <c r="K275" s="157">
        <f>penilaian!J270</f>
        <v>0</v>
      </c>
      <c r="L275" s="182">
        <f>penilaian!K270</f>
        <v>0</v>
      </c>
      <c r="M275" s="186">
        <f>penilaian!L270</f>
        <v>0</v>
      </c>
      <c r="N275" s="187">
        <f>penilaian!M270</f>
        <v>0</v>
      </c>
      <c r="O275" s="61">
        <f>penilaian!N270</f>
        <v>0</v>
      </c>
      <c r="P275" s="183">
        <f>penilaian!O270</f>
        <v>0</v>
      </c>
      <c r="Q275" s="516">
        <f>penilaian!P270</f>
        <v>0</v>
      </c>
      <c r="R275" s="516">
        <f>penilaian!Q270</f>
        <v>0</v>
      </c>
      <c r="S275" s="505">
        <f>penilaian!R270</f>
        <v>0</v>
      </c>
      <c r="T275" s="505">
        <f>penilaian!S270</f>
        <v>0</v>
      </c>
      <c r="U275" s="505">
        <f>penilaian!T270</f>
        <v>0</v>
      </c>
      <c r="V275" s="503">
        <f>penilaian!U270</f>
        <v>0</v>
      </c>
      <c r="W275" s="505">
        <f>penilaian!V270</f>
        <v>0</v>
      </c>
      <c r="X275" s="505">
        <f>penilaian!W270</f>
        <v>0</v>
      </c>
      <c r="Y275" s="505">
        <f>penilaian!X270</f>
        <v>0</v>
      </c>
      <c r="Z275" s="505">
        <f>penilaian!Y270</f>
        <v>0</v>
      </c>
      <c r="AA275" s="505">
        <f>penilaian!Z270</f>
        <v>0</v>
      </c>
      <c r="AB275" s="505">
        <f>penilaian!AA270</f>
        <v>0</v>
      </c>
      <c r="AC275" s="519">
        <f>penilaian!AB270</f>
        <v>0</v>
      </c>
      <c r="AD275" s="505">
        <f>penilaian!AC270</f>
        <v>0</v>
      </c>
      <c r="AE275" s="505">
        <f>penilaian!AD270</f>
        <v>0</v>
      </c>
      <c r="AF275" s="505">
        <f>penilaian!AE270</f>
        <v>0</v>
      </c>
      <c r="AG275" s="519">
        <f>penilaian!AF270</f>
        <v>0</v>
      </c>
      <c r="AH275" s="519">
        <f>penilaian!AG270</f>
        <v>0</v>
      </c>
      <c r="AI275" s="517">
        <f>penilaian!AH270</f>
        <v>0</v>
      </c>
      <c r="AJ275" s="520">
        <f>penilaian!AI270</f>
        <v>0</v>
      </c>
      <c r="AK275" s="517">
        <f>penilaian!AJ270</f>
        <v>0</v>
      </c>
      <c r="AL275" s="517">
        <f>penilaian!AK270</f>
        <v>0</v>
      </c>
      <c r="AM275" s="517">
        <f>penilaian!AL270</f>
        <v>0</v>
      </c>
      <c r="AN275" s="517">
        <f>penilaian!AM270</f>
        <v>0</v>
      </c>
      <c r="AO275" s="520">
        <f>penilaian!AN270</f>
        <v>0</v>
      </c>
      <c r="AP275" s="517">
        <f>penilaian!AO270</f>
        <v>0</v>
      </c>
      <c r="AQ275" s="521">
        <f>penilaian!AP270</f>
        <v>0</v>
      </c>
      <c r="AR275" s="517">
        <f>penilaian!AQ270</f>
        <v>0</v>
      </c>
      <c r="AS275" s="517">
        <f>penilaian!AR270</f>
        <v>0</v>
      </c>
      <c r="AT275" s="517">
        <f>penilaian!AS270</f>
        <v>0</v>
      </c>
      <c r="AU275" s="517">
        <f>penilaian!AT270</f>
        <v>0</v>
      </c>
      <c r="AV275" s="517">
        <f>penilaian!AU270</f>
        <v>0</v>
      </c>
      <c r="AW275" s="521">
        <f>penilaian!AV270</f>
        <v>0</v>
      </c>
      <c r="AX275" s="521">
        <f>penilaian!AW270</f>
        <v>0</v>
      </c>
    </row>
    <row r="276" spans="1:50" ht="16.5" customHeight="1">
      <c r="B276" s="197">
        <f>penilaian!A271</f>
        <v>13</v>
      </c>
      <c r="C276" s="172" t="str">
        <f>penilaian!B271</f>
        <v>a.</v>
      </c>
      <c r="D276" s="492" t="str">
        <f>penilaian!C271</f>
        <v>SUKIANTO TANUWIDJAJA</v>
      </c>
      <c r="E276" s="172">
        <f>penilaian!D271</f>
        <v>0</v>
      </c>
      <c r="F276" s="171">
        <f>penilaian!E271</f>
        <v>0</v>
      </c>
      <c r="G276" s="184" t="str">
        <f>penilaian!F271</f>
        <v>00013</v>
      </c>
      <c r="H276" s="61" t="str">
        <f>penilaian!G271</f>
        <v>a.</v>
      </c>
      <c r="I276" s="61" t="str">
        <f>penilaian!H271</f>
        <v>Blok Sukamelang</v>
      </c>
      <c r="J276" s="202">
        <f>penilaian!I271</f>
        <v>5505</v>
      </c>
      <c r="K276" s="157" t="str">
        <f>penilaian!J271</f>
        <v>TMA</v>
      </c>
      <c r="L276" s="182" t="str">
        <f>penilaian!K271</f>
        <v>SPPT No. 32.12.140.006.047-0028.0 a.n SUKIANTO TANUWIDJAYA</v>
      </c>
      <c r="M276" s="186">
        <f>penilaian!L271</f>
        <v>0</v>
      </c>
      <c r="N276" s="187">
        <f>penilaian!M271</f>
        <v>0</v>
      </c>
      <c r="O276" s="61">
        <f>penilaian!N271</f>
        <v>0</v>
      </c>
      <c r="P276" s="183" t="str">
        <f>penilaian!O271</f>
        <v>MAMAN</v>
      </c>
      <c r="Q276" s="516">
        <f>penilaian!P271</f>
        <v>0</v>
      </c>
      <c r="R276" s="516">
        <f>penilaian!Q271</f>
        <v>0</v>
      </c>
      <c r="S276" s="505" t="str">
        <f>penilaian!R271</f>
        <v>a.</v>
      </c>
      <c r="T276" s="505" t="str">
        <f>penilaian!S271</f>
        <v>Tahunan</v>
      </c>
      <c r="U276" s="505">
        <f>penilaian!T271</f>
        <v>10</v>
      </c>
      <c r="V276" s="503">
        <f>penilaian!U271</f>
        <v>1</v>
      </c>
      <c r="W276" s="505" t="str">
        <f>penilaian!V271</f>
        <v>JATI</v>
      </c>
      <c r="X276" s="505">
        <f>penilaian!W271</f>
        <v>100</v>
      </c>
      <c r="Y276" s="505">
        <f>penilaian!X271</f>
        <v>0</v>
      </c>
      <c r="Z276" s="505">
        <f>penilaian!Y271</f>
        <v>0</v>
      </c>
      <c r="AA276" s="505">
        <f>penilaian!Z271</f>
        <v>100</v>
      </c>
      <c r="AB276" s="505">
        <f>penilaian!AA271</f>
        <v>0</v>
      </c>
      <c r="AC276" s="519">
        <f>penilaian!AB271</f>
        <v>0</v>
      </c>
      <c r="AD276" s="505">
        <f>penilaian!AC271</f>
        <v>0</v>
      </c>
      <c r="AE276" s="505">
        <f>penilaian!AD271</f>
        <v>0</v>
      </c>
      <c r="AF276" s="505">
        <f>penilaian!AE271</f>
        <v>0</v>
      </c>
      <c r="AG276" s="519">
        <f>penilaian!AF271</f>
        <v>0</v>
      </c>
      <c r="AH276" s="519">
        <f>penilaian!AG271</f>
        <v>0</v>
      </c>
      <c r="AI276" s="517">
        <f>penilaian!AH271</f>
        <v>399500</v>
      </c>
      <c r="AJ276" s="520">
        <f>penilaian!AI271</f>
        <v>2199247500</v>
      </c>
      <c r="AK276" s="517">
        <f>penilaian!AJ271</f>
        <v>0</v>
      </c>
      <c r="AL276" s="517">
        <f>penilaian!AK271</f>
        <v>0</v>
      </c>
      <c r="AM276" s="517">
        <f>penilaian!AL271</f>
        <v>70245240</v>
      </c>
      <c r="AN276" s="517">
        <f>penilaian!AM271</f>
        <v>225000</v>
      </c>
      <c r="AO276" s="517">
        <f>penilaian!AN271</f>
        <v>22500000</v>
      </c>
      <c r="AP276" s="517">
        <f>penilaian!AO271</f>
        <v>301354850</v>
      </c>
      <c r="AQ276" s="521">
        <f>penilaian!AP271</f>
        <v>2570847590</v>
      </c>
      <c r="AR276" s="517">
        <f>penilaian!AQ271</f>
        <v>0</v>
      </c>
      <c r="AS276" s="522">
        <f>penilaian!AR271</f>
        <v>0</v>
      </c>
      <c r="AT276" s="523">
        <f>penilaian!AS271</f>
        <v>0</v>
      </c>
      <c r="AU276" s="522">
        <f>penilaian!AT271</f>
        <v>109962375</v>
      </c>
      <c r="AV276" s="523">
        <f>penilaian!AU271</f>
        <v>10996237.5</v>
      </c>
      <c r="AW276" s="521">
        <f>penilaian!AV271</f>
        <v>120958612.5</v>
      </c>
      <c r="AX276" s="521">
        <f>penilaian!AW271</f>
        <v>2691806000</v>
      </c>
    </row>
    <row r="277" spans="1:50" ht="31.5">
      <c r="B277" s="157">
        <f>penilaian!A272</f>
        <v>0</v>
      </c>
      <c r="C277" s="172" t="str">
        <f>penilaian!B272</f>
        <v>b.</v>
      </c>
      <c r="D277" s="492" t="str">
        <f>penilaian!C272</f>
        <v>Majalengka, 30-05-1941</v>
      </c>
      <c r="E277" s="172">
        <f>penilaian!D272</f>
        <v>0</v>
      </c>
      <c r="F277" s="171">
        <f>penilaian!E272</f>
        <v>0</v>
      </c>
      <c r="G277" s="184">
        <f>penilaian!F272</f>
        <v>0</v>
      </c>
      <c r="H277" s="61" t="str">
        <f>penilaian!G272</f>
        <v>b.</v>
      </c>
      <c r="I277" s="61" t="str">
        <f>penilaian!H272</f>
        <v>Babakan</v>
      </c>
      <c r="J277" s="202">
        <f>penilaian!I272</f>
        <v>0</v>
      </c>
      <c r="K277" s="157">
        <f>penilaian!J272</f>
        <v>0</v>
      </c>
      <c r="L277" s="182">
        <f>penilaian!K272</f>
        <v>0</v>
      </c>
      <c r="M277" s="186">
        <f>penilaian!L272</f>
        <v>0</v>
      </c>
      <c r="N277" s="187">
        <f>penilaian!M272</f>
        <v>0</v>
      </c>
      <c r="O277" s="61" t="str">
        <f>penilaian!N272</f>
        <v>a.</v>
      </c>
      <c r="P277" s="183" t="str">
        <f>penilaian!O272</f>
        <v>Bangunan Semipermanen</v>
      </c>
      <c r="Q277" s="516">
        <f>penilaian!P272</f>
        <v>0</v>
      </c>
      <c r="R277" s="516">
        <f>penilaian!Q272</f>
        <v>37.799999999999997</v>
      </c>
      <c r="S277" s="505">
        <f>penilaian!R272</f>
        <v>0</v>
      </c>
      <c r="T277" s="505">
        <f>penilaian!S272</f>
        <v>0</v>
      </c>
      <c r="U277" s="505">
        <f>penilaian!T272</f>
        <v>0</v>
      </c>
      <c r="V277" s="503">
        <f>penilaian!U272</f>
        <v>0</v>
      </c>
      <c r="W277" s="505" t="str">
        <f>penilaian!V272</f>
        <v>JATI</v>
      </c>
      <c r="X277" s="505">
        <f>penilaian!W272</f>
        <v>0</v>
      </c>
      <c r="Y277" s="505">
        <f>penilaian!X272</f>
        <v>97</v>
      </c>
      <c r="Z277" s="505">
        <f>penilaian!Y272</f>
        <v>0</v>
      </c>
      <c r="AA277" s="505">
        <f>penilaian!Z272</f>
        <v>97</v>
      </c>
      <c r="AB277" s="505">
        <f>penilaian!AA272</f>
        <v>0</v>
      </c>
      <c r="AC277" s="519">
        <f>penilaian!AB272</f>
        <v>0</v>
      </c>
      <c r="AD277" s="505">
        <f>penilaian!AC272</f>
        <v>0</v>
      </c>
      <c r="AE277" s="505">
        <f>penilaian!AD272</f>
        <v>0</v>
      </c>
      <c r="AF277" s="505">
        <f>penilaian!AE272</f>
        <v>0</v>
      </c>
      <c r="AG277" s="519">
        <f>penilaian!AF272</f>
        <v>0</v>
      </c>
      <c r="AH277" s="519">
        <f>penilaian!AG272</f>
        <v>0</v>
      </c>
      <c r="AI277" s="517">
        <f>penilaian!AH272</f>
        <v>0</v>
      </c>
      <c r="AJ277" s="520">
        <f>penilaian!AI272</f>
        <v>0</v>
      </c>
      <c r="AK277" s="517">
        <f>penilaian!AJ272</f>
        <v>1800000</v>
      </c>
      <c r="AL277" s="517">
        <f>penilaian!AK272</f>
        <v>54432000</v>
      </c>
      <c r="AM277" s="517">
        <f>penilaian!AL272</f>
        <v>0</v>
      </c>
      <c r="AN277" s="517">
        <f>penilaian!AM272</f>
        <v>150000</v>
      </c>
      <c r="AO277" s="517">
        <f>penilaian!AN272</f>
        <v>14550000</v>
      </c>
      <c r="AP277" s="517">
        <f>penilaian!AO272</f>
        <v>0</v>
      </c>
      <c r="AQ277" s="521">
        <f>penilaian!AP272</f>
        <v>0</v>
      </c>
      <c r="AR277" s="517">
        <f>penilaian!AQ272</f>
        <v>0</v>
      </c>
      <c r="AS277" s="517">
        <f>penilaian!AR272</f>
        <v>0</v>
      </c>
      <c r="AT277" s="517">
        <f>penilaian!AS272</f>
        <v>0</v>
      </c>
      <c r="AU277" s="517">
        <f>penilaian!AT272</f>
        <v>0</v>
      </c>
      <c r="AV277" s="517">
        <f>penilaian!AU272</f>
        <v>0</v>
      </c>
      <c r="AW277" s="521">
        <f>penilaian!AV272</f>
        <v>0</v>
      </c>
      <c r="AX277" s="521">
        <f>penilaian!AW272</f>
        <v>0</v>
      </c>
    </row>
    <row r="278" spans="1:50" ht="31.5">
      <c r="B278" s="157">
        <f>penilaian!A273</f>
        <v>0</v>
      </c>
      <c r="C278" s="172" t="str">
        <f>penilaian!B273</f>
        <v>c.</v>
      </c>
      <c r="D278" s="492" t="str">
        <f>penilaian!C273</f>
        <v>Wiraswasta</v>
      </c>
      <c r="E278" s="172">
        <f>penilaian!D273</f>
        <v>0</v>
      </c>
      <c r="F278" s="171">
        <f>penilaian!E273</f>
        <v>0</v>
      </c>
      <c r="G278" s="184">
        <f>penilaian!F273</f>
        <v>0</v>
      </c>
      <c r="H278" s="61" t="str">
        <f>penilaian!G273</f>
        <v>c.</v>
      </c>
      <c r="I278" s="61" t="str">
        <f>penilaian!H273</f>
        <v>Kertajati</v>
      </c>
      <c r="J278" s="202">
        <f>penilaian!I273</f>
        <v>0</v>
      </c>
      <c r="K278" s="157">
        <f>penilaian!J273</f>
        <v>0</v>
      </c>
      <c r="L278" s="182">
        <f>penilaian!K273</f>
        <v>0</v>
      </c>
      <c r="M278" s="186">
        <f>penilaian!L273</f>
        <v>0</v>
      </c>
      <c r="N278" s="187">
        <f>penilaian!M273</f>
        <v>0</v>
      </c>
      <c r="O278" s="61" t="str">
        <f>penilaian!N273</f>
        <v>b.</v>
      </c>
      <c r="P278" s="183" t="str">
        <f>penilaian!O273</f>
        <v>Teras Semipermanen</v>
      </c>
      <c r="Q278" s="516">
        <f>penilaian!P273</f>
        <v>0</v>
      </c>
      <c r="R278" s="516">
        <f>penilaian!Q273</f>
        <v>6.3</v>
      </c>
      <c r="S278" s="505">
        <f>penilaian!R273</f>
        <v>0</v>
      </c>
      <c r="T278" s="505">
        <f>penilaian!S273</f>
        <v>0</v>
      </c>
      <c r="U278" s="505">
        <f>penilaian!T273</f>
        <v>0</v>
      </c>
      <c r="V278" s="503">
        <f>penilaian!U273</f>
        <v>0</v>
      </c>
      <c r="W278" s="505" t="str">
        <f>penilaian!V273</f>
        <v>JATI</v>
      </c>
      <c r="X278" s="505">
        <f>penilaian!W273</f>
        <v>0</v>
      </c>
      <c r="Y278" s="505">
        <f>penilaian!X273</f>
        <v>0</v>
      </c>
      <c r="Z278" s="505">
        <f>penilaian!Y273</f>
        <v>104</v>
      </c>
      <c r="AA278" s="505">
        <f>penilaian!Z273</f>
        <v>104</v>
      </c>
      <c r="AB278" s="505">
        <f>penilaian!AA273</f>
        <v>0</v>
      </c>
      <c r="AC278" s="519">
        <f>penilaian!AB273</f>
        <v>0</v>
      </c>
      <c r="AD278" s="505">
        <f>penilaian!AC273</f>
        <v>0</v>
      </c>
      <c r="AE278" s="505">
        <f>penilaian!AD273</f>
        <v>0</v>
      </c>
      <c r="AF278" s="505">
        <f>penilaian!AE273</f>
        <v>0</v>
      </c>
      <c r="AG278" s="519">
        <f>penilaian!AF273</f>
        <v>0</v>
      </c>
      <c r="AH278" s="519">
        <f>penilaian!AG273</f>
        <v>0</v>
      </c>
      <c r="AI278" s="517">
        <f>penilaian!AH273</f>
        <v>0</v>
      </c>
      <c r="AJ278" s="520">
        <f>penilaian!AI273</f>
        <v>0</v>
      </c>
      <c r="AK278" s="517">
        <f>penilaian!AJ273</f>
        <v>100000</v>
      </c>
      <c r="AL278" s="517">
        <f>penilaian!AK273</f>
        <v>504000</v>
      </c>
      <c r="AM278" s="517">
        <f>penilaian!AL273</f>
        <v>0</v>
      </c>
      <c r="AN278" s="517">
        <f>penilaian!AM273</f>
        <v>50000</v>
      </c>
      <c r="AO278" s="517">
        <f>penilaian!AN273</f>
        <v>5200000</v>
      </c>
      <c r="AP278" s="517">
        <f>penilaian!AO273</f>
        <v>0</v>
      </c>
      <c r="AQ278" s="521">
        <f>penilaian!AP273</f>
        <v>0</v>
      </c>
      <c r="AR278" s="517">
        <f>penilaian!AQ273</f>
        <v>0</v>
      </c>
      <c r="AS278" s="517">
        <f>penilaian!AR273</f>
        <v>0</v>
      </c>
      <c r="AT278" s="517">
        <f>penilaian!AS273</f>
        <v>0</v>
      </c>
      <c r="AU278" s="517">
        <f>penilaian!AT273</f>
        <v>0</v>
      </c>
      <c r="AV278" s="517">
        <f>penilaian!AU273</f>
        <v>0</v>
      </c>
      <c r="AW278" s="521">
        <f>penilaian!AV273</f>
        <v>0</v>
      </c>
      <c r="AX278" s="521">
        <f>penilaian!AW273</f>
        <v>0</v>
      </c>
    </row>
    <row r="279" spans="1:50" ht="47.25">
      <c r="B279" s="157">
        <f>penilaian!A274</f>
        <v>0</v>
      </c>
      <c r="C279" s="172" t="str">
        <f>penilaian!B274</f>
        <v>d.</v>
      </c>
      <c r="D279" s="492" t="str">
        <f>penilaian!C274</f>
        <v>Jl. Nakula No. 144 Rt. 2 Rw. 9 Ds. Kadipaten Kec. Kadipaten Kab. Majalengka</v>
      </c>
      <c r="E279" s="172">
        <f>penilaian!D274</f>
        <v>0</v>
      </c>
      <c r="F279" s="171">
        <f>penilaian!E274</f>
        <v>0</v>
      </c>
      <c r="G279" s="184">
        <f>penilaian!F274</f>
        <v>0</v>
      </c>
      <c r="H279" s="61">
        <f>penilaian!G274</f>
        <v>0</v>
      </c>
      <c r="I279" s="61">
        <f>penilaian!H274</f>
        <v>0</v>
      </c>
      <c r="J279" s="202">
        <f>penilaian!I274</f>
        <v>0</v>
      </c>
      <c r="K279" s="157">
        <f>penilaian!J274</f>
        <v>0</v>
      </c>
      <c r="L279" s="182">
        <f>penilaian!K274</f>
        <v>0</v>
      </c>
      <c r="M279" s="186">
        <f>penilaian!L274</f>
        <v>0</v>
      </c>
      <c r="N279" s="187">
        <f>penilaian!M274</f>
        <v>0</v>
      </c>
      <c r="O279" s="61" t="str">
        <f>penilaian!N274</f>
        <v>c.</v>
      </c>
      <c r="P279" s="183" t="str">
        <f>penilaian!O274</f>
        <v>Saung Asbes</v>
      </c>
      <c r="Q279" s="516">
        <f>penilaian!P274</f>
        <v>0</v>
      </c>
      <c r="R279" s="516">
        <f>penilaian!Q274</f>
        <v>12</v>
      </c>
      <c r="S279" s="505">
        <f>penilaian!R274</f>
        <v>0</v>
      </c>
      <c r="T279" s="505">
        <f>penilaian!S274</f>
        <v>0</v>
      </c>
      <c r="U279" s="505">
        <f>penilaian!T274</f>
        <v>0</v>
      </c>
      <c r="V279" s="503">
        <f>penilaian!U274</f>
        <v>2</v>
      </c>
      <c r="W279" s="505" t="str">
        <f>penilaian!V274</f>
        <v>MAHONI</v>
      </c>
      <c r="X279" s="505">
        <f>penilaian!W274</f>
        <v>0</v>
      </c>
      <c r="Y279" s="505">
        <f>penilaian!X274</f>
        <v>0</v>
      </c>
      <c r="Z279" s="505">
        <f>penilaian!Y274</f>
        <v>237</v>
      </c>
      <c r="AA279" s="505">
        <f>penilaian!Z274</f>
        <v>237</v>
      </c>
      <c r="AB279" s="505">
        <f>penilaian!AA274</f>
        <v>0</v>
      </c>
      <c r="AC279" s="519">
        <f>penilaian!AB274</f>
        <v>0</v>
      </c>
      <c r="AD279" s="505">
        <f>penilaian!AC274</f>
        <v>0</v>
      </c>
      <c r="AE279" s="505">
        <f>penilaian!AD274</f>
        <v>0</v>
      </c>
      <c r="AF279" s="505">
        <f>penilaian!AE274</f>
        <v>0</v>
      </c>
      <c r="AG279" s="519">
        <f>penilaian!AF274</f>
        <v>0</v>
      </c>
      <c r="AH279" s="519">
        <f>penilaian!AG274</f>
        <v>0</v>
      </c>
      <c r="AI279" s="517">
        <f>penilaian!AH274</f>
        <v>0</v>
      </c>
      <c r="AJ279" s="520">
        <f>penilaian!AI274</f>
        <v>0</v>
      </c>
      <c r="AK279" s="517">
        <f>penilaian!AJ274</f>
        <v>180000</v>
      </c>
      <c r="AL279" s="517">
        <f>penilaian!AK274</f>
        <v>1080000</v>
      </c>
      <c r="AM279" s="517">
        <f>penilaian!AL274</f>
        <v>0</v>
      </c>
      <c r="AN279" s="517">
        <f>penilaian!AM274</f>
        <v>9750</v>
      </c>
      <c r="AO279" s="517">
        <f>penilaian!AN274</f>
        <v>2310750</v>
      </c>
      <c r="AP279" s="517">
        <f>penilaian!AO274</f>
        <v>0</v>
      </c>
      <c r="AQ279" s="521">
        <f>penilaian!AP274</f>
        <v>0</v>
      </c>
      <c r="AR279" s="517">
        <f>penilaian!AQ274</f>
        <v>0</v>
      </c>
      <c r="AS279" s="517">
        <f>penilaian!AR274</f>
        <v>0</v>
      </c>
      <c r="AT279" s="517">
        <f>penilaian!AS274</f>
        <v>0</v>
      </c>
      <c r="AU279" s="517">
        <f>penilaian!AT274</f>
        <v>0</v>
      </c>
      <c r="AV279" s="517">
        <f>penilaian!AU274</f>
        <v>0</v>
      </c>
      <c r="AW279" s="521">
        <f>penilaian!AV274</f>
        <v>0</v>
      </c>
      <c r="AX279" s="521">
        <f>penilaian!AW274</f>
        <v>0</v>
      </c>
    </row>
    <row r="280" spans="1:50" ht="31.5">
      <c r="B280" s="157">
        <f>penilaian!A275</f>
        <v>0</v>
      </c>
      <c r="C280" s="172" t="str">
        <f>penilaian!B275</f>
        <v>e.</v>
      </c>
      <c r="D280" s="492" t="str">
        <f>penilaian!C275</f>
        <v>3210133005410021</v>
      </c>
      <c r="E280" s="172">
        <f>penilaian!D275</f>
        <v>0</v>
      </c>
      <c r="F280" s="171">
        <f>penilaian!E275</f>
        <v>0</v>
      </c>
      <c r="G280" s="184">
        <f>penilaian!F275</f>
        <v>0</v>
      </c>
      <c r="H280" s="61">
        <f>penilaian!G275</f>
        <v>0</v>
      </c>
      <c r="I280" s="61">
        <f>penilaian!H275</f>
        <v>0</v>
      </c>
      <c r="J280" s="202">
        <f>penilaian!I275</f>
        <v>0</v>
      </c>
      <c r="K280" s="157">
        <f>penilaian!J275</f>
        <v>0</v>
      </c>
      <c r="L280" s="182">
        <f>penilaian!K275</f>
        <v>0</v>
      </c>
      <c r="M280" s="186">
        <f>penilaian!L275</f>
        <v>0</v>
      </c>
      <c r="N280" s="187">
        <f>penilaian!M275</f>
        <v>0</v>
      </c>
      <c r="O280" s="61" t="str">
        <f>penilaian!N275</f>
        <v>d.</v>
      </c>
      <c r="P280" s="183" t="str">
        <f>penilaian!O275</f>
        <v>Pagar Tembok Bata</v>
      </c>
      <c r="Q280" s="516">
        <f>penilaian!P275</f>
        <v>0</v>
      </c>
      <c r="R280" s="516">
        <f>penilaian!Q275</f>
        <v>46.7</v>
      </c>
      <c r="S280" s="505">
        <f>penilaian!R275</f>
        <v>0</v>
      </c>
      <c r="T280" s="505">
        <f>penilaian!S275</f>
        <v>0</v>
      </c>
      <c r="U280" s="505">
        <f>penilaian!T275</f>
        <v>0</v>
      </c>
      <c r="V280" s="503">
        <f>penilaian!U275</f>
        <v>3</v>
      </c>
      <c r="W280" s="505" t="str">
        <f>penilaian!V275</f>
        <v>ALBASIA</v>
      </c>
      <c r="X280" s="505">
        <f>penilaian!W275</f>
        <v>0</v>
      </c>
      <c r="Y280" s="505">
        <f>penilaian!X275</f>
        <v>0</v>
      </c>
      <c r="Z280" s="505">
        <f>penilaian!Y275</f>
        <v>241</v>
      </c>
      <c r="AA280" s="505">
        <f>penilaian!Z275</f>
        <v>241</v>
      </c>
      <c r="AB280" s="505">
        <f>penilaian!AA275</f>
        <v>0</v>
      </c>
      <c r="AC280" s="519">
        <f>penilaian!AB275</f>
        <v>0</v>
      </c>
      <c r="AD280" s="505">
        <f>penilaian!AC275</f>
        <v>0</v>
      </c>
      <c r="AE280" s="505">
        <f>penilaian!AD275</f>
        <v>0</v>
      </c>
      <c r="AF280" s="505">
        <f>penilaian!AE275</f>
        <v>0</v>
      </c>
      <c r="AG280" s="519">
        <f>penilaian!AF275</f>
        <v>0</v>
      </c>
      <c r="AH280" s="519">
        <f>penilaian!AG275</f>
        <v>0</v>
      </c>
      <c r="AI280" s="517">
        <f>penilaian!AH275</f>
        <v>0</v>
      </c>
      <c r="AJ280" s="520">
        <f>penilaian!AI275</f>
        <v>0</v>
      </c>
      <c r="AK280" s="517">
        <f>penilaian!AJ275</f>
        <v>250000</v>
      </c>
      <c r="AL280" s="517">
        <f>penilaian!AK275</f>
        <v>7005000</v>
      </c>
      <c r="AM280" s="517">
        <f>penilaian!AL275</f>
        <v>0</v>
      </c>
      <c r="AN280" s="517">
        <f>penilaian!AM275</f>
        <v>25000</v>
      </c>
      <c r="AO280" s="517">
        <f>penilaian!AN275</f>
        <v>6025000</v>
      </c>
      <c r="AP280" s="517">
        <f>penilaian!AO275</f>
        <v>0</v>
      </c>
      <c r="AQ280" s="521">
        <f>penilaian!AP275</f>
        <v>0</v>
      </c>
      <c r="AR280" s="517">
        <f>penilaian!AQ275</f>
        <v>0</v>
      </c>
      <c r="AS280" s="517">
        <f>penilaian!AR275</f>
        <v>0</v>
      </c>
      <c r="AT280" s="517">
        <f>penilaian!AS275</f>
        <v>0</v>
      </c>
      <c r="AU280" s="517">
        <f>penilaian!AT275</f>
        <v>0</v>
      </c>
      <c r="AV280" s="517">
        <f>penilaian!AU275</f>
        <v>0</v>
      </c>
      <c r="AW280" s="521">
        <f>penilaian!AV275</f>
        <v>0</v>
      </c>
      <c r="AX280" s="521">
        <f>penilaian!AW275</f>
        <v>0</v>
      </c>
    </row>
    <row r="281" spans="1:50" ht="15.75">
      <c r="B281" s="197">
        <f>penilaian!A276</f>
        <v>0</v>
      </c>
      <c r="C281" s="172">
        <f>penilaian!B276</f>
        <v>0</v>
      </c>
      <c r="D281" s="492">
        <f>penilaian!C276</f>
        <v>0</v>
      </c>
      <c r="E281" s="172">
        <f>penilaian!D276</f>
        <v>0</v>
      </c>
      <c r="F281" s="171">
        <f>penilaian!E276</f>
        <v>0</v>
      </c>
      <c r="G281" s="205">
        <f>penilaian!F276</f>
        <v>0</v>
      </c>
      <c r="H281" s="61">
        <f>penilaian!G276</f>
        <v>0</v>
      </c>
      <c r="I281" s="61">
        <f>penilaian!H276</f>
        <v>0</v>
      </c>
      <c r="J281" s="202">
        <f>penilaian!I276</f>
        <v>0</v>
      </c>
      <c r="K281" s="157">
        <f>penilaian!J276</f>
        <v>0</v>
      </c>
      <c r="L281" s="182">
        <f>penilaian!K276</f>
        <v>0</v>
      </c>
      <c r="M281" s="186">
        <f>penilaian!L276</f>
        <v>0</v>
      </c>
      <c r="N281" s="187">
        <f>penilaian!M276</f>
        <v>0</v>
      </c>
      <c r="O281" s="61" t="str">
        <f>penilaian!N276</f>
        <v>e.</v>
      </c>
      <c r="P281" s="183" t="str">
        <f>penilaian!O276</f>
        <v>Ploor</v>
      </c>
      <c r="Q281" s="516">
        <f>penilaian!P276</f>
        <v>0</v>
      </c>
      <c r="R281" s="516">
        <f>penilaian!Q276</f>
        <v>5.45</v>
      </c>
      <c r="S281" s="506">
        <f>penilaian!R276</f>
        <v>0</v>
      </c>
      <c r="T281" s="506">
        <f>penilaian!S276</f>
        <v>0</v>
      </c>
      <c r="U281" s="505">
        <f>penilaian!T276</f>
        <v>0</v>
      </c>
      <c r="V281" s="503">
        <f>penilaian!U276</f>
        <v>4</v>
      </c>
      <c r="W281" s="505" t="str">
        <f>penilaian!V276</f>
        <v>BERENUK</v>
      </c>
      <c r="X281" s="505">
        <f>penilaian!W276</f>
        <v>0</v>
      </c>
      <c r="Y281" s="505">
        <f>penilaian!X276</f>
        <v>0</v>
      </c>
      <c r="Z281" s="505">
        <f>penilaian!Y276</f>
        <v>873</v>
      </c>
      <c r="AA281" s="505">
        <f>penilaian!Z276</f>
        <v>873</v>
      </c>
      <c r="AB281" s="505">
        <f>penilaian!AA276</f>
        <v>0</v>
      </c>
      <c r="AC281" s="519">
        <f>penilaian!AB276</f>
        <v>0</v>
      </c>
      <c r="AD281" s="505">
        <f>penilaian!AC276</f>
        <v>0</v>
      </c>
      <c r="AE281" s="505">
        <f>penilaian!AD276</f>
        <v>0</v>
      </c>
      <c r="AF281" s="505">
        <f>penilaian!AE276</f>
        <v>0</v>
      </c>
      <c r="AG281" s="519">
        <f>penilaian!AF276</f>
        <v>0</v>
      </c>
      <c r="AH281" s="519">
        <f>penilaian!AG276</f>
        <v>0</v>
      </c>
      <c r="AI281" s="517">
        <f>penilaian!AH276</f>
        <v>0</v>
      </c>
      <c r="AJ281" s="520">
        <f>penilaian!AI276</f>
        <v>0</v>
      </c>
      <c r="AK281" s="517">
        <f>penilaian!AJ276</f>
        <v>100000</v>
      </c>
      <c r="AL281" s="517">
        <f>penilaian!AK276</f>
        <v>436000</v>
      </c>
      <c r="AM281" s="517">
        <f>penilaian!AL276</f>
        <v>0</v>
      </c>
      <c r="AN281" s="517">
        <f>penilaian!AM276</f>
        <v>8000</v>
      </c>
      <c r="AO281" s="517">
        <f>penilaian!AN276</f>
        <v>6984000</v>
      </c>
      <c r="AP281" s="517">
        <f>penilaian!AO276</f>
        <v>0</v>
      </c>
      <c r="AQ281" s="521">
        <f>penilaian!AP276</f>
        <v>0</v>
      </c>
      <c r="AR281" s="517">
        <f>penilaian!AQ276</f>
        <v>0</v>
      </c>
      <c r="AS281" s="522">
        <f>penilaian!AR276</f>
        <v>0</v>
      </c>
      <c r="AT281" s="523">
        <f>penilaian!AS276</f>
        <v>0</v>
      </c>
      <c r="AU281" s="522">
        <f>penilaian!AT276</f>
        <v>0</v>
      </c>
      <c r="AV281" s="523">
        <f>penilaian!AU276</f>
        <v>0</v>
      </c>
      <c r="AW281" s="521">
        <f>penilaian!AV276</f>
        <v>0</v>
      </c>
      <c r="AX281" s="521">
        <f>penilaian!AW276</f>
        <v>0</v>
      </c>
    </row>
    <row r="282" spans="1:50" ht="15.75">
      <c r="B282" s="157">
        <f>penilaian!A277</f>
        <v>0</v>
      </c>
      <c r="C282" s="172" t="str">
        <f>penilaian!B277</f>
        <v>a</v>
      </c>
      <c r="D282" s="492" t="str">
        <f>penilaian!C277</f>
        <v>KOMARUDIN</v>
      </c>
      <c r="E282" s="172">
        <f>penilaian!D277</f>
        <v>0</v>
      </c>
      <c r="F282" s="171">
        <f>penilaian!E277</f>
        <v>0</v>
      </c>
      <c r="G282" s="205">
        <f>penilaian!F277</f>
        <v>0</v>
      </c>
      <c r="H282" s="61">
        <f>penilaian!G277</f>
        <v>0</v>
      </c>
      <c r="I282" s="61">
        <f>penilaian!H277</f>
        <v>0</v>
      </c>
      <c r="J282" s="202">
        <f>penilaian!I277</f>
        <v>0</v>
      </c>
      <c r="K282" s="157">
        <f>penilaian!J277</f>
        <v>0</v>
      </c>
      <c r="L282" s="182">
        <f>penilaian!K277</f>
        <v>0</v>
      </c>
      <c r="M282" s="186">
        <f>penilaian!L277</f>
        <v>0</v>
      </c>
      <c r="N282" s="187">
        <f>penilaian!M277</f>
        <v>0</v>
      </c>
      <c r="O282" s="61" t="str">
        <f>penilaian!N277</f>
        <v>a.</v>
      </c>
      <c r="P282" s="183" t="str">
        <f>penilaian!O277</f>
        <v>Saung Asbes</v>
      </c>
      <c r="Q282" s="516">
        <f>penilaian!P277</f>
        <v>0</v>
      </c>
      <c r="R282" s="516">
        <f>penilaian!Q277</f>
        <v>11</v>
      </c>
      <c r="S282" s="506">
        <f>penilaian!R277</f>
        <v>0</v>
      </c>
      <c r="T282" s="506">
        <f>penilaian!S277</f>
        <v>0</v>
      </c>
      <c r="U282" s="505">
        <f>penilaian!T277</f>
        <v>0</v>
      </c>
      <c r="V282" s="503">
        <f>penilaian!U277</f>
        <v>5</v>
      </c>
      <c r="W282" s="505" t="str">
        <f>penilaian!V277</f>
        <v>LANTORO</v>
      </c>
      <c r="X282" s="505">
        <f>penilaian!W277</f>
        <v>0</v>
      </c>
      <c r="Y282" s="505">
        <f>penilaian!X277</f>
        <v>31</v>
      </c>
      <c r="Z282" s="505">
        <f>penilaian!Y277</f>
        <v>1096</v>
      </c>
      <c r="AA282" s="505">
        <f>penilaian!Z277</f>
        <v>1127</v>
      </c>
      <c r="AB282" s="505">
        <f>penilaian!AA277</f>
        <v>0</v>
      </c>
      <c r="AC282" s="519">
        <f>penilaian!AB277</f>
        <v>0</v>
      </c>
      <c r="AD282" s="505">
        <f>penilaian!AC277</f>
        <v>0</v>
      </c>
      <c r="AE282" s="505">
        <f>penilaian!AD277</f>
        <v>0</v>
      </c>
      <c r="AF282" s="505">
        <f>penilaian!AE277</f>
        <v>0</v>
      </c>
      <c r="AG282" s="519">
        <f>penilaian!AF277</f>
        <v>0</v>
      </c>
      <c r="AH282" s="519">
        <f>penilaian!AG277</f>
        <v>0</v>
      </c>
      <c r="AI282" s="517">
        <f>penilaian!AH277</f>
        <v>0</v>
      </c>
      <c r="AJ282" s="520">
        <f>penilaian!AI277</f>
        <v>0</v>
      </c>
      <c r="AK282" s="517">
        <f>penilaian!AJ277</f>
        <v>180000</v>
      </c>
      <c r="AL282" s="517">
        <f>penilaian!AK277</f>
        <v>1188000</v>
      </c>
      <c r="AM282" s="517">
        <f>penilaian!AL277</f>
        <v>0</v>
      </c>
      <c r="AN282" s="517">
        <f>penilaian!AM277</f>
        <v>5050</v>
      </c>
      <c r="AO282" s="517">
        <f>penilaian!AN277</f>
        <v>156550</v>
      </c>
      <c r="AP282" s="517">
        <f>penilaian!AO277</f>
        <v>0</v>
      </c>
      <c r="AQ282" s="521">
        <f>penilaian!AP277</f>
        <v>0</v>
      </c>
      <c r="AR282" s="517">
        <f>penilaian!AQ277</f>
        <v>0</v>
      </c>
      <c r="AS282" s="517">
        <f>penilaian!AR277</f>
        <v>0</v>
      </c>
      <c r="AT282" s="517">
        <f>penilaian!AS277</f>
        <v>0</v>
      </c>
      <c r="AU282" s="517">
        <f>penilaian!AT277</f>
        <v>0</v>
      </c>
      <c r="AV282" s="517">
        <f>penilaian!AU277</f>
        <v>0</v>
      </c>
      <c r="AW282" s="521">
        <f>penilaian!AV277</f>
        <v>0</v>
      </c>
      <c r="AX282" s="521">
        <f>penilaian!AW277</f>
        <v>0</v>
      </c>
    </row>
    <row r="283" spans="1:50" ht="15.75">
      <c r="B283" s="157">
        <f>penilaian!A278</f>
        <v>0</v>
      </c>
      <c r="C283" s="172" t="str">
        <f>penilaian!B278</f>
        <v>b</v>
      </c>
      <c r="D283" s="492" t="str">
        <f>penilaian!C278</f>
        <v>Majalengka, 13-04-1981</v>
      </c>
      <c r="E283" s="172">
        <f>penilaian!D278</f>
        <v>0</v>
      </c>
      <c r="F283" s="171">
        <f>penilaian!E278</f>
        <v>0</v>
      </c>
      <c r="G283" s="205">
        <f>penilaian!F278</f>
        <v>0</v>
      </c>
      <c r="H283" s="61">
        <f>penilaian!G278</f>
        <v>0</v>
      </c>
      <c r="I283" s="61">
        <f>penilaian!H278</f>
        <v>0</v>
      </c>
      <c r="J283" s="202">
        <f>penilaian!I278</f>
        <v>0</v>
      </c>
      <c r="K283" s="157">
        <f>penilaian!J278</f>
        <v>0</v>
      </c>
      <c r="L283" s="182">
        <f>penilaian!K278</f>
        <v>0</v>
      </c>
      <c r="M283" s="186">
        <f>penilaian!L278</f>
        <v>0</v>
      </c>
      <c r="N283" s="187">
        <f>penilaian!M278</f>
        <v>0</v>
      </c>
      <c r="O283" s="61" t="str">
        <f>penilaian!N278</f>
        <v>b.</v>
      </c>
      <c r="P283" s="183" t="str">
        <f>penilaian!O278</f>
        <v>Sumur Bor</v>
      </c>
      <c r="Q283" s="516">
        <f>penilaian!P278</f>
        <v>1</v>
      </c>
      <c r="R283" s="516">
        <f>penilaian!Q278</f>
        <v>0</v>
      </c>
      <c r="S283" s="506">
        <f>penilaian!R278</f>
        <v>0</v>
      </c>
      <c r="T283" s="506">
        <f>penilaian!S278</f>
        <v>0</v>
      </c>
      <c r="U283" s="505">
        <f>penilaian!T278</f>
        <v>0</v>
      </c>
      <c r="V283" s="503">
        <f>penilaian!U278</f>
        <v>6</v>
      </c>
      <c r="W283" s="505" t="str">
        <f>penilaian!V278</f>
        <v>KERSEN</v>
      </c>
      <c r="X283" s="505">
        <f>penilaian!W278</f>
        <v>0</v>
      </c>
      <c r="Y283" s="505">
        <f>penilaian!X278</f>
        <v>0</v>
      </c>
      <c r="Z283" s="505">
        <f>penilaian!Y278</f>
        <v>973</v>
      </c>
      <c r="AA283" s="505">
        <f>penilaian!Z278</f>
        <v>973</v>
      </c>
      <c r="AB283" s="505">
        <f>penilaian!AA278</f>
        <v>0</v>
      </c>
      <c r="AC283" s="519">
        <f>penilaian!AB278</f>
        <v>0</v>
      </c>
      <c r="AD283" s="505">
        <f>penilaian!AC278</f>
        <v>0</v>
      </c>
      <c r="AE283" s="505">
        <f>penilaian!AD278</f>
        <v>0</v>
      </c>
      <c r="AF283" s="505">
        <f>penilaian!AE278</f>
        <v>0</v>
      </c>
      <c r="AG283" s="519">
        <f>penilaian!AF278</f>
        <v>0</v>
      </c>
      <c r="AH283" s="519">
        <f>penilaian!AG278</f>
        <v>0</v>
      </c>
      <c r="AI283" s="517">
        <f>penilaian!AH278</f>
        <v>0</v>
      </c>
      <c r="AJ283" s="520">
        <f>penilaian!AI278</f>
        <v>0</v>
      </c>
      <c r="AK283" s="517">
        <f>penilaian!AJ278</f>
        <v>2500000</v>
      </c>
      <c r="AL283" s="517">
        <f>penilaian!AK278</f>
        <v>1250000</v>
      </c>
      <c r="AM283" s="517">
        <f>penilaian!AL278</f>
        <v>0</v>
      </c>
      <c r="AN283" s="517">
        <f>penilaian!AM278</f>
        <v>8250</v>
      </c>
      <c r="AO283" s="517">
        <f>penilaian!AN278</f>
        <v>8027250</v>
      </c>
      <c r="AP283" s="517">
        <f>penilaian!AO278</f>
        <v>0</v>
      </c>
      <c r="AQ283" s="521">
        <f>penilaian!AP278</f>
        <v>0</v>
      </c>
      <c r="AR283" s="517">
        <f>penilaian!AQ278</f>
        <v>0</v>
      </c>
      <c r="AS283" s="517">
        <f>penilaian!AR278</f>
        <v>0</v>
      </c>
      <c r="AT283" s="517">
        <f>penilaian!AS278</f>
        <v>0</v>
      </c>
      <c r="AU283" s="517">
        <f>penilaian!AT278</f>
        <v>0</v>
      </c>
      <c r="AV283" s="517">
        <f>penilaian!AU278</f>
        <v>0</v>
      </c>
      <c r="AW283" s="521">
        <f>penilaian!AV278</f>
        <v>0</v>
      </c>
      <c r="AX283" s="521">
        <f>penilaian!AW278</f>
        <v>0</v>
      </c>
    </row>
    <row r="284" spans="1:50" ht="15.75">
      <c r="B284" s="157">
        <f>penilaian!A279</f>
        <v>0</v>
      </c>
      <c r="C284" s="172" t="str">
        <f>penilaian!B279</f>
        <v>c</v>
      </c>
      <c r="D284" s="492" t="str">
        <f>penilaian!C279</f>
        <v>Wiraswasta</v>
      </c>
      <c r="E284" s="172">
        <f>penilaian!D279</f>
        <v>0</v>
      </c>
      <c r="F284" s="171">
        <f>penilaian!E279</f>
        <v>0</v>
      </c>
      <c r="G284" s="205">
        <f>penilaian!F279</f>
        <v>0</v>
      </c>
      <c r="H284" s="61">
        <f>penilaian!G279</f>
        <v>0</v>
      </c>
      <c r="I284" s="61">
        <f>penilaian!H279</f>
        <v>0</v>
      </c>
      <c r="J284" s="202">
        <f>penilaian!I279</f>
        <v>0</v>
      </c>
      <c r="K284" s="157">
        <f>penilaian!J279</f>
        <v>0</v>
      </c>
      <c r="L284" s="182">
        <f>penilaian!K279</f>
        <v>0</v>
      </c>
      <c r="M284" s="186">
        <f>penilaian!L279</f>
        <v>0</v>
      </c>
      <c r="N284" s="187">
        <f>penilaian!M279</f>
        <v>0</v>
      </c>
      <c r="O284" s="61">
        <f>penilaian!N279</f>
        <v>0</v>
      </c>
      <c r="P284" s="183">
        <f>penilaian!O279</f>
        <v>0</v>
      </c>
      <c r="Q284" s="516">
        <f>penilaian!P279</f>
        <v>0</v>
      </c>
      <c r="R284" s="516">
        <f>penilaian!Q279</f>
        <v>0</v>
      </c>
      <c r="S284" s="505">
        <f>penilaian!R279</f>
        <v>0</v>
      </c>
      <c r="T284" s="505">
        <f>penilaian!S279</f>
        <v>0</v>
      </c>
      <c r="U284" s="505">
        <f>penilaian!T279</f>
        <v>0</v>
      </c>
      <c r="V284" s="503">
        <f>penilaian!U279</f>
        <v>7</v>
      </c>
      <c r="W284" s="505" t="str">
        <f>penilaian!V279</f>
        <v>TREMBEUSI</v>
      </c>
      <c r="X284" s="505">
        <f>penilaian!W279</f>
        <v>0</v>
      </c>
      <c r="Y284" s="505">
        <f>penilaian!X279</f>
        <v>25</v>
      </c>
      <c r="Z284" s="505">
        <f>penilaian!Y279</f>
        <v>0</v>
      </c>
      <c r="AA284" s="505">
        <f>penilaian!Z279</f>
        <v>25</v>
      </c>
      <c r="AB284" s="505">
        <f>penilaian!AA279</f>
        <v>0</v>
      </c>
      <c r="AC284" s="519">
        <f>penilaian!AB279</f>
        <v>0</v>
      </c>
      <c r="AD284" s="505">
        <f>penilaian!AC279</f>
        <v>0</v>
      </c>
      <c r="AE284" s="505">
        <f>penilaian!AD279</f>
        <v>0</v>
      </c>
      <c r="AF284" s="505">
        <f>penilaian!AE279</f>
        <v>0</v>
      </c>
      <c r="AG284" s="519">
        <f>penilaian!AF279</f>
        <v>0</v>
      </c>
      <c r="AH284" s="519">
        <f>penilaian!AG279</f>
        <v>0</v>
      </c>
      <c r="AI284" s="517">
        <f>penilaian!AH279</f>
        <v>0</v>
      </c>
      <c r="AJ284" s="520">
        <f>penilaian!AI279</f>
        <v>0</v>
      </c>
      <c r="AK284" s="517">
        <f>penilaian!AJ279</f>
        <v>0</v>
      </c>
      <c r="AL284" s="517">
        <f>penilaian!AK279</f>
        <v>0</v>
      </c>
      <c r="AM284" s="517">
        <f>penilaian!AL279</f>
        <v>0</v>
      </c>
      <c r="AN284" s="517">
        <f>penilaian!AM279</f>
        <v>13500</v>
      </c>
      <c r="AO284" s="517">
        <f>penilaian!AN279</f>
        <v>337500</v>
      </c>
      <c r="AP284" s="517">
        <f>penilaian!AO279</f>
        <v>0</v>
      </c>
      <c r="AQ284" s="521">
        <f>penilaian!AP279</f>
        <v>0</v>
      </c>
      <c r="AR284" s="517">
        <f>penilaian!AQ279</f>
        <v>0</v>
      </c>
      <c r="AS284" s="517">
        <f>penilaian!AR279</f>
        <v>0</v>
      </c>
      <c r="AT284" s="517">
        <f>penilaian!AS279</f>
        <v>0</v>
      </c>
      <c r="AU284" s="517">
        <f>penilaian!AT279</f>
        <v>0</v>
      </c>
      <c r="AV284" s="517">
        <f>penilaian!AU279</f>
        <v>0</v>
      </c>
      <c r="AW284" s="521">
        <f>penilaian!AV279</f>
        <v>0</v>
      </c>
      <c r="AX284" s="521">
        <f>penilaian!AW279</f>
        <v>0</v>
      </c>
    </row>
    <row r="285" spans="1:50" ht="47.25">
      <c r="B285" s="157">
        <f>penilaian!A280</f>
        <v>0</v>
      </c>
      <c r="C285" s="172" t="str">
        <f>penilaian!B280</f>
        <v>d</v>
      </c>
      <c r="D285" s="492" t="str">
        <f>penilaian!C280</f>
        <v>Blok Desa RT.6 RW.2 Desa Babakan Kec. Kertajati Kab. Majalengka</v>
      </c>
      <c r="E285" s="172">
        <f>penilaian!D280</f>
        <v>0</v>
      </c>
      <c r="F285" s="171">
        <f>penilaian!E280</f>
        <v>0</v>
      </c>
      <c r="G285" s="205">
        <f>penilaian!F280</f>
        <v>0</v>
      </c>
      <c r="H285" s="61">
        <f>penilaian!G280</f>
        <v>0</v>
      </c>
      <c r="I285" s="61">
        <f>penilaian!H280</f>
        <v>0</v>
      </c>
      <c r="J285" s="202">
        <f>penilaian!I280</f>
        <v>0</v>
      </c>
      <c r="K285" s="157">
        <f>penilaian!J280</f>
        <v>0</v>
      </c>
      <c r="L285" s="182">
        <f>penilaian!K280</f>
        <v>0</v>
      </c>
      <c r="M285" s="186">
        <f>penilaian!L280</f>
        <v>0</v>
      </c>
      <c r="N285" s="187">
        <f>penilaian!M280</f>
        <v>0</v>
      </c>
      <c r="O285" s="61">
        <f>penilaian!N280</f>
        <v>0</v>
      </c>
      <c r="P285" s="183" t="str">
        <f>penilaian!O280</f>
        <v>KOMAR</v>
      </c>
      <c r="Q285" s="516">
        <f>penilaian!P280</f>
        <v>0</v>
      </c>
      <c r="R285" s="516">
        <f>penilaian!Q280</f>
        <v>0</v>
      </c>
      <c r="S285" s="505">
        <f>penilaian!R280</f>
        <v>0</v>
      </c>
      <c r="T285" s="505">
        <f>penilaian!S280</f>
        <v>0</v>
      </c>
      <c r="U285" s="505">
        <f>penilaian!T280</f>
        <v>0</v>
      </c>
      <c r="V285" s="503">
        <f>penilaian!U280</f>
        <v>8</v>
      </c>
      <c r="W285" s="505" t="str">
        <f>penilaian!V280</f>
        <v>TERISI</v>
      </c>
      <c r="X285" s="505">
        <f>penilaian!W280</f>
        <v>0</v>
      </c>
      <c r="Y285" s="505">
        <f>penilaian!X280</f>
        <v>0</v>
      </c>
      <c r="Z285" s="505">
        <f>penilaian!Y280</f>
        <v>111</v>
      </c>
      <c r="AA285" s="505">
        <f>penilaian!Z280</f>
        <v>111</v>
      </c>
      <c r="AB285" s="505">
        <f>penilaian!AA280</f>
        <v>0</v>
      </c>
      <c r="AC285" s="519">
        <f>penilaian!AB280</f>
        <v>0</v>
      </c>
      <c r="AD285" s="505">
        <f>penilaian!AC280</f>
        <v>0</v>
      </c>
      <c r="AE285" s="505">
        <f>penilaian!AD280</f>
        <v>0</v>
      </c>
      <c r="AF285" s="505">
        <f>penilaian!AE280</f>
        <v>0</v>
      </c>
      <c r="AG285" s="519">
        <f>penilaian!AF280</f>
        <v>0</v>
      </c>
      <c r="AH285" s="519">
        <f>penilaian!AG280</f>
        <v>0</v>
      </c>
      <c r="AI285" s="517">
        <f>penilaian!AH280</f>
        <v>0</v>
      </c>
      <c r="AJ285" s="520">
        <f>penilaian!AI280</f>
        <v>0</v>
      </c>
      <c r="AK285" s="517">
        <f>penilaian!AJ280</f>
        <v>0</v>
      </c>
      <c r="AL285" s="517">
        <f>penilaian!AK280</f>
        <v>0</v>
      </c>
      <c r="AM285" s="517">
        <f>penilaian!AL280</f>
        <v>0</v>
      </c>
      <c r="AN285" s="517">
        <f>penilaian!AM280</f>
        <v>5800</v>
      </c>
      <c r="AO285" s="517">
        <f>penilaian!AN280</f>
        <v>643800</v>
      </c>
      <c r="AP285" s="517">
        <f>penilaian!AO280</f>
        <v>0</v>
      </c>
      <c r="AQ285" s="521">
        <f>penilaian!AP280</f>
        <v>0</v>
      </c>
      <c r="AR285" s="517">
        <f>penilaian!AQ280</f>
        <v>0</v>
      </c>
      <c r="AS285" s="517">
        <f>penilaian!AR280</f>
        <v>0</v>
      </c>
      <c r="AT285" s="517">
        <f>penilaian!AS280</f>
        <v>0</v>
      </c>
      <c r="AU285" s="517">
        <f>penilaian!AT280</f>
        <v>0</v>
      </c>
      <c r="AV285" s="517">
        <f>penilaian!AU280</f>
        <v>0</v>
      </c>
      <c r="AW285" s="521">
        <f>penilaian!AV280</f>
        <v>0</v>
      </c>
      <c r="AX285" s="521">
        <f>penilaian!AW280</f>
        <v>0</v>
      </c>
    </row>
    <row r="286" spans="1:50" ht="15.75">
      <c r="B286" s="157">
        <f>penilaian!A281</f>
        <v>0</v>
      </c>
      <c r="C286" s="172" t="str">
        <f>penilaian!B281</f>
        <v>e.</v>
      </c>
      <c r="D286" s="492" t="str">
        <f>penilaian!C281</f>
        <v>3210141304810001</v>
      </c>
      <c r="E286" s="172">
        <f>penilaian!D281</f>
        <v>0</v>
      </c>
      <c r="F286" s="171">
        <f>penilaian!E281</f>
        <v>0</v>
      </c>
      <c r="G286" s="205">
        <f>penilaian!F281</f>
        <v>0</v>
      </c>
      <c r="H286" s="61">
        <f>penilaian!G281</f>
        <v>0</v>
      </c>
      <c r="I286" s="61">
        <f>penilaian!H281</f>
        <v>0</v>
      </c>
      <c r="J286" s="202">
        <f>penilaian!I281</f>
        <v>0</v>
      </c>
      <c r="K286" s="157">
        <f>penilaian!J281</f>
        <v>0</v>
      </c>
      <c r="L286" s="182">
        <f>penilaian!K281</f>
        <v>0</v>
      </c>
      <c r="M286" s="186">
        <f>penilaian!L281</f>
        <v>0</v>
      </c>
      <c r="N286" s="187">
        <f>penilaian!M281</f>
        <v>0</v>
      </c>
      <c r="O286" s="61" t="str">
        <f>penilaian!N281</f>
        <v>a.</v>
      </c>
      <c r="P286" s="183" t="str">
        <f>penilaian!O281</f>
        <v>Saung Asbes</v>
      </c>
      <c r="Q286" s="516">
        <f>penilaian!P281</f>
        <v>0</v>
      </c>
      <c r="R286" s="516">
        <f>penilaian!Q281</f>
        <v>40.28</v>
      </c>
      <c r="S286" s="505">
        <f>penilaian!R281</f>
        <v>0</v>
      </c>
      <c r="T286" s="505">
        <f>penilaian!S281</f>
        <v>0</v>
      </c>
      <c r="U286" s="505">
        <f>penilaian!T281</f>
        <v>12</v>
      </c>
      <c r="V286" s="503">
        <f>penilaian!U281</f>
        <v>9</v>
      </c>
      <c r="W286" s="505" t="str">
        <f>penilaian!V281</f>
        <v>TURI</v>
      </c>
      <c r="X286" s="505">
        <f>penilaian!W281</f>
        <v>0</v>
      </c>
      <c r="Y286" s="505">
        <f>penilaian!X281</f>
        <v>0</v>
      </c>
      <c r="Z286" s="505">
        <f>penilaian!Y281</f>
        <v>49</v>
      </c>
      <c r="AA286" s="505">
        <f>penilaian!Z281</f>
        <v>49</v>
      </c>
      <c r="AB286" s="505">
        <f>penilaian!AA281</f>
        <v>0</v>
      </c>
      <c r="AC286" s="519">
        <f>penilaian!AB281</f>
        <v>0</v>
      </c>
      <c r="AD286" s="505">
        <f>penilaian!AC281</f>
        <v>0</v>
      </c>
      <c r="AE286" s="505">
        <f>penilaian!AD281</f>
        <v>0</v>
      </c>
      <c r="AF286" s="505">
        <f>penilaian!AE281</f>
        <v>0</v>
      </c>
      <c r="AG286" s="519">
        <f>penilaian!AF281</f>
        <v>0</v>
      </c>
      <c r="AH286" s="519">
        <f>penilaian!AG281</f>
        <v>0</v>
      </c>
      <c r="AI286" s="517">
        <f>penilaian!AH281</f>
        <v>0</v>
      </c>
      <c r="AJ286" s="520">
        <f>penilaian!AI281</f>
        <v>0</v>
      </c>
      <c r="AK286" s="517">
        <f>penilaian!AJ281</f>
        <v>180000</v>
      </c>
      <c r="AL286" s="517">
        <f>penilaian!AK281</f>
        <v>4350240</v>
      </c>
      <c r="AM286" s="517">
        <f>penilaian!AL281</f>
        <v>0</v>
      </c>
      <c r="AN286" s="517">
        <f>penilaian!AM281</f>
        <v>2750</v>
      </c>
      <c r="AO286" s="517">
        <f>penilaian!AN281</f>
        <v>134750</v>
      </c>
      <c r="AP286" s="517">
        <f>penilaian!AO281</f>
        <v>0</v>
      </c>
      <c r="AQ286" s="521">
        <f>penilaian!AP281</f>
        <v>0</v>
      </c>
      <c r="AR286" s="517">
        <f>penilaian!AQ281</f>
        <v>0</v>
      </c>
      <c r="AS286" s="517">
        <f>penilaian!AR281</f>
        <v>0</v>
      </c>
      <c r="AT286" s="517">
        <f>penilaian!AS281</f>
        <v>0</v>
      </c>
      <c r="AU286" s="517">
        <f>penilaian!AT281</f>
        <v>0</v>
      </c>
      <c r="AV286" s="517">
        <f>penilaian!AU281</f>
        <v>0</v>
      </c>
      <c r="AW286" s="521">
        <f>penilaian!AV281</f>
        <v>0</v>
      </c>
      <c r="AX286" s="521">
        <f>penilaian!AW281</f>
        <v>0</v>
      </c>
    </row>
    <row r="287" spans="1:50" ht="15.75">
      <c r="B287" s="157">
        <f>penilaian!A282</f>
        <v>0</v>
      </c>
      <c r="C287" s="172">
        <f>penilaian!B282</f>
        <v>0</v>
      </c>
      <c r="D287" s="492">
        <f>penilaian!C282</f>
        <v>0</v>
      </c>
      <c r="E287" s="172">
        <f>penilaian!D282</f>
        <v>0</v>
      </c>
      <c r="F287" s="171">
        <f>penilaian!E282</f>
        <v>0</v>
      </c>
      <c r="G287" s="205">
        <f>penilaian!F282</f>
        <v>0</v>
      </c>
      <c r="H287" s="61">
        <f>penilaian!G282</f>
        <v>0</v>
      </c>
      <c r="I287" s="61">
        <f>penilaian!H282</f>
        <v>0</v>
      </c>
      <c r="J287" s="202">
        <f>penilaian!I282</f>
        <v>0</v>
      </c>
      <c r="K287" s="157">
        <f>penilaian!J282</f>
        <v>0</v>
      </c>
      <c r="L287" s="182">
        <f>penilaian!K282</f>
        <v>0</v>
      </c>
      <c r="M287" s="186">
        <f>penilaian!L282</f>
        <v>0</v>
      </c>
      <c r="N287" s="187">
        <f>penilaian!M282</f>
        <v>0</v>
      </c>
      <c r="O287" s="61">
        <f>penilaian!N282</f>
        <v>0</v>
      </c>
      <c r="P287" s="183">
        <f>penilaian!O282</f>
        <v>0</v>
      </c>
      <c r="Q287" s="516">
        <f>penilaian!P282</f>
        <v>0</v>
      </c>
      <c r="R287" s="516">
        <f>penilaian!Q282</f>
        <v>0</v>
      </c>
      <c r="S287" s="505">
        <f>penilaian!R282</f>
        <v>0</v>
      </c>
      <c r="T287" s="505">
        <f>penilaian!S282</f>
        <v>0</v>
      </c>
      <c r="U287" s="505">
        <f>penilaian!T282</f>
        <v>0</v>
      </c>
      <c r="V287" s="503">
        <f>penilaian!U282</f>
        <v>10</v>
      </c>
      <c r="W287" s="505" t="str">
        <f>penilaian!V282</f>
        <v>GEMPOL</v>
      </c>
      <c r="X287" s="505">
        <f>penilaian!W282</f>
        <v>0</v>
      </c>
      <c r="Y287" s="505">
        <f>penilaian!X282</f>
        <v>17</v>
      </c>
      <c r="Z287" s="505">
        <f>penilaian!Y282</f>
        <v>0</v>
      </c>
      <c r="AA287" s="505">
        <f>penilaian!Z282</f>
        <v>17</v>
      </c>
      <c r="AB287" s="505">
        <f>penilaian!AA282</f>
        <v>0</v>
      </c>
      <c r="AC287" s="519">
        <f>penilaian!AB282</f>
        <v>0</v>
      </c>
      <c r="AD287" s="505">
        <f>penilaian!AC282</f>
        <v>0</v>
      </c>
      <c r="AE287" s="505">
        <f>penilaian!AD282</f>
        <v>0</v>
      </c>
      <c r="AF287" s="505">
        <f>penilaian!AE282</f>
        <v>0</v>
      </c>
      <c r="AG287" s="519">
        <f>penilaian!AF282</f>
        <v>0</v>
      </c>
      <c r="AH287" s="519">
        <f>penilaian!AG282</f>
        <v>0</v>
      </c>
      <c r="AI287" s="517">
        <f>penilaian!AH282</f>
        <v>0</v>
      </c>
      <c r="AJ287" s="520">
        <f>penilaian!AI282</f>
        <v>0</v>
      </c>
      <c r="AK287" s="517">
        <f>penilaian!AJ282</f>
        <v>0</v>
      </c>
      <c r="AL287" s="517">
        <f>penilaian!AK282</f>
        <v>0</v>
      </c>
      <c r="AM287" s="517">
        <f>penilaian!AL282</f>
        <v>0</v>
      </c>
      <c r="AN287" s="517">
        <f>penilaian!AM282</f>
        <v>6750</v>
      </c>
      <c r="AO287" s="517">
        <f>penilaian!AN282</f>
        <v>114750</v>
      </c>
      <c r="AP287" s="517">
        <f>penilaian!AO282</f>
        <v>0</v>
      </c>
      <c r="AQ287" s="521">
        <f>penilaian!AP282</f>
        <v>0</v>
      </c>
      <c r="AR287" s="517">
        <f>penilaian!AQ282</f>
        <v>0</v>
      </c>
      <c r="AS287" s="517">
        <f>penilaian!AR282</f>
        <v>0</v>
      </c>
      <c r="AT287" s="517">
        <f>penilaian!AS282</f>
        <v>0</v>
      </c>
      <c r="AU287" s="517">
        <f>penilaian!AT282</f>
        <v>0</v>
      </c>
      <c r="AV287" s="517">
        <f>penilaian!AU282</f>
        <v>0</v>
      </c>
      <c r="AW287" s="521">
        <f>penilaian!AV282</f>
        <v>0</v>
      </c>
      <c r="AX287" s="521">
        <f>penilaian!AW282</f>
        <v>0</v>
      </c>
    </row>
    <row r="288" spans="1:50" ht="15.75">
      <c r="B288" s="157">
        <f>penilaian!A283</f>
        <v>0</v>
      </c>
      <c r="C288" s="172">
        <f>penilaian!B283</f>
        <v>0</v>
      </c>
      <c r="D288" s="492">
        <f>penilaian!C283</f>
        <v>0</v>
      </c>
      <c r="E288" s="172">
        <f>penilaian!D283</f>
        <v>0</v>
      </c>
      <c r="F288" s="171">
        <f>penilaian!E283</f>
        <v>0</v>
      </c>
      <c r="G288" s="205">
        <f>penilaian!F283</f>
        <v>0</v>
      </c>
      <c r="H288" s="61">
        <f>penilaian!G283</f>
        <v>0</v>
      </c>
      <c r="I288" s="61">
        <f>penilaian!H283</f>
        <v>0</v>
      </c>
      <c r="J288" s="202">
        <f>penilaian!I283</f>
        <v>0</v>
      </c>
      <c r="K288" s="157">
        <f>penilaian!J283</f>
        <v>0</v>
      </c>
      <c r="L288" s="182">
        <f>penilaian!K283</f>
        <v>0</v>
      </c>
      <c r="M288" s="186">
        <f>penilaian!L283</f>
        <v>0</v>
      </c>
      <c r="N288" s="187">
        <f>penilaian!M283</f>
        <v>0</v>
      </c>
      <c r="O288" s="61">
        <f>penilaian!N283</f>
        <v>0</v>
      </c>
      <c r="P288" s="183">
        <f>penilaian!O283</f>
        <v>0</v>
      </c>
      <c r="Q288" s="516">
        <f>penilaian!P283</f>
        <v>0</v>
      </c>
      <c r="R288" s="516">
        <f>penilaian!Q283</f>
        <v>0</v>
      </c>
      <c r="S288" s="505">
        <f>penilaian!R283</f>
        <v>0</v>
      </c>
      <c r="T288" s="505">
        <f>penilaian!S283</f>
        <v>0</v>
      </c>
      <c r="U288" s="505">
        <f>penilaian!T283</f>
        <v>0</v>
      </c>
      <c r="V288" s="503">
        <f>penilaian!U283</f>
        <v>0</v>
      </c>
      <c r="W288" s="505" t="str">
        <f>penilaian!V283</f>
        <v>GEMPOL</v>
      </c>
      <c r="X288" s="505">
        <f>penilaian!W283</f>
        <v>0</v>
      </c>
      <c r="Y288" s="505">
        <f>penilaian!X283</f>
        <v>0</v>
      </c>
      <c r="Z288" s="505">
        <f>penilaian!Y283</f>
        <v>130</v>
      </c>
      <c r="AA288" s="505">
        <f>penilaian!Z283</f>
        <v>0</v>
      </c>
      <c r="AB288" s="505">
        <f>penilaian!AA283</f>
        <v>0</v>
      </c>
      <c r="AC288" s="519">
        <f>penilaian!AB283</f>
        <v>0</v>
      </c>
      <c r="AD288" s="505">
        <f>penilaian!AC283</f>
        <v>0</v>
      </c>
      <c r="AE288" s="505">
        <f>penilaian!AD283</f>
        <v>0</v>
      </c>
      <c r="AF288" s="505">
        <f>penilaian!AE283</f>
        <v>0</v>
      </c>
      <c r="AG288" s="519">
        <f>penilaian!AF283</f>
        <v>0</v>
      </c>
      <c r="AH288" s="519">
        <f>penilaian!AG283</f>
        <v>0</v>
      </c>
      <c r="AI288" s="517">
        <f>penilaian!AH283</f>
        <v>0</v>
      </c>
      <c r="AJ288" s="520">
        <f>penilaian!AI283</f>
        <v>0</v>
      </c>
      <c r="AK288" s="517">
        <f>penilaian!AJ283</f>
        <v>0</v>
      </c>
      <c r="AL288" s="517">
        <f>penilaian!AK283</f>
        <v>0</v>
      </c>
      <c r="AM288" s="517">
        <f>penilaian!AL283</f>
        <v>0</v>
      </c>
      <c r="AN288" s="517">
        <f>penilaian!AM283</f>
        <v>22500</v>
      </c>
      <c r="AO288" s="517">
        <f>penilaian!AN283</f>
        <v>2925000</v>
      </c>
      <c r="AP288" s="517">
        <f>penilaian!AO283</f>
        <v>0</v>
      </c>
      <c r="AQ288" s="521">
        <f>penilaian!AP283</f>
        <v>0</v>
      </c>
      <c r="AR288" s="517">
        <f>penilaian!AQ283</f>
        <v>0</v>
      </c>
      <c r="AS288" s="517">
        <f>penilaian!AR283</f>
        <v>0</v>
      </c>
      <c r="AT288" s="517">
        <f>penilaian!AS283</f>
        <v>0</v>
      </c>
      <c r="AU288" s="517">
        <f>penilaian!AT283</f>
        <v>0</v>
      </c>
      <c r="AV288" s="517">
        <f>penilaian!AU283</f>
        <v>0</v>
      </c>
      <c r="AW288" s="521">
        <f>penilaian!AV283</f>
        <v>0</v>
      </c>
      <c r="AX288" s="521">
        <f>penilaian!AW283</f>
        <v>0</v>
      </c>
    </row>
    <row r="289" spans="2:50" ht="15.75">
      <c r="B289" s="157">
        <f>penilaian!A284</f>
        <v>0</v>
      </c>
      <c r="C289" s="172">
        <f>penilaian!B284</f>
        <v>0</v>
      </c>
      <c r="D289" s="492">
        <f>penilaian!C284</f>
        <v>0</v>
      </c>
      <c r="E289" s="172">
        <f>penilaian!D284</f>
        <v>0</v>
      </c>
      <c r="F289" s="171">
        <f>penilaian!E284</f>
        <v>0</v>
      </c>
      <c r="G289" s="205">
        <f>penilaian!F284</f>
        <v>0</v>
      </c>
      <c r="H289" s="61">
        <f>penilaian!G284</f>
        <v>0</v>
      </c>
      <c r="I289" s="61">
        <f>penilaian!H284</f>
        <v>0</v>
      </c>
      <c r="J289" s="202">
        <f>penilaian!I284</f>
        <v>0</v>
      </c>
      <c r="K289" s="157">
        <f>penilaian!J284</f>
        <v>0</v>
      </c>
      <c r="L289" s="182">
        <f>penilaian!K284</f>
        <v>0</v>
      </c>
      <c r="M289" s="186">
        <f>penilaian!L284</f>
        <v>0</v>
      </c>
      <c r="N289" s="187">
        <f>penilaian!M284</f>
        <v>0</v>
      </c>
      <c r="O289" s="61">
        <f>penilaian!N284</f>
        <v>0</v>
      </c>
      <c r="P289" s="183">
        <f>penilaian!O284</f>
        <v>0</v>
      </c>
      <c r="Q289" s="516">
        <f>penilaian!P284</f>
        <v>0</v>
      </c>
      <c r="R289" s="516">
        <f>penilaian!Q284</f>
        <v>0</v>
      </c>
      <c r="S289" s="505" t="str">
        <f>penilaian!R284</f>
        <v>b.</v>
      </c>
      <c r="T289" s="505" t="str">
        <f>penilaian!S284</f>
        <v>Musiman</v>
      </c>
      <c r="U289" s="505">
        <f>penilaian!T284</f>
        <v>0</v>
      </c>
      <c r="V289" s="503">
        <f>penilaian!U284</f>
        <v>1</v>
      </c>
      <c r="W289" s="505" t="str">
        <f>penilaian!V284</f>
        <v>Mangga</v>
      </c>
      <c r="X289" s="505">
        <f>penilaian!W284</f>
        <v>15</v>
      </c>
      <c r="Y289" s="505">
        <f>penilaian!X284</f>
        <v>0</v>
      </c>
      <c r="Z289" s="505">
        <f>penilaian!Y284</f>
        <v>0</v>
      </c>
      <c r="AA289" s="505">
        <f>penilaian!Z284</f>
        <v>15</v>
      </c>
      <c r="AB289" s="505">
        <f>penilaian!AA284</f>
        <v>0</v>
      </c>
      <c r="AC289" s="519">
        <f>penilaian!AB284</f>
        <v>0</v>
      </c>
      <c r="AD289" s="505">
        <f>penilaian!AC284</f>
        <v>0</v>
      </c>
      <c r="AE289" s="505">
        <f>penilaian!AD284</f>
        <v>0</v>
      </c>
      <c r="AF289" s="505">
        <f>penilaian!AE284</f>
        <v>0</v>
      </c>
      <c r="AG289" s="519">
        <f>penilaian!AF284</f>
        <v>0</v>
      </c>
      <c r="AH289" s="519">
        <f>penilaian!AG284</f>
        <v>0</v>
      </c>
      <c r="AI289" s="517">
        <f>penilaian!AH284</f>
        <v>0</v>
      </c>
      <c r="AJ289" s="520">
        <f>penilaian!AI284</f>
        <v>0</v>
      </c>
      <c r="AK289" s="517">
        <f>penilaian!AJ284</f>
        <v>0</v>
      </c>
      <c r="AL289" s="517">
        <f>penilaian!AK284</f>
        <v>0</v>
      </c>
      <c r="AM289" s="517">
        <f>penilaian!AL284</f>
        <v>0</v>
      </c>
      <c r="AN289" s="517">
        <f>penilaian!AM284</f>
        <v>350000</v>
      </c>
      <c r="AO289" s="517">
        <f>penilaian!AN284</f>
        <v>5250000</v>
      </c>
      <c r="AP289" s="517">
        <f>penilaian!AO284</f>
        <v>0</v>
      </c>
      <c r="AQ289" s="521">
        <f>penilaian!AP284</f>
        <v>0</v>
      </c>
      <c r="AR289" s="517">
        <f>penilaian!AQ284</f>
        <v>0</v>
      </c>
      <c r="AS289" s="517">
        <f>penilaian!AR284</f>
        <v>0</v>
      </c>
      <c r="AT289" s="517">
        <f>penilaian!AS284</f>
        <v>0</v>
      </c>
      <c r="AU289" s="517">
        <f>penilaian!AT284</f>
        <v>0</v>
      </c>
      <c r="AV289" s="517">
        <f>penilaian!AU284</f>
        <v>0</v>
      </c>
      <c r="AW289" s="521">
        <f>penilaian!AV284</f>
        <v>0</v>
      </c>
      <c r="AX289" s="521">
        <f>penilaian!AW284</f>
        <v>0</v>
      </c>
    </row>
    <row r="290" spans="2:50" ht="15.75">
      <c r="B290" s="157">
        <f>penilaian!A285</f>
        <v>0</v>
      </c>
      <c r="C290" s="172">
        <f>penilaian!B285</f>
        <v>0</v>
      </c>
      <c r="D290" s="492">
        <f>penilaian!C285</f>
        <v>0</v>
      </c>
      <c r="E290" s="172">
        <f>penilaian!D285</f>
        <v>0</v>
      </c>
      <c r="F290" s="171">
        <f>penilaian!E285</f>
        <v>0</v>
      </c>
      <c r="G290" s="205">
        <f>penilaian!F285</f>
        <v>0</v>
      </c>
      <c r="H290" s="61">
        <f>penilaian!G285</f>
        <v>0</v>
      </c>
      <c r="I290" s="61">
        <f>penilaian!H285</f>
        <v>0</v>
      </c>
      <c r="J290" s="202">
        <f>penilaian!I285</f>
        <v>0</v>
      </c>
      <c r="K290" s="157">
        <f>penilaian!J285</f>
        <v>0</v>
      </c>
      <c r="L290" s="182">
        <f>penilaian!K285</f>
        <v>0</v>
      </c>
      <c r="M290" s="186">
        <f>penilaian!L285</f>
        <v>0</v>
      </c>
      <c r="N290" s="187">
        <f>penilaian!M285</f>
        <v>0</v>
      </c>
      <c r="O290" s="61">
        <f>penilaian!N285</f>
        <v>0</v>
      </c>
      <c r="P290" s="183">
        <f>penilaian!O285</f>
        <v>0</v>
      </c>
      <c r="Q290" s="516">
        <f>penilaian!P285</f>
        <v>0</v>
      </c>
      <c r="R290" s="516">
        <f>penilaian!Q285</f>
        <v>0</v>
      </c>
      <c r="S290" s="505">
        <f>penilaian!R285</f>
        <v>0</v>
      </c>
      <c r="T290" s="505">
        <f>penilaian!S285</f>
        <v>0</v>
      </c>
      <c r="U290" s="505">
        <f>penilaian!T285</f>
        <v>0</v>
      </c>
      <c r="V290" s="503">
        <f>penilaian!U285</f>
        <v>0</v>
      </c>
      <c r="W290" s="505" t="str">
        <f>penilaian!V285</f>
        <v>Mangga</v>
      </c>
      <c r="X290" s="505">
        <f>penilaian!W285</f>
        <v>0</v>
      </c>
      <c r="Y290" s="505">
        <f>penilaian!X285</f>
        <v>250</v>
      </c>
      <c r="Z290" s="505">
        <f>penilaian!Y285</f>
        <v>0</v>
      </c>
      <c r="AA290" s="505">
        <f>penilaian!Z285</f>
        <v>0</v>
      </c>
      <c r="AB290" s="505">
        <f>penilaian!AA285</f>
        <v>0</v>
      </c>
      <c r="AC290" s="519">
        <f>penilaian!AB285</f>
        <v>0</v>
      </c>
      <c r="AD290" s="505">
        <f>penilaian!AC285</f>
        <v>0</v>
      </c>
      <c r="AE290" s="505">
        <f>penilaian!AD285</f>
        <v>0</v>
      </c>
      <c r="AF290" s="505">
        <f>penilaian!AE285</f>
        <v>0</v>
      </c>
      <c r="AG290" s="519">
        <f>penilaian!AF285</f>
        <v>0</v>
      </c>
      <c r="AH290" s="519">
        <f>penilaian!AG285</f>
        <v>0</v>
      </c>
      <c r="AI290" s="517">
        <f>penilaian!AH285</f>
        <v>0</v>
      </c>
      <c r="AJ290" s="520">
        <f>penilaian!AI285</f>
        <v>0</v>
      </c>
      <c r="AK290" s="517">
        <f>penilaian!AJ285</f>
        <v>0</v>
      </c>
      <c r="AL290" s="517">
        <f>penilaian!AK285</f>
        <v>0</v>
      </c>
      <c r="AM290" s="517">
        <f>penilaian!AL285</f>
        <v>0</v>
      </c>
      <c r="AN290" s="517">
        <f>penilaian!AM285</f>
        <v>231000</v>
      </c>
      <c r="AO290" s="517">
        <f>penilaian!AN285</f>
        <v>57750000</v>
      </c>
      <c r="AP290" s="517">
        <f>penilaian!AO285</f>
        <v>0</v>
      </c>
      <c r="AQ290" s="521">
        <f>penilaian!AP285</f>
        <v>0</v>
      </c>
      <c r="AR290" s="517">
        <f>penilaian!AQ285</f>
        <v>0</v>
      </c>
      <c r="AS290" s="517">
        <f>penilaian!AR285</f>
        <v>0</v>
      </c>
      <c r="AT290" s="517">
        <f>penilaian!AS285</f>
        <v>0</v>
      </c>
      <c r="AU290" s="517">
        <f>penilaian!AT285</f>
        <v>0</v>
      </c>
      <c r="AV290" s="517">
        <f>penilaian!AU285</f>
        <v>0</v>
      </c>
      <c r="AW290" s="521">
        <f>penilaian!AV285</f>
        <v>0</v>
      </c>
      <c r="AX290" s="521">
        <f>penilaian!AW285</f>
        <v>0</v>
      </c>
    </row>
    <row r="291" spans="2:50" ht="15.75">
      <c r="B291" s="157">
        <f>penilaian!A286</f>
        <v>0</v>
      </c>
      <c r="C291" s="172">
        <f>penilaian!B286</f>
        <v>0</v>
      </c>
      <c r="D291" s="492">
        <f>penilaian!C286</f>
        <v>0</v>
      </c>
      <c r="E291" s="172">
        <f>penilaian!D286</f>
        <v>0</v>
      </c>
      <c r="F291" s="171">
        <f>penilaian!E286</f>
        <v>0</v>
      </c>
      <c r="G291" s="205">
        <f>penilaian!F286</f>
        <v>0</v>
      </c>
      <c r="H291" s="61">
        <f>penilaian!G286</f>
        <v>0</v>
      </c>
      <c r="I291" s="61">
        <f>penilaian!H286</f>
        <v>0</v>
      </c>
      <c r="J291" s="202">
        <f>penilaian!I286</f>
        <v>0</v>
      </c>
      <c r="K291" s="157">
        <f>penilaian!J286</f>
        <v>0</v>
      </c>
      <c r="L291" s="182">
        <f>penilaian!K286</f>
        <v>0</v>
      </c>
      <c r="M291" s="186">
        <f>penilaian!L286</f>
        <v>0</v>
      </c>
      <c r="N291" s="187">
        <f>penilaian!M286</f>
        <v>0</v>
      </c>
      <c r="O291" s="61">
        <f>penilaian!N286</f>
        <v>0</v>
      </c>
      <c r="P291" s="183">
        <f>penilaian!O286</f>
        <v>0</v>
      </c>
      <c r="Q291" s="516">
        <f>penilaian!P286</f>
        <v>0</v>
      </c>
      <c r="R291" s="516">
        <f>penilaian!Q286</f>
        <v>0</v>
      </c>
      <c r="S291" s="505">
        <f>penilaian!R286</f>
        <v>0</v>
      </c>
      <c r="T291" s="505">
        <f>penilaian!S286</f>
        <v>0</v>
      </c>
      <c r="U291" s="505">
        <f>penilaian!T286</f>
        <v>0</v>
      </c>
      <c r="V291" s="503">
        <f>penilaian!U286</f>
        <v>0</v>
      </c>
      <c r="W291" s="505" t="str">
        <f>penilaian!V286</f>
        <v>Mangga</v>
      </c>
      <c r="X291" s="505">
        <f>penilaian!W286</f>
        <v>0</v>
      </c>
      <c r="Y291" s="505">
        <f>penilaian!X286</f>
        <v>0</v>
      </c>
      <c r="Z291" s="505">
        <f>penilaian!Y286</f>
        <v>500</v>
      </c>
      <c r="AA291" s="505">
        <f>penilaian!Z286</f>
        <v>0</v>
      </c>
      <c r="AB291" s="505">
        <f>penilaian!AA286</f>
        <v>0</v>
      </c>
      <c r="AC291" s="519">
        <f>penilaian!AB286</f>
        <v>0</v>
      </c>
      <c r="AD291" s="505">
        <f>penilaian!AC286</f>
        <v>0</v>
      </c>
      <c r="AE291" s="505">
        <f>penilaian!AD286</f>
        <v>0</v>
      </c>
      <c r="AF291" s="505">
        <f>penilaian!AE286</f>
        <v>0</v>
      </c>
      <c r="AG291" s="519">
        <f>penilaian!AF286</f>
        <v>0</v>
      </c>
      <c r="AH291" s="519">
        <f>penilaian!AG286</f>
        <v>0</v>
      </c>
      <c r="AI291" s="517">
        <f>penilaian!AH286</f>
        <v>0</v>
      </c>
      <c r="AJ291" s="520">
        <f>penilaian!AI286</f>
        <v>0</v>
      </c>
      <c r="AK291" s="517">
        <f>penilaian!AJ286</f>
        <v>0</v>
      </c>
      <c r="AL291" s="517">
        <f>penilaian!AK286</f>
        <v>0</v>
      </c>
      <c r="AM291" s="517">
        <f>penilaian!AL286</f>
        <v>0</v>
      </c>
      <c r="AN291" s="517">
        <f>penilaian!AM286</f>
        <v>115500</v>
      </c>
      <c r="AO291" s="517">
        <f>penilaian!AN286</f>
        <v>57750000</v>
      </c>
      <c r="AP291" s="517">
        <f>penilaian!AO286</f>
        <v>0</v>
      </c>
      <c r="AQ291" s="521">
        <f>penilaian!AP286</f>
        <v>0</v>
      </c>
      <c r="AR291" s="517">
        <f>penilaian!AQ286</f>
        <v>0</v>
      </c>
      <c r="AS291" s="517">
        <f>penilaian!AR286</f>
        <v>0</v>
      </c>
      <c r="AT291" s="517">
        <f>penilaian!AS286</f>
        <v>0</v>
      </c>
      <c r="AU291" s="517">
        <f>penilaian!AT286</f>
        <v>0</v>
      </c>
      <c r="AV291" s="517">
        <f>penilaian!AU286</f>
        <v>0</v>
      </c>
      <c r="AW291" s="521">
        <f>penilaian!AV286</f>
        <v>0</v>
      </c>
      <c r="AX291" s="521">
        <f>penilaian!AW286</f>
        <v>0</v>
      </c>
    </row>
    <row r="292" spans="2:50" ht="15.75">
      <c r="B292" s="157">
        <f>penilaian!A287</f>
        <v>0</v>
      </c>
      <c r="C292" s="172">
        <f>penilaian!B287</f>
        <v>0</v>
      </c>
      <c r="D292" s="492">
        <f>penilaian!C287</f>
        <v>0</v>
      </c>
      <c r="E292" s="172">
        <f>penilaian!D287</f>
        <v>0</v>
      </c>
      <c r="F292" s="171">
        <f>penilaian!E287</f>
        <v>0</v>
      </c>
      <c r="G292" s="205">
        <f>penilaian!F287</f>
        <v>0</v>
      </c>
      <c r="H292" s="61">
        <f>penilaian!G287</f>
        <v>0</v>
      </c>
      <c r="I292" s="61">
        <f>penilaian!H287</f>
        <v>0</v>
      </c>
      <c r="J292" s="202">
        <f>penilaian!I287</f>
        <v>0</v>
      </c>
      <c r="K292" s="157">
        <f>penilaian!J287</f>
        <v>0</v>
      </c>
      <c r="L292" s="182">
        <f>penilaian!K287</f>
        <v>0</v>
      </c>
      <c r="M292" s="186">
        <f>penilaian!L287</f>
        <v>0</v>
      </c>
      <c r="N292" s="187">
        <f>penilaian!M287</f>
        <v>0</v>
      </c>
      <c r="O292" s="61">
        <f>penilaian!N287</f>
        <v>0</v>
      </c>
      <c r="P292" s="183">
        <f>penilaian!O287</f>
        <v>0</v>
      </c>
      <c r="Q292" s="516">
        <f>penilaian!P287</f>
        <v>0</v>
      </c>
      <c r="R292" s="516">
        <f>penilaian!Q287</f>
        <v>0</v>
      </c>
      <c r="S292" s="505">
        <f>penilaian!R287</f>
        <v>0</v>
      </c>
      <c r="T292" s="505">
        <f>penilaian!S287</f>
        <v>0</v>
      </c>
      <c r="U292" s="505">
        <f>penilaian!T287</f>
        <v>0</v>
      </c>
      <c r="V292" s="503">
        <f>penilaian!U287</f>
        <v>2</v>
      </c>
      <c r="W292" s="505" t="str">
        <f>penilaian!V287</f>
        <v>Cabe</v>
      </c>
      <c r="X292" s="505">
        <f>penilaian!W287</f>
        <v>900</v>
      </c>
      <c r="Y292" s="505">
        <f>penilaian!X287</f>
        <v>0</v>
      </c>
      <c r="Z292" s="505">
        <f>penilaian!Y287</f>
        <v>0</v>
      </c>
      <c r="AA292" s="505">
        <f>penilaian!Z287</f>
        <v>900</v>
      </c>
      <c r="AB292" s="505">
        <f>penilaian!AA287</f>
        <v>0</v>
      </c>
      <c r="AC292" s="519">
        <f>penilaian!AB287</f>
        <v>0</v>
      </c>
      <c r="AD292" s="505">
        <f>penilaian!AC287</f>
        <v>0</v>
      </c>
      <c r="AE292" s="505">
        <f>penilaian!AD287</f>
        <v>0</v>
      </c>
      <c r="AF292" s="505">
        <f>penilaian!AE287</f>
        <v>0</v>
      </c>
      <c r="AG292" s="519">
        <f>penilaian!AF287</f>
        <v>0</v>
      </c>
      <c r="AH292" s="519">
        <f>penilaian!AG287</f>
        <v>0</v>
      </c>
      <c r="AI292" s="517">
        <f>penilaian!AH287</f>
        <v>0</v>
      </c>
      <c r="AJ292" s="520">
        <f>penilaian!AI287</f>
        <v>0</v>
      </c>
      <c r="AK292" s="517">
        <f>penilaian!AJ287</f>
        <v>0</v>
      </c>
      <c r="AL292" s="517">
        <f>penilaian!AK287</f>
        <v>0</v>
      </c>
      <c r="AM292" s="517">
        <f>penilaian!AL287</f>
        <v>0</v>
      </c>
      <c r="AN292" s="517">
        <f>penilaian!AM287</f>
        <v>4800</v>
      </c>
      <c r="AO292" s="517">
        <f>penilaian!AN287</f>
        <v>4320000</v>
      </c>
      <c r="AP292" s="517">
        <f>penilaian!AO287</f>
        <v>0</v>
      </c>
      <c r="AQ292" s="521">
        <f>penilaian!AP287</f>
        <v>0</v>
      </c>
      <c r="AR292" s="517">
        <f>penilaian!AQ287</f>
        <v>0</v>
      </c>
      <c r="AS292" s="517">
        <f>penilaian!AR287</f>
        <v>0</v>
      </c>
      <c r="AT292" s="517">
        <f>penilaian!AS287</f>
        <v>0</v>
      </c>
      <c r="AU292" s="517">
        <f>penilaian!AT287</f>
        <v>0</v>
      </c>
      <c r="AV292" s="517">
        <f>penilaian!AU287</f>
        <v>0</v>
      </c>
      <c r="AW292" s="521">
        <f>penilaian!AV287</f>
        <v>0</v>
      </c>
      <c r="AX292" s="521">
        <f>penilaian!AW287</f>
        <v>0</v>
      </c>
    </row>
    <row r="293" spans="2:50" ht="15.75">
      <c r="B293" s="157">
        <f>penilaian!A288</f>
        <v>0</v>
      </c>
      <c r="C293" s="172">
        <f>penilaian!B288</f>
        <v>0</v>
      </c>
      <c r="D293" s="492">
        <f>penilaian!C288</f>
        <v>0</v>
      </c>
      <c r="E293" s="172">
        <f>penilaian!D288</f>
        <v>0</v>
      </c>
      <c r="F293" s="171">
        <f>penilaian!E288</f>
        <v>0</v>
      </c>
      <c r="G293" s="205">
        <f>penilaian!F288</f>
        <v>0</v>
      </c>
      <c r="H293" s="61">
        <f>penilaian!G288</f>
        <v>0</v>
      </c>
      <c r="I293" s="61">
        <f>penilaian!H288</f>
        <v>0</v>
      </c>
      <c r="J293" s="202">
        <f>penilaian!I288</f>
        <v>0</v>
      </c>
      <c r="K293" s="157">
        <f>penilaian!J288</f>
        <v>0</v>
      </c>
      <c r="L293" s="182">
        <f>penilaian!K288</f>
        <v>0</v>
      </c>
      <c r="M293" s="186">
        <f>penilaian!L288</f>
        <v>0</v>
      </c>
      <c r="N293" s="187">
        <f>penilaian!M288</f>
        <v>0</v>
      </c>
      <c r="O293" s="61">
        <f>penilaian!N288</f>
        <v>0</v>
      </c>
      <c r="P293" s="183">
        <f>penilaian!O288</f>
        <v>0</v>
      </c>
      <c r="Q293" s="516">
        <f>penilaian!P288</f>
        <v>0</v>
      </c>
      <c r="R293" s="516">
        <f>penilaian!Q288</f>
        <v>0</v>
      </c>
      <c r="S293" s="505">
        <f>penilaian!R288</f>
        <v>0</v>
      </c>
      <c r="T293" s="505">
        <f>penilaian!S288</f>
        <v>0</v>
      </c>
      <c r="U293" s="505">
        <f>penilaian!T288</f>
        <v>0</v>
      </c>
      <c r="V293" s="503">
        <f>penilaian!U288</f>
        <v>0</v>
      </c>
      <c r="W293" s="505" t="str">
        <f>penilaian!V288</f>
        <v>Cabe</v>
      </c>
      <c r="X293" s="505">
        <f>penilaian!W288</f>
        <v>0</v>
      </c>
      <c r="Y293" s="505">
        <f>penilaian!X288</f>
        <v>200</v>
      </c>
      <c r="Z293" s="505">
        <f>penilaian!Y288</f>
        <v>0</v>
      </c>
      <c r="AA293" s="505">
        <f>penilaian!Z288</f>
        <v>0</v>
      </c>
      <c r="AB293" s="505">
        <f>penilaian!AA288</f>
        <v>0</v>
      </c>
      <c r="AC293" s="519">
        <f>penilaian!AB288</f>
        <v>0</v>
      </c>
      <c r="AD293" s="505">
        <f>penilaian!AC288</f>
        <v>0</v>
      </c>
      <c r="AE293" s="505">
        <f>penilaian!AD288</f>
        <v>0</v>
      </c>
      <c r="AF293" s="505">
        <f>penilaian!AE288</f>
        <v>0</v>
      </c>
      <c r="AG293" s="519">
        <f>penilaian!AF288</f>
        <v>0</v>
      </c>
      <c r="AH293" s="519">
        <f>penilaian!AG288</f>
        <v>0</v>
      </c>
      <c r="AI293" s="517">
        <f>penilaian!AH288</f>
        <v>0</v>
      </c>
      <c r="AJ293" s="520">
        <f>penilaian!AI288</f>
        <v>0</v>
      </c>
      <c r="AK293" s="517">
        <f>penilaian!AJ288</f>
        <v>0</v>
      </c>
      <c r="AL293" s="517">
        <f>penilaian!AK288</f>
        <v>0</v>
      </c>
      <c r="AM293" s="517">
        <f>penilaian!AL288</f>
        <v>0</v>
      </c>
      <c r="AN293" s="517">
        <f>penilaian!AM288</f>
        <v>3100</v>
      </c>
      <c r="AO293" s="517">
        <f>penilaian!AN288</f>
        <v>620000</v>
      </c>
      <c r="AP293" s="517">
        <f>penilaian!AO288</f>
        <v>0</v>
      </c>
      <c r="AQ293" s="521">
        <f>penilaian!AP288</f>
        <v>0</v>
      </c>
      <c r="AR293" s="517">
        <f>penilaian!AQ288</f>
        <v>0</v>
      </c>
      <c r="AS293" s="517">
        <f>penilaian!AR288</f>
        <v>0</v>
      </c>
      <c r="AT293" s="517">
        <f>penilaian!AS288</f>
        <v>0</v>
      </c>
      <c r="AU293" s="517">
        <f>penilaian!AT288</f>
        <v>0</v>
      </c>
      <c r="AV293" s="517">
        <f>penilaian!AU288</f>
        <v>0</v>
      </c>
      <c r="AW293" s="521">
        <f>penilaian!AV288</f>
        <v>0</v>
      </c>
      <c r="AX293" s="521">
        <f>penilaian!AW288</f>
        <v>0</v>
      </c>
    </row>
    <row r="294" spans="2:50" ht="15.75">
      <c r="B294" s="157">
        <f>penilaian!A289</f>
        <v>0</v>
      </c>
      <c r="C294" s="172">
        <f>penilaian!B289</f>
        <v>0</v>
      </c>
      <c r="D294" s="492">
        <f>penilaian!C289</f>
        <v>0</v>
      </c>
      <c r="E294" s="172">
        <f>penilaian!D289</f>
        <v>0</v>
      </c>
      <c r="F294" s="171">
        <f>penilaian!E289</f>
        <v>0</v>
      </c>
      <c r="G294" s="205">
        <f>penilaian!F289</f>
        <v>0</v>
      </c>
      <c r="H294" s="61">
        <f>penilaian!G289</f>
        <v>0</v>
      </c>
      <c r="I294" s="61">
        <f>penilaian!H289</f>
        <v>0</v>
      </c>
      <c r="J294" s="202">
        <f>penilaian!I289</f>
        <v>0</v>
      </c>
      <c r="K294" s="157">
        <f>penilaian!J289</f>
        <v>0</v>
      </c>
      <c r="L294" s="182">
        <f>penilaian!K289</f>
        <v>0</v>
      </c>
      <c r="M294" s="186">
        <f>penilaian!L289</f>
        <v>0</v>
      </c>
      <c r="N294" s="187">
        <f>penilaian!M289</f>
        <v>0</v>
      </c>
      <c r="O294" s="61">
        <f>penilaian!N289</f>
        <v>0</v>
      </c>
      <c r="P294" s="183">
        <f>penilaian!O289</f>
        <v>0</v>
      </c>
      <c r="Q294" s="516">
        <f>penilaian!P289</f>
        <v>0</v>
      </c>
      <c r="R294" s="516">
        <f>penilaian!Q289</f>
        <v>0</v>
      </c>
      <c r="S294" s="505">
        <f>penilaian!R289</f>
        <v>0</v>
      </c>
      <c r="T294" s="505">
        <f>penilaian!S289</f>
        <v>0</v>
      </c>
      <c r="U294" s="505">
        <f>penilaian!T289</f>
        <v>0</v>
      </c>
      <c r="V294" s="503">
        <f>penilaian!U289</f>
        <v>0</v>
      </c>
      <c r="W294" s="505" t="str">
        <f>penilaian!V289</f>
        <v>Cabe</v>
      </c>
      <c r="X294" s="505">
        <f>penilaian!W289</f>
        <v>0</v>
      </c>
      <c r="Y294" s="505">
        <f>penilaian!X289</f>
        <v>0</v>
      </c>
      <c r="Z294" s="505">
        <f>penilaian!Y289</f>
        <v>400</v>
      </c>
      <c r="AA294" s="505">
        <f>penilaian!Z289</f>
        <v>0</v>
      </c>
      <c r="AB294" s="505">
        <f>penilaian!AA289</f>
        <v>0</v>
      </c>
      <c r="AC294" s="519">
        <f>penilaian!AB289</f>
        <v>0</v>
      </c>
      <c r="AD294" s="505">
        <f>penilaian!AC289</f>
        <v>0</v>
      </c>
      <c r="AE294" s="505">
        <f>penilaian!AD289</f>
        <v>0</v>
      </c>
      <c r="AF294" s="505">
        <f>penilaian!AE289</f>
        <v>0</v>
      </c>
      <c r="AG294" s="519">
        <f>penilaian!AF289</f>
        <v>0</v>
      </c>
      <c r="AH294" s="519">
        <f>penilaian!AG289</f>
        <v>0</v>
      </c>
      <c r="AI294" s="517">
        <f>penilaian!AH289</f>
        <v>0</v>
      </c>
      <c r="AJ294" s="520">
        <f>penilaian!AI289</f>
        <v>0</v>
      </c>
      <c r="AK294" s="517">
        <f>penilaian!AJ289</f>
        <v>0</v>
      </c>
      <c r="AL294" s="517">
        <f>penilaian!AK289</f>
        <v>0</v>
      </c>
      <c r="AM294" s="517">
        <f>penilaian!AL289</f>
        <v>0</v>
      </c>
      <c r="AN294" s="517">
        <f>penilaian!AM289</f>
        <v>1550</v>
      </c>
      <c r="AO294" s="517">
        <f>penilaian!AN289</f>
        <v>620000</v>
      </c>
      <c r="AP294" s="517">
        <f>penilaian!AO289</f>
        <v>0</v>
      </c>
      <c r="AQ294" s="521">
        <f>penilaian!AP289</f>
        <v>0</v>
      </c>
      <c r="AR294" s="517">
        <f>penilaian!AQ289</f>
        <v>0</v>
      </c>
      <c r="AS294" s="517">
        <f>penilaian!AR289</f>
        <v>0</v>
      </c>
      <c r="AT294" s="517">
        <f>penilaian!AS289</f>
        <v>0</v>
      </c>
      <c r="AU294" s="517">
        <f>penilaian!AT289</f>
        <v>0</v>
      </c>
      <c r="AV294" s="517">
        <f>penilaian!AU289</f>
        <v>0</v>
      </c>
      <c r="AW294" s="521">
        <f>penilaian!AV289</f>
        <v>0</v>
      </c>
      <c r="AX294" s="521">
        <f>penilaian!AW289</f>
        <v>0</v>
      </c>
    </row>
    <row r="295" spans="2:50" ht="15.75">
      <c r="B295" s="157">
        <f>penilaian!A290</f>
        <v>0</v>
      </c>
      <c r="C295" s="172">
        <f>penilaian!B290</f>
        <v>0</v>
      </c>
      <c r="D295" s="492">
        <f>penilaian!C290</f>
        <v>0</v>
      </c>
      <c r="E295" s="172">
        <f>penilaian!D290</f>
        <v>0</v>
      </c>
      <c r="F295" s="171">
        <f>penilaian!E290</f>
        <v>0</v>
      </c>
      <c r="G295" s="205">
        <f>penilaian!F290</f>
        <v>0</v>
      </c>
      <c r="H295" s="61">
        <f>penilaian!G290</f>
        <v>0</v>
      </c>
      <c r="I295" s="61">
        <f>penilaian!H290</f>
        <v>0</v>
      </c>
      <c r="J295" s="202">
        <f>penilaian!I290</f>
        <v>0</v>
      </c>
      <c r="K295" s="157">
        <f>penilaian!J290</f>
        <v>0</v>
      </c>
      <c r="L295" s="182">
        <f>penilaian!K290</f>
        <v>0</v>
      </c>
      <c r="M295" s="186">
        <f>penilaian!L290</f>
        <v>0</v>
      </c>
      <c r="N295" s="187">
        <f>penilaian!M290</f>
        <v>0</v>
      </c>
      <c r="O295" s="61">
        <f>penilaian!N290</f>
        <v>0</v>
      </c>
      <c r="P295" s="183">
        <f>penilaian!O290</f>
        <v>0</v>
      </c>
      <c r="Q295" s="516">
        <f>penilaian!P290</f>
        <v>0</v>
      </c>
      <c r="R295" s="516">
        <f>penilaian!Q290</f>
        <v>0</v>
      </c>
      <c r="S295" s="505">
        <f>penilaian!R290</f>
        <v>0</v>
      </c>
      <c r="T295" s="505">
        <f>penilaian!S290</f>
        <v>0</v>
      </c>
      <c r="U295" s="505">
        <f>penilaian!T290</f>
        <v>0</v>
      </c>
      <c r="V295" s="503">
        <f>penilaian!U290</f>
        <v>3</v>
      </c>
      <c r="W295" s="505" t="str">
        <f>penilaian!V290</f>
        <v>Sereh</v>
      </c>
      <c r="X295" s="505">
        <f>penilaian!W290</f>
        <v>0</v>
      </c>
      <c r="Y295" s="505">
        <f>penilaian!X290</f>
        <v>2000</v>
      </c>
      <c r="Z295" s="505">
        <f>penilaian!Y290</f>
        <v>0</v>
      </c>
      <c r="AA295" s="505">
        <f>penilaian!Z290</f>
        <v>2000</v>
      </c>
      <c r="AB295" s="505">
        <f>penilaian!AA290</f>
        <v>0</v>
      </c>
      <c r="AC295" s="519">
        <f>penilaian!AB290</f>
        <v>0</v>
      </c>
      <c r="AD295" s="505">
        <f>penilaian!AC290</f>
        <v>0</v>
      </c>
      <c r="AE295" s="505">
        <f>penilaian!AD290</f>
        <v>0</v>
      </c>
      <c r="AF295" s="505">
        <f>penilaian!AE290</f>
        <v>0</v>
      </c>
      <c r="AG295" s="519">
        <f>penilaian!AF290</f>
        <v>0</v>
      </c>
      <c r="AH295" s="519">
        <f>penilaian!AG290</f>
        <v>0</v>
      </c>
      <c r="AI295" s="517">
        <f>penilaian!AH290</f>
        <v>0</v>
      </c>
      <c r="AJ295" s="520">
        <f>penilaian!AI290</f>
        <v>0</v>
      </c>
      <c r="AK295" s="517">
        <f>penilaian!AJ290</f>
        <v>0</v>
      </c>
      <c r="AL295" s="517">
        <f>penilaian!AK290</f>
        <v>0</v>
      </c>
      <c r="AM295" s="517">
        <f>penilaian!AL290</f>
        <v>0</v>
      </c>
      <c r="AN295" s="517">
        <f>penilaian!AM290</f>
        <v>440</v>
      </c>
      <c r="AO295" s="517">
        <f>penilaian!AN290</f>
        <v>880000</v>
      </c>
      <c r="AP295" s="517">
        <f>penilaian!AO290</f>
        <v>0</v>
      </c>
      <c r="AQ295" s="521">
        <f>penilaian!AP290</f>
        <v>0</v>
      </c>
      <c r="AR295" s="517">
        <f>penilaian!AQ290</f>
        <v>0</v>
      </c>
      <c r="AS295" s="517">
        <f>penilaian!AR290</f>
        <v>0</v>
      </c>
      <c r="AT295" s="517">
        <f>penilaian!AS290</f>
        <v>0</v>
      </c>
      <c r="AU295" s="517">
        <f>penilaian!AT290</f>
        <v>0</v>
      </c>
      <c r="AV295" s="517">
        <f>penilaian!AU290</f>
        <v>0</v>
      </c>
      <c r="AW295" s="521">
        <f>penilaian!AV290</f>
        <v>0</v>
      </c>
      <c r="AX295" s="521">
        <f>penilaian!AW290</f>
        <v>0</v>
      </c>
    </row>
    <row r="296" spans="2:50" ht="15.75">
      <c r="B296" s="157">
        <f>penilaian!A291</f>
        <v>0</v>
      </c>
      <c r="C296" s="172">
        <f>penilaian!B291</f>
        <v>0</v>
      </c>
      <c r="D296" s="492">
        <f>penilaian!C291</f>
        <v>0</v>
      </c>
      <c r="E296" s="172">
        <f>penilaian!D291</f>
        <v>0</v>
      </c>
      <c r="F296" s="171">
        <f>penilaian!E291</f>
        <v>0</v>
      </c>
      <c r="G296" s="205">
        <f>penilaian!F291</f>
        <v>0</v>
      </c>
      <c r="H296" s="61">
        <f>penilaian!G291</f>
        <v>0</v>
      </c>
      <c r="I296" s="61">
        <f>penilaian!H291</f>
        <v>0</v>
      </c>
      <c r="J296" s="202">
        <f>penilaian!I291</f>
        <v>0</v>
      </c>
      <c r="K296" s="157">
        <f>penilaian!J291</f>
        <v>0</v>
      </c>
      <c r="L296" s="182">
        <f>penilaian!K291</f>
        <v>0</v>
      </c>
      <c r="M296" s="186">
        <f>penilaian!L291</f>
        <v>0</v>
      </c>
      <c r="N296" s="187">
        <f>penilaian!M291</f>
        <v>0</v>
      </c>
      <c r="O296" s="61">
        <f>penilaian!N291</f>
        <v>0</v>
      </c>
      <c r="P296" s="183">
        <f>penilaian!O291</f>
        <v>0</v>
      </c>
      <c r="Q296" s="516">
        <f>penilaian!P291</f>
        <v>0</v>
      </c>
      <c r="R296" s="516">
        <f>penilaian!Q291</f>
        <v>0</v>
      </c>
      <c r="S296" s="505">
        <f>penilaian!R291</f>
        <v>0</v>
      </c>
      <c r="T296" s="505">
        <f>penilaian!S291</f>
        <v>0</v>
      </c>
      <c r="U296" s="505">
        <f>penilaian!T291</f>
        <v>0</v>
      </c>
      <c r="V296" s="503">
        <f>penilaian!U291</f>
        <v>0</v>
      </c>
      <c r="W296" s="505" t="str">
        <f>penilaian!V291</f>
        <v>Sereh</v>
      </c>
      <c r="X296" s="505">
        <f>penilaian!W291</f>
        <v>0</v>
      </c>
      <c r="Y296" s="505">
        <f>penilaian!X291</f>
        <v>0</v>
      </c>
      <c r="Z296" s="505">
        <f>penilaian!Y291</f>
        <v>500</v>
      </c>
      <c r="AA296" s="505">
        <f>penilaian!Z291</f>
        <v>0</v>
      </c>
      <c r="AB296" s="505">
        <f>penilaian!AA291</f>
        <v>0</v>
      </c>
      <c r="AC296" s="519">
        <f>penilaian!AB291</f>
        <v>0</v>
      </c>
      <c r="AD296" s="505">
        <f>penilaian!AC291</f>
        <v>0</v>
      </c>
      <c r="AE296" s="505">
        <f>penilaian!AD291</f>
        <v>0</v>
      </c>
      <c r="AF296" s="505">
        <f>penilaian!AE291</f>
        <v>0</v>
      </c>
      <c r="AG296" s="519">
        <f>penilaian!AF291</f>
        <v>0</v>
      </c>
      <c r="AH296" s="519">
        <f>penilaian!AG291</f>
        <v>0</v>
      </c>
      <c r="AI296" s="517">
        <f>penilaian!AH291</f>
        <v>0</v>
      </c>
      <c r="AJ296" s="520">
        <f>penilaian!AI291</f>
        <v>0</v>
      </c>
      <c r="AK296" s="517">
        <f>penilaian!AJ291</f>
        <v>0</v>
      </c>
      <c r="AL296" s="517">
        <f>penilaian!AK291</f>
        <v>0</v>
      </c>
      <c r="AM296" s="517">
        <f>penilaian!AL291</f>
        <v>0</v>
      </c>
      <c r="AN296" s="517">
        <f>penilaian!AM291</f>
        <v>440</v>
      </c>
      <c r="AO296" s="517">
        <f>penilaian!AN291</f>
        <v>220000</v>
      </c>
      <c r="AP296" s="517">
        <f>penilaian!AO291</f>
        <v>0</v>
      </c>
      <c r="AQ296" s="521">
        <f>penilaian!AP291</f>
        <v>0</v>
      </c>
      <c r="AR296" s="517">
        <f>penilaian!AQ291</f>
        <v>0</v>
      </c>
      <c r="AS296" s="517">
        <f>penilaian!AR291</f>
        <v>0</v>
      </c>
      <c r="AT296" s="517">
        <f>penilaian!AS291</f>
        <v>0</v>
      </c>
      <c r="AU296" s="517">
        <f>penilaian!AT291</f>
        <v>0</v>
      </c>
      <c r="AV296" s="517">
        <f>penilaian!AU291</f>
        <v>0</v>
      </c>
      <c r="AW296" s="521">
        <f>penilaian!AV291</f>
        <v>0</v>
      </c>
      <c r="AX296" s="521">
        <f>penilaian!AW291</f>
        <v>0</v>
      </c>
    </row>
    <row r="297" spans="2:50" ht="15.75">
      <c r="B297" s="157">
        <f>penilaian!A292</f>
        <v>0</v>
      </c>
      <c r="C297" s="172">
        <f>penilaian!B292</f>
        <v>0</v>
      </c>
      <c r="D297" s="492">
        <f>penilaian!C292</f>
        <v>0</v>
      </c>
      <c r="E297" s="172">
        <f>penilaian!D292</f>
        <v>0</v>
      </c>
      <c r="F297" s="171">
        <f>penilaian!E292</f>
        <v>0</v>
      </c>
      <c r="G297" s="205">
        <f>penilaian!F292</f>
        <v>0</v>
      </c>
      <c r="H297" s="61">
        <f>penilaian!G292</f>
        <v>0</v>
      </c>
      <c r="I297" s="61">
        <f>penilaian!H292</f>
        <v>0</v>
      </c>
      <c r="J297" s="202">
        <f>penilaian!I292</f>
        <v>0</v>
      </c>
      <c r="K297" s="157">
        <f>penilaian!J292</f>
        <v>0</v>
      </c>
      <c r="L297" s="182">
        <f>penilaian!K292</f>
        <v>0</v>
      </c>
      <c r="M297" s="186">
        <f>penilaian!L292</f>
        <v>0</v>
      </c>
      <c r="N297" s="187">
        <f>penilaian!M292</f>
        <v>0</v>
      </c>
      <c r="O297" s="61">
        <f>penilaian!N292</f>
        <v>0</v>
      </c>
      <c r="P297" s="183">
        <f>penilaian!O292</f>
        <v>0</v>
      </c>
      <c r="Q297" s="516">
        <f>penilaian!P292</f>
        <v>0</v>
      </c>
      <c r="R297" s="516">
        <f>penilaian!Q292</f>
        <v>0</v>
      </c>
      <c r="S297" s="505">
        <f>penilaian!R292</f>
        <v>0</v>
      </c>
      <c r="T297" s="505">
        <f>penilaian!S292</f>
        <v>0</v>
      </c>
      <c r="U297" s="505">
        <f>penilaian!T292</f>
        <v>0</v>
      </c>
      <c r="V297" s="503">
        <f>penilaian!U292</f>
        <v>4</v>
      </c>
      <c r="W297" s="505" t="str">
        <f>penilaian!V292</f>
        <v>Singkong</v>
      </c>
      <c r="X297" s="505">
        <f>penilaian!W292</f>
        <v>0</v>
      </c>
      <c r="Y297" s="505">
        <f>penilaian!X292</f>
        <v>2300</v>
      </c>
      <c r="Z297" s="505">
        <f>penilaian!Y292</f>
        <v>0</v>
      </c>
      <c r="AA297" s="505">
        <f>penilaian!Z292</f>
        <v>2300</v>
      </c>
      <c r="AB297" s="505">
        <f>penilaian!AA292</f>
        <v>0</v>
      </c>
      <c r="AC297" s="519">
        <f>penilaian!AB292</f>
        <v>0</v>
      </c>
      <c r="AD297" s="505">
        <f>penilaian!AC292</f>
        <v>0</v>
      </c>
      <c r="AE297" s="505">
        <f>penilaian!AD292</f>
        <v>0</v>
      </c>
      <c r="AF297" s="505">
        <f>penilaian!AE292</f>
        <v>0</v>
      </c>
      <c r="AG297" s="519">
        <f>penilaian!AF292</f>
        <v>0</v>
      </c>
      <c r="AH297" s="519">
        <f>penilaian!AG292</f>
        <v>0</v>
      </c>
      <c r="AI297" s="517">
        <f>penilaian!AH292</f>
        <v>0</v>
      </c>
      <c r="AJ297" s="520">
        <f>penilaian!AI292</f>
        <v>0</v>
      </c>
      <c r="AK297" s="517">
        <f>penilaian!AJ292</f>
        <v>0</v>
      </c>
      <c r="AL297" s="517">
        <f>penilaian!AK292</f>
        <v>0</v>
      </c>
      <c r="AM297" s="517">
        <f>penilaian!AL292</f>
        <v>0</v>
      </c>
      <c r="AN297" s="517">
        <f>penilaian!AM292</f>
        <v>465</v>
      </c>
      <c r="AO297" s="517">
        <f>penilaian!AN292</f>
        <v>1069500</v>
      </c>
      <c r="AP297" s="517">
        <f>penilaian!AO292</f>
        <v>0</v>
      </c>
      <c r="AQ297" s="521">
        <f>penilaian!AP292</f>
        <v>0</v>
      </c>
      <c r="AR297" s="517">
        <f>penilaian!AQ292</f>
        <v>0</v>
      </c>
      <c r="AS297" s="517">
        <f>penilaian!AR292</f>
        <v>0</v>
      </c>
      <c r="AT297" s="517">
        <f>penilaian!AS292</f>
        <v>0</v>
      </c>
      <c r="AU297" s="517">
        <f>penilaian!AT292</f>
        <v>0</v>
      </c>
      <c r="AV297" s="517">
        <f>penilaian!AU292</f>
        <v>0</v>
      </c>
      <c r="AW297" s="521">
        <f>penilaian!AV292</f>
        <v>0</v>
      </c>
      <c r="AX297" s="521">
        <f>penilaian!AW292</f>
        <v>0</v>
      </c>
    </row>
    <row r="298" spans="2:50" ht="15.75">
      <c r="B298" s="157">
        <f>penilaian!A293</f>
        <v>0</v>
      </c>
      <c r="C298" s="172">
        <f>penilaian!B293</f>
        <v>0</v>
      </c>
      <c r="D298" s="492">
        <f>penilaian!C293</f>
        <v>0</v>
      </c>
      <c r="E298" s="172">
        <f>penilaian!D293</f>
        <v>0</v>
      </c>
      <c r="F298" s="171">
        <f>penilaian!E293</f>
        <v>0</v>
      </c>
      <c r="G298" s="205">
        <f>penilaian!F293</f>
        <v>0</v>
      </c>
      <c r="H298" s="61">
        <f>penilaian!G293</f>
        <v>0</v>
      </c>
      <c r="I298" s="61">
        <f>penilaian!H293</f>
        <v>0</v>
      </c>
      <c r="J298" s="202">
        <f>penilaian!I293</f>
        <v>0</v>
      </c>
      <c r="K298" s="157">
        <f>penilaian!J293</f>
        <v>0</v>
      </c>
      <c r="L298" s="182">
        <f>penilaian!K293</f>
        <v>0</v>
      </c>
      <c r="M298" s="186">
        <f>penilaian!L293</f>
        <v>0</v>
      </c>
      <c r="N298" s="187">
        <f>penilaian!M293</f>
        <v>0</v>
      </c>
      <c r="O298" s="61">
        <f>penilaian!N293</f>
        <v>0</v>
      </c>
      <c r="P298" s="183">
        <f>penilaian!O293</f>
        <v>0</v>
      </c>
      <c r="Q298" s="516">
        <f>penilaian!P293</f>
        <v>0</v>
      </c>
      <c r="R298" s="516">
        <f>penilaian!Q293</f>
        <v>0</v>
      </c>
      <c r="S298" s="505">
        <f>penilaian!R293</f>
        <v>0</v>
      </c>
      <c r="T298" s="505">
        <f>penilaian!S293</f>
        <v>0</v>
      </c>
      <c r="U298" s="505">
        <f>penilaian!T293</f>
        <v>0</v>
      </c>
      <c r="V298" s="503">
        <f>penilaian!U293</f>
        <v>0</v>
      </c>
      <c r="W298" s="505" t="str">
        <f>penilaian!V293</f>
        <v>Singkong</v>
      </c>
      <c r="X298" s="505">
        <f>penilaian!W293</f>
        <v>0</v>
      </c>
      <c r="Y298" s="505">
        <f>penilaian!X293</f>
        <v>0</v>
      </c>
      <c r="Z298" s="505">
        <f>penilaian!Y293</f>
        <v>200</v>
      </c>
      <c r="AA298" s="505">
        <f>penilaian!Z293</f>
        <v>0</v>
      </c>
      <c r="AB298" s="505">
        <f>penilaian!AA293</f>
        <v>0</v>
      </c>
      <c r="AC298" s="519">
        <f>penilaian!AB293</f>
        <v>0</v>
      </c>
      <c r="AD298" s="505">
        <f>penilaian!AC293</f>
        <v>0</v>
      </c>
      <c r="AE298" s="505">
        <f>penilaian!AD293</f>
        <v>0</v>
      </c>
      <c r="AF298" s="505">
        <f>penilaian!AE293</f>
        <v>0</v>
      </c>
      <c r="AG298" s="519">
        <f>penilaian!AF293</f>
        <v>0</v>
      </c>
      <c r="AH298" s="519">
        <f>penilaian!AG293</f>
        <v>0</v>
      </c>
      <c r="AI298" s="517">
        <f>penilaian!AH293</f>
        <v>0</v>
      </c>
      <c r="AJ298" s="520">
        <f>penilaian!AI293</f>
        <v>0</v>
      </c>
      <c r="AK298" s="517">
        <f>penilaian!AJ293</f>
        <v>0</v>
      </c>
      <c r="AL298" s="517">
        <f>penilaian!AK293</f>
        <v>0</v>
      </c>
      <c r="AM298" s="517">
        <f>penilaian!AL293</f>
        <v>0</v>
      </c>
      <c r="AN298" s="517">
        <f>penilaian!AM293</f>
        <v>360</v>
      </c>
      <c r="AO298" s="517">
        <f>penilaian!AN293</f>
        <v>72000</v>
      </c>
      <c r="AP298" s="517">
        <f>penilaian!AO293</f>
        <v>0</v>
      </c>
      <c r="AQ298" s="521">
        <f>penilaian!AP293</f>
        <v>0</v>
      </c>
      <c r="AR298" s="517">
        <f>penilaian!AQ293</f>
        <v>0</v>
      </c>
      <c r="AS298" s="517">
        <f>penilaian!AR293</f>
        <v>0</v>
      </c>
      <c r="AT298" s="517">
        <f>penilaian!AS293</f>
        <v>0</v>
      </c>
      <c r="AU298" s="517">
        <f>penilaian!AT293</f>
        <v>0</v>
      </c>
      <c r="AV298" s="517">
        <f>penilaian!AU293</f>
        <v>0</v>
      </c>
      <c r="AW298" s="521">
        <f>penilaian!AV293</f>
        <v>0</v>
      </c>
      <c r="AX298" s="521">
        <f>penilaian!AW293</f>
        <v>0</v>
      </c>
    </row>
    <row r="299" spans="2:50" ht="15.75">
      <c r="B299" s="157">
        <f>penilaian!A294</f>
        <v>0</v>
      </c>
      <c r="C299" s="172">
        <f>penilaian!B294</f>
        <v>0</v>
      </c>
      <c r="D299" s="492">
        <f>penilaian!C294</f>
        <v>0</v>
      </c>
      <c r="E299" s="172">
        <f>penilaian!D294</f>
        <v>0</v>
      </c>
      <c r="F299" s="171">
        <f>penilaian!E294</f>
        <v>0</v>
      </c>
      <c r="G299" s="205">
        <f>penilaian!F294</f>
        <v>0</v>
      </c>
      <c r="H299" s="61">
        <f>penilaian!G294</f>
        <v>0</v>
      </c>
      <c r="I299" s="61">
        <f>penilaian!H294</f>
        <v>0</v>
      </c>
      <c r="J299" s="202">
        <f>penilaian!I294</f>
        <v>0</v>
      </c>
      <c r="K299" s="157">
        <f>penilaian!J294</f>
        <v>0</v>
      </c>
      <c r="L299" s="182">
        <f>penilaian!K294</f>
        <v>0</v>
      </c>
      <c r="M299" s="186">
        <f>penilaian!L294</f>
        <v>0</v>
      </c>
      <c r="N299" s="187">
        <f>penilaian!M294</f>
        <v>0</v>
      </c>
      <c r="O299" s="61">
        <f>penilaian!N294</f>
        <v>0</v>
      </c>
      <c r="P299" s="183">
        <f>penilaian!O294</f>
        <v>0</v>
      </c>
      <c r="Q299" s="516">
        <f>penilaian!P294</f>
        <v>0</v>
      </c>
      <c r="R299" s="516">
        <f>penilaian!Q294</f>
        <v>0</v>
      </c>
      <c r="S299" s="505">
        <f>penilaian!R294</f>
        <v>0</v>
      </c>
      <c r="T299" s="505">
        <f>penilaian!S294</f>
        <v>0</v>
      </c>
      <c r="U299" s="505">
        <f>penilaian!T294</f>
        <v>0</v>
      </c>
      <c r="V299" s="503">
        <f>penilaian!U294</f>
        <v>5</v>
      </c>
      <c r="W299" s="505" t="str">
        <f>penilaian!V294</f>
        <v>Kunyit</v>
      </c>
      <c r="X299" s="505">
        <f>penilaian!W294</f>
        <v>0</v>
      </c>
      <c r="Y299" s="505">
        <f>penilaian!X294</f>
        <v>0</v>
      </c>
      <c r="Z299" s="505">
        <f>penilaian!Y294</f>
        <v>3000</v>
      </c>
      <c r="AA299" s="505">
        <f>penilaian!Z294</f>
        <v>3000</v>
      </c>
      <c r="AB299" s="505">
        <f>penilaian!AA294</f>
        <v>0</v>
      </c>
      <c r="AC299" s="519">
        <f>penilaian!AB294</f>
        <v>0</v>
      </c>
      <c r="AD299" s="505">
        <f>penilaian!AC294</f>
        <v>0</v>
      </c>
      <c r="AE299" s="505">
        <f>penilaian!AD294</f>
        <v>0</v>
      </c>
      <c r="AF299" s="505">
        <f>penilaian!AE294</f>
        <v>0</v>
      </c>
      <c r="AG299" s="519">
        <f>penilaian!AF294</f>
        <v>0</v>
      </c>
      <c r="AH299" s="519">
        <f>penilaian!AG294</f>
        <v>0</v>
      </c>
      <c r="AI299" s="517">
        <f>penilaian!AH294</f>
        <v>0</v>
      </c>
      <c r="AJ299" s="520">
        <f>penilaian!AI294</f>
        <v>0</v>
      </c>
      <c r="AK299" s="517">
        <f>penilaian!AJ294</f>
        <v>0</v>
      </c>
      <c r="AL299" s="517">
        <f>penilaian!AK294</f>
        <v>0</v>
      </c>
      <c r="AM299" s="517">
        <f>penilaian!AL294</f>
        <v>0</v>
      </c>
      <c r="AN299" s="517">
        <f>penilaian!AM294</f>
        <v>865</v>
      </c>
      <c r="AO299" s="517">
        <f>penilaian!AN294</f>
        <v>2595000</v>
      </c>
      <c r="AP299" s="517">
        <f>penilaian!AO294</f>
        <v>0</v>
      </c>
      <c r="AQ299" s="521">
        <f>penilaian!AP294</f>
        <v>0</v>
      </c>
      <c r="AR299" s="517">
        <f>penilaian!AQ294</f>
        <v>0</v>
      </c>
      <c r="AS299" s="517">
        <f>penilaian!AR294</f>
        <v>0</v>
      </c>
      <c r="AT299" s="517">
        <f>penilaian!AS294</f>
        <v>0</v>
      </c>
      <c r="AU299" s="517">
        <f>penilaian!AT294</f>
        <v>0</v>
      </c>
      <c r="AV299" s="517">
        <f>penilaian!AU294</f>
        <v>0</v>
      </c>
      <c r="AW299" s="521">
        <f>penilaian!AV294</f>
        <v>0</v>
      </c>
      <c r="AX299" s="521">
        <f>penilaian!AW294</f>
        <v>0</v>
      </c>
    </row>
    <row r="300" spans="2:50" ht="15.75">
      <c r="B300" s="157">
        <f>penilaian!A295</f>
        <v>0</v>
      </c>
      <c r="C300" s="172">
        <f>penilaian!B295</f>
        <v>0</v>
      </c>
      <c r="D300" s="492">
        <f>penilaian!C295</f>
        <v>0</v>
      </c>
      <c r="E300" s="172">
        <f>penilaian!D295</f>
        <v>0</v>
      </c>
      <c r="F300" s="171">
        <f>penilaian!E295</f>
        <v>0</v>
      </c>
      <c r="G300" s="205">
        <f>penilaian!F295</f>
        <v>0</v>
      </c>
      <c r="H300" s="61">
        <f>penilaian!G295</f>
        <v>0</v>
      </c>
      <c r="I300" s="61">
        <f>penilaian!H295</f>
        <v>0</v>
      </c>
      <c r="J300" s="202">
        <f>penilaian!I295</f>
        <v>0</v>
      </c>
      <c r="K300" s="157">
        <f>penilaian!J295</f>
        <v>0</v>
      </c>
      <c r="L300" s="182">
        <f>penilaian!K295</f>
        <v>0</v>
      </c>
      <c r="M300" s="186">
        <f>penilaian!L295</f>
        <v>0</v>
      </c>
      <c r="N300" s="187">
        <f>penilaian!M295</f>
        <v>0</v>
      </c>
      <c r="O300" s="61">
        <f>penilaian!N295</f>
        <v>0</v>
      </c>
      <c r="P300" s="183">
        <f>penilaian!O295</f>
        <v>0</v>
      </c>
      <c r="Q300" s="516">
        <f>penilaian!P295</f>
        <v>0</v>
      </c>
      <c r="R300" s="516">
        <f>penilaian!Q295</f>
        <v>0</v>
      </c>
      <c r="S300" s="505">
        <f>penilaian!R295</f>
        <v>0</v>
      </c>
      <c r="T300" s="505">
        <f>penilaian!S295</f>
        <v>0</v>
      </c>
      <c r="U300" s="505">
        <f>penilaian!T295</f>
        <v>0</v>
      </c>
      <c r="V300" s="503">
        <f>penilaian!U295</f>
        <v>6</v>
      </c>
      <c r="W300" s="505" t="str">
        <f>penilaian!V295</f>
        <v>Nangka</v>
      </c>
      <c r="X300" s="505">
        <f>penilaian!W295</f>
        <v>500</v>
      </c>
      <c r="Y300" s="505">
        <f>penilaian!X295</f>
        <v>0</v>
      </c>
      <c r="Z300" s="505">
        <f>penilaian!Y295</f>
        <v>0</v>
      </c>
      <c r="AA300" s="505">
        <f>penilaian!Z295</f>
        <v>500</v>
      </c>
      <c r="AB300" s="505">
        <f>penilaian!AA295</f>
        <v>0</v>
      </c>
      <c r="AC300" s="519">
        <f>penilaian!AB295</f>
        <v>0</v>
      </c>
      <c r="AD300" s="505">
        <f>penilaian!AC295</f>
        <v>0</v>
      </c>
      <c r="AE300" s="505">
        <f>penilaian!AD295</f>
        <v>0</v>
      </c>
      <c r="AF300" s="505">
        <f>penilaian!AE295</f>
        <v>0</v>
      </c>
      <c r="AG300" s="519">
        <f>penilaian!AF295</f>
        <v>0</v>
      </c>
      <c r="AH300" s="519">
        <f>penilaian!AG295</f>
        <v>0</v>
      </c>
      <c r="AI300" s="517">
        <f>penilaian!AH295</f>
        <v>0</v>
      </c>
      <c r="AJ300" s="520">
        <f>penilaian!AI295</f>
        <v>0</v>
      </c>
      <c r="AK300" s="517">
        <f>penilaian!AJ295</f>
        <v>0</v>
      </c>
      <c r="AL300" s="517">
        <f>penilaian!AK295</f>
        <v>0</v>
      </c>
      <c r="AM300" s="517">
        <f>penilaian!AL295</f>
        <v>0</v>
      </c>
      <c r="AN300" s="517">
        <f>penilaian!AM295</f>
        <v>125000</v>
      </c>
      <c r="AO300" s="517">
        <f>penilaian!AN295</f>
        <v>62500000</v>
      </c>
      <c r="AP300" s="517">
        <f>penilaian!AO295</f>
        <v>0</v>
      </c>
      <c r="AQ300" s="521">
        <f>penilaian!AP295</f>
        <v>0</v>
      </c>
      <c r="AR300" s="517">
        <f>penilaian!AQ295</f>
        <v>0</v>
      </c>
      <c r="AS300" s="517">
        <f>penilaian!AR295</f>
        <v>0</v>
      </c>
      <c r="AT300" s="517">
        <f>penilaian!AS295</f>
        <v>0</v>
      </c>
      <c r="AU300" s="517">
        <f>penilaian!AT295</f>
        <v>0</v>
      </c>
      <c r="AV300" s="517">
        <f>penilaian!AU295</f>
        <v>0</v>
      </c>
      <c r="AW300" s="521">
        <f>penilaian!AV295</f>
        <v>0</v>
      </c>
      <c r="AX300" s="521">
        <f>penilaian!AW295</f>
        <v>0</v>
      </c>
    </row>
    <row r="301" spans="2:50" ht="15.75">
      <c r="B301" s="157">
        <f>penilaian!A296</f>
        <v>0</v>
      </c>
      <c r="C301" s="172">
        <f>penilaian!B296</f>
        <v>0</v>
      </c>
      <c r="D301" s="492">
        <f>penilaian!C296</f>
        <v>0</v>
      </c>
      <c r="E301" s="172">
        <f>penilaian!D296</f>
        <v>0</v>
      </c>
      <c r="F301" s="171">
        <f>penilaian!E296</f>
        <v>0</v>
      </c>
      <c r="G301" s="205">
        <f>penilaian!F296</f>
        <v>0</v>
      </c>
      <c r="H301" s="61">
        <f>penilaian!G296</f>
        <v>0</v>
      </c>
      <c r="I301" s="61">
        <f>penilaian!H296</f>
        <v>0</v>
      </c>
      <c r="J301" s="202">
        <f>penilaian!I296</f>
        <v>0</v>
      </c>
      <c r="K301" s="157">
        <f>penilaian!J296</f>
        <v>0</v>
      </c>
      <c r="L301" s="182">
        <f>penilaian!K296</f>
        <v>0</v>
      </c>
      <c r="M301" s="186">
        <f>penilaian!L296</f>
        <v>0</v>
      </c>
      <c r="N301" s="187">
        <f>penilaian!M296</f>
        <v>0</v>
      </c>
      <c r="O301" s="61">
        <f>penilaian!N296</f>
        <v>0</v>
      </c>
      <c r="P301" s="183">
        <f>penilaian!O296</f>
        <v>0</v>
      </c>
      <c r="Q301" s="516">
        <f>penilaian!P296</f>
        <v>0</v>
      </c>
      <c r="R301" s="516">
        <f>penilaian!Q296</f>
        <v>0</v>
      </c>
      <c r="S301" s="505">
        <f>penilaian!R296</f>
        <v>0</v>
      </c>
      <c r="T301" s="505">
        <f>penilaian!S296</f>
        <v>0</v>
      </c>
      <c r="U301" s="505">
        <f>penilaian!T296</f>
        <v>0</v>
      </c>
      <c r="V301" s="503">
        <f>penilaian!U296</f>
        <v>0</v>
      </c>
      <c r="W301" s="505" t="str">
        <f>penilaian!V296</f>
        <v>Nangka</v>
      </c>
      <c r="X301" s="505">
        <f>penilaian!W296</f>
        <v>0</v>
      </c>
      <c r="Y301" s="505">
        <f>penilaian!X296</f>
        <v>100</v>
      </c>
      <c r="Z301" s="505">
        <f>penilaian!Y296</f>
        <v>0</v>
      </c>
      <c r="AA301" s="505">
        <f>penilaian!Z296</f>
        <v>0</v>
      </c>
      <c r="AB301" s="505">
        <f>penilaian!AA296</f>
        <v>0</v>
      </c>
      <c r="AC301" s="519">
        <f>penilaian!AB296</f>
        <v>0</v>
      </c>
      <c r="AD301" s="505">
        <f>penilaian!AC296</f>
        <v>0</v>
      </c>
      <c r="AE301" s="505">
        <f>penilaian!AD296</f>
        <v>0</v>
      </c>
      <c r="AF301" s="505">
        <f>penilaian!AE296</f>
        <v>0</v>
      </c>
      <c r="AG301" s="519">
        <f>penilaian!AF296</f>
        <v>0</v>
      </c>
      <c r="AH301" s="519">
        <f>penilaian!AG296</f>
        <v>0</v>
      </c>
      <c r="AI301" s="517">
        <f>penilaian!AH296</f>
        <v>0</v>
      </c>
      <c r="AJ301" s="520">
        <f>penilaian!AI296</f>
        <v>0</v>
      </c>
      <c r="AK301" s="517">
        <f>penilaian!AJ296</f>
        <v>0</v>
      </c>
      <c r="AL301" s="517">
        <f>penilaian!AK296</f>
        <v>0</v>
      </c>
      <c r="AM301" s="517">
        <f>penilaian!AL296</f>
        <v>0</v>
      </c>
      <c r="AN301" s="517">
        <f>penilaian!AM296</f>
        <v>82500</v>
      </c>
      <c r="AO301" s="517">
        <f>penilaian!AN296</f>
        <v>8250000</v>
      </c>
      <c r="AP301" s="517">
        <f>penilaian!AO296</f>
        <v>0</v>
      </c>
      <c r="AQ301" s="521">
        <f>penilaian!AP296</f>
        <v>0</v>
      </c>
      <c r="AR301" s="517">
        <f>penilaian!AQ296</f>
        <v>0</v>
      </c>
      <c r="AS301" s="517">
        <f>penilaian!AR296</f>
        <v>0</v>
      </c>
      <c r="AT301" s="517">
        <f>penilaian!AS296</f>
        <v>0</v>
      </c>
      <c r="AU301" s="517">
        <f>penilaian!AT296</f>
        <v>0</v>
      </c>
      <c r="AV301" s="517">
        <f>penilaian!AU296</f>
        <v>0</v>
      </c>
      <c r="AW301" s="521">
        <f>penilaian!AV296</f>
        <v>0</v>
      </c>
      <c r="AX301" s="521">
        <f>penilaian!AW296</f>
        <v>0</v>
      </c>
    </row>
    <row r="302" spans="2:50" ht="15.75">
      <c r="B302" s="157">
        <f>penilaian!A297</f>
        <v>0</v>
      </c>
      <c r="C302" s="172">
        <f>penilaian!B297</f>
        <v>0</v>
      </c>
      <c r="D302" s="492">
        <f>penilaian!C297</f>
        <v>0</v>
      </c>
      <c r="E302" s="172">
        <f>penilaian!D297</f>
        <v>0</v>
      </c>
      <c r="F302" s="171">
        <f>penilaian!E297</f>
        <v>0</v>
      </c>
      <c r="G302" s="205">
        <f>penilaian!F297</f>
        <v>0</v>
      </c>
      <c r="H302" s="61">
        <f>penilaian!G297</f>
        <v>0</v>
      </c>
      <c r="I302" s="61">
        <f>penilaian!H297</f>
        <v>0</v>
      </c>
      <c r="J302" s="202">
        <f>penilaian!I297</f>
        <v>0</v>
      </c>
      <c r="K302" s="157">
        <f>penilaian!J297</f>
        <v>0</v>
      </c>
      <c r="L302" s="182">
        <f>penilaian!K297</f>
        <v>0</v>
      </c>
      <c r="M302" s="186">
        <f>penilaian!L297</f>
        <v>0</v>
      </c>
      <c r="N302" s="187">
        <f>penilaian!M297</f>
        <v>0</v>
      </c>
      <c r="O302" s="61">
        <f>penilaian!N297</f>
        <v>0</v>
      </c>
      <c r="P302" s="183">
        <f>penilaian!O297</f>
        <v>0</v>
      </c>
      <c r="Q302" s="516">
        <f>penilaian!P297</f>
        <v>0</v>
      </c>
      <c r="R302" s="516">
        <f>penilaian!Q297</f>
        <v>0</v>
      </c>
      <c r="S302" s="505">
        <f>penilaian!R297</f>
        <v>0</v>
      </c>
      <c r="T302" s="505">
        <f>penilaian!S297</f>
        <v>0</v>
      </c>
      <c r="U302" s="505">
        <f>penilaian!T297</f>
        <v>0</v>
      </c>
      <c r="V302" s="503">
        <f>penilaian!U297</f>
        <v>0</v>
      </c>
      <c r="W302" s="505" t="str">
        <f>penilaian!V297</f>
        <v>Nangka</v>
      </c>
      <c r="X302" s="505">
        <f>penilaian!W297</f>
        <v>0</v>
      </c>
      <c r="Y302" s="505">
        <f>penilaian!X297</f>
        <v>0</v>
      </c>
      <c r="Z302" s="505">
        <f>penilaian!Y297</f>
        <v>150</v>
      </c>
      <c r="AA302" s="505">
        <f>penilaian!Z297</f>
        <v>0</v>
      </c>
      <c r="AB302" s="505">
        <f>penilaian!AA297</f>
        <v>0</v>
      </c>
      <c r="AC302" s="519">
        <f>penilaian!AB297</f>
        <v>0</v>
      </c>
      <c r="AD302" s="505">
        <f>penilaian!AC297</f>
        <v>0</v>
      </c>
      <c r="AE302" s="505">
        <f>penilaian!AD297</f>
        <v>0</v>
      </c>
      <c r="AF302" s="505">
        <f>penilaian!AE297</f>
        <v>0</v>
      </c>
      <c r="AG302" s="519">
        <f>penilaian!AF297</f>
        <v>0</v>
      </c>
      <c r="AH302" s="519">
        <f>penilaian!AG297</f>
        <v>0</v>
      </c>
      <c r="AI302" s="517">
        <f>penilaian!AH297</f>
        <v>0</v>
      </c>
      <c r="AJ302" s="520">
        <f>penilaian!AI297</f>
        <v>0</v>
      </c>
      <c r="AK302" s="517">
        <f>penilaian!AJ297</f>
        <v>0</v>
      </c>
      <c r="AL302" s="517">
        <f>penilaian!AK297</f>
        <v>0</v>
      </c>
      <c r="AM302" s="517">
        <f>penilaian!AL297</f>
        <v>0</v>
      </c>
      <c r="AN302" s="517">
        <f>penilaian!AM297</f>
        <v>41250</v>
      </c>
      <c r="AO302" s="517">
        <f>penilaian!AN297</f>
        <v>6187500</v>
      </c>
      <c r="AP302" s="517">
        <f>penilaian!AO297</f>
        <v>0</v>
      </c>
      <c r="AQ302" s="521">
        <f>penilaian!AP297</f>
        <v>0</v>
      </c>
      <c r="AR302" s="517">
        <f>penilaian!AQ297</f>
        <v>0</v>
      </c>
      <c r="AS302" s="517">
        <f>penilaian!AR297</f>
        <v>0</v>
      </c>
      <c r="AT302" s="517">
        <f>penilaian!AS297</f>
        <v>0</v>
      </c>
      <c r="AU302" s="517">
        <f>penilaian!AT297</f>
        <v>0</v>
      </c>
      <c r="AV302" s="517">
        <f>penilaian!AU297</f>
        <v>0</v>
      </c>
      <c r="AW302" s="521">
        <f>penilaian!AV297</f>
        <v>0</v>
      </c>
      <c r="AX302" s="521">
        <f>penilaian!AW297</f>
        <v>0</v>
      </c>
    </row>
    <row r="303" spans="2:50" ht="15.75">
      <c r="B303" s="157">
        <f>penilaian!A298</f>
        <v>0</v>
      </c>
      <c r="C303" s="172">
        <f>penilaian!B298</f>
        <v>0</v>
      </c>
      <c r="D303" s="492">
        <f>penilaian!C298</f>
        <v>0</v>
      </c>
      <c r="E303" s="172">
        <f>penilaian!D298</f>
        <v>0</v>
      </c>
      <c r="F303" s="171">
        <f>penilaian!E298</f>
        <v>0</v>
      </c>
      <c r="G303" s="205">
        <f>penilaian!F298</f>
        <v>0</v>
      </c>
      <c r="H303" s="61">
        <f>penilaian!G298</f>
        <v>0</v>
      </c>
      <c r="I303" s="61">
        <f>penilaian!H298</f>
        <v>0</v>
      </c>
      <c r="J303" s="202">
        <f>penilaian!I298</f>
        <v>0</v>
      </c>
      <c r="K303" s="157">
        <f>penilaian!J298</f>
        <v>0</v>
      </c>
      <c r="L303" s="182">
        <f>penilaian!K298</f>
        <v>0</v>
      </c>
      <c r="M303" s="186">
        <f>penilaian!L298</f>
        <v>0</v>
      </c>
      <c r="N303" s="187">
        <f>penilaian!M298</f>
        <v>0</v>
      </c>
      <c r="O303" s="61">
        <f>penilaian!N298</f>
        <v>0</v>
      </c>
      <c r="P303" s="183">
        <f>penilaian!O298</f>
        <v>0</v>
      </c>
      <c r="Q303" s="516">
        <f>penilaian!P298</f>
        <v>0</v>
      </c>
      <c r="R303" s="516">
        <f>penilaian!Q298</f>
        <v>0</v>
      </c>
      <c r="S303" s="505">
        <f>penilaian!R298</f>
        <v>0</v>
      </c>
      <c r="T303" s="505">
        <f>penilaian!S298</f>
        <v>0</v>
      </c>
      <c r="U303" s="505">
        <f>penilaian!T298</f>
        <v>0</v>
      </c>
      <c r="V303" s="503">
        <f>penilaian!U298</f>
        <v>7</v>
      </c>
      <c r="W303" s="505" t="str">
        <f>penilaian!V298</f>
        <v>Jambu Biji</v>
      </c>
      <c r="X303" s="505">
        <f>penilaian!W298</f>
        <v>0</v>
      </c>
      <c r="Y303" s="505">
        <f>penilaian!X298</f>
        <v>50</v>
      </c>
      <c r="Z303" s="505">
        <f>penilaian!Y298</f>
        <v>0</v>
      </c>
      <c r="AA303" s="505">
        <f>penilaian!Z298</f>
        <v>50</v>
      </c>
      <c r="AB303" s="505">
        <f>penilaian!AA298</f>
        <v>0</v>
      </c>
      <c r="AC303" s="519">
        <f>penilaian!AB298</f>
        <v>0</v>
      </c>
      <c r="AD303" s="505">
        <f>penilaian!AC298</f>
        <v>0</v>
      </c>
      <c r="AE303" s="505">
        <f>penilaian!AD298</f>
        <v>0</v>
      </c>
      <c r="AF303" s="505">
        <f>penilaian!AE298</f>
        <v>0</v>
      </c>
      <c r="AG303" s="519">
        <f>penilaian!AF298</f>
        <v>0</v>
      </c>
      <c r="AH303" s="519">
        <f>penilaian!AG298</f>
        <v>0</v>
      </c>
      <c r="AI303" s="517">
        <f>penilaian!AH298</f>
        <v>0</v>
      </c>
      <c r="AJ303" s="520">
        <f>penilaian!AI298</f>
        <v>0</v>
      </c>
      <c r="AK303" s="517">
        <f>penilaian!AJ298</f>
        <v>0</v>
      </c>
      <c r="AL303" s="517">
        <f>penilaian!AK298</f>
        <v>0</v>
      </c>
      <c r="AM303" s="517">
        <f>penilaian!AL298</f>
        <v>0</v>
      </c>
      <c r="AN303" s="517">
        <f>penilaian!AM298</f>
        <v>82500</v>
      </c>
      <c r="AO303" s="517">
        <f>penilaian!AN298</f>
        <v>4125000</v>
      </c>
      <c r="AP303" s="517">
        <f>penilaian!AO298</f>
        <v>0</v>
      </c>
      <c r="AQ303" s="521">
        <f>penilaian!AP298</f>
        <v>0</v>
      </c>
      <c r="AR303" s="517">
        <f>penilaian!AQ298</f>
        <v>0</v>
      </c>
      <c r="AS303" s="517">
        <f>penilaian!AR298</f>
        <v>0</v>
      </c>
      <c r="AT303" s="517">
        <f>penilaian!AS298</f>
        <v>0</v>
      </c>
      <c r="AU303" s="517">
        <f>penilaian!AT298</f>
        <v>0</v>
      </c>
      <c r="AV303" s="517">
        <f>penilaian!AU298</f>
        <v>0</v>
      </c>
      <c r="AW303" s="521">
        <f>penilaian!AV298</f>
        <v>0</v>
      </c>
      <c r="AX303" s="521">
        <f>penilaian!AW298</f>
        <v>0</v>
      </c>
    </row>
    <row r="304" spans="2:50" ht="15.75">
      <c r="B304" s="157">
        <f>penilaian!A299</f>
        <v>0</v>
      </c>
      <c r="C304" s="172">
        <f>penilaian!B299</f>
        <v>0</v>
      </c>
      <c r="D304" s="492">
        <f>penilaian!C299</f>
        <v>0</v>
      </c>
      <c r="E304" s="172">
        <f>penilaian!D299</f>
        <v>0</v>
      </c>
      <c r="F304" s="171">
        <f>penilaian!E299</f>
        <v>0</v>
      </c>
      <c r="G304" s="205">
        <f>penilaian!F299</f>
        <v>0</v>
      </c>
      <c r="H304" s="61">
        <f>penilaian!G299</f>
        <v>0</v>
      </c>
      <c r="I304" s="61">
        <f>penilaian!H299</f>
        <v>0</v>
      </c>
      <c r="J304" s="202">
        <f>penilaian!I299</f>
        <v>0</v>
      </c>
      <c r="K304" s="157">
        <f>penilaian!J299</f>
        <v>0</v>
      </c>
      <c r="L304" s="182">
        <f>penilaian!K299</f>
        <v>0</v>
      </c>
      <c r="M304" s="186">
        <f>penilaian!L299</f>
        <v>0</v>
      </c>
      <c r="N304" s="187">
        <f>penilaian!M299</f>
        <v>0</v>
      </c>
      <c r="O304" s="61">
        <f>penilaian!N299</f>
        <v>0</v>
      </c>
      <c r="P304" s="183">
        <f>penilaian!O299</f>
        <v>0</v>
      </c>
      <c r="Q304" s="516">
        <f>penilaian!P299</f>
        <v>0</v>
      </c>
      <c r="R304" s="516">
        <f>penilaian!Q299</f>
        <v>0</v>
      </c>
      <c r="S304" s="505">
        <f>penilaian!R299</f>
        <v>0</v>
      </c>
      <c r="T304" s="505">
        <f>penilaian!S299</f>
        <v>0</v>
      </c>
      <c r="U304" s="505">
        <f>penilaian!T299</f>
        <v>0</v>
      </c>
      <c r="V304" s="503">
        <f>penilaian!U299</f>
        <v>0</v>
      </c>
      <c r="W304" s="505" t="str">
        <f>penilaian!V299</f>
        <v>Jambu Biji</v>
      </c>
      <c r="X304" s="505">
        <f>penilaian!W299</f>
        <v>0</v>
      </c>
      <c r="Y304" s="505">
        <f>penilaian!X299</f>
        <v>0</v>
      </c>
      <c r="Z304" s="505">
        <f>penilaian!Y299</f>
        <v>200</v>
      </c>
      <c r="AA304" s="505">
        <f>penilaian!Z299</f>
        <v>0</v>
      </c>
      <c r="AB304" s="505">
        <f>penilaian!AA299</f>
        <v>0</v>
      </c>
      <c r="AC304" s="519">
        <f>penilaian!AB299</f>
        <v>0</v>
      </c>
      <c r="AD304" s="505">
        <f>penilaian!AC299</f>
        <v>0</v>
      </c>
      <c r="AE304" s="505">
        <f>penilaian!AD299</f>
        <v>0</v>
      </c>
      <c r="AF304" s="505">
        <f>penilaian!AE299</f>
        <v>0</v>
      </c>
      <c r="AG304" s="519">
        <f>penilaian!AF299</f>
        <v>0</v>
      </c>
      <c r="AH304" s="519">
        <f>penilaian!AG299</f>
        <v>0</v>
      </c>
      <c r="AI304" s="517">
        <f>penilaian!AH299</f>
        <v>0</v>
      </c>
      <c r="AJ304" s="520">
        <f>penilaian!AI299</f>
        <v>0</v>
      </c>
      <c r="AK304" s="517">
        <f>penilaian!AJ299</f>
        <v>0</v>
      </c>
      <c r="AL304" s="517">
        <f>penilaian!AK299</f>
        <v>0</v>
      </c>
      <c r="AM304" s="517">
        <f>penilaian!AL299</f>
        <v>0</v>
      </c>
      <c r="AN304" s="517">
        <f>penilaian!AM299</f>
        <v>41250</v>
      </c>
      <c r="AO304" s="517">
        <f>penilaian!AN299</f>
        <v>8250000</v>
      </c>
      <c r="AP304" s="517">
        <f>penilaian!AO299</f>
        <v>0</v>
      </c>
      <c r="AQ304" s="521">
        <f>penilaian!AP299</f>
        <v>0</v>
      </c>
      <c r="AR304" s="517">
        <f>penilaian!AQ299</f>
        <v>0</v>
      </c>
      <c r="AS304" s="517">
        <f>penilaian!AR299</f>
        <v>0</v>
      </c>
      <c r="AT304" s="517">
        <f>penilaian!AS299</f>
        <v>0</v>
      </c>
      <c r="AU304" s="517">
        <f>penilaian!AT299</f>
        <v>0</v>
      </c>
      <c r="AV304" s="517">
        <f>penilaian!AU299</f>
        <v>0</v>
      </c>
      <c r="AW304" s="521">
        <f>penilaian!AV299</f>
        <v>0</v>
      </c>
      <c r="AX304" s="521">
        <f>penilaian!AW299</f>
        <v>0</v>
      </c>
    </row>
    <row r="305" spans="2:50" ht="15.75">
      <c r="B305" s="157">
        <f>penilaian!A300</f>
        <v>0</v>
      </c>
      <c r="C305" s="172">
        <f>penilaian!B300</f>
        <v>0</v>
      </c>
      <c r="D305" s="492">
        <f>penilaian!C300</f>
        <v>0</v>
      </c>
      <c r="E305" s="172">
        <f>penilaian!D300</f>
        <v>0</v>
      </c>
      <c r="F305" s="171">
        <f>penilaian!E300</f>
        <v>0</v>
      </c>
      <c r="G305" s="205">
        <f>penilaian!F300</f>
        <v>0</v>
      </c>
      <c r="H305" s="61">
        <f>penilaian!G300</f>
        <v>0</v>
      </c>
      <c r="I305" s="61">
        <f>penilaian!H300</f>
        <v>0</v>
      </c>
      <c r="J305" s="202">
        <f>penilaian!I300</f>
        <v>0</v>
      </c>
      <c r="K305" s="157">
        <f>penilaian!J300</f>
        <v>0</v>
      </c>
      <c r="L305" s="182">
        <f>penilaian!K300</f>
        <v>0</v>
      </c>
      <c r="M305" s="186">
        <f>penilaian!L300</f>
        <v>0</v>
      </c>
      <c r="N305" s="187">
        <f>penilaian!M300</f>
        <v>0</v>
      </c>
      <c r="O305" s="61">
        <f>penilaian!N300</f>
        <v>0</v>
      </c>
      <c r="P305" s="183">
        <f>penilaian!O300</f>
        <v>0</v>
      </c>
      <c r="Q305" s="516">
        <f>penilaian!P300</f>
        <v>0</v>
      </c>
      <c r="R305" s="516">
        <f>penilaian!Q300</f>
        <v>0</v>
      </c>
      <c r="S305" s="505">
        <f>penilaian!R300</f>
        <v>0</v>
      </c>
      <c r="T305" s="505">
        <f>penilaian!S300</f>
        <v>0</v>
      </c>
      <c r="U305" s="505">
        <f>penilaian!T300</f>
        <v>0</v>
      </c>
      <c r="V305" s="503">
        <f>penilaian!U300</f>
        <v>8</v>
      </c>
      <c r="W305" s="505" t="str">
        <f>penilaian!V300</f>
        <v>Hui</v>
      </c>
      <c r="X305" s="505">
        <f>penilaian!W300</f>
        <v>1500</v>
      </c>
      <c r="Y305" s="505">
        <f>penilaian!X300</f>
        <v>0</v>
      </c>
      <c r="Z305" s="505">
        <f>penilaian!Y300</f>
        <v>0</v>
      </c>
      <c r="AA305" s="505">
        <f>penilaian!Z300</f>
        <v>1500</v>
      </c>
      <c r="AB305" s="505">
        <f>penilaian!AA300</f>
        <v>0</v>
      </c>
      <c r="AC305" s="519">
        <f>penilaian!AB300</f>
        <v>0</v>
      </c>
      <c r="AD305" s="505">
        <f>penilaian!AC300</f>
        <v>0</v>
      </c>
      <c r="AE305" s="505">
        <f>penilaian!AD300</f>
        <v>0</v>
      </c>
      <c r="AF305" s="505">
        <f>penilaian!AE300</f>
        <v>0</v>
      </c>
      <c r="AG305" s="519">
        <f>penilaian!AF300</f>
        <v>0</v>
      </c>
      <c r="AH305" s="519">
        <f>penilaian!AG300</f>
        <v>0</v>
      </c>
      <c r="AI305" s="517">
        <f>penilaian!AH300</f>
        <v>0</v>
      </c>
      <c r="AJ305" s="520">
        <f>penilaian!AI300</f>
        <v>0</v>
      </c>
      <c r="AK305" s="517">
        <f>penilaian!AJ300</f>
        <v>0</v>
      </c>
      <c r="AL305" s="517">
        <f>penilaian!AK300</f>
        <v>0</v>
      </c>
      <c r="AM305" s="517">
        <f>penilaian!AL300</f>
        <v>0</v>
      </c>
      <c r="AN305" s="517">
        <f>penilaian!AM300</f>
        <v>2565</v>
      </c>
      <c r="AO305" s="517">
        <f>penilaian!AN300</f>
        <v>3847500</v>
      </c>
      <c r="AP305" s="517">
        <f>penilaian!AO300</f>
        <v>0</v>
      </c>
      <c r="AQ305" s="521">
        <f>penilaian!AP300</f>
        <v>0</v>
      </c>
      <c r="AR305" s="517">
        <f>penilaian!AQ300</f>
        <v>0</v>
      </c>
      <c r="AS305" s="517">
        <f>penilaian!AR300</f>
        <v>0</v>
      </c>
      <c r="AT305" s="517">
        <f>penilaian!AS300</f>
        <v>0</v>
      </c>
      <c r="AU305" s="517">
        <f>penilaian!AT300</f>
        <v>0</v>
      </c>
      <c r="AV305" s="517">
        <f>penilaian!AU300</f>
        <v>0</v>
      </c>
      <c r="AW305" s="521">
        <f>penilaian!AV300</f>
        <v>0</v>
      </c>
      <c r="AX305" s="521">
        <f>penilaian!AW300</f>
        <v>0</v>
      </c>
    </row>
    <row r="306" spans="2:50" ht="15.75">
      <c r="B306" s="157">
        <f>penilaian!A301</f>
        <v>0</v>
      </c>
      <c r="C306" s="172">
        <f>penilaian!B301</f>
        <v>0</v>
      </c>
      <c r="D306" s="492">
        <f>penilaian!C301</f>
        <v>0</v>
      </c>
      <c r="E306" s="172">
        <f>penilaian!D301</f>
        <v>0</v>
      </c>
      <c r="F306" s="171">
        <f>penilaian!E301</f>
        <v>0</v>
      </c>
      <c r="G306" s="205">
        <f>penilaian!F301</f>
        <v>0</v>
      </c>
      <c r="H306" s="61">
        <f>penilaian!G301</f>
        <v>0</v>
      </c>
      <c r="I306" s="61">
        <f>penilaian!H301</f>
        <v>0</v>
      </c>
      <c r="J306" s="202">
        <f>penilaian!I301</f>
        <v>0</v>
      </c>
      <c r="K306" s="157">
        <f>penilaian!J301</f>
        <v>0</v>
      </c>
      <c r="L306" s="182">
        <f>penilaian!K301</f>
        <v>0</v>
      </c>
      <c r="M306" s="186">
        <f>penilaian!L301</f>
        <v>0</v>
      </c>
      <c r="N306" s="187">
        <f>penilaian!M301</f>
        <v>0</v>
      </c>
      <c r="O306" s="61">
        <f>penilaian!N301</f>
        <v>0</v>
      </c>
      <c r="P306" s="183">
        <f>penilaian!O301</f>
        <v>0</v>
      </c>
      <c r="Q306" s="516">
        <f>penilaian!P301</f>
        <v>0</v>
      </c>
      <c r="R306" s="516">
        <f>penilaian!Q301</f>
        <v>0</v>
      </c>
      <c r="S306" s="505">
        <f>penilaian!R301</f>
        <v>0</v>
      </c>
      <c r="T306" s="505">
        <f>penilaian!S301</f>
        <v>0</v>
      </c>
      <c r="U306" s="505">
        <f>penilaian!T301</f>
        <v>0</v>
      </c>
      <c r="V306" s="503">
        <f>penilaian!U301</f>
        <v>0</v>
      </c>
      <c r="W306" s="505" t="str">
        <f>penilaian!V301</f>
        <v>Hui</v>
      </c>
      <c r="X306" s="505">
        <f>penilaian!W301</f>
        <v>0</v>
      </c>
      <c r="Y306" s="505">
        <f>penilaian!X301</f>
        <v>500</v>
      </c>
      <c r="Z306" s="505">
        <f>penilaian!Y301</f>
        <v>0</v>
      </c>
      <c r="AA306" s="505">
        <f>penilaian!Z301</f>
        <v>0</v>
      </c>
      <c r="AB306" s="505">
        <f>penilaian!AA301</f>
        <v>0</v>
      </c>
      <c r="AC306" s="519">
        <f>penilaian!AB301</f>
        <v>0</v>
      </c>
      <c r="AD306" s="505">
        <f>penilaian!AC301</f>
        <v>0</v>
      </c>
      <c r="AE306" s="505">
        <f>penilaian!AD301</f>
        <v>0</v>
      </c>
      <c r="AF306" s="505">
        <f>penilaian!AE301</f>
        <v>0</v>
      </c>
      <c r="AG306" s="519">
        <f>penilaian!AF301</f>
        <v>0</v>
      </c>
      <c r="AH306" s="519">
        <f>penilaian!AG301</f>
        <v>0</v>
      </c>
      <c r="AI306" s="517">
        <f>penilaian!AH301</f>
        <v>0</v>
      </c>
      <c r="AJ306" s="520">
        <f>penilaian!AI301</f>
        <v>0</v>
      </c>
      <c r="AK306" s="517">
        <f>penilaian!AJ301</f>
        <v>0</v>
      </c>
      <c r="AL306" s="517">
        <f>penilaian!AK301</f>
        <v>0</v>
      </c>
      <c r="AM306" s="517">
        <f>penilaian!AL301</f>
        <v>0</v>
      </c>
      <c r="AN306" s="517">
        <f>penilaian!AM301</f>
        <v>690</v>
      </c>
      <c r="AO306" s="517">
        <f>penilaian!AN301</f>
        <v>345000</v>
      </c>
      <c r="AP306" s="517">
        <f>penilaian!AO301</f>
        <v>0</v>
      </c>
      <c r="AQ306" s="521">
        <f>penilaian!AP301</f>
        <v>0</v>
      </c>
      <c r="AR306" s="517">
        <f>penilaian!AQ301</f>
        <v>0</v>
      </c>
      <c r="AS306" s="517">
        <f>penilaian!AR301</f>
        <v>0</v>
      </c>
      <c r="AT306" s="517">
        <f>penilaian!AS301</f>
        <v>0</v>
      </c>
      <c r="AU306" s="517">
        <f>penilaian!AT301</f>
        <v>0</v>
      </c>
      <c r="AV306" s="517">
        <f>penilaian!AU301</f>
        <v>0</v>
      </c>
      <c r="AW306" s="521">
        <f>penilaian!AV301</f>
        <v>0</v>
      </c>
      <c r="AX306" s="521">
        <f>penilaian!AW301</f>
        <v>0</v>
      </c>
    </row>
    <row r="307" spans="2:50" ht="15.75">
      <c r="B307" s="157">
        <f>penilaian!A302</f>
        <v>0</v>
      </c>
      <c r="C307" s="172">
        <f>penilaian!B302</f>
        <v>0</v>
      </c>
      <c r="D307" s="492">
        <f>penilaian!C302</f>
        <v>0</v>
      </c>
      <c r="E307" s="172">
        <f>penilaian!D302</f>
        <v>0</v>
      </c>
      <c r="F307" s="171">
        <f>penilaian!E302</f>
        <v>0</v>
      </c>
      <c r="G307" s="205">
        <f>penilaian!F302</f>
        <v>0</v>
      </c>
      <c r="H307" s="61">
        <f>penilaian!G302</f>
        <v>0</v>
      </c>
      <c r="I307" s="61">
        <f>penilaian!H302</f>
        <v>0</v>
      </c>
      <c r="J307" s="202">
        <f>penilaian!I302</f>
        <v>0</v>
      </c>
      <c r="K307" s="157">
        <f>penilaian!J302</f>
        <v>0</v>
      </c>
      <c r="L307" s="182">
        <f>penilaian!K302</f>
        <v>0</v>
      </c>
      <c r="M307" s="186">
        <f>penilaian!L302</f>
        <v>0</v>
      </c>
      <c r="N307" s="187">
        <f>penilaian!M302</f>
        <v>0</v>
      </c>
      <c r="O307" s="61">
        <f>penilaian!N302</f>
        <v>0</v>
      </c>
      <c r="P307" s="183">
        <f>penilaian!O302</f>
        <v>0</v>
      </c>
      <c r="Q307" s="516">
        <f>penilaian!P302</f>
        <v>0</v>
      </c>
      <c r="R307" s="516">
        <f>penilaian!Q302</f>
        <v>0</v>
      </c>
      <c r="S307" s="505">
        <f>penilaian!R302</f>
        <v>0</v>
      </c>
      <c r="T307" s="505">
        <f>penilaian!S302</f>
        <v>0</v>
      </c>
      <c r="U307" s="505">
        <f>penilaian!T302</f>
        <v>0</v>
      </c>
      <c r="V307" s="503">
        <f>penilaian!U302</f>
        <v>0</v>
      </c>
      <c r="W307" s="505" t="str">
        <f>penilaian!V302</f>
        <v>Hui</v>
      </c>
      <c r="X307" s="505">
        <f>penilaian!W302</f>
        <v>0</v>
      </c>
      <c r="Y307" s="505">
        <f>penilaian!X302</f>
        <v>0</v>
      </c>
      <c r="Z307" s="505">
        <f>penilaian!Y302</f>
        <v>500</v>
      </c>
      <c r="AA307" s="505">
        <f>penilaian!Z302</f>
        <v>0</v>
      </c>
      <c r="AB307" s="505">
        <f>penilaian!AA302</f>
        <v>0</v>
      </c>
      <c r="AC307" s="519">
        <f>penilaian!AB302</f>
        <v>0</v>
      </c>
      <c r="AD307" s="505">
        <f>penilaian!AC302</f>
        <v>0</v>
      </c>
      <c r="AE307" s="505">
        <f>penilaian!AD302</f>
        <v>0</v>
      </c>
      <c r="AF307" s="505">
        <f>penilaian!AE302</f>
        <v>0</v>
      </c>
      <c r="AG307" s="519">
        <f>penilaian!AF302</f>
        <v>0</v>
      </c>
      <c r="AH307" s="519">
        <f>penilaian!AG302</f>
        <v>0</v>
      </c>
      <c r="AI307" s="517">
        <f>penilaian!AH302</f>
        <v>0</v>
      </c>
      <c r="AJ307" s="520">
        <f>penilaian!AI302</f>
        <v>0</v>
      </c>
      <c r="AK307" s="517">
        <f>penilaian!AJ302</f>
        <v>0</v>
      </c>
      <c r="AL307" s="517">
        <f>penilaian!AK302</f>
        <v>0</v>
      </c>
      <c r="AM307" s="517">
        <f>penilaian!AL302</f>
        <v>0</v>
      </c>
      <c r="AN307" s="517">
        <f>penilaian!AM302</f>
        <v>540</v>
      </c>
      <c r="AO307" s="517">
        <f>penilaian!AN302</f>
        <v>270000</v>
      </c>
      <c r="AP307" s="517">
        <f>penilaian!AO302</f>
        <v>0</v>
      </c>
      <c r="AQ307" s="521">
        <f>penilaian!AP302</f>
        <v>0</v>
      </c>
      <c r="AR307" s="517">
        <f>penilaian!AQ302</f>
        <v>0</v>
      </c>
      <c r="AS307" s="517">
        <f>penilaian!AR302</f>
        <v>0</v>
      </c>
      <c r="AT307" s="517">
        <f>penilaian!AS302</f>
        <v>0</v>
      </c>
      <c r="AU307" s="517">
        <f>penilaian!AT302</f>
        <v>0</v>
      </c>
      <c r="AV307" s="517">
        <f>penilaian!AU302</f>
        <v>0</v>
      </c>
      <c r="AW307" s="521">
        <f>penilaian!AV302</f>
        <v>0</v>
      </c>
      <c r="AX307" s="521">
        <f>penilaian!AW302</f>
        <v>0</v>
      </c>
    </row>
    <row r="308" spans="2:50" ht="15.75">
      <c r="B308" s="157">
        <f>penilaian!A303</f>
        <v>0</v>
      </c>
      <c r="C308" s="172">
        <f>penilaian!B303</f>
        <v>0</v>
      </c>
      <c r="D308" s="492">
        <f>penilaian!C303</f>
        <v>0</v>
      </c>
      <c r="E308" s="172">
        <f>penilaian!D303</f>
        <v>0</v>
      </c>
      <c r="F308" s="171">
        <f>penilaian!E303</f>
        <v>0</v>
      </c>
      <c r="G308" s="205">
        <f>penilaian!F303</f>
        <v>0</v>
      </c>
      <c r="H308" s="61">
        <f>penilaian!G303</f>
        <v>0</v>
      </c>
      <c r="I308" s="61">
        <f>penilaian!H303</f>
        <v>0</v>
      </c>
      <c r="J308" s="202">
        <f>penilaian!I303</f>
        <v>0</v>
      </c>
      <c r="K308" s="157">
        <f>penilaian!J303</f>
        <v>0</v>
      </c>
      <c r="L308" s="182">
        <f>penilaian!K303</f>
        <v>0</v>
      </c>
      <c r="M308" s="186">
        <f>penilaian!L303</f>
        <v>0</v>
      </c>
      <c r="N308" s="187">
        <f>penilaian!M303</f>
        <v>0</v>
      </c>
      <c r="O308" s="61">
        <f>penilaian!N303</f>
        <v>0</v>
      </c>
      <c r="P308" s="183">
        <f>penilaian!O303</f>
        <v>0</v>
      </c>
      <c r="Q308" s="516">
        <f>penilaian!P303</f>
        <v>0</v>
      </c>
      <c r="R308" s="516">
        <f>penilaian!Q303</f>
        <v>0</v>
      </c>
      <c r="S308" s="505">
        <f>penilaian!R303</f>
        <v>0</v>
      </c>
      <c r="T308" s="505">
        <f>penilaian!S303</f>
        <v>0</v>
      </c>
      <c r="U308" s="505">
        <f>penilaian!T303</f>
        <v>0</v>
      </c>
      <c r="V308" s="503">
        <f>penilaian!U303</f>
        <v>9</v>
      </c>
      <c r="W308" s="505" t="str">
        <f>penilaian!V303</f>
        <v>Sari Kancuh</v>
      </c>
      <c r="X308" s="505">
        <f>penilaian!W303</f>
        <v>0</v>
      </c>
      <c r="Y308" s="505">
        <f>penilaian!X303</f>
        <v>0</v>
      </c>
      <c r="Z308" s="505">
        <f>penilaian!Y303</f>
        <v>100</v>
      </c>
      <c r="AA308" s="505">
        <f>penilaian!Z303</f>
        <v>100</v>
      </c>
      <c r="AB308" s="505">
        <f>penilaian!AA303</f>
        <v>0</v>
      </c>
      <c r="AC308" s="519">
        <f>penilaian!AB303</f>
        <v>0</v>
      </c>
      <c r="AD308" s="505">
        <f>penilaian!AC303</f>
        <v>0</v>
      </c>
      <c r="AE308" s="505">
        <f>penilaian!AD303</f>
        <v>0</v>
      </c>
      <c r="AF308" s="505">
        <f>penilaian!AE303</f>
        <v>0</v>
      </c>
      <c r="AG308" s="519">
        <f>penilaian!AF303</f>
        <v>0</v>
      </c>
      <c r="AH308" s="519">
        <f>penilaian!AG303</f>
        <v>0</v>
      </c>
      <c r="AI308" s="517">
        <f>penilaian!AH303</f>
        <v>0</v>
      </c>
      <c r="AJ308" s="520">
        <f>penilaian!AI303</f>
        <v>0</v>
      </c>
      <c r="AK308" s="517">
        <f>penilaian!AJ303</f>
        <v>0</v>
      </c>
      <c r="AL308" s="517">
        <f>penilaian!AK303</f>
        <v>0</v>
      </c>
      <c r="AM308" s="517">
        <f>penilaian!AL303</f>
        <v>0</v>
      </c>
      <c r="AN308" s="517">
        <f>penilaian!AM303</f>
        <v>3050</v>
      </c>
      <c r="AO308" s="517">
        <f>penilaian!AN303</f>
        <v>305000</v>
      </c>
      <c r="AP308" s="517">
        <f>penilaian!AO303</f>
        <v>0</v>
      </c>
      <c r="AQ308" s="521">
        <f>penilaian!AP303</f>
        <v>0</v>
      </c>
      <c r="AR308" s="517">
        <f>penilaian!AQ303</f>
        <v>0</v>
      </c>
      <c r="AS308" s="517">
        <f>penilaian!AR303</f>
        <v>0</v>
      </c>
      <c r="AT308" s="517">
        <f>penilaian!AS303</f>
        <v>0</v>
      </c>
      <c r="AU308" s="517">
        <f>penilaian!AT303</f>
        <v>0</v>
      </c>
      <c r="AV308" s="517">
        <f>penilaian!AU303</f>
        <v>0</v>
      </c>
      <c r="AW308" s="521">
        <f>penilaian!AV303</f>
        <v>0</v>
      </c>
      <c r="AX308" s="521">
        <f>penilaian!AW303</f>
        <v>0</v>
      </c>
    </row>
    <row r="309" spans="2:50" ht="15.75">
      <c r="B309" s="157">
        <f>penilaian!A304</f>
        <v>0</v>
      </c>
      <c r="C309" s="172">
        <f>penilaian!B304</f>
        <v>0</v>
      </c>
      <c r="D309" s="492">
        <f>penilaian!C304</f>
        <v>0</v>
      </c>
      <c r="E309" s="172">
        <f>penilaian!D304</f>
        <v>0</v>
      </c>
      <c r="F309" s="171">
        <f>penilaian!E304</f>
        <v>0</v>
      </c>
      <c r="G309" s="205">
        <f>penilaian!F304</f>
        <v>0</v>
      </c>
      <c r="H309" s="61">
        <f>penilaian!G304</f>
        <v>0</v>
      </c>
      <c r="I309" s="61">
        <f>penilaian!H304</f>
        <v>0</v>
      </c>
      <c r="J309" s="202">
        <f>penilaian!I304</f>
        <v>0</v>
      </c>
      <c r="K309" s="157">
        <f>penilaian!J304</f>
        <v>0</v>
      </c>
      <c r="L309" s="182">
        <f>penilaian!K304</f>
        <v>0</v>
      </c>
      <c r="M309" s="186">
        <f>penilaian!L304</f>
        <v>0</v>
      </c>
      <c r="N309" s="187">
        <f>penilaian!M304</f>
        <v>0</v>
      </c>
      <c r="O309" s="61">
        <f>penilaian!N304</f>
        <v>0</v>
      </c>
      <c r="P309" s="183">
        <f>penilaian!O304</f>
        <v>0</v>
      </c>
      <c r="Q309" s="516">
        <f>penilaian!P304</f>
        <v>0</v>
      </c>
      <c r="R309" s="516">
        <f>penilaian!Q304</f>
        <v>0</v>
      </c>
      <c r="S309" s="505">
        <f>penilaian!R304</f>
        <v>0</v>
      </c>
      <c r="T309" s="505">
        <f>penilaian!S304</f>
        <v>0</v>
      </c>
      <c r="U309" s="505">
        <f>penilaian!T304</f>
        <v>0</v>
      </c>
      <c r="V309" s="503">
        <f>penilaian!U304</f>
        <v>10</v>
      </c>
      <c r="W309" s="505" t="str">
        <f>penilaian!V304</f>
        <v>Pagar Hidup</v>
      </c>
      <c r="X309" s="505">
        <f>penilaian!W304</f>
        <v>0</v>
      </c>
      <c r="Y309" s="505">
        <f>penilaian!X304</f>
        <v>800</v>
      </c>
      <c r="Z309" s="505">
        <f>penilaian!Y304</f>
        <v>0</v>
      </c>
      <c r="AA309" s="505">
        <f>penilaian!Z304</f>
        <v>800</v>
      </c>
      <c r="AB309" s="505">
        <f>penilaian!AA304</f>
        <v>0</v>
      </c>
      <c r="AC309" s="519">
        <f>penilaian!AB304</f>
        <v>0</v>
      </c>
      <c r="AD309" s="505">
        <f>penilaian!AC304</f>
        <v>0</v>
      </c>
      <c r="AE309" s="505">
        <f>penilaian!AD304</f>
        <v>0</v>
      </c>
      <c r="AF309" s="505">
        <f>penilaian!AE304</f>
        <v>0</v>
      </c>
      <c r="AG309" s="519">
        <f>penilaian!AF304</f>
        <v>0</v>
      </c>
      <c r="AH309" s="519">
        <f>penilaian!AG304</f>
        <v>0</v>
      </c>
      <c r="AI309" s="517">
        <f>penilaian!AH304</f>
        <v>0</v>
      </c>
      <c r="AJ309" s="520">
        <f>penilaian!AI304</f>
        <v>0</v>
      </c>
      <c r="AK309" s="517">
        <f>penilaian!AJ304</f>
        <v>0</v>
      </c>
      <c r="AL309" s="517">
        <f>penilaian!AK304</f>
        <v>0</v>
      </c>
      <c r="AM309" s="517">
        <f>penilaian!AL304</f>
        <v>0</v>
      </c>
      <c r="AN309" s="517">
        <f>penilaian!AM304</f>
        <v>6500</v>
      </c>
      <c r="AO309" s="517">
        <f>penilaian!AN304</f>
        <v>5200000</v>
      </c>
      <c r="AP309" s="517">
        <f>penilaian!AO304</f>
        <v>0</v>
      </c>
      <c r="AQ309" s="521">
        <f>penilaian!AP304</f>
        <v>0</v>
      </c>
      <c r="AR309" s="517">
        <f>penilaian!AQ304</f>
        <v>0</v>
      </c>
      <c r="AS309" s="517">
        <f>penilaian!AR304</f>
        <v>0</v>
      </c>
      <c r="AT309" s="517">
        <f>penilaian!AS304</f>
        <v>0</v>
      </c>
      <c r="AU309" s="517">
        <f>penilaian!AT304</f>
        <v>0</v>
      </c>
      <c r="AV309" s="517">
        <f>penilaian!AU304</f>
        <v>0</v>
      </c>
      <c r="AW309" s="521">
        <f>penilaian!AV304</f>
        <v>0</v>
      </c>
      <c r="AX309" s="521">
        <f>penilaian!AW304</f>
        <v>0</v>
      </c>
    </row>
    <row r="310" spans="2:50" ht="15.75">
      <c r="B310" s="157">
        <f>penilaian!A305</f>
        <v>0</v>
      </c>
      <c r="C310" s="172">
        <f>penilaian!B305</f>
        <v>0</v>
      </c>
      <c r="D310" s="492">
        <f>penilaian!C305</f>
        <v>0</v>
      </c>
      <c r="E310" s="172">
        <f>penilaian!D305</f>
        <v>0</v>
      </c>
      <c r="F310" s="171">
        <f>penilaian!E305</f>
        <v>0</v>
      </c>
      <c r="G310" s="205">
        <f>penilaian!F305</f>
        <v>0</v>
      </c>
      <c r="H310" s="61">
        <f>penilaian!G305</f>
        <v>0</v>
      </c>
      <c r="I310" s="61">
        <f>penilaian!H305</f>
        <v>0</v>
      </c>
      <c r="J310" s="202">
        <f>penilaian!I305</f>
        <v>0</v>
      </c>
      <c r="K310" s="157">
        <f>penilaian!J305</f>
        <v>0</v>
      </c>
      <c r="L310" s="182">
        <f>penilaian!K305</f>
        <v>0</v>
      </c>
      <c r="M310" s="186">
        <f>penilaian!L305</f>
        <v>0</v>
      </c>
      <c r="N310" s="187">
        <f>penilaian!M305</f>
        <v>0</v>
      </c>
      <c r="O310" s="61">
        <f>penilaian!N305</f>
        <v>0</v>
      </c>
      <c r="P310" s="183">
        <f>penilaian!O305</f>
        <v>0</v>
      </c>
      <c r="Q310" s="516">
        <f>penilaian!P305</f>
        <v>0</v>
      </c>
      <c r="R310" s="516">
        <f>penilaian!Q305</f>
        <v>0</v>
      </c>
      <c r="S310" s="505">
        <f>penilaian!R305</f>
        <v>0</v>
      </c>
      <c r="T310" s="505">
        <f>penilaian!S305</f>
        <v>0</v>
      </c>
      <c r="U310" s="505">
        <f>penilaian!T305</f>
        <v>0</v>
      </c>
      <c r="V310" s="503">
        <f>penilaian!U305</f>
        <v>11</v>
      </c>
      <c r="W310" s="505" t="str">
        <f>penilaian!V305</f>
        <v>Pepaya</v>
      </c>
      <c r="X310" s="505">
        <f>penilaian!W305</f>
        <v>0</v>
      </c>
      <c r="Y310" s="505">
        <f>penilaian!X305</f>
        <v>0</v>
      </c>
      <c r="Z310" s="505">
        <f>penilaian!Y305</f>
        <v>100</v>
      </c>
      <c r="AA310" s="505">
        <f>penilaian!Z305</f>
        <v>0</v>
      </c>
      <c r="AB310" s="505">
        <f>penilaian!AA305</f>
        <v>0</v>
      </c>
      <c r="AC310" s="519">
        <f>penilaian!AB305</f>
        <v>0</v>
      </c>
      <c r="AD310" s="505">
        <f>penilaian!AC305</f>
        <v>0</v>
      </c>
      <c r="AE310" s="505">
        <f>penilaian!AD305</f>
        <v>0</v>
      </c>
      <c r="AF310" s="505">
        <f>penilaian!AE305</f>
        <v>0</v>
      </c>
      <c r="AG310" s="519">
        <f>penilaian!AF305</f>
        <v>0</v>
      </c>
      <c r="AH310" s="519">
        <f>penilaian!AG305</f>
        <v>0</v>
      </c>
      <c r="AI310" s="517">
        <f>penilaian!AH305</f>
        <v>0</v>
      </c>
      <c r="AJ310" s="520">
        <f>penilaian!AI305</f>
        <v>0</v>
      </c>
      <c r="AK310" s="517">
        <f>penilaian!AJ305</f>
        <v>0</v>
      </c>
      <c r="AL310" s="517">
        <f>penilaian!AK305</f>
        <v>0</v>
      </c>
      <c r="AM310" s="517">
        <f>penilaian!AL305</f>
        <v>0</v>
      </c>
      <c r="AN310" s="517">
        <f>penilaian!AM305</f>
        <v>6600</v>
      </c>
      <c r="AO310" s="517">
        <f>penilaian!AN305</f>
        <v>660000</v>
      </c>
      <c r="AP310" s="517">
        <f>penilaian!AO305</f>
        <v>0</v>
      </c>
      <c r="AQ310" s="521">
        <f>penilaian!AP305</f>
        <v>0</v>
      </c>
      <c r="AR310" s="517">
        <f>penilaian!AQ305</f>
        <v>0</v>
      </c>
      <c r="AS310" s="517">
        <f>penilaian!AR305</f>
        <v>0</v>
      </c>
      <c r="AT310" s="517">
        <f>penilaian!AS305</f>
        <v>0</v>
      </c>
      <c r="AU310" s="517">
        <f>penilaian!AT305</f>
        <v>0</v>
      </c>
      <c r="AV310" s="517">
        <f>penilaian!AU305</f>
        <v>0</v>
      </c>
      <c r="AW310" s="521">
        <f>penilaian!AV305</f>
        <v>0</v>
      </c>
      <c r="AX310" s="521">
        <f>penilaian!AW305</f>
        <v>0</v>
      </c>
    </row>
    <row r="311" spans="2:50" ht="15.75">
      <c r="B311" s="157">
        <f>penilaian!A306</f>
        <v>0</v>
      </c>
      <c r="C311" s="172">
        <f>penilaian!B306</f>
        <v>0</v>
      </c>
      <c r="D311" s="492">
        <f>penilaian!C306</f>
        <v>0</v>
      </c>
      <c r="E311" s="172">
        <f>penilaian!D306</f>
        <v>0</v>
      </c>
      <c r="F311" s="171">
        <f>penilaian!E306</f>
        <v>0</v>
      </c>
      <c r="G311" s="205">
        <f>penilaian!F306</f>
        <v>0</v>
      </c>
      <c r="H311" s="61">
        <f>penilaian!G306</f>
        <v>0</v>
      </c>
      <c r="I311" s="61">
        <f>penilaian!H306</f>
        <v>0</v>
      </c>
      <c r="J311" s="202">
        <f>penilaian!I306</f>
        <v>0</v>
      </c>
      <c r="K311" s="157">
        <f>penilaian!J306</f>
        <v>0</v>
      </c>
      <c r="L311" s="182">
        <f>penilaian!K306</f>
        <v>0</v>
      </c>
      <c r="M311" s="186">
        <f>penilaian!L306</f>
        <v>0</v>
      </c>
      <c r="N311" s="187">
        <f>penilaian!M306</f>
        <v>0</v>
      </c>
      <c r="O311" s="61">
        <f>penilaian!N306</f>
        <v>0</v>
      </c>
      <c r="P311" s="183">
        <f>penilaian!O306</f>
        <v>0</v>
      </c>
      <c r="Q311" s="516">
        <f>penilaian!P306</f>
        <v>0</v>
      </c>
      <c r="R311" s="516">
        <f>penilaian!Q306</f>
        <v>0</v>
      </c>
      <c r="S311" s="505">
        <f>penilaian!R306</f>
        <v>0</v>
      </c>
      <c r="T311" s="505">
        <f>penilaian!S306</f>
        <v>0</v>
      </c>
      <c r="U311" s="505">
        <f>penilaian!T306</f>
        <v>0</v>
      </c>
      <c r="V311" s="503">
        <f>penilaian!U306</f>
        <v>12</v>
      </c>
      <c r="W311" s="505" t="str">
        <f>penilaian!V306</f>
        <v>Sarikaya</v>
      </c>
      <c r="X311" s="505">
        <f>penilaian!W306</f>
        <v>0</v>
      </c>
      <c r="Y311" s="505">
        <f>penilaian!X306</f>
        <v>0</v>
      </c>
      <c r="Z311" s="505">
        <f>penilaian!Y306</f>
        <v>100</v>
      </c>
      <c r="AA311" s="505">
        <f>penilaian!Z306</f>
        <v>0</v>
      </c>
      <c r="AB311" s="505">
        <f>penilaian!AA306</f>
        <v>0</v>
      </c>
      <c r="AC311" s="519">
        <f>penilaian!AB306</f>
        <v>0</v>
      </c>
      <c r="AD311" s="505">
        <f>penilaian!AC306</f>
        <v>0</v>
      </c>
      <c r="AE311" s="505">
        <f>penilaian!AD306</f>
        <v>0</v>
      </c>
      <c r="AF311" s="505">
        <f>penilaian!AE306</f>
        <v>0</v>
      </c>
      <c r="AG311" s="519">
        <f>penilaian!AF306</f>
        <v>0</v>
      </c>
      <c r="AH311" s="519">
        <f>penilaian!AG306</f>
        <v>0</v>
      </c>
      <c r="AI311" s="517">
        <f>penilaian!AH306</f>
        <v>0</v>
      </c>
      <c r="AJ311" s="520">
        <f>penilaian!AI306</f>
        <v>0</v>
      </c>
      <c r="AK311" s="517">
        <f>penilaian!AJ306</f>
        <v>0</v>
      </c>
      <c r="AL311" s="517">
        <f>penilaian!AK306</f>
        <v>0</v>
      </c>
      <c r="AM311" s="517">
        <f>penilaian!AL306</f>
        <v>0</v>
      </c>
      <c r="AN311" s="517">
        <f>penilaian!AM306</f>
        <v>3050</v>
      </c>
      <c r="AO311" s="517">
        <f>penilaian!AN306</f>
        <v>305000</v>
      </c>
      <c r="AP311" s="517">
        <f>penilaian!AO306</f>
        <v>0</v>
      </c>
      <c r="AQ311" s="521">
        <f>penilaian!AP306</f>
        <v>0</v>
      </c>
      <c r="AR311" s="517">
        <f>penilaian!AQ306</f>
        <v>0</v>
      </c>
      <c r="AS311" s="517">
        <f>penilaian!AR306</f>
        <v>0</v>
      </c>
      <c r="AT311" s="517">
        <f>penilaian!AS306</f>
        <v>0</v>
      </c>
      <c r="AU311" s="517">
        <f>penilaian!AT306</f>
        <v>0</v>
      </c>
      <c r="AV311" s="517">
        <f>penilaian!AU306</f>
        <v>0</v>
      </c>
      <c r="AW311" s="521">
        <f>penilaian!AV306</f>
        <v>0</v>
      </c>
      <c r="AX311" s="521">
        <f>penilaian!AW306</f>
        <v>0</v>
      </c>
    </row>
    <row r="312" spans="2:50" ht="15.75">
      <c r="B312" s="157">
        <f>penilaian!A307</f>
        <v>0</v>
      </c>
      <c r="C312" s="172">
        <f>penilaian!B307</f>
        <v>0</v>
      </c>
      <c r="D312" s="492">
        <f>penilaian!C307</f>
        <v>0</v>
      </c>
      <c r="E312" s="172">
        <f>penilaian!D307</f>
        <v>0</v>
      </c>
      <c r="F312" s="171">
        <f>penilaian!E307</f>
        <v>0</v>
      </c>
      <c r="G312" s="205">
        <f>penilaian!F307</f>
        <v>0</v>
      </c>
      <c r="H312" s="61">
        <f>penilaian!G307</f>
        <v>0</v>
      </c>
      <c r="I312" s="61">
        <f>penilaian!H307</f>
        <v>0</v>
      </c>
      <c r="J312" s="202">
        <f>penilaian!I307</f>
        <v>0</v>
      </c>
      <c r="K312" s="157">
        <f>penilaian!J307</f>
        <v>0</v>
      </c>
      <c r="L312" s="182">
        <f>penilaian!K307</f>
        <v>0</v>
      </c>
      <c r="M312" s="186">
        <f>penilaian!L307</f>
        <v>0</v>
      </c>
      <c r="N312" s="187">
        <f>penilaian!M307</f>
        <v>0</v>
      </c>
      <c r="O312" s="61">
        <f>penilaian!N307</f>
        <v>0</v>
      </c>
      <c r="P312" s="183">
        <f>penilaian!O307</f>
        <v>0</v>
      </c>
      <c r="Q312" s="516">
        <f>penilaian!P307</f>
        <v>0</v>
      </c>
      <c r="R312" s="516">
        <f>penilaian!Q307</f>
        <v>0</v>
      </c>
      <c r="S312" s="505">
        <f>penilaian!R307</f>
        <v>0</v>
      </c>
      <c r="T312" s="505">
        <f>penilaian!S307</f>
        <v>0</v>
      </c>
      <c r="U312" s="505">
        <f>penilaian!T307</f>
        <v>0</v>
      </c>
      <c r="V312" s="503">
        <f>penilaian!U307</f>
        <v>0</v>
      </c>
      <c r="W312" s="505">
        <f>penilaian!V307</f>
        <v>0</v>
      </c>
      <c r="X312" s="505">
        <f>penilaian!W307</f>
        <v>0</v>
      </c>
      <c r="Y312" s="505">
        <f>penilaian!X307</f>
        <v>0</v>
      </c>
      <c r="Z312" s="505">
        <f>penilaian!Y307</f>
        <v>0</v>
      </c>
      <c r="AA312" s="505" t="str">
        <f>penilaian!Z307</f>
        <v>100 M2</v>
      </c>
      <c r="AB312" s="505">
        <f>penilaian!AA307</f>
        <v>0</v>
      </c>
      <c r="AC312" s="519">
        <f>penilaian!AB307</f>
        <v>0</v>
      </c>
      <c r="AD312" s="505">
        <f>penilaian!AC307</f>
        <v>0</v>
      </c>
      <c r="AE312" s="505">
        <f>penilaian!AD307</f>
        <v>0</v>
      </c>
      <c r="AF312" s="505">
        <f>penilaian!AE307</f>
        <v>0</v>
      </c>
      <c r="AG312" s="519">
        <f>penilaian!AF307</f>
        <v>0</v>
      </c>
      <c r="AH312" s="519">
        <f>penilaian!AG307</f>
        <v>0</v>
      </c>
      <c r="AI312" s="517">
        <f>penilaian!AH307</f>
        <v>0</v>
      </c>
      <c r="AJ312" s="520">
        <f>penilaian!AI307</f>
        <v>0</v>
      </c>
      <c r="AK312" s="517">
        <f>penilaian!AJ307</f>
        <v>0</v>
      </c>
      <c r="AL312" s="517">
        <f>penilaian!AK307</f>
        <v>0</v>
      </c>
      <c r="AM312" s="517">
        <f>penilaian!AL307</f>
        <v>0</v>
      </c>
      <c r="AN312" s="517">
        <f>penilaian!AM307</f>
        <v>0</v>
      </c>
      <c r="AO312" s="517">
        <f>penilaian!AN307</f>
        <v>0</v>
      </c>
      <c r="AP312" s="517">
        <f>penilaian!AO307</f>
        <v>0</v>
      </c>
      <c r="AQ312" s="521">
        <f>penilaian!AP307</f>
        <v>0</v>
      </c>
      <c r="AR312" s="517">
        <f>penilaian!AQ307</f>
        <v>0</v>
      </c>
      <c r="AS312" s="517">
        <f>penilaian!AR307</f>
        <v>0</v>
      </c>
      <c r="AT312" s="517">
        <f>penilaian!AS307</f>
        <v>0</v>
      </c>
      <c r="AU312" s="517">
        <f>penilaian!AT307</f>
        <v>0</v>
      </c>
      <c r="AV312" s="517">
        <f>penilaian!AU307</f>
        <v>0</v>
      </c>
      <c r="AW312" s="521">
        <f>penilaian!AV307</f>
        <v>0</v>
      </c>
      <c r="AX312" s="521">
        <f>penilaian!AW307</f>
        <v>0</v>
      </c>
    </row>
    <row r="313" spans="2:50" ht="15.75">
      <c r="B313" s="157">
        <f>penilaian!A308</f>
        <v>0</v>
      </c>
      <c r="C313" s="172">
        <f>penilaian!B308</f>
        <v>0</v>
      </c>
      <c r="D313" s="492">
        <f>penilaian!C308</f>
        <v>0</v>
      </c>
      <c r="E313" s="172">
        <f>penilaian!D308</f>
        <v>0</v>
      </c>
      <c r="F313" s="171">
        <f>penilaian!E308</f>
        <v>0</v>
      </c>
      <c r="G313" s="205">
        <f>penilaian!F308</f>
        <v>0</v>
      </c>
      <c r="H313" s="61">
        <f>penilaian!G308</f>
        <v>0</v>
      </c>
      <c r="I313" s="61">
        <f>penilaian!H308</f>
        <v>0</v>
      </c>
      <c r="J313" s="202">
        <f>penilaian!I308</f>
        <v>0</v>
      </c>
      <c r="K313" s="157">
        <f>penilaian!J308</f>
        <v>0</v>
      </c>
      <c r="L313" s="182">
        <f>penilaian!K308</f>
        <v>0</v>
      </c>
      <c r="M313" s="186">
        <f>penilaian!L308</f>
        <v>0</v>
      </c>
      <c r="N313" s="187">
        <f>penilaian!M308</f>
        <v>0</v>
      </c>
      <c r="O313" s="61">
        <f>penilaian!N308</f>
        <v>0</v>
      </c>
      <c r="P313" s="183">
        <f>penilaian!O308</f>
        <v>0</v>
      </c>
      <c r="Q313" s="516">
        <f>penilaian!P308</f>
        <v>0</v>
      </c>
      <c r="R313" s="516">
        <f>penilaian!Q308</f>
        <v>0</v>
      </c>
      <c r="S313" s="505">
        <f>penilaian!R308</f>
        <v>0</v>
      </c>
      <c r="T313" s="505">
        <f>penilaian!S308</f>
        <v>0</v>
      </c>
      <c r="U313" s="505">
        <f>penilaian!T308</f>
        <v>0</v>
      </c>
      <c r="V313" s="503">
        <f>penilaian!U308</f>
        <v>0</v>
      </c>
      <c r="W313" s="505">
        <f>penilaian!V308</f>
        <v>0</v>
      </c>
      <c r="X313" s="505">
        <f>penilaian!W308</f>
        <v>0</v>
      </c>
      <c r="Y313" s="505">
        <f>penilaian!X308</f>
        <v>0</v>
      </c>
      <c r="Z313" s="505">
        <f>penilaian!Y308</f>
        <v>0</v>
      </c>
      <c r="AA313" s="505">
        <f>penilaian!Z308</f>
        <v>0</v>
      </c>
      <c r="AB313" s="505">
        <f>penilaian!AA308</f>
        <v>0</v>
      </c>
      <c r="AC313" s="519">
        <f>penilaian!AB308</f>
        <v>0</v>
      </c>
      <c r="AD313" s="505">
        <f>penilaian!AC308</f>
        <v>0</v>
      </c>
      <c r="AE313" s="505">
        <f>penilaian!AD308</f>
        <v>0</v>
      </c>
      <c r="AF313" s="505">
        <f>penilaian!AE308</f>
        <v>0</v>
      </c>
      <c r="AG313" s="519">
        <f>penilaian!AF308</f>
        <v>0</v>
      </c>
      <c r="AH313" s="519">
        <f>penilaian!AG308</f>
        <v>0</v>
      </c>
      <c r="AI313" s="517">
        <f>penilaian!AH308</f>
        <v>0</v>
      </c>
      <c r="AJ313" s="520">
        <f>penilaian!AI308</f>
        <v>0</v>
      </c>
      <c r="AK313" s="517">
        <f>penilaian!AJ308</f>
        <v>0</v>
      </c>
      <c r="AL313" s="517">
        <f>penilaian!AK308</f>
        <v>0</v>
      </c>
      <c r="AM313" s="517">
        <f>penilaian!AL308</f>
        <v>0</v>
      </c>
      <c r="AN313" s="517">
        <f>penilaian!AM308</f>
        <v>0</v>
      </c>
      <c r="AO313" s="517">
        <f>penilaian!AN308</f>
        <v>0</v>
      </c>
      <c r="AP313" s="517">
        <f>penilaian!AO308</f>
        <v>0</v>
      </c>
      <c r="AQ313" s="521">
        <f>penilaian!AP308</f>
        <v>0</v>
      </c>
      <c r="AR313" s="517">
        <f>penilaian!AQ308</f>
        <v>0</v>
      </c>
      <c r="AS313" s="517">
        <f>penilaian!AR308</f>
        <v>0</v>
      </c>
      <c r="AT313" s="517">
        <f>penilaian!AS308</f>
        <v>0</v>
      </c>
      <c r="AU313" s="517">
        <f>penilaian!AT308</f>
        <v>0</v>
      </c>
      <c r="AV313" s="517">
        <f>penilaian!AU308</f>
        <v>0</v>
      </c>
      <c r="AW313" s="521">
        <f>penilaian!AV308</f>
        <v>0</v>
      </c>
      <c r="AX313" s="521">
        <f>penilaian!AW308</f>
        <v>0</v>
      </c>
    </row>
    <row r="314" spans="2:50" ht="15.75">
      <c r="B314" s="157">
        <f>penilaian!A309</f>
        <v>0</v>
      </c>
      <c r="C314" s="172">
        <f>penilaian!B309</f>
        <v>0</v>
      </c>
      <c r="D314" s="492">
        <f>penilaian!C309</f>
        <v>0</v>
      </c>
      <c r="E314" s="172">
        <f>penilaian!D309</f>
        <v>0</v>
      </c>
      <c r="F314" s="171">
        <f>penilaian!E309</f>
        <v>0</v>
      </c>
      <c r="G314" s="205">
        <f>penilaian!F309</f>
        <v>0</v>
      </c>
      <c r="H314" s="61">
        <f>penilaian!G309</f>
        <v>0</v>
      </c>
      <c r="I314" s="61">
        <f>penilaian!H309</f>
        <v>0</v>
      </c>
      <c r="J314" s="202">
        <f>penilaian!I309</f>
        <v>0</v>
      </c>
      <c r="K314" s="157">
        <f>penilaian!J309</f>
        <v>0</v>
      </c>
      <c r="L314" s="182">
        <f>penilaian!K309</f>
        <v>0</v>
      </c>
      <c r="M314" s="186">
        <f>penilaian!L309</f>
        <v>0</v>
      </c>
      <c r="N314" s="187">
        <f>penilaian!M309</f>
        <v>0</v>
      </c>
      <c r="O314" s="61">
        <f>penilaian!N309</f>
        <v>0</v>
      </c>
      <c r="P314" s="183">
        <f>penilaian!O309</f>
        <v>0</v>
      </c>
      <c r="Q314" s="516">
        <f>penilaian!P309</f>
        <v>0</v>
      </c>
      <c r="R314" s="516">
        <f>penilaian!Q309</f>
        <v>0</v>
      </c>
      <c r="S314" s="505">
        <f>penilaian!R309</f>
        <v>0</v>
      </c>
      <c r="T314" s="505">
        <f>penilaian!S309</f>
        <v>0</v>
      </c>
      <c r="U314" s="505">
        <f>penilaian!T309</f>
        <v>0</v>
      </c>
      <c r="V314" s="503">
        <f>penilaian!U309</f>
        <v>13</v>
      </c>
      <c r="W314" s="505" t="str">
        <f>penilaian!V309</f>
        <v>Ubijalar</v>
      </c>
      <c r="X314" s="505">
        <f>penilaian!W309</f>
        <v>0</v>
      </c>
      <c r="Y314" s="505">
        <f>penilaian!X309</f>
        <v>0</v>
      </c>
      <c r="Z314" s="505">
        <f>penilaian!Y309</f>
        <v>100</v>
      </c>
      <c r="AA314" s="505">
        <f>penilaian!Z309</f>
        <v>0</v>
      </c>
      <c r="AB314" s="505">
        <f>penilaian!AA309</f>
        <v>0</v>
      </c>
      <c r="AC314" s="519">
        <f>penilaian!AB309</f>
        <v>0</v>
      </c>
      <c r="AD314" s="505">
        <f>penilaian!AC309</f>
        <v>0</v>
      </c>
      <c r="AE314" s="505">
        <f>penilaian!AD309</f>
        <v>0</v>
      </c>
      <c r="AF314" s="505">
        <f>penilaian!AE309</f>
        <v>0</v>
      </c>
      <c r="AG314" s="519">
        <f>penilaian!AF309</f>
        <v>0</v>
      </c>
      <c r="AH314" s="519">
        <f>penilaian!AG309</f>
        <v>0</v>
      </c>
      <c r="AI314" s="517">
        <f>penilaian!AH309</f>
        <v>0</v>
      </c>
      <c r="AJ314" s="520">
        <f>penilaian!AI309</f>
        <v>0</v>
      </c>
      <c r="AK314" s="517">
        <f>penilaian!AJ309</f>
        <v>0</v>
      </c>
      <c r="AL314" s="517">
        <f>penilaian!AK309</f>
        <v>0</v>
      </c>
      <c r="AM314" s="517">
        <f>penilaian!AL309</f>
        <v>0</v>
      </c>
      <c r="AN314" s="517">
        <f>penilaian!AM309</f>
        <v>540</v>
      </c>
      <c r="AO314" s="517">
        <f>penilaian!AN309</f>
        <v>54000</v>
      </c>
      <c r="AP314" s="517">
        <f>penilaian!AO309</f>
        <v>0</v>
      </c>
      <c r="AQ314" s="521">
        <f>penilaian!AP309</f>
        <v>0</v>
      </c>
      <c r="AR314" s="517">
        <f>penilaian!AQ309</f>
        <v>0</v>
      </c>
      <c r="AS314" s="517">
        <f>penilaian!AR309</f>
        <v>0</v>
      </c>
      <c r="AT314" s="517">
        <f>penilaian!AS309</f>
        <v>0</v>
      </c>
      <c r="AU314" s="517">
        <f>penilaian!AT309</f>
        <v>0</v>
      </c>
      <c r="AV314" s="517">
        <f>penilaian!AU309</f>
        <v>0</v>
      </c>
      <c r="AW314" s="521">
        <f>penilaian!AV309</f>
        <v>0</v>
      </c>
      <c r="AX314" s="521">
        <f>penilaian!AW309</f>
        <v>0</v>
      </c>
    </row>
    <row r="315" spans="2:50" ht="15.75">
      <c r="B315" s="157">
        <f>penilaian!A310</f>
        <v>0</v>
      </c>
      <c r="C315" s="172">
        <f>penilaian!B310</f>
        <v>0</v>
      </c>
      <c r="D315" s="492">
        <f>penilaian!C310</f>
        <v>0</v>
      </c>
      <c r="E315" s="172">
        <f>penilaian!D310</f>
        <v>0</v>
      </c>
      <c r="F315" s="171">
        <f>penilaian!E310</f>
        <v>0</v>
      </c>
      <c r="G315" s="205">
        <f>penilaian!F310</f>
        <v>0</v>
      </c>
      <c r="H315" s="61">
        <f>penilaian!G310</f>
        <v>0</v>
      </c>
      <c r="I315" s="61">
        <f>penilaian!H310</f>
        <v>0</v>
      </c>
      <c r="J315" s="202">
        <f>penilaian!I310</f>
        <v>0</v>
      </c>
      <c r="K315" s="157">
        <f>penilaian!J310</f>
        <v>0</v>
      </c>
      <c r="L315" s="182">
        <f>penilaian!K310</f>
        <v>0</v>
      </c>
      <c r="M315" s="186">
        <f>penilaian!L310</f>
        <v>0</v>
      </c>
      <c r="N315" s="187">
        <f>penilaian!M310</f>
        <v>0</v>
      </c>
      <c r="O315" s="61">
        <f>penilaian!N310</f>
        <v>0</v>
      </c>
      <c r="P315" s="183">
        <f>penilaian!O310</f>
        <v>0</v>
      </c>
      <c r="Q315" s="516">
        <f>penilaian!P310</f>
        <v>0</v>
      </c>
      <c r="R315" s="516">
        <f>penilaian!Q310</f>
        <v>0</v>
      </c>
      <c r="S315" s="505">
        <f>penilaian!R310</f>
        <v>0</v>
      </c>
      <c r="T315" s="505">
        <f>penilaian!S310</f>
        <v>0</v>
      </c>
      <c r="U315" s="505">
        <f>penilaian!T310</f>
        <v>0</v>
      </c>
      <c r="V315" s="503">
        <f>penilaian!U310</f>
        <v>0</v>
      </c>
      <c r="W315" s="505">
        <f>penilaian!V310</f>
        <v>0</v>
      </c>
      <c r="X315" s="505">
        <f>penilaian!W310</f>
        <v>0</v>
      </c>
      <c r="Y315" s="505">
        <f>penilaian!X310</f>
        <v>0</v>
      </c>
      <c r="Z315" s="505">
        <f>penilaian!Y310</f>
        <v>0</v>
      </c>
      <c r="AA315" s="505">
        <f>penilaian!Z310</f>
        <v>0</v>
      </c>
      <c r="AB315" s="505">
        <f>penilaian!AA310</f>
        <v>0</v>
      </c>
      <c r="AC315" s="519">
        <f>penilaian!AB310</f>
        <v>0</v>
      </c>
      <c r="AD315" s="505">
        <f>penilaian!AC310</f>
        <v>0</v>
      </c>
      <c r="AE315" s="505">
        <f>penilaian!AD310</f>
        <v>0</v>
      </c>
      <c r="AF315" s="505">
        <f>penilaian!AE310</f>
        <v>0</v>
      </c>
      <c r="AG315" s="519">
        <f>penilaian!AF310</f>
        <v>0</v>
      </c>
      <c r="AH315" s="519">
        <f>penilaian!AG310</f>
        <v>0</v>
      </c>
      <c r="AI315" s="517">
        <f>penilaian!AH310</f>
        <v>0</v>
      </c>
      <c r="AJ315" s="520">
        <f>penilaian!AI310</f>
        <v>0</v>
      </c>
      <c r="AK315" s="517">
        <f>penilaian!AJ310</f>
        <v>0</v>
      </c>
      <c r="AL315" s="517">
        <f>penilaian!AK310</f>
        <v>0</v>
      </c>
      <c r="AM315" s="517">
        <f>penilaian!AL310</f>
        <v>0</v>
      </c>
      <c r="AN315" s="517">
        <f>penilaian!AM310</f>
        <v>0</v>
      </c>
      <c r="AO315" s="517">
        <f>penilaian!AN310</f>
        <v>0</v>
      </c>
      <c r="AP315" s="517">
        <f>penilaian!AO310</f>
        <v>0</v>
      </c>
      <c r="AQ315" s="521">
        <f>penilaian!AP310</f>
        <v>0</v>
      </c>
      <c r="AR315" s="517">
        <f>penilaian!AQ310</f>
        <v>0</v>
      </c>
      <c r="AS315" s="517">
        <f>penilaian!AR310</f>
        <v>0</v>
      </c>
      <c r="AT315" s="517">
        <f>penilaian!AS310</f>
        <v>0</v>
      </c>
      <c r="AU315" s="517">
        <f>penilaian!AT310</f>
        <v>0</v>
      </c>
      <c r="AV315" s="517">
        <f>penilaian!AU310</f>
        <v>0</v>
      </c>
      <c r="AW315" s="521">
        <f>penilaian!AV310</f>
        <v>0</v>
      </c>
      <c r="AX315" s="521">
        <f>penilaian!AW310</f>
        <v>0</v>
      </c>
    </row>
    <row r="316" spans="2:50" ht="15.75">
      <c r="B316" s="157">
        <f>penilaian!A311</f>
        <v>0</v>
      </c>
      <c r="C316" s="172">
        <f>penilaian!B311</f>
        <v>0</v>
      </c>
      <c r="D316" s="492">
        <f>penilaian!C311</f>
        <v>0</v>
      </c>
      <c r="E316" s="172">
        <f>penilaian!D311</f>
        <v>0</v>
      </c>
      <c r="F316" s="171">
        <f>penilaian!E311</f>
        <v>0</v>
      </c>
      <c r="G316" s="205">
        <f>penilaian!F311</f>
        <v>0</v>
      </c>
      <c r="H316" s="61">
        <f>penilaian!G311</f>
        <v>0</v>
      </c>
      <c r="I316" s="61">
        <f>penilaian!H311</f>
        <v>0</v>
      </c>
      <c r="J316" s="202">
        <f>penilaian!I311</f>
        <v>0</v>
      </c>
      <c r="K316" s="157">
        <f>penilaian!J311</f>
        <v>0</v>
      </c>
      <c r="L316" s="182">
        <f>penilaian!K311</f>
        <v>0</v>
      </c>
      <c r="M316" s="186">
        <f>penilaian!L311</f>
        <v>0</v>
      </c>
      <c r="N316" s="187">
        <f>penilaian!M311</f>
        <v>0</v>
      </c>
      <c r="O316" s="61">
        <f>penilaian!N311</f>
        <v>0</v>
      </c>
      <c r="P316" s="183">
        <f>penilaian!O311</f>
        <v>0</v>
      </c>
      <c r="Q316" s="516">
        <f>penilaian!P311</f>
        <v>0</v>
      </c>
      <c r="R316" s="516">
        <f>penilaian!Q311</f>
        <v>0</v>
      </c>
      <c r="S316" s="505">
        <f>penilaian!R311</f>
        <v>0</v>
      </c>
      <c r="T316" s="505">
        <f>penilaian!S311</f>
        <v>0</v>
      </c>
      <c r="U316" s="505">
        <f>penilaian!T311</f>
        <v>0</v>
      </c>
      <c r="V316" s="503">
        <f>penilaian!U311</f>
        <v>0</v>
      </c>
      <c r="W316" s="505">
        <f>penilaian!V311</f>
        <v>0</v>
      </c>
      <c r="X316" s="505">
        <f>penilaian!W311</f>
        <v>0</v>
      </c>
      <c r="Y316" s="505">
        <f>penilaian!X311</f>
        <v>0</v>
      </c>
      <c r="Z316" s="505">
        <f>penilaian!Y311</f>
        <v>0</v>
      </c>
      <c r="AA316" s="505">
        <f>penilaian!Z311</f>
        <v>0</v>
      </c>
      <c r="AB316" s="505">
        <f>penilaian!AA311</f>
        <v>0</v>
      </c>
      <c r="AC316" s="519">
        <f>penilaian!AB311</f>
        <v>0</v>
      </c>
      <c r="AD316" s="505">
        <f>penilaian!AC311</f>
        <v>0</v>
      </c>
      <c r="AE316" s="505">
        <f>penilaian!AD311</f>
        <v>0</v>
      </c>
      <c r="AF316" s="505">
        <f>penilaian!AE311</f>
        <v>0</v>
      </c>
      <c r="AG316" s="519">
        <f>penilaian!AF311</f>
        <v>0</v>
      </c>
      <c r="AH316" s="519">
        <f>penilaian!AG311</f>
        <v>0</v>
      </c>
      <c r="AI316" s="517">
        <f>penilaian!AH311</f>
        <v>0</v>
      </c>
      <c r="AJ316" s="520">
        <f>penilaian!AI311</f>
        <v>0</v>
      </c>
      <c r="AK316" s="517">
        <f>penilaian!AJ311</f>
        <v>0</v>
      </c>
      <c r="AL316" s="517">
        <f>penilaian!AK311</f>
        <v>0</v>
      </c>
      <c r="AM316" s="517">
        <f>penilaian!AL311</f>
        <v>0</v>
      </c>
      <c r="AN316" s="517">
        <f>penilaian!AM311</f>
        <v>0</v>
      </c>
      <c r="AO316" s="517">
        <f>penilaian!AN311</f>
        <v>0</v>
      </c>
      <c r="AP316" s="517">
        <f>penilaian!AO311</f>
        <v>0</v>
      </c>
      <c r="AQ316" s="521">
        <f>penilaian!AP311</f>
        <v>0</v>
      </c>
      <c r="AR316" s="517">
        <f>penilaian!AQ311</f>
        <v>0</v>
      </c>
      <c r="AS316" s="517">
        <f>penilaian!AR311</f>
        <v>0</v>
      </c>
      <c r="AT316" s="517">
        <f>penilaian!AS311</f>
        <v>0</v>
      </c>
      <c r="AU316" s="517">
        <f>penilaian!AT311</f>
        <v>0</v>
      </c>
      <c r="AV316" s="517">
        <f>penilaian!AU311</f>
        <v>0</v>
      </c>
      <c r="AW316" s="521">
        <f>penilaian!AV311</f>
        <v>0</v>
      </c>
      <c r="AX316" s="521">
        <f>penilaian!AW311</f>
        <v>0</v>
      </c>
    </row>
    <row r="317" spans="2:50" ht="15.75">
      <c r="B317" s="157">
        <f>penilaian!A312</f>
        <v>0</v>
      </c>
      <c r="C317" s="172">
        <f>penilaian!B312</f>
        <v>0</v>
      </c>
      <c r="D317" s="492">
        <f>penilaian!C312</f>
        <v>0</v>
      </c>
      <c r="E317" s="172">
        <f>penilaian!D312</f>
        <v>0</v>
      </c>
      <c r="F317" s="171">
        <f>penilaian!E312</f>
        <v>0</v>
      </c>
      <c r="G317" s="205">
        <f>penilaian!F312</f>
        <v>0</v>
      </c>
      <c r="H317" s="61">
        <f>penilaian!G312</f>
        <v>0</v>
      </c>
      <c r="I317" s="61">
        <f>penilaian!H312</f>
        <v>0</v>
      </c>
      <c r="J317" s="202">
        <f>penilaian!I312</f>
        <v>0</v>
      </c>
      <c r="K317" s="157">
        <f>penilaian!J312</f>
        <v>0</v>
      </c>
      <c r="L317" s="182">
        <f>penilaian!K312</f>
        <v>0</v>
      </c>
      <c r="M317" s="186">
        <f>penilaian!L312</f>
        <v>0</v>
      </c>
      <c r="N317" s="187">
        <f>penilaian!M312</f>
        <v>0</v>
      </c>
      <c r="O317" s="61">
        <f>penilaian!N312</f>
        <v>0</v>
      </c>
      <c r="P317" s="183">
        <f>penilaian!O312</f>
        <v>0</v>
      </c>
      <c r="Q317" s="516">
        <f>penilaian!P312</f>
        <v>0</v>
      </c>
      <c r="R317" s="516">
        <f>penilaian!Q312</f>
        <v>0</v>
      </c>
      <c r="S317" s="505">
        <f>penilaian!R312</f>
        <v>0</v>
      </c>
      <c r="T317" s="505">
        <f>penilaian!S312</f>
        <v>0</v>
      </c>
      <c r="U317" s="505">
        <f>penilaian!T312</f>
        <v>0</v>
      </c>
      <c r="V317" s="503">
        <f>penilaian!U312</f>
        <v>0</v>
      </c>
      <c r="W317" s="505">
        <f>penilaian!V312</f>
        <v>0</v>
      </c>
      <c r="X317" s="505">
        <f>penilaian!W312</f>
        <v>0</v>
      </c>
      <c r="Y317" s="505">
        <f>penilaian!X312</f>
        <v>0</v>
      </c>
      <c r="Z317" s="505">
        <f>penilaian!Y312</f>
        <v>0</v>
      </c>
      <c r="AA317" s="505">
        <f>penilaian!Z312</f>
        <v>0</v>
      </c>
      <c r="AB317" s="505">
        <f>penilaian!AA312</f>
        <v>0</v>
      </c>
      <c r="AC317" s="519">
        <f>penilaian!AB312</f>
        <v>0</v>
      </c>
      <c r="AD317" s="505">
        <f>penilaian!AC312</f>
        <v>0</v>
      </c>
      <c r="AE317" s="505">
        <f>penilaian!AD312</f>
        <v>0</v>
      </c>
      <c r="AF317" s="505">
        <f>penilaian!AE312</f>
        <v>0</v>
      </c>
      <c r="AG317" s="519">
        <f>penilaian!AF312</f>
        <v>0</v>
      </c>
      <c r="AH317" s="519">
        <f>penilaian!AG312</f>
        <v>0</v>
      </c>
      <c r="AI317" s="517">
        <f>penilaian!AH312</f>
        <v>0</v>
      </c>
      <c r="AJ317" s="520">
        <f>penilaian!AI312</f>
        <v>0</v>
      </c>
      <c r="AK317" s="517">
        <f>penilaian!AJ312</f>
        <v>0</v>
      </c>
      <c r="AL317" s="517">
        <f>penilaian!AK312</f>
        <v>0</v>
      </c>
      <c r="AM317" s="517">
        <f>penilaian!AL312</f>
        <v>0</v>
      </c>
      <c r="AN317" s="517">
        <f>penilaian!AM312</f>
        <v>0</v>
      </c>
      <c r="AO317" s="517">
        <f>penilaian!AN312</f>
        <v>0</v>
      </c>
      <c r="AP317" s="517">
        <f>penilaian!AO312</f>
        <v>0</v>
      </c>
      <c r="AQ317" s="521">
        <f>penilaian!AP312</f>
        <v>0</v>
      </c>
      <c r="AR317" s="517">
        <f>penilaian!AQ312</f>
        <v>0</v>
      </c>
      <c r="AS317" s="517">
        <f>penilaian!AR312</f>
        <v>0</v>
      </c>
      <c r="AT317" s="517">
        <f>penilaian!AS312</f>
        <v>0</v>
      </c>
      <c r="AU317" s="517">
        <f>penilaian!AT312</f>
        <v>0</v>
      </c>
      <c r="AV317" s="517">
        <f>penilaian!AU312</f>
        <v>0</v>
      </c>
      <c r="AW317" s="521">
        <f>penilaian!AV312</f>
        <v>0</v>
      </c>
      <c r="AX317" s="521">
        <f>penilaian!AW312</f>
        <v>0</v>
      </c>
    </row>
    <row r="318" spans="2:50" ht="63">
      <c r="B318" s="157">
        <f>penilaian!A313</f>
        <v>14</v>
      </c>
      <c r="C318" s="172" t="str">
        <f>penilaian!B313</f>
        <v>a.</v>
      </c>
      <c r="D318" s="492" t="str">
        <f>penilaian!C313</f>
        <v>ELLA NURHAYATI</v>
      </c>
      <c r="E318" s="172">
        <f>penilaian!D313</f>
        <v>0</v>
      </c>
      <c r="F318" s="171">
        <f>penilaian!E313</f>
        <v>0</v>
      </c>
      <c r="G318" s="205" t="str">
        <f>penilaian!F313</f>
        <v>00014</v>
      </c>
      <c r="H318" s="61" t="str">
        <f>penilaian!G313</f>
        <v>a.</v>
      </c>
      <c r="I318" s="61" t="str">
        <f>penilaian!H313</f>
        <v>Blok Sukamelang</v>
      </c>
      <c r="J318" s="202">
        <f>penilaian!I313</f>
        <v>364</v>
      </c>
      <c r="K318" s="157" t="str">
        <f>penilaian!J313</f>
        <v>SHM</v>
      </c>
      <c r="L318" s="182" t="str">
        <f>penilaian!K313</f>
        <v>SHM No. 1024/Desa Babakan a.n ELLA NURHAYATI. SPPT No. 32.12.140.006.047-0085.0</v>
      </c>
      <c r="M318" s="186" t="str">
        <f>penilaian!L313</f>
        <v>-</v>
      </c>
      <c r="N318" s="187" t="str">
        <f>penilaian!M313</f>
        <v>-</v>
      </c>
      <c r="O318" s="61" t="str">
        <f>penilaian!N313</f>
        <v>a.</v>
      </c>
      <c r="P318" s="183">
        <f>penilaian!O313</f>
        <v>0</v>
      </c>
      <c r="Q318" s="516">
        <f>penilaian!P313</f>
        <v>0</v>
      </c>
      <c r="R318" s="516">
        <f>penilaian!Q313</f>
        <v>0</v>
      </c>
      <c r="S318" s="505" t="str">
        <f>penilaian!R313</f>
        <v>a.</v>
      </c>
      <c r="T318" s="505" t="str">
        <f>penilaian!S313</f>
        <v>Tahunan</v>
      </c>
      <c r="U318" s="505">
        <f>penilaian!T313</f>
        <v>6</v>
      </c>
      <c r="V318" s="503">
        <f>penilaian!U313</f>
        <v>1</v>
      </c>
      <c r="W318" s="505" t="str">
        <f>penilaian!V313</f>
        <v>TERISI</v>
      </c>
      <c r="X318" s="505">
        <f>penilaian!W313</f>
        <v>1</v>
      </c>
      <c r="Y318" s="505">
        <f>penilaian!X313</f>
        <v>0</v>
      </c>
      <c r="Z318" s="505">
        <f>penilaian!Y313</f>
        <v>0</v>
      </c>
      <c r="AA318" s="505">
        <f>penilaian!Z313</f>
        <v>1</v>
      </c>
      <c r="AB318" s="505">
        <f>penilaian!AA313</f>
        <v>0</v>
      </c>
      <c r="AC318" s="519">
        <f>penilaian!AB313</f>
        <v>0</v>
      </c>
      <c r="AD318" s="505">
        <f>penilaian!AC313</f>
        <v>0</v>
      </c>
      <c r="AE318" s="505">
        <f>penilaian!AD313</f>
        <v>0</v>
      </c>
      <c r="AF318" s="505">
        <f>penilaian!AE313</f>
        <v>0</v>
      </c>
      <c r="AG318" s="519">
        <f>penilaian!AF313</f>
        <v>0</v>
      </c>
      <c r="AH318" s="519">
        <f>penilaian!AG313</f>
        <v>0</v>
      </c>
      <c r="AI318" s="517">
        <f>penilaian!AH313</f>
        <v>517000.00000000006</v>
      </c>
      <c r="AJ318" s="520">
        <f>penilaian!AI313</f>
        <v>188188000.00000003</v>
      </c>
      <c r="AK318" s="517">
        <f>penilaian!AJ313</f>
        <v>0</v>
      </c>
      <c r="AL318" s="517">
        <f>penilaian!AK313</f>
        <v>0</v>
      </c>
      <c r="AM318" s="517">
        <f>penilaian!AL313</f>
        <v>0</v>
      </c>
      <c r="AN318" s="517">
        <f>penilaian!AM313</f>
        <v>33600</v>
      </c>
      <c r="AO318" s="517">
        <f>penilaian!AN313</f>
        <v>33600</v>
      </c>
      <c r="AP318" s="517">
        <f>penilaian!AO313</f>
        <v>5326600</v>
      </c>
      <c r="AQ318" s="521">
        <f>penilaian!AP313</f>
        <v>193514600.00000003</v>
      </c>
      <c r="AR318" s="517">
        <f>penilaian!AQ313</f>
        <v>0</v>
      </c>
      <c r="AS318" s="517">
        <f>penilaian!AR313</f>
        <v>0</v>
      </c>
      <c r="AT318" s="517">
        <f>penilaian!AS313</f>
        <v>0</v>
      </c>
      <c r="AU318" s="517">
        <f>penilaian!AT313</f>
        <v>9409400.0000000019</v>
      </c>
      <c r="AV318" s="517">
        <f>penilaian!AU313</f>
        <v>940940.00000000012</v>
      </c>
      <c r="AW318" s="521">
        <f>penilaian!AV313</f>
        <v>10350340.000000002</v>
      </c>
      <c r="AX318" s="521">
        <f>penilaian!AW313</f>
        <v>203865000</v>
      </c>
    </row>
    <row r="319" spans="2:50" ht="15.75">
      <c r="B319" s="157">
        <f>penilaian!A314</f>
        <v>0</v>
      </c>
      <c r="C319" s="172">
        <f>penilaian!B314</f>
        <v>0</v>
      </c>
      <c r="D319" s="492">
        <f>penilaian!C314</f>
        <v>0</v>
      </c>
      <c r="E319" s="172">
        <f>penilaian!D314</f>
        <v>0</v>
      </c>
      <c r="F319" s="171">
        <f>penilaian!E314</f>
        <v>0</v>
      </c>
      <c r="G319" s="205">
        <f>penilaian!F314</f>
        <v>0</v>
      </c>
      <c r="H319" s="61">
        <f>penilaian!G314</f>
        <v>0</v>
      </c>
      <c r="I319" s="61">
        <f>penilaian!H314</f>
        <v>0</v>
      </c>
      <c r="J319" s="202">
        <f>penilaian!I314</f>
        <v>0</v>
      </c>
      <c r="K319" s="157">
        <f>penilaian!J314</f>
        <v>0</v>
      </c>
      <c r="L319" s="182">
        <f>penilaian!K314</f>
        <v>0</v>
      </c>
      <c r="M319" s="186">
        <f>penilaian!L314</f>
        <v>0</v>
      </c>
      <c r="N319" s="187">
        <f>penilaian!M314</f>
        <v>0</v>
      </c>
      <c r="O319" s="61">
        <f>penilaian!N314</f>
        <v>0</v>
      </c>
      <c r="P319" s="183">
        <f>penilaian!O314</f>
        <v>0</v>
      </c>
      <c r="Q319" s="516">
        <f>penilaian!P314</f>
        <v>0</v>
      </c>
      <c r="R319" s="516">
        <f>penilaian!Q314</f>
        <v>0</v>
      </c>
      <c r="S319" s="505">
        <f>penilaian!R314</f>
        <v>0</v>
      </c>
      <c r="T319" s="505">
        <f>penilaian!S314</f>
        <v>0</v>
      </c>
      <c r="U319" s="505">
        <f>penilaian!T314</f>
        <v>0</v>
      </c>
      <c r="V319" s="503">
        <f>penilaian!U314</f>
        <v>0</v>
      </c>
      <c r="W319" s="505" t="str">
        <f>penilaian!V314</f>
        <v>TERISI</v>
      </c>
      <c r="X319" s="505">
        <f>penilaian!W314</f>
        <v>0</v>
      </c>
      <c r="Y319" s="505">
        <f>penilaian!X314</f>
        <v>0</v>
      </c>
      <c r="Z319" s="505">
        <f>penilaian!Y314</f>
        <v>15</v>
      </c>
      <c r="AA319" s="505">
        <f>penilaian!Z314</f>
        <v>0</v>
      </c>
      <c r="AB319" s="505">
        <f>penilaian!AA314</f>
        <v>0</v>
      </c>
      <c r="AC319" s="519">
        <f>penilaian!AB314</f>
        <v>0</v>
      </c>
      <c r="AD319" s="505">
        <f>penilaian!AC314</f>
        <v>0</v>
      </c>
      <c r="AE319" s="505">
        <f>penilaian!AD314</f>
        <v>0</v>
      </c>
      <c r="AF319" s="505">
        <f>penilaian!AE314</f>
        <v>0</v>
      </c>
      <c r="AG319" s="519">
        <f>penilaian!AF314</f>
        <v>0</v>
      </c>
      <c r="AH319" s="519">
        <f>penilaian!AG314</f>
        <v>0</v>
      </c>
      <c r="AI319" s="517">
        <f>penilaian!AH314</f>
        <v>0</v>
      </c>
      <c r="AJ319" s="520">
        <f>penilaian!AI314</f>
        <v>0</v>
      </c>
      <c r="AK319" s="517">
        <f>penilaian!AJ314</f>
        <v>0</v>
      </c>
      <c r="AL319" s="517">
        <f>penilaian!AK314</f>
        <v>0</v>
      </c>
      <c r="AM319" s="517">
        <f>penilaian!AL314</f>
        <v>0</v>
      </c>
      <c r="AN319" s="517">
        <f>penilaian!AM314</f>
        <v>5800</v>
      </c>
      <c r="AO319" s="517">
        <f>penilaian!AN314</f>
        <v>87000</v>
      </c>
      <c r="AP319" s="517">
        <f>penilaian!AO314</f>
        <v>0</v>
      </c>
      <c r="AQ319" s="521">
        <f>penilaian!AP314</f>
        <v>0</v>
      </c>
      <c r="AR319" s="517">
        <f>penilaian!AQ314</f>
        <v>0</v>
      </c>
      <c r="AS319" s="517">
        <f>penilaian!AR314</f>
        <v>0</v>
      </c>
      <c r="AT319" s="517">
        <f>penilaian!AS314</f>
        <v>0</v>
      </c>
      <c r="AU319" s="517">
        <f>penilaian!AT314</f>
        <v>0</v>
      </c>
      <c r="AV319" s="517">
        <f>penilaian!AU314</f>
        <v>0</v>
      </c>
      <c r="AW319" s="521">
        <f>penilaian!AV314</f>
        <v>0</v>
      </c>
      <c r="AX319" s="521">
        <f>penilaian!AW314</f>
        <v>0</v>
      </c>
    </row>
    <row r="320" spans="2:50" ht="15.75">
      <c r="B320" s="157">
        <f>penilaian!A315</f>
        <v>0</v>
      </c>
      <c r="C320" s="172" t="str">
        <f>penilaian!B315</f>
        <v>b.</v>
      </c>
      <c r="D320" s="492" t="str">
        <f>penilaian!C315</f>
        <v>Sumedang, 06-06-1967</v>
      </c>
      <c r="E320" s="172">
        <f>penilaian!D315</f>
        <v>0</v>
      </c>
      <c r="F320" s="171">
        <f>penilaian!E315</f>
        <v>0</v>
      </c>
      <c r="G320" s="205">
        <f>penilaian!F315</f>
        <v>0</v>
      </c>
      <c r="H320" s="61" t="str">
        <f>penilaian!G315</f>
        <v>b.</v>
      </c>
      <c r="I320" s="61" t="str">
        <f>penilaian!H315</f>
        <v>Babakan</v>
      </c>
      <c r="J320" s="202">
        <f>penilaian!I315</f>
        <v>0</v>
      </c>
      <c r="K320" s="157">
        <f>penilaian!J315</f>
        <v>0</v>
      </c>
      <c r="L320" s="182">
        <f>penilaian!K315</f>
        <v>0</v>
      </c>
      <c r="M320" s="186">
        <f>penilaian!L315</f>
        <v>0</v>
      </c>
      <c r="N320" s="187">
        <f>penilaian!M315</f>
        <v>0</v>
      </c>
      <c r="O320" s="61" t="str">
        <f>penilaian!N315</f>
        <v>b.</v>
      </c>
      <c r="P320" s="183">
        <f>penilaian!O315</f>
        <v>0</v>
      </c>
      <c r="Q320" s="516">
        <f>penilaian!P315</f>
        <v>0</v>
      </c>
      <c r="R320" s="516">
        <f>penilaian!Q315</f>
        <v>0</v>
      </c>
      <c r="S320" s="505">
        <f>penilaian!R315</f>
        <v>0</v>
      </c>
      <c r="T320" s="505">
        <f>penilaian!S315</f>
        <v>0</v>
      </c>
      <c r="U320" s="505">
        <f>penilaian!T315</f>
        <v>0</v>
      </c>
      <c r="V320" s="503">
        <f>penilaian!U315</f>
        <v>2</v>
      </c>
      <c r="W320" s="505" t="str">
        <f>penilaian!V315</f>
        <v>MAHONI</v>
      </c>
      <c r="X320" s="505">
        <f>penilaian!W315</f>
        <v>1</v>
      </c>
      <c r="Y320" s="505">
        <f>penilaian!X315</f>
        <v>0</v>
      </c>
      <c r="Z320" s="505">
        <f>penilaian!Y315</f>
        <v>0</v>
      </c>
      <c r="AA320" s="505">
        <f>penilaian!Z315</f>
        <v>1</v>
      </c>
      <c r="AB320" s="505">
        <f>penilaian!AA315</f>
        <v>0</v>
      </c>
      <c r="AC320" s="519">
        <f>penilaian!AB315</f>
        <v>0</v>
      </c>
      <c r="AD320" s="505">
        <f>penilaian!AC315</f>
        <v>0</v>
      </c>
      <c r="AE320" s="505">
        <f>penilaian!AD315</f>
        <v>0</v>
      </c>
      <c r="AF320" s="505">
        <f>penilaian!AE315</f>
        <v>0</v>
      </c>
      <c r="AG320" s="519">
        <f>penilaian!AF315</f>
        <v>0</v>
      </c>
      <c r="AH320" s="519">
        <f>penilaian!AG315</f>
        <v>0</v>
      </c>
      <c r="AI320" s="517">
        <f>penilaian!AH315</f>
        <v>0</v>
      </c>
      <c r="AJ320" s="520">
        <f>penilaian!AI315</f>
        <v>0</v>
      </c>
      <c r="AK320" s="517">
        <f>penilaian!AJ315</f>
        <v>0</v>
      </c>
      <c r="AL320" s="517">
        <f>penilaian!AK315</f>
        <v>0</v>
      </c>
      <c r="AM320" s="517">
        <f>penilaian!AL315</f>
        <v>0</v>
      </c>
      <c r="AN320" s="517">
        <f>penilaian!AM315</f>
        <v>173700</v>
      </c>
      <c r="AO320" s="517">
        <f>penilaian!AN315</f>
        <v>173700</v>
      </c>
      <c r="AP320" s="517">
        <f>penilaian!AO315</f>
        <v>0</v>
      </c>
      <c r="AQ320" s="521">
        <f>penilaian!AP315</f>
        <v>0</v>
      </c>
      <c r="AR320" s="517">
        <f>penilaian!AQ315</f>
        <v>0</v>
      </c>
      <c r="AS320" s="517">
        <f>penilaian!AR315</f>
        <v>0</v>
      </c>
      <c r="AT320" s="517">
        <f>penilaian!AS315</f>
        <v>0</v>
      </c>
      <c r="AU320" s="517">
        <f>penilaian!AT315</f>
        <v>0</v>
      </c>
      <c r="AV320" s="517">
        <f>penilaian!AU315</f>
        <v>0</v>
      </c>
      <c r="AW320" s="521">
        <f>penilaian!AV315</f>
        <v>0</v>
      </c>
      <c r="AX320" s="521">
        <f>penilaian!AW315</f>
        <v>0</v>
      </c>
    </row>
    <row r="321" spans="1:50" ht="15.75">
      <c r="B321" s="157">
        <f>penilaian!A316</f>
        <v>0</v>
      </c>
      <c r="C321" s="172">
        <f>penilaian!B316</f>
        <v>0</v>
      </c>
      <c r="D321" s="492">
        <f>penilaian!C316</f>
        <v>0</v>
      </c>
      <c r="E321" s="172">
        <f>penilaian!D316</f>
        <v>0</v>
      </c>
      <c r="F321" s="171">
        <f>penilaian!E316</f>
        <v>0</v>
      </c>
      <c r="G321" s="205">
        <f>penilaian!F316</f>
        <v>0</v>
      </c>
      <c r="H321" s="61">
        <f>penilaian!G316</f>
        <v>0</v>
      </c>
      <c r="I321" s="61">
        <f>penilaian!H316</f>
        <v>0</v>
      </c>
      <c r="J321" s="202">
        <f>penilaian!I316</f>
        <v>0</v>
      </c>
      <c r="K321" s="157">
        <f>penilaian!J316</f>
        <v>0</v>
      </c>
      <c r="L321" s="182">
        <f>penilaian!K316</f>
        <v>0</v>
      </c>
      <c r="M321" s="186">
        <f>penilaian!L316</f>
        <v>0</v>
      </c>
      <c r="N321" s="187">
        <f>penilaian!M316</f>
        <v>0</v>
      </c>
      <c r="O321" s="61">
        <f>penilaian!N316</f>
        <v>0</v>
      </c>
      <c r="P321" s="183">
        <f>penilaian!O316</f>
        <v>0</v>
      </c>
      <c r="Q321" s="516">
        <f>penilaian!P316</f>
        <v>0</v>
      </c>
      <c r="R321" s="516">
        <f>penilaian!Q316</f>
        <v>0</v>
      </c>
      <c r="S321" s="505">
        <f>penilaian!R316</f>
        <v>0</v>
      </c>
      <c r="T321" s="505">
        <f>penilaian!S316</f>
        <v>0</v>
      </c>
      <c r="U321" s="505">
        <f>penilaian!T316</f>
        <v>0</v>
      </c>
      <c r="V321" s="503">
        <f>penilaian!U316</f>
        <v>0</v>
      </c>
      <c r="W321" s="505" t="str">
        <f>penilaian!V316</f>
        <v>MAHONI</v>
      </c>
      <c r="X321" s="505">
        <f>penilaian!W316</f>
        <v>0</v>
      </c>
      <c r="Y321" s="505">
        <f>penilaian!X316</f>
        <v>0</v>
      </c>
      <c r="Z321" s="505">
        <f>penilaian!Y316</f>
        <v>5</v>
      </c>
      <c r="AA321" s="505">
        <f>penilaian!Z316</f>
        <v>0</v>
      </c>
      <c r="AB321" s="505">
        <f>penilaian!AA316</f>
        <v>0</v>
      </c>
      <c r="AC321" s="519">
        <f>penilaian!AB316</f>
        <v>0</v>
      </c>
      <c r="AD321" s="505">
        <f>penilaian!AC316</f>
        <v>0</v>
      </c>
      <c r="AE321" s="505">
        <f>penilaian!AD316</f>
        <v>0</v>
      </c>
      <c r="AF321" s="505">
        <f>penilaian!AE316</f>
        <v>0</v>
      </c>
      <c r="AG321" s="519">
        <f>penilaian!AF316</f>
        <v>0</v>
      </c>
      <c r="AH321" s="519">
        <f>penilaian!AG316</f>
        <v>0</v>
      </c>
      <c r="AI321" s="517">
        <f>penilaian!AH316</f>
        <v>0</v>
      </c>
      <c r="AJ321" s="520">
        <f>penilaian!AI316</f>
        <v>0</v>
      </c>
      <c r="AK321" s="517">
        <f>penilaian!AJ316</f>
        <v>0</v>
      </c>
      <c r="AL321" s="517">
        <f>penilaian!AK316</f>
        <v>0</v>
      </c>
      <c r="AM321" s="517">
        <f>penilaian!AL316</f>
        <v>0</v>
      </c>
      <c r="AN321" s="517">
        <f>penilaian!AM316</f>
        <v>9750</v>
      </c>
      <c r="AO321" s="517">
        <f>penilaian!AN316</f>
        <v>48750</v>
      </c>
      <c r="AP321" s="517">
        <f>penilaian!AO316</f>
        <v>0</v>
      </c>
      <c r="AQ321" s="521">
        <f>penilaian!AP316</f>
        <v>0</v>
      </c>
      <c r="AR321" s="517">
        <f>penilaian!AQ316</f>
        <v>0</v>
      </c>
      <c r="AS321" s="517">
        <f>penilaian!AR316</f>
        <v>0</v>
      </c>
      <c r="AT321" s="517">
        <f>penilaian!AS316</f>
        <v>0</v>
      </c>
      <c r="AU321" s="517">
        <f>penilaian!AT316</f>
        <v>0</v>
      </c>
      <c r="AV321" s="517">
        <f>penilaian!AU316</f>
        <v>0</v>
      </c>
      <c r="AW321" s="521">
        <f>penilaian!AV316</f>
        <v>0</v>
      </c>
      <c r="AX321" s="521">
        <f>penilaian!AW316</f>
        <v>0</v>
      </c>
    </row>
    <row r="322" spans="1:50" ht="15.75">
      <c r="B322" s="157">
        <f>penilaian!A317</f>
        <v>0</v>
      </c>
      <c r="C322" s="172" t="str">
        <f>penilaian!B317</f>
        <v>c.</v>
      </c>
      <c r="D322" s="492" t="str">
        <f>penilaian!C317</f>
        <v>Pedagang</v>
      </c>
      <c r="E322" s="172">
        <f>penilaian!D317</f>
        <v>0</v>
      </c>
      <c r="F322" s="171">
        <f>penilaian!E317</f>
        <v>0</v>
      </c>
      <c r="G322" s="205">
        <f>penilaian!F317</f>
        <v>0</v>
      </c>
      <c r="H322" s="61" t="str">
        <f>penilaian!G317</f>
        <v>c.</v>
      </c>
      <c r="I322" s="61" t="str">
        <f>penilaian!H317</f>
        <v>Kertajati</v>
      </c>
      <c r="J322" s="202">
        <f>penilaian!I317</f>
        <v>0</v>
      </c>
      <c r="K322" s="157">
        <f>penilaian!J317</f>
        <v>0</v>
      </c>
      <c r="L322" s="182">
        <f>penilaian!K317</f>
        <v>0</v>
      </c>
      <c r="M322" s="186">
        <f>penilaian!L317</f>
        <v>0</v>
      </c>
      <c r="N322" s="187">
        <f>penilaian!M317</f>
        <v>0</v>
      </c>
      <c r="O322" s="61" t="str">
        <f>penilaian!N317</f>
        <v>c.</v>
      </c>
      <c r="P322" s="183">
        <f>penilaian!O317</f>
        <v>0</v>
      </c>
      <c r="Q322" s="516">
        <f>penilaian!P317</f>
        <v>0</v>
      </c>
      <c r="R322" s="516">
        <f>penilaian!Q317</f>
        <v>0</v>
      </c>
      <c r="S322" s="505">
        <f>penilaian!R317</f>
        <v>0</v>
      </c>
      <c r="T322" s="505">
        <f>penilaian!S317</f>
        <v>0</v>
      </c>
      <c r="U322" s="505">
        <f>penilaian!T317</f>
        <v>0</v>
      </c>
      <c r="V322" s="503">
        <f>penilaian!U317</f>
        <v>3</v>
      </c>
      <c r="W322" s="505" t="str">
        <f>penilaian!V317</f>
        <v>LANTORO</v>
      </c>
      <c r="X322" s="505">
        <f>penilaian!W317</f>
        <v>0</v>
      </c>
      <c r="Y322" s="505">
        <f>penilaian!X317</f>
        <v>15</v>
      </c>
      <c r="Z322" s="505">
        <f>penilaian!Y317</f>
        <v>0</v>
      </c>
      <c r="AA322" s="505">
        <f>penilaian!Z317</f>
        <v>15</v>
      </c>
      <c r="AB322" s="505">
        <f>penilaian!AA317</f>
        <v>0</v>
      </c>
      <c r="AC322" s="519">
        <f>penilaian!AB317</f>
        <v>0</v>
      </c>
      <c r="AD322" s="505">
        <f>penilaian!AC317</f>
        <v>0</v>
      </c>
      <c r="AE322" s="505">
        <f>penilaian!AD317</f>
        <v>0</v>
      </c>
      <c r="AF322" s="505">
        <f>penilaian!AE317</f>
        <v>0</v>
      </c>
      <c r="AG322" s="519">
        <f>penilaian!AF317</f>
        <v>0</v>
      </c>
      <c r="AH322" s="519">
        <f>penilaian!AG317</f>
        <v>0</v>
      </c>
      <c r="AI322" s="517">
        <f>penilaian!AH317</f>
        <v>0</v>
      </c>
      <c r="AJ322" s="520">
        <f>penilaian!AI317</f>
        <v>0</v>
      </c>
      <c r="AK322" s="517">
        <f>penilaian!AJ317</f>
        <v>0</v>
      </c>
      <c r="AL322" s="517">
        <f>penilaian!AK317</f>
        <v>0</v>
      </c>
      <c r="AM322" s="517">
        <f>penilaian!AL317</f>
        <v>0</v>
      </c>
      <c r="AN322" s="517">
        <f>penilaian!AM317</f>
        <v>8470</v>
      </c>
      <c r="AO322" s="517">
        <f>penilaian!AN317</f>
        <v>127050</v>
      </c>
      <c r="AP322" s="517">
        <f>penilaian!AO317</f>
        <v>0</v>
      </c>
      <c r="AQ322" s="521">
        <f>penilaian!AP317</f>
        <v>0</v>
      </c>
      <c r="AR322" s="517">
        <f>penilaian!AQ317</f>
        <v>0</v>
      </c>
      <c r="AS322" s="517">
        <f>penilaian!AR317</f>
        <v>0</v>
      </c>
      <c r="AT322" s="517">
        <f>penilaian!AS317</f>
        <v>0</v>
      </c>
      <c r="AU322" s="517">
        <f>penilaian!AT317</f>
        <v>0</v>
      </c>
      <c r="AV322" s="517">
        <f>penilaian!AU317</f>
        <v>0</v>
      </c>
      <c r="AW322" s="521">
        <f>penilaian!AV317</f>
        <v>0</v>
      </c>
      <c r="AX322" s="521">
        <f>penilaian!AW317</f>
        <v>0</v>
      </c>
    </row>
    <row r="323" spans="1:50" ht="15.75">
      <c r="B323" s="157">
        <f>penilaian!A318</f>
        <v>0</v>
      </c>
      <c r="C323" s="172">
        <f>penilaian!B318</f>
        <v>0</v>
      </c>
      <c r="D323" s="492">
        <f>penilaian!C318</f>
        <v>0</v>
      </c>
      <c r="E323" s="172">
        <f>penilaian!D318</f>
        <v>0</v>
      </c>
      <c r="F323" s="171">
        <f>penilaian!E318</f>
        <v>0</v>
      </c>
      <c r="G323" s="205">
        <f>penilaian!F318</f>
        <v>0</v>
      </c>
      <c r="H323" s="61">
        <f>penilaian!G318</f>
        <v>0</v>
      </c>
      <c r="I323" s="61">
        <f>penilaian!H318</f>
        <v>0</v>
      </c>
      <c r="J323" s="202">
        <f>penilaian!I318</f>
        <v>0</v>
      </c>
      <c r="K323" s="157">
        <f>penilaian!J318</f>
        <v>0</v>
      </c>
      <c r="L323" s="182">
        <f>penilaian!K318</f>
        <v>0</v>
      </c>
      <c r="M323" s="186">
        <f>penilaian!L318</f>
        <v>0</v>
      </c>
      <c r="N323" s="187">
        <f>penilaian!M318</f>
        <v>0</v>
      </c>
      <c r="O323" s="61">
        <f>penilaian!N318</f>
        <v>0</v>
      </c>
      <c r="P323" s="183">
        <f>penilaian!O318</f>
        <v>0</v>
      </c>
      <c r="Q323" s="516">
        <f>penilaian!P318</f>
        <v>0</v>
      </c>
      <c r="R323" s="516">
        <f>penilaian!Q318</f>
        <v>0</v>
      </c>
      <c r="S323" s="505">
        <f>penilaian!R318</f>
        <v>0</v>
      </c>
      <c r="T323" s="505">
        <f>penilaian!S318</f>
        <v>0</v>
      </c>
      <c r="U323" s="505">
        <f>penilaian!T318</f>
        <v>0</v>
      </c>
      <c r="V323" s="503">
        <f>penilaian!U318</f>
        <v>0</v>
      </c>
      <c r="W323" s="505" t="str">
        <f>penilaian!V318</f>
        <v>LANTORO</v>
      </c>
      <c r="X323" s="505">
        <f>penilaian!W318</f>
        <v>0</v>
      </c>
      <c r="Y323" s="505">
        <f>penilaian!X318</f>
        <v>0</v>
      </c>
      <c r="Z323" s="505">
        <f>penilaian!Y318</f>
        <v>75</v>
      </c>
      <c r="AA323" s="505">
        <f>penilaian!Z318</f>
        <v>0</v>
      </c>
      <c r="AB323" s="505">
        <f>penilaian!AA318</f>
        <v>0</v>
      </c>
      <c r="AC323" s="519">
        <f>penilaian!AB318</f>
        <v>0</v>
      </c>
      <c r="AD323" s="505">
        <f>penilaian!AC318</f>
        <v>0</v>
      </c>
      <c r="AE323" s="505">
        <f>penilaian!AD318</f>
        <v>0</v>
      </c>
      <c r="AF323" s="505">
        <f>penilaian!AE318</f>
        <v>0</v>
      </c>
      <c r="AG323" s="519">
        <f>penilaian!AF318</f>
        <v>0</v>
      </c>
      <c r="AH323" s="519">
        <f>penilaian!AG318</f>
        <v>0</v>
      </c>
      <c r="AI323" s="517">
        <f>penilaian!AH318</f>
        <v>0</v>
      </c>
      <c r="AJ323" s="520">
        <f>penilaian!AI318</f>
        <v>0</v>
      </c>
      <c r="AK323" s="517">
        <f>penilaian!AJ318</f>
        <v>0</v>
      </c>
      <c r="AL323" s="517">
        <f>penilaian!AK318</f>
        <v>0</v>
      </c>
      <c r="AM323" s="517">
        <f>penilaian!AL318</f>
        <v>0</v>
      </c>
      <c r="AN323" s="517">
        <f>penilaian!AM318</f>
        <v>5050</v>
      </c>
      <c r="AO323" s="517">
        <f>penilaian!AN318</f>
        <v>378750</v>
      </c>
      <c r="AP323" s="517">
        <f>penilaian!AO318</f>
        <v>0</v>
      </c>
      <c r="AQ323" s="521">
        <f>penilaian!AP318</f>
        <v>0</v>
      </c>
      <c r="AR323" s="517">
        <f>penilaian!AQ318</f>
        <v>0</v>
      </c>
      <c r="AS323" s="517">
        <f>penilaian!AR318</f>
        <v>0</v>
      </c>
      <c r="AT323" s="517">
        <f>penilaian!AS318</f>
        <v>0</v>
      </c>
      <c r="AU323" s="517">
        <f>penilaian!AT318</f>
        <v>0</v>
      </c>
      <c r="AV323" s="517">
        <f>penilaian!AU318</f>
        <v>0</v>
      </c>
      <c r="AW323" s="521">
        <f>penilaian!AV318</f>
        <v>0</v>
      </c>
      <c r="AX323" s="521">
        <f>penilaian!AW318</f>
        <v>0</v>
      </c>
    </row>
    <row r="324" spans="1:50" ht="15.75">
      <c r="B324" s="157">
        <f>penilaian!A319</f>
        <v>0</v>
      </c>
      <c r="C324" s="172">
        <f>penilaian!B319</f>
        <v>0</v>
      </c>
      <c r="D324" s="492">
        <f>penilaian!C319</f>
        <v>0</v>
      </c>
      <c r="E324" s="172">
        <f>penilaian!D319</f>
        <v>0</v>
      </c>
      <c r="F324" s="171">
        <f>penilaian!E319</f>
        <v>0</v>
      </c>
      <c r="G324" s="205">
        <f>penilaian!F319</f>
        <v>0</v>
      </c>
      <c r="H324" s="61">
        <f>penilaian!G319</f>
        <v>0</v>
      </c>
      <c r="I324" s="61">
        <f>penilaian!H319</f>
        <v>0</v>
      </c>
      <c r="J324" s="202">
        <f>penilaian!I319</f>
        <v>0</v>
      </c>
      <c r="K324" s="157">
        <f>penilaian!J319</f>
        <v>0</v>
      </c>
      <c r="L324" s="182">
        <f>penilaian!K319</f>
        <v>0</v>
      </c>
      <c r="M324" s="186">
        <f>penilaian!L319</f>
        <v>0</v>
      </c>
      <c r="N324" s="187">
        <f>penilaian!M319</f>
        <v>0</v>
      </c>
      <c r="O324" s="61">
        <f>penilaian!N319</f>
        <v>0</v>
      </c>
      <c r="P324" s="183">
        <f>penilaian!O319</f>
        <v>0</v>
      </c>
      <c r="Q324" s="516">
        <f>penilaian!P319</f>
        <v>0</v>
      </c>
      <c r="R324" s="516">
        <f>penilaian!Q319</f>
        <v>0</v>
      </c>
      <c r="S324" s="505">
        <f>penilaian!R319</f>
        <v>0</v>
      </c>
      <c r="T324" s="505">
        <f>penilaian!S319</f>
        <v>0</v>
      </c>
      <c r="U324" s="505">
        <f>penilaian!T319</f>
        <v>0</v>
      </c>
      <c r="V324" s="503">
        <f>penilaian!U319</f>
        <v>4</v>
      </c>
      <c r="W324" s="505" t="str">
        <f>penilaian!V319</f>
        <v>JATI</v>
      </c>
      <c r="X324" s="505">
        <f>penilaian!W319</f>
        <v>7</v>
      </c>
      <c r="Y324" s="505">
        <f>penilaian!X319</f>
        <v>0</v>
      </c>
      <c r="Z324" s="505">
        <f>penilaian!Y319</f>
        <v>0</v>
      </c>
      <c r="AA324" s="505">
        <f>penilaian!Z319</f>
        <v>0</v>
      </c>
      <c r="AB324" s="505">
        <f>penilaian!AA319</f>
        <v>0</v>
      </c>
      <c r="AC324" s="519">
        <f>penilaian!AB319</f>
        <v>0</v>
      </c>
      <c r="AD324" s="505">
        <f>penilaian!AC319</f>
        <v>0</v>
      </c>
      <c r="AE324" s="505">
        <f>penilaian!AD319</f>
        <v>0</v>
      </c>
      <c r="AF324" s="505">
        <f>penilaian!AE319</f>
        <v>0</v>
      </c>
      <c r="AG324" s="519">
        <f>penilaian!AF319</f>
        <v>0</v>
      </c>
      <c r="AH324" s="519">
        <f>penilaian!AG319</f>
        <v>0</v>
      </c>
      <c r="AI324" s="517">
        <f>penilaian!AH319</f>
        <v>0</v>
      </c>
      <c r="AJ324" s="520">
        <f>penilaian!AI319</f>
        <v>0</v>
      </c>
      <c r="AK324" s="517">
        <f>penilaian!AJ319</f>
        <v>0</v>
      </c>
      <c r="AL324" s="517">
        <f>penilaian!AK319</f>
        <v>0</v>
      </c>
      <c r="AM324" s="517">
        <f>penilaian!AL319</f>
        <v>0</v>
      </c>
      <c r="AN324" s="517">
        <f>penilaian!AM319</f>
        <v>225000</v>
      </c>
      <c r="AO324" s="517">
        <f>penilaian!AN319</f>
        <v>1575000</v>
      </c>
      <c r="AP324" s="517">
        <f>penilaian!AO319</f>
        <v>0</v>
      </c>
      <c r="AQ324" s="521">
        <f>penilaian!AP319</f>
        <v>0</v>
      </c>
      <c r="AR324" s="517">
        <f>penilaian!AQ319</f>
        <v>0</v>
      </c>
      <c r="AS324" s="517">
        <f>penilaian!AR319</f>
        <v>0</v>
      </c>
      <c r="AT324" s="517">
        <f>penilaian!AS319</f>
        <v>0</v>
      </c>
      <c r="AU324" s="517">
        <f>penilaian!AT319</f>
        <v>0</v>
      </c>
      <c r="AV324" s="517">
        <f>penilaian!AU319</f>
        <v>0</v>
      </c>
      <c r="AW324" s="521">
        <f>penilaian!AV319</f>
        <v>0</v>
      </c>
      <c r="AX324" s="521">
        <f>penilaian!AW319</f>
        <v>0</v>
      </c>
    </row>
    <row r="325" spans="1:50" ht="47.25">
      <c r="B325" s="157">
        <f>penilaian!A320</f>
        <v>0</v>
      </c>
      <c r="C325" s="172" t="str">
        <f>penilaian!B320</f>
        <v>d.</v>
      </c>
      <c r="D325" s="492" t="str">
        <f>penilaian!C320</f>
        <v>Dusun Sukamaju RT/RW 009/003 Desa Babakan Kec. Kertajati Kab. Majalengka</v>
      </c>
      <c r="E325" s="172">
        <f>penilaian!D320</f>
        <v>0</v>
      </c>
      <c r="F325" s="171">
        <f>penilaian!E320</f>
        <v>0</v>
      </c>
      <c r="G325" s="205">
        <f>penilaian!F320</f>
        <v>0</v>
      </c>
      <c r="H325" s="61">
        <f>penilaian!G320</f>
        <v>0</v>
      </c>
      <c r="I325" s="61">
        <f>penilaian!H320</f>
        <v>0</v>
      </c>
      <c r="J325" s="202">
        <f>penilaian!I320</f>
        <v>0</v>
      </c>
      <c r="K325" s="157">
        <f>penilaian!J320</f>
        <v>0</v>
      </c>
      <c r="L325" s="182">
        <f>penilaian!K320</f>
        <v>0</v>
      </c>
      <c r="M325" s="186">
        <f>penilaian!L320</f>
        <v>0</v>
      </c>
      <c r="N325" s="187">
        <f>penilaian!M320</f>
        <v>0</v>
      </c>
      <c r="O325" s="61">
        <f>penilaian!N320</f>
        <v>0</v>
      </c>
      <c r="P325" s="183">
        <f>penilaian!O320</f>
        <v>0</v>
      </c>
      <c r="Q325" s="516">
        <f>penilaian!P320</f>
        <v>0</v>
      </c>
      <c r="R325" s="516">
        <f>penilaian!Q320</f>
        <v>0</v>
      </c>
      <c r="S325" s="505">
        <f>penilaian!R320</f>
        <v>0</v>
      </c>
      <c r="T325" s="505">
        <f>penilaian!S320</f>
        <v>0</v>
      </c>
      <c r="U325" s="505">
        <f>penilaian!T320</f>
        <v>0</v>
      </c>
      <c r="V325" s="503">
        <f>penilaian!U320</f>
        <v>0</v>
      </c>
      <c r="W325" s="505" t="str">
        <f>penilaian!V320</f>
        <v>JATI</v>
      </c>
      <c r="X325" s="505">
        <f>penilaian!W320</f>
        <v>0</v>
      </c>
      <c r="Y325" s="505">
        <f>penilaian!X320</f>
        <v>0</v>
      </c>
      <c r="Z325" s="505">
        <f>penilaian!Y320</f>
        <v>35</v>
      </c>
      <c r="AA325" s="505">
        <f>penilaian!Z320</f>
        <v>35</v>
      </c>
      <c r="AB325" s="505">
        <f>penilaian!AA320</f>
        <v>0</v>
      </c>
      <c r="AC325" s="519">
        <f>penilaian!AB320</f>
        <v>0</v>
      </c>
      <c r="AD325" s="505">
        <f>penilaian!AC320</f>
        <v>0</v>
      </c>
      <c r="AE325" s="505">
        <f>penilaian!AD320</f>
        <v>0</v>
      </c>
      <c r="AF325" s="505">
        <f>penilaian!AE320</f>
        <v>0</v>
      </c>
      <c r="AG325" s="519">
        <f>penilaian!AF320</f>
        <v>0</v>
      </c>
      <c r="AH325" s="519">
        <f>penilaian!AG320</f>
        <v>0</v>
      </c>
      <c r="AI325" s="517">
        <f>penilaian!AH320</f>
        <v>0</v>
      </c>
      <c r="AJ325" s="520">
        <f>penilaian!AI320</f>
        <v>0</v>
      </c>
      <c r="AK325" s="517">
        <f>penilaian!AJ320</f>
        <v>0</v>
      </c>
      <c r="AL325" s="517">
        <f>penilaian!AK320</f>
        <v>0</v>
      </c>
      <c r="AM325" s="517">
        <f>penilaian!AL320</f>
        <v>0</v>
      </c>
      <c r="AN325" s="517">
        <f>penilaian!AM320</f>
        <v>50000</v>
      </c>
      <c r="AO325" s="517">
        <f>penilaian!AN320</f>
        <v>1750000</v>
      </c>
      <c r="AP325" s="517">
        <f>penilaian!AO320</f>
        <v>0</v>
      </c>
      <c r="AQ325" s="521">
        <f>penilaian!AP320</f>
        <v>0</v>
      </c>
      <c r="AR325" s="517">
        <f>penilaian!AQ320</f>
        <v>0</v>
      </c>
      <c r="AS325" s="517">
        <f>penilaian!AR320</f>
        <v>0</v>
      </c>
      <c r="AT325" s="517">
        <f>penilaian!AS320</f>
        <v>0</v>
      </c>
      <c r="AU325" s="517">
        <f>penilaian!AT320</f>
        <v>0</v>
      </c>
      <c r="AV325" s="517">
        <f>penilaian!AU320</f>
        <v>0</v>
      </c>
      <c r="AW325" s="521">
        <f>penilaian!AV320</f>
        <v>0</v>
      </c>
      <c r="AX325" s="521">
        <f>penilaian!AW320</f>
        <v>0</v>
      </c>
    </row>
    <row r="326" spans="1:50" ht="15.75">
      <c r="B326" s="157">
        <f>penilaian!A321</f>
        <v>0</v>
      </c>
      <c r="C326" s="172" t="str">
        <f>penilaian!B321</f>
        <v>e.</v>
      </c>
      <c r="D326" s="492" t="str">
        <f>penilaian!C321</f>
        <v>3210144606670021</v>
      </c>
      <c r="E326" s="172">
        <f>penilaian!D321</f>
        <v>0</v>
      </c>
      <c r="F326" s="171">
        <f>penilaian!E321</f>
        <v>0</v>
      </c>
      <c r="G326" s="205">
        <f>penilaian!F321</f>
        <v>0</v>
      </c>
      <c r="H326" s="61">
        <f>penilaian!G321</f>
        <v>0</v>
      </c>
      <c r="I326" s="61">
        <f>penilaian!H321</f>
        <v>0</v>
      </c>
      <c r="J326" s="202">
        <f>penilaian!I321</f>
        <v>0</v>
      </c>
      <c r="K326" s="157">
        <f>penilaian!J321</f>
        <v>0</v>
      </c>
      <c r="L326" s="182">
        <f>penilaian!K321</f>
        <v>0</v>
      </c>
      <c r="M326" s="186">
        <f>penilaian!L321</f>
        <v>0</v>
      </c>
      <c r="N326" s="187">
        <f>penilaian!M321</f>
        <v>0</v>
      </c>
      <c r="O326" s="61">
        <f>penilaian!N321</f>
        <v>0</v>
      </c>
      <c r="P326" s="183">
        <f>penilaian!O321</f>
        <v>0</v>
      </c>
      <c r="Q326" s="516">
        <f>penilaian!P321</f>
        <v>0</v>
      </c>
      <c r="R326" s="516">
        <f>penilaian!Q321</f>
        <v>0</v>
      </c>
      <c r="S326" s="505">
        <f>penilaian!R321</f>
        <v>0</v>
      </c>
      <c r="T326" s="505">
        <f>penilaian!S321</f>
        <v>0</v>
      </c>
      <c r="U326" s="505">
        <f>penilaian!T321</f>
        <v>0</v>
      </c>
      <c r="V326" s="503">
        <f>penilaian!U321</f>
        <v>5</v>
      </c>
      <c r="W326" s="505" t="str">
        <f>penilaian!V321</f>
        <v>TREMBEUSI</v>
      </c>
      <c r="X326" s="505">
        <f>penilaian!W321</f>
        <v>0</v>
      </c>
      <c r="Y326" s="505">
        <f>penilaian!X321</f>
        <v>0</v>
      </c>
      <c r="Z326" s="505">
        <f>penilaian!Y321</f>
        <v>35</v>
      </c>
      <c r="AA326" s="505">
        <f>penilaian!Z321</f>
        <v>35</v>
      </c>
      <c r="AB326" s="505">
        <f>penilaian!AA321</f>
        <v>0</v>
      </c>
      <c r="AC326" s="519">
        <f>penilaian!AB321</f>
        <v>0</v>
      </c>
      <c r="AD326" s="505">
        <f>penilaian!AC321</f>
        <v>0</v>
      </c>
      <c r="AE326" s="505">
        <f>penilaian!AD321</f>
        <v>0</v>
      </c>
      <c r="AF326" s="505">
        <f>penilaian!AE321</f>
        <v>0</v>
      </c>
      <c r="AG326" s="519">
        <f>penilaian!AF321</f>
        <v>0</v>
      </c>
      <c r="AH326" s="519">
        <f>penilaian!AG321</f>
        <v>0</v>
      </c>
      <c r="AI326" s="517">
        <f>penilaian!AH321</f>
        <v>0</v>
      </c>
      <c r="AJ326" s="520">
        <f>penilaian!AI321</f>
        <v>0</v>
      </c>
      <c r="AK326" s="517">
        <f>penilaian!AJ321</f>
        <v>0</v>
      </c>
      <c r="AL326" s="517">
        <f>penilaian!AK321</f>
        <v>0</v>
      </c>
      <c r="AM326" s="517">
        <f>penilaian!AL321</f>
        <v>0</v>
      </c>
      <c r="AN326" s="517">
        <f>penilaian!AM321</f>
        <v>4050</v>
      </c>
      <c r="AO326" s="517">
        <f>penilaian!AN321</f>
        <v>141750</v>
      </c>
      <c r="AP326" s="517">
        <f>penilaian!AO321</f>
        <v>0</v>
      </c>
      <c r="AQ326" s="521">
        <f>penilaian!AP321</f>
        <v>0</v>
      </c>
      <c r="AR326" s="517">
        <f>penilaian!AQ321</f>
        <v>0</v>
      </c>
      <c r="AS326" s="517">
        <f>penilaian!AR321</f>
        <v>0</v>
      </c>
      <c r="AT326" s="517">
        <f>penilaian!AS321</f>
        <v>0</v>
      </c>
      <c r="AU326" s="517">
        <f>penilaian!AT321</f>
        <v>0</v>
      </c>
      <c r="AV326" s="517">
        <f>penilaian!AU321</f>
        <v>0</v>
      </c>
      <c r="AW326" s="521">
        <f>penilaian!AV321</f>
        <v>0</v>
      </c>
      <c r="AX326" s="521">
        <f>penilaian!AW321</f>
        <v>0</v>
      </c>
    </row>
    <row r="327" spans="1:50" ht="15.75">
      <c r="B327" s="157">
        <f>penilaian!A322</f>
        <v>0</v>
      </c>
      <c r="C327" s="172">
        <f>penilaian!B322</f>
        <v>0</v>
      </c>
      <c r="D327" s="492">
        <f>penilaian!C322</f>
        <v>0</v>
      </c>
      <c r="E327" s="172">
        <f>penilaian!D322</f>
        <v>0</v>
      </c>
      <c r="F327" s="171">
        <f>penilaian!E322</f>
        <v>0</v>
      </c>
      <c r="G327" s="205">
        <f>penilaian!F322</f>
        <v>0</v>
      </c>
      <c r="H327" s="61">
        <f>penilaian!G322</f>
        <v>0</v>
      </c>
      <c r="I327" s="61">
        <f>penilaian!H322</f>
        <v>0</v>
      </c>
      <c r="J327" s="202">
        <f>penilaian!I322</f>
        <v>0</v>
      </c>
      <c r="K327" s="157">
        <f>penilaian!J322</f>
        <v>0</v>
      </c>
      <c r="L327" s="182">
        <f>penilaian!K322</f>
        <v>0</v>
      </c>
      <c r="M327" s="186">
        <f>penilaian!L322</f>
        <v>0</v>
      </c>
      <c r="N327" s="187">
        <f>penilaian!M322</f>
        <v>0</v>
      </c>
      <c r="O327" s="61">
        <f>penilaian!N322</f>
        <v>0</v>
      </c>
      <c r="P327" s="183">
        <f>penilaian!O322</f>
        <v>0</v>
      </c>
      <c r="Q327" s="516">
        <f>penilaian!P322</f>
        <v>0</v>
      </c>
      <c r="R327" s="516">
        <f>penilaian!Q322</f>
        <v>0</v>
      </c>
      <c r="S327" s="505">
        <f>penilaian!R322</f>
        <v>0</v>
      </c>
      <c r="T327" s="505">
        <f>penilaian!S322</f>
        <v>0</v>
      </c>
      <c r="U327" s="505">
        <f>penilaian!T322</f>
        <v>0</v>
      </c>
      <c r="V327" s="503">
        <f>penilaian!U322</f>
        <v>0</v>
      </c>
      <c r="W327" s="505">
        <f>penilaian!V322</f>
        <v>0</v>
      </c>
      <c r="X327" s="505">
        <f>penilaian!W322</f>
        <v>0</v>
      </c>
      <c r="Y327" s="505">
        <f>penilaian!X322</f>
        <v>0</v>
      </c>
      <c r="Z327" s="505">
        <f>penilaian!Y322</f>
        <v>0</v>
      </c>
      <c r="AA327" s="505">
        <f>penilaian!Z322</f>
        <v>0</v>
      </c>
      <c r="AB327" s="505">
        <f>penilaian!AA322</f>
        <v>0</v>
      </c>
      <c r="AC327" s="519">
        <f>penilaian!AB322</f>
        <v>0</v>
      </c>
      <c r="AD327" s="505">
        <f>penilaian!AC322</f>
        <v>0</v>
      </c>
      <c r="AE327" s="505">
        <f>penilaian!AD322</f>
        <v>0</v>
      </c>
      <c r="AF327" s="505">
        <f>penilaian!AE322</f>
        <v>0</v>
      </c>
      <c r="AG327" s="519">
        <f>penilaian!AF322</f>
        <v>0</v>
      </c>
      <c r="AH327" s="519">
        <f>penilaian!AG322</f>
        <v>0</v>
      </c>
      <c r="AI327" s="517">
        <f>penilaian!AH322</f>
        <v>0</v>
      </c>
      <c r="AJ327" s="520">
        <f>penilaian!AI322</f>
        <v>0</v>
      </c>
      <c r="AK327" s="517">
        <f>penilaian!AJ322</f>
        <v>0</v>
      </c>
      <c r="AL327" s="517">
        <f>penilaian!AK322</f>
        <v>0</v>
      </c>
      <c r="AM327" s="517">
        <f>penilaian!AL322</f>
        <v>0</v>
      </c>
      <c r="AN327" s="517">
        <f>penilaian!AM322</f>
        <v>0</v>
      </c>
      <c r="AO327" s="517">
        <f>penilaian!AN322</f>
        <v>0</v>
      </c>
      <c r="AP327" s="517">
        <f>penilaian!AO322</f>
        <v>0</v>
      </c>
      <c r="AQ327" s="521">
        <f>penilaian!AP322</f>
        <v>0</v>
      </c>
      <c r="AR327" s="517">
        <f>penilaian!AQ322</f>
        <v>0</v>
      </c>
      <c r="AS327" s="517">
        <f>penilaian!AR322</f>
        <v>0</v>
      </c>
      <c r="AT327" s="517">
        <f>penilaian!AS322</f>
        <v>0</v>
      </c>
      <c r="AU327" s="517">
        <f>penilaian!AT322</f>
        <v>0</v>
      </c>
      <c r="AV327" s="517">
        <f>penilaian!AU322</f>
        <v>0</v>
      </c>
      <c r="AW327" s="521">
        <f>penilaian!AV322</f>
        <v>0</v>
      </c>
      <c r="AX327" s="521">
        <f>penilaian!AW322</f>
        <v>0</v>
      </c>
    </row>
    <row r="328" spans="1:50" ht="15.75">
      <c r="B328" s="157">
        <f>penilaian!A323</f>
        <v>0</v>
      </c>
      <c r="C328" s="172">
        <f>penilaian!B323</f>
        <v>0</v>
      </c>
      <c r="D328" s="492">
        <f>penilaian!C323</f>
        <v>0</v>
      </c>
      <c r="E328" s="172">
        <f>penilaian!D323</f>
        <v>0</v>
      </c>
      <c r="F328" s="171">
        <f>penilaian!E323</f>
        <v>0</v>
      </c>
      <c r="G328" s="205">
        <f>penilaian!F323</f>
        <v>0</v>
      </c>
      <c r="H328" s="61">
        <f>penilaian!G323</f>
        <v>0</v>
      </c>
      <c r="I328" s="61">
        <f>penilaian!H323</f>
        <v>0</v>
      </c>
      <c r="J328" s="202">
        <f>penilaian!I323</f>
        <v>0</v>
      </c>
      <c r="K328" s="157">
        <f>penilaian!J323</f>
        <v>0</v>
      </c>
      <c r="L328" s="182">
        <f>penilaian!K323</f>
        <v>0</v>
      </c>
      <c r="M328" s="186">
        <f>penilaian!L323</f>
        <v>0</v>
      </c>
      <c r="N328" s="187">
        <f>penilaian!M323</f>
        <v>0</v>
      </c>
      <c r="O328" s="61">
        <f>penilaian!N323</f>
        <v>0</v>
      </c>
      <c r="P328" s="183">
        <f>penilaian!O323</f>
        <v>0</v>
      </c>
      <c r="Q328" s="516">
        <f>penilaian!P323</f>
        <v>0</v>
      </c>
      <c r="R328" s="516">
        <f>penilaian!Q323</f>
        <v>0</v>
      </c>
      <c r="S328" s="505">
        <f>penilaian!R323</f>
        <v>0</v>
      </c>
      <c r="T328" s="505">
        <f>penilaian!S323</f>
        <v>0</v>
      </c>
      <c r="U328" s="505">
        <f>penilaian!T323</f>
        <v>0</v>
      </c>
      <c r="V328" s="503">
        <f>penilaian!U323</f>
        <v>0</v>
      </c>
      <c r="W328" s="505">
        <f>penilaian!V323</f>
        <v>0</v>
      </c>
      <c r="X328" s="505">
        <f>penilaian!W323</f>
        <v>0</v>
      </c>
      <c r="Y328" s="505">
        <f>penilaian!X323</f>
        <v>0</v>
      </c>
      <c r="Z328" s="505">
        <f>penilaian!Y323</f>
        <v>0</v>
      </c>
      <c r="AA328" s="505">
        <f>penilaian!Z323</f>
        <v>0</v>
      </c>
      <c r="AB328" s="505">
        <f>penilaian!AA323</f>
        <v>0</v>
      </c>
      <c r="AC328" s="519">
        <f>penilaian!AB323</f>
        <v>0</v>
      </c>
      <c r="AD328" s="505">
        <f>penilaian!AC323</f>
        <v>0</v>
      </c>
      <c r="AE328" s="505">
        <f>penilaian!AD323</f>
        <v>0</v>
      </c>
      <c r="AF328" s="505">
        <f>penilaian!AE323</f>
        <v>0</v>
      </c>
      <c r="AG328" s="519">
        <f>penilaian!AF323</f>
        <v>0</v>
      </c>
      <c r="AH328" s="519">
        <f>penilaian!AG323</f>
        <v>0</v>
      </c>
      <c r="AI328" s="517">
        <f>penilaian!AH323</f>
        <v>0</v>
      </c>
      <c r="AJ328" s="520">
        <f>penilaian!AI323</f>
        <v>0</v>
      </c>
      <c r="AK328" s="517">
        <f>penilaian!AJ323</f>
        <v>0</v>
      </c>
      <c r="AL328" s="517">
        <f>penilaian!AK323</f>
        <v>0</v>
      </c>
      <c r="AM328" s="517">
        <f>penilaian!AL323</f>
        <v>0</v>
      </c>
      <c r="AN328" s="517">
        <f>penilaian!AM323</f>
        <v>0</v>
      </c>
      <c r="AO328" s="517">
        <f>penilaian!AN323</f>
        <v>0</v>
      </c>
      <c r="AP328" s="517">
        <f>penilaian!AO323</f>
        <v>0</v>
      </c>
      <c r="AQ328" s="521">
        <f>penilaian!AP323</f>
        <v>0</v>
      </c>
      <c r="AR328" s="517">
        <f>penilaian!AQ323</f>
        <v>0</v>
      </c>
      <c r="AS328" s="517">
        <f>penilaian!AR323</f>
        <v>0</v>
      </c>
      <c r="AT328" s="517">
        <f>penilaian!AS323</f>
        <v>0</v>
      </c>
      <c r="AU328" s="517">
        <f>penilaian!AT323</f>
        <v>0</v>
      </c>
      <c r="AV328" s="517">
        <f>penilaian!AU323</f>
        <v>0</v>
      </c>
      <c r="AW328" s="521">
        <f>penilaian!AV323</f>
        <v>0</v>
      </c>
      <c r="AX328" s="521">
        <f>penilaian!AW323</f>
        <v>0</v>
      </c>
    </row>
    <row r="329" spans="1:50" ht="15.75">
      <c r="B329" s="157">
        <f>penilaian!A324</f>
        <v>0</v>
      </c>
      <c r="C329" s="172">
        <f>penilaian!B324</f>
        <v>0</v>
      </c>
      <c r="D329" s="492">
        <f>penilaian!C324</f>
        <v>0</v>
      </c>
      <c r="E329" s="172">
        <f>penilaian!D324</f>
        <v>0</v>
      </c>
      <c r="F329" s="171">
        <f>penilaian!E324</f>
        <v>0</v>
      </c>
      <c r="G329" s="205">
        <f>penilaian!F324</f>
        <v>0</v>
      </c>
      <c r="H329" s="61">
        <f>penilaian!G324</f>
        <v>0</v>
      </c>
      <c r="I329" s="61">
        <f>penilaian!H324</f>
        <v>0</v>
      </c>
      <c r="J329" s="202">
        <f>penilaian!I324</f>
        <v>0</v>
      </c>
      <c r="K329" s="157">
        <f>penilaian!J324</f>
        <v>0</v>
      </c>
      <c r="L329" s="182">
        <f>penilaian!K324</f>
        <v>0</v>
      </c>
      <c r="M329" s="186">
        <f>penilaian!L324</f>
        <v>0</v>
      </c>
      <c r="N329" s="187">
        <f>penilaian!M324</f>
        <v>0</v>
      </c>
      <c r="O329" s="61">
        <f>penilaian!N324</f>
        <v>0</v>
      </c>
      <c r="P329" s="183">
        <f>penilaian!O324</f>
        <v>0</v>
      </c>
      <c r="Q329" s="516">
        <f>penilaian!P324</f>
        <v>0</v>
      </c>
      <c r="R329" s="516">
        <f>penilaian!Q324</f>
        <v>0</v>
      </c>
      <c r="S329" s="505" t="str">
        <f>penilaian!R324</f>
        <v>b.</v>
      </c>
      <c r="T329" s="505" t="str">
        <f>penilaian!S324</f>
        <v>Musiman</v>
      </c>
      <c r="U329" s="505">
        <f>penilaian!T324</f>
        <v>5</v>
      </c>
      <c r="V329" s="503">
        <f>penilaian!U324</f>
        <v>1</v>
      </c>
      <c r="W329" s="505" t="str">
        <f>penilaian!V324</f>
        <v>Pisang</v>
      </c>
      <c r="X329" s="505">
        <f>penilaian!W324</f>
        <v>15</v>
      </c>
      <c r="Y329" s="505">
        <f>penilaian!X324</f>
        <v>0</v>
      </c>
      <c r="Z329" s="505">
        <f>penilaian!Y324</f>
        <v>0</v>
      </c>
      <c r="AA329" s="505">
        <f>penilaian!Z324</f>
        <v>15</v>
      </c>
      <c r="AB329" s="505">
        <f>penilaian!AA324</f>
        <v>0</v>
      </c>
      <c r="AC329" s="519">
        <f>penilaian!AB324</f>
        <v>0</v>
      </c>
      <c r="AD329" s="505">
        <f>penilaian!AC324</f>
        <v>0</v>
      </c>
      <c r="AE329" s="505">
        <f>penilaian!AD324</f>
        <v>0</v>
      </c>
      <c r="AF329" s="505">
        <f>penilaian!AE324</f>
        <v>0</v>
      </c>
      <c r="AG329" s="519">
        <f>penilaian!AF324</f>
        <v>0</v>
      </c>
      <c r="AH329" s="519">
        <f>penilaian!AG324</f>
        <v>0</v>
      </c>
      <c r="AI329" s="517">
        <f>penilaian!AH324</f>
        <v>0</v>
      </c>
      <c r="AJ329" s="520">
        <f>penilaian!AI324</f>
        <v>0</v>
      </c>
      <c r="AK329" s="517">
        <f>penilaian!AJ324</f>
        <v>0</v>
      </c>
      <c r="AL329" s="517">
        <f>penilaian!AK324</f>
        <v>0</v>
      </c>
      <c r="AM329" s="517">
        <f>penilaian!AL324</f>
        <v>0</v>
      </c>
      <c r="AN329" s="517">
        <f>penilaian!AM324</f>
        <v>15000</v>
      </c>
      <c r="AO329" s="517">
        <f>penilaian!AN324</f>
        <v>225000</v>
      </c>
      <c r="AP329" s="517">
        <f>penilaian!AO324</f>
        <v>0</v>
      </c>
      <c r="AQ329" s="521">
        <f>penilaian!AP324</f>
        <v>0</v>
      </c>
      <c r="AR329" s="517">
        <f>penilaian!AQ324</f>
        <v>0</v>
      </c>
      <c r="AS329" s="517">
        <f>penilaian!AR324</f>
        <v>0</v>
      </c>
      <c r="AT329" s="517">
        <f>penilaian!AS324</f>
        <v>0</v>
      </c>
      <c r="AU329" s="517">
        <f>penilaian!AT324</f>
        <v>0</v>
      </c>
      <c r="AV329" s="517">
        <f>penilaian!AU324</f>
        <v>0</v>
      </c>
      <c r="AW329" s="521">
        <f>penilaian!AV324</f>
        <v>0</v>
      </c>
      <c r="AX329" s="521">
        <f>penilaian!AW324</f>
        <v>0</v>
      </c>
    </row>
    <row r="330" spans="1:50" ht="15.75">
      <c r="B330" s="157">
        <f>penilaian!A325</f>
        <v>0</v>
      </c>
      <c r="C330" s="172">
        <f>penilaian!B325</f>
        <v>0</v>
      </c>
      <c r="D330" s="492">
        <f>penilaian!C325</f>
        <v>0</v>
      </c>
      <c r="E330" s="172">
        <f>penilaian!D325</f>
        <v>0</v>
      </c>
      <c r="F330" s="171">
        <f>penilaian!E325</f>
        <v>0</v>
      </c>
      <c r="G330" s="205">
        <f>penilaian!F325</f>
        <v>0</v>
      </c>
      <c r="H330" s="61">
        <f>penilaian!G325</f>
        <v>0</v>
      </c>
      <c r="I330" s="61">
        <f>penilaian!H325</f>
        <v>0</v>
      </c>
      <c r="J330" s="202">
        <f>penilaian!I325</f>
        <v>0</v>
      </c>
      <c r="K330" s="157">
        <f>penilaian!J325</f>
        <v>0</v>
      </c>
      <c r="L330" s="182">
        <f>penilaian!K325</f>
        <v>0</v>
      </c>
      <c r="M330" s="186">
        <f>penilaian!L325</f>
        <v>0</v>
      </c>
      <c r="N330" s="187">
        <f>penilaian!M325</f>
        <v>0</v>
      </c>
      <c r="O330" s="61">
        <f>penilaian!N325</f>
        <v>0</v>
      </c>
      <c r="P330" s="183">
        <f>penilaian!O325</f>
        <v>0</v>
      </c>
      <c r="Q330" s="516">
        <f>penilaian!P325</f>
        <v>0</v>
      </c>
      <c r="R330" s="516">
        <f>penilaian!Q325</f>
        <v>0</v>
      </c>
      <c r="S330" s="505">
        <f>penilaian!R325</f>
        <v>0</v>
      </c>
      <c r="T330" s="505">
        <f>penilaian!S325</f>
        <v>0</v>
      </c>
      <c r="U330" s="505">
        <f>penilaian!T325</f>
        <v>0</v>
      </c>
      <c r="V330" s="503">
        <f>penilaian!U325</f>
        <v>0</v>
      </c>
      <c r="W330" s="505" t="str">
        <f>penilaian!V325</f>
        <v>Pisang</v>
      </c>
      <c r="X330" s="505">
        <f>penilaian!W325</f>
        <v>0</v>
      </c>
      <c r="Y330" s="505">
        <f>penilaian!X325</f>
        <v>0</v>
      </c>
      <c r="Z330" s="505">
        <f>penilaian!Y325</f>
        <v>5</v>
      </c>
      <c r="AA330" s="505">
        <f>penilaian!Z325</f>
        <v>0</v>
      </c>
      <c r="AB330" s="505">
        <f>penilaian!AA325</f>
        <v>0</v>
      </c>
      <c r="AC330" s="519">
        <f>penilaian!AB325</f>
        <v>0</v>
      </c>
      <c r="AD330" s="505">
        <f>penilaian!AC325</f>
        <v>0</v>
      </c>
      <c r="AE330" s="505">
        <f>penilaian!AD325</f>
        <v>0</v>
      </c>
      <c r="AF330" s="505">
        <f>penilaian!AE325</f>
        <v>0</v>
      </c>
      <c r="AG330" s="519">
        <f>penilaian!AF325</f>
        <v>0</v>
      </c>
      <c r="AH330" s="519">
        <f>penilaian!AG325</f>
        <v>0</v>
      </c>
      <c r="AI330" s="517">
        <f>penilaian!AH325</f>
        <v>0</v>
      </c>
      <c r="AJ330" s="520">
        <f>penilaian!AI325</f>
        <v>0</v>
      </c>
      <c r="AK330" s="517">
        <f>penilaian!AJ325</f>
        <v>0</v>
      </c>
      <c r="AL330" s="517">
        <f>penilaian!AK325</f>
        <v>0</v>
      </c>
      <c r="AM330" s="517">
        <f>penilaian!AL325</f>
        <v>0</v>
      </c>
      <c r="AN330" s="517">
        <f>penilaian!AM325</f>
        <v>5000</v>
      </c>
      <c r="AO330" s="517">
        <f>penilaian!AN325</f>
        <v>25000</v>
      </c>
      <c r="AP330" s="517">
        <f>penilaian!AO325</f>
        <v>0</v>
      </c>
      <c r="AQ330" s="521">
        <f>penilaian!AP325</f>
        <v>0</v>
      </c>
      <c r="AR330" s="517">
        <f>penilaian!AQ325</f>
        <v>0</v>
      </c>
      <c r="AS330" s="517">
        <f>penilaian!AR325</f>
        <v>0</v>
      </c>
      <c r="AT330" s="517">
        <f>penilaian!AS325</f>
        <v>0</v>
      </c>
      <c r="AU330" s="517">
        <f>penilaian!AT325</f>
        <v>0</v>
      </c>
      <c r="AV330" s="517">
        <f>penilaian!AU325</f>
        <v>0</v>
      </c>
      <c r="AW330" s="521">
        <f>penilaian!AV325</f>
        <v>0</v>
      </c>
      <c r="AX330" s="521">
        <f>penilaian!AW325</f>
        <v>0</v>
      </c>
    </row>
    <row r="331" spans="1:50" ht="15.75">
      <c r="B331" s="157">
        <f>penilaian!A326</f>
        <v>0</v>
      </c>
      <c r="C331" s="172">
        <f>penilaian!B326</f>
        <v>0</v>
      </c>
      <c r="D331" s="492">
        <f>penilaian!C326</f>
        <v>0</v>
      </c>
      <c r="E331" s="172">
        <f>penilaian!D326</f>
        <v>0</v>
      </c>
      <c r="F331" s="171">
        <f>penilaian!E326</f>
        <v>0</v>
      </c>
      <c r="G331" s="205">
        <f>penilaian!F326</f>
        <v>0</v>
      </c>
      <c r="H331" s="61">
        <f>penilaian!G326</f>
        <v>0</v>
      </c>
      <c r="I331" s="61">
        <f>penilaian!H326</f>
        <v>0</v>
      </c>
      <c r="J331" s="202">
        <f>penilaian!I326</f>
        <v>0</v>
      </c>
      <c r="K331" s="157">
        <f>penilaian!J326</f>
        <v>0</v>
      </c>
      <c r="L331" s="182">
        <f>penilaian!K326</f>
        <v>0</v>
      </c>
      <c r="M331" s="186">
        <f>penilaian!L326</f>
        <v>0</v>
      </c>
      <c r="N331" s="187">
        <f>penilaian!M326</f>
        <v>0</v>
      </c>
      <c r="O331" s="61">
        <f>penilaian!N326</f>
        <v>0</v>
      </c>
      <c r="P331" s="183">
        <f>penilaian!O326</f>
        <v>0</v>
      </c>
      <c r="Q331" s="516">
        <f>penilaian!P326</f>
        <v>0</v>
      </c>
      <c r="R331" s="516">
        <f>penilaian!Q326</f>
        <v>0</v>
      </c>
      <c r="S331" s="505">
        <f>penilaian!R326</f>
        <v>0</v>
      </c>
      <c r="T331" s="505">
        <f>penilaian!S326</f>
        <v>0</v>
      </c>
      <c r="U331" s="505">
        <f>penilaian!T326</f>
        <v>0</v>
      </c>
      <c r="V331" s="503">
        <f>penilaian!U326</f>
        <v>2</v>
      </c>
      <c r="W331" s="505" t="str">
        <f>penilaian!V326</f>
        <v>Mangga</v>
      </c>
      <c r="X331" s="505">
        <f>penilaian!W326</f>
        <v>2</v>
      </c>
      <c r="Y331" s="505">
        <f>penilaian!X326</f>
        <v>0</v>
      </c>
      <c r="Z331" s="505">
        <f>penilaian!Y326</f>
        <v>0</v>
      </c>
      <c r="AA331" s="505">
        <f>penilaian!Z326</f>
        <v>2</v>
      </c>
      <c r="AB331" s="505">
        <f>penilaian!AA326</f>
        <v>0</v>
      </c>
      <c r="AC331" s="519">
        <f>penilaian!AB326</f>
        <v>0</v>
      </c>
      <c r="AD331" s="505">
        <f>penilaian!AC326</f>
        <v>0</v>
      </c>
      <c r="AE331" s="505">
        <f>penilaian!AD326</f>
        <v>0</v>
      </c>
      <c r="AF331" s="505">
        <f>penilaian!AE326</f>
        <v>0</v>
      </c>
      <c r="AG331" s="519">
        <f>penilaian!AF326</f>
        <v>0</v>
      </c>
      <c r="AH331" s="519">
        <f>penilaian!AG326</f>
        <v>0</v>
      </c>
      <c r="AI331" s="517">
        <f>penilaian!AH326</f>
        <v>0</v>
      </c>
      <c r="AJ331" s="520">
        <f>penilaian!AI326</f>
        <v>0</v>
      </c>
      <c r="AK331" s="517">
        <f>penilaian!AJ326</f>
        <v>0</v>
      </c>
      <c r="AL331" s="517">
        <f>penilaian!AK326</f>
        <v>0</v>
      </c>
      <c r="AM331" s="517">
        <f>penilaian!AL326</f>
        <v>0</v>
      </c>
      <c r="AN331" s="517">
        <f>penilaian!AM326</f>
        <v>350000</v>
      </c>
      <c r="AO331" s="517">
        <f>penilaian!AN326</f>
        <v>700000</v>
      </c>
      <c r="AP331" s="517">
        <f>penilaian!AO326</f>
        <v>0</v>
      </c>
      <c r="AQ331" s="521">
        <f>penilaian!AP326</f>
        <v>0</v>
      </c>
      <c r="AR331" s="517">
        <f>penilaian!AQ326</f>
        <v>0</v>
      </c>
      <c r="AS331" s="517">
        <f>penilaian!AR326</f>
        <v>0</v>
      </c>
      <c r="AT331" s="517">
        <f>penilaian!AS326</f>
        <v>0</v>
      </c>
      <c r="AU331" s="517">
        <f>penilaian!AT326</f>
        <v>0</v>
      </c>
      <c r="AV331" s="517">
        <f>penilaian!AU326</f>
        <v>0</v>
      </c>
      <c r="AW331" s="521">
        <f>penilaian!AV326</f>
        <v>0</v>
      </c>
      <c r="AX331" s="521">
        <f>penilaian!AW326</f>
        <v>0</v>
      </c>
    </row>
    <row r="332" spans="1:50" ht="15.75">
      <c r="B332" s="157">
        <f>penilaian!A327</f>
        <v>0</v>
      </c>
      <c r="C332" s="172">
        <f>penilaian!B327</f>
        <v>0</v>
      </c>
      <c r="D332" s="492">
        <f>penilaian!C327</f>
        <v>0</v>
      </c>
      <c r="E332" s="172">
        <f>penilaian!D327</f>
        <v>0</v>
      </c>
      <c r="F332" s="171">
        <f>penilaian!E327</f>
        <v>0</v>
      </c>
      <c r="G332" s="205">
        <f>penilaian!F327</f>
        <v>0</v>
      </c>
      <c r="H332" s="61">
        <f>penilaian!G327</f>
        <v>0</v>
      </c>
      <c r="I332" s="61">
        <f>penilaian!H327</f>
        <v>0</v>
      </c>
      <c r="J332" s="202">
        <f>penilaian!I327</f>
        <v>0</v>
      </c>
      <c r="K332" s="157">
        <f>penilaian!J327</f>
        <v>0</v>
      </c>
      <c r="L332" s="182">
        <f>penilaian!K327</f>
        <v>0</v>
      </c>
      <c r="M332" s="186">
        <f>penilaian!L327</f>
        <v>0</v>
      </c>
      <c r="N332" s="187">
        <f>penilaian!M327</f>
        <v>0</v>
      </c>
      <c r="O332" s="61">
        <f>penilaian!N327</f>
        <v>0</v>
      </c>
      <c r="P332" s="183">
        <f>penilaian!O327</f>
        <v>0</v>
      </c>
      <c r="Q332" s="516">
        <f>penilaian!P327</f>
        <v>0</v>
      </c>
      <c r="R332" s="516">
        <f>penilaian!Q327</f>
        <v>0</v>
      </c>
      <c r="S332" s="505">
        <f>penilaian!R327</f>
        <v>0</v>
      </c>
      <c r="T332" s="505">
        <f>penilaian!S327</f>
        <v>0</v>
      </c>
      <c r="U332" s="505">
        <f>penilaian!T327</f>
        <v>0</v>
      </c>
      <c r="V332" s="503">
        <f>penilaian!U327</f>
        <v>3</v>
      </c>
      <c r="W332" s="505" t="str">
        <f>penilaian!V327</f>
        <v>Asem</v>
      </c>
      <c r="X332" s="505">
        <f>penilaian!W327</f>
        <v>1</v>
      </c>
      <c r="Y332" s="505">
        <f>penilaian!X327</f>
        <v>0</v>
      </c>
      <c r="Z332" s="505">
        <f>penilaian!Y327</f>
        <v>0</v>
      </c>
      <c r="AA332" s="505">
        <f>penilaian!Z327</f>
        <v>1</v>
      </c>
      <c r="AB332" s="505">
        <f>penilaian!AA327</f>
        <v>0</v>
      </c>
      <c r="AC332" s="519">
        <f>penilaian!AB327</f>
        <v>0</v>
      </c>
      <c r="AD332" s="505">
        <f>penilaian!AC327</f>
        <v>0</v>
      </c>
      <c r="AE332" s="505">
        <f>penilaian!AD327</f>
        <v>0</v>
      </c>
      <c r="AF332" s="505">
        <f>penilaian!AE327</f>
        <v>0</v>
      </c>
      <c r="AG332" s="519">
        <f>penilaian!AF327</f>
        <v>0</v>
      </c>
      <c r="AH332" s="519">
        <f>penilaian!AG327</f>
        <v>0</v>
      </c>
      <c r="AI332" s="517">
        <f>penilaian!AH327</f>
        <v>0</v>
      </c>
      <c r="AJ332" s="520">
        <f>penilaian!AI327</f>
        <v>0</v>
      </c>
      <c r="AK332" s="517">
        <f>penilaian!AJ327</f>
        <v>0</v>
      </c>
      <c r="AL332" s="517">
        <f>penilaian!AK327</f>
        <v>0</v>
      </c>
      <c r="AM332" s="517">
        <f>penilaian!AL327</f>
        <v>0</v>
      </c>
      <c r="AN332" s="517">
        <f>penilaian!AM327</f>
        <v>13200</v>
      </c>
      <c r="AO332" s="517">
        <f>penilaian!AN327</f>
        <v>13200</v>
      </c>
      <c r="AP332" s="517">
        <f>penilaian!AO327</f>
        <v>0</v>
      </c>
      <c r="AQ332" s="521">
        <f>penilaian!AP327</f>
        <v>0</v>
      </c>
      <c r="AR332" s="517">
        <f>penilaian!AQ327</f>
        <v>0</v>
      </c>
      <c r="AS332" s="517">
        <f>penilaian!AR327</f>
        <v>0</v>
      </c>
      <c r="AT332" s="517">
        <f>penilaian!AS327</f>
        <v>0</v>
      </c>
      <c r="AU332" s="517">
        <f>penilaian!AT327</f>
        <v>0</v>
      </c>
      <c r="AV332" s="517">
        <f>penilaian!AU327</f>
        <v>0</v>
      </c>
      <c r="AW332" s="521">
        <f>penilaian!AV327</f>
        <v>0</v>
      </c>
      <c r="AX332" s="521">
        <f>penilaian!AW327</f>
        <v>0</v>
      </c>
    </row>
    <row r="333" spans="1:50" ht="15.75">
      <c r="B333" s="157">
        <f>penilaian!A328</f>
        <v>0</v>
      </c>
      <c r="C333" s="172">
        <f>penilaian!B328</f>
        <v>0</v>
      </c>
      <c r="D333" s="492">
        <f>penilaian!C328</f>
        <v>0</v>
      </c>
      <c r="E333" s="172">
        <f>penilaian!D328</f>
        <v>0</v>
      </c>
      <c r="F333" s="171">
        <f>penilaian!E328</f>
        <v>0</v>
      </c>
      <c r="G333" s="205">
        <f>penilaian!F328</f>
        <v>0</v>
      </c>
      <c r="H333" s="61">
        <f>penilaian!G328</f>
        <v>0</v>
      </c>
      <c r="I333" s="61">
        <f>penilaian!H328</f>
        <v>0</v>
      </c>
      <c r="J333" s="202">
        <f>penilaian!I328</f>
        <v>0</v>
      </c>
      <c r="K333" s="157">
        <f>penilaian!J328</f>
        <v>0</v>
      </c>
      <c r="L333" s="182">
        <f>penilaian!K328</f>
        <v>0</v>
      </c>
      <c r="M333" s="186">
        <f>penilaian!L328</f>
        <v>0</v>
      </c>
      <c r="N333" s="187">
        <f>penilaian!M328</f>
        <v>0</v>
      </c>
      <c r="O333" s="61">
        <f>penilaian!N328</f>
        <v>0</v>
      </c>
      <c r="P333" s="183">
        <f>penilaian!O328</f>
        <v>0</v>
      </c>
      <c r="Q333" s="516">
        <f>penilaian!P328</f>
        <v>0</v>
      </c>
      <c r="R333" s="516">
        <f>penilaian!Q328</f>
        <v>0</v>
      </c>
      <c r="S333" s="505">
        <f>penilaian!R328</f>
        <v>0</v>
      </c>
      <c r="T333" s="505">
        <f>penilaian!S328</f>
        <v>0</v>
      </c>
      <c r="U333" s="505">
        <f>penilaian!T328</f>
        <v>0</v>
      </c>
      <c r="V333" s="503">
        <f>penilaian!U328</f>
        <v>0</v>
      </c>
      <c r="W333" s="505" t="str">
        <f>penilaian!V328</f>
        <v>Asem</v>
      </c>
      <c r="X333" s="505">
        <f>penilaian!W328</f>
        <v>0</v>
      </c>
      <c r="Y333" s="505">
        <f>penilaian!X328</f>
        <v>0</v>
      </c>
      <c r="Z333" s="505">
        <f>penilaian!Y328</f>
        <v>1</v>
      </c>
      <c r="AA333" s="505">
        <f>penilaian!Z328</f>
        <v>0</v>
      </c>
      <c r="AB333" s="505">
        <f>penilaian!AA328</f>
        <v>0</v>
      </c>
      <c r="AC333" s="519">
        <f>penilaian!AB328</f>
        <v>0</v>
      </c>
      <c r="AD333" s="505">
        <f>penilaian!AC328</f>
        <v>0</v>
      </c>
      <c r="AE333" s="505">
        <f>penilaian!AD328</f>
        <v>0</v>
      </c>
      <c r="AF333" s="505">
        <f>penilaian!AE328</f>
        <v>0</v>
      </c>
      <c r="AG333" s="519">
        <f>penilaian!AF328</f>
        <v>0</v>
      </c>
      <c r="AH333" s="519">
        <f>penilaian!AG328</f>
        <v>0</v>
      </c>
      <c r="AI333" s="517">
        <f>penilaian!AH328</f>
        <v>0</v>
      </c>
      <c r="AJ333" s="520">
        <f>penilaian!AI328</f>
        <v>0</v>
      </c>
      <c r="AK333" s="517">
        <f>penilaian!AJ328</f>
        <v>0</v>
      </c>
      <c r="AL333" s="517">
        <f>penilaian!AK328</f>
        <v>0</v>
      </c>
      <c r="AM333" s="517">
        <f>penilaian!AL328</f>
        <v>0</v>
      </c>
      <c r="AN333" s="517">
        <f>penilaian!AM328</f>
        <v>4400</v>
      </c>
      <c r="AO333" s="517">
        <f>penilaian!AN328</f>
        <v>4400</v>
      </c>
      <c r="AP333" s="517">
        <f>penilaian!AO328</f>
        <v>0</v>
      </c>
      <c r="AQ333" s="521">
        <f>penilaian!AP328</f>
        <v>0</v>
      </c>
      <c r="AR333" s="517">
        <f>penilaian!AQ328</f>
        <v>0</v>
      </c>
      <c r="AS333" s="517">
        <f>penilaian!AR328</f>
        <v>0</v>
      </c>
      <c r="AT333" s="517">
        <f>penilaian!AS328</f>
        <v>0</v>
      </c>
      <c r="AU333" s="517">
        <f>penilaian!AT328</f>
        <v>0</v>
      </c>
      <c r="AV333" s="517">
        <f>penilaian!AU328</f>
        <v>0</v>
      </c>
      <c r="AW333" s="521">
        <f>penilaian!AV328</f>
        <v>0</v>
      </c>
      <c r="AX333" s="521">
        <f>penilaian!AW328</f>
        <v>0</v>
      </c>
    </row>
    <row r="334" spans="1:50" ht="15.75">
      <c r="B334" s="157">
        <f>penilaian!A329</f>
        <v>0</v>
      </c>
      <c r="C334" s="172">
        <f>penilaian!B329</f>
        <v>0</v>
      </c>
      <c r="D334" s="492">
        <f>penilaian!C329</f>
        <v>0</v>
      </c>
      <c r="E334" s="172">
        <f>penilaian!D329</f>
        <v>0</v>
      </c>
      <c r="F334" s="171">
        <f>penilaian!E329</f>
        <v>0</v>
      </c>
      <c r="G334" s="205">
        <f>penilaian!F329</f>
        <v>0</v>
      </c>
      <c r="H334" s="61">
        <f>penilaian!G329</f>
        <v>0</v>
      </c>
      <c r="I334" s="61">
        <f>penilaian!H329</f>
        <v>0</v>
      </c>
      <c r="J334" s="202">
        <f>penilaian!I329</f>
        <v>0</v>
      </c>
      <c r="K334" s="157">
        <f>penilaian!J329</f>
        <v>0</v>
      </c>
      <c r="L334" s="182">
        <f>penilaian!K329</f>
        <v>0</v>
      </c>
      <c r="M334" s="186">
        <f>penilaian!L329</f>
        <v>0</v>
      </c>
      <c r="N334" s="187">
        <f>penilaian!M329</f>
        <v>0</v>
      </c>
      <c r="O334" s="61">
        <f>penilaian!N329</f>
        <v>0</v>
      </c>
      <c r="P334" s="183">
        <f>penilaian!O329</f>
        <v>0</v>
      </c>
      <c r="Q334" s="516">
        <f>penilaian!P329</f>
        <v>0</v>
      </c>
      <c r="R334" s="516">
        <f>penilaian!Q329</f>
        <v>0</v>
      </c>
      <c r="S334" s="505">
        <f>penilaian!R329</f>
        <v>0</v>
      </c>
      <c r="T334" s="505">
        <f>penilaian!S329</f>
        <v>0</v>
      </c>
      <c r="U334" s="505">
        <f>penilaian!T329</f>
        <v>0</v>
      </c>
      <c r="V334" s="503">
        <f>penilaian!U329</f>
        <v>4</v>
      </c>
      <c r="W334" s="505" t="str">
        <f>penilaian!V329</f>
        <v>Sari Kancu</v>
      </c>
      <c r="X334" s="505">
        <f>penilaian!W329</f>
        <v>0</v>
      </c>
      <c r="Y334" s="505">
        <f>penilaian!X329</f>
        <v>0</v>
      </c>
      <c r="Z334" s="505">
        <f>penilaian!Y329</f>
        <v>25</v>
      </c>
      <c r="AA334" s="505">
        <f>penilaian!Z329</f>
        <v>25</v>
      </c>
      <c r="AB334" s="505">
        <f>penilaian!AA329</f>
        <v>0</v>
      </c>
      <c r="AC334" s="519">
        <f>penilaian!AB329</f>
        <v>0</v>
      </c>
      <c r="AD334" s="505">
        <f>penilaian!AC329</f>
        <v>0</v>
      </c>
      <c r="AE334" s="505">
        <f>penilaian!AD329</f>
        <v>0</v>
      </c>
      <c r="AF334" s="505">
        <f>penilaian!AE329</f>
        <v>0</v>
      </c>
      <c r="AG334" s="519">
        <f>penilaian!AF329</f>
        <v>0</v>
      </c>
      <c r="AH334" s="519">
        <f>penilaian!AG329</f>
        <v>0</v>
      </c>
      <c r="AI334" s="517">
        <f>penilaian!AH329</f>
        <v>0</v>
      </c>
      <c r="AJ334" s="520">
        <f>penilaian!AI329</f>
        <v>0</v>
      </c>
      <c r="AK334" s="517">
        <f>penilaian!AJ329</f>
        <v>0</v>
      </c>
      <c r="AL334" s="517">
        <f>penilaian!AK329</f>
        <v>0</v>
      </c>
      <c r="AM334" s="517">
        <f>penilaian!AL329</f>
        <v>0</v>
      </c>
      <c r="AN334" s="517">
        <f>penilaian!AM329</f>
        <v>1560</v>
      </c>
      <c r="AO334" s="517">
        <f>penilaian!AN329</f>
        <v>39000</v>
      </c>
      <c r="AP334" s="517">
        <f>penilaian!AO329</f>
        <v>0</v>
      </c>
      <c r="AQ334" s="521">
        <f>penilaian!AP329</f>
        <v>0</v>
      </c>
      <c r="AR334" s="517">
        <f>penilaian!AQ329</f>
        <v>0</v>
      </c>
      <c r="AS334" s="517">
        <f>penilaian!AR329</f>
        <v>0</v>
      </c>
      <c r="AT334" s="517">
        <f>penilaian!AS329</f>
        <v>0</v>
      </c>
      <c r="AU334" s="517">
        <f>penilaian!AT329</f>
        <v>0</v>
      </c>
      <c r="AV334" s="517">
        <f>penilaian!AU329</f>
        <v>0</v>
      </c>
      <c r="AW334" s="521">
        <f>penilaian!AV329</f>
        <v>0</v>
      </c>
      <c r="AX334" s="521">
        <f>penilaian!AW329</f>
        <v>0</v>
      </c>
    </row>
    <row r="335" spans="1:50" ht="15.75">
      <c r="B335" s="157">
        <f>penilaian!A330</f>
        <v>0</v>
      </c>
      <c r="C335" s="172">
        <f>penilaian!B330</f>
        <v>0</v>
      </c>
      <c r="D335" s="492">
        <f>penilaian!C330</f>
        <v>0</v>
      </c>
      <c r="E335" s="172">
        <f>penilaian!D330</f>
        <v>0</v>
      </c>
      <c r="F335" s="171">
        <f>penilaian!E330</f>
        <v>0</v>
      </c>
      <c r="G335" s="205">
        <f>penilaian!F330</f>
        <v>0</v>
      </c>
      <c r="H335" s="61">
        <f>penilaian!G330</f>
        <v>0</v>
      </c>
      <c r="I335" s="61">
        <f>penilaian!H330</f>
        <v>0</v>
      </c>
      <c r="J335" s="202">
        <f>penilaian!I330</f>
        <v>0</v>
      </c>
      <c r="K335" s="157">
        <f>penilaian!J330</f>
        <v>0</v>
      </c>
      <c r="L335" s="182">
        <f>penilaian!K330</f>
        <v>0</v>
      </c>
      <c r="M335" s="186">
        <f>penilaian!L330</f>
        <v>0</v>
      </c>
      <c r="N335" s="187">
        <f>penilaian!M330</f>
        <v>0</v>
      </c>
      <c r="O335" s="61">
        <f>penilaian!N330</f>
        <v>0</v>
      </c>
      <c r="P335" s="183">
        <f>penilaian!O330</f>
        <v>0</v>
      </c>
      <c r="Q335" s="516">
        <f>penilaian!P330</f>
        <v>0</v>
      </c>
      <c r="R335" s="516">
        <f>penilaian!Q330</f>
        <v>0</v>
      </c>
      <c r="S335" s="505">
        <f>penilaian!R330</f>
        <v>0</v>
      </c>
      <c r="T335" s="505">
        <f>penilaian!S330</f>
        <v>0</v>
      </c>
      <c r="U335" s="505">
        <f>penilaian!T330</f>
        <v>0</v>
      </c>
      <c r="V335" s="503">
        <f>penilaian!U330</f>
        <v>5</v>
      </c>
      <c r="W335" s="505" t="str">
        <f>penilaian!V330</f>
        <v>Sereh</v>
      </c>
      <c r="X335" s="505">
        <f>penilaian!W330</f>
        <v>0</v>
      </c>
      <c r="Y335" s="505">
        <f>penilaian!X330</f>
        <v>0</v>
      </c>
      <c r="Z335" s="505">
        <f>penilaian!Y330</f>
        <v>10</v>
      </c>
      <c r="AA335" s="505">
        <f>penilaian!Z330</f>
        <v>10</v>
      </c>
      <c r="AB335" s="505">
        <f>penilaian!AA330</f>
        <v>0</v>
      </c>
      <c r="AC335" s="519">
        <f>penilaian!AB330</f>
        <v>0</v>
      </c>
      <c r="AD335" s="505">
        <f>penilaian!AC330</f>
        <v>0</v>
      </c>
      <c r="AE335" s="505">
        <f>penilaian!AD330</f>
        <v>0</v>
      </c>
      <c r="AF335" s="505">
        <f>penilaian!AE330</f>
        <v>0</v>
      </c>
      <c r="AG335" s="519">
        <f>penilaian!AF330</f>
        <v>0</v>
      </c>
      <c r="AH335" s="519">
        <f>penilaian!AG330</f>
        <v>0</v>
      </c>
      <c r="AI335" s="517">
        <f>penilaian!AH330</f>
        <v>0</v>
      </c>
      <c r="AJ335" s="520">
        <f>penilaian!AI330</f>
        <v>0</v>
      </c>
      <c r="AK335" s="517">
        <f>penilaian!AJ330</f>
        <v>0</v>
      </c>
      <c r="AL335" s="517">
        <f>penilaian!AK330</f>
        <v>0</v>
      </c>
      <c r="AM335" s="517">
        <f>penilaian!AL330</f>
        <v>0</v>
      </c>
      <c r="AN335" s="517">
        <f>penilaian!AM330</f>
        <v>440</v>
      </c>
      <c r="AO335" s="517">
        <f>penilaian!AN330</f>
        <v>4400</v>
      </c>
      <c r="AP335" s="517">
        <f>penilaian!AO330</f>
        <v>0</v>
      </c>
      <c r="AQ335" s="521">
        <f>penilaian!AP330</f>
        <v>0</v>
      </c>
      <c r="AR335" s="517">
        <f>penilaian!AQ330</f>
        <v>0</v>
      </c>
      <c r="AS335" s="517">
        <f>penilaian!AR330</f>
        <v>0</v>
      </c>
      <c r="AT335" s="517">
        <f>penilaian!AS330</f>
        <v>0</v>
      </c>
      <c r="AU335" s="517">
        <f>penilaian!AT330</f>
        <v>0</v>
      </c>
      <c r="AV335" s="517">
        <f>penilaian!AU330</f>
        <v>0</v>
      </c>
      <c r="AW335" s="521">
        <f>penilaian!AV330</f>
        <v>0</v>
      </c>
      <c r="AX335" s="521">
        <f>penilaian!AW330</f>
        <v>0</v>
      </c>
    </row>
    <row r="336" spans="1:50" ht="15.75">
      <c r="A336" s="288">
        <v>1</v>
      </c>
      <c r="B336" s="157">
        <f>penilaian!A331</f>
        <v>0</v>
      </c>
      <c r="C336" s="172">
        <f>penilaian!B331</f>
        <v>0</v>
      </c>
      <c r="D336" s="492">
        <f>penilaian!C331</f>
        <v>0</v>
      </c>
      <c r="E336" s="172">
        <f>penilaian!D331</f>
        <v>0</v>
      </c>
      <c r="F336" s="171">
        <f>penilaian!E331</f>
        <v>0</v>
      </c>
      <c r="G336" s="205">
        <f>penilaian!F331</f>
        <v>0</v>
      </c>
      <c r="H336" s="61">
        <f>penilaian!G331</f>
        <v>0</v>
      </c>
      <c r="I336" s="61">
        <f>penilaian!H331</f>
        <v>0</v>
      </c>
      <c r="J336" s="202">
        <f>penilaian!I331</f>
        <v>0</v>
      </c>
      <c r="K336" s="157">
        <f>penilaian!J331</f>
        <v>0</v>
      </c>
      <c r="L336" s="182">
        <f>penilaian!K331</f>
        <v>0</v>
      </c>
      <c r="M336" s="186">
        <f>penilaian!L331</f>
        <v>0</v>
      </c>
      <c r="N336" s="187">
        <f>penilaian!M331</f>
        <v>0</v>
      </c>
      <c r="O336" s="61">
        <f>penilaian!N331</f>
        <v>0</v>
      </c>
      <c r="P336" s="183">
        <f>penilaian!O331</f>
        <v>0</v>
      </c>
      <c r="Q336" s="516">
        <f>penilaian!P331</f>
        <v>0</v>
      </c>
      <c r="R336" s="516">
        <f>penilaian!Q331</f>
        <v>0</v>
      </c>
      <c r="S336" s="505">
        <f>penilaian!R331</f>
        <v>0</v>
      </c>
      <c r="T336" s="505">
        <f>penilaian!S331</f>
        <v>0</v>
      </c>
      <c r="U336" s="505">
        <f>penilaian!T331</f>
        <v>0</v>
      </c>
      <c r="V336" s="503">
        <f>penilaian!U331</f>
        <v>0</v>
      </c>
      <c r="W336" s="505">
        <f>penilaian!V331</f>
        <v>0</v>
      </c>
      <c r="X336" s="505">
        <f>penilaian!W331</f>
        <v>0</v>
      </c>
      <c r="Y336" s="505">
        <f>penilaian!X331</f>
        <v>0</v>
      </c>
      <c r="Z336" s="505">
        <f>penilaian!Y331</f>
        <v>0</v>
      </c>
      <c r="AA336" s="505">
        <f>penilaian!Z331</f>
        <v>0</v>
      </c>
      <c r="AB336" s="505">
        <f>penilaian!AA331</f>
        <v>0</v>
      </c>
      <c r="AC336" s="519">
        <f>penilaian!AB331</f>
        <v>0</v>
      </c>
      <c r="AD336" s="505">
        <f>penilaian!AC331</f>
        <v>0</v>
      </c>
      <c r="AE336" s="505">
        <f>penilaian!AD331</f>
        <v>0</v>
      </c>
      <c r="AF336" s="505">
        <f>penilaian!AE331</f>
        <v>0</v>
      </c>
      <c r="AG336" s="519">
        <f>penilaian!AF331</f>
        <v>0</v>
      </c>
      <c r="AH336" s="519">
        <f>penilaian!AG331</f>
        <v>0</v>
      </c>
      <c r="AI336" s="517">
        <f>penilaian!AH331</f>
        <v>0</v>
      </c>
      <c r="AJ336" s="520">
        <f>penilaian!AI331</f>
        <v>0</v>
      </c>
      <c r="AK336" s="517">
        <f>penilaian!AJ331</f>
        <v>0</v>
      </c>
      <c r="AL336" s="517">
        <f>penilaian!AK331</f>
        <v>0</v>
      </c>
      <c r="AM336" s="517">
        <f>penilaian!AL331</f>
        <v>0</v>
      </c>
      <c r="AN336" s="517">
        <f>penilaian!AM331</f>
        <v>0</v>
      </c>
      <c r="AO336" s="517">
        <f>penilaian!AN331</f>
        <v>0</v>
      </c>
      <c r="AP336" s="517">
        <f>penilaian!AO331</f>
        <v>0</v>
      </c>
      <c r="AQ336" s="521">
        <f>penilaian!AP331</f>
        <v>0</v>
      </c>
      <c r="AR336" s="517">
        <f>penilaian!AQ331</f>
        <v>0</v>
      </c>
      <c r="AS336" s="517">
        <f>penilaian!AR331</f>
        <v>0</v>
      </c>
      <c r="AT336" s="517">
        <f>penilaian!AS331</f>
        <v>0</v>
      </c>
      <c r="AU336" s="517">
        <f>penilaian!AT331</f>
        <v>0</v>
      </c>
      <c r="AV336" s="517">
        <f>penilaian!AU331</f>
        <v>0</v>
      </c>
      <c r="AW336" s="521">
        <f>penilaian!AV331</f>
        <v>0</v>
      </c>
      <c r="AX336" s="521">
        <f>penilaian!AW331</f>
        <v>0</v>
      </c>
    </row>
    <row r="337" spans="2:50" ht="78.75">
      <c r="B337" s="157">
        <f>penilaian!A332</f>
        <v>15</v>
      </c>
      <c r="C337" s="172" t="str">
        <f>penilaian!B332</f>
        <v>a.</v>
      </c>
      <c r="D337" s="492" t="str">
        <f>penilaian!C332</f>
        <v>ADHARI</v>
      </c>
      <c r="E337" s="172">
        <f>penilaian!D332</f>
        <v>0</v>
      </c>
      <c r="F337" s="171">
        <f>penilaian!E332</f>
        <v>0</v>
      </c>
      <c r="G337" s="205" t="str">
        <f>penilaian!F332</f>
        <v>00015</v>
      </c>
      <c r="H337" s="61" t="str">
        <f>penilaian!G332</f>
        <v>a.</v>
      </c>
      <c r="I337" s="61" t="str">
        <f>penilaian!H332</f>
        <v>Blok Siramaning</v>
      </c>
      <c r="J337" s="202">
        <f>penilaian!I332</f>
        <v>4</v>
      </c>
      <c r="K337" s="157" t="str">
        <f>penilaian!J332</f>
        <v>SHM</v>
      </c>
      <c r="L337" s="182" t="str">
        <f>penilaian!K332</f>
        <v>SHM No. 0611/Desa Babakan a.n EDI RASKAWI. SPPT No. 32.12.140.006.048-0032.0 a.n EDI JUNAEDI</v>
      </c>
      <c r="M337" s="186">
        <f>penilaian!L332</f>
        <v>0</v>
      </c>
      <c r="N337" s="187">
        <f>penilaian!M332</f>
        <v>0</v>
      </c>
      <c r="O337" s="61" t="str">
        <f>penilaian!N332</f>
        <v>a.</v>
      </c>
      <c r="P337" s="183">
        <f>penilaian!O332</f>
        <v>0</v>
      </c>
      <c r="Q337" s="516">
        <f>penilaian!P332</f>
        <v>0</v>
      </c>
      <c r="R337" s="516">
        <f>penilaian!Q332</f>
        <v>0</v>
      </c>
      <c r="S337" s="505" t="str">
        <f>penilaian!R332</f>
        <v>a.</v>
      </c>
      <c r="T337" s="505" t="str">
        <f>penilaian!S332</f>
        <v>Tahunan</v>
      </c>
      <c r="U337" s="505">
        <f>penilaian!T332</f>
        <v>0</v>
      </c>
      <c r="V337" s="503">
        <f>penilaian!U332</f>
        <v>0</v>
      </c>
      <c r="W337" s="505">
        <f>penilaian!V332</f>
        <v>0</v>
      </c>
      <c r="X337" s="505">
        <f>penilaian!W332</f>
        <v>0</v>
      </c>
      <c r="Y337" s="505">
        <f>penilaian!X332</f>
        <v>0</v>
      </c>
      <c r="Z337" s="505">
        <f>penilaian!Y332</f>
        <v>0</v>
      </c>
      <c r="AA337" s="505">
        <f>penilaian!Z332</f>
        <v>0</v>
      </c>
      <c r="AB337" s="505">
        <f>penilaian!AA332</f>
        <v>0</v>
      </c>
      <c r="AC337" s="519">
        <f>penilaian!AB332</f>
        <v>0</v>
      </c>
      <c r="AD337" s="505">
        <f>penilaian!AC332</f>
        <v>0</v>
      </c>
      <c r="AE337" s="505">
        <f>penilaian!AD332</f>
        <v>0</v>
      </c>
      <c r="AF337" s="505">
        <f>penilaian!AE332</f>
        <v>0</v>
      </c>
      <c r="AG337" s="519">
        <f>penilaian!AF332</f>
        <v>0</v>
      </c>
      <c r="AH337" s="519">
        <f>penilaian!AG332</f>
        <v>0</v>
      </c>
      <c r="AI337" s="517">
        <f>penilaian!AH332</f>
        <v>242000.00000000003</v>
      </c>
      <c r="AJ337" s="520">
        <f>penilaian!AI332</f>
        <v>968000.00000000012</v>
      </c>
      <c r="AK337" s="517">
        <f>penilaian!AJ332</f>
        <v>0</v>
      </c>
      <c r="AL337" s="517">
        <f>penilaian!AK332</f>
        <v>0</v>
      </c>
      <c r="AM337" s="517">
        <f>penilaian!AL332</f>
        <v>0</v>
      </c>
      <c r="AN337" s="517">
        <f>penilaian!AM332</f>
        <v>0</v>
      </c>
      <c r="AO337" s="517">
        <f>penilaian!AN332</f>
        <v>0</v>
      </c>
      <c r="AP337" s="517">
        <f>penilaian!AO332</f>
        <v>0</v>
      </c>
      <c r="AQ337" s="521">
        <f>penilaian!AP332</f>
        <v>968000.00000000012</v>
      </c>
      <c r="AR337" s="517">
        <f>penilaian!AQ332</f>
        <v>0</v>
      </c>
      <c r="AS337" s="517">
        <f>penilaian!AR332</f>
        <v>0</v>
      </c>
      <c r="AT337" s="517">
        <f>penilaian!AS332</f>
        <v>0</v>
      </c>
      <c r="AU337" s="517">
        <f>penilaian!AT332</f>
        <v>48400.000000000007</v>
      </c>
      <c r="AV337" s="517">
        <f>penilaian!AU332</f>
        <v>4840.0000000000009</v>
      </c>
      <c r="AW337" s="521">
        <f>penilaian!AV332</f>
        <v>53240.000000000007</v>
      </c>
      <c r="AX337" s="521">
        <f>penilaian!AW332</f>
        <v>1021000</v>
      </c>
    </row>
    <row r="338" spans="2:50" ht="15.75">
      <c r="B338" s="157">
        <f>penilaian!A333</f>
        <v>0</v>
      </c>
      <c r="C338" s="172" t="str">
        <f>penilaian!B333</f>
        <v>b.</v>
      </c>
      <c r="D338" s="492" t="str">
        <f>penilaian!C333</f>
        <v>Majalengka, 08-02-1970</v>
      </c>
      <c r="E338" s="172">
        <f>penilaian!D333</f>
        <v>0</v>
      </c>
      <c r="F338" s="171">
        <f>penilaian!E333</f>
        <v>0</v>
      </c>
      <c r="G338" s="205">
        <f>penilaian!F333</f>
        <v>0</v>
      </c>
      <c r="H338" s="61" t="str">
        <f>penilaian!G333</f>
        <v>b.</v>
      </c>
      <c r="I338" s="61" t="str">
        <f>penilaian!H333</f>
        <v>Babakan</v>
      </c>
      <c r="J338" s="202">
        <f>penilaian!I333</f>
        <v>0</v>
      </c>
      <c r="K338" s="157">
        <f>penilaian!J333</f>
        <v>0</v>
      </c>
      <c r="L338" s="182">
        <f>penilaian!K333</f>
        <v>0</v>
      </c>
      <c r="M338" s="186">
        <f>penilaian!L333</f>
        <v>0</v>
      </c>
      <c r="N338" s="187">
        <f>penilaian!M333</f>
        <v>0</v>
      </c>
      <c r="O338" s="61" t="str">
        <f>penilaian!N333</f>
        <v>b.</v>
      </c>
      <c r="P338" s="183">
        <f>penilaian!O333</f>
        <v>0</v>
      </c>
      <c r="Q338" s="516">
        <f>penilaian!P333</f>
        <v>0</v>
      </c>
      <c r="R338" s="516">
        <f>penilaian!Q333</f>
        <v>0</v>
      </c>
      <c r="S338" s="505">
        <f>penilaian!R333</f>
        <v>0</v>
      </c>
      <c r="T338" s="505">
        <f>penilaian!S333</f>
        <v>0</v>
      </c>
      <c r="U338" s="505">
        <f>penilaian!T333</f>
        <v>0</v>
      </c>
      <c r="V338" s="503">
        <f>penilaian!U333</f>
        <v>0</v>
      </c>
      <c r="W338" s="505">
        <f>penilaian!V333</f>
        <v>0</v>
      </c>
      <c r="X338" s="505">
        <f>penilaian!W333</f>
        <v>0</v>
      </c>
      <c r="Y338" s="505">
        <f>penilaian!X333</f>
        <v>0</v>
      </c>
      <c r="Z338" s="505">
        <f>penilaian!Y333</f>
        <v>0</v>
      </c>
      <c r="AA338" s="505">
        <f>penilaian!Z333</f>
        <v>0</v>
      </c>
      <c r="AB338" s="505">
        <f>penilaian!AA333</f>
        <v>0</v>
      </c>
      <c r="AC338" s="519">
        <f>penilaian!AB333</f>
        <v>0</v>
      </c>
      <c r="AD338" s="505">
        <f>penilaian!AC333</f>
        <v>0</v>
      </c>
      <c r="AE338" s="505">
        <f>penilaian!AD333</f>
        <v>0</v>
      </c>
      <c r="AF338" s="505">
        <f>penilaian!AE333</f>
        <v>0</v>
      </c>
      <c r="AG338" s="519">
        <f>penilaian!AF333</f>
        <v>0</v>
      </c>
      <c r="AH338" s="519">
        <f>penilaian!AG333</f>
        <v>0</v>
      </c>
      <c r="AI338" s="517">
        <f>penilaian!AH333</f>
        <v>0</v>
      </c>
      <c r="AJ338" s="520">
        <f>penilaian!AI333</f>
        <v>0</v>
      </c>
      <c r="AK338" s="517">
        <f>penilaian!AJ333</f>
        <v>0</v>
      </c>
      <c r="AL338" s="517">
        <f>penilaian!AK333</f>
        <v>0</v>
      </c>
      <c r="AM338" s="517">
        <f>penilaian!AL333</f>
        <v>0</v>
      </c>
      <c r="AN338" s="517">
        <f>penilaian!AM333</f>
        <v>0</v>
      </c>
      <c r="AO338" s="517">
        <f>penilaian!AN333</f>
        <v>0</v>
      </c>
      <c r="AP338" s="517">
        <f>penilaian!AO333</f>
        <v>0</v>
      </c>
      <c r="AQ338" s="521">
        <f>penilaian!AP333</f>
        <v>0</v>
      </c>
      <c r="AR338" s="517">
        <f>penilaian!AQ333</f>
        <v>0</v>
      </c>
      <c r="AS338" s="517">
        <f>penilaian!AR333</f>
        <v>0</v>
      </c>
      <c r="AT338" s="517">
        <f>penilaian!AS333</f>
        <v>0</v>
      </c>
      <c r="AU338" s="517">
        <f>penilaian!AT333</f>
        <v>0</v>
      </c>
      <c r="AV338" s="517">
        <f>penilaian!AU333</f>
        <v>0</v>
      </c>
      <c r="AW338" s="521">
        <f>penilaian!AV333</f>
        <v>0</v>
      </c>
      <c r="AX338" s="521">
        <f>penilaian!AW333</f>
        <v>0</v>
      </c>
    </row>
    <row r="339" spans="2:50" ht="15.75">
      <c r="B339" s="157">
        <f>penilaian!A334</f>
        <v>0</v>
      </c>
      <c r="C339" s="172" t="str">
        <f>penilaian!B334</f>
        <v>c.</v>
      </c>
      <c r="D339" s="492" t="str">
        <f>penilaian!C334</f>
        <v>Wiraswasta</v>
      </c>
      <c r="E339" s="172">
        <f>penilaian!D334</f>
        <v>0</v>
      </c>
      <c r="F339" s="171">
        <f>penilaian!E334</f>
        <v>0</v>
      </c>
      <c r="G339" s="205">
        <f>penilaian!F334</f>
        <v>0</v>
      </c>
      <c r="H339" s="61" t="str">
        <f>penilaian!G334</f>
        <v>c.</v>
      </c>
      <c r="I339" s="61" t="str">
        <f>penilaian!H334</f>
        <v>Kertajati</v>
      </c>
      <c r="J339" s="202">
        <f>penilaian!I334</f>
        <v>0</v>
      </c>
      <c r="K339" s="157">
        <f>penilaian!J334</f>
        <v>0</v>
      </c>
      <c r="L339" s="182">
        <f>penilaian!K334</f>
        <v>0</v>
      </c>
      <c r="M339" s="186">
        <f>penilaian!L334</f>
        <v>0</v>
      </c>
      <c r="N339" s="187">
        <f>penilaian!M334</f>
        <v>0</v>
      </c>
      <c r="O339" s="61" t="str">
        <f>penilaian!N334</f>
        <v>c.</v>
      </c>
      <c r="P339" s="183">
        <f>penilaian!O334</f>
        <v>0</v>
      </c>
      <c r="Q339" s="516">
        <f>penilaian!P334</f>
        <v>0</v>
      </c>
      <c r="R339" s="516">
        <f>penilaian!Q334</f>
        <v>0</v>
      </c>
      <c r="S339" s="505" t="str">
        <f>penilaian!R334</f>
        <v>b.</v>
      </c>
      <c r="T339" s="505" t="str">
        <f>penilaian!S334</f>
        <v>Musiman</v>
      </c>
      <c r="U339" s="505">
        <f>penilaian!T334</f>
        <v>0</v>
      </c>
      <c r="V339" s="503">
        <f>penilaian!U334</f>
        <v>0</v>
      </c>
      <c r="W339" s="505">
        <f>penilaian!V334</f>
        <v>0</v>
      </c>
      <c r="X339" s="505">
        <f>penilaian!W334</f>
        <v>0</v>
      </c>
      <c r="Y339" s="505">
        <f>penilaian!X334</f>
        <v>0</v>
      </c>
      <c r="Z339" s="505">
        <f>penilaian!Y334</f>
        <v>0</v>
      </c>
      <c r="AA339" s="505">
        <f>penilaian!Z334</f>
        <v>0</v>
      </c>
      <c r="AB339" s="505">
        <f>penilaian!AA334</f>
        <v>0</v>
      </c>
      <c r="AC339" s="519">
        <f>penilaian!AB334</f>
        <v>0</v>
      </c>
      <c r="AD339" s="505">
        <f>penilaian!AC334</f>
        <v>0</v>
      </c>
      <c r="AE339" s="505">
        <f>penilaian!AD334</f>
        <v>0</v>
      </c>
      <c r="AF339" s="505">
        <f>penilaian!AE334</f>
        <v>0</v>
      </c>
      <c r="AG339" s="519">
        <f>penilaian!AF334</f>
        <v>0</v>
      </c>
      <c r="AH339" s="519">
        <f>penilaian!AG334</f>
        <v>0</v>
      </c>
      <c r="AI339" s="517">
        <f>penilaian!AH334</f>
        <v>0</v>
      </c>
      <c r="AJ339" s="520">
        <f>penilaian!AI334</f>
        <v>0</v>
      </c>
      <c r="AK339" s="517">
        <f>penilaian!AJ334</f>
        <v>0</v>
      </c>
      <c r="AL339" s="517">
        <f>penilaian!AK334</f>
        <v>0</v>
      </c>
      <c r="AM339" s="517">
        <f>penilaian!AL334</f>
        <v>0</v>
      </c>
      <c r="AN339" s="517">
        <f>penilaian!AM334</f>
        <v>0</v>
      </c>
      <c r="AO339" s="517">
        <f>penilaian!AN334</f>
        <v>0</v>
      </c>
      <c r="AP339" s="517">
        <f>penilaian!AO334</f>
        <v>0</v>
      </c>
      <c r="AQ339" s="521">
        <f>penilaian!AP334</f>
        <v>0</v>
      </c>
      <c r="AR339" s="517">
        <f>penilaian!AQ334</f>
        <v>0</v>
      </c>
      <c r="AS339" s="517">
        <f>penilaian!AR334</f>
        <v>0</v>
      </c>
      <c r="AT339" s="517">
        <f>penilaian!AS334</f>
        <v>0</v>
      </c>
      <c r="AU339" s="517">
        <f>penilaian!AT334</f>
        <v>0</v>
      </c>
      <c r="AV339" s="517">
        <f>penilaian!AU334</f>
        <v>0</v>
      </c>
      <c r="AW339" s="521">
        <f>penilaian!AV334</f>
        <v>0</v>
      </c>
      <c r="AX339" s="521">
        <f>penilaian!AW334</f>
        <v>0</v>
      </c>
    </row>
    <row r="340" spans="2:50" ht="47.25">
      <c r="B340" s="157">
        <f>penilaian!A335</f>
        <v>0</v>
      </c>
      <c r="C340" s="172" t="str">
        <f>penilaian!B335</f>
        <v>d.</v>
      </c>
      <c r="D340" s="492" t="str">
        <f>penilaian!C335</f>
        <v>Dusun Sukamaju RT. 09 RW. 3 Desa Babakan Kec. Kertajati Kab. Majalengka</v>
      </c>
      <c r="E340" s="172">
        <f>penilaian!D335</f>
        <v>0</v>
      </c>
      <c r="F340" s="171">
        <f>penilaian!E335</f>
        <v>0</v>
      </c>
      <c r="G340" s="205">
        <f>penilaian!F335</f>
        <v>0</v>
      </c>
      <c r="H340" s="61">
        <f>penilaian!G335</f>
        <v>0</v>
      </c>
      <c r="I340" s="61">
        <f>penilaian!H335</f>
        <v>0</v>
      </c>
      <c r="J340" s="202">
        <f>penilaian!I335</f>
        <v>0</v>
      </c>
      <c r="K340" s="157">
        <f>penilaian!J335</f>
        <v>0</v>
      </c>
      <c r="L340" s="182">
        <f>penilaian!K335</f>
        <v>0</v>
      </c>
      <c r="M340" s="186">
        <f>penilaian!L335</f>
        <v>0</v>
      </c>
      <c r="N340" s="187">
        <f>penilaian!M335</f>
        <v>0</v>
      </c>
      <c r="O340" s="61">
        <f>penilaian!N335</f>
        <v>0</v>
      </c>
      <c r="P340" s="183">
        <f>penilaian!O335</f>
        <v>0</v>
      </c>
      <c r="Q340" s="516">
        <f>penilaian!P335</f>
        <v>0</v>
      </c>
      <c r="R340" s="516">
        <f>penilaian!Q335</f>
        <v>0</v>
      </c>
      <c r="S340" s="505">
        <f>penilaian!R335</f>
        <v>0</v>
      </c>
      <c r="T340" s="505">
        <f>penilaian!S335</f>
        <v>0</v>
      </c>
      <c r="U340" s="505">
        <f>penilaian!T335</f>
        <v>0</v>
      </c>
      <c r="V340" s="503">
        <f>penilaian!U335</f>
        <v>0</v>
      </c>
      <c r="W340" s="505">
        <f>penilaian!V335</f>
        <v>0</v>
      </c>
      <c r="X340" s="505">
        <f>penilaian!W335</f>
        <v>0</v>
      </c>
      <c r="Y340" s="505">
        <f>penilaian!X335</f>
        <v>0</v>
      </c>
      <c r="Z340" s="505">
        <f>penilaian!Y335</f>
        <v>0</v>
      </c>
      <c r="AA340" s="505">
        <f>penilaian!Z335</f>
        <v>0</v>
      </c>
      <c r="AB340" s="505">
        <f>penilaian!AA335</f>
        <v>0</v>
      </c>
      <c r="AC340" s="519">
        <f>penilaian!AB335</f>
        <v>0</v>
      </c>
      <c r="AD340" s="505">
        <f>penilaian!AC335</f>
        <v>0</v>
      </c>
      <c r="AE340" s="505">
        <f>penilaian!AD335</f>
        <v>0</v>
      </c>
      <c r="AF340" s="505">
        <f>penilaian!AE335</f>
        <v>0</v>
      </c>
      <c r="AG340" s="519">
        <f>penilaian!AF335</f>
        <v>0</v>
      </c>
      <c r="AH340" s="519">
        <f>penilaian!AG335</f>
        <v>0</v>
      </c>
      <c r="AI340" s="517">
        <f>penilaian!AH335</f>
        <v>0</v>
      </c>
      <c r="AJ340" s="520">
        <f>penilaian!AI335</f>
        <v>0</v>
      </c>
      <c r="AK340" s="517">
        <f>penilaian!AJ335</f>
        <v>0</v>
      </c>
      <c r="AL340" s="517">
        <f>penilaian!AK335</f>
        <v>0</v>
      </c>
      <c r="AM340" s="517">
        <f>penilaian!AL335</f>
        <v>0</v>
      </c>
      <c r="AN340" s="517">
        <f>penilaian!AM335</f>
        <v>0</v>
      </c>
      <c r="AO340" s="517">
        <f>penilaian!AN335</f>
        <v>0</v>
      </c>
      <c r="AP340" s="517">
        <f>penilaian!AO335</f>
        <v>0</v>
      </c>
      <c r="AQ340" s="521">
        <f>penilaian!AP335</f>
        <v>0</v>
      </c>
      <c r="AR340" s="517">
        <f>penilaian!AQ335</f>
        <v>0</v>
      </c>
      <c r="AS340" s="517">
        <f>penilaian!AR335</f>
        <v>0</v>
      </c>
      <c r="AT340" s="517">
        <f>penilaian!AS335</f>
        <v>0</v>
      </c>
      <c r="AU340" s="517">
        <f>penilaian!AT335</f>
        <v>0</v>
      </c>
      <c r="AV340" s="517">
        <f>penilaian!AU335</f>
        <v>0</v>
      </c>
      <c r="AW340" s="521">
        <f>penilaian!AV335</f>
        <v>0</v>
      </c>
      <c r="AX340" s="521">
        <f>penilaian!AW335</f>
        <v>0</v>
      </c>
    </row>
    <row r="341" spans="2:50" ht="15.75">
      <c r="B341" s="157">
        <f>penilaian!A336</f>
        <v>0</v>
      </c>
      <c r="C341" s="172" t="str">
        <f>penilaian!B336</f>
        <v>e.</v>
      </c>
      <c r="D341" s="492" t="str">
        <f>penilaian!C336</f>
        <v>3210140802700001</v>
      </c>
      <c r="E341" s="172">
        <f>penilaian!D336</f>
        <v>0</v>
      </c>
      <c r="F341" s="171">
        <f>penilaian!E336</f>
        <v>0</v>
      </c>
      <c r="G341" s="205">
        <f>penilaian!F336</f>
        <v>0</v>
      </c>
      <c r="H341" s="61">
        <f>penilaian!G336</f>
        <v>0</v>
      </c>
      <c r="I341" s="61">
        <f>penilaian!H336</f>
        <v>0</v>
      </c>
      <c r="J341" s="202">
        <f>penilaian!I336</f>
        <v>0</v>
      </c>
      <c r="K341" s="157">
        <f>penilaian!J336</f>
        <v>0</v>
      </c>
      <c r="L341" s="182">
        <f>penilaian!K336</f>
        <v>0</v>
      </c>
      <c r="M341" s="186">
        <f>penilaian!L336</f>
        <v>0</v>
      </c>
      <c r="N341" s="187">
        <f>penilaian!M336</f>
        <v>0</v>
      </c>
      <c r="O341" s="61">
        <f>penilaian!N336</f>
        <v>0</v>
      </c>
      <c r="P341" s="183">
        <f>penilaian!O336</f>
        <v>0</v>
      </c>
      <c r="Q341" s="516">
        <f>penilaian!P336</f>
        <v>0</v>
      </c>
      <c r="R341" s="516">
        <f>penilaian!Q336</f>
        <v>0</v>
      </c>
      <c r="S341" s="505">
        <f>penilaian!R336</f>
        <v>0</v>
      </c>
      <c r="T341" s="505">
        <f>penilaian!S336</f>
        <v>0</v>
      </c>
      <c r="U341" s="505">
        <f>penilaian!T336</f>
        <v>0</v>
      </c>
      <c r="V341" s="503">
        <f>penilaian!U336</f>
        <v>0</v>
      </c>
      <c r="W341" s="505">
        <f>penilaian!V336</f>
        <v>0</v>
      </c>
      <c r="X341" s="505">
        <f>penilaian!W336</f>
        <v>0</v>
      </c>
      <c r="Y341" s="505">
        <f>penilaian!X336</f>
        <v>0</v>
      </c>
      <c r="Z341" s="505">
        <f>penilaian!Y336</f>
        <v>0</v>
      </c>
      <c r="AA341" s="505">
        <f>penilaian!Z336</f>
        <v>0</v>
      </c>
      <c r="AB341" s="505">
        <f>penilaian!AA336</f>
        <v>0</v>
      </c>
      <c r="AC341" s="519">
        <f>penilaian!AB336</f>
        <v>0</v>
      </c>
      <c r="AD341" s="505">
        <f>penilaian!AC336</f>
        <v>0</v>
      </c>
      <c r="AE341" s="505">
        <f>penilaian!AD336</f>
        <v>0</v>
      </c>
      <c r="AF341" s="505">
        <f>penilaian!AE336</f>
        <v>0</v>
      </c>
      <c r="AG341" s="519">
        <f>penilaian!AF336</f>
        <v>0</v>
      </c>
      <c r="AH341" s="519">
        <f>penilaian!AG336</f>
        <v>0</v>
      </c>
      <c r="AI341" s="517">
        <f>penilaian!AH336</f>
        <v>0</v>
      </c>
      <c r="AJ341" s="520">
        <f>penilaian!AI336</f>
        <v>0</v>
      </c>
      <c r="AK341" s="517">
        <f>penilaian!AJ336</f>
        <v>0</v>
      </c>
      <c r="AL341" s="517">
        <f>penilaian!AK336</f>
        <v>0</v>
      </c>
      <c r="AM341" s="517">
        <f>penilaian!AL336</f>
        <v>0</v>
      </c>
      <c r="AN341" s="517">
        <f>penilaian!AM336</f>
        <v>0</v>
      </c>
      <c r="AO341" s="517">
        <f>penilaian!AN336</f>
        <v>0</v>
      </c>
      <c r="AP341" s="517">
        <f>penilaian!AO336</f>
        <v>0</v>
      </c>
      <c r="AQ341" s="521">
        <f>penilaian!AP336</f>
        <v>0</v>
      </c>
      <c r="AR341" s="517">
        <f>penilaian!AQ336</f>
        <v>0</v>
      </c>
      <c r="AS341" s="517">
        <f>penilaian!AR336</f>
        <v>0</v>
      </c>
      <c r="AT341" s="517">
        <f>penilaian!AS336</f>
        <v>0</v>
      </c>
      <c r="AU341" s="517">
        <f>penilaian!AT336</f>
        <v>0</v>
      </c>
      <c r="AV341" s="517">
        <f>penilaian!AU336</f>
        <v>0</v>
      </c>
      <c r="AW341" s="521">
        <f>penilaian!AV336</f>
        <v>0</v>
      </c>
      <c r="AX341" s="521">
        <f>penilaian!AW336</f>
        <v>0</v>
      </c>
    </row>
    <row r="342" spans="2:50" ht="78.75">
      <c r="B342" s="157">
        <f>penilaian!A337</f>
        <v>16</v>
      </c>
      <c r="C342" s="172" t="str">
        <f>penilaian!B337</f>
        <v>a.</v>
      </c>
      <c r="D342" s="492" t="str">
        <f>penilaian!C337</f>
        <v>JURIAH</v>
      </c>
      <c r="E342" s="172">
        <f>penilaian!D337</f>
        <v>0</v>
      </c>
      <c r="F342" s="171">
        <f>penilaian!E337</f>
        <v>0</v>
      </c>
      <c r="G342" s="205" t="str">
        <f>penilaian!F337</f>
        <v>00016</v>
      </c>
      <c r="H342" s="61" t="str">
        <f>penilaian!G337</f>
        <v>a.</v>
      </c>
      <c r="I342" s="61" t="str">
        <f>penilaian!H337</f>
        <v>Blok Sukamelang</v>
      </c>
      <c r="J342" s="202">
        <f>penilaian!I337</f>
        <v>419</v>
      </c>
      <c r="K342" s="157" t="str">
        <f>penilaian!J337</f>
        <v>TMA</v>
      </c>
      <c r="L342" s="182" t="str">
        <f>penilaian!K337</f>
        <v>Surat keterangan Ahli Waris Alm. ASKA No. 474/039/Ds.2017, SPPT No.32.12.140.006.047-0022.0 a.n ASKA</v>
      </c>
      <c r="M342" s="186" t="str">
        <f>penilaian!L337</f>
        <v>-</v>
      </c>
      <c r="N342" s="187" t="str">
        <f>penilaian!M337</f>
        <v>-</v>
      </c>
      <c r="O342" s="61" t="str">
        <f>penilaian!N337</f>
        <v>a.</v>
      </c>
      <c r="P342" s="183">
        <f>penilaian!O337</f>
        <v>0</v>
      </c>
      <c r="Q342" s="516">
        <f>penilaian!P337</f>
        <v>0</v>
      </c>
      <c r="R342" s="516">
        <f>penilaian!Q337</f>
        <v>0</v>
      </c>
      <c r="S342" s="505" t="str">
        <f>penilaian!R337</f>
        <v>a.</v>
      </c>
      <c r="T342" s="505" t="str">
        <f>penilaian!S337</f>
        <v>Tahunan</v>
      </c>
      <c r="U342" s="505">
        <f>penilaian!T337</f>
        <v>5</v>
      </c>
      <c r="V342" s="503">
        <f>penilaian!U337</f>
        <v>1</v>
      </c>
      <c r="W342" s="505" t="str">
        <f>penilaian!V337</f>
        <v>JATI</v>
      </c>
      <c r="X342" s="505">
        <f>penilaian!W337</f>
        <v>69</v>
      </c>
      <c r="Y342" s="505">
        <f>penilaian!X337</f>
        <v>0</v>
      </c>
      <c r="Z342" s="505">
        <f>penilaian!Y337</f>
        <v>0</v>
      </c>
      <c r="AA342" s="505">
        <f>penilaian!Z337</f>
        <v>69</v>
      </c>
      <c r="AB342" s="505">
        <f>penilaian!AA337</f>
        <v>0</v>
      </c>
      <c r="AC342" s="519">
        <f>penilaian!AB337</f>
        <v>0</v>
      </c>
      <c r="AD342" s="505">
        <f>penilaian!AC337</f>
        <v>0</v>
      </c>
      <c r="AE342" s="505">
        <f>penilaian!AD337</f>
        <v>0</v>
      </c>
      <c r="AF342" s="505">
        <f>penilaian!AE337</f>
        <v>0</v>
      </c>
      <c r="AG342" s="519">
        <f>penilaian!AF337</f>
        <v>0</v>
      </c>
      <c r="AH342" s="519">
        <f>penilaian!AG337</f>
        <v>0</v>
      </c>
      <c r="AI342" s="517">
        <f>penilaian!AH337</f>
        <v>220000</v>
      </c>
      <c r="AJ342" s="520">
        <f>penilaian!AI337</f>
        <v>92180000</v>
      </c>
      <c r="AK342" s="517">
        <f>penilaian!AJ337</f>
        <v>0</v>
      </c>
      <c r="AL342" s="517">
        <f>penilaian!AK337</f>
        <v>0</v>
      </c>
      <c r="AM342" s="517">
        <f>penilaian!AL337</f>
        <v>0</v>
      </c>
      <c r="AN342" s="517">
        <f>penilaian!AM337</f>
        <v>225000</v>
      </c>
      <c r="AO342" s="517">
        <f>penilaian!AN337</f>
        <v>15525000</v>
      </c>
      <c r="AP342" s="517">
        <f>penilaian!AO337</f>
        <v>36458690</v>
      </c>
      <c r="AQ342" s="521">
        <f>penilaian!AP337</f>
        <v>128638690</v>
      </c>
      <c r="AR342" s="517">
        <f>penilaian!AQ337</f>
        <v>0</v>
      </c>
      <c r="AS342" s="517">
        <f>penilaian!AR337</f>
        <v>0</v>
      </c>
      <c r="AT342" s="517">
        <f>penilaian!AS337</f>
        <v>0</v>
      </c>
      <c r="AU342" s="517">
        <f>penilaian!AT337</f>
        <v>4609000</v>
      </c>
      <c r="AV342" s="517">
        <f>penilaian!AU337</f>
        <v>460900</v>
      </c>
      <c r="AW342" s="521">
        <f>penilaian!AV337</f>
        <v>5069900</v>
      </c>
      <c r="AX342" s="521">
        <f>penilaian!AW337</f>
        <v>133709000</v>
      </c>
    </row>
    <row r="343" spans="2:50" ht="15.75">
      <c r="B343" s="157">
        <f>penilaian!A338</f>
        <v>0</v>
      </c>
      <c r="C343" s="172">
        <f>penilaian!B338</f>
        <v>0</v>
      </c>
      <c r="D343" s="492">
        <f>penilaian!C338</f>
        <v>0</v>
      </c>
      <c r="E343" s="172">
        <f>penilaian!D338</f>
        <v>0</v>
      </c>
      <c r="F343" s="171">
        <f>penilaian!E338</f>
        <v>0</v>
      </c>
      <c r="G343" s="205">
        <f>penilaian!F338</f>
        <v>0</v>
      </c>
      <c r="H343" s="61">
        <f>penilaian!G338</f>
        <v>0</v>
      </c>
      <c r="I343" s="61">
        <f>penilaian!H338</f>
        <v>0</v>
      </c>
      <c r="J343" s="202">
        <f>penilaian!I338</f>
        <v>0</v>
      </c>
      <c r="K343" s="157">
        <f>penilaian!J338</f>
        <v>0</v>
      </c>
      <c r="L343" s="182">
        <f>penilaian!K338</f>
        <v>0</v>
      </c>
      <c r="M343" s="186">
        <f>penilaian!L338</f>
        <v>0</v>
      </c>
      <c r="N343" s="187">
        <f>penilaian!M338</f>
        <v>0</v>
      </c>
      <c r="O343" s="61">
        <f>penilaian!N338</f>
        <v>0</v>
      </c>
      <c r="P343" s="183">
        <f>penilaian!O338</f>
        <v>0</v>
      </c>
      <c r="Q343" s="516">
        <f>penilaian!P338</f>
        <v>0</v>
      </c>
      <c r="R343" s="516">
        <f>penilaian!Q338</f>
        <v>0</v>
      </c>
      <c r="S343" s="505">
        <f>penilaian!R338</f>
        <v>0</v>
      </c>
      <c r="T343" s="505">
        <f>penilaian!S338</f>
        <v>0</v>
      </c>
      <c r="U343" s="505">
        <f>penilaian!T338</f>
        <v>0</v>
      </c>
      <c r="V343" s="503">
        <f>penilaian!U338</f>
        <v>0</v>
      </c>
      <c r="W343" s="505" t="str">
        <f>penilaian!V338</f>
        <v>JATI</v>
      </c>
      <c r="X343" s="505">
        <f>penilaian!W338</f>
        <v>0</v>
      </c>
      <c r="Y343" s="505">
        <f>penilaian!X338</f>
        <v>15</v>
      </c>
      <c r="Z343" s="505">
        <f>penilaian!Y338</f>
        <v>0</v>
      </c>
      <c r="AA343" s="505">
        <f>penilaian!Z338</f>
        <v>0</v>
      </c>
      <c r="AB343" s="505">
        <f>penilaian!AA338</f>
        <v>0</v>
      </c>
      <c r="AC343" s="519">
        <f>penilaian!AB338</f>
        <v>0</v>
      </c>
      <c r="AD343" s="505">
        <f>penilaian!AC338</f>
        <v>0</v>
      </c>
      <c r="AE343" s="505">
        <f>penilaian!AD338</f>
        <v>0</v>
      </c>
      <c r="AF343" s="505">
        <f>penilaian!AE338</f>
        <v>0</v>
      </c>
      <c r="AG343" s="519">
        <f>penilaian!AF338</f>
        <v>0</v>
      </c>
      <c r="AH343" s="519">
        <f>penilaian!AG338</f>
        <v>0</v>
      </c>
      <c r="AI343" s="517">
        <f>penilaian!AH338</f>
        <v>0</v>
      </c>
      <c r="AJ343" s="520">
        <f>penilaian!AI338</f>
        <v>0</v>
      </c>
      <c r="AK343" s="517">
        <f>penilaian!AJ338</f>
        <v>0</v>
      </c>
      <c r="AL343" s="517">
        <f>penilaian!AK338</f>
        <v>0</v>
      </c>
      <c r="AM343" s="517">
        <f>penilaian!AL338</f>
        <v>0</v>
      </c>
      <c r="AN343" s="517">
        <f>penilaian!AM338</f>
        <v>150000</v>
      </c>
      <c r="AO343" s="517">
        <f>penilaian!AN338</f>
        <v>2250000</v>
      </c>
      <c r="AP343" s="517">
        <f>penilaian!AO338</f>
        <v>0</v>
      </c>
      <c r="AQ343" s="521">
        <f>penilaian!AP338</f>
        <v>0</v>
      </c>
      <c r="AR343" s="517">
        <f>penilaian!AQ338</f>
        <v>0</v>
      </c>
      <c r="AS343" s="517">
        <f>penilaian!AR338</f>
        <v>0</v>
      </c>
      <c r="AT343" s="517">
        <f>penilaian!AS338</f>
        <v>0</v>
      </c>
      <c r="AU343" s="517">
        <f>penilaian!AT338</f>
        <v>0</v>
      </c>
      <c r="AV343" s="517">
        <f>penilaian!AU338</f>
        <v>0</v>
      </c>
      <c r="AW343" s="521">
        <f>penilaian!AV338</f>
        <v>0</v>
      </c>
      <c r="AX343" s="521">
        <f>penilaian!AW338</f>
        <v>0</v>
      </c>
    </row>
    <row r="344" spans="2:50" ht="15.75">
      <c r="B344" s="157">
        <f>penilaian!A339</f>
        <v>0</v>
      </c>
      <c r="C344" s="172">
        <f>penilaian!B339</f>
        <v>0</v>
      </c>
      <c r="D344" s="492">
        <f>penilaian!C339</f>
        <v>0</v>
      </c>
      <c r="E344" s="172">
        <f>penilaian!D339</f>
        <v>0</v>
      </c>
      <c r="F344" s="171">
        <f>penilaian!E339</f>
        <v>0</v>
      </c>
      <c r="G344" s="205">
        <f>penilaian!F339</f>
        <v>0</v>
      </c>
      <c r="H344" s="61">
        <f>penilaian!G339</f>
        <v>0</v>
      </c>
      <c r="I344" s="61">
        <f>penilaian!H339</f>
        <v>0</v>
      </c>
      <c r="J344" s="202">
        <f>penilaian!I339</f>
        <v>0</v>
      </c>
      <c r="K344" s="157">
        <f>penilaian!J339</f>
        <v>0</v>
      </c>
      <c r="L344" s="182">
        <f>penilaian!K339</f>
        <v>0</v>
      </c>
      <c r="M344" s="186">
        <f>penilaian!L339</f>
        <v>0</v>
      </c>
      <c r="N344" s="187">
        <f>penilaian!M339</f>
        <v>0</v>
      </c>
      <c r="O344" s="61">
        <f>penilaian!N339</f>
        <v>0</v>
      </c>
      <c r="P344" s="183">
        <f>penilaian!O339</f>
        <v>0</v>
      </c>
      <c r="Q344" s="516">
        <f>penilaian!P339</f>
        <v>0</v>
      </c>
      <c r="R344" s="516">
        <f>penilaian!Q339</f>
        <v>0</v>
      </c>
      <c r="S344" s="505">
        <f>penilaian!R339</f>
        <v>0</v>
      </c>
      <c r="T344" s="505">
        <f>penilaian!S339</f>
        <v>0</v>
      </c>
      <c r="U344" s="505">
        <f>penilaian!T339</f>
        <v>0</v>
      </c>
      <c r="V344" s="503">
        <f>penilaian!U339</f>
        <v>0</v>
      </c>
      <c r="W344" s="505" t="str">
        <f>penilaian!V339</f>
        <v>JATI</v>
      </c>
      <c r="X344" s="505">
        <f>penilaian!W339</f>
        <v>0</v>
      </c>
      <c r="Y344" s="505">
        <f>penilaian!X339</f>
        <v>0</v>
      </c>
      <c r="Z344" s="505">
        <f>penilaian!Y339</f>
        <v>273</v>
      </c>
      <c r="AA344" s="505">
        <f>penilaian!Z339</f>
        <v>0</v>
      </c>
      <c r="AB344" s="505">
        <f>penilaian!AA339</f>
        <v>0</v>
      </c>
      <c r="AC344" s="519">
        <f>penilaian!AB339</f>
        <v>0</v>
      </c>
      <c r="AD344" s="505">
        <f>penilaian!AC339</f>
        <v>0</v>
      </c>
      <c r="AE344" s="505">
        <f>penilaian!AD339</f>
        <v>0</v>
      </c>
      <c r="AF344" s="505">
        <f>penilaian!AE339</f>
        <v>0</v>
      </c>
      <c r="AG344" s="519">
        <f>penilaian!AF339</f>
        <v>0</v>
      </c>
      <c r="AH344" s="519">
        <f>penilaian!AG339</f>
        <v>0</v>
      </c>
      <c r="AI344" s="517">
        <f>penilaian!AH339</f>
        <v>0</v>
      </c>
      <c r="AJ344" s="520">
        <f>penilaian!AI339</f>
        <v>0</v>
      </c>
      <c r="AK344" s="517">
        <f>penilaian!AJ339</f>
        <v>0</v>
      </c>
      <c r="AL344" s="517">
        <f>penilaian!AK339</f>
        <v>0</v>
      </c>
      <c r="AM344" s="517">
        <f>penilaian!AL339</f>
        <v>0</v>
      </c>
      <c r="AN344" s="517">
        <f>penilaian!AM339</f>
        <v>50000</v>
      </c>
      <c r="AO344" s="517">
        <f>penilaian!AN339</f>
        <v>13650000</v>
      </c>
      <c r="AP344" s="517">
        <f>penilaian!AO339</f>
        <v>0</v>
      </c>
      <c r="AQ344" s="521">
        <f>penilaian!AP339</f>
        <v>0</v>
      </c>
      <c r="AR344" s="517">
        <f>penilaian!AQ339</f>
        <v>0</v>
      </c>
      <c r="AS344" s="517">
        <f>penilaian!AR339</f>
        <v>0</v>
      </c>
      <c r="AT344" s="517">
        <f>penilaian!AS339</f>
        <v>0</v>
      </c>
      <c r="AU344" s="517">
        <f>penilaian!AT339</f>
        <v>0</v>
      </c>
      <c r="AV344" s="517">
        <f>penilaian!AU339</f>
        <v>0</v>
      </c>
      <c r="AW344" s="521">
        <f>penilaian!AV339</f>
        <v>0</v>
      </c>
      <c r="AX344" s="521">
        <f>penilaian!AW339</f>
        <v>0</v>
      </c>
    </row>
    <row r="345" spans="2:50" ht="15.75">
      <c r="B345" s="157">
        <f>penilaian!A340</f>
        <v>0</v>
      </c>
      <c r="C345" s="172" t="str">
        <f>penilaian!B340</f>
        <v>b.</v>
      </c>
      <c r="D345" s="492" t="str">
        <f>penilaian!C340</f>
        <v>Majalengka, 15-06-1973</v>
      </c>
      <c r="E345" s="172">
        <f>penilaian!D340</f>
        <v>0</v>
      </c>
      <c r="F345" s="171">
        <f>penilaian!E340</f>
        <v>0</v>
      </c>
      <c r="G345" s="205">
        <f>penilaian!F340</f>
        <v>0</v>
      </c>
      <c r="H345" s="61" t="str">
        <f>penilaian!G340</f>
        <v>b.</v>
      </c>
      <c r="I345" s="61" t="str">
        <f>penilaian!H340</f>
        <v>Babakan</v>
      </c>
      <c r="J345" s="202">
        <f>penilaian!I340</f>
        <v>0</v>
      </c>
      <c r="K345" s="157">
        <f>penilaian!J340</f>
        <v>0</v>
      </c>
      <c r="L345" s="182">
        <f>penilaian!K340</f>
        <v>0</v>
      </c>
      <c r="M345" s="186">
        <f>penilaian!L340</f>
        <v>0</v>
      </c>
      <c r="N345" s="187">
        <f>penilaian!M340</f>
        <v>0</v>
      </c>
      <c r="O345" s="61" t="str">
        <f>penilaian!N340</f>
        <v>b.</v>
      </c>
      <c r="P345" s="183">
        <f>penilaian!O340</f>
        <v>0</v>
      </c>
      <c r="Q345" s="516">
        <f>penilaian!P340</f>
        <v>0</v>
      </c>
      <c r="R345" s="516">
        <f>penilaian!Q340</f>
        <v>0</v>
      </c>
      <c r="S345" s="505">
        <f>penilaian!R340</f>
        <v>0</v>
      </c>
      <c r="T345" s="505">
        <f>penilaian!S340</f>
        <v>0</v>
      </c>
      <c r="U345" s="505">
        <f>penilaian!T340</f>
        <v>0</v>
      </c>
      <c r="V345" s="503">
        <f>penilaian!U340</f>
        <v>2</v>
      </c>
      <c r="W345" s="505" t="str">
        <f>penilaian!V340</f>
        <v>MAHONI</v>
      </c>
      <c r="X345" s="505">
        <f>penilaian!W340</f>
        <v>6</v>
      </c>
      <c r="Y345" s="505">
        <f>penilaian!X340</f>
        <v>0</v>
      </c>
      <c r="Z345" s="505">
        <f>penilaian!Y340</f>
        <v>0</v>
      </c>
      <c r="AA345" s="505">
        <f>penilaian!Z340</f>
        <v>6</v>
      </c>
      <c r="AB345" s="505">
        <f>penilaian!AA340</f>
        <v>0</v>
      </c>
      <c r="AC345" s="519">
        <f>penilaian!AB340</f>
        <v>0</v>
      </c>
      <c r="AD345" s="505">
        <f>penilaian!AC340</f>
        <v>0</v>
      </c>
      <c r="AE345" s="505">
        <f>penilaian!AD340</f>
        <v>0</v>
      </c>
      <c r="AF345" s="505">
        <f>penilaian!AE340</f>
        <v>0</v>
      </c>
      <c r="AG345" s="519">
        <f>penilaian!AF340</f>
        <v>0</v>
      </c>
      <c r="AH345" s="519">
        <f>penilaian!AG340</f>
        <v>0</v>
      </c>
      <c r="AI345" s="517">
        <f>penilaian!AH340</f>
        <v>0</v>
      </c>
      <c r="AJ345" s="520">
        <f>penilaian!AI340</f>
        <v>0</v>
      </c>
      <c r="AK345" s="517">
        <f>penilaian!AJ340</f>
        <v>0</v>
      </c>
      <c r="AL345" s="517">
        <f>penilaian!AK340</f>
        <v>0</v>
      </c>
      <c r="AM345" s="517">
        <f>penilaian!AL340</f>
        <v>0</v>
      </c>
      <c r="AN345" s="517">
        <f>penilaian!AM340</f>
        <v>173700</v>
      </c>
      <c r="AO345" s="517">
        <f>penilaian!AN340</f>
        <v>1042200</v>
      </c>
      <c r="AP345" s="517">
        <f>penilaian!AO340</f>
        <v>0</v>
      </c>
      <c r="AQ345" s="521">
        <f>penilaian!AP340</f>
        <v>0</v>
      </c>
      <c r="AR345" s="517">
        <f>penilaian!AQ340</f>
        <v>0</v>
      </c>
      <c r="AS345" s="517">
        <f>penilaian!AR340</f>
        <v>0</v>
      </c>
      <c r="AT345" s="517">
        <f>penilaian!AS340</f>
        <v>0</v>
      </c>
      <c r="AU345" s="517">
        <f>penilaian!AT340</f>
        <v>0</v>
      </c>
      <c r="AV345" s="517">
        <f>penilaian!AU340</f>
        <v>0</v>
      </c>
      <c r="AW345" s="521">
        <f>penilaian!AV340</f>
        <v>0</v>
      </c>
      <c r="AX345" s="521">
        <f>penilaian!AW340</f>
        <v>0</v>
      </c>
    </row>
    <row r="346" spans="2:50" ht="15.75">
      <c r="B346" s="157">
        <f>penilaian!A341</f>
        <v>0</v>
      </c>
      <c r="C346" s="172">
        <f>penilaian!B341</f>
        <v>0</v>
      </c>
      <c r="D346" s="492">
        <f>penilaian!C341</f>
        <v>0</v>
      </c>
      <c r="E346" s="172">
        <f>penilaian!D341</f>
        <v>0</v>
      </c>
      <c r="F346" s="171">
        <f>penilaian!E341</f>
        <v>0</v>
      </c>
      <c r="G346" s="205">
        <f>penilaian!F341</f>
        <v>0</v>
      </c>
      <c r="H346" s="61">
        <f>penilaian!G341</f>
        <v>0</v>
      </c>
      <c r="I346" s="61">
        <f>penilaian!H341</f>
        <v>0</v>
      </c>
      <c r="J346" s="202">
        <f>penilaian!I341</f>
        <v>0</v>
      </c>
      <c r="K346" s="157">
        <f>penilaian!J341</f>
        <v>0</v>
      </c>
      <c r="L346" s="182">
        <f>penilaian!K341</f>
        <v>0</v>
      </c>
      <c r="M346" s="186">
        <f>penilaian!L341</f>
        <v>0</v>
      </c>
      <c r="N346" s="187">
        <f>penilaian!M341</f>
        <v>0</v>
      </c>
      <c r="O346" s="61">
        <f>penilaian!N341</f>
        <v>0</v>
      </c>
      <c r="P346" s="183">
        <f>penilaian!O341</f>
        <v>0</v>
      </c>
      <c r="Q346" s="516">
        <f>penilaian!P341</f>
        <v>0</v>
      </c>
      <c r="R346" s="516">
        <f>penilaian!Q341</f>
        <v>0</v>
      </c>
      <c r="S346" s="505">
        <f>penilaian!R341</f>
        <v>0</v>
      </c>
      <c r="T346" s="505">
        <f>penilaian!S341</f>
        <v>0</v>
      </c>
      <c r="U346" s="505">
        <f>penilaian!T341</f>
        <v>0</v>
      </c>
      <c r="V346" s="503">
        <f>penilaian!U341</f>
        <v>0</v>
      </c>
      <c r="W346" s="505" t="str">
        <f>penilaian!V341</f>
        <v>MAHONI</v>
      </c>
      <c r="X346" s="505">
        <f>penilaian!W341</f>
        <v>0</v>
      </c>
      <c r="Y346" s="505">
        <f>penilaian!X341</f>
        <v>0</v>
      </c>
      <c r="Z346" s="505">
        <f>penilaian!Y341</f>
        <v>25</v>
      </c>
      <c r="AA346" s="505">
        <f>penilaian!Z341</f>
        <v>0</v>
      </c>
      <c r="AB346" s="505">
        <f>penilaian!AA341</f>
        <v>0</v>
      </c>
      <c r="AC346" s="519">
        <f>penilaian!AB341</f>
        <v>0</v>
      </c>
      <c r="AD346" s="505">
        <f>penilaian!AC341</f>
        <v>0</v>
      </c>
      <c r="AE346" s="505">
        <f>penilaian!AD341</f>
        <v>0</v>
      </c>
      <c r="AF346" s="505">
        <f>penilaian!AE341</f>
        <v>0</v>
      </c>
      <c r="AG346" s="519">
        <f>penilaian!AF341</f>
        <v>0</v>
      </c>
      <c r="AH346" s="519">
        <f>penilaian!AG341</f>
        <v>0</v>
      </c>
      <c r="AI346" s="517">
        <f>penilaian!AH341</f>
        <v>0</v>
      </c>
      <c r="AJ346" s="520">
        <f>penilaian!AI341</f>
        <v>0</v>
      </c>
      <c r="AK346" s="517">
        <f>penilaian!AJ341</f>
        <v>0</v>
      </c>
      <c r="AL346" s="517">
        <f>penilaian!AK341</f>
        <v>0</v>
      </c>
      <c r="AM346" s="517">
        <f>penilaian!AL341</f>
        <v>0</v>
      </c>
      <c r="AN346" s="517">
        <f>penilaian!AM341</f>
        <v>9750</v>
      </c>
      <c r="AO346" s="517">
        <f>penilaian!AN341</f>
        <v>243750</v>
      </c>
      <c r="AP346" s="517">
        <f>penilaian!AO341</f>
        <v>0</v>
      </c>
      <c r="AQ346" s="521">
        <f>penilaian!AP341</f>
        <v>0</v>
      </c>
      <c r="AR346" s="517">
        <f>penilaian!AQ341</f>
        <v>0</v>
      </c>
      <c r="AS346" s="517">
        <f>penilaian!AR341</f>
        <v>0</v>
      </c>
      <c r="AT346" s="517">
        <f>penilaian!AS341</f>
        <v>0</v>
      </c>
      <c r="AU346" s="517">
        <f>penilaian!AT341</f>
        <v>0</v>
      </c>
      <c r="AV346" s="517">
        <f>penilaian!AU341</f>
        <v>0</v>
      </c>
      <c r="AW346" s="521">
        <f>penilaian!AV341</f>
        <v>0</v>
      </c>
      <c r="AX346" s="521">
        <f>penilaian!AW341</f>
        <v>0</v>
      </c>
    </row>
    <row r="347" spans="2:50" ht="15.75">
      <c r="B347" s="157">
        <f>penilaian!A342</f>
        <v>0</v>
      </c>
      <c r="C347" s="172" t="str">
        <f>penilaian!B342</f>
        <v>c.</v>
      </c>
      <c r="D347" s="492" t="str">
        <f>penilaian!C342</f>
        <v>Mengurus Rumah Tangga</v>
      </c>
      <c r="E347" s="172">
        <f>penilaian!D342</f>
        <v>0</v>
      </c>
      <c r="F347" s="171">
        <f>penilaian!E342</f>
        <v>0</v>
      </c>
      <c r="G347" s="205">
        <f>penilaian!F342</f>
        <v>0</v>
      </c>
      <c r="H347" s="61" t="str">
        <f>penilaian!G342</f>
        <v>c.</v>
      </c>
      <c r="I347" s="61" t="str">
        <f>penilaian!H342</f>
        <v>Kertajati</v>
      </c>
      <c r="J347" s="202">
        <f>penilaian!I342</f>
        <v>0</v>
      </c>
      <c r="K347" s="157">
        <f>penilaian!J342</f>
        <v>0</v>
      </c>
      <c r="L347" s="182">
        <f>penilaian!K342</f>
        <v>0</v>
      </c>
      <c r="M347" s="186">
        <f>penilaian!L342</f>
        <v>0</v>
      </c>
      <c r="N347" s="187">
        <f>penilaian!M342</f>
        <v>0</v>
      </c>
      <c r="O347" s="61" t="str">
        <f>penilaian!N342</f>
        <v>c.</v>
      </c>
      <c r="P347" s="183">
        <f>penilaian!O342</f>
        <v>0</v>
      </c>
      <c r="Q347" s="516">
        <f>penilaian!P342</f>
        <v>0</v>
      </c>
      <c r="R347" s="516">
        <f>penilaian!Q342</f>
        <v>0</v>
      </c>
      <c r="S347" s="505">
        <f>penilaian!R342</f>
        <v>0</v>
      </c>
      <c r="T347" s="505">
        <f>penilaian!S342</f>
        <v>0</v>
      </c>
      <c r="U347" s="505">
        <f>penilaian!T342</f>
        <v>0</v>
      </c>
      <c r="V347" s="503">
        <f>penilaian!U342</f>
        <v>3</v>
      </c>
      <c r="W347" s="505" t="str">
        <f>penilaian!V342</f>
        <v>TERISI</v>
      </c>
      <c r="X347" s="505">
        <f>penilaian!W342</f>
        <v>3</v>
      </c>
      <c r="Y347" s="505">
        <f>penilaian!X342</f>
        <v>0</v>
      </c>
      <c r="Z347" s="505">
        <f>penilaian!Y342</f>
        <v>0</v>
      </c>
      <c r="AA347" s="505">
        <f>penilaian!Z342</f>
        <v>3</v>
      </c>
      <c r="AB347" s="505">
        <f>penilaian!AA342</f>
        <v>0</v>
      </c>
      <c r="AC347" s="519">
        <f>penilaian!AB342</f>
        <v>0</v>
      </c>
      <c r="AD347" s="505">
        <f>penilaian!AC342</f>
        <v>0</v>
      </c>
      <c r="AE347" s="505">
        <f>penilaian!AD342</f>
        <v>0</v>
      </c>
      <c r="AF347" s="505">
        <f>penilaian!AE342</f>
        <v>0</v>
      </c>
      <c r="AG347" s="519">
        <f>penilaian!AF342</f>
        <v>0</v>
      </c>
      <c r="AH347" s="519">
        <f>penilaian!AG342</f>
        <v>0</v>
      </c>
      <c r="AI347" s="517">
        <f>penilaian!AH342</f>
        <v>0</v>
      </c>
      <c r="AJ347" s="520">
        <f>penilaian!AI342</f>
        <v>0</v>
      </c>
      <c r="AK347" s="517">
        <f>penilaian!AJ342</f>
        <v>0</v>
      </c>
      <c r="AL347" s="517">
        <f>penilaian!AK342</f>
        <v>0</v>
      </c>
      <c r="AM347" s="517">
        <f>penilaian!AL342</f>
        <v>0</v>
      </c>
      <c r="AN347" s="517">
        <f>penilaian!AM342</f>
        <v>33600</v>
      </c>
      <c r="AO347" s="517">
        <f>penilaian!AN342</f>
        <v>100800</v>
      </c>
      <c r="AP347" s="517">
        <f>penilaian!AO342</f>
        <v>0</v>
      </c>
      <c r="AQ347" s="521">
        <f>penilaian!AP342</f>
        <v>0</v>
      </c>
      <c r="AR347" s="517">
        <f>penilaian!AQ342</f>
        <v>0</v>
      </c>
      <c r="AS347" s="517">
        <f>penilaian!AR342</f>
        <v>0</v>
      </c>
      <c r="AT347" s="517">
        <f>penilaian!AS342</f>
        <v>0</v>
      </c>
      <c r="AU347" s="517">
        <f>penilaian!AT342</f>
        <v>0</v>
      </c>
      <c r="AV347" s="517">
        <f>penilaian!AU342</f>
        <v>0</v>
      </c>
      <c r="AW347" s="521">
        <f>penilaian!AV342</f>
        <v>0</v>
      </c>
      <c r="AX347" s="521">
        <f>penilaian!AW342</f>
        <v>0</v>
      </c>
    </row>
    <row r="348" spans="2:50" ht="15.75">
      <c r="B348" s="157">
        <f>penilaian!A343</f>
        <v>0</v>
      </c>
      <c r="C348" s="172">
        <f>penilaian!B343</f>
        <v>0</v>
      </c>
      <c r="D348" s="492">
        <f>penilaian!C343</f>
        <v>0</v>
      </c>
      <c r="E348" s="172">
        <f>penilaian!D343</f>
        <v>0</v>
      </c>
      <c r="F348" s="171">
        <f>penilaian!E343</f>
        <v>0</v>
      </c>
      <c r="G348" s="205">
        <f>penilaian!F343</f>
        <v>0</v>
      </c>
      <c r="H348" s="61">
        <f>penilaian!G343</f>
        <v>0</v>
      </c>
      <c r="I348" s="61">
        <f>penilaian!H343</f>
        <v>0</v>
      </c>
      <c r="J348" s="202">
        <f>penilaian!I343</f>
        <v>0</v>
      </c>
      <c r="K348" s="157">
        <f>penilaian!J343</f>
        <v>0</v>
      </c>
      <c r="L348" s="182">
        <f>penilaian!K343</f>
        <v>0</v>
      </c>
      <c r="M348" s="186">
        <f>penilaian!L343</f>
        <v>0</v>
      </c>
      <c r="N348" s="187">
        <f>penilaian!M343</f>
        <v>0</v>
      </c>
      <c r="O348" s="61">
        <f>penilaian!N343</f>
        <v>0</v>
      </c>
      <c r="P348" s="183">
        <f>penilaian!O343</f>
        <v>0</v>
      </c>
      <c r="Q348" s="516">
        <f>penilaian!P343</f>
        <v>0</v>
      </c>
      <c r="R348" s="516">
        <f>penilaian!Q343</f>
        <v>0</v>
      </c>
      <c r="S348" s="505">
        <f>penilaian!R343</f>
        <v>0</v>
      </c>
      <c r="T348" s="505">
        <f>penilaian!S343</f>
        <v>0</v>
      </c>
      <c r="U348" s="505">
        <f>penilaian!T343</f>
        <v>0</v>
      </c>
      <c r="V348" s="503">
        <f>penilaian!U343</f>
        <v>0</v>
      </c>
      <c r="W348" s="505" t="str">
        <f>penilaian!V343</f>
        <v>TERISI</v>
      </c>
      <c r="X348" s="505">
        <f>penilaian!W343</f>
        <v>0</v>
      </c>
      <c r="Y348" s="505">
        <f>penilaian!X343</f>
        <v>0</v>
      </c>
      <c r="Z348" s="505">
        <f>penilaian!Y343</f>
        <v>20</v>
      </c>
      <c r="AA348" s="505">
        <f>penilaian!Z343</f>
        <v>0</v>
      </c>
      <c r="AB348" s="505">
        <f>penilaian!AA343</f>
        <v>0</v>
      </c>
      <c r="AC348" s="519">
        <f>penilaian!AB343</f>
        <v>0</v>
      </c>
      <c r="AD348" s="505">
        <f>penilaian!AC343</f>
        <v>0</v>
      </c>
      <c r="AE348" s="505">
        <f>penilaian!AD343</f>
        <v>0</v>
      </c>
      <c r="AF348" s="505">
        <f>penilaian!AE343</f>
        <v>0</v>
      </c>
      <c r="AG348" s="519">
        <f>penilaian!AF343</f>
        <v>0</v>
      </c>
      <c r="AH348" s="519">
        <f>penilaian!AG343</f>
        <v>0</v>
      </c>
      <c r="AI348" s="517">
        <f>penilaian!AH343</f>
        <v>0</v>
      </c>
      <c r="AJ348" s="520">
        <f>penilaian!AI343</f>
        <v>0</v>
      </c>
      <c r="AK348" s="517">
        <f>penilaian!AJ343</f>
        <v>0</v>
      </c>
      <c r="AL348" s="517">
        <f>penilaian!AK343</f>
        <v>0</v>
      </c>
      <c r="AM348" s="517">
        <f>penilaian!AL343</f>
        <v>0</v>
      </c>
      <c r="AN348" s="517">
        <f>penilaian!AM343</f>
        <v>5800</v>
      </c>
      <c r="AO348" s="517">
        <f>penilaian!AN343</f>
        <v>116000</v>
      </c>
      <c r="AP348" s="517">
        <f>penilaian!AO343</f>
        <v>0</v>
      </c>
      <c r="AQ348" s="521">
        <f>penilaian!AP343</f>
        <v>0</v>
      </c>
      <c r="AR348" s="517">
        <f>penilaian!AQ343</f>
        <v>0</v>
      </c>
      <c r="AS348" s="517">
        <f>penilaian!AR343</f>
        <v>0</v>
      </c>
      <c r="AT348" s="517">
        <f>penilaian!AS343</f>
        <v>0</v>
      </c>
      <c r="AU348" s="517">
        <f>penilaian!AT343</f>
        <v>0</v>
      </c>
      <c r="AV348" s="517">
        <f>penilaian!AU343</f>
        <v>0</v>
      </c>
      <c r="AW348" s="521">
        <f>penilaian!AV343</f>
        <v>0</v>
      </c>
      <c r="AX348" s="521">
        <f>penilaian!AW343</f>
        <v>0</v>
      </c>
    </row>
    <row r="349" spans="2:50" ht="47.25">
      <c r="B349" s="157">
        <f>penilaian!A344</f>
        <v>0</v>
      </c>
      <c r="C349" s="172" t="str">
        <f>penilaian!B344</f>
        <v>d.</v>
      </c>
      <c r="D349" s="492" t="str">
        <f>penilaian!C344</f>
        <v>Dusun Sukamaju RT/RW 007/003 Desa Babakan Kec. Kertajati Kab. Majalengka</v>
      </c>
      <c r="E349" s="172">
        <f>penilaian!D344</f>
        <v>0</v>
      </c>
      <c r="F349" s="171">
        <f>penilaian!E344</f>
        <v>0</v>
      </c>
      <c r="G349" s="205">
        <f>penilaian!F344</f>
        <v>0</v>
      </c>
      <c r="H349" s="61">
        <f>penilaian!G344</f>
        <v>0</v>
      </c>
      <c r="I349" s="61">
        <f>penilaian!H344</f>
        <v>0</v>
      </c>
      <c r="J349" s="202">
        <f>penilaian!I344</f>
        <v>0</v>
      </c>
      <c r="K349" s="157">
        <f>penilaian!J344</f>
        <v>0</v>
      </c>
      <c r="L349" s="182">
        <f>penilaian!K344</f>
        <v>0</v>
      </c>
      <c r="M349" s="186">
        <f>penilaian!L344</f>
        <v>0</v>
      </c>
      <c r="N349" s="187">
        <f>penilaian!M344</f>
        <v>0</v>
      </c>
      <c r="O349" s="61">
        <f>penilaian!N344</f>
        <v>0</v>
      </c>
      <c r="P349" s="183">
        <f>penilaian!O344</f>
        <v>0</v>
      </c>
      <c r="Q349" s="516">
        <f>penilaian!P344</f>
        <v>0</v>
      </c>
      <c r="R349" s="516">
        <f>penilaian!Q344</f>
        <v>0</v>
      </c>
      <c r="S349" s="505">
        <f>penilaian!R344</f>
        <v>0</v>
      </c>
      <c r="T349" s="505">
        <f>penilaian!S344</f>
        <v>0</v>
      </c>
      <c r="U349" s="505">
        <f>penilaian!T344</f>
        <v>0</v>
      </c>
      <c r="V349" s="503">
        <f>penilaian!U344</f>
        <v>4</v>
      </c>
      <c r="W349" s="505" t="str">
        <f>penilaian!V344</f>
        <v>LANTORO</v>
      </c>
      <c r="X349" s="505">
        <f>penilaian!W344</f>
        <v>5</v>
      </c>
      <c r="Y349" s="505">
        <f>penilaian!X344</f>
        <v>0</v>
      </c>
      <c r="Z349" s="505">
        <f>penilaian!Y344</f>
        <v>0</v>
      </c>
      <c r="AA349" s="505">
        <f>penilaian!Z344</f>
        <v>5</v>
      </c>
      <c r="AB349" s="505">
        <f>penilaian!AA344</f>
        <v>0</v>
      </c>
      <c r="AC349" s="519">
        <f>penilaian!AB344</f>
        <v>0</v>
      </c>
      <c r="AD349" s="505">
        <f>penilaian!AC344</f>
        <v>0</v>
      </c>
      <c r="AE349" s="505">
        <f>penilaian!AD344</f>
        <v>0</v>
      </c>
      <c r="AF349" s="505">
        <f>penilaian!AE344</f>
        <v>0</v>
      </c>
      <c r="AG349" s="519">
        <f>penilaian!AF344</f>
        <v>0</v>
      </c>
      <c r="AH349" s="519">
        <f>penilaian!AG344</f>
        <v>0</v>
      </c>
      <c r="AI349" s="517">
        <f>penilaian!AH344</f>
        <v>0</v>
      </c>
      <c r="AJ349" s="520">
        <f>penilaian!AI344</f>
        <v>0</v>
      </c>
      <c r="AK349" s="517">
        <f>penilaian!AJ344</f>
        <v>0</v>
      </c>
      <c r="AL349" s="517">
        <f>penilaian!AK344</f>
        <v>0</v>
      </c>
      <c r="AM349" s="517">
        <f>penilaian!AL344</f>
        <v>0</v>
      </c>
      <c r="AN349" s="517">
        <f>penilaian!AM344</f>
        <v>16900</v>
      </c>
      <c r="AO349" s="517">
        <f>penilaian!AN344</f>
        <v>84500</v>
      </c>
      <c r="AP349" s="517">
        <f>penilaian!AO344</f>
        <v>0</v>
      </c>
      <c r="AQ349" s="521">
        <f>penilaian!AP344</f>
        <v>0</v>
      </c>
      <c r="AR349" s="517">
        <f>penilaian!AQ344</f>
        <v>0</v>
      </c>
      <c r="AS349" s="517">
        <f>penilaian!AR344</f>
        <v>0</v>
      </c>
      <c r="AT349" s="517">
        <f>penilaian!AS344</f>
        <v>0</v>
      </c>
      <c r="AU349" s="517">
        <f>penilaian!AT344</f>
        <v>0</v>
      </c>
      <c r="AV349" s="517">
        <f>penilaian!AU344</f>
        <v>0</v>
      </c>
      <c r="AW349" s="521">
        <f>penilaian!AV344</f>
        <v>0</v>
      </c>
      <c r="AX349" s="521">
        <f>penilaian!AW344</f>
        <v>0</v>
      </c>
    </row>
    <row r="350" spans="2:50" ht="15.75">
      <c r="B350" s="157">
        <f>penilaian!A345</f>
        <v>0</v>
      </c>
      <c r="C350" s="172">
        <f>penilaian!B345</f>
        <v>0</v>
      </c>
      <c r="D350" s="492">
        <f>penilaian!C345</f>
        <v>0</v>
      </c>
      <c r="E350" s="172">
        <f>penilaian!D345</f>
        <v>0</v>
      </c>
      <c r="F350" s="171">
        <f>penilaian!E345</f>
        <v>0</v>
      </c>
      <c r="G350" s="205">
        <f>penilaian!F345</f>
        <v>0</v>
      </c>
      <c r="H350" s="61">
        <f>penilaian!G345</f>
        <v>0</v>
      </c>
      <c r="I350" s="61">
        <f>penilaian!H345</f>
        <v>0</v>
      </c>
      <c r="J350" s="202">
        <f>penilaian!I345</f>
        <v>0</v>
      </c>
      <c r="K350" s="157">
        <f>penilaian!J345</f>
        <v>0</v>
      </c>
      <c r="L350" s="182">
        <f>penilaian!K345</f>
        <v>0</v>
      </c>
      <c r="M350" s="186">
        <f>penilaian!L345</f>
        <v>0</v>
      </c>
      <c r="N350" s="187">
        <f>penilaian!M345</f>
        <v>0</v>
      </c>
      <c r="O350" s="61">
        <f>penilaian!N345</f>
        <v>0</v>
      </c>
      <c r="P350" s="183">
        <f>penilaian!O345</f>
        <v>0</v>
      </c>
      <c r="Q350" s="516">
        <f>penilaian!P345</f>
        <v>0</v>
      </c>
      <c r="R350" s="516">
        <f>penilaian!Q345</f>
        <v>0</v>
      </c>
      <c r="S350" s="505">
        <f>penilaian!R345</f>
        <v>0</v>
      </c>
      <c r="T350" s="505">
        <f>penilaian!S345</f>
        <v>0</v>
      </c>
      <c r="U350" s="505">
        <f>penilaian!T345</f>
        <v>0</v>
      </c>
      <c r="V350" s="503">
        <f>penilaian!U345</f>
        <v>0</v>
      </c>
      <c r="W350" s="505" t="str">
        <f>penilaian!V345</f>
        <v>LANTORO</v>
      </c>
      <c r="X350" s="505">
        <f>penilaian!W345</f>
        <v>0</v>
      </c>
      <c r="Y350" s="505">
        <f>penilaian!X345</f>
        <v>27</v>
      </c>
      <c r="Z350" s="505">
        <f>penilaian!Y345</f>
        <v>0</v>
      </c>
      <c r="AA350" s="505">
        <f>penilaian!Z345</f>
        <v>0</v>
      </c>
      <c r="AB350" s="505">
        <f>penilaian!AA345</f>
        <v>0</v>
      </c>
      <c r="AC350" s="519">
        <f>penilaian!AB345</f>
        <v>0</v>
      </c>
      <c r="AD350" s="505">
        <f>penilaian!AC345</f>
        <v>0</v>
      </c>
      <c r="AE350" s="505">
        <f>penilaian!AD345</f>
        <v>0</v>
      </c>
      <c r="AF350" s="505">
        <f>penilaian!AE345</f>
        <v>0</v>
      </c>
      <c r="AG350" s="519">
        <f>penilaian!AF345</f>
        <v>0</v>
      </c>
      <c r="AH350" s="519">
        <f>penilaian!AG345</f>
        <v>0</v>
      </c>
      <c r="AI350" s="517">
        <f>penilaian!AH345</f>
        <v>0</v>
      </c>
      <c r="AJ350" s="520">
        <f>penilaian!AI345</f>
        <v>0</v>
      </c>
      <c r="AK350" s="517">
        <f>penilaian!AJ345</f>
        <v>0</v>
      </c>
      <c r="AL350" s="517">
        <f>penilaian!AK345</f>
        <v>0</v>
      </c>
      <c r="AM350" s="517">
        <f>penilaian!AL345</f>
        <v>0</v>
      </c>
      <c r="AN350" s="517">
        <f>penilaian!AM345</f>
        <v>8470</v>
      </c>
      <c r="AO350" s="517">
        <f>penilaian!AN345</f>
        <v>228690</v>
      </c>
      <c r="AP350" s="517">
        <f>penilaian!AO345</f>
        <v>0</v>
      </c>
      <c r="AQ350" s="521">
        <f>penilaian!AP345</f>
        <v>0</v>
      </c>
      <c r="AR350" s="517">
        <f>penilaian!AQ345</f>
        <v>0</v>
      </c>
      <c r="AS350" s="517">
        <f>penilaian!AR345</f>
        <v>0</v>
      </c>
      <c r="AT350" s="517">
        <f>penilaian!AS345</f>
        <v>0</v>
      </c>
      <c r="AU350" s="517">
        <f>penilaian!AT345</f>
        <v>0</v>
      </c>
      <c r="AV350" s="517">
        <f>penilaian!AU345</f>
        <v>0</v>
      </c>
      <c r="AW350" s="521">
        <f>penilaian!AV345</f>
        <v>0</v>
      </c>
      <c r="AX350" s="521">
        <f>penilaian!AW345</f>
        <v>0</v>
      </c>
    </row>
    <row r="351" spans="2:50" ht="15.75">
      <c r="B351" s="157">
        <f>penilaian!A346</f>
        <v>0</v>
      </c>
      <c r="C351" s="172">
        <f>penilaian!B346</f>
        <v>0</v>
      </c>
      <c r="D351" s="492">
        <f>penilaian!C346</f>
        <v>0</v>
      </c>
      <c r="E351" s="172">
        <f>penilaian!D346</f>
        <v>0</v>
      </c>
      <c r="F351" s="171">
        <f>penilaian!E346</f>
        <v>0</v>
      </c>
      <c r="G351" s="205">
        <f>penilaian!F346</f>
        <v>0</v>
      </c>
      <c r="H351" s="61">
        <f>penilaian!G346</f>
        <v>0</v>
      </c>
      <c r="I351" s="61">
        <f>penilaian!H346</f>
        <v>0</v>
      </c>
      <c r="J351" s="202">
        <f>penilaian!I346</f>
        <v>0</v>
      </c>
      <c r="K351" s="157">
        <f>penilaian!J346</f>
        <v>0</v>
      </c>
      <c r="L351" s="182">
        <f>penilaian!K346</f>
        <v>0</v>
      </c>
      <c r="M351" s="186">
        <f>penilaian!L346</f>
        <v>0</v>
      </c>
      <c r="N351" s="187">
        <f>penilaian!M346</f>
        <v>0</v>
      </c>
      <c r="O351" s="61">
        <f>penilaian!N346</f>
        <v>0</v>
      </c>
      <c r="P351" s="183">
        <f>penilaian!O346</f>
        <v>0</v>
      </c>
      <c r="Q351" s="516">
        <f>penilaian!P346</f>
        <v>0</v>
      </c>
      <c r="R351" s="516">
        <f>penilaian!Q346</f>
        <v>0</v>
      </c>
      <c r="S351" s="505">
        <f>penilaian!R346</f>
        <v>0</v>
      </c>
      <c r="T351" s="505">
        <f>penilaian!S346</f>
        <v>0</v>
      </c>
      <c r="U351" s="505">
        <f>penilaian!T346</f>
        <v>0</v>
      </c>
      <c r="V351" s="503">
        <f>penilaian!U346</f>
        <v>0</v>
      </c>
      <c r="W351" s="505" t="str">
        <f>penilaian!V346</f>
        <v>LANTORO</v>
      </c>
      <c r="X351" s="505">
        <f>penilaian!W346</f>
        <v>0</v>
      </c>
      <c r="Y351" s="505">
        <f>penilaian!X346</f>
        <v>0</v>
      </c>
      <c r="Z351" s="505">
        <f>penilaian!Y346</f>
        <v>25</v>
      </c>
      <c r="AA351" s="505">
        <f>penilaian!Z346</f>
        <v>0</v>
      </c>
      <c r="AB351" s="505">
        <f>penilaian!AA346</f>
        <v>0</v>
      </c>
      <c r="AC351" s="519">
        <f>penilaian!AB346</f>
        <v>0</v>
      </c>
      <c r="AD351" s="505">
        <f>penilaian!AC346</f>
        <v>0</v>
      </c>
      <c r="AE351" s="505">
        <f>penilaian!AD346</f>
        <v>0</v>
      </c>
      <c r="AF351" s="505">
        <f>penilaian!AE346</f>
        <v>0</v>
      </c>
      <c r="AG351" s="519">
        <f>penilaian!AF346</f>
        <v>0</v>
      </c>
      <c r="AH351" s="519">
        <f>penilaian!AG346</f>
        <v>0</v>
      </c>
      <c r="AI351" s="517">
        <f>penilaian!AH346</f>
        <v>0</v>
      </c>
      <c r="AJ351" s="520">
        <f>penilaian!AI346</f>
        <v>0</v>
      </c>
      <c r="AK351" s="517">
        <f>penilaian!AJ346</f>
        <v>0</v>
      </c>
      <c r="AL351" s="517">
        <f>penilaian!AK346</f>
        <v>0</v>
      </c>
      <c r="AM351" s="517">
        <f>penilaian!AL346</f>
        <v>0</v>
      </c>
      <c r="AN351" s="517">
        <f>penilaian!AM346</f>
        <v>5050</v>
      </c>
      <c r="AO351" s="517">
        <f>penilaian!AN346</f>
        <v>126250</v>
      </c>
      <c r="AP351" s="517">
        <f>penilaian!AO346</f>
        <v>0</v>
      </c>
      <c r="AQ351" s="521">
        <f>penilaian!AP346</f>
        <v>0</v>
      </c>
      <c r="AR351" s="517">
        <f>penilaian!AQ346</f>
        <v>0</v>
      </c>
      <c r="AS351" s="517">
        <f>penilaian!AR346</f>
        <v>0</v>
      </c>
      <c r="AT351" s="517">
        <f>penilaian!AS346</f>
        <v>0</v>
      </c>
      <c r="AU351" s="517">
        <f>penilaian!AT346</f>
        <v>0</v>
      </c>
      <c r="AV351" s="517">
        <f>penilaian!AU346</f>
        <v>0</v>
      </c>
      <c r="AW351" s="521">
        <f>penilaian!AV346</f>
        <v>0</v>
      </c>
      <c r="AX351" s="521">
        <f>penilaian!AW346</f>
        <v>0</v>
      </c>
    </row>
    <row r="352" spans="2:50" ht="15.75">
      <c r="B352" s="157">
        <f>penilaian!A347</f>
        <v>0</v>
      </c>
      <c r="C352" s="172" t="str">
        <f>penilaian!B347</f>
        <v>e.</v>
      </c>
      <c r="D352" s="492" t="str">
        <f>penilaian!C347</f>
        <v>3210145506730019</v>
      </c>
      <c r="E352" s="172">
        <f>penilaian!D347</f>
        <v>0</v>
      </c>
      <c r="F352" s="171">
        <f>penilaian!E347</f>
        <v>0</v>
      </c>
      <c r="G352" s="205">
        <f>penilaian!F347</f>
        <v>0</v>
      </c>
      <c r="H352" s="61">
        <f>penilaian!G347</f>
        <v>0</v>
      </c>
      <c r="I352" s="61">
        <f>penilaian!H347</f>
        <v>0</v>
      </c>
      <c r="J352" s="202">
        <f>penilaian!I347</f>
        <v>0</v>
      </c>
      <c r="K352" s="157">
        <f>penilaian!J347</f>
        <v>0</v>
      </c>
      <c r="L352" s="182">
        <f>penilaian!K347</f>
        <v>0</v>
      </c>
      <c r="M352" s="186">
        <f>penilaian!L347</f>
        <v>0</v>
      </c>
      <c r="N352" s="187">
        <f>penilaian!M347</f>
        <v>0</v>
      </c>
      <c r="O352" s="61">
        <f>penilaian!N347</f>
        <v>0</v>
      </c>
      <c r="P352" s="183">
        <f>penilaian!O347</f>
        <v>0</v>
      </c>
      <c r="Q352" s="516">
        <f>penilaian!P347</f>
        <v>0</v>
      </c>
      <c r="R352" s="516">
        <f>penilaian!Q347</f>
        <v>0</v>
      </c>
      <c r="S352" s="505">
        <f>penilaian!R347</f>
        <v>0</v>
      </c>
      <c r="T352" s="505">
        <f>penilaian!S347</f>
        <v>0</v>
      </c>
      <c r="U352" s="505">
        <f>penilaian!T347</f>
        <v>0</v>
      </c>
      <c r="V352" s="503">
        <f>penilaian!U347</f>
        <v>5</v>
      </c>
      <c r="W352" s="505" t="str">
        <f>penilaian!V347</f>
        <v>ALBASIA</v>
      </c>
      <c r="X352" s="505">
        <f>penilaian!W347</f>
        <v>0</v>
      </c>
      <c r="Y352" s="505">
        <f>penilaian!X347</f>
        <v>15</v>
      </c>
      <c r="Z352" s="505">
        <f>penilaian!Y347</f>
        <v>0</v>
      </c>
      <c r="AA352" s="505">
        <f>penilaian!Z347</f>
        <v>15</v>
      </c>
      <c r="AB352" s="505">
        <f>penilaian!AA347</f>
        <v>0</v>
      </c>
      <c r="AC352" s="519">
        <f>penilaian!AB347</f>
        <v>0</v>
      </c>
      <c r="AD352" s="505">
        <f>penilaian!AC347</f>
        <v>0</v>
      </c>
      <c r="AE352" s="505">
        <f>penilaian!AD347</f>
        <v>0</v>
      </c>
      <c r="AF352" s="505">
        <f>penilaian!AE347</f>
        <v>0</v>
      </c>
      <c r="AG352" s="519">
        <f>penilaian!AF347</f>
        <v>0</v>
      </c>
      <c r="AH352" s="519">
        <f>penilaian!AG347</f>
        <v>0</v>
      </c>
      <c r="AI352" s="517">
        <f>penilaian!AH347</f>
        <v>0</v>
      </c>
      <c r="AJ352" s="520">
        <f>penilaian!AI347</f>
        <v>0</v>
      </c>
      <c r="AK352" s="517">
        <f>penilaian!AJ347</f>
        <v>0</v>
      </c>
      <c r="AL352" s="517">
        <f>penilaian!AK347</f>
        <v>0</v>
      </c>
      <c r="AM352" s="517">
        <f>penilaian!AL347</f>
        <v>0</v>
      </c>
      <c r="AN352" s="517">
        <f>penilaian!AM347</f>
        <v>55000</v>
      </c>
      <c r="AO352" s="517">
        <f>penilaian!AN347</f>
        <v>825000</v>
      </c>
      <c r="AP352" s="517">
        <f>penilaian!AO347</f>
        <v>0</v>
      </c>
      <c r="AQ352" s="521">
        <f>penilaian!AP347</f>
        <v>0</v>
      </c>
      <c r="AR352" s="517">
        <f>penilaian!AQ347</f>
        <v>0</v>
      </c>
      <c r="AS352" s="517">
        <f>penilaian!AR347</f>
        <v>0</v>
      </c>
      <c r="AT352" s="517">
        <f>penilaian!AS347</f>
        <v>0</v>
      </c>
      <c r="AU352" s="517">
        <f>penilaian!AT347</f>
        <v>0</v>
      </c>
      <c r="AV352" s="517">
        <f>penilaian!AU347</f>
        <v>0</v>
      </c>
      <c r="AW352" s="521">
        <f>penilaian!AV347</f>
        <v>0</v>
      </c>
      <c r="AX352" s="521">
        <f>penilaian!AW347</f>
        <v>0</v>
      </c>
    </row>
    <row r="353" spans="2:50" ht="15.75">
      <c r="B353" s="157">
        <f>penilaian!A348</f>
        <v>0</v>
      </c>
      <c r="C353" s="172">
        <f>penilaian!B348</f>
        <v>0</v>
      </c>
      <c r="D353" s="492">
        <f>penilaian!C348</f>
        <v>0</v>
      </c>
      <c r="E353" s="172">
        <f>penilaian!D348</f>
        <v>0</v>
      </c>
      <c r="F353" s="171">
        <f>penilaian!E348</f>
        <v>0</v>
      </c>
      <c r="G353" s="205">
        <f>penilaian!F348</f>
        <v>0</v>
      </c>
      <c r="H353" s="61">
        <f>penilaian!G348</f>
        <v>0</v>
      </c>
      <c r="I353" s="61">
        <f>penilaian!H348</f>
        <v>0</v>
      </c>
      <c r="J353" s="202">
        <f>penilaian!I348</f>
        <v>0</v>
      </c>
      <c r="K353" s="157">
        <f>penilaian!J348</f>
        <v>0</v>
      </c>
      <c r="L353" s="182">
        <f>penilaian!K348</f>
        <v>0</v>
      </c>
      <c r="M353" s="186">
        <f>penilaian!L348</f>
        <v>0</v>
      </c>
      <c r="N353" s="187">
        <f>penilaian!M348</f>
        <v>0</v>
      </c>
      <c r="O353" s="61">
        <f>penilaian!N348</f>
        <v>0</v>
      </c>
      <c r="P353" s="183">
        <f>penilaian!O348</f>
        <v>0</v>
      </c>
      <c r="Q353" s="516">
        <f>penilaian!P348</f>
        <v>0</v>
      </c>
      <c r="R353" s="516">
        <f>penilaian!Q348</f>
        <v>0</v>
      </c>
      <c r="S353" s="505">
        <f>penilaian!R348</f>
        <v>0</v>
      </c>
      <c r="T353" s="505">
        <f>penilaian!S348</f>
        <v>0</v>
      </c>
      <c r="U353" s="505">
        <f>penilaian!T348</f>
        <v>0</v>
      </c>
      <c r="V353" s="503">
        <f>penilaian!U348</f>
        <v>0</v>
      </c>
      <c r="W353" s="505">
        <f>penilaian!V348</f>
        <v>0</v>
      </c>
      <c r="X353" s="505">
        <f>penilaian!W348</f>
        <v>0</v>
      </c>
      <c r="Y353" s="505">
        <f>penilaian!X348</f>
        <v>0</v>
      </c>
      <c r="Z353" s="505">
        <f>penilaian!Y348</f>
        <v>0</v>
      </c>
      <c r="AA353" s="505">
        <f>penilaian!Z348</f>
        <v>0</v>
      </c>
      <c r="AB353" s="505">
        <f>penilaian!AA348</f>
        <v>0</v>
      </c>
      <c r="AC353" s="519">
        <f>penilaian!AB348</f>
        <v>0</v>
      </c>
      <c r="AD353" s="505">
        <f>penilaian!AC348</f>
        <v>0</v>
      </c>
      <c r="AE353" s="505">
        <f>penilaian!AD348</f>
        <v>0</v>
      </c>
      <c r="AF353" s="505">
        <f>penilaian!AE348</f>
        <v>0</v>
      </c>
      <c r="AG353" s="519">
        <f>penilaian!AF348</f>
        <v>0</v>
      </c>
      <c r="AH353" s="519">
        <f>penilaian!AG348</f>
        <v>0</v>
      </c>
      <c r="AI353" s="517">
        <f>penilaian!AH348</f>
        <v>0</v>
      </c>
      <c r="AJ353" s="520">
        <f>penilaian!AI348</f>
        <v>0</v>
      </c>
      <c r="AK353" s="517">
        <f>penilaian!AJ348</f>
        <v>0</v>
      </c>
      <c r="AL353" s="517">
        <f>penilaian!AK348</f>
        <v>0</v>
      </c>
      <c r="AM353" s="517">
        <f>penilaian!AL348</f>
        <v>0</v>
      </c>
      <c r="AN353" s="517">
        <f>penilaian!AM348</f>
        <v>0</v>
      </c>
      <c r="AO353" s="517">
        <f>penilaian!AN348</f>
        <v>0</v>
      </c>
      <c r="AP353" s="517">
        <f>penilaian!AO348</f>
        <v>0</v>
      </c>
      <c r="AQ353" s="521">
        <f>penilaian!AP348</f>
        <v>0</v>
      </c>
      <c r="AR353" s="517">
        <f>penilaian!AQ348</f>
        <v>0</v>
      </c>
      <c r="AS353" s="517">
        <f>penilaian!AR348</f>
        <v>0</v>
      </c>
      <c r="AT353" s="517">
        <f>penilaian!AS348</f>
        <v>0</v>
      </c>
      <c r="AU353" s="517">
        <f>penilaian!AT348</f>
        <v>0</v>
      </c>
      <c r="AV353" s="517">
        <f>penilaian!AU348</f>
        <v>0</v>
      </c>
      <c r="AW353" s="521">
        <f>penilaian!AV348</f>
        <v>0</v>
      </c>
      <c r="AX353" s="521">
        <f>penilaian!AW348</f>
        <v>0</v>
      </c>
    </row>
    <row r="354" spans="2:50" ht="15.75">
      <c r="B354" s="157">
        <f>penilaian!A349</f>
        <v>0</v>
      </c>
      <c r="C354" s="172">
        <f>penilaian!B349</f>
        <v>0</v>
      </c>
      <c r="D354" s="492">
        <f>penilaian!C349</f>
        <v>0</v>
      </c>
      <c r="E354" s="172">
        <f>penilaian!D349</f>
        <v>0</v>
      </c>
      <c r="F354" s="171">
        <f>penilaian!E349</f>
        <v>0</v>
      </c>
      <c r="G354" s="205">
        <f>penilaian!F349</f>
        <v>0</v>
      </c>
      <c r="H354" s="61">
        <f>penilaian!G349</f>
        <v>0</v>
      </c>
      <c r="I354" s="61">
        <f>penilaian!H349</f>
        <v>0</v>
      </c>
      <c r="J354" s="202">
        <f>penilaian!I349</f>
        <v>0</v>
      </c>
      <c r="K354" s="157">
        <f>penilaian!J349</f>
        <v>0</v>
      </c>
      <c r="L354" s="182">
        <f>penilaian!K349</f>
        <v>0</v>
      </c>
      <c r="M354" s="186">
        <f>penilaian!L349</f>
        <v>0</v>
      </c>
      <c r="N354" s="187">
        <f>penilaian!M349</f>
        <v>0</v>
      </c>
      <c r="O354" s="61">
        <f>penilaian!N349</f>
        <v>0</v>
      </c>
      <c r="P354" s="183">
        <f>penilaian!O349</f>
        <v>0</v>
      </c>
      <c r="Q354" s="516">
        <f>penilaian!P349</f>
        <v>0</v>
      </c>
      <c r="R354" s="516">
        <f>penilaian!Q349</f>
        <v>0</v>
      </c>
      <c r="S354" s="505" t="str">
        <f>penilaian!R349</f>
        <v>b.</v>
      </c>
      <c r="T354" s="505" t="str">
        <f>penilaian!S349</f>
        <v>Musiman</v>
      </c>
      <c r="U354" s="505">
        <f>penilaian!T349</f>
        <v>10</v>
      </c>
      <c r="V354" s="503">
        <f>penilaian!U349</f>
        <v>1</v>
      </c>
      <c r="W354" s="505" t="str">
        <f>penilaian!V349</f>
        <v>Sari Kancuh</v>
      </c>
      <c r="X354" s="505">
        <f>penilaian!W349</f>
        <v>0</v>
      </c>
      <c r="Y354" s="505">
        <f>penilaian!X349</f>
        <v>0</v>
      </c>
      <c r="Z354" s="505">
        <f>penilaian!Y349</f>
        <v>0</v>
      </c>
      <c r="AA354" s="505">
        <f>penilaian!Z349</f>
        <v>100</v>
      </c>
      <c r="AB354" s="505">
        <f>penilaian!AA349</f>
        <v>0</v>
      </c>
      <c r="AC354" s="519">
        <f>penilaian!AB349</f>
        <v>0</v>
      </c>
      <c r="AD354" s="505">
        <f>penilaian!AC349</f>
        <v>0</v>
      </c>
      <c r="AE354" s="505">
        <f>penilaian!AD349</f>
        <v>0</v>
      </c>
      <c r="AF354" s="505">
        <f>penilaian!AE349</f>
        <v>0</v>
      </c>
      <c r="AG354" s="519">
        <f>penilaian!AF349</f>
        <v>0</v>
      </c>
      <c r="AH354" s="519">
        <f>penilaian!AG349</f>
        <v>0</v>
      </c>
      <c r="AI354" s="517">
        <f>penilaian!AH349</f>
        <v>0</v>
      </c>
      <c r="AJ354" s="520">
        <f>penilaian!AI349</f>
        <v>0</v>
      </c>
      <c r="AK354" s="517">
        <f>penilaian!AJ349</f>
        <v>0</v>
      </c>
      <c r="AL354" s="517">
        <f>penilaian!AK349</f>
        <v>0</v>
      </c>
      <c r="AM354" s="517">
        <f>penilaian!AL349</f>
        <v>0</v>
      </c>
      <c r="AN354" s="517">
        <f>penilaian!AM349</f>
        <v>0</v>
      </c>
      <c r="AO354" s="517">
        <f>penilaian!AN349</f>
        <v>0</v>
      </c>
      <c r="AP354" s="517">
        <f>penilaian!AO349</f>
        <v>0</v>
      </c>
      <c r="AQ354" s="521">
        <f>penilaian!AP349</f>
        <v>0</v>
      </c>
      <c r="AR354" s="517">
        <f>penilaian!AQ349</f>
        <v>0</v>
      </c>
      <c r="AS354" s="517">
        <f>penilaian!AR349</f>
        <v>0</v>
      </c>
      <c r="AT354" s="517">
        <f>penilaian!AS349</f>
        <v>0</v>
      </c>
      <c r="AU354" s="517">
        <f>penilaian!AT349</f>
        <v>0</v>
      </c>
      <c r="AV354" s="517">
        <f>penilaian!AU349</f>
        <v>0</v>
      </c>
      <c r="AW354" s="521">
        <f>penilaian!AV349</f>
        <v>0</v>
      </c>
      <c r="AX354" s="521">
        <f>penilaian!AW349</f>
        <v>0</v>
      </c>
    </row>
    <row r="355" spans="2:50" ht="15.75">
      <c r="B355" s="157">
        <f>penilaian!A350</f>
        <v>0</v>
      </c>
      <c r="C355" s="172">
        <f>penilaian!B350</f>
        <v>0</v>
      </c>
      <c r="D355" s="492">
        <f>penilaian!C350</f>
        <v>0</v>
      </c>
      <c r="E355" s="172">
        <f>penilaian!D350</f>
        <v>0</v>
      </c>
      <c r="F355" s="171">
        <f>penilaian!E350</f>
        <v>0</v>
      </c>
      <c r="G355" s="205">
        <f>penilaian!F350</f>
        <v>0</v>
      </c>
      <c r="H355" s="61">
        <f>penilaian!G350</f>
        <v>0</v>
      </c>
      <c r="I355" s="61">
        <f>penilaian!H350</f>
        <v>0</v>
      </c>
      <c r="J355" s="202">
        <f>penilaian!I350</f>
        <v>0</v>
      </c>
      <c r="K355" s="157">
        <f>penilaian!J350</f>
        <v>0</v>
      </c>
      <c r="L355" s="182">
        <f>penilaian!K350</f>
        <v>0</v>
      </c>
      <c r="M355" s="186">
        <f>penilaian!L350</f>
        <v>0</v>
      </c>
      <c r="N355" s="187">
        <f>penilaian!M350</f>
        <v>0</v>
      </c>
      <c r="O355" s="61">
        <f>penilaian!N350</f>
        <v>0</v>
      </c>
      <c r="P355" s="183">
        <f>penilaian!O350</f>
        <v>0</v>
      </c>
      <c r="Q355" s="516">
        <f>penilaian!P350</f>
        <v>0</v>
      </c>
      <c r="R355" s="516">
        <f>penilaian!Q350</f>
        <v>0</v>
      </c>
      <c r="S355" s="505">
        <f>penilaian!R350</f>
        <v>0</v>
      </c>
      <c r="T355" s="505">
        <f>penilaian!S350</f>
        <v>0</v>
      </c>
      <c r="U355" s="505">
        <f>penilaian!T350</f>
        <v>0</v>
      </c>
      <c r="V355" s="503">
        <f>penilaian!U350</f>
        <v>2</v>
      </c>
      <c r="W355" s="505" t="str">
        <f>penilaian!V350</f>
        <v>Pisang</v>
      </c>
      <c r="X355" s="505">
        <f>penilaian!W350</f>
        <v>33</v>
      </c>
      <c r="Y355" s="505">
        <f>penilaian!X350</f>
        <v>0</v>
      </c>
      <c r="Z355" s="505">
        <f>penilaian!Y350</f>
        <v>0</v>
      </c>
      <c r="AA355" s="505">
        <f>penilaian!Z350</f>
        <v>140</v>
      </c>
      <c r="AB355" s="505">
        <f>penilaian!AA350</f>
        <v>0</v>
      </c>
      <c r="AC355" s="519">
        <f>penilaian!AB350</f>
        <v>0</v>
      </c>
      <c r="AD355" s="505">
        <f>penilaian!AC350</f>
        <v>0</v>
      </c>
      <c r="AE355" s="505">
        <f>penilaian!AD350</f>
        <v>0</v>
      </c>
      <c r="AF355" s="505">
        <f>penilaian!AE350</f>
        <v>0</v>
      </c>
      <c r="AG355" s="519">
        <f>penilaian!AF350</f>
        <v>0</v>
      </c>
      <c r="AH355" s="519">
        <f>penilaian!AG350</f>
        <v>0</v>
      </c>
      <c r="AI355" s="517">
        <f>penilaian!AH350</f>
        <v>0</v>
      </c>
      <c r="AJ355" s="520">
        <f>penilaian!AI350</f>
        <v>0</v>
      </c>
      <c r="AK355" s="517">
        <f>penilaian!AJ350</f>
        <v>0</v>
      </c>
      <c r="AL355" s="517">
        <f>penilaian!AK350</f>
        <v>0</v>
      </c>
      <c r="AM355" s="517">
        <f>penilaian!AL350</f>
        <v>0</v>
      </c>
      <c r="AN355" s="517">
        <f>penilaian!AM350</f>
        <v>15000</v>
      </c>
      <c r="AO355" s="517">
        <f>penilaian!AN350</f>
        <v>495000</v>
      </c>
      <c r="AP355" s="517">
        <f>penilaian!AO350</f>
        <v>0</v>
      </c>
      <c r="AQ355" s="521">
        <f>penilaian!AP350</f>
        <v>0</v>
      </c>
      <c r="AR355" s="517">
        <f>penilaian!AQ350</f>
        <v>0</v>
      </c>
      <c r="AS355" s="517">
        <f>penilaian!AR350</f>
        <v>0</v>
      </c>
      <c r="AT355" s="517">
        <f>penilaian!AS350</f>
        <v>0</v>
      </c>
      <c r="AU355" s="517">
        <f>penilaian!AT350</f>
        <v>0</v>
      </c>
      <c r="AV355" s="517">
        <f>penilaian!AU350</f>
        <v>0</v>
      </c>
      <c r="AW355" s="521">
        <f>penilaian!AV350</f>
        <v>0</v>
      </c>
      <c r="AX355" s="521">
        <f>penilaian!AW350</f>
        <v>0</v>
      </c>
    </row>
    <row r="356" spans="2:50" ht="15.75">
      <c r="B356" s="157">
        <f>penilaian!A351</f>
        <v>0</v>
      </c>
      <c r="C356" s="172">
        <f>penilaian!B351</f>
        <v>0</v>
      </c>
      <c r="D356" s="492">
        <f>penilaian!C351</f>
        <v>0</v>
      </c>
      <c r="E356" s="172">
        <f>penilaian!D351</f>
        <v>0</v>
      </c>
      <c r="F356" s="171">
        <f>penilaian!E351</f>
        <v>0</v>
      </c>
      <c r="G356" s="205">
        <f>penilaian!F351</f>
        <v>0</v>
      </c>
      <c r="H356" s="61">
        <f>penilaian!G351</f>
        <v>0</v>
      </c>
      <c r="I356" s="61">
        <f>penilaian!H351</f>
        <v>0</v>
      </c>
      <c r="J356" s="202">
        <f>penilaian!I351</f>
        <v>0</v>
      </c>
      <c r="K356" s="157">
        <f>penilaian!J351</f>
        <v>0</v>
      </c>
      <c r="L356" s="182">
        <f>penilaian!K351</f>
        <v>0</v>
      </c>
      <c r="M356" s="186">
        <f>penilaian!L351</f>
        <v>0</v>
      </c>
      <c r="N356" s="187">
        <f>penilaian!M351</f>
        <v>0</v>
      </c>
      <c r="O356" s="61">
        <f>penilaian!N351</f>
        <v>0</v>
      </c>
      <c r="P356" s="183">
        <f>penilaian!O351</f>
        <v>0</v>
      </c>
      <c r="Q356" s="516">
        <f>penilaian!P351</f>
        <v>0</v>
      </c>
      <c r="R356" s="516">
        <f>penilaian!Q351</f>
        <v>0</v>
      </c>
      <c r="S356" s="505">
        <f>penilaian!R351</f>
        <v>0</v>
      </c>
      <c r="T356" s="505">
        <f>penilaian!S351</f>
        <v>0</v>
      </c>
      <c r="U356" s="505">
        <f>penilaian!T351</f>
        <v>0</v>
      </c>
      <c r="V356" s="503">
        <f>penilaian!U351</f>
        <v>3</v>
      </c>
      <c r="W356" s="505" t="str">
        <f>penilaian!V351</f>
        <v>Kunyit</v>
      </c>
      <c r="X356" s="505">
        <f>penilaian!W351</f>
        <v>0</v>
      </c>
      <c r="Y356" s="505">
        <f>penilaian!X351</f>
        <v>0</v>
      </c>
      <c r="Z356" s="505">
        <f>penilaian!Y351</f>
        <v>0</v>
      </c>
      <c r="AA356" s="505" t="str">
        <f>penilaian!Z351</f>
        <v>22 Rumpun</v>
      </c>
      <c r="AB356" s="505">
        <f>penilaian!AA351</f>
        <v>0</v>
      </c>
      <c r="AC356" s="519">
        <f>penilaian!AB351</f>
        <v>0</v>
      </c>
      <c r="AD356" s="505">
        <f>penilaian!AC351</f>
        <v>0</v>
      </c>
      <c r="AE356" s="505">
        <f>penilaian!AD351</f>
        <v>0</v>
      </c>
      <c r="AF356" s="505">
        <f>penilaian!AE351</f>
        <v>0</v>
      </c>
      <c r="AG356" s="519">
        <f>penilaian!AF351</f>
        <v>0</v>
      </c>
      <c r="AH356" s="519">
        <f>penilaian!AG351</f>
        <v>0</v>
      </c>
      <c r="AI356" s="517">
        <f>penilaian!AH351</f>
        <v>0</v>
      </c>
      <c r="AJ356" s="520">
        <f>penilaian!AI351</f>
        <v>0</v>
      </c>
      <c r="AK356" s="517">
        <f>penilaian!AJ351</f>
        <v>0</v>
      </c>
      <c r="AL356" s="517">
        <f>penilaian!AK351</f>
        <v>0</v>
      </c>
      <c r="AM356" s="517">
        <f>penilaian!AL351</f>
        <v>0</v>
      </c>
      <c r="AN356" s="517">
        <f>penilaian!AM351</f>
        <v>0</v>
      </c>
      <c r="AO356" s="517">
        <f>penilaian!AN351</f>
        <v>0</v>
      </c>
      <c r="AP356" s="517">
        <f>penilaian!AO351</f>
        <v>0</v>
      </c>
      <c r="AQ356" s="521">
        <f>penilaian!AP351</f>
        <v>0</v>
      </c>
      <c r="AR356" s="517">
        <f>penilaian!AQ351</f>
        <v>0</v>
      </c>
      <c r="AS356" s="517">
        <f>penilaian!AR351</f>
        <v>0</v>
      </c>
      <c r="AT356" s="517">
        <f>penilaian!AS351</f>
        <v>0</v>
      </c>
      <c r="AU356" s="517">
        <f>penilaian!AT351</f>
        <v>0</v>
      </c>
      <c r="AV356" s="517">
        <f>penilaian!AU351</f>
        <v>0</v>
      </c>
      <c r="AW356" s="521">
        <f>penilaian!AV351</f>
        <v>0</v>
      </c>
      <c r="AX356" s="521">
        <f>penilaian!AW351</f>
        <v>0</v>
      </c>
    </row>
    <row r="357" spans="2:50" ht="15.75">
      <c r="B357" s="157">
        <f>penilaian!A352</f>
        <v>0</v>
      </c>
      <c r="C357" s="172">
        <f>penilaian!B352</f>
        <v>0</v>
      </c>
      <c r="D357" s="492">
        <f>penilaian!C352</f>
        <v>0</v>
      </c>
      <c r="E357" s="172">
        <f>penilaian!D352</f>
        <v>0</v>
      </c>
      <c r="F357" s="171">
        <f>penilaian!E352</f>
        <v>0</v>
      </c>
      <c r="G357" s="205">
        <f>penilaian!F352</f>
        <v>0</v>
      </c>
      <c r="H357" s="61">
        <f>penilaian!G352</f>
        <v>0</v>
      </c>
      <c r="I357" s="61">
        <f>penilaian!H352</f>
        <v>0</v>
      </c>
      <c r="J357" s="202">
        <f>penilaian!I352</f>
        <v>0</v>
      </c>
      <c r="K357" s="157">
        <f>penilaian!J352</f>
        <v>0</v>
      </c>
      <c r="L357" s="182">
        <f>penilaian!K352</f>
        <v>0</v>
      </c>
      <c r="M357" s="186">
        <f>penilaian!L352</f>
        <v>0</v>
      </c>
      <c r="N357" s="187">
        <f>penilaian!M352</f>
        <v>0</v>
      </c>
      <c r="O357" s="61">
        <f>penilaian!N352</f>
        <v>0</v>
      </c>
      <c r="P357" s="183">
        <f>penilaian!O352</f>
        <v>0</v>
      </c>
      <c r="Q357" s="516">
        <f>penilaian!P352</f>
        <v>0</v>
      </c>
      <c r="R357" s="516">
        <f>penilaian!Q352</f>
        <v>0</v>
      </c>
      <c r="S357" s="505">
        <f>penilaian!R352</f>
        <v>0</v>
      </c>
      <c r="T357" s="505">
        <f>penilaian!S352</f>
        <v>0</v>
      </c>
      <c r="U357" s="505">
        <f>penilaian!T352</f>
        <v>0</v>
      </c>
      <c r="V357" s="503">
        <f>penilaian!U352</f>
        <v>4</v>
      </c>
      <c r="W357" s="505" t="str">
        <f>penilaian!V352</f>
        <v>Mangga</v>
      </c>
      <c r="X357" s="505">
        <f>penilaian!W352</f>
        <v>2</v>
      </c>
      <c r="Y357" s="505">
        <f>penilaian!X352</f>
        <v>0</v>
      </c>
      <c r="Z357" s="505">
        <f>penilaian!Y352</f>
        <v>0</v>
      </c>
      <c r="AA357" s="505">
        <f>penilaian!Z352</f>
        <v>3</v>
      </c>
      <c r="AB357" s="505">
        <f>penilaian!AA352</f>
        <v>0</v>
      </c>
      <c r="AC357" s="519">
        <f>penilaian!AB352</f>
        <v>0</v>
      </c>
      <c r="AD357" s="505">
        <f>penilaian!AC352</f>
        <v>0</v>
      </c>
      <c r="AE357" s="505">
        <f>penilaian!AD352</f>
        <v>0</v>
      </c>
      <c r="AF357" s="505">
        <f>penilaian!AE352</f>
        <v>0</v>
      </c>
      <c r="AG357" s="519">
        <f>penilaian!AF352</f>
        <v>0</v>
      </c>
      <c r="AH357" s="519">
        <f>penilaian!AG352</f>
        <v>0</v>
      </c>
      <c r="AI357" s="517">
        <f>penilaian!AH352</f>
        <v>0</v>
      </c>
      <c r="AJ357" s="520">
        <f>penilaian!AI352</f>
        <v>0</v>
      </c>
      <c r="AK357" s="517">
        <f>penilaian!AJ352</f>
        <v>0</v>
      </c>
      <c r="AL357" s="517">
        <f>penilaian!AK352</f>
        <v>0</v>
      </c>
      <c r="AM357" s="517">
        <f>penilaian!AL352</f>
        <v>0</v>
      </c>
      <c r="AN357" s="517">
        <f>penilaian!AM352</f>
        <v>350000</v>
      </c>
      <c r="AO357" s="517">
        <f>penilaian!AN352</f>
        <v>700000</v>
      </c>
      <c r="AP357" s="517">
        <f>penilaian!AO352</f>
        <v>0</v>
      </c>
      <c r="AQ357" s="521">
        <f>penilaian!AP352</f>
        <v>0</v>
      </c>
      <c r="AR357" s="517">
        <f>penilaian!AQ352</f>
        <v>0</v>
      </c>
      <c r="AS357" s="517">
        <f>penilaian!AR352</f>
        <v>0</v>
      </c>
      <c r="AT357" s="517">
        <f>penilaian!AS352</f>
        <v>0</v>
      </c>
      <c r="AU357" s="517">
        <f>penilaian!AT352</f>
        <v>0</v>
      </c>
      <c r="AV357" s="517">
        <f>penilaian!AU352</f>
        <v>0</v>
      </c>
      <c r="AW357" s="521">
        <f>penilaian!AV352</f>
        <v>0</v>
      </c>
      <c r="AX357" s="521">
        <f>penilaian!AW352</f>
        <v>0</v>
      </c>
    </row>
    <row r="358" spans="2:50" ht="15.75">
      <c r="B358" s="157">
        <f>penilaian!A353</f>
        <v>0</v>
      </c>
      <c r="C358" s="172">
        <f>penilaian!B353</f>
        <v>0</v>
      </c>
      <c r="D358" s="492">
        <f>penilaian!C353</f>
        <v>0</v>
      </c>
      <c r="E358" s="172">
        <f>penilaian!D353</f>
        <v>0</v>
      </c>
      <c r="F358" s="171">
        <f>penilaian!E353</f>
        <v>0</v>
      </c>
      <c r="G358" s="205">
        <f>penilaian!F353</f>
        <v>0</v>
      </c>
      <c r="H358" s="61">
        <f>penilaian!G353</f>
        <v>0</v>
      </c>
      <c r="I358" s="61">
        <f>penilaian!H353</f>
        <v>0</v>
      </c>
      <c r="J358" s="202">
        <f>penilaian!I353</f>
        <v>0</v>
      </c>
      <c r="K358" s="157">
        <f>penilaian!J353</f>
        <v>0</v>
      </c>
      <c r="L358" s="182">
        <f>penilaian!K353</f>
        <v>0</v>
      </c>
      <c r="M358" s="186">
        <f>penilaian!L353</f>
        <v>0</v>
      </c>
      <c r="N358" s="187">
        <f>penilaian!M353</f>
        <v>0</v>
      </c>
      <c r="O358" s="61">
        <f>penilaian!N353</f>
        <v>0</v>
      </c>
      <c r="P358" s="183">
        <f>penilaian!O353</f>
        <v>0</v>
      </c>
      <c r="Q358" s="516">
        <f>penilaian!P353</f>
        <v>0</v>
      </c>
      <c r="R358" s="516">
        <f>penilaian!Q353</f>
        <v>0</v>
      </c>
      <c r="S358" s="505">
        <f>penilaian!R353</f>
        <v>0</v>
      </c>
      <c r="T358" s="505">
        <f>penilaian!S353</f>
        <v>0</v>
      </c>
      <c r="U358" s="505">
        <f>penilaian!T353</f>
        <v>0</v>
      </c>
      <c r="V358" s="503">
        <f>penilaian!U353</f>
        <v>0</v>
      </c>
      <c r="W358" s="505" t="str">
        <f>penilaian!V353</f>
        <v>Mangga</v>
      </c>
      <c r="X358" s="505">
        <f>penilaian!W353</f>
        <v>0</v>
      </c>
      <c r="Y358" s="505">
        <f>penilaian!X353</f>
        <v>1</v>
      </c>
      <c r="Z358" s="505">
        <f>penilaian!Y353</f>
        <v>0</v>
      </c>
      <c r="AA358" s="505">
        <f>penilaian!Z353</f>
        <v>0</v>
      </c>
      <c r="AB358" s="505">
        <f>penilaian!AA353</f>
        <v>0</v>
      </c>
      <c r="AC358" s="519">
        <f>penilaian!AB353</f>
        <v>0</v>
      </c>
      <c r="AD358" s="505">
        <f>penilaian!AC353</f>
        <v>0</v>
      </c>
      <c r="AE358" s="505">
        <f>penilaian!AD353</f>
        <v>0</v>
      </c>
      <c r="AF358" s="505">
        <f>penilaian!AE353</f>
        <v>0</v>
      </c>
      <c r="AG358" s="519">
        <f>penilaian!AF353</f>
        <v>0</v>
      </c>
      <c r="AH358" s="519">
        <f>penilaian!AG353</f>
        <v>0</v>
      </c>
      <c r="AI358" s="517">
        <f>penilaian!AH353</f>
        <v>0</v>
      </c>
      <c r="AJ358" s="520">
        <f>penilaian!AI353</f>
        <v>0</v>
      </c>
      <c r="AK358" s="517">
        <f>penilaian!AJ353</f>
        <v>0</v>
      </c>
      <c r="AL358" s="517">
        <f>penilaian!AK353</f>
        <v>0</v>
      </c>
      <c r="AM358" s="517">
        <f>penilaian!AL353</f>
        <v>0</v>
      </c>
      <c r="AN358" s="517">
        <f>penilaian!AM353</f>
        <v>231000</v>
      </c>
      <c r="AO358" s="517">
        <f>penilaian!AN353</f>
        <v>231000</v>
      </c>
      <c r="AP358" s="517">
        <f>penilaian!AO353</f>
        <v>0</v>
      </c>
      <c r="AQ358" s="521">
        <f>penilaian!AP353</f>
        <v>0</v>
      </c>
      <c r="AR358" s="517">
        <f>penilaian!AQ353</f>
        <v>0</v>
      </c>
      <c r="AS358" s="517">
        <f>penilaian!AR353</f>
        <v>0</v>
      </c>
      <c r="AT358" s="517">
        <f>penilaian!AS353</f>
        <v>0</v>
      </c>
      <c r="AU358" s="517">
        <f>penilaian!AT353</f>
        <v>0</v>
      </c>
      <c r="AV358" s="517">
        <f>penilaian!AU353</f>
        <v>0</v>
      </c>
      <c r="AW358" s="521">
        <f>penilaian!AV353</f>
        <v>0</v>
      </c>
      <c r="AX358" s="521">
        <f>penilaian!AW353</f>
        <v>0</v>
      </c>
    </row>
    <row r="359" spans="2:50" ht="15.75">
      <c r="B359" s="157">
        <f>penilaian!A354</f>
        <v>0</v>
      </c>
      <c r="C359" s="172">
        <f>penilaian!B354</f>
        <v>0</v>
      </c>
      <c r="D359" s="492">
        <f>penilaian!C354</f>
        <v>0</v>
      </c>
      <c r="E359" s="172">
        <f>penilaian!D354</f>
        <v>0</v>
      </c>
      <c r="F359" s="171">
        <f>penilaian!E354</f>
        <v>0</v>
      </c>
      <c r="G359" s="205">
        <f>penilaian!F354</f>
        <v>0</v>
      </c>
      <c r="H359" s="61">
        <f>penilaian!G354</f>
        <v>0</v>
      </c>
      <c r="I359" s="61">
        <f>penilaian!H354</f>
        <v>0</v>
      </c>
      <c r="J359" s="202">
        <f>penilaian!I354</f>
        <v>0</v>
      </c>
      <c r="K359" s="157">
        <f>penilaian!J354</f>
        <v>0</v>
      </c>
      <c r="L359" s="182">
        <f>penilaian!K354</f>
        <v>0</v>
      </c>
      <c r="M359" s="186">
        <f>penilaian!L354</f>
        <v>0</v>
      </c>
      <c r="N359" s="187">
        <f>penilaian!M354</f>
        <v>0</v>
      </c>
      <c r="O359" s="61">
        <f>penilaian!N354</f>
        <v>0</v>
      </c>
      <c r="P359" s="183">
        <f>penilaian!O354</f>
        <v>0</v>
      </c>
      <c r="Q359" s="516">
        <f>penilaian!P354</f>
        <v>0</v>
      </c>
      <c r="R359" s="516">
        <f>penilaian!Q354</f>
        <v>0</v>
      </c>
      <c r="S359" s="505">
        <f>penilaian!R354</f>
        <v>0</v>
      </c>
      <c r="T359" s="505">
        <f>penilaian!S354</f>
        <v>0</v>
      </c>
      <c r="U359" s="505">
        <f>penilaian!T354</f>
        <v>0</v>
      </c>
      <c r="V359" s="503">
        <f>penilaian!U354</f>
        <v>5</v>
      </c>
      <c r="W359" s="505" t="str">
        <f>penilaian!V354</f>
        <v>Jambu Biji</v>
      </c>
      <c r="X359" s="505">
        <f>penilaian!W354</f>
        <v>0</v>
      </c>
      <c r="Y359" s="505">
        <f>penilaian!X354</f>
        <v>10</v>
      </c>
      <c r="Z359" s="505">
        <f>penilaian!Y354</f>
        <v>0</v>
      </c>
      <c r="AA359" s="505">
        <f>penilaian!Z354</f>
        <v>10</v>
      </c>
      <c r="AB359" s="505">
        <f>penilaian!AA354</f>
        <v>0</v>
      </c>
      <c r="AC359" s="519">
        <f>penilaian!AB354</f>
        <v>0</v>
      </c>
      <c r="AD359" s="505">
        <f>penilaian!AC354</f>
        <v>0</v>
      </c>
      <c r="AE359" s="505">
        <f>penilaian!AD354</f>
        <v>0</v>
      </c>
      <c r="AF359" s="505">
        <f>penilaian!AE354</f>
        <v>0</v>
      </c>
      <c r="AG359" s="519">
        <f>penilaian!AF354</f>
        <v>0</v>
      </c>
      <c r="AH359" s="519">
        <f>penilaian!AG354</f>
        <v>0</v>
      </c>
      <c r="AI359" s="517">
        <f>penilaian!AH354</f>
        <v>0</v>
      </c>
      <c r="AJ359" s="520">
        <f>penilaian!AI354</f>
        <v>0</v>
      </c>
      <c r="AK359" s="517">
        <f>penilaian!AJ354</f>
        <v>0</v>
      </c>
      <c r="AL359" s="517">
        <f>penilaian!AK354</f>
        <v>0</v>
      </c>
      <c r="AM359" s="517">
        <f>penilaian!AL354</f>
        <v>0</v>
      </c>
      <c r="AN359" s="517">
        <f>penilaian!AM354</f>
        <v>82500</v>
      </c>
      <c r="AO359" s="517">
        <f>penilaian!AN354</f>
        <v>825000</v>
      </c>
      <c r="AP359" s="517">
        <f>penilaian!AO354</f>
        <v>0</v>
      </c>
      <c r="AQ359" s="521">
        <f>penilaian!AP354</f>
        <v>0</v>
      </c>
      <c r="AR359" s="517">
        <f>penilaian!AQ354</f>
        <v>0</v>
      </c>
      <c r="AS359" s="517">
        <f>penilaian!AR354</f>
        <v>0</v>
      </c>
      <c r="AT359" s="517">
        <f>penilaian!AS354</f>
        <v>0</v>
      </c>
      <c r="AU359" s="517">
        <f>penilaian!AT354</f>
        <v>0</v>
      </c>
      <c r="AV359" s="517">
        <f>penilaian!AU354</f>
        <v>0</v>
      </c>
      <c r="AW359" s="521">
        <f>penilaian!AV354</f>
        <v>0</v>
      </c>
      <c r="AX359" s="521">
        <f>penilaian!AW354</f>
        <v>0</v>
      </c>
    </row>
    <row r="360" spans="2:50" ht="15.75">
      <c r="B360" s="157">
        <f>penilaian!A355</f>
        <v>0</v>
      </c>
      <c r="C360" s="172">
        <f>penilaian!B355</f>
        <v>0</v>
      </c>
      <c r="D360" s="492">
        <f>penilaian!C355</f>
        <v>0</v>
      </c>
      <c r="E360" s="172">
        <f>penilaian!D355</f>
        <v>0</v>
      </c>
      <c r="F360" s="171">
        <f>penilaian!E355</f>
        <v>0</v>
      </c>
      <c r="G360" s="205">
        <f>penilaian!F355</f>
        <v>0</v>
      </c>
      <c r="H360" s="61">
        <f>penilaian!G355</f>
        <v>0</v>
      </c>
      <c r="I360" s="61">
        <f>penilaian!H355</f>
        <v>0</v>
      </c>
      <c r="J360" s="202">
        <f>penilaian!I355</f>
        <v>0</v>
      </c>
      <c r="K360" s="157">
        <f>penilaian!J355</f>
        <v>0</v>
      </c>
      <c r="L360" s="182">
        <f>penilaian!K355</f>
        <v>0</v>
      </c>
      <c r="M360" s="186">
        <f>penilaian!L355</f>
        <v>0</v>
      </c>
      <c r="N360" s="187">
        <f>penilaian!M355</f>
        <v>0</v>
      </c>
      <c r="O360" s="61">
        <f>penilaian!N355</f>
        <v>0</v>
      </c>
      <c r="P360" s="183">
        <f>penilaian!O355</f>
        <v>0</v>
      </c>
      <c r="Q360" s="516">
        <f>penilaian!P355</f>
        <v>0</v>
      </c>
      <c r="R360" s="516">
        <f>penilaian!Q355</f>
        <v>0</v>
      </c>
      <c r="S360" s="505">
        <f>penilaian!R355</f>
        <v>0</v>
      </c>
      <c r="T360" s="505">
        <f>penilaian!S355</f>
        <v>0</v>
      </c>
      <c r="U360" s="505">
        <f>penilaian!T355</f>
        <v>0</v>
      </c>
      <c r="V360" s="503">
        <f>penilaian!U355</f>
        <v>6</v>
      </c>
      <c r="W360" s="505" t="str">
        <f>penilaian!V355</f>
        <v>Cakra Cikri</v>
      </c>
      <c r="X360" s="505">
        <f>penilaian!W355</f>
        <v>0</v>
      </c>
      <c r="Y360" s="505">
        <f>penilaian!X355</f>
        <v>5</v>
      </c>
      <c r="Z360" s="505">
        <f>penilaian!Y355</f>
        <v>0</v>
      </c>
      <c r="AA360" s="505">
        <f>penilaian!Z355</f>
        <v>55</v>
      </c>
      <c r="AB360" s="505">
        <f>penilaian!AA355</f>
        <v>0</v>
      </c>
      <c r="AC360" s="519">
        <f>penilaian!AB355</f>
        <v>0</v>
      </c>
      <c r="AD360" s="505">
        <f>penilaian!AC355</f>
        <v>0</v>
      </c>
      <c r="AE360" s="505">
        <f>penilaian!AD355</f>
        <v>0</v>
      </c>
      <c r="AF360" s="505">
        <f>penilaian!AE355</f>
        <v>0</v>
      </c>
      <c r="AG360" s="519">
        <f>penilaian!AF355</f>
        <v>0</v>
      </c>
      <c r="AH360" s="519">
        <f>penilaian!AG355</f>
        <v>0</v>
      </c>
      <c r="AI360" s="517">
        <f>penilaian!AH355</f>
        <v>0</v>
      </c>
      <c r="AJ360" s="520">
        <f>penilaian!AI355</f>
        <v>0</v>
      </c>
      <c r="AK360" s="517">
        <f>penilaian!AJ355</f>
        <v>0</v>
      </c>
      <c r="AL360" s="517">
        <f>penilaian!AK355</f>
        <v>0</v>
      </c>
      <c r="AM360" s="517">
        <f>penilaian!AL355</f>
        <v>0</v>
      </c>
      <c r="AN360" s="517">
        <f>penilaian!AM355</f>
        <v>350</v>
      </c>
      <c r="AO360" s="517">
        <f>penilaian!AN355</f>
        <v>1750</v>
      </c>
      <c r="AP360" s="517">
        <f>penilaian!AO355</f>
        <v>0</v>
      </c>
      <c r="AQ360" s="521">
        <f>penilaian!AP355</f>
        <v>0</v>
      </c>
      <c r="AR360" s="517">
        <f>penilaian!AQ355</f>
        <v>0</v>
      </c>
      <c r="AS360" s="517">
        <f>penilaian!AR355</f>
        <v>0</v>
      </c>
      <c r="AT360" s="517">
        <f>penilaian!AS355</f>
        <v>0</v>
      </c>
      <c r="AU360" s="517">
        <f>penilaian!AT355</f>
        <v>0</v>
      </c>
      <c r="AV360" s="517">
        <f>penilaian!AU355</f>
        <v>0</v>
      </c>
      <c r="AW360" s="521">
        <f>penilaian!AV355</f>
        <v>0</v>
      </c>
      <c r="AX360" s="521">
        <f>penilaian!AW355</f>
        <v>0</v>
      </c>
    </row>
    <row r="361" spans="2:50" ht="15.75">
      <c r="B361" s="157">
        <f>penilaian!A356</f>
        <v>0</v>
      </c>
      <c r="C361" s="172">
        <f>penilaian!B356</f>
        <v>0</v>
      </c>
      <c r="D361" s="492">
        <f>penilaian!C356</f>
        <v>0</v>
      </c>
      <c r="E361" s="172">
        <f>penilaian!D356</f>
        <v>0</v>
      </c>
      <c r="F361" s="171">
        <f>penilaian!E356</f>
        <v>0</v>
      </c>
      <c r="G361" s="205">
        <f>penilaian!F356</f>
        <v>0</v>
      </c>
      <c r="H361" s="61">
        <f>penilaian!G356</f>
        <v>0</v>
      </c>
      <c r="I361" s="61">
        <f>penilaian!H356</f>
        <v>0</v>
      </c>
      <c r="J361" s="202">
        <f>penilaian!I356</f>
        <v>0</v>
      </c>
      <c r="K361" s="157">
        <f>penilaian!J356</f>
        <v>0</v>
      </c>
      <c r="L361" s="182">
        <f>penilaian!K356</f>
        <v>0</v>
      </c>
      <c r="M361" s="186">
        <f>penilaian!L356</f>
        <v>0</v>
      </c>
      <c r="N361" s="187">
        <f>penilaian!M356</f>
        <v>0</v>
      </c>
      <c r="O361" s="61">
        <f>penilaian!N356</f>
        <v>0</v>
      </c>
      <c r="P361" s="183">
        <f>penilaian!O356</f>
        <v>0</v>
      </c>
      <c r="Q361" s="516">
        <f>penilaian!P356</f>
        <v>0</v>
      </c>
      <c r="R361" s="516">
        <f>penilaian!Q356</f>
        <v>0</v>
      </c>
      <c r="S361" s="505">
        <f>penilaian!R356</f>
        <v>0</v>
      </c>
      <c r="T361" s="505">
        <f>penilaian!S356</f>
        <v>0</v>
      </c>
      <c r="U361" s="505">
        <f>penilaian!T356</f>
        <v>0</v>
      </c>
      <c r="V361" s="503">
        <f>penilaian!U356</f>
        <v>0</v>
      </c>
      <c r="W361" s="505" t="str">
        <f>penilaian!V356</f>
        <v>Cakra Cikri</v>
      </c>
      <c r="X361" s="505">
        <f>penilaian!W356</f>
        <v>0</v>
      </c>
      <c r="Y361" s="505">
        <f>penilaian!X356</f>
        <v>0</v>
      </c>
      <c r="Z361" s="505">
        <f>penilaian!Y356</f>
        <v>50</v>
      </c>
      <c r="AA361" s="505">
        <f>penilaian!Z356</f>
        <v>0</v>
      </c>
      <c r="AB361" s="505">
        <f>penilaian!AA356</f>
        <v>0</v>
      </c>
      <c r="AC361" s="519">
        <f>penilaian!AB356</f>
        <v>0</v>
      </c>
      <c r="AD361" s="505">
        <f>penilaian!AC356</f>
        <v>0</v>
      </c>
      <c r="AE361" s="505">
        <f>penilaian!AD356</f>
        <v>0</v>
      </c>
      <c r="AF361" s="505">
        <f>penilaian!AE356</f>
        <v>0</v>
      </c>
      <c r="AG361" s="519">
        <f>penilaian!AF356</f>
        <v>0</v>
      </c>
      <c r="AH361" s="519">
        <f>penilaian!AG356</f>
        <v>0</v>
      </c>
      <c r="AI361" s="517">
        <f>penilaian!AH356</f>
        <v>0</v>
      </c>
      <c r="AJ361" s="520">
        <f>penilaian!AI356</f>
        <v>0</v>
      </c>
      <c r="AK361" s="517">
        <f>penilaian!AJ356</f>
        <v>0</v>
      </c>
      <c r="AL361" s="517">
        <f>penilaian!AK356</f>
        <v>0</v>
      </c>
      <c r="AM361" s="517">
        <f>penilaian!AL356</f>
        <v>0</v>
      </c>
      <c r="AN361" s="517">
        <f>penilaian!AM356</f>
        <v>275</v>
      </c>
      <c r="AO361" s="517">
        <f>penilaian!AN356</f>
        <v>13750</v>
      </c>
      <c r="AP361" s="517">
        <f>penilaian!AO356</f>
        <v>0</v>
      </c>
      <c r="AQ361" s="521">
        <f>penilaian!AP356</f>
        <v>0</v>
      </c>
      <c r="AR361" s="517">
        <f>penilaian!AQ356</f>
        <v>0</v>
      </c>
      <c r="AS361" s="517">
        <f>penilaian!AR356</f>
        <v>0</v>
      </c>
      <c r="AT361" s="517">
        <f>penilaian!AS356</f>
        <v>0</v>
      </c>
      <c r="AU361" s="517">
        <f>penilaian!AT356</f>
        <v>0</v>
      </c>
      <c r="AV361" s="517">
        <f>penilaian!AU356</f>
        <v>0</v>
      </c>
      <c r="AW361" s="521">
        <f>penilaian!AV356</f>
        <v>0</v>
      </c>
      <c r="AX361" s="521">
        <f>penilaian!AW356</f>
        <v>0</v>
      </c>
    </row>
    <row r="362" spans="2:50" ht="15.75">
      <c r="B362" s="157">
        <f>penilaian!A357</f>
        <v>0</v>
      </c>
      <c r="C362" s="172">
        <f>penilaian!B357</f>
        <v>0</v>
      </c>
      <c r="D362" s="492">
        <f>penilaian!C357</f>
        <v>0</v>
      </c>
      <c r="E362" s="172">
        <f>penilaian!D357</f>
        <v>0</v>
      </c>
      <c r="F362" s="171">
        <f>penilaian!E357</f>
        <v>0</v>
      </c>
      <c r="G362" s="205">
        <f>penilaian!F357</f>
        <v>0</v>
      </c>
      <c r="H362" s="61">
        <f>penilaian!G357</f>
        <v>0</v>
      </c>
      <c r="I362" s="61">
        <f>penilaian!H357</f>
        <v>0</v>
      </c>
      <c r="J362" s="202">
        <f>penilaian!I357</f>
        <v>0</v>
      </c>
      <c r="K362" s="157">
        <f>penilaian!J357</f>
        <v>0</v>
      </c>
      <c r="L362" s="182">
        <f>penilaian!K357</f>
        <v>0</v>
      </c>
      <c r="M362" s="186">
        <f>penilaian!L357</f>
        <v>0</v>
      </c>
      <c r="N362" s="187">
        <f>penilaian!M357</f>
        <v>0</v>
      </c>
      <c r="O362" s="61">
        <f>penilaian!N357</f>
        <v>0</v>
      </c>
      <c r="P362" s="183">
        <f>penilaian!O357</f>
        <v>0</v>
      </c>
      <c r="Q362" s="516">
        <f>penilaian!P357</f>
        <v>0</v>
      </c>
      <c r="R362" s="516">
        <f>penilaian!Q357</f>
        <v>0</v>
      </c>
      <c r="S362" s="505">
        <f>penilaian!R357</f>
        <v>0</v>
      </c>
      <c r="T362" s="505">
        <f>penilaian!S357</f>
        <v>0</v>
      </c>
      <c r="U362" s="505">
        <f>penilaian!T357</f>
        <v>0</v>
      </c>
      <c r="V362" s="503">
        <f>penilaian!U357</f>
        <v>7</v>
      </c>
      <c r="W362" s="505" t="str">
        <f>penilaian!V357</f>
        <v>Talas</v>
      </c>
      <c r="X362" s="505">
        <f>penilaian!W357</f>
        <v>0</v>
      </c>
      <c r="Y362" s="505">
        <f>penilaian!X357</f>
        <v>0</v>
      </c>
      <c r="Z362" s="505">
        <f>penilaian!Y357</f>
        <v>0</v>
      </c>
      <c r="AA362" s="505">
        <f>penilaian!Z357</f>
        <v>50</v>
      </c>
      <c r="AB362" s="505">
        <f>penilaian!AA357</f>
        <v>0</v>
      </c>
      <c r="AC362" s="519">
        <f>penilaian!AB357</f>
        <v>0</v>
      </c>
      <c r="AD362" s="505">
        <f>penilaian!AC357</f>
        <v>0</v>
      </c>
      <c r="AE362" s="505">
        <f>penilaian!AD357</f>
        <v>0</v>
      </c>
      <c r="AF362" s="505">
        <f>penilaian!AE357</f>
        <v>0</v>
      </c>
      <c r="AG362" s="519">
        <f>penilaian!AF357</f>
        <v>0</v>
      </c>
      <c r="AH362" s="519">
        <f>penilaian!AG357</f>
        <v>0</v>
      </c>
      <c r="AI362" s="517">
        <f>penilaian!AH357</f>
        <v>0</v>
      </c>
      <c r="AJ362" s="520">
        <f>penilaian!AI357</f>
        <v>0</v>
      </c>
      <c r="AK362" s="517">
        <f>penilaian!AJ357</f>
        <v>0</v>
      </c>
      <c r="AL362" s="517">
        <f>penilaian!AK357</f>
        <v>0</v>
      </c>
      <c r="AM362" s="517">
        <f>penilaian!AL357</f>
        <v>0</v>
      </c>
      <c r="AN362" s="517">
        <f>penilaian!AM357</f>
        <v>0</v>
      </c>
      <c r="AO362" s="517">
        <f>penilaian!AN357</f>
        <v>0</v>
      </c>
      <c r="AP362" s="517">
        <f>penilaian!AO357</f>
        <v>0</v>
      </c>
      <c r="AQ362" s="521">
        <f>penilaian!AP357</f>
        <v>0</v>
      </c>
      <c r="AR362" s="517">
        <f>penilaian!AQ357</f>
        <v>0</v>
      </c>
      <c r="AS362" s="517">
        <f>penilaian!AR357</f>
        <v>0</v>
      </c>
      <c r="AT362" s="517">
        <f>penilaian!AS357</f>
        <v>0</v>
      </c>
      <c r="AU362" s="517">
        <f>penilaian!AT357</f>
        <v>0</v>
      </c>
      <c r="AV362" s="517">
        <f>penilaian!AU357</f>
        <v>0</v>
      </c>
      <c r="AW362" s="521">
        <f>penilaian!AV357</f>
        <v>0</v>
      </c>
      <c r="AX362" s="521">
        <f>penilaian!AW357</f>
        <v>0</v>
      </c>
    </row>
    <row r="363" spans="2:50" ht="15.75">
      <c r="B363" s="157">
        <f>penilaian!A358</f>
        <v>0</v>
      </c>
      <c r="C363" s="172">
        <f>penilaian!B358</f>
        <v>0</v>
      </c>
      <c r="D363" s="492">
        <f>penilaian!C358</f>
        <v>0</v>
      </c>
      <c r="E363" s="172">
        <f>penilaian!D358</f>
        <v>0</v>
      </c>
      <c r="F363" s="171">
        <f>penilaian!E358</f>
        <v>0</v>
      </c>
      <c r="G363" s="205">
        <f>penilaian!F358</f>
        <v>0</v>
      </c>
      <c r="H363" s="61">
        <f>penilaian!G358</f>
        <v>0</v>
      </c>
      <c r="I363" s="61">
        <f>penilaian!H358</f>
        <v>0</v>
      </c>
      <c r="J363" s="202">
        <f>penilaian!I358</f>
        <v>0</v>
      </c>
      <c r="K363" s="157">
        <f>penilaian!J358</f>
        <v>0</v>
      </c>
      <c r="L363" s="182">
        <f>penilaian!K358</f>
        <v>0</v>
      </c>
      <c r="M363" s="186">
        <f>penilaian!L358</f>
        <v>0</v>
      </c>
      <c r="N363" s="187">
        <f>penilaian!M358</f>
        <v>0</v>
      </c>
      <c r="O363" s="61">
        <f>penilaian!N358</f>
        <v>0</v>
      </c>
      <c r="P363" s="183">
        <f>penilaian!O358</f>
        <v>0</v>
      </c>
      <c r="Q363" s="516">
        <f>penilaian!P358</f>
        <v>0</v>
      </c>
      <c r="R363" s="516">
        <f>penilaian!Q358</f>
        <v>0</v>
      </c>
      <c r="S363" s="505">
        <f>penilaian!R358</f>
        <v>0</v>
      </c>
      <c r="T363" s="505">
        <f>penilaian!S358</f>
        <v>0</v>
      </c>
      <c r="U363" s="505">
        <f>penilaian!T358</f>
        <v>0</v>
      </c>
      <c r="V363" s="503">
        <f>penilaian!U358</f>
        <v>8</v>
      </c>
      <c r="W363" s="505" t="str">
        <f>penilaian!V358</f>
        <v>Singkong</v>
      </c>
      <c r="X363" s="505">
        <f>penilaian!W358</f>
        <v>0</v>
      </c>
      <c r="Y363" s="505">
        <f>penilaian!X358</f>
        <v>0</v>
      </c>
      <c r="Z363" s="505">
        <f>penilaian!Y358</f>
        <v>0</v>
      </c>
      <c r="AA363" s="505">
        <f>penilaian!Z358</f>
        <v>50</v>
      </c>
      <c r="AB363" s="505">
        <f>penilaian!AA358</f>
        <v>0</v>
      </c>
      <c r="AC363" s="519">
        <f>penilaian!AB358</f>
        <v>0</v>
      </c>
      <c r="AD363" s="505">
        <f>penilaian!AC358</f>
        <v>0</v>
      </c>
      <c r="AE363" s="505">
        <f>penilaian!AD358</f>
        <v>0</v>
      </c>
      <c r="AF363" s="505">
        <f>penilaian!AE358</f>
        <v>0</v>
      </c>
      <c r="AG363" s="519">
        <f>penilaian!AF358</f>
        <v>0</v>
      </c>
      <c r="AH363" s="519">
        <f>penilaian!AG358</f>
        <v>0</v>
      </c>
      <c r="AI363" s="517">
        <f>penilaian!AH358</f>
        <v>0</v>
      </c>
      <c r="AJ363" s="520">
        <f>penilaian!AI358</f>
        <v>0</v>
      </c>
      <c r="AK363" s="517">
        <f>penilaian!AJ358</f>
        <v>0</v>
      </c>
      <c r="AL363" s="517">
        <f>penilaian!AK358</f>
        <v>0</v>
      </c>
      <c r="AM363" s="517">
        <f>penilaian!AL358</f>
        <v>0</v>
      </c>
      <c r="AN363" s="517">
        <f>penilaian!AM358</f>
        <v>0</v>
      </c>
      <c r="AO363" s="517">
        <f>penilaian!AN358</f>
        <v>0</v>
      </c>
      <c r="AP363" s="517">
        <f>penilaian!AO358</f>
        <v>0</v>
      </c>
      <c r="AQ363" s="521">
        <f>penilaian!AP358</f>
        <v>0</v>
      </c>
      <c r="AR363" s="517">
        <f>penilaian!AQ358</f>
        <v>0</v>
      </c>
      <c r="AS363" s="517">
        <f>penilaian!AR358</f>
        <v>0</v>
      </c>
      <c r="AT363" s="517">
        <f>penilaian!AS358</f>
        <v>0</v>
      </c>
      <c r="AU363" s="517">
        <f>penilaian!AT358</f>
        <v>0</v>
      </c>
      <c r="AV363" s="517">
        <f>penilaian!AU358</f>
        <v>0</v>
      </c>
      <c r="AW363" s="521">
        <f>penilaian!AV358</f>
        <v>0</v>
      </c>
      <c r="AX363" s="521">
        <f>penilaian!AW358</f>
        <v>0</v>
      </c>
    </row>
    <row r="364" spans="2:50" ht="15.75">
      <c r="B364" s="157">
        <f>penilaian!A359</f>
        <v>0</v>
      </c>
      <c r="C364" s="172">
        <f>penilaian!B359</f>
        <v>0</v>
      </c>
      <c r="D364" s="492">
        <f>penilaian!C359</f>
        <v>0</v>
      </c>
      <c r="E364" s="172">
        <f>penilaian!D359</f>
        <v>0</v>
      </c>
      <c r="F364" s="171">
        <f>penilaian!E359</f>
        <v>0</v>
      </c>
      <c r="G364" s="205">
        <f>penilaian!F359</f>
        <v>0</v>
      </c>
      <c r="H364" s="61">
        <f>penilaian!G359</f>
        <v>0</v>
      </c>
      <c r="I364" s="61">
        <f>penilaian!H359</f>
        <v>0</v>
      </c>
      <c r="J364" s="202">
        <f>penilaian!I359</f>
        <v>0</v>
      </c>
      <c r="K364" s="157">
        <f>penilaian!J359</f>
        <v>0</v>
      </c>
      <c r="L364" s="182">
        <f>penilaian!K359</f>
        <v>0</v>
      </c>
      <c r="M364" s="186">
        <f>penilaian!L359</f>
        <v>0</v>
      </c>
      <c r="N364" s="187">
        <f>penilaian!M359</f>
        <v>0</v>
      </c>
      <c r="O364" s="61">
        <f>penilaian!N359</f>
        <v>0</v>
      </c>
      <c r="P364" s="183">
        <f>penilaian!O359</f>
        <v>0</v>
      </c>
      <c r="Q364" s="516">
        <f>penilaian!P359</f>
        <v>0</v>
      </c>
      <c r="R364" s="516">
        <f>penilaian!Q359</f>
        <v>0</v>
      </c>
      <c r="S364" s="505">
        <f>penilaian!R359</f>
        <v>0</v>
      </c>
      <c r="T364" s="505">
        <f>penilaian!S359</f>
        <v>0</v>
      </c>
      <c r="U364" s="505">
        <f>penilaian!T359</f>
        <v>0</v>
      </c>
      <c r="V364" s="503">
        <f>penilaian!U359</f>
        <v>9</v>
      </c>
      <c r="W364" s="505" t="str">
        <f>penilaian!V359</f>
        <v>Hui</v>
      </c>
      <c r="X364" s="505">
        <f>penilaian!W359</f>
        <v>0</v>
      </c>
      <c r="Y364" s="505">
        <f>penilaian!X359</f>
        <v>0</v>
      </c>
      <c r="Z364" s="505">
        <f>penilaian!Y359</f>
        <v>0</v>
      </c>
      <c r="AA364" s="505">
        <f>penilaian!Z359</f>
        <v>7</v>
      </c>
      <c r="AB364" s="505">
        <f>penilaian!AA359</f>
        <v>0</v>
      </c>
      <c r="AC364" s="519">
        <f>penilaian!AB359</f>
        <v>0</v>
      </c>
      <c r="AD364" s="505">
        <f>penilaian!AC359</f>
        <v>0</v>
      </c>
      <c r="AE364" s="505">
        <f>penilaian!AD359</f>
        <v>0</v>
      </c>
      <c r="AF364" s="505">
        <f>penilaian!AE359</f>
        <v>0</v>
      </c>
      <c r="AG364" s="519">
        <f>penilaian!AF359</f>
        <v>0</v>
      </c>
      <c r="AH364" s="519">
        <f>penilaian!AG359</f>
        <v>0</v>
      </c>
      <c r="AI364" s="517">
        <f>penilaian!AH359</f>
        <v>0</v>
      </c>
      <c r="AJ364" s="520">
        <f>penilaian!AI359</f>
        <v>0</v>
      </c>
      <c r="AK364" s="517">
        <f>penilaian!AJ359</f>
        <v>0</v>
      </c>
      <c r="AL364" s="517">
        <f>penilaian!AK359</f>
        <v>0</v>
      </c>
      <c r="AM364" s="517">
        <f>penilaian!AL359</f>
        <v>0</v>
      </c>
      <c r="AN364" s="517">
        <f>penilaian!AM359</f>
        <v>0</v>
      </c>
      <c r="AO364" s="517">
        <f>penilaian!AN359</f>
        <v>0</v>
      </c>
      <c r="AP364" s="517">
        <f>penilaian!AO359</f>
        <v>0</v>
      </c>
      <c r="AQ364" s="521">
        <f>penilaian!AP359</f>
        <v>0</v>
      </c>
      <c r="AR364" s="517">
        <f>penilaian!AQ359</f>
        <v>0</v>
      </c>
      <c r="AS364" s="517">
        <f>penilaian!AR359</f>
        <v>0</v>
      </c>
      <c r="AT364" s="517">
        <f>penilaian!AS359</f>
        <v>0</v>
      </c>
      <c r="AU364" s="517">
        <f>penilaian!AT359</f>
        <v>0</v>
      </c>
      <c r="AV364" s="517">
        <f>penilaian!AU359</f>
        <v>0</v>
      </c>
      <c r="AW364" s="521">
        <f>penilaian!AV359</f>
        <v>0</v>
      </c>
      <c r="AX364" s="521">
        <f>penilaian!AW359</f>
        <v>0</v>
      </c>
    </row>
    <row r="365" spans="2:50" ht="15.75">
      <c r="B365" s="157">
        <f>penilaian!A360</f>
        <v>0</v>
      </c>
      <c r="C365" s="172">
        <f>penilaian!B360</f>
        <v>0</v>
      </c>
      <c r="D365" s="492">
        <f>penilaian!C360</f>
        <v>0</v>
      </c>
      <c r="E365" s="172">
        <f>penilaian!D360</f>
        <v>0</v>
      </c>
      <c r="F365" s="171">
        <f>penilaian!E360</f>
        <v>0</v>
      </c>
      <c r="G365" s="205">
        <f>penilaian!F360</f>
        <v>0</v>
      </c>
      <c r="H365" s="61">
        <f>penilaian!G360</f>
        <v>0</v>
      </c>
      <c r="I365" s="61">
        <f>penilaian!H360</f>
        <v>0</v>
      </c>
      <c r="J365" s="202">
        <f>penilaian!I360</f>
        <v>0</v>
      </c>
      <c r="K365" s="157">
        <f>penilaian!J360</f>
        <v>0</v>
      </c>
      <c r="L365" s="182">
        <f>penilaian!K360</f>
        <v>0</v>
      </c>
      <c r="M365" s="186">
        <f>penilaian!L360</f>
        <v>0</v>
      </c>
      <c r="N365" s="187">
        <f>penilaian!M360</f>
        <v>0</v>
      </c>
      <c r="O365" s="61">
        <f>penilaian!N360</f>
        <v>0</v>
      </c>
      <c r="P365" s="183">
        <f>penilaian!O360</f>
        <v>0</v>
      </c>
      <c r="Q365" s="516">
        <f>penilaian!P360</f>
        <v>0</v>
      </c>
      <c r="R365" s="516">
        <f>penilaian!Q360</f>
        <v>0</v>
      </c>
      <c r="S365" s="505">
        <f>penilaian!R360</f>
        <v>0</v>
      </c>
      <c r="T365" s="505">
        <f>penilaian!S360</f>
        <v>0</v>
      </c>
      <c r="U365" s="505">
        <f>penilaian!T360</f>
        <v>0</v>
      </c>
      <c r="V365" s="503">
        <f>penilaian!U360</f>
        <v>10</v>
      </c>
      <c r="W365" s="505" t="str">
        <f>penilaian!V360</f>
        <v>Cebreng</v>
      </c>
      <c r="X365" s="505">
        <f>penilaian!W360</f>
        <v>0</v>
      </c>
      <c r="Y365" s="505">
        <f>penilaian!X360</f>
        <v>0</v>
      </c>
      <c r="Z365" s="505">
        <f>penilaian!Y360</f>
        <v>0</v>
      </c>
      <c r="AA365" s="505">
        <f>penilaian!Z360</f>
        <v>30</v>
      </c>
      <c r="AB365" s="505">
        <f>penilaian!AA360</f>
        <v>0</v>
      </c>
      <c r="AC365" s="519">
        <f>penilaian!AB360</f>
        <v>0</v>
      </c>
      <c r="AD365" s="505">
        <f>penilaian!AC360</f>
        <v>0</v>
      </c>
      <c r="AE365" s="505">
        <f>penilaian!AD360</f>
        <v>0</v>
      </c>
      <c r="AF365" s="505">
        <f>penilaian!AE360</f>
        <v>0</v>
      </c>
      <c r="AG365" s="519">
        <f>penilaian!AF360</f>
        <v>0</v>
      </c>
      <c r="AH365" s="519">
        <f>penilaian!AG360</f>
        <v>0</v>
      </c>
      <c r="AI365" s="517">
        <f>penilaian!AH360</f>
        <v>0</v>
      </c>
      <c r="AJ365" s="520">
        <f>penilaian!AI360</f>
        <v>0</v>
      </c>
      <c r="AK365" s="517">
        <f>penilaian!AJ360</f>
        <v>0</v>
      </c>
      <c r="AL365" s="517">
        <f>penilaian!AK360</f>
        <v>0</v>
      </c>
      <c r="AM365" s="517">
        <f>penilaian!AL360</f>
        <v>0</v>
      </c>
      <c r="AN365" s="517">
        <f>penilaian!AM360</f>
        <v>0</v>
      </c>
      <c r="AO365" s="517">
        <f>penilaian!AN360</f>
        <v>0</v>
      </c>
      <c r="AP365" s="517">
        <f>penilaian!AO360</f>
        <v>0</v>
      </c>
      <c r="AQ365" s="521">
        <f>penilaian!AP360</f>
        <v>0</v>
      </c>
      <c r="AR365" s="517">
        <f>penilaian!AQ360</f>
        <v>0</v>
      </c>
      <c r="AS365" s="517">
        <f>penilaian!AR360</f>
        <v>0</v>
      </c>
      <c r="AT365" s="517">
        <f>penilaian!AS360</f>
        <v>0</v>
      </c>
      <c r="AU365" s="517">
        <f>penilaian!AT360</f>
        <v>0</v>
      </c>
      <c r="AV365" s="517">
        <f>penilaian!AU360</f>
        <v>0</v>
      </c>
      <c r="AW365" s="521">
        <f>penilaian!AV360</f>
        <v>0</v>
      </c>
      <c r="AX365" s="521">
        <f>penilaian!AW360</f>
        <v>0</v>
      </c>
    </row>
    <row r="366" spans="2:50" ht="15.75">
      <c r="B366" s="157">
        <f>penilaian!A361</f>
        <v>0</v>
      </c>
      <c r="C366" s="172">
        <f>penilaian!B361</f>
        <v>0</v>
      </c>
      <c r="D366" s="492">
        <f>penilaian!C361</f>
        <v>0</v>
      </c>
      <c r="E366" s="172">
        <f>penilaian!D361</f>
        <v>0</v>
      </c>
      <c r="F366" s="171">
        <f>penilaian!E361</f>
        <v>0</v>
      </c>
      <c r="G366" s="205">
        <f>penilaian!F361</f>
        <v>0</v>
      </c>
      <c r="H366" s="61">
        <f>penilaian!G361</f>
        <v>0</v>
      </c>
      <c r="I366" s="61">
        <f>penilaian!H361</f>
        <v>0</v>
      </c>
      <c r="J366" s="202">
        <f>penilaian!I361</f>
        <v>0</v>
      </c>
      <c r="K366" s="157">
        <f>penilaian!J361</f>
        <v>0</v>
      </c>
      <c r="L366" s="182">
        <f>penilaian!K361</f>
        <v>0</v>
      </c>
      <c r="M366" s="186">
        <f>penilaian!L361</f>
        <v>0</v>
      </c>
      <c r="N366" s="187">
        <f>penilaian!M361</f>
        <v>0</v>
      </c>
      <c r="O366" s="61">
        <f>penilaian!N361</f>
        <v>0</v>
      </c>
      <c r="P366" s="183">
        <f>penilaian!O361</f>
        <v>0</v>
      </c>
      <c r="Q366" s="516">
        <f>penilaian!P361</f>
        <v>0</v>
      </c>
      <c r="R366" s="516">
        <f>penilaian!Q361</f>
        <v>0</v>
      </c>
      <c r="S366" s="505">
        <f>penilaian!R361</f>
        <v>0</v>
      </c>
      <c r="T366" s="505">
        <f>penilaian!S361</f>
        <v>0</v>
      </c>
      <c r="U366" s="505">
        <f>penilaian!T361</f>
        <v>0</v>
      </c>
      <c r="V366" s="503">
        <f>penilaian!U361</f>
        <v>0</v>
      </c>
      <c r="W366" s="505">
        <f>penilaian!V361</f>
        <v>0</v>
      </c>
      <c r="X366" s="505">
        <f>penilaian!W361</f>
        <v>0</v>
      </c>
      <c r="Y366" s="505">
        <f>penilaian!X361</f>
        <v>0</v>
      </c>
      <c r="Z366" s="505">
        <f>penilaian!Y361</f>
        <v>0</v>
      </c>
      <c r="AA366" s="505">
        <f>penilaian!Z361</f>
        <v>0</v>
      </c>
      <c r="AB366" s="505">
        <f>penilaian!AA361</f>
        <v>0</v>
      </c>
      <c r="AC366" s="519">
        <f>penilaian!AB361</f>
        <v>0</v>
      </c>
      <c r="AD366" s="505">
        <f>penilaian!AC361</f>
        <v>0</v>
      </c>
      <c r="AE366" s="505">
        <f>penilaian!AD361</f>
        <v>0</v>
      </c>
      <c r="AF366" s="505">
        <f>penilaian!AE361</f>
        <v>0</v>
      </c>
      <c r="AG366" s="519">
        <f>penilaian!AF361</f>
        <v>0</v>
      </c>
      <c r="AH366" s="519">
        <f>penilaian!AG361</f>
        <v>0</v>
      </c>
      <c r="AI366" s="517">
        <f>penilaian!AH361</f>
        <v>0</v>
      </c>
      <c r="AJ366" s="520">
        <f>penilaian!AI361</f>
        <v>0</v>
      </c>
      <c r="AK366" s="517">
        <f>penilaian!AJ361</f>
        <v>0</v>
      </c>
      <c r="AL366" s="517">
        <f>penilaian!AK361</f>
        <v>0</v>
      </c>
      <c r="AM366" s="517">
        <f>penilaian!AL361</f>
        <v>0</v>
      </c>
      <c r="AN366" s="517">
        <f>penilaian!AM361</f>
        <v>0</v>
      </c>
      <c r="AO366" s="517">
        <f>penilaian!AN361</f>
        <v>0</v>
      </c>
      <c r="AP366" s="517">
        <f>penilaian!AO361</f>
        <v>0</v>
      </c>
      <c r="AQ366" s="521">
        <f>penilaian!AP361</f>
        <v>0</v>
      </c>
      <c r="AR366" s="517">
        <f>penilaian!AQ361</f>
        <v>0</v>
      </c>
      <c r="AS366" s="517">
        <f>penilaian!AR361</f>
        <v>0</v>
      </c>
      <c r="AT366" s="517">
        <f>penilaian!AS361</f>
        <v>0</v>
      </c>
      <c r="AU366" s="517">
        <f>penilaian!AT361</f>
        <v>0</v>
      </c>
      <c r="AV366" s="517">
        <f>penilaian!AU361</f>
        <v>0</v>
      </c>
      <c r="AW366" s="521">
        <f>penilaian!AV361</f>
        <v>0</v>
      </c>
      <c r="AX366" s="521">
        <f>penilaian!AW361</f>
        <v>0</v>
      </c>
    </row>
    <row r="367" spans="2:50" ht="47.25">
      <c r="B367" s="157">
        <f>penilaian!A362</f>
        <v>17</v>
      </c>
      <c r="C367" s="172" t="str">
        <f>penilaian!B362</f>
        <v>a.</v>
      </c>
      <c r="D367" s="492" t="str">
        <f>penilaian!C362</f>
        <v>NASTA</v>
      </c>
      <c r="E367" s="172">
        <f>penilaian!D362</f>
        <v>0</v>
      </c>
      <c r="F367" s="171">
        <f>penilaian!E362</f>
        <v>0</v>
      </c>
      <c r="G367" s="205" t="str">
        <f>penilaian!F362</f>
        <v>00017</v>
      </c>
      <c r="H367" s="61" t="str">
        <f>penilaian!G362</f>
        <v>a.</v>
      </c>
      <c r="I367" s="61" t="str">
        <f>penilaian!H362</f>
        <v>Blok Sukamelang</v>
      </c>
      <c r="J367" s="202">
        <f>penilaian!I362</f>
        <v>380</v>
      </c>
      <c r="K367" s="157" t="str">
        <f>penilaian!J362</f>
        <v>TMA</v>
      </c>
      <c r="L367" s="182" t="str">
        <f>penilaian!K362</f>
        <v>SPPT No. 32.12.140.006.047-0018.0 a.n NASTA</v>
      </c>
      <c r="M367" s="186">
        <f>penilaian!L362</f>
        <v>0</v>
      </c>
      <c r="N367" s="187">
        <f>penilaian!M362</f>
        <v>0</v>
      </c>
      <c r="O367" s="61" t="str">
        <f>penilaian!N362</f>
        <v>a.</v>
      </c>
      <c r="P367" s="183" t="str">
        <f>penilaian!O362</f>
        <v>Bangunan Permanen</v>
      </c>
      <c r="Q367" s="516">
        <f>penilaian!P362</f>
        <v>0</v>
      </c>
      <c r="R367" s="516">
        <f>penilaian!Q362</f>
        <v>64.5</v>
      </c>
      <c r="S367" s="505" t="str">
        <f>penilaian!R362</f>
        <v>a.</v>
      </c>
      <c r="T367" s="505" t="str">
        <f>penilaian!S362</f>
        <v>Tahunan</v>
      </c>
      <c r="U367" s="505">
        <f>penilaian!T362</f>
        <v>4</v>
      </c>
      <c r="V367" s="503">
        <f>penilaian!U362</f>
        <v>1</v>
      </c>
      <c r="W367" s="505" t="str">
        <f>penilaian!V362</f>
        <v>JATI</v>
      </c>
      <c r="X367" s="505">
        <f>penilaian!W362</f>
        <v>5</v>
      </c>
      <c r="Y367" s="505">
        <f>penilaian!X362</f>
        <v>0</v>
      </c>
      <c r="Z367" s="505">
        <f>penilaian!Y362</f>
        <v>0</v>
      </c>
      <c r="AA367" s="505">
        <f>penilaian!Z362</f>
        <v>5</v>
      </c>
      <c r="AB367" s="505">
        <f>penilaian!AA362</f>
        <v>0</v>
      </c>
      <c r="AC367" s="519">
        <f>penilaian!AB362</f>
        <v>0</v>
      </c>
      <c r="AD367" s="505">
        <f>penilaian!AC362</f>
        <v>0</v>
      </c>
      <c r="AE367" s="505">
        <f>penilaian!AD362</f>
        <v>0</v>
      </c>
      <c r="AF367" s="505">
        <f>penilaian!AE362</f>
        <v>0</v>
      </c>
      <c r="AG367" s="519">
        <f>penilaian!AF362</f>
        <v>0</v>
      </c>
      <c r="AH367" s="519">
        <f>penilaian!AG362</f>
        <v>0</v>
      </c>
      <c r="AI367" s="517">
        <f>penilaian!AH362</f>
        <v>220000</v>
      </c>
      <c r="AJ367" s="520">
        <f>penilaian!AI362</f>
        <v>83600000</v>
      </c>
      <c r="AK367" s="517">
        <f>penilaian!AJ362</f>
        <v>2530000</v>
      </c>
      <c r="AL367" s="517">
        <f>penilaian!AK362</f>
        <v>122388750</v>
      </c>
      <c r="AM367" s="517">
        <f>penilaian!AL362</f>
        <v>145283750</v>
      </c>
      <c r="AN367" s="517">
        <f>penilaian!AM362</f>
        <v>225000</v>
      </c>
      <c r="AO367" s="517">
        <f>penilaian!AN362</f>
        <v>1125000</v>
      </c>
      <c r="AP367" s="517">
        <f>penilaian!AO362</f>
        <v>5113455</v>
      </c>
      <c r="AQ367" s="521">
        <f>penilaian!AP362</f>
        <v>233997205</v>
      </c>
      <c r="AR367" s="517">
        <f>penilaian!AQ362</f>
        <v>0</v>
      </c>
      <c r="AS367" s="517">
        <f>penilaian!AR362</f>
        <v>30898312.5</v>
      </c>
      <c r="AT367" s="517">
        <f>penilaian!AS362</f>
        <v>2059887.5</v>
      </c>
      <c r="AU367" s="517">
        <f>penilaian!AT362</f>
        <v>4180000</v>
      </c>
      <c r="AV367" s="517">
        <f>penilaian!AU362</f>
        <v>418000</v>
      </c>
      <c r="AW367" s="521">
        <f>penilaian!AV362</f>
        <v>37556200</v>
      </c>
      <c r="AX367" s="521">
        <f>penilaian!AW362</f>
        <v>271553000</v>
      </c>
    </row>
    <row r="368" spans="2:50" ht="15.75">
      <c r="B368" s="157">
        <f>penilaian!A363</f>
        <v>0</v>
      </c>
      <c r="C368" s="172">
        <f>penilaian!B363</f>
        <v>0</v>
      </c>
      <c r="D368" s="492">
        <f>penilaian!C363</f>
        <v>0</v>
      </c>
      <c r="E368" s="172">
        <f>penilaian!D363</f>
        <v>0</v>
      </c>
      <c r="F368" s="171">
        <f>penilaian!E363</f>
        <v>0</v>
      </c>
      <c r="G368" s="205">
        <f>penilaian!F363</f>
        <v>0</v>
      </c>
      <c r="H368" s="61">
        <f>penilaian!G363</f>
        <v>0</v>
      </c>
      <c r="I368" s="61">
        <f>penilaian!H363</f>
        <v>0</v>
      </c>
      <c r="J368" s="202">
        <f>penilaian!I363</f>
        <v>0</v>
      </c>
      <c r="K368" s="157">
        <f>penilaian!J363</f>
        <v>0</v>
      </c>
      <c r="L368" s="182">
        <f>penilaian!K363</f>
        <v>0</v>
      </c>
      <c r="M368" s="186">
        <f>penilaian!L363</f>
        <v>0</v>
      </c>
      <c r="N368" s="187">
        <f>penilaian!M363</f>
        <v>0</v>
      </c>
      <c r="O368" s="61">
        <f>penilaian!N363</f>
        <v>0</v>
      </c>
      <c r="P368" s="183">
        <f>penilaian!O363</f>
        <v>0</v>
      </c>
      <c r="Q368" s="516">
        <f>penilaian!P363</f>
        <v>0</v>
      </c>
      <c r="R368" s="516">
        <f>penilaian!Q363</f>
        <v>0</v>
      </c>
      <c r="S368" s="505">
        <f>penilaian!R363</f>
        <v>0</v>
      </c>
      <c r="T368" s="505">
        <f>penilaian!S363</f>
        <v>0</v>
      </c>
      <c r="U368" s="505">
        <f>penilaian!T363</f>
        <v>0</v>
      </c>
      <c r="V368" s="503">
        <f>penilaian!U363</f>
        <v>0</v>
      </c>
      <c r="W368" s="505" t="str">
        <f>penilaian!V363</f>
        <v>JATI</v>
      </c>
      <c r="X368" s="505">
        <f>penilaian!W363</f>
        <v>0</v>
      </c>
      <c r="Y368" s="505">
        <f>penilaian!X363</f>
        <v>1</v>
      </c>
      <c r="Z368" s="505">
        <f>penilaian!Y363</f>
        <v>0</v>
      </c>
      <c r="AA368" s="505">
        <f>penilaian!Z363</f>
        <v>0</v>
      </c>
      <c r="AB368" s="505">
        <f>penilaian!AA363</f>
        <v>0</v>
      </c>
      <c r="AC368" s="519">
        <f>penilaian!AB363</f>
        <v>0</v>
      </c>
      <c r="AD368" s="505">
        <f>penilaian!AC363</f>
        <v>0</v>
      </c>
      <c r="AE368" s="505">
        <f>penilaian!AD363</f>
        <v>0</v>
      </c>
      <c r="AF368" s="505">
        <f>penilaian!AE363</f>
        <v>0</v>
      </c>
      <c r="AG368" s="519">
        <f>penilaian!AF363</f>
        <v>0</v>
      </c>
      <c r="AH368" s="519">
        <f>penilaian!AG363</f>
        <v>0</v>
      </c>
      <c r="AI368" s="517">
        <f>penilaian!AH363</f>
        <v>0</v>
      </c>
      <c r="AJ368" s="520">
        <f>penilaian!AI363</f>
        <v>0</v>
      </c>
      <c r="AK368" s="517">
        <f>penilaian!AJ363</f>
        <v>0</v>
      </c>
      <c r="AL368" s="517">
        <f>penilaian!AK363</f>
        <v>0</v>
      </c>
      <c r="AM368" s="517">
        <f>penilaian!AL363</f>
        <v>0</v>
      </c>
      <c r="AN368" s="517">
        <f>penilaian!AM363</f>
        <v>150000</v>
      </c>
      <c r="AO368" s="517">
        <f>penilaian!AN363</f>
        <v>150000</v>
      </c>
      <c r="AP368" s="517">
        <f>penilaian!AO363</f>
        <v>0</v>
      </c>
      <c r="AQ368" s="521">
        <f>penilaian!AP363</f>
        <v>0</v>
      </c>
      <c r="AR368" s="517">
        <f>penilaian!AQ363</f>
        <v>0</v>
      </c>
      <c r="AS368" s="517">
        <f>penilaian!AR363</f>
        <v>0</v>
      </c>
      <c r="AT368" s="517">
        <f>penilaian!AS363</f>
        <v>0</v>
      </c>
      <c r="AU368" s="517">
        <f>penilaian!AT363</f>
        <v>0</v>
      </c>
      <c r="AV368" s="517">
        <f>penilaian!AU363</f>
        <v>0</v>
      </c>
      <c r="AW368" s="521">
        <f>penilaian!AV363</f>
        <v>0</v>
      </c>
      <c r="AX368" s="521">
        <f>penilaian!AW363</f>
        <v>0</v>
      </c>
    </row>
    <row r="369" spans="2:50" ht="15.75">
      <c r="B369" s="157">
        <f>penilaian!A364</f>
        <v>0</v>
      </c>
      <c r="C369" s="172">
        <f>penilaian!B364</f>
        <v>0</v>
      </c>
      <c r="D369" s="492">
        <f>penilaian!C364</f>
        <v>0</v>
      </c>
      <c r="E369" s="172">
        <f>penilaian!D364</f>
        <v>0</v>
      </c>
      <c r="F369" s="171">
        <f>penilaian!E364</f>
        <v>0</v>
      </c>
      <c r="G369" s="205">
        <f>penilaian!F364</f>
        <v>0</v>
      </c>
      <c r="H369" s="61">
        <f>penilaian!G364</f>
        <v>0</v>
      </c>
      <c r="I369" s="61">
        <f>penilaian!H364</f>
        <v>0</v>
      </c>
      <c r="J369" s="202">
        <f>penilaian!I364</f>
        <v>0</v>
      </c>
      <c r="K369" s="157">
        <f>penilaian!J364</f>
        <v>0</v>
      </c>
      <c r="L369" s="182">
        <f>penilaian!K364</f>
        <v>0</v>
      </c>
      <c r="M369" s="186">
        <f>penilaian!L364</f>
        <v>0</v>
      </c>
      <c r="N369" s="187">
        <f>penilaian!M364</f>
        <v>0</v>
      </c>
      <c r="O369" s="61">
        <f>penilaian!N364</f>
        <v>0</v>
      </c>
      <c r="P369" s="183">
        <f>penilaian!O364</f>
        <v>0</v>
      </c>
      <c r="Q369" s="516">
        <f>penilaian!P364</f>
        <v>0</v>
      </c>
      <c r="R369" s="516">
        <f>penilaian!Q364</f>
        <v>0</v>
      </c>
      <c r="S369" s="505">
        <f>penilaian!R364</f>
        <v>0</v>
      </c>
      <c r="T369" s="505">
        <f>penilaian!S364</f>
        <v>0</v>
      </c>
      <c r="U369" s="505">
        <f>penilaian!T364</f>
        <v>0</v>
      </c>
      <c r="V369" s="503">
        <f>penilaian!U364</f>
        <v>0</v>
      </c>
      <c r="W369" s="505" t="str">
        <f>penilaian!V364</f>
        <v>JATI</v>
      </c>
      <c r="X369" s="505">
        <f>penilaian!W364</f>
        <v>0</v>
      </c>
      <c r="Y369" s="505">
        <f>penilaian!X364</f>
        <v>0</v>
      </c>
      <c r="Z369" s="505">
        <f>penilaian!Y364</f>
        <v>25</v>
      </c>
      <c r="AA369" s="505">
        <f>penilaian!Z364</f>
        <v>0</v>
      </c>
      <c r="AB369" s="505">
        <f>penilaian!AA364</f>
        <v>0</v>
      </c>
      <c r="AC369" s="519">
        <f>penilaian!AB364</f>
        <v>0</v>
      </c>
      <c r="AD369" s="505">
        <f>penilaian!AC364</f>
        <v>0</v>
      </c>
      <c r="AE369" s="505">
        <f>penilaian!AD364</f>
        <v>0</v>
      </c>
      <c r="AF369" s="505">
        <f>penilaian!AE364</f>
        <v>0</v>
      </c>
      <c r="AG369" s="519">
        <f>penilaian!AF364</f>
        <v>0</v>
      </c>
      <c r="AH369" s="519">
        <f>penilaian!AG364</f>
        <v>0</v>
      </c>
      <c r="AI369" s="517">
        <f>penilaian!AH364</f>
        <v>0</v>
      </c>
      <c r="AJ369" s="520">
        <f>penilaian!AI364</f>
        <v>0</v>
      </c>
      <c r="AK369" s="517">
        <f>penilaian!AJ364</f>
        <v>0</v>
      </c>
      <c r="AL369" s="517">
        <f>penilaian!AK364</f>
        <v>0</v>
      </c>
      <c r="AM369" s="517">
        <f>penilaian!AL364</f>
        <v>0</v>
      </c>
      <c r="AN369" s="517">
        <f>penilaian!AM364</f>
        <v>50000</v>
      </c>
      <c r="AO369" s="517">
        <f>penilaian!AN364</f>
        <v>1250000</v>
      </c>
      <c r="AP369" s="517">
        <f>penilaian!AO364</f>
        <v>0</v>
      </c>
      <c r="AQ369" s="521">
        <f>penilaian!AP364</f>
        <v>0</v>
      </c>
      <c r="AR369" s="517">
        <f>penilaian!AQ364</f>
        <v>0</v>
      </c>
      <c r="AS369" s="517">
        <f>penilaian!AR364</f>
        <v>0</v>
      </c>
      <c r="AT369" s="517">
        <f>penilaian!AS364</f>
        <v>0</v>
      </c>
      <c r="AU369" s="517">
        <f>penilaian!AT364</f>
        <v>0</v>
      </c>
      <c r="AV369" s="517">
        <f>penilaian!AU364</f>
        <v>0</v>
      </c>
      <c r="AW369" s="521">
        <f>penilaian!AV364</f>
        <v>0</v>
      </c>
      <c r="AX369" s="521">
        <f>penilaian!AW364</f>
        <v>0</v>
      </c>
    </row>
    <row r="370" spans="2:50" ht="15.75">
      <c r="B370" s="157">
        <f>penilaian!A365</f>
        <v>0</v>
      </c>
      <c r="C370" s="172" t="str">
        <f>penilaian!B365</f>
        <v>b.</v>
      </c>
      <c r="D370" s="492" t="str">
        <f>penilaian!C365</f>
        <v>Majalengka, 11-08-1948</v>
      </c>
      <c r="E370" s="172">
        <f>penilaian!D365</f>
        <v>0</v>
      </c>
      <c r="F370" s="171">
        <f>penilaian!E365</f>
        <v>0</v>
      </c>
      <c r="G370" s="205">
        <f>penilaian!F365</f>
        <v>0</v>
      </c>
      <c r="H370" s="61" t="str">
        <f>penilaian!G365</f>
        <v>b.</v>
      </c>
      <c r="I370" s="61" t="str">
        <f>penilaian!H365</f>
        <v>Babakan</v>
      </c>
      <c r="J370" s="202">
        <f>penilaian!I365</f>
        <v>0</v>
      </c>
      <c r="K370" s="157">
        <f>penilaian!J365</f>
        <v>0</v>
      </c>
      <c r="L370" s="182">
        <f>penilaian!K365</f>
        <v>0</v>
      </c>
      <c r="M370" s="186">
        <f>penilaian!L365</f>
        <v>0</v>
      </c>
      <c r="N370" s="187">
        <f>penilaian!M365</f>
        <v>0</v>
      </c>
      <c r="O370" s="61" t="str">
        <f>penilaian!N365</f>
        <v>b.</v>
      </c>
      <c r="P370" s="183" t="str">
        <f>penilaian!O365</f>
        <v>Teras Permanen</v>
      </c>
      <c r="Q370" s="516">
        <f>penilaian!P365</f>
        <v>0</v>
      </c>
      <c r="R370" s="516">
        <f>penilaian!Q365</f>
        <v>14.22</v>
      </c>
      <c r="S370" s="505">
        <f>penilaian!R365</f>
        <v>0</v>
      </c>
      <c r="T370" s="505">
        <f>penilaian!S365</f>
        <v>0</v>
      </c>
      <c r="U370" s="505">
        <f>penilaian!T365</f>
        <v>0</v>
      </c>
      <c r="V370" s="503">
        <f>penilaian!U365</f>
        <v>2</v>
      </c>
      <c r="W370" s="505" t="str">
        <f>penilaian!V365</f>
        <v>LANTORO</v>
      </c>
      <c r="X370" s="505">
        <f>penilaian!W365</f>
        <v>1</v>
      </c>
      <c r="Y370" s="505">
        <f>penilaian!X365</f>
        <v>0</v>
      </c>
      <c r="Z370" s="505">
        <f>penilaian!Y365</f>
        <v>0</v>
      </c>
      <c r="AA370" s="505">
        <f>penilaian!Z365</f>
        <v>1</v>
      </c>
      <c r="AB370" s="505">
        <f>penilaian!AA365</f>
        <v>0</v>
      </c>
      <c r="AC370" s="519">
        <f>penilaian!AB365</f>
        <v>0</v>
      </c>
      <c r="AD370" s="505">
        <f>penilaian!AC365</f>
        <v>0</v>
      </c>
      <c r="AE370" s="505">
        <f>penilaian!AD365</f>
        <v>0</v>
      </c>
      <c r="AF370" s="505">
        <f>penilaian!AE365</f>
        <v>0</v>
      </c>
      <c r="AG370" s="519">
        <f>penilaian!AF365</f>
        <v>0</v>
      </c>
      <c r="AH370" s="519">
        <f>penilaian!AG365</f>
        <v>0</v>
      </c>
      <c r="AI370" s="517">
        <f>penilaian!AH365</f>
        <v>0</v>
      </c>
      <c r="AJ370" s="520">
        <f>penilaian!AI365</f>
        <v>0</v>
      </c>
      <c r="AK370" s="517">
        <f>penilaian!AJ365</f>
        <v>350000</v>
      </c>
      <c r="AL370" s="517">
        <f>penilaian!AK365</f>
        <v>3732750</v>
      </c>
      <c r="AM370" s="517">
        <f>penilaian!AL365</f>
        <v>0</v>
      </c>
      <c r="AN370" s="517">
        <f>penilaian!AM365</f>
        <v>16900</v>
      </c>
      <c r="AO370" s="517">
        <f>penilaian!AN365</f>
        <v>16900</v>
      </c>
      <c r="AP370" s="517">
        <f>penilaian!AO365</f>
        <v>0</v>
      </c>
      <c r="AQ370" s="521">
        <f>penilaian!AP365</f>
        <v>0</v>
      </c>
      <c r="AR370" s="517">
        <f>penilaian!AQ365</f>
        <v>0</v>
      </c>
      <c r="AS370" s="517">
        <f>penilaian!AR365</f>
        <v>0</v>
      </c>
      <c r="AT370" s="517">
        <f>penilaian!AS365</f>
        <v>0</v>
      </c>
      <c r="AU370" s="517">
        <f>penilaian!AT365</f>
        <v>0</v>
      </c>
      <c r="AV370" s="517">
        <f>penilaian!AU365</f>
        <v>0</v>
      </c>
      <c r="AW370" s="521">
        <f>penilaian!AV365</f>
        <v>0</v>
      </c>
      <c r="AX370" s="521">
        <f>penilaian!AW365</f>
        <v>0</v>
      </c>
    </row>
    <row r="371" spans="2:50" ht="15.75">
      <c r="B371" s="157">
        <f>penilaian!A366</f>
        <v>0</v>
      </c>
      <c r="C371" s="172">
        <f>penilaian!B366</f>
        <v>0</v>
      </c>
      <c r="D371" s="492">
        <f>penilaian!C366</f>
        <v>0</v>
      </c>
      <c r="E371" s="172">
        <f>penilaian!D366</f>
        <v>0</v>
      </c>
      <c r="F371" s="171">
        <f>penilaian!E366</f>
        <v>0</v>
      </c>
      <c r="G371" s="205">
        <f>penilaian!F366</f>
        <v>0</v>
      </c>
      <c r="H371" s="61">
        <f>penilaian!G366</f>
        <v>0</v>
      </c>
      <c r="I371" s="61">
        <f>penilaian!H366</f>
        <v>0</v>
      </c>
      <c r="J371" s="202">
        <f>penilaian!I366</f>
        <v>0</v>
      </c>
      <c r="K371" s="157">
        <f>penilaian!J366</f>
        <v>0</v>
      </c>
      <c r="L371" s="182">
        <f>penilaian!K366</f>
        <v>0</v>
      </c>
      <c r="M371" s="186">
        <f>penilaian!L366</f>
        <v>0</v>
      </c>
      <c r="N371" s="187">
        <f>penilaian!M366</f>
        <v>0</v>
      </c>
      <c r="O371" s="61">
        <f>penilaian!N366</f>
        <v>0</v>
      </c>
      <c r="P371" s="183">
        <f>penilaian!O366</f>
        <v>0</v>
      </c>
      <c r="Q371" s="516">
        <f>penilaian!P366</f>
        <v>0</v>
      </c>
      <c r="R371" s="516">
        <f>penilaian!Q366</f>
        <v>0</v>
      </c>
      <c r="S371" s="505">
        <f>penilaian!R366</f>
        <v>0</v>
      </c>
      <c r="T371" s="505">
        <f>penilaian!S366</f>
        <v>0</v>
      </c>
      <c r="U371" s="505">
        <f>penilaian!T366</f>
        <v>0</v>
      </c>
      <c r="V371" s="503">
        <f>penilaian!U366</f>
        <v>0</v>
      </c>
      <c r="W371" s="505" t="str">
        <f>penilaian!V366</f>
        <v>LANTORO</v>
      </c>
      <c r="X371" s="505">
        <f>penilaian!W366</f>
        <v>0</v>
      </c>
      <c r="Y371" s="505">
        <f>penilaian!X366</f>
        <v>0</v>
      </c>
      <c r="Z371" s="505">
        <f>penilaian!Y366</f>
        <v>6</v>
      </c>
      <c r="AA371" s="505">
        <f>penilaian!Z366</f>
        <v>0</v>
      </c>
      <c r="AB371" s="505">
        <f>penilaian!AA366</f>
        <v>0</v>
      </c>
      <c r="AC371" s="519">
        <f>penilaian!AB366</f>
        <v>0</v>
      </c>
      <c r="AD371" s="505">
        <f>penilaian!AC366</f>
        <v>0</v>
      </c>
      <c r="AE371" s="505">
        <f>penilaian!AD366</f>
        <v>0</v>
      </c>
      <c r="AF371" s="505">
        <f>penilaian!AE366</f>
        <v>0</v>
      </c>
      <c r="AG371" s="519">
        <f>penilaian!AF366</f>
        <v>0</v>
      </c>
      <c r="AH371" s="519">
        <f>penilaian!AG366</f>
        <v>0</v>
      </c>
      <c r="AI371" s="517">
        <f>penilaian!AH366</f>
        <v>0</v>
      </c>
      <c r="AJ371" s="520">
        <f>penilaian!AI366</f>
        <v>0</v>
      </c>
      <c r="AK371" s="517">
        <f>penilaian!AJ366</f>
        <v>0</v>
      </c>
      <c r="AL371" s="517">
        <f>penilaian!AK366</f>
        <v>0</v>
      </c>
      <c r="AM371" s="517">
        <f>penilaian!AL366</f>
        <v>0</v>
      </c>
      <c r="AN371" s="517">
        <f>penilaian!AM366</f>
        <v>10000</v>
      </c>
      <c r="AO371" s="517">
        <f>penilaian!AN366</f>
        <v>60000</v>
      </c>
      <c r="AP371" s="517">
        <f>penilaian!AO366</f>
        <v>0</v>
      </c>
      <c r="AQ371" s="521">
        <f>penilaian!AP366</f>
        <v>0</v>
      </c>
      <c r="AR371" s="517">
        <f>penilaian!AQ366</f>
        <v>0</v>
      </c>
      <c r="AS371" s="517">
        <f>penilaian!AR366</f>
        <v>0</v>
      </c>
      <c r="AT371" s="517">
        <f>penilaian!AS366</f>
        <v>0</v>
      </c>
      <c r="AU371" s="517">
        <f>penilaian!AT366</f>
        <v>0</v>
      </c>
      <c r="AV371" s="517">
        <f>penilaian!AU366</f>
        <v>0</v>
      </c>
      <c r="AW371" s="521">
        <f>penilaian!AV366</f>
        <v>0</v>
      </c>
      <c r="AX371" s="521">
        <f>penilaian!AW366</f>
        <v>0</v>
      </c>
    </row>
    <row r="372" spans="2:50" ht="47.25">
      <c r="B372" s="157">
        <f>penilaian!A367</f>
        <v>0</v>
      </c>
      <c r="C372" s="172" t="str">
        <f>penilaian!B367</f>
        <v>c.</v>
      </c>
      <c r="D372" s="492" t="str">
        <f>penilaian!C367</f>
        <v>Buruh Tani/Perkebunan</v>
      </c>
      <c r="E372" s="172">
        <f>penilaian!D367</f>
        <v>0</v>
      </c>
      <c r="F372" s="171">
        <f>penilaian!E367</f>
        <v>0</v>
      </c>
      <c r="G372" s="205">
        <f>penilaian!F367</f>
        <v>0</v>
      </c>
      <c r="H372" s="61" t="str">
        <f>penilaian!G367</f>
        <v>c.</v>
      </c>
      <c r="I372" s="61" t="str">
        <f>penilaian!H367</f>
        <v>Kertajati</v>
      </c>
      <c r="J372" s="202">
        <f>penilaian!I367</f>
        <v>0</v>
      </c>
      <c r="K372" s="157">
        <f>penilaian!J367</f>
        <v>0</v>
      </c>
      <c r="L372" s="182">
        <f>penilaian!K367</f>
        <v>0</v>
      </c>
      <c r="M372" s="186">
        <f>penilaian!L367</f>
        <v>0</v>
      </c>
      <c r="N372" s="187">
        <f>penilaian!M367</f>
        <v>0</v>
      </c>
      <c r="O372" s="61" t="str">
        <f>penilaian!N367</f>
        <v>c.</v>
      </c>
      <c r="P372" s="183" t="str">
        <f>penilaian!O367</f>
        <v>Bangunan Permanen Tambahan</v>
      </c>
      <c r="Q372" s="516">
        <f>penilaian!P367</f>
        <v>0</v>
      </c>
      <c r="R372" s="516">
        <f>penilaian!Q367</f>
        <v>7.5</v>
      </c>
      <c r="S372" s="505">
        <f>penilaian!R367</f>
        <v>0</v>
      </c>
      <c r="T372" s="505">
        <f>penilaian!S367</f>
        <v>0</v>
      </c>
      <c r="U372" s="505">
        <f>penilaian!T367</f>
        <v>0</v>
      </c>
      <c r="V372" s="503">
        <f>penilaian!U367</f>
        <v>3</v>
      </c>
      <c r="W372" s="505" t="str">
        <f>penilaian!V367</f>
        <v>MAHONI</v>
      </c>
      <c r="X372" s="505">
        <f>penilaian!W367</f>
        <v>2</v>
      </c>
      <c r="Y372" s="505">
        <f>penilaian!X367</f>
        <v>0</v>
      </c>
      <c r="Z372" s="505">
        <f>penilaian!Y367</f>
        <v>0</v>
      </c>
      <c r="AA372" s="505">
        <f>penilaian!Z367</f>
        <v>2</v>
      </c>
      <c r="AB372" s="505">
        <f>penilaian!AA367</f>
        <v>0</v>
      </c>
      <c r="AC372" s="519">
        <f>penilaian!AB367</f>
        <v>0</v>
      </c>
      <c r="AD372" s="505">
        <f>penilaian!AC367</f>
        <v>0</v>
      </c>
      <c r="AE372" s="505">
        <f>penilaian!AD367</f>
        <v>0</v>
      </c>
      <c r="AF372" s="505">
        <f>penilaian!AE367</f>
        <v>0</v>
      </c>
      <c r="AG372" s="519">
        <f>penilaian!AF367</f>
        <v>0</v>
      </c>
      <c r="AH372" s="519">
        <f>penilaian!AG367</f>
        <v>0</v>
      </c>
      <c r="AI372" s="517">
        <f>penilaian!AH367</f>
        <v>0</v>
      </c>
      <c r="AJ372" s="520">
        <f>penilaian!AI367</f>
        <v>0</v>
      </c>
      <c r="AK372" s="517">
        <f>penilaian!AJ367</f>
        <v>2530000</v>
      </c>
      <c r="AL372" s="517">
        <f>penilaian!AK367</f>
        <v>14231250</v>
      </c>
      <c r="AM372" s="517">
        <f>penilaian!AL367</f>
        <v>0</v>
      </c>
      <c r="AN372" s="517">
        <f>penilaian!AM367</f>
        <v>173700</v>
      </c>
      <c r="AO372" s="517">
        <f>penilaian!AN367</f>
        <v>347400</v>
      </c>
      <c r="AP372" s="517">
        <f>penilaian!AO367</f>
        <v>0</v>
      </c>
      <c r="AQ372" s="521">
        <f>penilaian!AP367</f>
        <v>0</v>
      </c>
      <c r="AR372" s="517">
        <f>penilaian!AQ367</f>
        <v>0</v>
      </c>
      <c r="AS372" s="517">
        <f>penilaian!AR367</f>
        <v>0</v>
      </c>
      <c r="AT372" s="517">
        <f>penilaian!AS367</f>
        <v>0</v>
      </c>
      <c r="AU372" s="517">
        <f>penilaian!AT367</f>
        <v>0</v>
      </c>
      <c r="AV372" s="517">
        <f>penilaian!AU367</f>
        <v>0</v>
      </c>
      <c r="AW372" s="521">
        <f>penilaian!AV367</f>
        <v>0</v>
      </c>
      <c r="AX372" s="521">
        <f>penilaian!AW367</f>
        <v>0</v>
      </c>
    </row>
    <row r="373" spans="2:50" ht="15.75">
      <c r="B373" s="157">
        <f>penilaian!A368</f>
        <v>0</v>
      </c>
      <c r="C373" s="172">
        <f>penilaian!B368</f>
        <v>0</v>
      </c>
      <c r="D373" s="492">
        <f>penilaian!C368</f>
        <v>0</v>
      </c>
      <c r="E373" s="172">
        <f>penilaian!D368</f>
        <v>0</v>
      </c>
      <c r="F373" s="171">
        <f>penilaian!E368</f>
        <v>0</v>
      </c>
      <c r="G373" s="205">
        <f>penilaian!F368</f>
        <v>0</v>
      </c>
      <c r="H373" s="61">
        <f>penilaian!G368</f>
        <v>0</v>
      </c>
      <c r="I373" s="61">
        <f>penilaian!H368</f>
        <v>0</v>
      </c>
      <c r="J373" s="202">
        <f>penilaian!I368</f>
        <v>0</v>
      </c>
      <c r="K373" s="157">
        <f>penilaian!J368</f>
        <v>0</v>
      </c>
      <c r="L373" s="182">
        <f>penilaian!K368</f>
        <v>0</v>
      </c>
      <c r="M373" s="186">
        <f>penilaian!L368</f>
        <v>0</v>
      </c>
      <c r="N373" s="187">
        <f>penilaian!M368</f>
        <v>0</v>
      </c>
      <c r="O373" s="61">
        <f>penilaian!N368</f>
        <v>0</v>
      </c>
      <c r="P373" s="183">
        <f>penilaian!O368</f>
        <v>0</v>
      </c>
      <c r="Q373" s="516">
        <f>penilaian!P368</f>
        <v>0</v>
      </c>
      <c r="R373" s="516">
        <f>penilaian!Q368</f>
        <v>0</v>
      </c>
      <c r="S373" s="505">
        <f>penilaian!R368</f>
        <v>0</v>
      </c>
      <c r="T373" s="505">
        <f>penilaian!S368</f>
        <v>0</v>
      </c>
      <c r="U373" s="505">
        <f>penilaian!T368</f>
        <v>0</v>
      </c>
      <c r="V373" s="503">
        <f>penilaian!U368</f>
        <v>0</v>
      </c>
      <c r="W373" s="505" t="str">
        <f>penilaian!V368</f>
        <v>MAHONI</v>
      </c>
      <c r="X373" s="505">
        <f>penilaian!W368</f>
        <v>0</v>
      </c>
      <c r="Y373" s="505">
        <f>penilaian!X368</f>
        <v>1</v>
      </c>
      <c r="Z373" s="505">
        <f>penilaian!Y368</f>
        <v>0</v>
      </c>
      <c r="AA373" s="505">
        <f>penilaian!Z368</f>
        <v>0</v>
      </c>
      <c r="AB373" s="505">
        <f>penilaian!AA368</f>
        <v>0</v>
      </c>
      <c r="AC373" s="519">
        <f>penilaian!AB368</f>
        <v>0</v>
      </c>
      <c r="AD373" s="505">
        <f>penilaian!AC368</f>
        <v>0</v>
      </c>
      <c r="AE373" s="505">
        <f>penilaian!AD368</f>
        <v>0</v>
      </c>
      <c r="AF373" s="505">
        <f>penilaian!AE368</f>
        <v>0</v>
      </c>
      <c r="AG373" s="519">
        <f>penilaian!AF368</f>
        <v>0</v>
      </c>
      <c r="AH373" s="519">
        <f>penilaian!AG368</f>
        <v>0</v>
      </c>
      <c r="AI373" s="517">
        <f>penilaian!AH368</f>
        <v>0</v>
      </c>
      <c r="AJ373" s="520">
        <f>penilaian!AI368</f>
        <v>0</v>
      </c>
      <c r="AK373" s="517">
        <f>penilaian!AJ368</f>
        <v>0</v>
      </c>
      <c r="AL373" s="517">
        <f>penilaian!AK368</f>
        <v>0</v>
      </c>
      <c r="AM373" s="517">
        <f>penilaian!AL368</f>
        <v>0</v>
      </c>
      <c r="AN373" s="517">
        <f>penilaian!AM368</f>
        <v>53050</v>
      </c>
      <c r="AO373" s="517">
        <f>penilaian!AN368</f>
        <v>53050</v>
      </c>
      <c r="AP373" s="517">
        <f>penilaian!AO368</f>
        <v>0</v>
      </c>
      <c r="AQ373" s="521">
        <f>penilaian!AP368</f>
        <v>0</v>
      </c>
      <c r="AR373" s="517">
        <f>penilaian!AQ368</f>
        <v>0</v>
      </c>
      <c r="AS373" s="517">
        <f>penilaian!AR368</f>
        <v>0</v>
      </c>
      <c r="AT373" s="517">
        <f>penilaian!AS368</f>
        <v>0</v>
      </c>
      <c r="AU373" s="517">
        <f>penilaian!AT368</f>
        <v>0</v>
      </c>
      <c r="AV373" s="517">
        <f>penilaian!AU368</f>
        <v>0</v>
      </c>
      <c r="AW373" s="521">
        <f>penilaian!AV368</f>
        <v>0</v>
      </c>
      <c r="AX373" s="521">
        <f>penilaian!AW368</f>
        <v>0</v>
      </c>
    </row>
    <row r="374" spans="2:50" ht="47.25">
      <c r="B374" s="157">
        <f>penilaian!A369</f>
        <v>0</v>
      </c>
      <c r="C374" s="172" t="str">
        <f>penilaian!B369</f>
        <v>d.</v>
      </c>
      <c r="D374" s="492" t="str">
        <f>penilaian!C369</f>
        <v>Dusun Sukamaju RT. 09 RW. 3 Desa Babakan Kec. Kertajati Kab. Majalengka</v>
      </c>
      <c r="E374" s="172">
        <f>penilaian!D369</f>
        <v>0</v>
      </c>
      <c r="F374" s="171">
        <f>penilaian!E369</f>
        <v>0</v>
      </c>
      <c r="G374" s="205">
        <f>penilaian!F369</f>
        <v>0</v>
      </c>
      <c r="H374" s="61">
        <f>penilaian!G369</f>
        <v>0</v>
      </c>
      <c r="I374" s="61">
        <f>penilaian!H369</f>
        <v>0</v>
      </c>
      <c r="J374" s="202">
        <f>penilaian!I369</f>
        <v>0</v>
      </c>
      <c r="K374" s="157">
        <f>penilaian!J369</f>
        <v>0</v>
      </c>
      <c r="L374" s="182">
        <f>penilaian!K369</f>
        <v>0</v>
      </c>
      <c r="M374" s="186">
        <f>penilaian!L369</f>
        <v>0</v>
      </c>
      <c r="N374" s="187">
        <f>penilaian!M369</f>
        <v>0</v>
      </c>
      <c r="O374" s="61" t="str">
        <f>penilaian!N369</f>
        <v>d.</v>
      </c>
      <c r="P374" s="183" t="str">
        <f>penilaian!O369</f>
        <v>Saung Genteng KD. Kambing</v>
      </c>
      <c r="Q374" s="516">
        <f>penilaian!P369</f>
        <v>0</v>
      </c>
      <c r="R374" s="516">
        <f>penilaian!Q369</f>
        <v>10.199999999999999</v>
      </c>
      <c r="S374" s="505">
        <f>penilaian!R369</f>
        <v>0</v>
      </c>
      <c r="T374" s="505">
        <f>penilaian!S369</f>
        <v>0</v>
      </c>
      <c r="U374" s="505">
        <f>penilaian!T369</f>
        <v>0</v>
      </c>
      <c r="V374" s="503">
        <f>penilaian!U369</f>
        <v>0</v>
      </c>
      <c r="W374" s="505" t="str">
        <f>penilaian!V369</f>
        <v>MAHONI</v>
      </c>
      <c r="X374" s="505">
        <f>penilaian!W369</f>
        <v>0</v>
      </c>
      <c r="Y374" s="505">
        <f>penilaian!X369</f>
        <v>0</v>
      </c>
      <c r="Z374" s="505">
        <f>penilaian!Y369</f>
        <v>9</v>
      </c>
      <c r="AA374" s="505">
        <f>penilaian!Z369</f>
        <v>0</v>
      </c>
      <c r="AB374" s="505">
        <f>penilaian!AA369</f>
        <v>0</v>
      </c>
      <c r="AC374" s="519">
        <f>penilaian!AB369</f>
        <v>0</v>
      </c>
      <c r="AD374" s="505">
        <f>penilaian!AC369</f>
        <v>0</v>
      </c>
      <c r="AE374" s="505">
        <f>penilaian!AD369</f>
        <v>0</v>
      </c>
      <c r="AF374" s="505">
        <f>penilaian!AE369</f>
        <v>0</v>
      </c>
      <c r="AG374" s="519">
        <f>penilaian!AF369</f>
        <v>0</v>
      </c>
      <c r="AH374" s="519">
        <f>penilaian!AG369</f>
        <v>0</v>
      </c>
      <c r="AI374" s="517">
        <f>penilaian!AH369</f>
        <v>0</v>
      </c>
      <c r="AJ374" s="520">
        <f>penilaian!AI369</f>
        <v>0</v>
      </c>
      <c r="AK374" s="517">
        <f>penilaian!AJ369</f>
        <v>210000</v>
      </c>
      <c r="AL374" s="517">
        <f>penilaian!AK369</f>
        <v>1071000</v>
      </c>
      <c r="AM374" s="517">
        <f>penilaian!AL369</f>
        <v>0</v>
      </c>
      <c r="AN374" s="517">
        <f>penilaian!AM369</f>
        <v>9750</v>
      </c>
      <c r="AO374" s="517">
        <f>penilaian!AN369</f>
        <v>87750</v>
      </c>
      <c r="AP374" s="517">
        <f>penilaian!AO369</f>
        <v>0</v>
      </c>
      <c r="AQ374" s="521">
        <f>penilaian!AP369</f>
        <v>0</v>
      </c>
      <c r="AR374" s="517">
        <f>penilaian!AQ369</f>
        <v>0</v>
      </c>
      <c r="AS374" s="517">
        <f>penilaian!AR369</f>
        <v>0</v>
      </c>
      <c r="AT374" s="517">
        <f>penilaian!AS369</f>
        <v>0</v>
      </c>
      <c r="AU374" s="517">
        <f>penilaian!AT369</f>
        <v>0</v>
      </c>
      <c r="AV374" s="517">
        <f>penilaian!AU369</f>
        <v>0</v>
      </c>
      <c r="AW374" s="521">
        <f>penilaian!AV369</f>
        <v>0</v>
      </c>
      <c r="AX374" s="521">
        <f>penilaian!AW369</f>
        <v>0</v>
      </c>
    </row>
    <row r="375" spans="2:50" ht="31.5">
      <c r="B375" s="157">
        <f>penilaian!A370</f>
        <v>0</v>
      </c>
      <c r="C375" s="172" t="str">
        <f>penilaian!B370</f>
        <v>e.</v>
      </c>
      <c r="D375" s="492" t="str">
        <f>penilaian!C370</f>
        <v>3210141108480004</v>
      </c>
      <c r="E375" s="172">
        <f>penilaian!D370</f>
        <v>0</v>
      </c>
      <c r="F375" s="171">
        <f>penilaian!E370</f>
        <v>0</v>
      </c>
      <c r="G375" s="205">
        <f>penilaian!F370</f>
        <v>0</v>
      </c>
      <c r="H375" s="61">
        <f>penilaian!G370</f>
        <v>0</v>
      </c>
      <c r="I375" s="61">
        <f>penilaian!H370</f>
        <v>0</v>
      </c>
      <c r="J375" s="202">
        <f>penilaian!I370</f>
        <v>0</v>
      </c>
      <c r="K375" s="157">
        <f>penilaian!J370</f>
        <v>0</v>
      </c>
      <c r="L375" s="182">
        <f>penilaian!K370</f>
        <v>0</v>
      </c>
      <c r="M375" s="186">
        <f>penilaian!L370</f>
        <v>0</v>
      </c>
      <c r="N375" s="187">
        <f>penilaian!M370</f>
        <v>0</v>
      </c>
      <c r="O375" s="61" t="str">
        <f>penilaian!N370</f>
        <v>e.</v>
      </c>
      <c r="P375" s="183" t="str">
        <f>penilaian!O370</f>
        <v>Saung Genteng KD. Ayam</v>
      </c>
      <c r="Q375" s="516">
        <f>penilaian!P370</f>
        <v>0</v>
      </c>
      <c r="R375" s="516">
        <f>penilaian!Q370</f>
        <v>7</v>
      </c>
      <c r="S375" s="505">
        <f>penilaian!R370</f>
        <v>0</v>
      </c>
      <c r="T375" s="505">
        <f>penilaian!S370</f>
        <v>0</v>
      </c>
      <c r="U375" s="505">
        <f>penilaian!T370</f>
        <v>0</v>
      </c>
      <c r="V375" s="503">
        <f>penilaian!U370</f>
        <v>0</v>
      </c>
      <c r="W375" s="505">
        <f>penilaian!V370</f>
        <v>0</v>
      </c>
      <c r="X375" s="505">
        <f>penilaian!W370</f>
        <v>0</v>
      </c>
      <c r="Y375" s="505">
        <f>penilaian!X370</f>
        <v>0</v>
      </c>
      <c r="Z375" s="505">
        <f>penilaian!Y370</f>
        <v>0</v>
      </c>
      <c r="AA375" s="505">
        <f>penilaian!Z370</f>
        <v>0</v>
      </c>
      <c r="AB375" s="505">
        <f>penilaian!AA370</f>
        <v>0</v>
      </c>
      <c r="AC375" s="519">
        <f>penilaian!AB370</f>
        <v>0</v>
      </c>
      <c r="AD375" s="505">
        <f>penilaian!AC370</f>
        <v>0</v>
      </c>
      <c r="AE375" s="505">
        <f>penilaian!AD370</f>
        <v>0</v>
      </c>
      <c r="AF375" s="505">
        <f>penilaian!AE370</f>
        <v>0</v>
      </c>
      <c r="AG375" s="519">
        <f>penilaian!AF370</f>
        <v>0</v>
      </c>
      <c r="AH375" s="519">
        <f>penilaian!AG370</f>
        <v>0</v>
      </c>
      <c r="AI375" s="517">
        <f>penilaian!AH370</f>
        <v>0</v>
      </c>
      <c r="AJ375" s="520">
        <f>penilaian!AI370</f>
        <v>0</v>
      </c>
      <c r="AK375" s="517">
        <f>penilaian!AJ370</f>
        <v>210000</v>
      </c>
      <c r="AL375" s="517">
        <f>penilaian!AK370</f>
        <v>735000</v>
      </c>
      <c r="AM375" s="517">
        <f>penilaian!AL370</f>
        <v>0</v>
      </c>
      <c r="AN375" s="517">
        <f>penilaian!AM370</f>
        <v>0</v>
      </c>
      <c r="AO375" s="517">
        <f>penilaian!AN370</f>
        <v>0</v>
      </c>
      <c r="AP375" s="517">
        <f>penilaian!AO370</f>
        <v>0</v>
      </c>
      <c r="AQ375" s="521">
        <f>penilaian!AP370</f>
        <v>0</v>
      </c>
      <c r="AR375" s="517">
        <f>penilaian!AQ370</f>
        <v>0</v>
      </c>
      <c r="AS375" s="517">
        <f>penilaian!AR370</f>
        <v>0</v>
      </c>
      <c r="AT375" s="517">
        <f>penilaian!AS370</f>
        <v>0</v>
      </c>
      <c r="AU375" s="517">
        <f>penilaian!AT370</f>
        <v>0</v>
      </c>
      <c r="AV375" s="517">
        <f>penilaian!AU370</f>
        <v>0</v>
      </c>
      <c r="AW375" s="521">
        <f>penilaian!AV370</f>
        <v>0</v>
      </c>
      <c r="AX375" s="521">
        <f>penilaian!AW370</f>
        <v>0</v>
      </c>
    </row>
    <row r="376" spans="2:50" ht="15.75">
      <c r="B376" s="157">
        <f>penilaian!A371</f>
        <v>0</v>
      </c>
      <c r="C376" s="172">
        <f>penilaian!B371</f>
        <v>0</v>
      </c>
      <c r="D376" s="492">
        <f>penilaian!C371</f>
        <v>0</v>
      </c>
      <c r="E376" s="172">
        <f>penilaian!D371</f>
        <v>0</v>
      </c>
      <c r="F376" s="171">
        <f>penilaian!E371</f>
        <v>0</v>
      </c>
      <c r="G376" s="205">
        <f>penilaian!F371</f>
        <v>0</v>
      </c>
      <c r="H376" s="61">
        <f>penilaian!G371</f>
        <v>0</v>
      </c>
      <c r="I376" s="61">
        <f>penilaian!H371</f>
        <v>0</v>
      </c>
      <c r="J376" s="202">
        <f>penilaian!I371</f>
        <v>0</v>
      </c>
      <c r="K376" s="157">
        <f>penilaian!J371</f>
        <v>0</v>
      </c>
      <c r="L376" s="182">
        <f>penilaian!K371</f>
        <v>0</v>
      </c>
      <c r="M376" s="186">
        <f>penilaian!L371</f>
        <v>0</v>
      </c>
      <c r="N376" s="187">
        <f>penilaian!M371</f>
        <v>0</v>
      </c>
      <c r="O376" s="61" t="str">
        <f>penilaian!N371</f>
        <v>f.</v>
      </c>
      <c r="P376" s="183" t="str">
        <f>penilaian!O371</f>
        <v>Sumur Bor</v>
      </c>
      <c r="Q376" s="516">
        <f>penilaian!P371</f>
        <v>1</v>
      </c>
      <c r="R376" s="516">
        <f>penilaian!Q371</f>
        <v>0</v>
      </c>
      <c r="S376" s="505" t="str">
        <f>penilaian!R371</f>
        <v>b.</v>
      </c>
      <c r="T376" s="505" t="str">
        <f>penilaian!S371</f>
        <v>Musiman</v>
      </c>
      <c r="U376" s="505">
        <f>penilaian!T371</f>
        <v>12</v>
      </c>
      <c r="V376" s="503">
        <f>penilaian!U371</f>
        <v>1</v>
      </c>
      <c r="W376" s="505" t="str">
        <f>penilaian!V371</f>
        <v>Jambu Biji</v>
      </c>
      <c r="X376" s="505">
        <f>penilaian!W371</f>
        <v>1</v>
      </c>
      <c r="Y376" s="505">
        <f>penilaian!X371</f>
        <v>0</v>
      </c>
      <c r="Z376" s="505">
        <f>penilaian!Y371</f>
        <v>0</v>
      </c>
      <c r="AA376" s="505">
        <f>penilaian!Z371</f>
        <v>1</v>
      </c>
      <c r="AB376" s="505">
        <f>penilaian!AA371</f>
        <v>0</v>
      </c>
      <c r="AC376" s="519">
        <f>penilaian!AB371</f>
        <v>0</v>
      </c>
      <c r="AD376" s="505">
        <f>penilaian!AC371</f>
        <v>0</v>
      </c>
      <c r="AE376" s="505">
        <f>penilaian!AD371</f>
        <v>0</v>
      </c>
      <c r="AF376" s="505">
        <f>penilaian!AE371</f>
        <v>0</v>
      </c>
      <c r="AG376" s="519">
        <f>penilaian!AF371</f>
        <v>0</v>
      </c>
      <c r="AH376" s="519">
        <f>penilaian!AG371</f>
        <v>0</v>
      </c>
      <c r="AI376" s="517">
        <f>penilaian!AH371</f>
        <v>0</v>
      </c>
      <c r="AJ376" s="520">
        <f>penilaian!AI371</f>
        <v>0</v>
      </c>
      <c r="AK376" s="517">
        <f>penilaian!AJ371</f>
        <v>2500000</v>
      </c>
      <c r="AL376" s="517">
        <f>penilaian!AK371</f>
        <v>1250000</v>
      </c>
      <c r="AM376" s="517">
        <f>penilaian!AL371</f>
        <v>0</v>
      </c>
      <c r="AN376" s="517">
        <f>penilaian!AM371</f>
        <v>125000</v>
      </c>
      <c r="AO376" s="517">
        <f>penilaian!AN371</f>
        <v>125000</v>
      </c>
      <c r="AP376" s="517">
        <f>penilaian!AO371</f>
        <v>0</v>
      </c>
      <c r="AQ376" s="521">
        <f>penilaian!AP371</f>
        <v>0</v>
      </c>
      <c r="AR376" s="517">
        <f>penilaian!AQ371</f>
        <v>0</v>
      </c>
      <c r="AS376" s="517">
        <f>penilaian!AR371</f>
        <v>0</v>
      </c>
      <c r="AT376" s="517">
        <f>penilaian!AS371</f>
        <v>0</v>
      </c>
      <c r="AU376" s="517">
        <f>penilaian!AT371</f>
        <v>0</v>
      </c>
      <c r="AV376" s="517">
        <f>penilaian!AU371</f>
        <v>0</v>
      </c>
      <c r="AW376" s="521">
        <f>penilaian!AV371</f>
        <v>0</v>
      </c>
      <c r="AX376" s="521">
        <f>penilaian!AW371</f>
        <v>0</v>
      </c>
    </row>
    <row r="377" spans="2:50" ht="15.75">
      <c r="B377" s="157">
        <f>penilaian!A372</f>
        <v>0</v>
      </c>
      <c r="C377" s="172">
        <f>penilaian!B372</f>
        <v>0</v>
      </c>
      <c r="D377" s="492">
        <f>penilaian!C372</f>
        <v>0</v>
      </c>
      <c r="E377" s="172">
        <f>penilaian!D372</f>
        <v>0</v>
      </c>
      <c r="F377" s="171">
        <f>penilaian!E372</f>
        <v>0</v>
      </c>
      <c r="G377" s="205">
        <f>penilaian!F372</f>
        <v>0</v>
      </c>
      <c r="H377" s="61">
        <f>penilaian!G372</f>
        <v>0</v>
      </c>
      <c r="I377" s="61">
        <f>penilaian!H372</f>
        <v>0</v>
      </c>
      <c r="J377" s="202">
        <f>penilaian!I372</f>
        <v>0</v>
      </c>
      <c r="K377" s="157">
        <f>penilaian!J372</f>
        <v>0</v>
      </c>
      <c r="L377" s="182">
        <f>penilaian!K372</f>
        <v>0</v>
      </c>
      <c r="M377" s="186">
        <f>penilaian!L372</f>
        <v>0</v>
      </c>
      <c r="N377" s="187">
        <f>penilaian!M372</f>
        <v>0</v>
      </c>
      <c r="O377" s="61">
        <f>penilaian!N372</f>
        <v>0</v>
      </c>
      <c r="P377" s="183">
        <f>penilaian!O372</f>
        <v>0</v>
      </c>
      <c r="Q377" s="516">
        <f>penilaian!P372</f>
        <v>0</v>
      </c>
      <c r="R377" s="516">
        <f>penilaian!Q372</f>
        <v>0</v>
      </c>
      <c r="S377" s="505">
        <f>penilaian!R372</f>
        <v>0</v>
      </c>
      <c r="T377" s="505">
        <f>penilaian!S372</f>
        <v>0</v>
      </c>
      <c r="U377" s="505">
        <f>penilaian!T372</f>
        <v>0</v>
      </c>
      <c r="V377" s="503">
        <f>penilaian!U372</f>
        <v>0</v>
      </c>
      <c r="W377" s="505" t="str">
        <f>penilaian!V372</f>
        <v>Jambu Biji</v>
      </c>
      <c r="X377" s="505">
        <f>penilaian!W372</f>
        <v>0</v>
      </c>
      <c r="Y377" s="505">
        <f>penilaian!X372</f>
        <v>0</v>
      </c>
      <c r="Z377" s="505">
        <f>penilaian!Y372</f>
        <v>1</v>
      </c>
      <c r="AA377" s="505">
        <f>penilaian!Z372</f>
        <v>0</v>
      </c>
      <c r="AB377" s="505">
        <f>penilaian!AA372</f>
        <v>0</v>
      </c>
      <c r="AC377" s="519">
        <f>penilaian!AB372</f>
        <v>0</v>
      </c>
      <c r="AD377" s="505">
        <f>penilaian!AC372</f>
        <v>0</v>
      </c>
      <c r="AE377" s="505">
        <f>penilaian!AD372</f>
        <v>0</v>
      </c>
      <c r="AF377" s="505">
        <f>penilaian!AE372</f>
        <v>0</v>
      </c>
      <c r="AG377" s="519">
        <f>penilaian!AF372</f>
        <v>0</v>
      </c>
      <c r="AH377" s="519">
        <f>penilaian!AG372</f>
        <v>0</v>
      </c>
      <c r="AI377" s="517">
        <f>penilaian!AH372</f>
        <v>0</v>
      </c>
      <c r="AJ377" s="520">
        <f>penilaian!AI372</f>
        <v>0</v>
      </c>
      <c r="AK377" s="517">
        <f>penilaian!AJ372</f>
        <v>0</v>
      </c>
      <c r="AL377" s="517">
        <f>penilaian!AK372</f>
        <v>0</v>
      </c>
      <c r="AM377" s="517">
        <f>penilaian!AL372</f>
        <v>0</v>
      </c>
      <c r="AN377" s="517">
        <f>penilaian!AM372</f>
        <v>41250</v>
      </c>
      <c r="AO377" s="517">
        <f>penilaian!AN372</f>
        <v>41250</v>
      </c>
      <c r="AP377" s="517">
        <f>penilaian!AO372</f>
        <v>0</v>
      </c>
      <c r="AQ377" s="521">
        <f>penilaian!AP372</f>
        <v>0</v>
      </c>
      <c r="AR377" s="517">
        <f>penilaian!AQ372</f>
        <v>0</v>
      </c>
      <c r="AS377" s="517">
        <f>penilaian!AR372</f>
        <v>0</v>
      </c>
      <c r="AT377" s="517">
        <f>penilaian!AS372</f>
        <v>0</v>
      </c>
      <c r="AU377" s="517">
        <f>penilaian!AT372</f>
        <v>0</v>
      </c>
      <c r="AV377" s="517">
        <f>penilaian!AU372</f>
        <v>0</v>
      </c>
      <c r="AW377" s="521">
        <f>penilaian!AV372</f>
        <v>0</v>
      </c>
      <c r="AX377" s="521">
        <f>penilaian!AW372</f>
        <v>0</v>
      </c>
    </row>
    <row r="378" spans="2:50" ht="15.75">
      <c r="B378" s="157">
        <f>penilaian!A373</f>
        <v>0</v>
      </c>
      <c r="C378" s="172">
        <f>penilaian!B373</f>
        <v>0</v>
      </c>
      <c r="D378" s="492">
        <f>penilaian!C373</f>
        <v>0</v>
      </c>
      <c r="E378" s="172">
        <f>penilaian!D373</f>
        <v>0</v>
      </c>
      <c r="F378" s="171">
        <f>penilaian!E373</f>
        <v>0</v>
      </c>
      <c r="G378" s="205">
        <f>penilaian!F373</f>
        <v>0</v>
      </c>
      <c r="H378" s="61">
        <f>penilaian!G373</f>
        <v>0</v>
      </c>
      <c r="I378" s="61">
        <f>penilaian!H373</f>
        <v>0</v>
      </c>
      <c r="J378" s="202">
        <f>penilaian!I373</f>
        <v>0</v>
      </c>
      <c r="K378" s="157">
        <f>penilaian!J373</f>
        <v>0</v>
      </c>
      <c r="L378" s="182">
        <f>penilaian!K373</f>
        <v>0</v>
      </c>
      <c r="M378" s="186">
        <f>penilaian!L373</f>
        <v>0</v>
      </c>
      <c r="N378" s="187">
        <f>penilaian!M373</f>
        <v>0</v>
      </c>
      <c r="O378" s="61" t="str">
        <f>penilaian!N373</f>
        <v>g.</v>
      </c>
      <c r="P378" s="183" t="str">
        <f>penilaian!O373</f>
        <v>Septictank</v>
      </c>
      <c r="Q378" s="516">
        <f>penilaian!P373</f>
        <v>1</v>
      </c>
      <c r="R378" s="516">
        <f>penilaian!Q373</f>
        <v>0</v>
      </c>
      <c r="S378" s="505">
        <f>penilaian!R373</f>
        <v>0</v>
      </c>
      <c r="T378" s="505">
        <f>penilaian!S373</f>
        <v>0</v>
      </c>
      <c r="U378" s="505">
        <f>penilaian!T373</f>
        <v>0</v>
      </c>
      <c r="V378" s="503">
        <f>penilaian!U373</f>
        <v>2</v>
      </c>
      <c r="W378" s="505" t="str">
        <f>penilaian!V373</f>
        <v>Jeruk Bali</v>
      </c>
      <c r="X378" s="505">
        <f>penilaian!W373</f>
        <v>1</v>
      </c>
      <c r="Y378" s="505">
        <f>penilaian!X373</f>
        <v>0</v>
      </c>
      <c r="Z378" s="505">
        <f>penilaian!Y373</f>
        <v>0</v>
      </c>
      <c r="AA378" s="505">
        <f>penilaian!Z373</f>
        <v>1</v>
      </c>
      <c r="AB378" s="505">
        <f>penilaian!AA373</f>
        <v>0</v>
      </c>
      <c r="AC378" s="519">
        <f>penilaian!AB373</f>
        <v>0</v>
      </c>
      <c r="AD378" s="505">
        <f>penilaian!AC373</f>
        <v>0</v>
      </c>
      <c r="AE378" s="505">
        <f>penilaian!AD373</f>
        <v>0</v>
      </c>
      <c r="AF378" s="505">
        <f>penilaian!AE373</f>
        <v>0</v>
      </c>
      <c r="AG378" s="519">
        <f>penilaian!AF373</f>
        <v>0</v>
      </c>
      <c r="AH378" s="519">
        <f>penilaian!AG373</f>
        <v>0</v>
      </c>
      <c r="AI378" s="517">
        <f>penilaian!AH373</f>
        <v>0</v>
      </c>
      <c r="AJ378" s="520">
        <f>penilaian!AI373</f>
        <v>0</v>
      </c>
      <c r="AK378" s="517">
        <f>penilaian!AJ373</f>
        <v>2500000</v>
      </c>
      <c r="AL378" s="517">
        <f>penilaian!AK373</f>
        <v>1875000</v>
      </c>
      <c r="AM378" s="517">
        <f>penilaian!AL373</f>
        <v>0</v>
      </c>
      <c r="AN378" s="517">
        <f>penilaian!AM373</f>
        <v>100000</v>
      </c>
      <c r="AO378" s="517">
        <f>penilaian!AN373</f>
        <v>100000</v>
      </c>
      <c r="AP378" s="517">
        <f>penilaian!AO373</f>
        <v>0</v>
      </c>
      <c r="AQ378" s="521">
        <f>penilaian!AP373</f>
        <v>0</v>
      </c>
      <c r="AR378" s="517">
        <f>penilaian!AQ373</f>
        <v>0</v>
      </c>
      <c r="AS378" s="517">
        <f>penilaian!AR373</f>
        <v>0</v>
      </c>
      <c r="AT378" s="517">
        <f>penilaian!AS373</f>
        <v>0</v>
      </c>
      <c r="AU378" s="517">
        <f>penilaian!AT373</f>
        <v>0</v>
      </c>
      <c r="AV378" s="517">
        <f>penilaian!AU373</f>
        <v>0</v>
      </c>
      <c r="AW378" s="521">
        <f>penilaian!AV373</f>
        <v>0</v>
      </c>
      <c r="AX378" s="521">
        <f>penilaian!AW373</f>
        <v>0</v>
      </c>
    </row>
    <row r="379" spans="2:50" ht="15.75">
      <c r="B379" s="157">
        <f>penilaian!A374</f>
        <v>0</v>
      </c>
      <c r="C379" s="172">
        <f>penilaian!B374</f>
        <v>0</v>
      </c>
      <c r="D379" s="492">
        <f>penilaian!C374</f>
        <v>0</v>
      </c>
      <c r="E379" s="172">
        <f>penilaian!D374</f>
        <v>0</v>
      </c>
      <c r="F379" s="171">
        <f>penilaian!E374</f>
        <v>0</v>
      </c>
      <c r="G379" s="205">
        <f>penilaian!F374</f>
        <v>0</v>
      </c>
      <c r="H379" s="61">
        <f>penilaian!G374</f>
        <v>0</v>
      </c>
      <c r="I379" s="61">
        <f>penilaian!H374</f>
        <v>0</v>
      </c>
      <c r="J379" s="202">
        <f>penilaian!I374</f>
        <v>0</v>
      </c>
      <c r="K379" s="157">
        <f>penilaian!J374</f>
        <v>0</v>
      </c>
      <c r="L379" s="182">
        <f>penilaian!K374</f>
        <v>0</v>
      </c>
      <c r="M379" s="186">
        <f>penilaian!L374</f>
        <v>0</v>
      </c>
      <c r="N379" s="187">
        <f>penilaian!M374</f>
        <v>0</v>
      </c>
      <c r="O379" s="61">
        <f>penilaian!N374</f>
        <v>0</v>
      </c>
      <c r="P379" s="183">
        <f>penilaian!O374</f>
        <v>0</v>
      </c>
      <c r="Q379" s="516">
        <f>penilaian!P374</f>
        <v>0</v>
      </c>
      <c r="R379" s="516">
        <f>penilaian!Q374</f>
        <v>0</v>
      </c>
      <c r="S379" s="505">
        <f>penilaian!R374</f>
        <v>0</v>
      </c>
      <c r="T379" s="505">
        <f>penilaian!S374</f>
        <v>0</v>
      </c>
      <c r="U379" s="505">
        <f>penilaian!T374</f>
        <v>0</v>
      </c>
      <c r="V379" s="503">
        <f>penilaian!U374</f>
        <v>3</v>
      </c>
      <c r="W379" s="505" t="str">
        <f>penilaian!V374</f>
        <v>Laja</v>
      </c>
      <c r="X379" s="505">
        <f>penilaian!W374</f>
        <v>1</v>
      </c>
      <c r="Y379" s="505">
        <f>penilaian!X374</f>
        <v>0</v>
      </c>
      <c r="Z379" s="505">
        <f>penilaian!Y374</f>
        <v>0</v>
      </c>
      <c r="AA379" s="505" t="str">
        <f>penilaian!Z374</f>
        <v>1 rmp</v>
      </c>
      <c r="AB379" s="505">
        <f>penilaian!AA374</f>
        <v>0</v>
      </c>
      <c r="AC379" s="519">
        <f>penilaian!AB374</f>
        <v>0</v>
      </c>
      <c r="AD379" s="505">
        <f>penilaian!AC374</f>
        <v>0</v>
      </c>
      <c r="AE379" s="505">
        <f>penilaian!AD374</f>
        <v>0</v>
      </c>
      <c r="AF379" s="505">
        <f>penilaian!AE374</f>
        <v>0</v>
      </c>
      <c r="AG379" s="519">
        <f>penilaian!AF374</f>
        <v>0</v>
      </c>
      <c r="AH379" s="519">
        <f>penilaian!AG374</f>
        <v>0</v>
      </c>
      <c r="AI379" s="517">
        <f>penilaian!AH374</f>
        <v>0</v>
      </c>
      <c r="AJ379" s="520">
        <f>penilaian!AI374</f>
        <v>0</v>
      </c>
      <c r="AK379" s="517">
        <f>penilaian!AJ374</f>
        <v>0</v>
      </c>
      <c r="AL379" s="517">
        <f>penilaian!AK374</f>
        <v>0</v>
      </c>
      <c r="AM379" s="517">
        <f>penilaian!AL374</f>
        <v>0</v>
      </c>
      <c r="AN379" s="517">
        <f>penilaian!AM374</f>
        <v>4180</v>
      </c>
      <c r="AO379" s="517">
        <f>penilaian!AN374</f>
        <v>4180</v>
      </c>
      <c r="AP379" s="517">
        <f>penilaian!AO374</f>
        <v>0</v>
      </c>
      <c r="AQ379" s="521">
        <f>penilaian!AP374</f>
        <v>0</v>
      </c>
      <c r="AR379" s="517">
        <f>penilaian!AQ374</f>
        <v>0</v>
      </c>
      <c r="AS379" s="517">
        <f>penilaian!AR374</f>
        <v>0</v>
      </c>
      <c r="AT379" s="517">
        <f>penilaian!AS374</f>
        <v>0</v>
      </c>
      <c r="AU379" s="517">
        <f>penilaian!AT374</f>
        <v>0</v>
      </c>
      <c r="AV379" s="517">
        <f>penilaian!AU374</f>
        <v>0</v>
      </c>
      <c r="AW379" s="521">
        <f>penilaian!AV374</f>
        <v>0</v>
      </c>
      <c r="AX379" s="521">
        <f>penilaian!AW374</f>
        <v>0</v>
      </c>
    </row>
    <row r="380" spans="2:50" ht="15.75">
      <c r="B380" s="157">
        <f>penilaian!A375</f>
        <v>0</v>
      </c>
      <c r="C380" s="172">
        <f>penilaian!B375</f>
        <v>0</v>
      </c>
      <c r="D380" s="492">
        <f>penilaian!C375</f>
        <v>0</v>
      </c>
      <c r="E380" s="172">
        <f>penilaian!D375</f>
        <v>0</v>
      </c>
      <c r="F380" s="171">
        <f>penilaian!E375</f>
        <v>0</v>
      </c>
      <c r="G380" s="205">
        <f>penilaian!F375</f>
        <v>0</v>
      </c>
      <c r="H380" s="61">
        <f>penilaian!G375</f>
        <v>0</v>
      </c>
      <c r="I380" s="61">
        <f>penilaian!H375</f>
        <v>0</v>
      </c>
      <c r="J380" s="202">
        <f>penilaian!I375</f>
        <v>0</v>
      </c>
      <c r="K380" s="157">
        <f>penilaian!J375</f>
        <v>0</v>
      </c>
      <c r="L380" s="182">
        <f>penilaian!K375</f>
        <v>0</v>
      </c>
      <c r="M380" s="186">
        <f>penilaian!L375</f>
        <v>0</v>
      </c>
      <c r="N380" s="187">
        <f>penilaian!M375</f>
        <v>0</v>
      </c>
      <c r="O380" s="61">
        <f>penilaian!N375</f>
        <v>0</v>
      </c>
      <c r="P380" s="183">
        <f>penilaian!O375</f>
        <v>0</v>
      </c>
      <c r="Q380" s="516">
        <f>penilaian!P375</f>
        <v>0</v>
      </c>
      <c r="R380" s="516">
        <f>penilaian!Q375</f>
        <v>0</v>
      </c>
      <c r="S380" s="505">
        <f>penilaian!R375</f>
        <v>0</v>
      </c>
      <c r="T380" s="505">
        <f>penilaian!S375</f>
        <v>0</v>
      </c>
      <c r="U380" s="505">
        <f>penilaian!T375</f>
        <v>0</v>
      </c>
      <c r="V380" s="503">
        <f>penilaian!U375</f>
        <v>4</v>
      </c>
      <c r="W380" s="505" t="str">
        <f>penilaian!V375</f>
        <v>Pepaya</v>
      </c>
      <c r="X380" s="505">
        <f>penilaian!W375</f>
        <v>1</v>
      </c>
      <c r="Y380" s="505">
        <f>penilaian!X375</f>
        <v>0</v>
      </c>
      <c r="Z380" s="505">
        <f>penilaian!Y375</f>
        <v>0</v>
      </c>
      <c r="AA380" s="505">
        <f>penilaian!Z375</f>
        <v>1</v>
      </c>
      <c r="AB380" s="505">
        <f>penilaian!AA375</f>
        <v>0</v>
      </c>
      <c r="AC380" s="519">
        <f>penilaian!AB375</f>
        <v>0</v>
      </c>
      <c r="AD380" s="505">
        <f>penilaian!AC375</f>
        <v>0</v>
      </c>
      <c r="AE380" s="505">
        <f>penilaian!AD375</f>
        <v>0</v>
      </c>
      <c r="AF380" s="505">
        <f>penilaian!AE375</f>
        <v>0</v>
      </c>
      <c r="AG380" s="519">
        <f>penilaian!AF375</f>
        <v>0</v>
      </c>
      <c r="AH380" s="519">
        <f>penilaian!AG375</f>
        <v>0</v>
      </c>
      <c r="AI380" s="517">
        <f>penilaian!AH375</f>
        <v>0</v>
      </c>
      <c r="AJ380" s="520">
        <f>penilaian!AI375</f>
        <v>0</v>
      </c>
      <c r="AK380" s="517">
        <f>penilaian!AJ375</f>
        <v>0</v>
      </c>
      <c r="AL380" s="517">
        <f>penilaian!AK375</f>
        <v>0</v>
      </c>
      <c r="AM380" s="517">
        <f>penilaian!AL375</f>
        <v>0</v>
      </c>
      <c r="AN380" s="517">
        <f>penilaian!AM375</f>
        <v>20100</v>
      </c>
      <c r="AO380" s="517">
        <f>penilaian!AN375</f>
        <v>20100</v>
      </c>
      <c r="AP380" s="517">
        <f>penilaian!AO375</f>
        <v>0</v>
      </c>
      <c r="AQ380" s="521">
        <f>penilaian!AP375</f>
        <v>0</v>
      </c>
      <c r="AR380" s="517">
        <f>penilaian!AQ375</f>
        <v>0</v>
      </c>
      <c r="AS380" s="517">
        <f>penilaian!AR375</f>
        <v>0</v>
      </c>
      <c r="AT380" s="517">
        <f>penilaian!AS375</f>
        <v>0</v>
      </c>
      <c r="AU380" s="517">
        <f>penilaian!AT375</f>
        <v>0</v>
      </c>
      <c r="AV380" s="517">
        <f>penilaian!AU375</f>
        <v>0</v>
      </c>
      <c r="AW380" s="521">
        <f>penilaian!AV375</f>
        <v>0</v>
      </c>
      <c r="AX380" s="521">
        <f>penilaian!AW375</f>
        <v>0</v>
      </c>
    </row>
    <row r="381" spans="2:50" ht="15.75">
      <c r="B381" s="157">
        <f>penilaian!A376</f>
        <v>0</v>
      </c>
      <c r="C381" s="172">
        <f>penilaian!B376</f>
        <v>0</v>
      </c>
      <c r="D381" s="492">
        <f>penilaian!C376</f>
        <v>0</v>
      </c>
      <c r="E381" s="172">
        <f>penilaian!D376</f>
        <v>0</v>
      </c>
      <c r="F381" s="171">
        <f>penilaian!E376</f>
        <v>0</v>
      </c>
      <c r="G381" s="205">
        <f>penilaian!F376</f>
        <v>0</v>
      </c>
      <c r="H381" s="61">
        <f>penilaian!G376</f>
        <v>0</v>
      </c>
      <c r="I381" s="61">
        <f>penilaian!H376</f>
        <v>0</v>
      </c>
      <c r="J381" s="202">
        <f>penilaian!I376</f>
        <v>0</v>
      </c>
      <c r="K381" s="157">
        <f>penilaian!J376</f>
        <v>0</v>
      </c>
      <c r="L381" s="182">
        <f>penilaian!K376</f>
        <v>0</v>
      </c>
      <c r="M381" s="186">
        <f>penilaian!L376</f>
        <v>0</v>
      </c>
      <c r="N381" s="187">
        <f>penilaian!M376</f>
        <v>0</v>
      </c>
      <c r="O381" s="61">
        <f>penilaian!N376</f>
        <v>0</v>
      </c>
      <c r="P381" s="183">
        <f>penilaian!O376</f>
        <v>0</v>
      </c>
      <c r="Q381" s="516">
        <f>penilaian!P376</f>
        <v>0</v>
      </c>
      <c r="R381" s="516">
        <f>penilaian!Q376</f>
        <v>0</v>
      </c>
      <c r="S381" s="505">
        <f>penilaian!R376</f>
        <v>0</v>
      </c>
      <c r="T381" s="505">
        <f>penilaian!S376</f>
        <v>0</v>
      </c>
      <c r="U381" s="505">
        <f>penilaian!T376</f>
        <v>0</v>
      </c>
      <c r="V381" s="503">
        <f>penilaian!U376</f>
        <v>0</v>
      </c>
      <c r="W381" s="505" t="str">
        <f>penilaian!V376</f>
        <v>Pepaya</v>
      </c>
      <c r="X381" s="505">
        <f>penilaian!W376</f>
        <v>0</v>
      </c>
      <c r="Y381" s="505">
        <f>penilaian!X376</f>
        <v>0</v>
      </c>
      <c r="Z381" s="505">
        <f>penilaian!Y376</f>
        <v>4</v>
      </c>
      <c r="AA381" s="505">
        <f>penilaian!Z376</f>
        <v>0</v>
      </c>
      <c r="AB381" s="505">
        <f>penilaian!AA376</f>
        <v>0</v>
      </c>
      <c r="AC381" s="519">
        <f>penilaian!AB376</f>
        <v>0</v>
      </c>
      <c r="AD381" s="505">
        <f>penilaian!AC376</f>
        <v>0</v>
      </c>
      <c r="AE381" s="505">
        <f>penilaian!AD376</f>
        <v>0</v>
      </c>
      <c r="AF381" s="505">
        <f>penilaian!AE376</f>
        <v>0</v>
      </c>
      <c r="AG381" s="519">
        <f>penilaian!AF376</f>
        <v>0</v>
      </c>
      <c r="AH381" s="519">
        <f>penilaian!AG376</f>
        <v>0</v>
      </c>
      <c r="AI381" s="517">
        <f>penilaian!AH376</f>
        <v>0</v>
      </c>
      <c r="AJ381" s="520">
        <f>penilaian!AI376</f>
        <v>0</v>
      </c>
      <c r="AK381" s="517">
        <f>penilaian!AJ376</f>
        <v>0</v>
      </c>
      <c r="AL381" s="517">
        <f>penilaian!AK376</f>
        <v>0</v>
      </c>
      <c r="AM381" s="517">
        <f>penilaian!AL376</f>
        <v>0</v>
      </c>
      <c r="AN381" s="517">
        <f>penilaian!AM376</f>
        <v>6600</v>
      </c>
      <c r="AO381" s="517">
        <f>penilaian!AN376</f>
        <v>26400</v>
      </c>
      <c r="AP381" s="517">
        <f>penilaian!AO376</f>
        <v>0</v>
      </c>
      <c r="AQ381" s="521">
        <f>penilaian!AP376</f>
        <v>0</v>
      </c>
      <c r="AR381" s="517">
        <f>penilaian!AQ376</f>
        <v>0</v>
      </c>
      <c r="AS381" s="517">
        <f>penilaian!AR376</f>
        <v>0</v>
      </c>
      <c r="AT381" s="517">
        <f>penilaian!AS376</f>
        <v>0</v>
      </c>
      <c r="AU381" s="517">
        <f>penilaian!AT376</f>
        <v>0</v>
      </c>
      <c r="AV381" s="517">
        <f>penilaian!AU376</f>
        <v>0</v>
      </c>
      <c r="AW381" s="521">
        <f>penilaian!AV376</f>
        <v>0</v>
      </c>
      <c r="AX381" s="521">
        <f>penilaian!AW376</f>
        <v>0</v>
      </c>
    </row>
    <row r="382" spans="2:50" ht="15.75">
      <c r="B382" s="157">
        <f>penilaian!A377</f>
        <v>0</v>
      </c>
      <c r="C382" s="172">
        <f>penilaian!B377</f>
        <v>0</v>
      </c>
      <c r="D382" s="492">
        <f>penilaian!C377</f>
        <v>0</v>
      </c>
      <c r="E382" s="172">
        <f>penilaian!D377</f>
        <v>0</v>
      </c>
      <c r="F382" s="171">
        <f>penilaian!E377</f>
        <v>0</v>
      </c>
      <c r="G382" s="205">
        <f>penilaian!F377</f>
        <v>0</v>
      </c>
      <c r="H382" s="61">
        <f>penilaian!G377</f>
        <v>0</v>
      </c>
      <c r="I382" s="61">
        <f>penilaian!H377</f>
        <v>0</v>
      </c>
      <c r="J382" s="202">
        <f>penilaian!I377</f>
        <v>0</v>
      </c>
      <c r="K382" s="157">
        <f>penilaian!J377</f>
        <v>0</v>
      </c>
      <c r="L382" s="182">
        <f>penilaian!K377</f>
        <v>0</v>
      </c>
      <c r="M382" s="186">
        <f>penilaian!L377</f>
        <v>0</v>
      </c>
      <c r="N382" s="187">
        <f>penilaian!M377</f>
        <v>0</v>
      </c>
      <c r="O382" s="61">
        <f>penilaian!N377</f>
        <v>0</v>
      </c>
      <c r="P382" s="183">
        <f>penilaian!O377</f>
        <v>0</v>
      </c>
      <c r="Q382" s="516">
        <f>penilaian!P377</f>
        <v>0</v>
      </c>
      <c r="R382" s="516">
        <f>penilaian!Q377</f>
        <v>0</v>
      </c>
      <c r="S382" s="505">
        <f>penilaian!R377</f>
        <v>0</v>
      </c>
      <c r="T382" s="505">
        <f>penilaian!S377</f>
        <v>0</v>
      </c>
      <c r="U382" s="505">
        <f>penilaian!T377</f>
        <v>0</v>
      </c>
      <c r="V382" s="503">
        <f>penilaian!U377</f>
        <v>5</v>
      </c>
      <c r="W382" s="505" t="str">
        <f>penilaian!V377</f>
        <v>Pisang</v>
      </c>
      <c r="X382" s="505">
        <f>penilaian!W377</f>
        <v>0</v>
      </c>
      <c r="Y382" s="505">
        <f>penilaian!X377</f>
        <v>0</v>
      </c>
      <c r="Z382" s="505">
        <f>penilaian!Y377</f>
        <v>4</v>
      </c>
      <c r="AA382" s="505">
        <f>penilaian!Z377</f>
        <v>4</v>
      </c>
      <c r="AB382" s="505">
        <f>penilaian!AA377</f>
        <v>0</v>
      </c>
      <c r="AC382" s="519">
        <f>penilaian!AB377</f>
        <v>0</v>
      </c>
      <c r="AD382" s="505">
        <f>penilaian!AC377</f>
        <v>0</v>
      </c>
      <c r="AE382" s="505">
        <f>penilaian!AD377</f>
        <v>0</v>
      </c>
      <c r="AF382" s="505">
        <f>penilaian!AE377</f>
        <v>0</v>
      </c>
      <c r="AG382" s="519">
        <f>penilaian!AF377</f>
        <v>0</v>
      </c>
      <c r="AH382" s="519">
        <f>penilaian!AG377</f>
        <v>0</v>
      </c>
      <c r="AI382" s="517">
        <f>penilaian!AH377</f>
        <v>0</v>
      </c>
      <c r="AJ382" s="520">
        <f>penilaian!AI377</f>
        <v>0</v>
      </c>
      <c r="AK382" s="517">
        <f>penilaian!AJ377</f>
        <v>0</v>
      </c>
      <c r="AL382" s="517">
        <f>penilaian!AK377</f>
        <v>0</v>
      </c>
      <c r="AM382" s="517">
        <f>penilaian!AL377</f>
        <v>0</v>
      </c>
      <c r="AN382" s="517">
        <f>penilaian!AM377</f>
        <v>5000</v>
      </c>
      <c r="AO382" s="517">
        <f>penilaian!AN377</f>
        <v>20000</v>
      </c>
      <c r="AP382" s="517">
        <f>penilaian!AO377</f>
        <v>0</v>
      </c>
      <c r="AQ382" s="521">
        <f>penilaian!AP377</f>
        <v>0</v>
      </c>
      <c r="AR382" s="517">
        <f>penilaian!AQ377</f>
        <v>0</v>
      </c>
      <c r="AS382" s="517">
        <f>penilaian!AR377</f>
        <v>0</v>
      </c>
      <c r="AT382" s="517">
        <f>penilaian!AS377</f>
        <v>0</v>
      </c>
      <c r="AU382" s="517">
        <f>penilaian!AT377</f>
        <v>0</v>
      </c>
      <c r="AV382" s="517">
        <f>penilaian!AU377</f>
        <v>0</v>
      </c>
      <c r="AW382" s="521">
        <f>penilaian!AV377</f>
        <v>0</v>
      </c>
      <c r="AX382" s="521">
        <f>penilaian!AW377</f>
        <v>0</v>
      </c>
    </row>
    <row r="383" spans="2:50" ht="15.75">
      <c r="B383" s="157">
        <f>penilaian!A378</f>
        <v>0</v>
      </c>
      <c r="C383" s="172">
        <f>penilaian!B378</f>
        <v>0</v>
      </c>
      <c r="D383" s="492">
        <f>penilaian!C378</f>
        <v>0</v>
      </c>
      <c r="E383" s="172">
        <f>penilaian!D378</f>
        <v>0</v>
      </c>
      <c r="F383" s="171">
        <f>penilaian!E378</f>
        <v>0</v>
      </c>
      <c r="G383" s="205">
        <f>penilaian!F378</f>
        <v>0</v>
      </c>
      <c r="H383" s="61">
        <f>penilaian!G378</f>
        <v>0</v>
      </c>
      <c r="I383" s="61">
        <f>penilaian!H378</f>
        <v>0</v>
      </c>
      <c r="J383" s="202">
        <f>penilaian!I378</f>
        <v>0</v>
      </c>
      <c r="K383" s="157">
        <f>penilaian!J378</f>
        <v>0</v>
      </c>
      <c r="L383" s="182">
        <f>penilaian!K378</f>
        <v>0</v>
      </c>
      <c r="M383" s="186">
        <f>penilaian!L378</f>
        <v>0</v>
      </c>
      <c r="N383" s="187">
        <f>penilaian!M378</f>
        <v>0</v>
      </c>
      <c r="O383" s="61">
        <f>penilaian!N378</f>
        <v>0</v>
      </c>
      <c r="P383" s="183">
        <f>penilaian!O378</f>
        <v>0</v>
      </c>
      <c r="Q383" s="516">
        <f>penilaian!P378</f>
        <v>0</v>
      </c>
      <c r="R383" s="516">
        <f>penilaian!Q378</f>
        <v>0</v>
      </c>
      <c r="S383" s="505">
        <f>penilaian!R378</f>
        <v>0</v>
      </c>
      <c r="T383" s="505">
        <f>penilaian!S378</f>
        <v>0</v>
      </c>
      <c r="U383" s="505">
        <f>penilaian!T378</f>
        <v>0</v>
      </c>
      <c r="V383" s="503">
        <f>penilaian!U378</f>
        <v>6</v>
      </c>
      <c r="W383" s="505" t="str">
        <f>penilaian!V378</f>
        <v>Emes</v>
      </c>
      <c r="X383" s="505">
        <f>penilaian!W378</f>
        <v>31</v>
      </c>
      <c r="Y383" s="505">
        <f>penilaian!X378</f>
        <v>0</v>
      </c>
      <c r="Z383" s="505">
        <f>penilaian!Y378</f>
        <v>0</v>
      </c>
      <c r="AA383" s="505">
        <f>penilaian!Z378</f>
        <v>31</v>
      </c>
      <c r="AB383" s="505">
        <f>penilaian!AA378</f>
        <v>0</v>
      </c>
      <c r="AC383" s="519">
        <f>penilaian!AB378</f>
        <v>0</v>
      </c>
      <c r="AD383" s="505">
        <f>penilaian!AC378</f>
        <v>0</v>
      </c>
      <c r="AE383" s="505">
        <f>penilaian!AD378</f>
        <v>0</v>
      </c>
      <c r="AF383" s="505">
        <f>penilaian!AE378</f>
        <v>0</v>
      </c>
      <c r="AG383" s="519">
        <f>penilaian!AF378</f>
        <v>0</v>
      </c>
      <c r="AH383" s="519">
        <f>penilaian!AG378</f>
        <v>0</v>
      </c>
      <c r="AI383" s="517">
        <f>penilaian!AH378</f>
        <v>0</v>
      </c>
      <c r="AJ383" s="520">
        <f>penilaian!AI378</f>
        <v>0</v>
      </c>
      <c r="AK383" s="517">
        <f>penilaian!AJ378</f>
        <v>0</v>
      </c>
      <c r="AL383" s="517">
        <f>penilaian!AK378</f>
        <v>0</v>
      </c>
      <c r="AM383" s="517">
        <f>penilaian!AL378</f>
        <v>0</v>
      </c>
      <c r="AN383" s="517">
        <f>penilaian!AM378</f>
        <v>425</v>
      </c>
      <c r="AO383" s="517">
        <f>penilaian!AN378</f>
        <v>13175</v>
      </c>
      <c r="AP383" s="517">
        <f>penilaian!AO378</f>
        <v>0</v>
      </c>
      <c r="AQ383" s="521">
        <f>penilaian!AP378</f>
        <v>0</v>
      </c>
      <c r="AR383" s="517">
        <f>penilaian!AQ378</f>
        <v>0</v>
      </c>
      <c r="AS383" s="517">
        <f>penilaian!AR378</f>
        <v>0</v>
      </c>
      <c r="AT383" s="517">
        <f>penilaian!AS378</f>
        <v>0</v>
      </c>
      <c r="AU383" s="517">
        <f>penilaian!AT378</f>
        <v>0</v>
      </c>
      <c r="AV383" s="517">
        <f>penilaian!AU378</f>
        <v>0</v>
      </c>
      <c r="AW383" s="521">
        <f>penilaian!AV378</f>
        <v>0</v>
      </c>
      <c r="AX383" s="521">
        <f>penilaian!AW378</f>
        <v>0</v>
      </c>
    </row>
    <row r="384" spans="2:50" ht="15.75">
      <c r="B384" s="157">
        <f>penilaian!A379</f>
        <v>0</v>
      </c>
      <c r="C384" s="172">
        <f>penilaian!B379</f>
        <v>0</v>
      </c>
      <c r="D384" s="492">
        <f>penilaian!C379</f>
        <v>0</v>
      </c>
      <c r="E384" s="172">
        <f>penilaian!D379</f>
        <v>0</v>
      </c>
      <c r="F384" s="171">
        <f>penilaian!E379</f>
        <v>0</v>
      </c>
      <c r="G384" s="205">
        <f>penilaian!F379</f>
        <v>0</v>
      </c>
      <c r="H384" s="61">
        <f>penilaian!G379</f>
        <v>0</v>
      </c>
      <c r="I384" s="61">
        <f>penilaian!H379</f>
        <v>0</v>
      </c>
      <c r="J384" s="202">
        <f>penilaian!I379</f>
        <v>0</v>
      </c>
      <c r="K384" s="157">
        <f>penilaian!J379</f>
        <v>0</v>
      </c>
      <c r="L384" s="182">
        <f>penilaian!K379</f>
        <v>0</v>
      </c>
      <c r="M384" s="186">
        <f>penilaian!L379</f>
        <v>0</v>
      </c>
      <c r="N384" s="187">
        <f>penilaian!M379</f>
        <v>0</v>
      </c>
      <c r="O384" s="61">
        <f>penilaian!N379</f>
        <v>0</v>
      </c>
      <c r="P384" s="183">
        <f>penilaian!O379</f>
        <v>0</v>
      </c>
      <c r="Q384" s="516">
        <f>penilaian!P379</f>
        <v>0</v>
      </c>
      <c r="R384" s="516">
        <f>penilaian!Q379</f>
        <v>0</v>
      </c>
      <c r="S384" s="505">
        <f>penilaian!R379</f>
        <v>0</v>
      </c>
      <c r="T384" s="505">
        <f>penilaian!S379</f>
        <v>0</v>
      </c>
      <c r="U384" s="505">
        <f>penilaian!T379</f>
        <v>0</v>
      </c>
      <c r="V384" s="503">
        <f>penilaian!U379</f>
        <v>7</v>
      </c>
      <c r="W384" s="505" t="str">
        <f>penilaian!V379</f>
        <v>Kunyit</v>
      </c>
      <c r="X384" s="505">
        <f>penilaian!W379</f>
        <v>15</v>
      </c>
      <c r="Y384" s="505">
        <f>penilaian!X379</f>
        <v>0</v>
      </c>
      <c r="Z384" s="505">
        <f>penilaian!Y379</f>
        <v>0</v>
      </c>
      <c r="AA384" s="505" t="str">
        <f>penilaian!Z379</f>
        <v>15 rmp</v>
      </c>
      <c r="AB384" s="505">
        <f>penilaian!AA379</f>
        <v>0</v>
      </c>
      <c r="AC384" s="519">
        <f>penilaian!AB379</f>
        <v>0</v>
      </c>
      <c r="AD384" s="505">
        <f>penilaian!AC379</f>
        <v>0</v>
      </c>
      <c r="AE384" s="505">
        <f>penilaian!AD379</f>
        <v>0</v>
      </c>
      <c r="AF384" s="505">
        <f>penilaian!AE379</f>
        <v>0</v>
      </c>
      <c r="AG384" s="519">
        <f>penilaian!AF379</f>
        <v>0</v>
      </c>
      <c r="AH384" s="519">
        <f>penilaian!AG379</f>
        <v>0</v>
      </c>
      <c r="AI384" s="517">
        <f>penilaian!AH379</f>
        <v>0</v>
      </c>
      <c r="AJ384" s="520">
        <f>penilaian!AI379</f>
        <v>0</v>
      </c>
      <c r="AK384" s="517">
        <f>penilaian!AJ379</f>
        <v>0</v>
      </c>
      <c r="AL384" s="517">
        <f>penilaian!AK379</f>
        <v>0</v>
      </c>
      <c r="AM384" s="517">
        <f>penilaian!AL379</f>
        <v>0</v>
      </c>
      <c r="AN384" s="517">
        <f>penilaian!AM379</f>
        <v>2645</v>
      </c>
      <c r="AO384" s="517">
        <f>penilaian!AN379</f>
        <v>39675</v>
      </c>
      <c r="AP384" s="517">
        <f>penilaian!AO379</f>
        <v>0</v>
      </c>
      <c r="AQ384" s="521">
        <f>penilaian!AP379</f>
        <v>0</v>
      </c>
      <c r="AR384" s="517">
        <f>penilaian!AQ379</f>
        <v>0</v>
      </c>
      <c r="AS384" s="517">
        <f>penilaian!AR379</f>
        <v>0</v>
      </c>
      <c r="AT384" s="517">
        <f>penilaian!AS379</f>
        <v>0</v>
      </c>
      <c r="AU384" s="517">
        <f>penilaian!AT379</f>
        <v>0</v>
      </c>
      <c r="AV384" s="517">
        <f>penilaian!AU379</f>
        <v>0</v>
      </c>
      <c r="AW384" s="521">
        <f>penilaian!AV379</f>
        <v>0</v>
      </c>
      <c r="AX384" s="521">
        <f>penilaian!AW379</f>
        <v>0</v>
      </c>
    </row>
    <row r="385" spans="1:50" ht="15.75">
      <c r="B385" s="157">
        <f>penilaian!A380</f>
        <v>0</v>
      </c>
      <c r="C385" s="172">
        <f>penilaian!B380</f>
        <v>0</v>
      </c>
      <c r="D385" s="492">
        <f>penilaian!C380</f>
        <v>0</v>
      </c>
      <c r="E385" s="172">
        <f>penilaian!D380</f>
        <v>0</v>
      </c>
      <c r="F385" s="171">
        <f>penilaian!E380</f>
        <v>0</v>
      </c>
      <c r="G385" s="205">
        <f>penilaian!F380</f>
        <v>0</v>
      </c>
      <c r="H385" s="61">
        <f>penilaian!G380</f>
        <v>0</v>
      </c>
      <c r="I385" s="61">
        <f>penilaian!H380</f>
        <v>0</v>
      </c>
      <c r="J385" s="202">
        <f>penilaian!I380</f>
        <v>0</v>
      </c>
      <c r="K385" s="157">
        <f>penilaian!J380</f>
        <v>0</v>
      </c>
      <c r="L385" s="182">
        <f>penilaian!K380</f>
        <v>0</v>
      </c>
      <c r="M385" s="186">
        <f>penilaian!L380</f>
        <v>0</v>
      </c>
      <c r="N385" s="187">
        <f>penilaian!M380</f>
        <v>0</v>
      </c>
      <c r="O385" s="61">
        <f>penilaian!N380</f>
        <v>0</v>
      </c>
      <c r="P385" s="183">
        <f>penilaian!O380</f>
        <v>0</v>
      </c>
      <c r="Q385" s="516">
        <f>penilaian!P380</f>
        <v>0</v>
      </c>
      <c r="R385" s="516">
        <f>penilaian!Q380</f>
        <v>0</v>
      </c>
      <c r="S385" s="505">
        <f>penilaian!R380</f>
        <v>0</v>
      </c>
      <c r="T385" s="505">
        <f>penilaian!S380</f>
        <v>0</v>
      </c>
      <c r="U385" s="505">
        <f>penilaian!T380</f>
        <v>0</v>
      </c>
      <c r="V385" s="503">
        <f>penilaian!U380</f>
        <v>8</v>
      </c>
      <c r="W385" s="505" t="str">
        <f>penilaian!V380</f>
        <v>Mangga</v>
      </c>
      <c r="X385" s="505">
        <f>penilaian!W380</f>
        <v>4</v>
      </c>
      <c r="Y385" s="505">
        <f>penilaian!X380</f>
        <v>0</v>
      </c>
      <c r="Z385" s="505">
        <f>penilaian!Y380</f>
        <v>0</v>
      </c>
      <c r="AA385" s="505">
        <f>penilaian!Z380</f>
        <v>4</v>
      </c>
      <c r="AB385" s="505">
        <f>penilaian!AA380</f>
        <v>0</v>
      </c>
      <c r="AC385" s="519">
        <f>penilaian!AB380</f>
        <v>0</v>
      </c>
      <c r="AD385" s="505">
        <f>penilaian!AC380</f>
        <v>0</v>
      </c>
      <c r="AE385" s="505">
        <f>penilaian!AD380</f>
        <v>0</v>
      </c>
      <c r="AF385" s="505">
        <f>penilaian!AE380</f>
        <v>0</v>
      </c>
      <c r="AG385" s="519">
        <f>penilaian!AF380</f>
        <v>0</v>
      </c>
      <c r="AH385" s="519">
        <f>penilaian!AG380</f>
        <v>0</v>
      </c>
      <c r="AI385" s="517">
        <f>penilaian!AH380</f>
        <v>0</v>
      </c>
      <c r="AJ385" s="520">
        <f>penilaian!AI380</f>
        <v>0</v>
      </c>
      <c r="AK385" s="517">
        <f>penilaian!AJ380</f>
        <v>0</v>
      </c>
      <c r="AL385" s="517">
        <f>penilaian!AK380</f>
        <v>0</v>
      </c>
      <c r="AM385" s="517">
        <f>penilaian!AL380</f>
        <v>0</v>
      </c>
      <c r="AN385" s="517">
        <f>penilaian!AM380</f>
        <v>350000</v>
      </c>
      <c r="AO385" s="517">
        <f>penilaian!AN380</f>
        <v>1400000</v>
      </c>
      <c r="AP385" s="517">
        <f>penilaian!AO380</f>
        <v>0</v>
      </c>
      <c r="AQ385" s="521">
        <f>penilaian!AP380</f>
        <v>0</v>
      </c>
      <c r="AR385" s="517">
        <f>penilaian!AQ380</f>
        <v>0</v>
      </c>
      <c r="AS385" s="517">
        <f>penilaian!AR380</f>
        <v>0</v>
      </c>
      <c r="AT385" s="517">
        <f>penilaian!AS380</f>
        <v>0</v>
      </c>
      <c r="AU385" s="517">
        <f>penilaian!AT380</f>
        <v>0</v>
      </c>
      <c r="AV385" s="517">
        <f>penilaian!AU380</f>
        <v>0</v>
      </c>
      <c r="AW385" s="521">
        <f>penilaian!AV380</f>
        <v>0</v>
      </c>
      <c r="AX385" s="521">
        <f>penilaian!AW380</f>
        <v>0</v>
      </c>
    </row>
    <row r="386" spans="1:50" ht="15.75">
      <c r="B386" s="157">
        <f>penilaian!A381</f>
        <v>0</v>
      </c>
      <c r="C386" s="172">
        <f>penilaian!B381</f>
        <v>0</v>
      </c>
      <c r="D386" s="492">
        <f>penilaian!C381</f>
        <v>0</v>
      </c>
      <c r="E386" s="172">
        <f>penilaian!D381</f>
        <v>0</v>
      </c>
      <c r="F386" s="171">
        <f>penilaian!E381</f>
        <v>0</v>
      </c>
      <c r="G386" s="205">
        <f>penilaian!F381</f>
        <v>0</v>
      </c>
      <c r="H386" s="61">
        <f>penilaian!G381</f>
        <v>0</v>
      </c>
      <c r="I386" s="61">
        <f>penilaian!H381</f>
        <v>0</v>
      </c>
      <c r="J386" s="202">
        <f>penilaian!I381</f>
        <v>0</v>
      </c>
      <c r="K386" s="157">
        <f>penilaian!J381</f>
        <v>0</v>
      </c>
      <c r="L386" s="182">
        <f>penilaian!K381</f>
        <v>0</v>
      </c>
      <c r="M386" s="186">
        <f>penilaian!L381</f>
        <v>0</v>
      </c>
      <c r="N386" s="187">
        <f>penilaian!M381</f>
        <v>0</v>
      </c>
      <c r="O386" s="61">
        <f>penilaian!N381</f>
        <v>0</v>
      </c>
      <c r="P386" s="183">
        <f>penilaian!O381</f>
        <v>0</v>
      </c>
      <c r="Q386" s="516">
        <f>penilaian!P381</f>
        <v>0</v>
      </c>
      <c r="R386" s="516">
        <f>penilaian!Q381</f>
        <v>0</v>
      </c>
      <c r="S386" s="505">
        <f>penilaian!R381</f>
        <v>0</v>
      </c>
      <c r="T386" s="505">
        <f>penilaian!S381</f>
        <v>0</v>
      </c>
      <c r="U386" s="505">
        <f>penilaian!T381</f>
        <v>0</v>
      </c>
      <c r="V386" s="503">
        <f>penilaian!U381</f>
        <v>9</v>
      </c>
      <c r="W386" s="505" t="str">
        <f>penilaian!V381</f>
        <v>Talas</v>
      </c>
      <c r="X386" s="505">
        <f>penilaian!W381</f>
        <v>100</v>
      </c>
      <c r="Y386" s="505">
        <f>penilaian!X381</f>
        <v>0</v>
      </c>
      <c r="Z386" s="505">
        <f>penilaian!Y381</f>
        <v>0</v>
      </c>
      <c r="AA386" s="505">
        <f>penilaian!Z381</f>
        <v>100</v>
      </c>
      <c r="AB386" s="505">
        <f>penilaian!AA381</f>
        <v>0</v>
      </c>
      <c r="AC386" s="519">
        <f>penilaian!AB381</f>
        <v>0</v>
      </c>
      <c r="AD386" s="505">
        <f>penilaian!AC381</f>
        <v>0</v>
      </c>
      <c r="AE386" s="505">
        <f>penilaian!AD381</f>
        <v>0</v>
      </c>
      <c r="AF386" s="505">
        <f>penilaian!AE381</f>
        <v>0</v>
      </c>
      <c r="AG386" s="519">
        <f>penilaian!AF381</f>
        <v>0</v>
      </c>
      <c r="AH386" s="519">
        <f>penilaian!AG381</f>
        <v>0</v>
      </c>
      <c r="AI386" s="517">
        <f>penilaian!AH381</f>
        <v>0</v>
      </c>
      <c r="AJ386" s="520">
        <f>penilaian!AI381</f>
        <v>0</v>
      </c>
      <c r="AK386" s="517">
        <f>penilaian!AJ381</f>
        <v>0</v>
      </c>
      <c r="AL386" s="517">
        <f>penilaian!AK381</f>
        <v>0</v>
      </c>
      <c r="AM386" s="517">
        <f>penilaian!AL381</f>
        <v>0</v>
      </c>
      <c r="AN386" s="517">
        <f>penilaian!AM381</f>
        <v>525</v>
      </c>
      <c r="AO386" s="517">
        <f>penilaian!AN381</f>
        <v>52500</v>
      </c>
      <c r="AP386" s="517">
        <f>penilaian!AO381</f>
        <v>0</v>
      </c>
      <c r="AQ386" s="521">
        <f>penilaian!AP381</f>
        <v>0</v>
      </c>
      <c r="AR386" s="517">
        <f>penilaian!AQ381</f>
        <v>0</v>
      </c>
      <c r="AS386" s="517">
        <f>penilaian!AR381</f>
        <v>0</v>
      </c>
      <c r="AT386" s="517">
        <f>penilaian!AS381</f>
        <v>0</v>
      </c>
      <c r="AU386" s="517">
        <f>penilaian!AT381</f>
        <v>0</v>
      </c>
      <c r="AV386" s="517">
        <f>penilaian!AU381</f>
        <v>0</v>
      </c>
      <c r="AW386" s="521">
        <f>penilaian!AV381</f>
        <v>0</v>
      </c>
      <c r="AX386" s="521">
        <f>penilaian!AW381</f>
        <v>0</v>
      </c>
    </row>
    <row r="387" spans="1:50" ht="15.75">
      <c r="B387" s="157">
        <f>penilaian!A382</f>
        <v>0</v>
      </c>
      <c r="C387" s="172">
        <f>penilaian!B382</f>
        <v>0</v>
      </c>
      <c r="D387" s="492">
        <f>penilaian!C382</f>
        <v>0</v>
      </c>
      <c r="E387" s="172">
        <f>penilaian!D382</f>
        <v>0</v>
      </c>
      <c r="F387" s="171">
        <f>penilaian!E382</f>
        <v>0</v>
      </c>
      <c r="G387" s="205">
        <f>penilaian!F382</f>
        <v>0</v>
      </c>
      <c r="H387" s="61">
        <f>penilaian!G382</f>
        <v>0</v>
      </c>
      <c r="I387" s="61">
        <f>penilaian!H382</f>
        <v>0</v>
      </c>
      <c r="J387" s="202">
        <f>penilaian!I382</f>
        <v>0</v>
      </c>
      <c r="K387" s="157">
        <f>penilaian!J382</f>
        <v>0</v>
      </c>
      <c r="L387" s="182">
        <f>penilaian!K382</f>
        <v>0</v>
      </c>
      <c r="M387" s="186">
        <f>penilaian!L382</f>
        <v>0</v>
      </c>
      <c r="N387" s="187">
        <f>penilaian!M382</f>
        <v>0</v>
      </c>
      <c r="O387" s="61">
        <f>penilaian!N382</f>
        <v>0</v>
      </c>
      <c r="P387" s="183">
        <f>penilaian!O382</f>
        <v>0</v>
      </c>
      <c r="Q387" s="516">
        <f>penilaian!P382</f>
        <v>0</v>
      </c>
      <c r="R387" s="516">
        <f>penilaian!Q382</f>
        <v>0</v>
      </c>
      <c r="S387" s="505">
        <f>penilaian!R382</f>
        <v>0</v>
      </c>
      <c r="T387" s="505">
        <f>penilaian!S382</f>
        <v>0</v>
      </c>
      <c r="U387" s="505">
        <f>penilaian!T382</f>
        <v>0</v>
      </c>
      <c r="V387" s="503">
        <f>penilaian!U382</f>
        <v>0</v>
      </c>
      <c r="W387" s="505" t="str">
        <f>penilaian!V382</f>
        <v>Talas</v>
      </c>
      <c r="X387" s="505">
        <f>penilaian!W382</f>
        <v>0</v>
      </c>
      <c r="Y387" s="505">
        <f>penilaian!X382</f>
        <v>25</v>
      </c>
      <c r="Z387" s="505">
        <f>penilaian!Y382</f>
        <v>0</v>
      </c>
      <c r="AA387" s="505">
        <f>penilaian!Z382</f>
        <v>0</v>
      </c>
      <c r="AB387" s="505">
        <f>penilaian!AA382</f>
        <v>0</v>
      </c>
      <c r="AC387" s="519">
        <f>penilaian!AB382</f>
        <v>0</v>
      </c>
      <c r="AD387" s="505">
        <f>penilaian!AC382</f>
        <v>0</v>
      </c>
      <c r="AE387" s="505">
        <f>penilaian!AD382</f>
        <v>0</v>
      </c>
      <c r="AF387" s="505">
        <f>penilaian!AE382</f>
        <v>0</v>
      </c>
      <c r="AG387" s="519">
        <f>penilaian!AF382</f>
        <v>0</v>
      </c>
      <c r="AH387" s="519">
        <f>penilaian!AG382</f>
        <v>0</v>
      </c>
      <c r="AI387" s="517">
        <f>penilaian!AH382</f>
        <v>0</v>
      </c>
      <c r="AJ387" s="520">
        <f>penilaian!AI382</f>
        <v>0</v>
      </c>
      <c r="AK387" s="517">
        <f>penilaian!AJ382</f>
        <v>0</v>
      </c>
      <c r="AL387" s="517">
        <f>penilaian!AK382</f>
        <v>0</v>
      </c>
      <c r="AM387" s="517">
        <f>penilaian!AL382</f>
        <v>0</v>
      </c>
      <c r="AN387" s="517">
        <f>penilaian!AM382</f>
        <v>375</v>
      </c>
      <c r="AO387" s="517">
        <f>penilaian!AN382</f>
        <v>9375</v>
      </c>
      <c r="AP387" s="517">
        <f>penilaian!AO382</f>
        <v>0</v>
      </c>
      <c r="AQ387" s="521">
        <f>penilaian!AP382</f>
        <v>0</v>
      </c>
      <c r="AR387" s="517">
        <f>penilaian!AQ382</f>
        <v>0</v>
      </c>
      <c r="AS387" s="517">
        <f>penilaian!AR382</f>
        <v>0</v>
      </c>
      <c r="AT387" s="517">
        <f>penilaian!AS382</f>
        <v>0</v>
      </c>
      <c r="AU387" s="517">
        <f>penilaian!AT382</f>
        <v>0</v>
      </c>
      <c r="AV387" s="517">
        <f>penilaian!AU382</f>
        <v>0</v>
      </c>
      <c r="AW387" s="521">
        <f>penilaian!AV382</f>
        <v>0</v>
      </c>
      <c r="AX387" s="521">
        <f>penilaian!AW382</f>
        <v>0</v>
      </c>
    </row>
    <row r="388" spans="1:50" ht="15.75">
      <c r="B388" s="157">
        <f>penilaian!A383</f>
        <v>0</v>
      </c>
      <c r="C388" s="172">
        <f>penilaian!B383</f>
        <v>0</v>
      </c>
      <c r="D388" s="492">
        <f>penilaian!C383</f>
        <v>0</v>
      </c>
      <c r="E388" s="172">
        <f>penilaian!D383</f>
        <v>0</v>
      </c>
      <c r="F388" s="171">
        <f>penilaian!E383</f>
        <v>0</v>
      </c>
      <c r="G388" s="205">
        <f>penilaian!F383</f>
        <v>0</v>
      </c>
      <c r="H388" s="61">
        <f>penilaian!G383</f>
        <v>0</v>
      </c>
      <c r="I388" s="61">
        <f>penilaian!H383</f>
        <v>0</v>
      </c>
      <c r="J388" s="202">
        <f>penilaian!I383</f>
        <v>0</v>
      </c>
      <c r="K388" s="157">
        <f>penilaian!J383</f>
        <v>0</v>
      </c>
      <c r="L388" s="182">
        <f>penilaian!K383</f>
        <v>0</v>
      </c>
      <c r="M388" s="186">
        <f>penilaian!L383</f>
        <v>0</v>
      </c>
      <c r="N388" s="187">
        <f>penilaian!M383</f>
        <v>0</v>
      </c>
      <c r="O388" s="61">
        <f>penilaian!N383</f>
        <v>0</v>
      </c>
      <c r="P388" s="183">
        <f>penilaian!O383</f>
        <v>0</v>
      </c>
      <c r="Q388" s="516">
        <f>penilaian!P383</f>
        <v>0</v>
      </c>
      <c r="R388" s="516">
        <f>penilaian!Q383</f>
        <v>0</v>
      </c>
      <c r="S388" s="505">
        <f>penilaian!R383</f>
        <v>0</v>
      </c>
      <c r="T388" s="505">
        <f>penilaian!S383</f>
        <v>0</v>
      </c>
      <c r="U388" s="505">
        <f>penilaian!T383</f>
        <v>0</v>
      </c>
      <c r="V388" s="503">
        <f>penilaian!U383</f>
        <v>0</v>
      </c>
      <c r="W388" s="505" t="str">
        <f>penilaian!V383</f>
        <v>Talas</v>
      </c>
      <c r="X388" s="505">
        <f>penilaian!W383</f>
        <v>0</v>
      </c>
      <c r="Y388" s="505">
        <f>penilaian!X383</f>
        <v>0</v>
      </c>
      <c r="Z388" s="505">
        <f>penilaian!Y383</f>
        <v>40</v>
      </c>
      <c r="AA388" s="505">
        <f>penilaian!Z383</f>
        <v>0</v>
      </c>
      <c r="AB388" s="505">
        <f>penilaian!AA383</f>
        <v>0</v>
      </c>
      <c r="AC388" s="519">
        <f>penilaian!AB383</f>
        <v>0</v>
      </c>
      <c r="AD388" s="505">
        <f>penilaian!AC383</f>
        <v>0</v>
      </c>
      <c r="AE388" s="505">
        <f>penilaian!AD383</f>
        <v>0</v>
      </c>
      <c r="AF388" s="505">
        <f>penilaian!AE383</f>
        <v>0</v>
      </c>
      <c r="AG388" s="519">
        <f>penilaian!AF383</f>
        <v>0</v>
      </c>
      <c r="AH388" s="519">
        <f>penilaian!AG383</f>
        <v>0</v>
      </c>
      <c r="AI388" s="517">
        <f>penilaian!AH383</f>
        <v>0</v>
      </c>
      <c r="AJ388" s="520">
        <f>penilaian!AI383</f>
        <v>0</v>
      </c>
      <c r="AK388" s="517">
        <f>penilaian!AJ383</f>
        <v>0</v>
      </c>
      <c r="AL388" s="517">
        <f>penilaian!AK383</f>
        <v>0</v>
      </c>
      <c r="AM388" s="517">
        <f>penilaian!AL383</f>
        <v>0</v>
      </c>
      <c r="AN388" s="517">
        <f>penilaian!AM383</f>
        <v>300</v>
      </c>
      <c r="AO388" s="517">
        <f>penilaian!AN383</f>
        <v>12000</v>
      </c>
      <c r="AP388" s="517">
        <f>penilaian!AO383</f>
        <v>0</v>
      </c>
      <c r="AQ388" s="521">
        <f>penilaian!AP383</f>
        <v>0</v>
      </c>
      <c r="AR388" s="517">
        <f>penilaian!AQ383</f>
        <v>0</v>
      </c>
      <c r="AS388" s="517">
        <f>penilaian!AR383</f>
        <v>0</v>
      </c>
      <c r="AT388" s="517">
        <f>penilaian!AS383</f>
        <v>0</v>
      </c>
      <c r="AU388" s="517">
        <f>penilaian!AT383</f>
        <v>0</v>
      </c>
      <c r="AV388" s="517">
        <f>penilaian!AU383</f>
        <v>0</v>
      </c>
      <c r="AW388" s="521">
        <f>penilaian!AV383</f>
        <v>0</v>
      </c>
      <c r="AX388" s="521">
        <f>penilaian!AW383</f>
        <v>0</v>
      </c>
    </row>
    <row r="389" spans="1:50" ht="15.75">
      <c r="B389" s="157">
        <f>penilaian!A384</f>
        <v>0</v>
      </c>
      <c r="C389" s="172">
        <f>penilaian!B384</f>
        <v>0</v>
      </c>
      <c r="D389" s="492">
        <f>penilaian!C384</f>
        <v>0</v>
      </c>
      <c r="E389" s="172">
        <f>penilaian!D384</f>
        <v>0</v>
      </c>
      <c r="F389" s="171">
        <f>penilaian!E384</f>
        <v>0</v>
      </c>
      <c r="G389" s="205">
        <f>penilaian!F384</f>
        <v>0</v>
      </c>
      <c r="H389" s="61">
        <f>penilaian!G384</f>
        <v>0</v>
      </c>
      <c r="I389" s="61">
        <f>penilaian!H384</f>
        <v>0</v>
      </c>
      <c r="J389" s="202">
        <f>penilaian!I384</f>
        <v>0</v>
      </c>
      <c r="K389" s="157">
        <f>penilaian!J384</f>
        <v>0</v>
      </c>
      <c r="L389" s="182">
        <f>penilaian!K384</f>
        <v>0</v>
      </c>
      <c r="M389" s="186">
        <f>penilaian!L384</f>
        <v>0</v>
      </c>
      <c r="N389" s="187">
        <f>penilaian!M384</f>
        <v>0</v>
      </c>
      <c r="O389" s="61">
        <f>penilaian!N384</f>
        <v>0</v>
      </c>
      <c r="P389" s="183">
        <f>penilaian!O384</f>
        <v>0</v>
      </c>
      <c r="Q389" s="516">
        <f>penilaian!P384</f>
        <v>0</v>
      </c>
      <c r="R389" s="516">
        <f>penilaian!Q384</f>
        <v>0</v>
      </c>
      <c r="S389" s="505">
        <f>penilaian!R384</f>
        <v>0</v>
      </c>
      <c r="T389" s="505">
        <f>penilaian!S384</f>
        <v>0</v>
      </c>
      <c r="U389" s="505">
        <f>penilaian!T384</f>
        <v>0</v>
      </c>
      <c r="V389" s="503">
        <f>penilaian!U384</f>
        <v>10</v>
      </c>
      <c r="W389" s="505" t="str">
        <f>penilaian!V384</f>
        <v>Kedongdong</v>
      </c>
      <c r="X389" s="505">
        <f>penilaian!W384</f>
        <v>0</v>
      </c>
      <c r="Y389" s="505">
        <f>penilaian!X384</f>
        <v>1</v>
      </c>
      <c r="Z389" s="505">
        <f>penilaian!Y384</f>
        <v>0</v>
      </c>
      <c r="AA389" s="505">
        <f>penilaian!Z384</f>
        <v>1</v>
      </c>
      <c r="AB389" s="505">
        <f>penilaian!AA384</f>
        <v>0</v>
      </c>
      <c r="AC389" s="519">
        <f>penilaian!AB384</f>
        <v>0</v>
      </c>
      <c r="AD389" s="505">
        <f>penilaian!AC384</f>
        <v>0</v>
      </c>
      <c r="AE389" s="505">
        <f>penilaian!AD384</f>
        <v>0</v>
      </c>
      <c r="AF389" s="505">
        <f>penilaian!AE384</f>
        <v>0</v>
      </c>
      <c r="AG389" s="519">
        <f>penilaian!AF384</f>
        <v>0</v>
      </c>
      <c r="AH389" s="519">
        <f>penilaian!AG384</f>
        <v>0</v>
      </c>
      <c r="AI389" s="517">
        <f>penilaian!AH384</f>
        <v>0</v>
      </c>
      <c r="AJ389" s="520">
        <f>penilaian!AI384</f>
        <v>0</v>
      </c>
      <c r="AK389" s="517">
        <f>penilaian!AJ384</f>
        <v>0</v>
      </c>
      <c r="AL389" s="517">
        <f>penilaian!AK384</f>
        <v>0</v>
      </c>
      <c r="AM389" s="517">
        <f>penilaian!AL384</f>
        <v>0</v>
      </c>
      <c r="AN389" s="517">
        <f>penilaian!AM384</f>
        <v>16900</v>
      </c>
      <c r="AO389" s="517">
        <f>penilaian!AN384</f>
        <v>16900</v>
      </c>
      <c r="AP389" s="517">
        <f>penilaian!AO384</f>
        <v>0</v>
      </c>
      <c r="AQ389" s="521">
        <f>penilaian!AP384</f>
        <v>0</v>
      </c>
      <c r="AR389" s="517">
        <f>penilaian!AQ384</f>
        <v>0</v>
      </c>
      <c r="AS389" s="517">
        <f>penilaian!AR384</f>
        <v>0</v>
      </c>
      <c r="AT389" s="517">
        <f>penilaian!AS384</f>
        <v>0</v>
      </c>
      <c r="AU389" s="517">
        <f>penilaian!AT384</f>
        <v>0</v>
      </c>
      <c r="AV389" s="517">
        <f>penilaian!AU384</f>
        <v>0</v>
      </c>
      <c r="AW389" s="521">
        <f>penilaian!AV384</f>
        <v>0</v>
      </c>
      <c r="AX389" s="521">
        <f>penilaian!AW384</f>
        <v>0</v>
      </c>
    </row>
    <row r="390" spans="1:50" ht="15.75">
      <c r="B390" s="157">
        <f>penilaian!A385</f>
        <v>0</v>
      </c>
      <c r="C390" s="172">
        <f>penilaian!B385</f>
        <v>0</v>
      </c>
      <c r="D390" s="492">
        <f>penilaian!C385</f>
        <v>0</v>
      </c>
      <c r="E390" s="172">
        <f>penilaian!D385</f>
        <v>0</v>
      </c>
      <c r="F390" s="171">
        <f>penilaian!E385</f>
        <v>0</v>
      </c>
      <c r="G390" s="205">
        <f>penilaian!F385</f>
        <v>0</v>
      </c>
      <c r="H390" s="61">
        <f>penilaian!G385</f>
        <v>0</v>
      </c>
      <c r="I390" s="61">
        <f>penilaian!H385</f>
        <v>0</v>
      </c>
      <c r="J390" s="202">
        <f>penilaian!I385</f>
        <v>0</v>
      </c>
      <c r="K390" s="157">
        <f>penilaian!J385</f>
        <v>0</v>
      </c>
      <c r="L390" s="182">
        <f>penilaian!K385</f>
        <v>0</v>
      </c>
      <c r="M390" s="186">
        <f>penilaian!L385</f>
        <v>0</v>
      </c>
      <c r="N390" s="187">
        <f>penilaian!M385</f>
        <v>0</v>
      </c>
      <c r="O390" s="61">
        <f>penilaian!N385</f>
        <v>0</v>
      </c>
      <c r="P390" s="183">
        <f>penilaian!O385</f>
        <v>0</v>
      </c>
      <c r="Q390" s="516">
        <f>penilaian!P385</f>
        <v>0</v>
      </c>
      <c r="R390" s="516">
        <f>penilaian!Q385</f>
        <v>0</v>
      </c>
      <c r="S390" s="505">
        <f>penilaian!R385</f>
        <v>0</v>
      </c>
      <c r="T390" s="505">
        <f>penilaian!S385</f>
        <v>0</v>
      </c>
      <c r="U390" s="505">
        <f>penilaian!T385</f>
        <v>0</v>
      </c>
      <c r="V390" s="503">
        <f>penilaian!U385</f>
        <v>11</v>
      </c>
      <c r="W390" s="505" t="str">
        <f>penilaian!V385</f>
        <v>Manoa</v>
      </c>
      <c r="X390" s="505">
        <f>penilaian!W385</f>
        <v>1</v>
      </c>
      <c r="Y390" s="505">
        <f>penilaian!X385</f>
        <v>1</v>
      </c>
      <c r="Z390" s="505">
        <f>penilaian!Y385</f>
        <v>0</v>
      </c>
      <c r="AA390" s="505">
        <f>penilaian!Z385</f>
        <v>2</v>
      </c>
      <c r="AB390" s="505">
        <f>penilaian!AA385</f>
        <v>0</v>
      </c>
      <c r="AC390" s="519">
        <f>penilaian!AB385</f>
        <v>0</v>
      </c>
      <c r="AD390" s="505">
        <f>penilaian!AC385</f>
        <v>0</v>
      </c>
      <c r="AE390" s="505">
        <f>penilaian!AD385</f>
        <v>0</v>
      </c>
      <c r="AF390" s="505">
        <f>penilaian!AE385</f>
        <v>0</v>
      </c>
      <c r="AG390" s="519">
        <f>penilaian!AF385</f>
        <v>0</v>
      </c>
      <c r="AH390" s="519">
        <f>penilaian!AG385</f>
        <v>0</v>
      </c>
      <c r="AI390" s="517">
        <f>penilaian!AH385</f>
        <v>0</v>
      </c>
      <c r="AJ390" s="520">
        <f>penilaian!AI385</f>
        <v>0</v>
      </c>
      <c r="AK390" s="517">
        <f>penilaian!AJ385</f>
        <v>0</v>
      </c>
      <c r="AL390" s="517">
        <f>penilaian!AK385</f>
        <v>0</v>
      </c>
      <c r="AM390" s="517">
        <f>penilaian!AL385</f>
        <v>0</v>
      </c>
      <c r="AN390" s="517">
        <f>penilaian!AM385</f>
        <v>132000</v>
      </c>
      <c r="AO390" s="517">
        <f>penilaian!AN385</f>
        <v>132000</v>
      </c>
      <c r="AP390" s="517">
        <f>penilaian!AO385</f>
        <v>0</v>
      </c>
      <c r="AQ390" s="521">
        <f>penilaian!AP385</f>
        <v>0</v>
      </c>
      <c r="AR390" s="517">
        <f>penilaian!AQ385</f>
        <v>0</v>
      </c>
      <c r="AS390" s="517">
        <f>penilaian!AR385</f>
        <v>0</v>
      </c>
      <c r="AT390" s="517">
        <f>penilaian!AS385</f>
        <v>0</v>
      </c>
      <c r="AU390" s="517">
        <f>penilaian!AT385</f>
        <v>0</v>
      </c>
      <c r="AV390" s="517">
        <f>penilaian!AU385</f>
        <v>0</v>
      </c>
      <c r="AW390" s="521">
        <f>penilaian!AV385</f>
        <v>0</v>
      </c>
      <c r="AX390" s="521">
        <f>penilaian!AW385</f>
        <v>0</v>
      </c>
    </row>
    <row r="391" spans="1:50" ht="15.75">
      <c r="A391" s="288">
        <v>1</v>
      </c>
      <c r="B391" s="157">
        <f>penilaian!A386</f>
        <v>0</v>
      </c>
      <c r="C391" s="172">
        <f>penilaian!B386</f>
        <v>0</v>
      </c>
      <c r="D391" s="492">
        <f>penilaian!C386</f>
        <v>0</v>
      </c>
      <c r="E391" s="172">
        <f>penilaian!D386</f>
        <v>0</v>
      </c>
      <c r="F391" s="171">
        <f>penilaian!E386</f>
        <v>0</v>
      </c>
      <c r="G391" s="205">
        <f>penilaian!F386</f>
        <v>0</v>
      </c>
      <c r="H391" s="61">
        <f>penilaian!G386</f>
        <v>0</v>
      </c>
      <c r="I391" s="61">
        <f>penilaian!H386</f>
        <v>0</v>
      </c>
      <c r="J391" s="202">
        <f>penilaian!I386</f>
        <v>0</v>
      </c>
      <c r="K391" s="157">
        <f>penilaian!J386</f>
        <v>0</v>
      </c>
      <c r="L391" s="182">
        <f>penilaian!K386</f>
        <v>0</v>
      </c>
      <c r="M391" s="186">
        <f>penilaian!L386</f>
        <v>0</v>
      </c>
      <c r="N391" s="187">
        <f>penilaian!M386</f>
        <v>0</v>
      </c>
      <c r="O391" s="61">
        <f>penilaian!N386</f>
        <v>0</v>
      </c>
      <c r="P391" s="183">
        <f>penilaian!O386</f>
        <v>0</v>
      </c>
      <c r="Q391" s="516">
        <f>penilaian!P386</f>
        <v>0</v>
      </c>
      <c r="R391" s="516">
        <f>penilaian!Q386</f>
        <v>0</v>
      </c>
      <c r="S391" s="505">
        <f>penilaian!R386</f>
        <v>0</v>
      </c>
      <c r="T391" s="505">
        <f>penilaian!S386</f>
        <v>0</v>
      </c>
      <c r="U391" s="505">
        <f>penilaian!T386</f>
        <v>0</v>
      </c>
      <c r="V391" s="503">
        <f>penilaian!U386</f>
        <v>12</v>
      </c>
      <c r="W391" s="505" t="str">
        <f>penilaian!V386</f>
        <v>Singkong</v>
      </c>
      <c r="X391" s="505">
        <f>penilaian!W386</f>
        <v>0</v>
      </c>
      <c r="Y391" s="505">
        <f>penilaian!X386</f>
        <v>0</v>
      </c>
      <c r="Z391" s="505">
        <f>penilaian!Y386</f>
        <v>30</v>
      </c>
      <c r="AA391" s="505">
        <f>penilaian!Z386</f>
        <v>30</v>
      </c>
      <c r="AB391" s="505">
        <f>penilaian!AA386</f>
        <v>0</v>
      </c>
      <c r="AC391" s="519">
        <f>penilaian!AB386</f>
        <v>0</v>
      </c>
      <c r="AD391" s="505">
        <f>penilaian!AC386</f>
        <v>0</v>
      </c>
      <c r="AE391" s="505">
        <f>penilaian!AD386</f>
        <v>0</v>
      </c>
      <c r="AF391" s="505">
        <f>penilaian!AE386</f>
        <v>0</v>
      </c>
      <c r="AG391" s="519">
        <f>penilaian!AF386</f>
        <v>0</v>
      </c>
      <c r="AH391" s="519">
        <f>penilaian!AG386</f>
        <v>0</v>
      </c>
      <c r="AI391" s="517">
        <f>penilaian!AH386</f>
        <v>0</v>
      </c>
      <c r="AJ391" s="520">
        <f>penilaian!AI386</f>
        <v>0</v>
      </c>
      <c r="AK391" s="517">
        <f>penilaian!AJ386</f>
        <v>0</v>
      </c>
      <c r="AL391" s="517">
        <f>penilaian!AK386</f>
        <v>0</v>
      </c>
      <c r="AM391" s="517">
        <f>penilaian!AL386</f>
        <v>0</v>
      </c>
      <c r="AN391" s="517">
        <f>penilaian!AM386</f>
        <v>360</v>
      </c>
      <c r="AO391" s="517">
        <f>penilaian!AN386</f>
        <v>10800</v>
      </c>
      <c r="AP391" s="517">
        <f>penilaian!AO386</f>
        <v>0</v>
      </c>
      <c r="AQ391" s="521">
        <f>penilaian!AP386</f>
        <v>0</v>
      </c>
      <c r="AR391" s="517">
        <f>penilaian!AQ386</f>
        <v>0</v>
      </c>
      <c r="AS391" s="517">
        <f>penilaian!AR386</f>
        <v>0</v>
      </c>
      <c r="AT391" s="517">
        <f>penilaian!AS386</f>
        <v>0</v>
      </c>
      <c r="AU391" s="517">
        <f>penilaian!AT386</f>
        <v>0</v>
      </c>
      <c r="AV391" s="517">
        <f>penilaian!AU386</f>
        <v>0</v>
      </c>
      <c r="AW391" s="521">
        <f>penilaian!AV386</f>
        <v>0</v>
      </c>
      <c r="AX391" s="521">
        <f>penilaian!AW386</f>
        <v>0</v>
      </c>
    </row>
    <row r="392" spans="1:50" ht="110.25">
      <c r="B392" s="157">
        <f>penilaian!A387</f>
        <v>18</v>
      </c>
      <c r="C392" s="172" t="str">
        <f>penilaian!B387</f>
        <v>a.</v>
      </c>
      <c r="D392" s="492" t="str">
        <f>penilaian!C387</f>
        <v>HERIYANTO</v>
      </c>
      <c r="E392" s="172">
        <f>penilaian!D387</f>
        <v>0</v>
      </c>
      <c r="F392" s="171">
        <f>penilaian!E387</f>
        <v>0</v>
      </c>
      <c r="G392" s="205" t="str">
        <f>penilaian!F387</f>
        <v>00018</v>
      </c>
      <c r="H392" s="61" t="str">
        <f>penilaian!G387</f>
        <v>a.</v>
      </c>
      <c r="I392" s="61" t="str">
        <f>penilaian!H387</f>
        <v>Blok Sukamelang</v>
      </c>
      <c r="J392" s="202">
        <f>penilaian!I387</f>
        <v>358</v>
      </c>
      <c r="K392" s="157" t="str">
        <f>penilaian!J387</f>
        <v>TMA</v>
      </c>
      <c r="L392" s="182" t="str">
        <f>penilaian!K387</f>
        <v>Akta Jual Beli No. 732/2014 tanggal 23-04-2014 a.n. HERIYANTO Bin HERMAN , SPPT No. 32.12.140.006.047-0111.0 a.n HERIYANTO Bin HERMAN</v>
      </c>
      <c r="M392" s="186">
        <f>penilaian!L387</f>
        <v>0</v>
      </c>
      <c r="N392" s="187">
        <f>penilaian!M387</f>
        <v>0</v>
      </c>
      <c r="O392" s="61" t="str">
        <f>penilaian!N387</f>
        <v>a.</v>
      </c>
      <c r="P392" s="183">
        <f>penilaian!O387</f>
        <v>0</v>
      </c>
      <c r="Q392" s="516">
        <f>penilaian!P387</f>
        <v>0</v>
      </c>
      <c r="R392" s="516">
        <f>penilaian!Q387</f>
        <v>0</v>
      </c>
      <c r="S392" s="505" t="str">
        <f>penilaian!R387</f>
        <v>a.</v>
      </c>
      <c r="T392" s="505" t="str">
        <f>penilaian!S387</f>
        <v>Tahunan</v>
      </c>
      <c r="U392" s="505">
        <f>penilaian!T387</f>
        <v>3</v>
      </c>
      <c r="V392" s="503">
        <f>penilaian!U387</f>
        <v>1</v>
      </c>
      <c r="W392" s="505" t="str">
        <f>penilaian!V387</f>
        <v>JATI</v>
      </c>
      <c r="X392" s="505">
        <f>penilaian!W387</f>
        <v>4</v>
      </c>
      <c r="Y392" s="505">
        <f>penilaian!X387</f>
        <v>0</v>
      </c>
      <c r="Z392" s="505">
        <f>penilaian!Y387</f>
        <v>0</v>
      </c>
      <c r="AA392" s="505">
        <f>penilaian!Z387</f>
        <v>4</v>
      </c>
      <c r="AB392" s="505">
        <f>penilaian!AA387</f>
        <v>0</v>
      </c>
      <c r="AC392" s="519">
        <f>penilaian!AB387</f>
        <v>0</v>
      </c>
      <c r="AD392" s="505">
        <f>penilaian!AC387</f>
        <v>0</v>
      </c>
      <c r="AE392" s="505">
        <f>penilaian!AD387</f>
        <v>0</v>
      </c>
      <c r="AF392" s="505">
        <f>penilaian!AE387</f>
        <v>0</v>
      </c>
      <c r="AG392" s="519">
        <f>penilaian!AF387</f>
        <v>0</v>
      </c>
      <c r="AH392" s="519">
        <f>penilaian!AG387</f>
        <v>0</v>
      </c>
      <c r="AI392" s="517">
        <f>penilaian!AH387</f>
        <v>220000</v>
      </c>
      <c r="AJ392" s="520">
        <f>penilaian!AI387</f>
        <v>78760000</v>
      </c>
      <c r="AK392" s="517">
        <f>penilaian!AJ387</f>
        <v>0</v>
      </c>
      <c r="AL392" s="517">
        <f>penilaian!AK387</f>
        <v>0</v>
      </c>
      <c r="AM392" s="517">
        <f>penilaian!AL387</f>
        <v>0</v>
      </c>
      <c r="AN392" s="517">
        <f>penilaian!AM387</f>
        <v>225000</v>
      </c>
      <c r="AO392" s="517">
        <f>penilaian!AN387</f>
        <v>900000</v>
      </c>
      <c r="AP392" s="517">
        <f>penilaian!AO387</f>
        <v>9610910</v>
      </c>
      <c r="AQ392" s="521">
        <f>penilaian!AP387</f>
        <v>88370910</v>
      </c>
      <c r="AR392" s="517">
        <f>penilaian!AQ387</f>
        <v>0</v>
      </c>
      <c r="AS392" s="517">
        <f>penilaian!AR387</f>
        <v>0</v>
      </c>
      <c r="AT392" s="517">
        <f>penilaian!AS387</f>
        <v>0</v>
      </c>
      <c r="AU392" s="517">
        <f>penilaian!AT387</f>
        <v>3938000</v>
      </c>
      <c r="AV392" s="517">
        <f>penilaian!AU387</f>
        <v>393800</v>
      </c>
      <c r="AW392" s="521">
        <f>penilaian!AV387</f>
        <v>4331800</v>
      </c>
      <c r="AX392" s="521">
        <f>penilaian!AW387</f>
        <v>92703000</v>
      </c>
    </row>
    <row r="393" spans="1:50" ht="15.75">
      <c r="B393" s="157">
        <f>penilaian!A388</f>
        <v>0</v>
      </c>
      <c r="C393" s="172">
        <f>penilaian!B388</f>
        <v>0</v>
      </c>
      <c r="D393" s="492">
        <f>penilaian!C388</f>
        <v>0</v>
      </c>
      <c r="E393" s="172">
        <f>penilaian!D388</f>
        <v>0</v>
      </c>
      <c r="F393" s="171">
        <f>penilaian!E388</f>
        <v>0</v>
      </c>
      <c r="G393" s="205">
        <f>penilaian!F388</f>
        <v>0</v>
      </c>
      <c r="H393" s="61">
        <f>penilaian!G388</f>
        <v>0</v>
      </c>
      <c r="I393" s="61">
        <f>penilaian!H388</f>
        <v>0</v>
      </c>
      <c r="J393" s="202">
        <f>penilaian!I388</f>
        <v>0</v>
      </c>
      <c r="K393" s="157">
        <f>penilaian!J388</f>
        <v>0</v>
      </c>
      <c r="L393" s="182">
        <f>penilaian!K388</f>
        <v>0</v>
      </c>
      <c r="M393" s="186">
        <f>penilaian!L388</f>
        <v>0</v>
      </c>
      <c r="N393" s="187">
        <f>penilaian!M388</f>
        <v>0</v>
      </c>
      <c r="O393" s="61">
        <f>penilaian!N388</f>
        <v>0</v>
      </c>
      <c r="P393" s="183">
        <f>penilaian!O388</f>
        <v>0</v>
      </c>
      <c r="Q393" s="516">
        <f>penilaian!P388</f>
        <v>0</v>
      </c>
      <c r="R393" s="516">
        <f>penilaian!Q388</f>
        <v>0</v>
      </c>
      <c r="S393" s="505">
        <f>penilaian!R388</f>
        <v>0</v>
      </c>
      <c r="T393" s="505">
        <f>penilaian!S388</f>
        <v>0</v>
      </c>
      <c r="U393" s="505">
        <f>penilaian!T388</f>
        <v>0</v>
      </c>
      <c r="V393" s="503">
        <f>penilaian!U388</f>
        <v>0</v>
      </c>
      <c r="W393" s="505" t="str">
        <f>penilaian!V388</f>
        <v>JATI</v>
      </c>
      <c r="X393" s="505">
        <f>penilaian!W388</f>
        <v>0</v>
      </c>
      <c r="Y393" s="505">
        <f>penilaian!X388</f>
        <v>7</v>
      </c>
      <c r="Z393" s="505">
        <f>penilaian!Y388</f>
        <v>0</v>
      </c>
      <c r="AA393" s="505">
        <f>penilaian!Z388</f>
        <v>0</v>
      </c>
      <c r="AB393" s="505">
        <f>penilaian!AA388</f>
        <v>0</v>
      </c>
      <c r="AC393" s="519">
        <f>penilaian!AB388</f>
        <v>0</v>
      </c>
      <c r="AD393" s="505">
        <f>penilaian!AC388</f>
        <v>0</v>
      </c>
      <c r="AE393" s="505">
        <f>penilaian!AD388</f>
        <v>0</v>
      </c>
      <c r="AF393" s="505">
        <f>penilaian!AE388</f>
        <v>0</v>
      </c>
      <c r="AG393" s="519">
        <f>penilaian!AF388</f>
        <v>0</v>
      </c>
      <c r="AH393" s="519">
        <f>penilaian!AG388</f>
        <v>0</v>
      </c>
      <c r="AI393" s="517">
        <f>penilaian!AH388</f>
        <v>0</v>
      </c>
      <c r="AJ393" s="520">
        <f>penilaian!AI388</f>
        <v>0</v>
      </c>
      <c r="AK393" s="517">
        <f>penilaian!AJ388</f>
        <v>0</v>
      </c>
      <c r="AL393" s="517">
        <f>penilaian!AK388</f>
        <v>0</v>
      </c>
      <c r="AM393" s="517">
        <f>penilaian!AL388</f>
        <v>0</v>
      </c>
      <c r="AN393" s="517">
        <f>penilaian!AM388</f>
        <v>150000</v>
      </c>
      <c r="AO393" s="517">
        <f>penilaian!AN388</f>
        <v>1050000</v>
      </c>
      <c r="AP393" s="517">
        <f>penilaian!AO388</f>
        <v>0</v>
      </c>
      <c r="AQ393" s="521">
        <f>penilaian!AP388</f>
        <v>0</v>
      </c>
      <c r="AR393" s="517">
        <f>penilaian!AQ388</f>
        <v>0</v>
      </c>
      <c r="AS393" s="517">
        <f>penilaian!AR388</f>
        <v>0</v>
      </c>
      <c r="AT393" s="517">
        <f>penilaian!AS388</f>
        <v>0</v>
      </c>
      <c r="AU393" s="517">
        <f>penilaian!AT388</f>
        <v>0</v>
      </c>
      <c r="AV393" s="517">
        <f>penilaian!AU388</f>
        <v>0</v>
      </c>
      <c r="AW393" s="521">
        <f>penilaian!AV388</f>
        <v>0</v>
      </c>
      <c r="AX393" s="521">
        <f>penilaian!AW388</f>
        <v>0</v>
      </c>
    </row>
    <row r="394" spans="1:50" ht="15.75">
      <c r="B394" s="157">
        <f>penilaian!A389</f>
        <v>0</v>
      </c>
      <c r="C394" s="172">
        <f>penilaian!B389</f>
        <v>0</v>
      </c>
      <c r="D394" s="492">
        <f>penilaian!C389</f>
        <v>0</v>
      </c>
      <c r="E394" s="172">
        <f>penilaian!D389</f>
        <v>0</v>
      </c>
      <c r="F394" s="171">
        <f>penilaian!E389</f>
        <v>0</v>
      </c>
      <c r="G394" s="205">
        <f>penilaian!F389</f>
        <v>0</v>
      </c>
      <c r="H394" s="61">
        <f>penilaian!G389</f>
        <v>0</v>
      </c>
      <c r="I394" s="61">
        <f>penilaian!H389</f>
        <v>0</v>
      </c>
      <c r="J394" s="202">
        <f>penilaian!I389</f>
        <v>0</v>
      </c>
      <c r="K394" s="157">
        <f>penilaian!J389</f>
        <v>0</v>
      </c>
      <c r="L394" s="182">
        <f>penilaian!K389</f>
        <v>0</v>
      </c>
      <c r="M394" s="186">
        <f>penilaian!L389</f>
        <v>0</v>
      </c>
      <c r="N394" s="187">
        <f>penilaian!M389</f>
        <v>0</v>
      </c>
      <c r="O394" s="61">
        <f>penilaian!N389</f>
        <v>0</v>
      </c>
      <c r="P394" s="183">
        <f>penilaian!O389</f>
        <v>0</v>
      </c>
      <c r="Q394" s="516">
        <f>penilaian!P389</f>
        <v>0</v>
      </c>
      <c r="R394" s="516">
        <f>penilaian!Q389</f>
        <v>0</v>
      </c>
      <c r="S394" s="505">
        <f>penilaian!R389</f>
        <v>0</v>
      </c>
      <c r="T394" s="505">
        <f>penilaian!S389</f>
        <v>0</v>
      </c>
      <c r="U394" s="505">
        <f>penilaian!T389</f>
        <v>0</v>
      </c>
      <c r="V394" s="503">
        <f>penilaian!U389</f>
        <v>0</v>
      </c>
      <c r="W394" s="505" t="str">
        <f>penilaian!V389</f>
        <v>JATI</v>
      </c>
      <c r="X394" s="505">
        <f>penilaian!W389</f>
        <v>0</v>
      </c>
      <c r="Y394" s="505">
        <f>penilaian!X389</f>
        <v>0</v>
      </c>
      <c r="Z394" s="505">
        <f>penilaian!Y389</f>
        <v>60</v>
      </c>
      <c r="AA394" s="505">
        <f>penilaian!Z389</f>
        <v>0</v>
      </c>
      <c r="AB394" s="505">
        <f>penilaian!AA389</f>
        <v>0</v>
      </c>
      <c r="AC394" s="519">
        <f>penilaian!AB389</f>
        <v>0</v>
      </c>
      <c r="AD394" s="505">
        <f>penilaian!AC389</f>
        <v>0</v>
      </c>
      <c r="AE394" s="505">
        <f>penilaian!AD389</f>
        <v>0</v>
      </c>
      <c r="AF394" s="505">
        <f>penilaian!AE389</f>
        <v>0</v>
      </c>
      <c r="AG394" s="519">
        <f>penilaian!AF389</f>
        <v>0</v>
      </c>
      <c r="AH394" s="519">
        <f>penilaian!AG389</f>
        <v>0</v>
      </c>
      <c r="AI394" s="517">
        <f>penilaian!AH389</f>
        <v>0</v>
      </c>
      <c r="AJ394" s="520">
        <f>penilaian!AI389</f>
        <v>0</v>
      </c>
      <c r="AK394" s="517">
        <f>penilaian!AJ389</f>
        <v>0</v>
      </c>
      <c r="AL394" s="517">
        <f>penilaian!AK389</f>
        <v>0</v>
      </c>
      <c r="AM394" s="517">
        <f>penilaian!AL389</f>
        <v>0</v>
      </c>
      <c r="AN394" s="517">
        <f>penilaian!AM389</f>
        <v>50000</v>
      </c>
      <c r="AO394" s="517">
        <f>penilaian!AN389</f>
        <v>3000000</v>
      </c>
      <c r="AP394" s="517">
        <f>penilaian!AO389</f>
        <v>0</v>
      </c>
      <c r="AQ394" s="521">
        <f>penilaian!AP389</f>
        <v>0</v>
      </c>
      <c r="AR394" s="517">
        <f>penilaian!AQ389</f>
        <v>0</v>
      </c>
      <c r="AS394" s="517">
        <f>penilaian!AR389</f>
        <v>0</v>
      </c>
      <c r="AT394" s="517">
        <f>penilaian!AS389</f>
        <v>0</v>
      </c>
      <c r="AU394" s="517">
        <f>penilaian!AT389</f>
        <v>0</v>
      </c>
      <c r="AV394" s="517">
        <f>penilaian!AU389</f>
        <v>0</v>
      </c>
      <c r="AW394" s="521">
        <f>penilaian!AV389</f>
        <v>0</v>
      </c>
      <c r="AX394" s="521">
        <f>penilaian!AW389</f>
        <v>0</v>
      </c>
    </row>
    <row r="395" spans="1:50" ht="15.75">
      <c r="B395" s="157">
        <f>penilaian!A390</f>
        <v>0</v>
      </c>
      <c r="C395" s="172" t="str">
        <f>penilaian!B390</f>
        <v>b.</v>
      </c>
      <c r="D395" s="492" t="str">
        <f>penilaian!C390</f>
        <v>Madura, 24-03-1972</v>
      </c>
      <c r="E395" s="172">
        <f>penilaian!D390</f>
        <v>0</v>
      </c>
      <c r="F395" s="171">
        <f>penilaian!E390</f>
        <v>0</v>
      </c>
      <c r="G395" s="205">
        <f>penilaian!F390</f>
        <v>0</v>
      </c>
      <c r="H395" s="61" t="str">
        <f>penilaian!G390</f>
        <v>b.</v>
      </c>
      <c r="I395" s="61" t="str">
        <f>penilaian!H390</f>
        <v>Babakan</v>
      </c>
      <c r="J395" s="202">
        <f>penilaian!I390</f>
        <v>0</v>
      </c>
      <c r="K395" s="157">
        <f>penilaian!J390</f>
        <v>0</v>
      </c>
      <c r="L395" s="182">
        <f>penilaian!K390</f>
        <v>0</v>
      </c>
      <c r="M395" s="186">
        <f>penilaian!L390</f>
        <v>0</v>
      </c>
      <c r="N395" s="187">
        <f>penilaian!M390</f>
        <v>0</v>
      </c>
      <c r="O395" s="61" t="str">
        <f>penilaian!N390</f>
        <v>b.</v>
      </c>
      <c r="P395" s="183">
        <f>penilaian!O390</f>
        <v>0</v>
      </c>
      <c r="Q395" s="516">
        <f>penilaian!P390</f>
        <v>0</v>
      </c>
      <c r="R395" s="516">
        <f>penilaian!Q390</f>
        <v>0</v>
      </c>
      <c r="S395" s="505">
        <f>penilaian!R390</f>
        <v>0</v>
      </c>
      <c r="T395" s="505">
        <f>penilaian!S390</f>
        <v>0</v>
      </c>
      <c r="U395" s="505">
        <f>penilaian!T390</f>
        <v>0</v>
      </c>
      <c r="V395" s="503">
        <f>penilaian!U390</f>
        <v>2</v>
      </c>
      <c r="W395" s="505" t="str">
        <f>penilaian!V390</f>
        <v>MAHONI</v>
      </c>
      <c r="X395" s="505">
        <f>penilaian!W390</f>
        <v>0</v>
      </c>
      <c r="Y395" s="505">
        <f>penilaian!X390</f>
        <v>5</v>
      </c>
      <c r="Z395" s="505">
        <f>penilaian!Y390</f>
        <v>0</v>
      </c>
      <c r="AA395" s="505">
        <f>penilaian!Z390</f>
        <v>5</v>
      </c>
      <c r="AB395" s="505">
        <f>penilaian!AA390</f>
        <v>0</v>
      </c>
      <c r="AC395" s="519">
        <f>penilaian!AB390</f>
        <v>0</v>
      </c>
      <c r="AD395" s="505">
        <f>penilaian!AC390</f>
        <v>0</v>
      </c>
      <c r="AE395" s="505">
        <f>penilaian!AD390</f>
        <v>0</v>
      </c>
      <c r="AF395" s="505">
        <f>penilaian!AE390</f>
        <v>0</v>
      </c>
      <c r="AG395" s="519">
        <f>penilaian!AF390</f>
        <v>0</v>
      </c>
      <c r="AH395" s="519">
        <f>penilaian!AG390</f>
        <v>0</v>
      </c>
      <c r="AI395" s="517">
        <f>penilaian!AH390</f>
        <v>0</v>
      </c>
      <c r="AJ395" s="520">
        <f>penilaian!AI390</f>
        <v>0</v>
      </c>
      <c r="AK395" s="517">
        <f>penilaian!AJ390</f>
        <v>0</v>
      </c>
      <c r="AL395" s="517">
        <f>penilaian!AK390</f>
        <v>0</v>
      </c>
      <c r="AM395" s="517">
        <f>penilaian!AL390</f>
        <v>0</v>
      </c>
      <c r="AN395" s="517">
        <f>penilaian!AM390</f>
        <v>53050</v>
      </c>
      <c r="AO395" s="517">
        <f>penilaian!AN390</f>
        <v>265250</v>
      </c>
      <c r="AP395" s="517">
        <f>penilaian!AO390</f>
        <v>0</v>
      </c>
      <c r="AQ395" s="521">
        <f>penilaian!AP390</f>
        <v>0</v>
      </c>
      <c r="AR395" s="517">
        <f>penilaian!AQ390</f>
        <v>0</v>
      </c>
      <c r="AS395" s="517">
        <f>penilaian!AR390</f>
        <v>0</v>
      </c>
      <c r="AT395" s="517">
        <f>penilaian!AS390</f>
        <v>0</v>
      </c>
      <c r="AU395" s="517">
        <f>penilaian!AT390</f>
        <v>0</v>
      </c>
      <c r="AV395" s="517">
        <f>penilaian!AU390</f>
        <v>0</v>
      </c>
      <c r="AW395" s="521">
        <f>penilaian!AV390</f>
        <v>0</v>
      </c>
      <c r="AX395" s="521">
        <f>penilaian!AW390</f>
        <v>0</v>
      </c>
    </row>
    <row r="396" spans="1:50" ht="15.75">
      <c r="B396" s="157">
        <f>penilaian!A391</f>
        <v>0</v>
      </c>
      <c r="C396" s="172">
        <f>penilaian!B391</f>
        <v>0</v>
      </c>
      <c r="D396" s="492">
        <f>penilaian!C391</f>
        <v>0</v>
      </c>
      <c r="E396" s="172">
        <f>penilaian!D391</f>
        <v>0</v>
      </c>
      <c r="F396" s="171">
        <f>penilaian!E391</f>
        <v>0</v>
      </c>
      <c r="G396" s="205">
        <f>penilaian!F391</f>
        <v>0</v>
      </c>
      <c r="H396" s="61">
        <f>penilaian!G391</f>
        <v>0</v>
      </c>
      <c r="I396" s="61">
        <f>penilaian!H391</f>
        <v>0</v>
      </c>
      <c r="J396" s="202">
        <f>penilaian!I391</f>
        <v>0</v>
      </c>
      <c r="K396" s="157">
        <f>penilaian!J391</f>
        <v>0</v>
      </c>
      <c r="L396" s="182">
        <f>penilaian!K391</f>
        <v>0</v>
      </c>
      <c r="M396" s="186">
        <f>penilaian!L391</f>
        <v>0</v>
      </c>
      <c r="N396" s="187">
        <f>penilaian!M391</f>
        <v>0</v>
      </c>
      <c r="O396" s="61">
        <f>penilaian!N391</f>
        <v>0</v>
      </c>
      <c r="P396" s="183">
        <f>penilaian!O391</f>
        <v>0</v>
      </c>
      <c r="Q396" s="516">
        <f>penilaian!P391</f>
        <v>0</v>
      </c>
      <c r="R396" s="516">
        <f>penilaian!Q391</f>
        <v>0</v>
      </c>
      <c r="S396" s="505">
        <f>penilaian!R391</f>
        <v>0</v>
      </c>
      <c r="T396" s="505">
        <f>penilaian!S391</f>
        <v>0</v>
      </c>
      <c r="U396" s="505">
        <f>penilaian!T391</f>
        <v>0</v>
      </c>
      <c r="V396" s="503">
        <f>penilaian!U391</f>
        <v>0</v>
      </c>
      <c r="W396" s="505" t="str">
        <f>penilaian!V391</f>
        <v>MAHONI</v>
      </c>
      <c r="X396" s="505">
        <f>penilaian!W391</f>
        <v>0</v>
      </c>
      <c r="Y396" s="505">
        <f>penilaian!X391</f>
        <v>0</v>
      </c>
      <c r="Z396" s="505">
        <f>penilaian!Y391</f>
        <v>22</v>
      </c>
      <c r="AA396" s="505">
        <f>penilaian!Z391</f>
        <v>0</v>
      </c>
      <c r="AB396" s="505">
        <f>penilaian!AA391</f>
        <v>0</v>
      </c>
      <c r="AC396" s="519">
        <f>penilaian!AB391</f>
        <v>0</v>
      </c>
      <c r="AD396" s="505">
        <f>penilaian!AC391</f>
        <v>0</v>
      </c>
      <c r="AE396" s="505">
        <f>penilaian!AD391</f>
        <v>0</v>
      </c>
      <c r="AF396" s="505">
        <f>penilaian!AE391</f>
        <v>0</v>
      </c>
      <c r="AG396" s="519">
        <f>penilaian!AF391</f>
        <v>0</v>
      </c>
      <c r="AH396" s="519">
        <f>penilaian!AG391</f>
        <v>0</v>
      </c>
      <c r="AI396" s="517">
        <f>penilaian!AH391</f>
        <v>0</v>
      </c>
      <c r="AJ396" s="520">
        <f>penilaian!AI391</f>
        <v>0</v>
      </c>
      <c r="AK396" s="517">
        <f>penilaian!AJ391</f>
        <v>0</v>
      </c>
      <c r="AL396" s="517">
        <f>penilaian!AK391</f>
        <v>0</v>
      </c>
      <c r="AM396" s="517">
        <f>penilaian!AL391</f>
        <v>0</v>
      </c>
      <c r="AN396" s="517">
        <f>penilaian!AM391</f>
        <v>9750</v>
      </c>
      <c r="AO396" s="517">
        <f>penilaian!AN391</f>
        <v>214500</v>
      </c>
      <c r="AP396" s="517">
        <f>penilaian!AO391</f>
        <v>0</v>
      </c>
      <c r="AQ396" s="521">
        <f>penilaian!AP391</f>
        <v>0</v>
      </c>
      <c r="AR396" s="517">
        <f>penilaian!AQ391</f>
        <v>0</v>
      </c>
      <c r="AS396" s="517">
        <f>penilaian!AR391</f>
        <v>0</v>
      </c>
      <c r="AT396" s="517">
        <f>penilaian!AS391</f>
        <v>0</v>
      </c>
      <c r="AU396" s="517">
        <f>penilaian!AT391</f>
        <v>0</v>
      </c>
      <c r="AV396" s="517">
        <f>penilaian!AU391</f>
        <v>0</v>
      </c>
      <c r="AW396" s="521">
        <f>penilaian!AV391</f>
        <v>0</v>
      </c>
      <c r="AX396" s="521">
        <f>penilaian!AW391</f>
        <v>0</v>
      </c>
    </row>
    <row r="397" spans="1:50" ht="15.75">
      <c r="B397" s="157">
        <f>penilaian!A392</f>
        <v>0</v>
      </c>
      <c r="C397" s="172" t="str">
        <f>penilaian!B392</f>
        <v>c.</v>
      </c>
      <c r="D397" s="492" t="str">
        <f>penilaian!C392</f>
        <v>Wiraswasta</v>
      </c>
      <c r="E397" s="172">
        <f>penilaian!D392</f>
        <v>0</v>
      </c>
      <c r="F397" s="171">
        <f>penilaian!E392</f>
        <v>0</v>
      </c>
      <c r="G397" s="205">
        <f>penilaian!F392</f>
        <v>0</v>
      </c>
      <c r="H397" s="61" t="str">
        <f>penilaian!G392</f>
        <v>c.</v>
      </c>
      <c r="I397" s="61" t="str">
        <f>penilaian!H392</f>
        <v>Kertajati</v>
      </c>
      <c r="J397" s="202">
        <f>penilaian!I392</f>
        <v>0</v>
      </c>
      <c r="K397" s="157">
        <f>penilaian!J392</f>
        <v>0</v>
      </c>
      <c r="L397" s="182">
        <f>penilaian!K392</f>
        <v>0</v>
      </c>
      <c r="M397" s="186">
        <f>penilaian!L392</f>
        <v>0</v>
      </c>
      <c r="N397" s="187">
        <f>penilaian!M392</f>
        <v>0</v>
      </c>
      <c r="O397" s="61" t="str">
        <f>penilaian!N392</f>
        <v>c.</v>
      </c>
      <c r="P397" s="183">
        <f>penilaian!O392</f>
        <v>0</v>
      </c>
      <c r="Q397" s="516">
        <f>penilaian!P392</f>
        <v>0</v>
      </c>
      <c r="R397" s="516">
        <f>penilaian!Q392</f>
        <v>0</v>
      </c>
      <c r="S397" s="505">
        <f>penilaian!R392</f>
        <v>0</v>
      </c>
      <c r="T397" s="505">
        <f>penilaian!S392</f>
        <v>0</v>
      </c>
      <c r="U397" s="505">
        <f>penilaian!T392</f>
        <v>0</v>
      </c>
      <c r="V397" s="503">
        <f>penilaian!U392</f>
        <v>3</v>
      </c>
      <c r="W397" s="505" t="str">
        <f>penilaian!V392</f>
        <v>LAMTORO</v>
      </c>
      <c r="X397" s="505">
        <f>penilaian!W392</f>
        <v>0</v>
      </c>
      <c r="Y397" s="505">
        <f>penilaian!X392</f>
        <v>3</v>
      </c>
      <c r="Z397" s="505">
        <f>penilaian!Y392</f>
        <v>0</v>
      </c>
      <c r="AA397" s="505">
        <f>penilaian!Z392</f>
        <v>3</v>
      </c>
      <c r="AB397" s="505">
        <f>penilaian!AA392</f>
        <v>0</v>
      </c>
      <c r="AC397" s="519">
        <f>penilaian!AB392</f>
        <v>0</v>
      </c>
      <c r="AD397" s="505">
        <f>penilaian!AC392</f>
        <v>0</v>
      </c>
      <c r="AE397" s="505">
        <f>penilaian!AD392</f>
        <v>0</v>
      </c>
      <c r="AF397" s="505">
        <f>penilaian!AE392</f>
        <v>0</v>
      </c>
      <c r="AG397" s="519">
        <f>penilaian!AF392</f>
        <v>0</v>
      </c>
      <c r="AH397" s="519">
        <f>penilaian!AG392</f>
        <v>0</v>
      </c>
      <c r="AI397" s="517">
        <f>penilaian!AH392</f>
        <v>0</v>
      </c>
      <c r="AJ397" s="520">
        <f>penilaian!AI392</f>
        <v>0</v>
      </c>
      <c r="AK397" s="517">
        <f>penilaian!AJ392</f>
        <v>0</v>
      </c>
      <c r="AL397" s="517">
        <f>penilaian!AK392</f>
        <v>0</v>
      </c>
      <c r="AM397" s="517">
        <f>penilaian!AL392</f>
        <v>0</v>
      </c>
      <c r="AN397" s="517">
        <f>penilaian!AM392</f>
        <v>8470</v>
      </c>
      <c r="AO397" s="517">
        <f>penilaian!AN392</f>
        <v>25410</v>
      </c>
      <c r="AP397" s="517">
        <f>penilaian!AO392</f>
        <v>0</v>
      </c>
      <c r="AQ397" s="521">
        <f>penilaian!AP392</f>
        <v>0</v>
      </c>
      <c r="AR397" s="517">
        <f>penilaian!AQ392</f>
        <v>0</v>
      </c>
      <c r="AS397" s="517">
        <f>penilaian!AR392</f>
        <v>0</v>
      </c>
      <c r="AT397" s="517">
        <f>penilaian!AS392</f>
        <v>0</v>
      </c>
      <c r="AU397" s="517">
        <f>penilaian!AT392</f>
        <v>0</v>
      </c>
      <c r="AV397" s="517">
        <f>penilaian!AU392</f>
        <v>0</v>
      </c>
      <c r="AW397" s="521">
        <f>penilaian!AV392</f>
        <v>0</v>
      </c>
      <c r="AX397" s="521">
        <f>penilaian!AW392</f>
        <v>0</v>
      </c>
    </row>
    <row r="398" spans="1:50" ht="63">
      <c r="B398" s="157">
        <f>penilaian!A393</f>
        <v>0</v>
      </c>
      <c r="C398" s="172" t="str">
        <f>penilaian!B393</f>
        <v>d.</v>
      </c>
      <c r="D398" s="492" t="str">
        <f>penilaian!C393</f>
        <v>Blok Minggu RT/RW. 001/001 Desa Jatitengah Kec. Jatitujuh Kab. Majalengka</v>
      </c>
      <c r="E398" s="172">
        <f>penilaian!D393</f>
        <v>0</v>
      </c>
      <c r="F398" s="171">
        <f>penilaian!E393</f>
        <v>0</v>
      </c>
      <c r="G398" s="205">
        <f>penilaian!F393</f>
        <v>0</v>
      </c>
      <c r="H398" s="61">
        <f>penilaian!G393</f>
        <v>0</v>
      </c>
      <c r="I398" s="61">
        <f>penilaian!H393</f>
        <v>0</v>
      </c>
      <c r="J398" s="202">
        <f>penilaian!I393</f>
        <v>0</v>
      </c>
      <c r="K398" s="157">
        <f>penilaian!J393</f>
        <v>0</v>
      </c>
      <c r="L398" s="182">
        <f>penilaian!K393</f>
        <v>0</v>
      </c>
      <c r="M398" s="186">
        <f>penilaian!L393</f>
        <v>0</v>
      </c>
      <c r="N398" s="187">
        <f>penilaian!M393</f>
        <v>0</v>
      </c>
      <c r="O398" s="61">
        <f>penilaian!N393</f>
        <v>0</v>
      </c>
      <c r="P398" s="183">
        <f>penilaian!O393</f>
        <v>0</v>
      </c>
      <c r="Q398" s="516">
        <f>penilaian!P393</f>
        <v>0</v>
      </c>
      <c r="R398" s="516">
        <f>penilaian!Q393</f>
        <v>0</v>
      </c>
      <c r="S398" s="505">
        <f>penilaian!R393</f>
        <v>0</v>
      </c>
      <c r="T398" s="505">
        <f>penilaian!S393</f>
        <v>0</v>
      </c>
      <c r="U398" s="505">
        <f>penilaian!T393</f>
        <v>0</v>
      </c>
      <c r="V398" s="503">
        <f>penilaian!U393</f>
        <v>0</v>
      </c>
      <c r="W398" s="505" t="str">
        <f>penilaian!V393</f>
        <v>LAMTORO</v>
      </c>
      <c r="X398" s="505">
        <f>penilaian!W393</f>
        <v>0</v>
      </c>
      <c r="Y398" s="505">
        <f>penilaian!X393</f>
        <v>0</v>
      </c>
      <c r="Z398" s="505">
        <f>penilaian!Y393</f>
        <v>36</v>
      </c>
      <c r="AA398" s="505">
        <f>penilaian!Z393</f>
        <v>0</v>
      </c>
      <c r="AB398" s="505">
        <f>penilaian!AA393</f>
        <v>0</v>
      </c>
      <c r="AC398" s="519">
        <f>penilaian!AB393</f>
        <v>0</v>
      </c>
      <c r="AD398" s="505">
        <f>penilaian!AC393</f>
        <v>0</v>
      </c>
      <c r="AE398" s="505">
        <f>penilaian!AD393</f>
        <v>0</v>
      </c>
      <c r="AF398" s="505">
        <f>penilaian!AE393</f>
        <v>0</v>
      </c>
      <c r="AG398" s="519">
        <f>penilaian!AF393</f>
        <v>0</v>
      </c>
      <c r="AH398" s="519">
        <f>penilaian!AG393</f>
        <v>0</v>
      </c>
      <c r="AI398" s="517">
        <f>penilaian!AH393</f>
        <v>0</v>
      </c>
      <c r="AJ398" s="520">
        <f>penilaian!AI393</f>
        <v>0</v>
      </c>
      <c r="AK398" s="517">
        <f>penilaian!AJ393</f>
        <v>0</v>
      </c>
      <c r="AL398" s="517">
        <f>penilaian!AK393</f>
        <v>0</v>
      </c>
      <c r="AM398" s="517">
        <f>penilaian!AL393</f>
        <v>0</v>
      </c>
      <c r="AN398" s="517">
        <f>penilaian!AM393</f>
        <v>5050</v>
      </c>
      <c r="AO398" s="517">
        <f>penilaian!AN393</f>
        <v>181800</v>
      </c>
      <c r="AP398" s="517">
        <f>penilaian!AO393</f>
        <v>0</v>
      </c>
      <c r="AQ398" s="521">
        <f>penilaian!AP393</f>
        <v>0</v>
      </c>
      <c r="AR398" s="517">
        <f>penilaian!AQ393</f>
        <v>0</v>
      </c>
      <c r="AS398" s="517">
        <f>penilaian!AR393</f>
        <v>0</v>
      </c>
      <c r="AT398" s="517">
        <f>penilaian!AS393</f>
        <v>0</v>
      </c>
      <c r="AU398" s="517">
        <f>penilaian!AT393</f>
        <v>0</v>
      </c>
      <c r="AV398" s="517">
        <f>penilaian!AU393</f>
        <v>0</v>
      </c>
      <c r="AW398" s="521">
        <f>penilaian!AV393</f>
        <v>0</v>
      </c>
      <c r="AX398" s="521">
        <f>penilaian!AW393</f>
        <v>0</v>
      </c>
    </row>
    <row r="399" spans="1:50" ht="15.75">
      <c r="B399" s="157">
        <f>penilaian!A394</f>
        <v>0</v>
      </c>
      <c r="C399" s="172" t="str">
        <f>penilaian!B394</f>
        <v>e.</v>
      </c>
      <c r="D399" s="492" t="str">
        <f>penilaian!C394</f>
        <v>3210152403720081</v>
      </c>
      <c r="E399" s="172">
        <f>penilaian!D394</f>
        <v>0</v>
      </c>
      <c r="F399" s="171">
        <f>penilaian!E394</f>
        <v>0</v>
      </c>
      <c r="G399" s="205">
        <f>penilaian!F394</f>
        <v>0</v>
      </c>
      <c r="H399" s="61">
        <f>penilaian!G394</f>
        <v>0</v>
      </c>
      <c r="I399" s="61">
        <f>penilaian!H394</f>
        <v>0</v>
      </c>
      <c r="J399" s="202">
        <f>penilaian!I394</f>
        <v>0</v>
      </c>
      <c r="K399" s="157">
        <f>penilaian!J394</f>
        <v>0</v>
      </c>
      <c r="L399" s="182">
        <f>penilaian!K394</f>
        <v>0</v>
      </c>
      <c r="M399" s="186">
        <f>penilaian!L394</f>
        <v>0</v>
      </c>
      <c r="N399" s="187">
        <f>penilaian!M394</f>
        <v>0</v>
      </c>
      <c r="O399" s="61">
        <f>penilaian!N394</f>
        <v>0</v>
      </c>
      <c r="P399" s="183">
        <f>penilaian!O394</f>
        <v>0</v>
      </c>
      <c r="Q399" s="516">
        <f>penilaian!P394</f>
        <v>0</v>
      </c>
      <c r="R399" s="516">
        <f>penilaian!Q394</f>
        <v>0</v>
      </c>
      <c r="S399" s="505" t="str">
        <f>penilaian!R394</f>
        <v>b.</v>
      </c>
      <c r="T399" s="505" t="str">
        <f>penilaian!S394</f>
        <v>Musiman</v>
      </c>
      <c r="U399" s="505">
        <f>penilaian!T394</f>
        <v>3</v>
      </c>
      <c r="V399" s="503">
        <f>penilaian!U394</f>
        <v>1</v>
      </c>
      <c r="W399" s="505" t="str">
        <f>penilaian!V394</f>
        <v>Pisang</v>
      </c>
      <c r="X399" s="505">
        <f>penilaian!W394</f>
        <v>11</v>
      </c>
      <c r="Y399" s="505">
        <f>penilaian!X394</f>
        <v>0</v>
      </c>
      <c r="Z399" s="505">
        <f>penilaian!Y394</f>
        <v>0</v>
      </c>
      <c r="AA399" s="505">
        <f>penilaian!Z394</f>
        <v>11</v>
      </c>
      <c r="AB399" s="505">
        <f>penilaian!AA394</f>
        <v>0</v>
      </c>
      <c r="AC399" s="519">
        <f>penilaian!AB394</f>
        <v>0</v>
      </c>
      <c r="AD399" s="505">
        <f>penilaian!AC394</f>
        <v>0</v>
      </c>
      <c r="AE399" s="505">
        <f>penilaian!AD394</f>
        <v>0</v>
      </c>
      <c r="AF399" s="505">
        <f>penilaian!AE394</f>
        <v>0</v>
      </c>
      <c r="AG399" s="519">
        <f>penilaian!AF394</f>
        <v>0</v>
      </c>
      <c r="AH399" s="519">
        <f>penilaian!AG394</f>
        <v>0</v>
      </c>
      <c r="AI399" s="517">
        <f>penilaian!AH394</f>
        <v>0</v>
      </c>
      <c r="AJ399" s="520">
        <f>penilaian!AI394</f>
        <v>0</v>
      </c>
      <c r="AK399" s="517">
        <f>penilaian!AJ394</f>
        <v>0</v>
      </c>
      <c r="AL399" s="517">
        <f>penilaian!AK394</f>
        <v>0</v>
      </c>
      <c r="AM399" s="517">
        <f>penilaian!AL394</f>
        <v>0</v>
      </c>
      <c r="AN399" s="517">
        <f>penilaian!AM394</f>
        <v>15000</v>
      </c>
      <c r="AO399" s="517">
        <f>penilaian!AN394</f>
        <v>165000</v>
      </c>
      <c r="AP399" s="517">
        <f>penilaian!AO394</f>
        <v>0</v>
      </c>
      <c r="AQ399" s="521">
        <f>penilaian!AP394</f>
        <v>0</v>
      </c>
      <c r="AR399" s="517">
        <f>penilaian!AQ394</f>
        <v>0</v>
      </c>
      <c r="AS399" s="517">
        <f>penilaian!AR394</f>
        <v>0</v>
      </c>
      <c r="AT399" s="517">
        <f>penilaian!AS394</f>
        <v>0</v>
      </c>
      <c r="AU399" s="517">
        <f>penilaian!AT394</f>
        <v>0</v>
      </c>
      <c r="AV399" s="517">
        <f>penilaian!AU394</f>
        <v>0</v>
      </c>
      <c r="AW399" s="521">
        <f>penilaian!AV394</f>
        <v>0</v>
      </c>
      <c r="AX399" s="521">
        <f>penilaian!AW394</f>
        <v>0</v>
      </c>
    </row>
    <row r="400" spans="1:50" ht="15.75">
      <c r="B400" s="157">
        <f>penilaian!A395</f>
        <v>0</v>
      </c>
      <c r="C400" s="172">
        <f>penilaian!B395</f>
        <v>0</v>
      </c>
      <c r="D400" s="492">
        <f>penilaian!C395</f>
        <v>0</v>
      </c>
      <c r="E400" s="172">
        <f>penilaian!D395</f>
        <v>0</v>
      </c>
      <c r="F400" s="171">
        <f>penilaian!E395</f>
        <v>0</v>
      </c>
      <c r="G400" s="205">
        <f>penilaian!F395</f>
        <v>0</v>
      </c>
      <c r="H400" s="61">
        <f>penilaian!G395</f>
        <v>0</v>
      </c>
      <c r="I400" s="61">
        <f>penilaian!H395</f>
        <v>0</v>
      </c>
      <c r="J400" s="202">
        <f>penilaian!I395</f>
        <v>0</v>
      </c>
      <c r="K400" s="157">
        <f>penilaian!J395</f>
        <v>0</v>
      </c>
      <c r="L400" s="182">
        <f>penilaian!K395</f>
        <v>0</v>
      </c>
      <c r="M400" s="186">
        <f>penilaian!L395</f>
        <v>0</v>
      </c>
      <c r="N400" s="187">
        <f>penilaian!M395</f>
        <v>0</v>
      </c>
      <c r="O400" s="61">
        <f>penilaian!N395</f>
        <v>0</v>
      </c>
      <c r="P400" s="183">
        <f>penilaian!O395</f>
        <v>0</v>
      </c>
      <c r="Q400" s="516">
        <f>penilaian!P395</f>
        <v>0</v>
      </c>
      <c r="R400" s="516">
        <f>penilaian!Q395</f>
        <v>0</v>
      </c>
      <c r="S400" s="505">
        <f>penilaian!R395</f>
        <v>0</v>
      </c>
      <c r="T400" s="505">
        <f>penilaian!S395</f>
        <v>0</v>
      </c>
      <c r="U400" s="505">
        <f>penilaian!T395</f>
        <v>0</v>
      </c>
      <c r="V400" s="503">
        <f>penilaian!U395</f>
        <v>0</v>
      </c>
      <c r="W400" s="505" t="str">
        <f>penilaian!V395</f>
        <v>Pisang</v>
      </c>
      <c r="X400" s="505">
        <f>penilaian!W395</f>
        <v>0</v>
      </c>
      <c r="Y400" s="505">
        <f>penilaian!X395</f>
        <v>30</v>
      </c>
      <c r="Z400" s="505">
        <f>penilaian!Y395</f>
        <v>0</v>
      </c>
      <c r="AA400" s="505">
        <f>penilaian!Z395</f>
        <v>0</v>
      </c>
      <c r="AB400" s="505">
        <f>penilaian!AA395</f>
        <v>0</v>
      </c>
      <c r="AC400" s="519">
        <f>penilaian!AB395</f>
        <v>0</v>
      </c>
      <c r="AD400" s="505">
        <f>penilaian!AC395</f>
        <v>0</v>
      </c>
      <c r="AE400" s="505">
        <f>penilaian!AD395</f>
        <v>0</v>
      </c>
      <c r="AF400" s="505">
        <f>penilaian!AE395</f>
        <v>0</v>
      </c>
      <c r="AG400" s="519">
        <f>penilaian!AF395</f>
        <v>0</v>
      </c>
      <c r="AH400" s="519">
        <f>penilaian!AG395</f>
        <v>0</v>
      </c>
      <c r="AI400" s="517">
        <f>penilaian!AH395</f>
        <v>0</v>
      </c>
      <c r="AJ400" s="520">
        <f>penilaian!AI395</f>
        <v>0</v>
      </c>
      <c r="AK400" s="517">
        <f>penilaian!AJ395</f>
        <v>0</v>
      </c>
      <c r="AL400" s="517">
        <f>penilaian!AK395</f>
        <v>0</v>
      </c>
      <c r="AM400" s="517">
        <f>penilaian!AL395</f>
        <v>0</v>
      </c>
      <c r="AN400" s="517">
        <f>penilaian!AM395</f>
        <v>10000</v>
      </c>
      <c r="AO400" s="517">
        <f>penilaian!AN395</f>
        <v>300000</v>
      </c>
      <c r="AP400" s="517">
        <f>penilaian!AO395</f>
        <v>0</v>
      </c>
      <c r="AQ400" s="521">
        <f>penilaian!AP395</f>
        <v>0</v>
      </c>
      <c r="AR400" s="517">
        <f>penilaian!AQ395</f>
        <v>0</v>
      </c>
      <c r="AS400" s="517">
        <f>penilaian!AR395</f>
        <v>0</v>
      </c>
      <c r="AT400" s="517">
        <f>penilaian!AS395</f>
        <v>0</v>
      </c>
      <c r="AU400" s="517">
        <f>penilaian!AT395</f>
        <v>0</v>
      </c>
      <c r="AV400" s="517">
        <f>penilaian!AU395</f>
        <v>0</v>
      </c>
      <c r="AW400" s="521">
        <f>penilaian!AV395</f>
        <v>0</v>
      </c>
      <c r="AX400" s="521">
        <f>penilaian!AW395</f>
        <v>0</v>
      </c>
    </row>
    <row r="401" spans="1:16384" ht="15.75">
      <c r="B401" s="157">
        <f>penilaian!A396</f>
        <v>0</v>
      </c>
      <c r="C401" s="172">
        <f>penilaian!B396</f>
        <v>0</v>
      </c>
      <c r="D401" s="492">
        <f>penilaian!C396</f>
        <v>0</v>
      </c>
      <c r="E401" s="172">
        <f>penilaian!D396</f>
        <v>0</v>
      </c>
      <c r="F401" s="171">
        <f>penilaian!E396</f>
        <v>0</v>
      </c>
      <c r="G401" s="205">
        <f>penilaian!F396</f>
        <v>0</v>
      </c>
      <c r="H401" s="61">
        <f>penilaian!G396</f>
        <v>0</v>
      </c>
      <c r="I401" s="61">
        <f>penilaian!H396</f>
        <v>0</v>
      </c>
      <c r="J401" s="202">
        <f>penilaian!I396</f>
        <v>0</v>
      </c>
      <c r="K401" s="157">
        <f>penilaian!J396</f>
        <v>0</v>
      </c>
      <c r="L401" s="182">
        <f>penilaian!K396</f>
        <v>0</v>
      </c>
      <c r="M401" s="186">
        <f>penilaian!L396</f>
        <v>0</v>
      </c>
      <c r="N401" s="187">
        <f>penilaian!M396</f>
        <v>0</v>
      </c>
      <c r="O401" s="61">
        <f>penilaian!N396</f>
        <v>0</v>
      </c>
      <c r="P401" s="183">
        <f>penilaian!O396</f>
        <v>0</v>
      </c>
      <c r="Q401" s="516">
        <f>penilaian!P396</f>
        <v>0</v>
      </c>
      <c r="R401" s="516">
        <f>penilaian!Q396</f>
        <v>0</v>
      </c>
      <c r="S401" s="505">
        <f>penilaian!R396</f>
        <v>0</v>
      </c>
      <c r="T401" s="505">
        <f>penilaian!S396</f>
        <v>0</v>
      </c>
      <c r="U401" s="505">
        <f>penilaian!T396</f>
        <v>0</v>
      </c>
      <c r="V401" s="503">
        <f>penilaian!U396</f>
        <v>0</v>
      </c>
      <c r="W401" s="505" t="str">
        <f>penilaian!V396</f>
        <v>Pisang</v>
      </c>
      <c r="X401" s="505">
        <f>penilaian!W396</f>
        <v>0</v>
      </c>
      <c r="Y401" s="505">
        <f>penilaian!X396</f>
        <v>0</v>
      </c>
      <c r="Z401" s="505">
        <f>penilaian!Y396</f>
        <v>29</v>
      </c>
      <c r="AA401" s="505">
        <f>penilaian!Z396</f>
        <v>0</v>
      </c>
      <c r="AB401" s="505">
        <f>penilaian!AA396</f>
        <v>0</v>
      </c>
      <c r="AC401" s="519">
        <f>penilaian!AB396</f>
        <v>0</v>
      </c>
      <c r="AD401" s="505">
        <f>penilaian!AC396</f>
        <v>0</v>
      </c>
      <c r="AE401" s="505">
        <f>penilaian!AD396</f>
        <v>0</v>
      </c>
      <c r="AF401" s="505">
        <f>penilaian!AE396</f>
        <v>0</v>
      </c>
      <c r="AG401" s="519">
        <f>penilaian!AF396</f>
        <v>0</v>
      </c>
      <c r="AH401" s="519">
        <f>penilaian!AG396</f>
        <v>0</v>
      </c>
      <c r="AI401" s="517">
        <f>penilaian!AH396</f>
        <v>0</v>
      </c>
      <c r="AJ401" s="520">
        <f>penilaian!AI396</f>
        <v>0</v>
      </c>
      <c r="AK401" s="517">
        <f>penilaian!AJ396</f>
        <v>0</v>
      </c>
      <c r="AL401" s="517">
        <f>penilaian!AK396</f>
        <v>0</v>
      </c>
      <c r="AM401" s="517">
        <f>penilaian!AL396</f>
        <v>0</v>
      </c>
      <c r="AN401" s="517">
        <f>penilaian!AM396</f>
        <v>5000</v>
      </c>
      <c r="AO401" s="517">
        <f>penilaian!AN396</f>
        <v>145000</v>
      </c>
      <c r="AP401" s="517">
        <f>penilaian!AO396</f>
        <v>0</v>
      </c>
      <c r="AQ401" s="521">
        <f>penilaian!AP396</f>
        <v>0</v>
      </c>
      <c r="AR401" s="517">
        <f>penilaian!AQ396</f>
        <v>0</v>
      </c>
      <c r="AS401" s="517">
        <f>penilaian!AR396</f>
        <v>0</v>
      </c>
      <c r="AT401" s="517">
        <f>penilaian!AS396</f>
        <v>0</v>
      </c>
      <c r="AU401" s="517">
        <f>penilaian!AT396</f>
        <v>0</v>
      </c>
      <c r="AV401" s="517">
        <f>penilaian!AU396</f>
        <v>0</v>
      </c>
      <c r="AW401" s="521">
        <f>penilaian!AV396</f>
        <v>0</v>
      </c>
      <c r="AX401" s="521">
        <f>penilaian!AW396</f>
        <v>0</v>
      </c>
    </row>
    <row r="402" spans="1:16384" ht="15.75">
      <c r="B402" s="157">
        <f>penilaian!A397</f>
        <v>0</v>
      </c>
      <c r="C402" s="172">
        <f>penilaian!B397</f>
        <v>0</v>
      </c>
      <c r="D402" s="492">
        <f>penilaian!C397</f>
        <v>0</v>
      </c>
      <c r="E402" s="172">
        <f>penilaian!D397</f>
        <v>0</v>
      </c>
      <c r="F402" s="171">
        <f>penilaian!E397</f>
        <v>0</v>
      </c>
      <c r="G402" s="205">
        <f>penilaian!F397</f>
        <v>0</v>
      </c>
      <c r="H402" s="61">
        <f>penilaian!G397</f>
        <v>0</v>
      </c>
      <c r="I402" s="61">
        <f>penilaian!H397</f>
        <v>0</v>
      </c>
      <c r="J402" s="202">
        <f>penilaian!I397</f>
        <v>0</v>
      </c>
      <c r="K402" s="157">
        <f>penilaian!J397</f>
        <v>0</v>
      </c>
      <c r="L402" s="182">
        <f>penilaian!K397</f>
        <v>0</v>
      </c>
      <c r="M402" s="186">
        <f>penilaian!L397</f>
        <v>0</v>
      </c>
      <c r="N402" s="187">
        <f>penilaian!M397</f>
        <v>0</v>
      </c>
      <c r="O402" s="61">
        <f>penilaian!N397</f>
        <v>0</v>
      </c>
      <c r="P402" s="183">
        <f>penilaian!O397</f>
        <v>0</v>
      </c>
      <c r="Q402" s="516">
        <f>penilaian!P397</f>
        <v>0</v>
      </c>
      <c r="R402" s="516">
        <f>penilaian!Q397</f>
        <v>0</v>
      </c>
      <c r="S402" s="505">
        <f>penilaian!R397</f>
        <v>0</v>
      </c>
      <c r="T402" s="505">
        <f>penilaian!S397</f>
        <v>0</v>
      </c>
      <c r="U402" s="505">
        <f>penilaian!T397</f>
        <v>0</v>
      </c>
      <c r="V402" s="503">
        <f>penilaian!U397</f>
        <v>2</v>
      </c>
      <c r="W402" s="505" t="str">
        <f>penilaian!V397</f>
        <v>Kunyit</v>
      </c>
      <c r="X402" s="505">
        <f>penilaian!W397</f>
        <v>0</v>
      </c>
      <c r="Y402" s="505">
        <f>penilaian!X397</f>
        <v>0</v>
      </c>
      <c r="Z402" s="505">
        <f>penilaian!Y397</f>
        <v>130</v>
      </c>
      <c r="AA402" s="505">
        <f>penilaian!Z397</f>
        <v>130</v>
      </c>
      <c r="AB402" s="505">
        <f>penilaian!AA397</f>
        <v>0</v>
      </c>
      <c r="AC402" s="519">
        <f>penilaian!AB397</f>
        <v>0</v>
      </c>
      <c r="AD402" s="505">
        <f>penilaian!AC397</f>
        <v>0</v>
      </c>
      <c r="AE402" s="505">
        <f>penilaian!AD397</f>
        <v>0</v>
      </c>
      <c r="AF402" s="505">
        <f>penilaian!AE397</f>
        <v>0</v>
      </c>
      <c r="AG402" s="519">
        <f>penilaian!AF397</f>
        <v>0</v>
      </c>
      <c r="AH402" s="519">
        <f>penilaian!AG397</f>
        <v>0</v>
      </c>
      <c r="AI402" s="517">
        <f>penilaian!AH397</f>
        <v>0</v>
      </c>
      <c r="AJ402" s="520">
        <f>penilaian!AI397</f>
        <v>0</v>
      </c>
      <c r="AK402" s="517">
        <f>penilaian!AJ397</f>
        <v>0</v>
      </c>
      <c r="AL402" s="517">
        <f>penilaian!AK397</f>
        <v>0</v>
      </c>
      <c r="AM402" s="517">
        <f>penilaian!AL397</f>
        <v>0</v>
      </c>
      <c r="AN402" s="517">
        <f>penilaian!AM397</f>
        <v>865</v>
      </c>
      <c r="AO402" s="517">
        <f>penilaian!AN397</f>
        <v>112450</v>
      </c>
      <c r="AP402" s="517">
        <f>penilaian!AO397</f>
        <v>0</v>
      </c>
      <c r="AQ402" s="521">
        <f>penilaian!AP397</f>
        <v>0</v>
      </c>
      <c r="AR402" s="517">
        <f>penilaian!AQ397</f>
        <v>0</v>
      </c>
      <c r="AS402" s="517">
        <f>penilaian!AR397</f>
        <v>0</v>
      </c>
      <c r="AT402" s="517">
        <f>penilaian!AS397</f>
        <v>0</v>
      </c>
      <c r="AU402" s="517">
        <f>penilaian!AT397</f>
        <v>0</v>
      </c>
      <c r="AV402" s="517">
        <f>penilaian!AU397</f>
        <v>0</v>
      </c>
      <c r="AW402" s="521">
        <f>penilaian!AV397</f>
        <v>0</v>
      </c>
      <c r="AX402" s="521">
        <f>penilaian!AW397</f>
        <v>0</v>
      </c>
    </row>
    <row r="403" spans="1:16384" ht="15.75">
      <c r="B403" s="157">
        <f>penilaian!A398</f>
        <v>0</v>
      </c>
      <c r="C403" s="172">
        <f>penilaian!B398</f>
        <v>0</v>
      </c>
      <c r="D403" s="492">
        <f>penilaian!C398</f>
        <v>0</v>
      </c>
      <c r="E403" s="172">
        <f>penilaian!D398</f>
        <v>0</v>
      </c>
      <c r="F403" s="171">
        <f>penilaian!E398</f>
        <v>0</v>
      </c>
      <c r="G403" s="205">
        <f>penilaian!F398</f>
        <v>0</v>
      </c>
      <c r="H403" s="61">
        <f>penilaian!G398</f>
        <v>0</v>
      </c>
      <c r="I403" s="61">
        <f>penilaian!H398</f>
        <v>0</v>
      </c>
      <c r="J403" s="202">
        <f>penilaian!I398</f>
        <v>0</v>
      </c>
      <c r="K403" s="157">
        <f>penilaian!J398</f>
        <v>0</v>
      </c>
      <c r="L403" s="182">
        <f>penilaian!K398</f>
        <v>0</v>
      </c>
      <c r="M403" s="186">
        <f>penilaian!L398</f>
        <v>0</v>
      </c>
      <c r="N403" s="187">
        <f>penilaian!M398</f>
        <v>0</v>
      </c>
      <c r="O403" s="61">
        <f>penilaian!N398</f>
        <v>0</v>
      </c>
      <c r="P403" s="183">
        <f>penilaian!O398</f>
        <v>0</v>
      </c>
      <c r="Q403" s="516">
        <f>penilaian!P398</f>
        <v>0</v>
      </c>
      <c r="R403" s="516">
        <f>penilaian!Q398</f>
        <v>0</v>
      </c>
      <c r="S403" s="505">
        <f>penilaian!R398</f>
        <v>0</v>
      </c>
      <c r="T403" s="505">
        <f>penilaian!S398</f>
        <v>0</v>
      </c>
      <c r="U403" s="505">
        <f>penilaian!T398</f>
        <v>0</v>
      </c>
      <c r="V403" s="503">
        <f>penilaian!U398</f>
        <v>3</v>
      </c>
      <c r="W403" s="505" t="str">
        <f>penilaian!V398</f>
        <v>Mangga</v>
      </c>
      <c r="X403" s="505">
        <f>penilaian!W398</f>
        <v>5</v>
      </c>
      <c r="Y403" s="505">
        <f>penilaian!X398</f>
        <v>0</v>
      </c>
      <c r="Z403" s="505">
        <f>penilaian!Y398</f>
        <v>0</v>
      </c>
      <c r="AA403" s="505">
        <f>penilaian!Z398</f>
        <v>0</v>
      </c>
      <c r="AB403" s="505">
        <f>penilaian!AA398</f>
        <v>0</v>
      </c>
      <c r="AC403" s="519">
        <f>penilaian!AB398</f>
        <v>0</v>
      </c>
      <c r="AD403" s="505">
        <f>penilaian!AC398</f>
        <v>0</v>
      </c>
      <c r="AE403" s="505">
        <f>penilaian!AD398</f>
        <v>0</v>
      </c>
      <c r="AF403" s="505">
        <f>penilaian!AE398</f>
        <v>0</v>
      </c>
      <c r="AG403" s="519">
        <f>penilaian!AF398</f>
        <v>0</v>
      </c>
      <c r="AH403" s="519">
        <f>penilaian!AG398</f>
        <v>0</v>
      </c>
      <c r="AI403" s="517">
        <f>penilaian!AH398</f>
        <v>0</v>
      </c>
      <c r="AJ403" s="520">
        <f>penilaian!AI398</f>
        <v>0</v>
      </c>
      <c r="AK403" s="517">
        <f>penilaian!AJ398</f>
        <v>0</v>
      </c>
      <c r="AL403" s="517">
        <f>penilaian!AK398</f>
        <v>0</v>
      </c>
      <c r="AM403" s="517">
        <f>penilaian!AL398</f>
        <v>0</v>
      </c>
      <c r="AN403" s="517">
        <f>penilaian!AM398</f>
        <v>350000</v>
      </c>
      <c r="AO403" s="517">
        <f>penilaian!AN398</f>
        <v>1750000</v>
      </c>
      <c r="AP403" s="517">
        <f>penilaian!AO398</f>
        <v>0</v>
      </c>
      <c r="AQ403" s="521">
        <f>penilaian!AP398</f>
        <v>0</v>
      </c>
      <c r="AR403" s="517">
        <f>penilaian!AQ398</f>
        <v>0</v>
      </c>
      <c r="AS403" s="517">
        <f>penilaian!AR398</f>
        <v>0</v>
      </c>
      <c r="AT403" s="517">
        <f>penilaian!AS398</f>
        <v>0</v>
      </c>
      <c r="AU403" s="517">
        <f>penilaian!AT398</f>
        <v>0</v>
      </c>
      <c r="AV403" s="517">
        <f>penilaian!AU398</f>
        <v>0</v>
      </c>
      <c r="AW403" s="521">
        <f>penilaian!AV398</f>
        <v>0</v>
      </c>
      <c r="AX403" s="521">
        <f>penilaian!AW398</f>
        <v>0</v>
      </c>
    </row>
    <row r="404" spans="1:16384" ht="15.75">
      <c r="B404" s="157">
        <f>penilaian!A399</f>
        <v>0</v>
      </c>
      <c r="C404" s="172">
        <f>penilaian!B399</f>
        <v>0</v>
      </c>
      <c r="D404" s="492">
        <f>penilaian!C399</f>
        <v>0</v>
      </c>
      <c r="E404" s="172">
        <f>penilaian!D399</f>
        <v>0</v>
      </c>
      <c r="F404" s="171">
        <f>penilaian!E399</f>
        <v>0</v>
      </c>
      <c r="G404" s="205">
        <f>penilaian!F399</f>
        <v>0</v>
      </c>
      <c r="H404" s="61">
        <f>penilaian!G399</f>
        <v>0</v>
      </c>
      <c r="I404" s="61">
        <f>penilaian!H399</f>
        <v>0</v>
      </c>
      <c r="J404" s="202">
        <f>penilaian!I399</f>
        <v>0</v>
      </c>
      <c r="K404" s="157">
        <f>penilaian!J399</f>
        <v>0</v>
      </c>
      <c r="L404" s="182">
        <f>penilaian!K399</f>
        <v>0</v>
      </c>
      <c r="M404" s="186">
        <f>penilaian!L399</f>
        <v>0</v>
      </c>
      <c r="N404" s="187">
        <f>penilaian!M399</f>
        <v>0</v>
      </c>
      <c r="O404" s="61">
        <f>penilaian!N399</f>
        <v>0</v>
      </c>
      <c r="P404" s="183">
        <f>penilaian!O399</f>
        <v>0</v>
      </c>
      <c r="Q404" s="516">
        <f>penilaian!P399</f>
        <v>0</v>
      </c>
      <c r="R404" s="516">
        <f>penilaian!Q399</f>
        <v>0</v>
      </c>
      <c r="S404" s="505">
        <f>penilaian!R399</f>
        <v>0</v>
      </c>
      <c r="T404" s="505">
        <f>penilaian!S399</f>
        <v>0</v>
      </c>
      <c r="U404" s="505">
        <f>penilaian!T399</f>
        <v>0</v>
      </c>
      <c r="V404" s="503">
        <f>penilaian!U399</f>
        <v>0</v>
      </c>
      <c r="W404" s="505" t="str">
        <f>penilaian!V399</f>
        <v>Mangga</v>
      </c>
      <c r="X404" s="505">
        <f>penilaian!W399</f>
        <v>0</v>
      </c>
      <c r="Y404" s="505">
        <f>penilaian!X399</f>
        <v>4</v>
      </c>
      <c r="Z404" s="505">
        <f>penilaian!Y399</f>
        <v>0</v>
      </c>
      <c r="AA404" s="505">
        <f>penilaian!Z399</f>
        <v>0</v>
      </c>
      <c r="AB404" s="505">
        <f>penilaian!AA399</f>
        <v>0</v>
      </c>
      <c r="AC404" s="519">
        <f>penilaian!AB399</f>
        <v>0</v>
      </c>
      <c r="AD404" s="505">
        <f>penilaian!AC399</f>
        <v>0</v>
      </c>
      <c r="AE404" s="505">
        <f>penilaian!AD399</f>
        <v>0</v>
      </c>
      <c r="AF404" s="505">
        <f>penilaian!AE399</f>
        <v>0</v>
      </c>
      <c r="AG404" s="519">
        <f>penilaian!AF399</f>
        <v>0</v>
      </c>
      <c r="AH404" s="519">
        <f>penilaian!AG399</f>
        <v>0</v>
      </c>
      <c r="AI404" s="517">
        <f>penilaian!AH399</f>
        <v>0</v>
      </c>
      <c r="AJ404" s="520">
        <f>penilaian!AI399</f>
        <v>0</v>
      </c>
      <c r="AK404" s="517">
        <f>penilaian!AJ399</f>
        <v>0</v>
      </c>
      <c r="AL404" s="517">
        <f>penilaian!AK399</f>
        <v>0</v>
      </c>
      <c r="AM404" s="517">
        <f>penilaian!AL399</f>
        <v>0</v>
      </c>
      <c r="AN404" s="517">
        <f>penilaian!AM399</f>
        <v>231000</v>
      </c>
      <c r="AO404" s="517">
        <f>penilaian!AN399</f>
        <v>924000</v>
      </c>
      <c r="AP404" s="517">
        <f>penilaian!AO399</f>
        <v>0</v>
      </c>
      <c r="AQ404" s="521">
        <f>penilaian!AP399</f>
        <v>0</v>
      </c>
      <c r="AR404" s="517">
        <f>penilaian!AQ399</f>
        <v>0</v>
      </c>
      <c r="AS404" s="517">
        <f>penilaian!AR399</f>
        <v>0</v>
      </c>
      <c r="AT404" s="517">
        <f>penilaian!AS399</f>
        <v>0</v>
      </c>
      <c r="AU404" s="517">
        <f>penilaian!AT399</f>
        <v>0</v>
      </c>
      <c r="AV404" s="517">
        <f>penilaian!AU399</f>
        <v>0</v>
      </c>
      <c r="AW404" s="521">
        <f>penilaian!AV399</f>
        <v>0</v>
      </c>
      <c r="AX404" s="521">
        <f>penilaian!AW399</f>
        <v>0</v>
      </c>
    </row>
    <row r="405" spans="1:16384" ht="15.75">
      <c r="B405" s="157">
        <f>penilaian!A400</f>
        <v>0</v>
      </c>
      <c r="C405" s="172">
        <f>penilaian!B400</f>
        <v>0</v>
      </c>
      <c r="D405" s="492">
        <f>penilaian!C400</f>
        <v>0</v>
      </c>
      <c r="E405" s="172">
        <f>penilaian!D400</f>
        <v>0</v>
      </c>
      <c r="F405" s="171">
        <f>penilaian!E400</f>
        <v>0</v>
      </c>
      <c r="G405" s="205">
        <f>penilaian!F400</f>
        <v>0</v>
      </c>
      <c r="H405" s="61">
        <f>penilaian!G400</f>
        <v>0</v>
      </c>
      <c r="I405" s="61">
        <f>penilaian!H400</f>
        <v>0</v>
      </c>
      <c r="J405" s="202">
        <f>penilaian!I400</f>
        <v>0</v>
      </c>
      <c r="K405" s="157">
        <f>penilaian!J400</f>
        <v>0</v>
      </c>
      <c r="L405" s="182">
        <f>penilaian!K400</f>
        <v>0</v>
      </c>
      <c r="M405" s="186">
        <f>penilaian!L400</f>
        <v>0</v>
      </c>
      <c r="N405" s="187">
        <f>penilaian!M400</f>
        <v>0</v>
      </c>
      <c r="O405" s="61">
        <f>penilaian!N400</f>
        <v>0</v>
      </c>
      <c r="P405" s="183">
        <f>penilaian!O400</f>
        <v>0</v>
      </c>
      <c r="Q405" s="516">
        <f>penilaian!P400</f>
        <v>0</v>
      </c>
      <c r="R405" s="516">
        <f>penilaian!Q400</f>
        <v>0</v>
      </c>
      <c r="S405" s="505">
        <f>penilaian!R400</f>
        <v>0</v>
      </c>
      <c r="T405" s="505">
        <f>penilaian!S400</f>
        <v>0</v>
      </c>
      <c r="U405" s="505">
        <f>penilaian!T400</f>
        <v>0</v>
      </c>
      <c r="V405" s="503">
        <f>penilaian!U400</f>
        <v>0</v>
      </c>
      <c r="W405" s="505" t="str">
        <f>penilaian!V400</f>
        <v>Mangga</v>
      </c>
      <c r="X405" s="505">
        <f>penilaian!W400</f>
        <v>0</v>
      </c>
      <c r="Y405" s="505">
        <f>penilaian!X400</f>
        <v>0</v>
      </c>
      <c r="Z405" s="505">
        <f>penilaian!Y400</f>
        <v>5</v>
      </c>
      <c r="AA405" s="505">
        <f>penilaian!Z400</f>
        <v>5</v>
      </c>
      <c r="AB405" s="505">
        <f>penilaian!AA400</f>
        <v>0</v>
      </c>
      <c r="AC405" s="519">
        <f>penilaian!AB400</f>
        <v>0</v>
      </c>
      <c r="AD405" s="505">
        <f>penilaian!AC400</f>
        <v>0</v>
      </c>
      <c r="AE405" s="505">
        <f>penilaian!AD400</f>
        <v>0</v>
      </c>
      <c r="AF405" s="505">
        <f>penilaian!AE400</f>
        <v>0</v>
      </c>
      <c r="AG405" s="519">
        <f>penilaian!AF400</f>
        <v>0</v>
      </c>
      <c r="AH405" s="519">
        <f>penilaian!AG400</f>
        <v>0</v>
      </c>
      <c r="AI405" s="517">
        <f>penilaian!AH400</f>
        <v>0</v>
      </c>
      <c r="AJ405" s="520">
        <f>penilaian!AI400</f>
        <v>0</v>
      </c>
      <c r="AK405" s="517">
        <f>penilaian!AJ400</f>
        <v>0</v>
      </c>
      <c r="AL405" s="517">
        <f>penilaian!AK400</f>
        <v>0</v>
      </c>
      <c r="AM405" s="517">
        <f>penilaian!AL400</f>
        <v>0</v>
      </c>
      <c r="AN405" s="517">
        <f>penilaian!AM400</f>
        <v>115500</v>
      </c>
      <c r="AO405" s="517">
        <f>penilaian!AN400</f>
        <v>577500</v>
      </c>
      <c r="AP405" s="517">
        <f>penilaian!AO400</f>
        <v>0</v>
      </c>
      <c r="AQ405" s="521">
        <f>penilaian!AP400</f>
        <v>0</v>
      </c>
      <c r="AR405" s="517">
        <f>penilaian!AQ400</f>
        <v>0</v>
      </c>
      <c r="AS405" s="517">
        <f>penilaian!AR400</f>
        <v>0</v>
      </c>
      <c r="AT405" s="517">
        <f>penilaian!AS400</f>
        <v>0</v>
      </c>
      <c r="AU405" s="517">
        <f>penilaian!AT400</f>
        <v>0</v>
      </c>
      <c r="AV405" s="517">
        <f>penilaian!AU400</f>
        <v>0</v>
      </c>
      <c r="AW405" s="521">
        <f>penilaian!AV400</f>
        <v>0</v>
      </c>
      <c r="AX405" s="521">
        <f>penilaian!AW400</f>
        <v>0</v>
      </c>
    </row>
    <row r="406" spans="1:16384" ht="15.75">
      <c r="B406" s="157">
        <f>penilaian!A401</f>
        <v>19</v>
      </c>
      <c r="C406" s="172" t="str">
        <f>penilaian!B401</f>
        <v>a.</v>
      </c>
      <c r="D406" s="492" t="str">
        <f>penilaian!C401</f>
        <v>MARYAMAH / H. YUSUF</v>
      </c>
      <c r="E406" s="172">
        <f>penilaian!D401</f>
        <v>0</v>
      </c>
      <c r="F406" s="171">
        <f>penilaian!E401</f>
        <v>0</v>
      </c>
      <c r="G406" s="205" t="str">
        <f>penilaian!F401</f>
        <v>00019</v>
      </c>
      <c r="H406" s="61" t="str">
        <f>penilaian!G401</f>
        <v>a.</v>
      </c>
      <c r="I406" s="61" t="str">
        <f>penilaian!H401</f>
        <v>Blok Sukamelang</v>
      </c>
      <c r="J406" s="202">
        <f>penilaian!I401</f>
        <v>147</v>
      </c>
      <c r="K406" s="157" t="str">
        <f>penilaian!J401</f>
        <v>TMA</v>
      </c>
      <c r="L406" s="182">
        <f>penilaian!K401</f>
        <v>0</v>
      </c>
      <c r="M406" s="186" t="str">
        <f>penilaian!L401</f>
        <v>-</v>
      </c>
      <c r="N406" s="187" t="str">
        <f>penilaian!M401</f>
        <v>-</v>
      </c>
      <c r="O406" s="61" t="str">
        <f>penilaian!N401</f>
        <v>a.</v>
      </c>
      <c r="P406" s="183">
        <f>penilaian!O401</f>
        <v>0</v>
      </c>
      <c r="Q406" s="516">
        <f>penilaian!P401</f>
        <v>0</v>
      </c>
      <c r="R406" s="516">
        <f>penilaian!Q401</f>
        <v>0</v>
      </c>
      <c r="S406" s="505" t="str">
        <f>penilaian!R401</f>
        <v>a.</v>
      </c>
      <c r="T406" s="505" t="str">
        <f>penilaian!S401</f>
        <v>Tahunan</v>
      </c>
      <c r="U406" s="505">
        <f>penilaian!T401</f>
        <v>0</v>
      </c>
      <c r="V406" s="503">
        <f>penilaian!U401</f>
        <v>0</v>
      </c>
      <c r="W406" s="505">
        <f>penilaian!V401</f>
        <v>0</v>
      </c>
      <c r="X406" s="505">
        <f>penilaian!W401</f>
        <v>0</v>
      </c>
      <c r="Y406" s="505">
        <f>penilaian!X401</f>
        <v>0</v>
      </c>
      <c r="Z406" s="505">
        <f>penilaian!Y401</f>
        <v>0</v>
      </c>
      <c r="AA406" s="505">
        <f>penilaian!Z401</f>
        <v>0</v>
      </c>
      <c r="AB406" s="505">
        <f>penilaian!AA401</f>
        <v>0</v>
      </c>
      <c r="AC406" s="519">
        <f>penilaian!AB401</f>
        <v>0</v>
      </c>
      <c r="AD406" s="505">
        <f>penilaian!AC401</f>
        <v>0</v>
      </c>
      <c r="AE406" s="505">
        <f>penilaian!AD401</f>
        <v>0</v>
      </c>
      <c r="AF406" s="505">
        <f>penilaian!AE401</f>
        <v>0</v>
      </c>
      <c r="AG406" s="519">
        <f>penilaian!AF401</f>
        <v>0</v>
      </c>
      <c r="AH406" s="519">
        <f>penilaian!AG401</f>
        <v>0</v>
      </c>
      <c r="AI406" s="517">
        <f>penilaian!AH401</f>
        <v>220000</v>
      </c>
      <c r="AJ406" s="520">
        <f>penilaian!AI401</f>
        <v>32340000</v>
      </c>
      <c r="AK406" s="517">
        <f>penilaian!AJ401</f>
        <v>0</v>
      </c>
      <c r="AL406" s="517">
        <f>penilaian!AK401</f>
        <v>0</v>
      </c>
      <c r="AM406" s="517">
        <f>penilaian!AL401</f>
        <v>0</v>
      </c>
      <c r="AN406" s="517">
        <f>penilaian!AM401</f>
        <v>0</v>
      </c>
      <c r="AO406" s="517">
        <f>penilaian!AN401</f>
        <v>0</v>
      </c>
      <c r="AP406" s="517">
        <f>penilaian!AO401</f>
        <v>0</v>
      </c>
      <c r="AQ406" s="521">
        <f>penilaian!AP401</f>
        <v>32340000</v>
      </c>
      <c r="AR406" s="517">
        <f>penilaian!AQ401</f>
        <v>0</v>
      </c>
      <c r="AS406" s="517">
        <f>penilaian!AR401</f>
        <v>0</v>
      </c>
      <c r="AT406" s="517">
        <f>penilaian!AS401</f>
        <v>0</v>
      </c>
      <c r="AU406" s="517">
        <f>penilaian!AT401</f>
        <v>1617000</v>
      </c>
      <c r="AV406" s="517">
        <f>penilaian!AU401</f>
        <v>161700</v>
      </c>
      <c r="AW406" s="521">
        <f>penilaian!AV401</f>
        <v>1778700</v>
      </c>
      <c r="AX406" s="521">
        <f>penilaian!AW401</f>
        <v>34119000</v>
      </c>
    </row>
    <row r="407" spans="1:16384" ht="15.75">
      <c r="B407" s="157">
        <f>penilaian!A402</f>
        <v>0</v>
      </c>
      <c r="C407" s="172" t="str">
        <f>penilaian!B402</f>
        <v>b.</v>
      </c>
      <c r="D407" s="492" t="str">
        <f>penilaian!C402</f>
        <v>Aceh, 24-04-1960</v>
      </c>
      <c r="E407" s="172">
        <f>penilaian!D402</f>
        <v>0</v>
      </c>
      <c r="F407" s="171">
        <f>penilaian!E402</f>
        <v>0</v>
      </c>
      <c r="G407" s="205">
        <f>penilaian!F402</f>
        <v>0</v>
      </c>
      <c r="H407" s="61" t="str">
        <f>penilaian!G402</f>
        <v>b.</v>
      </c>
      <c r="I407" s="61" t="str">
        <f>penilaian!H402</f>
        <v>Babakan</v>
      </c>
      <c r="J407" s="202">
        <f>penilaian!I402</f>
        <v>0</v>
      </c>
      <c r="K407" s="157">
        <f>penilaian!J402</f>
        <v>0</v>
      </c>
      <c r="L407" s="182">
        <f>penilaian!K402</f>
        <v>0</v>
      </c>
      <c r="M407" s="186">
        <f>penilaian!L402</f>
        <v>0</v>
      </c>
      <c r="N407" s="187">
        <f>penilaian!M402</f>
        <v>0</v>
      </c>
      <c r="O407" s="61" t="str">
        <f>penilaian!N402</f>
        <v>b.</v>
      </c>
      <c r="P407" s="183">
        <f>penilaian!O402</f>
        <v>0</v>
      </c>
      <c r="Q407" s="516">
        <f>penilaian!P402</f>
        <v>0</v>
      </c>
      <c r="R407" s="516">
        <f>penilaian!Q402</f>
        <v>0</v>
      </c>
      <c r="S407" s="505">
        <f>penilaian!R402</f>
        <v>0</v>
      </c>
      <c r="T407" s="505">
        <f>penilaian!S402</f>
        <v>0</v>
      </c>
      <c r="U407" s="505">
        <f>penilaian!T402</f>
        <v>0</v>
      </c>
      <c r="V407" s="503">
        <f>penilaian!U402</f>
        <v>0</v>
      </c>
      <c r="W407" s="505">
        <f>penilaian!V402</f>
        <v>0</v>
      </c>
      <c r="X407" s="505">
        <f>penilaian!W402</f>
        <v>0</v>
      </c>
      <c r="Y407" s="505">
        <f>penilaian!X402</f>
        <v>0</v>
      </c>
      <c r="Z407" s="505">
        <f>penilaian!Y402</f>
        <v>0</v>
      </c>
      <c r="AA407" s="505">
        <f>penilaian!Z402</f>
        <v>0</v>
      </c>
      <c r="AB407" s="505">
        <f>penilaian!AA402</f>
        <v>0</v>
      </c>
      <c r="AC407" s="519">
        <f>penilaian!AB402</f>
        <v>0</v>
      </c>
      <c r="AD407" s="505">
        <f>penilaian!AC402</f>
        <v>0</v>
      </c>
      <c r="AE407" s="505">
        <f>penilaian!AD402</f>
        <v>0</v>
      </c>
      <c r="AF407" s="505">
        <f>penilaian!AE402</f>
        <v>0</v>
      </c>
      <c r="AG407" s="519">
        <f>penilaian!AF402</f>
        <v>0</v>
      </c>
      <c r="AH407" s="519">
        <f>penilaian!AG402</f>
        <v>0</v>
      </c>
      <c r="AI407" s="517">
        <f>penilaian!AH402</f>
        <v>0</v>
      </c>
      <c r="AJ407" s="520">
        <f>penilaian!AI402</f>
        <v>0</v>
      </c>
      <c r="AK407" s="517">
        <f>penilaian!AJ402</f>
        <v>0</v>
      </c>
      <c r="AL407" s="517">
        <f>penilaian!AK402</f>
        <v>0</v>
      </c>
      <c r="AM407" s="517">
        <f>penilaian!AL402</f>
        <v>0</v>
      </c>
      <c r="AN407" s="517">
        <f>penilaian!AM402</f>
        <v>0</v>
      </c>
      <c r="AO407" s="517">
        <f>penilaian!AN402</f>
        <v>0</v>
      </c>
      <c r="AP407" s="517">
        <f>penilaian!AO402</f>
        <v>0</v>
      </c>
      <c r="AQ407" s="521">
        <f>penilaian!AP402</f>
        <v>0</v>
      </c>
      <c r="AR407" s="517">
        <f>penilaian!AQ402</f>
        <v>0</v>
      </c>
      <c r="AS407" s="517">
        <f>penilaian!AR402</f>
        <v>0</v>
      </c>
      <c r="AT407" s="517">
        <f>penilaian!AS402</f>
        <v>0</v>
      </c>
      <c r="AU407" s="517">
        <f>penilaian!AT402</f>
        <v>0</v>
      </c>
      <c r="AV407" s="517">
        <f>penilaian!AU402</f>
        <v>0</v>
      </c>
      <c r="AW407" s="521">
        <f>penilaian!AV402</f>
        <v>0</v>
      </c>
      <c r="AX407" s="521">
        <f>penilaian!AW402</f>
        <v>0</v>
      </c>
    </row>
    <row r="408" spans="1:16384" ht="15.75">
      <c r="B408" s="157">
        <f>penilaian!A403</f>
        <v>0</v>
      </c>
      <c r="C408" s="172" t="str">
        <f>penilaian!B403</f>
        <v>c.</v>
      </c>
      <c r="D408" s="492" t="str">
        <f>penilaian!C403</f>
        <v>Pegawai Negeri Sipil</v>
      </c>
      <c r="E408" s="172">
        <f>penilaian!D403</f>
        <v>0</v>
      </c>
      <c r="F408" s="171">
        <f>penilaian!E403</f>
        <v>0</v>
      </c>
      <c r="G408" s="205">
        <f>penilaian!F403</f>
        <v>0</v>
      </c>
      <c r="H408" s="61" t="str">
        <f>penilaian!G403</f>
        <v>c.</v>
      </c>
      <c r="I408" s="61" t="str">
        <f>penilaian!H403</f>
        <v>Kertajati</v>
      </c>
      <c r="J408" s="202">
        <f>penilaian!I403</f>
        <v>0</v>
      </c>
      <c r="K408" s="157">
        <f>penilaian!J403</f>
        <v>0</v>
      </c>
      <c r="L408" s="182">
        <f>penilaian!K403</f>
        <v>0</v>
      </c>
      <c r="M408" s="186">
        <f>penilaian!L403</f>
        <v>0</v>
      </c>
      <c r="N408" s="187">
        <f>penilaian!M403</f>
        <v>0</v>
      </c>
      <c r="O408" s="61">
        <f>penilaian!N403</f>
        <v>0</v>
      </c>
      <c r="P408" s="183">
        <f>penilaian!O403</f>
        <v>0</v>
      </c>
      <c r="Q408" s="516">
        <f>penilaian!P403</f>
        <v>0</v>
      </c>
      <c r="R408" s="516">
        <f>penilaian!Q403</f>
        <v>0</v>
      </c>
      <c r="S408" s="505" t="str">
        <f>penilaian!R403</f>
        <v>b.</v>
      </c>
      <c r="T408" s="505" t="str">
        <f>penilaian!S403</f>
        <v>Musiman</v>
      </c>
      <c r="U408" s="505">
        <f>penilaian!T403</f>
        <v>0</v>
      </c>
      <c r="V408" s="503">
        <f>penilaian!U403</f>
        <v>0</v>
      </c>
      <c r="W408" s="505">
        <f>penilaian!V403</f>
        <v>0</v>
      </c>
      <c r="X408" s="505">
        <f>penilaian!W403</f>
        <v>0</v>
      </c>
      <c r="Y408" s="505">
        <f>penilaian!X403</f>
        <v>0</v>
      </c>
      <c r="Z408" s="505">
        <f>penilaian!Y403</f>
        <v>0</v>
      </c>
      <c r="AA408" s="505">
        <f>penilaian!Z403</f>
        <v>0</v>
      </c>
      <c r="AB408" s="505">
        <f>penilaian!AA403</f>
        <v>0</v>
      </c>
      <c r="AC408" s="519">
        <f>penilaian!AB403</f>
        <v>0</v>
      </c>
      <c r="AD408" s="505">
        <f>penilaian!AC403</f>
        <v>0</v>
      </c>
      <c r="AE408" s="505">
        <f>penilaian!AD403</f>
        <v>0</v>
      </c>
      <c r="AF408" s="505">
        <f>penilaian!AE403</f>
        <v>0</v>
      </c>
      <c r="AG408" s="519">
        <f>penilaian!AF403</f>
        <v>0</v>
      </c>
      <c r="AH408" s="519">
        <f>penilaian!AG403</f>
        <v>0</v>
      </c>
      <c r="AI408" s="517">
        <f>penilaian!AH403</f>
        <v>0</v>
      </c>
      <c r="AJ408" s="520">
        <f>penilaian!AI403</f>
        <v>0</v>
      </c>
      <c r="AK408" s="517">
        <f>penilaian!AJ403</f>
        <v>0</v>
      </c>
      <c r="AL408" s="517">
        <f>penilaian!AK403</f>
        <v>0</v>
      </c>
      <c r="AM408" s="517">
        <f>penilaian!AL403</f>
        <v>0</v>
      </c>
      <c r="AN408" s="517">
        <f>penilaian!AM403</f>
        <v>0</v>
      </c>
      <c r="AO408" s="517">
        <f>penilaian!AN403</f>
        <v>0</v>
      </c>
      <c r="AP408" s="517">
        <f>penilaian!AO403</f>
        <v>0</v>
      </c>
      <c r="AQ408" s="521">
        <f>penilaian!AP403</f>
        <v>0</v>
      </c>
      <c r="AR408" s="517">
        <f>penilaian!AQ403</f>
        <v>0</v>
      </c>
      <c r="AS408" s="517">
        <f>penilaian!AR403</f>
        <v>0</v>
      </c>
      <c r="AT408" s="517">
        <f>penilaian!AS403</f>
        <v>0</v>
      </c>
      <c r="AU408" s="517">
        <f>penilaian!AT403</f>
        <v>0</v>
      </c>
      <c r="AV408" s="517">
        <f>penilaian!AU403</f>
        <v>0</v>
      </c>
      <c r="AW408" s="521">
        <f>penilaian!AV403</f>
        <v>0</v>
      </c>
      <c r="AX408" s="521">
        <f>penilaian!AW403</f>
        <v>0</v>
      </c>
    </row>
    <row r="409" spans="1:16384" ht="47.25">
      <c r="B409" s="157">
        <f>penilaian!A404</f>
        <v>0</v>
      </c>
      <c r="C409" s="172" t="str">
        <f>penilaian!B404</f>
        <v>d.</v>
      </c>
      <c r="D409" s="492" t="str">
        <f>penilaian!C404</f>
        <v>Jl. Melati RT/RW 002/001 Desa Babakan Kec. Kertajati Kab. Majalengka</v>
      </c>
      <c r="E409" s="172">
        <f>penilaian!D404</f>
        <v>0</v>
      </c>
      <c r="F409" s="171">
        <f>penilaian!E404</f>
        <v>0</v>
      </c>
      <c r="G409" s="205">
        <f>penilaian!F404</f>
        <v>0</v>
      </c>
      <c r="H409" s="61">
        <f>penilaian!G404</f>
        <v>0</v>
      </c>
      <c r="I409" s="61">
        <f>penilaian!H404</f>
        <v>0</v>
      </c>
      <c r="J409" s="202">
        <f>penilaian!I404</f>
        <v>0</v>
      </c>
      <c r="K409" s="157">
        <f>penilaian!J404</f>
        <v>0</v>
      </c>
      <c r="L409" s="182">
        <f>penilaian!K404</f>
        <v>0</v>
      </c>
      <c r="M409" s="186">
        <f>penilaian!L404</f>
        <v>0</v>
      </c>
      <c r="N409" s="187">
        <f>penilaian!M404</f>
        <v>0</v>
      </c>
      <c r="O409" s="61">
        <f>penilaian!N404</f>
        <v>0</v>
      </c>
      <c r="P409" s="183">
        <f>penilaian!O404</f>
        <v>0</v>
      </c>
      <c r="Q409" s="516">
        <f>penilaian!P404</f>
        <v>0</v>
      </c>
      <c r="R409" s="516">
        <f>penilaian!Q404</f>
        <v>0</v>
      </c>
      <c r="S409" s="505">
        <f>penilaian!R404</f>
        <v>0</v>
      </c>
      <c r="T409" s="505">
        <f>penilaian!S404</f>
        <v>0</v>
      </c>
      <c r="U409" s="505">
        <f>penilaian!T404</f>
        <v>0</v>
      </c>
      <c r="V409" s="503">
        <f>penilaian!U404</f>
        <v>0</v>
      </c>
      <c r="W409" s="505">
        <f>penilaian!V404</f>
        <v>0</v>
      </c>
      <c r="X409" s="505">
        <f>penilaian!W404</f>
        <v>0</v>
      </c>
      <c r="Y409" s="505">
        <f>penilaian!X404</f>
        <v>0</v>
      </c>
      <c r="Z409" s="505">
        <f>penilaian!Y404</f>
        <v>0</v>
      </c>
      <c r="AA409" s="505">
        <f>penilaian!Z404</f>
        <v>0</v>
      </c>
      <c r="AB409" s="505">
        <f>penilaian!AA404</f>
        <v>0</v>
      </c>
      <c r="AC409" s="519">
        <f>penilaian!AB404</f>
        <v>0</v>
      </c>
      <c r="AD409" s="505">
        <f>penilaian!AC404</f>
        <v>0</v>
      </c>
      <c r="AE409" s="505">
        <f>penilaian!AD404</f>
        <v>0</v>
      </c>
      <c r="AF409" s="505">
        <f>penilaian!AE404</f>
        <v>0</v>
      </c>
      <c r="AG409" s="519">
        <f>penilaian!AF404</f>
        <v>0</v>
      </c>
      <c r="AH409" s="519">
        <f>penilaian!AG404</f>
        <v>0</v>
      </c>
      <c r="AI409" s="517">
        <f>penilaian!AH404</f>
        <v>0</v>
      </c>
      <c r="AJ409" s="520">
        <f>penilaian!AI404</f>
        <v>0</v>
      </c>
      <c r="AK409" s="517">
        <f>penilaian!AJ404</f>
        <v>0</v>
      </c>
      <c r="AL409" s="517">
        <f>penilaian!AK404</f>
        <v>0</v>
      </c>
      <c r="AM409" s="517">
        <f>penilaian!AL404</f>
        <v>0</v>
      </c>
      <c r="AN409" s="517">
        <f>penilaian!AM404</f>
        <v>0</v>
      </c>
      <c r="AO409" s="517">
        <f>penilaian!AN404</f>
        <v>0</v>
      </c>
      <c r="AP409" s="517">
        <f>penilaian!AO404</f>
        <v>0</v>
      </c>
      <c r="AQ409" s="521">
        <f>penilaian!AP404</f>
        <v>0</v>
      </c>
      <c r="AR409" s="517">
        <f>penilaian!AQ404</f>
        <v>0</v>
      </c>
      <c r="AS409" s="517">
        <f>penilaian!AR404</f>
        <v>0</v>
      </c>
      <c r="AT409" s="517">
        <f>penilaian!AS404</f>
        <v>0</v>
      </c>
      <c r="AU409" s="517">
        <f>penilaian!AT404</f>
        <v>0</v>
      </c>
      <c r="AV409" s="517">
        <f>penilaian!AU404</f>
        <v>0</v>
      </c>
      <c r="AW409" s="521">
        <f>penilaian!AV404</f>
        <v>0</v>
      </c>
      <c r="AX409" s="521">
        <f>penilaian!AW404</f>
        <v>0</v>
      </c>
    </row>
    <row r="410" spans="1:16384" ht="15.75">
      <c r="B410" s="157">
        <f>penilaian!A405</f>
        <v>0</v>
      </c>
      <c r="C410" s="172" t="str">
        <f>penilaian!B405</f>
        <v>e.</v>
      </c>
      <c r="D410" s="492" t="str">
        <f>penilaian!C405</f>
        <v>3210141606520021</v>
      </c>
      <c r="E410" s="172">
        <f>penilaian!D405</f>
        <v>0</v>
      </c>
      <c r="F410" s="171">
        <f>penilaian!E405</f>
        <v>0</v>
      </c>
      <c r="G410" s="205">
        <f>penilaian!F405</f>
        <v>0</v>
      </c>
      <c r="H410" s="61">
        <f>penilaian!G405</f>
        <v>0</v>
      </c>
      <c r="I410" s="61">
        <f>penilaian!H405</f>
        <v>0</v>
      </c>
      <c r="J410" s="202">
        <f>penilaian!I405</f>
        <v>0</v>
      </c>
      <c r="K410" s="157">
        <f>penilaian!J405</f>
        <v>0</v>
      </c>
      <c r="L410" s="182">
        <f>penilaian!K405</f>
        <v>0</v>
      </c>
      <c r="M410" s="186">
        <f>penilaian!L405</f>
        <v>0</v>
      </c>
      <c r="N410" s="187">
        <f>penilaian!M405</f>
        <v>0</v>
      </c>
      <c r="O410" s="61">
        <f>penilaian!N405</f>
        <v>0</v>
      </c>
      <c r="P410" s="183">
        <f>penilaian!O405</f>
        <v>0</v>
      </c>
      <c r="Q410" s="516">
        <f>penilaian!P405</f>
        <v>0</v>
      </c>
      <c r="R410" s="516">
        <f>penilaian!Q405</f>
        <v>0</v>
      </c>
      <c r="S410" s="505">
        <f>penilaian!R405</f>
        <v>0</v>
      </c>
      <c r="T410" s="505">
        <f>penilaian!S405</f>
        <v>0</v>
      </c>
      <c r="U410" s="505">
        <f>penilaian!T405</f>
        <v>0</v>
      </c>
      <c r="V410" s="503">
        <f>penilaian!U405</f>
        <v>0</v>
      </c>
      <c r="W410" s="505">
        <f>penilaian!V405</f>
        <v>0</v>
      </c>
      <c r="X410" s="505">
        <f>penilaian!W405</f>
        <v>0</v>
      </c>
      <c r="Y410" s="505">
        <f>penilaian!X405</f>
        <v>0</v>
      </c>
      <c r="Z410" s="505">
        <f>penilaian!Y405</f>
        <v>0</v>
      </c>
      <c r="AA410" s="505">
        <f>penilaian!Z405</f>
        <v>0</v>
      </c>
      <c r="AB410" s="505">
        <f>penilaian!AA405</f>
        <v>0</v>
      </c>
      <c r="AC410" s="519">
        <f>penilaian!AB405</f>
        <v>0</v>
      </c>
      <c r="AD410" s="505">
        <f>penilaian!AC405</f>
        <v>0</v>
      </c>
      <c r="AE410" s="505">
        <f>penilaian!AD405</f>
        <v>0</v>
      </c>
      <c r="AF410" s="505">
        <f>penilaian!AE405</f>
        <v>0</v>
      </c>
      <c r="AG410" s="519">
        <f>penilaian!AF405</f>
        <v>0</v>
      </c>
      <c r="AH410" s="519">
        <f>penilaian!AG405</f>
        <v>0</v>
      </c>
      <c r="AI410" s="517">
        <f>penilaian!AH405</f>
        <v>0</v>
      </c>
      <c r="AJ410" s="520">
        <f>penilaian!AI405</f>
        <v>0</v>
      </c>
      <c r="AK410" s="517">
        <f>penilaian!AJ405</f>
        <v>0</v>
      </c>
      <c r="AL410" s="517">
        <f>penilaian!AK405</f>
        <v>0</v>
      </c>
      <c r="AM410" s="517">
        <f>penilaian!AL405</f>
        <v>0</v>
      </c>
      <c r="AN410" s="517">
        <f>penilaian!AM405</f>
        <v>0</v>
      </c>
      <c r="AO410" s="517">
        <f>penilaian!AN405</f>
        <v>0</v>
      </c>
      <c r="AP410" s="517">
        <f>penilaian!AO405</f>
        <v>0</v>
      </c>
      <c r="AQ410" s="521">
        <f>penilaian!AP405</f>
        <v>0</v>
      </c>
      <c r="AR410" s="517">
        <f>penilaian!AQ405</f>
        <v>0</v>
      </c>
      <c r="AS410" s="517">
        <f>penilaian!AR405</f>
        <v>0</v>
      </c>
      <c r="AT410" s="517">
        <f>penilaian!AS405</f>
        <v>0</v>
      </c>
      <c r="AU410" s="517">
        <f>penilaian!AT405</f>
        <v>0</v>
      </c>
      <c r="AV410" s="517">
        <f>penilaian!AU405</f>
        <v>0</v>
      </c>
      <c r="AW410" s="521">
        <f>penilaian!AV405</f>
        <v>0</v>
      </c>
      <c r="AX410" s="521">
        <f>penilaian!AW405</f>
        <v>0</v>
      </c>
    </row>
    <row r="411" spans="1:16384" ht="15.75">
      <c r="B411" s="157">
        <f>penilaian!A406</f>
        <v>0</v>
      </c>
      <c r="C411" s="172">
        <f>penilaian!B406</f>
        <v>0</v>
      </c>
      <c r="D411" s="492">
        <f>penilaian!C406</f>
        <v>0</v>
      </c>
      <c r="E411" s="172">
        <f>penilaian!D406</f>
        <v>0</v>
      </c>
      <c r="F411" s="171">
        <f>penilaian!E406</f>
        <v>0</v>
      </c>
      <c r="G411" s="205">
        <f>penilaian!F406</f>
        <v>0</v>
      </c>
      <c r="H411" s="61">
        <f>penilaian!G406</f>
        <v>0</v>
      </c>
      <c r="I411" s="61">
        <f>penilaian!H406</f>
        <v>0</v>
      </c>
      <c r="J411" s="202">
        <f>penilaian!I406</f>
        <v>0</v>
      </c>
      <c r="K411" s="157">
        <f>penilaian!J406</f>
        <v>0</v>
      </c>
      <c r="L411" s="182">
        <f>penilaian!K406</f>
        <v>0</v>
      </c>
      <c r="M411" s="186">
        <f>penilaian!L406</f>
        <v>0</v>
      </c>
      <c r="N411" s="187">
        <f>penilaian!M406</f>
        <v>0</v>
      </c>
      <c r="O411" s="61">
        <f>penilaian!N406</f>
        <v>0</v>
      </c>
      <c r="P411" s="183">
        <f>penilaian!O406</f>
        <v>0</v>
      </c>
      <c r="Q411" s="516">
        <f>penilaian!P406</f>
        <v>0</v>
      </c>
      <c r="R411" s="516">
        <f>penilaian!Q406</f>
        <v>0</v>
      </c>
      <c r="S411" s="505">
        <f>penilaian!R406</f>
        <v>0</v>
      </c>
      <c r="T411" s="505">
        <f>penilaian!S406</f>
        <v>0</v>
      </c>
      <c r="U411" s="505">
        <f>penilaian!T406</f>
        <v>0</v>
      </c>
      <c r="V411" s="503">
        <f>penilaian!U406</f>
        <v>0</v>
      </c>
      <c r="W411" s="505">
        <f>penilaian!V406</f>
        <v>0</v>
      </c>
      <c r="X411" s="505">
        <f>penilaian!W406</f>
        <v>0</v>
      </c>
      <c r="Y411" s="505">
        <f>penilaian!X406</f>
        <v>0</v>
      </c>
      <c r="Z411" s="505">
        <f>penilaian!Y406</f>
        <v>0</v>
      </c>
      <c r="AA411" s="505">
        <f>penilaian!Z406</f>
        <v>0</v>
      </c>
      <c r="AB411" s="505">
        <f>penilaian!AA406</f>
        <v>0</v>
      </c>
      <c r="AC411" s="519">
        <f>penilaian!AB406</f>
        <v>0</v>
      </c>
      <c r="AD411" s="505">
        <f>penilaian!AC406</f>
        <v>0</v>
      </c>
      <c r="AE411" s="505">
        <f>penilaian!AD406</f>
        <v>0</v>
      </c>
      <c r="AF411" s="505">
        <f>penilaian!AE406</f>
        <v>0</v>
      </c>
      <c r="AG411" s="519">
        <f>penilaian!AF406</f>
        <v>0</v>
      </c>
      <c r="AH411" s="519">
        <f>penilaian!AG406</f>
        <v>0</v>
      </c>
      <c r="AI411" s="517">
        <f>penilaian!AH406</f>
        <v>0</v>
      </c>
      <c r="AJ411" s="520">
        <f>penilaian!AI406</f>
        <v>0</v>
      </c>
      <c r="AK411" s="517">
        <f>penilaian!AJ406</f>
        <v>0</v>
      </c>
      <c r="AL411" s="517">
        <f>penilaian!AK406</f>
        <v>0</v>
      </c>
      <c r="AM411" s="517">
        <f>penilaian!AL406</f>
        <v>0</v>
      </c>
      <c r="AN411" s="517">
        <f>penilaian!AM406</f>
        <v>0</v>
      </c>
      <c r="AO411" s="517">
        <f>penilaian!AN406</f>
        <v>0</v>
      </c>
      <c r="AP411" s="517">
        <f>penilaian!AO406</f>
        <v>0</v>
      </c>
      <c r="AQ411" s="521">
        <f>penilaian!AP406</f>
        <v>0</v>
      </c>
      <c r="AR411" s="517">
        <f>penilaian!AQ406</f>
        <v>0</v>
      </c>
      <c r="AS411" s="517">
        <f>penilaian!AR406</f>
        <v>0</v>
      </c>
      <c r="AT411" s="517">
        <f>penilaian!AS406</f>
        <v>0</v>
      </c>
      <c r="AU411" s="517">
        <f>penilaian!AT406</f>
        <v>0</v>
      </c>
      <c r="AV411" s="517">
        <f>penilaian!AU406</f>
        <v>0</v>
      </c>
      <c r="AW411" s="521">
        <f>penilaian!AV406</f>
        <v>0</v>
      </c>
      <c r="AX411" s="521">
        <f>penilaian!AW406</f>
        <v>0</v>
      </c>
    </row>
    <row r="412" spans="1:16384" ht="47.25">
      <c r="B412" s="157">
        <f>penilaian!A407</f>
        <v>20</v>
      </c>
      <c r="C412" s="172" t="str">
        <f>penilaian!B407</f>
        <v>a.</v>
      </c>
      <c r="D412" s="492" t="str">
        <f>penilaian!C407</f>
        <v>MARYAMAH</v>
      </c>
      <c r="E412" s="172">
        <f>penilaian!D407</f>
        <v>0</v>
      </c>
      <c r="F412" s="171">
        <f>penilaian!E407</f>
        <v>0</v>
      </c>
      <c r="G412" s="205" t="str">
        <f>penilaian!F407</f>
        <v>00020</v>
      </c>
      <c r="H412" s="61" t="str">
        <f>penilaian!G407</f>
        <v>a.</v>
      </c>
      <c r="I412" s="61" t="str">
        <f>penilaian!H407</f>
        <v>Blok Sukamelang</v>
      </c>
      <c r="J412" s="202">
        <f>penilaian!I407</f>
        <v>995</v>
      </c>
      <c r="K412" s="157" t="str">
        <f>penilaian!J407</f>
        <v>TMA</v>
      </c>
      <c r="L412" s="182" t="str">
        <f>penilaian!K407</f>
        <v>SPPT No. 32.12.140.006.047-0019.0 a.n MARYAMAH</v>
      </c>
      <c r="M412" s="186" t="str">
        <f>penilaian!L407</f>
        <v>-</v>
      </c>
      <c r="N412" s="187" t="str">
        <f>penilaian!M407</f>
        <v>-</v>
      </c>
      <c r="O412" s="61" t="str">
        <f>penilaian!N407</f>
        <v>a.</v>
      </c>
      <c r="P412" s="183" t="str">
        <f>penilaian!O407</f>
        <v>Saung Asbes</v>
      </c>
      <c r="Q412" s="516">
        <f>penilaian!P407</f>
        <v>0</v>
      </c>
      <c r="R412" s="516">
        <f>penilaian!Q407</f>
        <v>11</v>
      </c>
      <c r="S412" s="505" t="str">
        <f>penilaian!R407</f>
        <v>a.</v>
      </c>
      <c r="T412" s="505" t="str">
        <f>penilaian!S407</f>
        <v>Tahunan</v>
      </c>
      <c r="U412" s="505">
        <f>penilaian!T407</f>
        <v>1</v>
      </c>
      <c r="V412" s="503">
        <f>penilaian!U407</f>
        <v>1</v>
      </c>
      <c r="W412" s="505" t="str">
        <f>penilaian!V407</f>
        <v>JATI</v>
      </c>
      <c r="X412" s="505">
        <f>penilaian!W407</f>
        <v>38</v>
      </c>
      <c r="Y412" s="505">
        <f>penilaian!X407</f>
        <v>0</v>
      </c>
      <c r="Z412" s="505">
        <f>penilaian!Y407</f>
        <v>0</v>
      </c>
      <c r="AA412" s="505">
        <f>penilaian!Z407</f>
        <v>38</v>
      </c>
      <c r="AB412" s="505">
        <f>penilaian!AA407</f>
        <v>0</v>
      </c>
      <c r="AC412" s="519">
        <f>penilaian!AB407</f>
        <v>0</v>
      </c>
      <c r="AD412" s="505">
        <f>penilaian!AC407</f>
        <v>0</v>
      </c>
      <c r="AE412" s="505">
        <f>penilaian!AD407</f>
        <v>0</v>
      </c>
      <c r="AF412" s="505">
        <f>penilaian!AE407</f>
        <v>0</v>
      </c>
      <c r="AG412" s="519">
        <f>penilaian!AF407</f>
        <v>0</v>
      </c>
      <c r="AH412" s="519">
        <f>penilaian!AG407</f>
        <v>0</v>
      </c>
      <c r="AI412" s="517">
        <f>penilaian!AH407</f>
        <v>220000</v>
      </c>
      <c r="AJ412" s="520">
        <f>penilaian!AI407</f>
        <v>218900000</v>
      </c>
      <c r="AK412" s="517">
        <f>penilaian!AJ407</f>
        <v>180000</v>
      </c>
      <c r="AL412" s="517">
        <f>penilaian!AK407</f>
        <v>990000</v>
      </c>
      <c r="AM412" s="517">
        <f>penilaian!AL407</f>
        <v>2240000</v>
      </c>
      <c r="AN412" s="517">
        <f>penilaian!AM407</f>
        <v>225000</v>
      </c>
      <c r="AO412" s="517">
        <f>penilaian!AN407</f>
        <v>8550000</v>
      </c>
      <c r="AP412" s="517">
        <f>penilaian!AO407</f>
        <v>79331750</v>
      </c>
      <c r="AQ412" s="521">
        <f>penilaian!AP407</f>
        <v>300471750</v>
      </c>
      <c r="AR412" s="517">
        <f>penilaian!AQ407</f>
        <v>0</v>
      </c>
      <c r="AS412" s="517">
        <f>penilaian!AR407</f>
        <v>0</v>
      </c>
      <c r="AT412" s="517">
        <f>penilaian!AS407</f>
        <v>0</v>
      </c>
      <c r="AU412" s="517">
        <f>penilaian!AT407</f>
        <v>10945000</v>
      </c>
      <c r="AV412" s="517">
        <f>penilaian!AU407</f>
        <v>1094500</v>
      </c>
      <c r="AW412" s="521">
        <f>penilaian!AV407</f>
        <v>12039500</v>
      </c>
      <c r="AX412" s="521">
        <f>penilaian!AW407</f>
        <v>312511000</v>
      </c>
    </row>
    <row r="413" spans="1:16384" s="212" customFormat="1" ht="16.5">
      <c r="A413" s="287"/>
      <c r="B413" s="263">
        <f>penilaian!A408</f>
        <v>0</v>
      </c>
      <c r="C413" s="264" t="str">
        <f>penilaian!B408</f>
        <v>b.</v>
      </c>
      <c r="D413" s="495" t="str">
        <f>penilaian!C408</f>
        <v>Aceh, 24-04-1960</v>
      </c>
      <c r="E413" s="265">
        <f>penilaian!D408</f>
        <v>0</v>
      </c>
      <c r="F413" s="266">
        <f>penilaian!E408</f>
        <v>0</v>
      </c>
      <c r="G413" s="267">
        <f>penilaian!F408</f>
        <v>0</v>
      </c>
      <c r="H413" s="188" t="str">
        <f>penilaian!G408</f>
        <v>b.</v>
      </c>
      <c r="I413" s="61" t="str">
        <f>penilaian!H408</f>
        <v>Babakan</v>
      </c>
      <c r="J413" s="268">
        <f>penilaian!I408</f>
        <v>0</v>
      </c>
      <c r="K413" s="264">
        <f>penilaian!J408</f>
        <v>0</v>
      </c>
      <c r="L413" s="264">
        <f>penilaian!K408</f>
        <v>0</v>
      </c>
      <c r="M413" s="269">
        <f>penilaian!L408</f>
        <v>0</v>
      </c>
      <c r="N413" s="269">
        <f>penilaian!M408</f>
        <v>0</v>
      </c>
      <c r="O413" s="265" t="str">
        <f>penilaian!N408</f>
        <v>b.</v>
      </c>
      <c r="P413" s="270" t="str">
        <f>penilaian!O408</f>
        <v>Sumur Bor</v>
      </c>
      <c r="Q413" s="528">
        <f>penilaian!P408</f>
        <v>1</v>
      </c>
      <c r="R413" s="528">
        <f>penilaian!Q408</f>
        <v>0</v>
      </c>
      <c r="S413" s="529">
        <f>penilaian!R408</f>
        <v>0</v>
      </c>
      <c r="T413" s="530">
        <f>penilaian!S408</f>
        <v>0</v>
      </c>
      <c r="U413" s="530">
        <f>penilaian!T408</f>
        <v>0</v>
      </c>
      <c r="V413" s="530">
        <f>penilaian!U408</f>
        <v>0</v>
      </c>
      <c r="W413" s="530" t="str">
        <f>penilaian!V408</f>
        <v>JATI</v>
      </c>
      <c r="X413" s="530">
        <f>penilaian!W408</f>
        <v>0</v>
      </c>
      <c r="Y413" s="530">
        <f>penilaian!X408</f>
        <v>0</v>
      </c>
      <c r="Z413" s="530">
        <f>penilaian!Y408</f>
        <v>50</v>
      </c>
      <c r="AA413" s="529">
        <f>penilaian!Z408</f>
        <v>0</v>
      </c>
      <c r="AB413" s="529">
        <f>penilaian!AA408</f>
        <v>0</v>
      </c>
      <c r="AC413" s="505">
        <f>penilaian!AB408</f>
        <v>0</v>
      </c>
      <c r="AD413" s="505">
        <f>penilaian!AC408</f>
        <v>0</v>
      </c>
      <c r="AE413" s="505">
        <f>penilaian!AD408</f>
        <v>0</v>
      </c>
      <c r="AF413" s="505">
        <f>penilaian!AE408</f>
        <v>0</v>
      </c>
      <c r="AG413" s="529">
        <f>penilaian!AF408</f>
        <v>0</v>
      </c>
      <c r="AH413" s="529">
        <f>penilaian!AG408</f>
        <v>0</v>
      </c>
      <c r="AI413" s="529">
        <f>penilaian!AH408</f>
        <v>0</v>
      </c>
      <c r="AJ413" s="529">
        <f>penilaian!AI408</f>
        <v>0</v>
      </c>
      <c r="AK413" s="529">
        <f>penilaian!AJ408</f>
        <v>2500000</v>
      </c>
      <c r="AL413" s="529">
        <f>penilaian!AK408</f>
        <v>1250000</v>
      </c>
      <c r="AM413" s="529">
        <f>penilaian!AL408</f>
        <v>0</v>
      </c>
      <c r="AN413" s="505">
        <f>penilaian!AM408</f>
        <v>50000</v>
      </c>
      <c r="AO413" s="505">
        <f>penilaian!AN408</f>
        <v>2500000</v>
      </c>
      <c r="AP413" s="529">
        <f>penilaian!AO408</f>
        <v>0</v>
      </c>
      <c r="AQ413" s="531">
        <f>penilaian!AP408</f>
        <v>0</v>
      </c>
      <c r="AR413" s="529">
        <f>penilaian!AQ408</f>
        <v>0</v>
      </c>
      <c r="AS413" s="532">
        <f>penilaian!AR408</f>
        <v>0</v>
      </c>
      <c r="AT413" s="532">
        <f>penilaian!AS408</f>
        <v>0</v>
      </c>
      <c r="AU413" s="529">
        <f>penilaian!AT408</f>
        <v>0</v>
      </c>
      <c r="AV413" s="533">
        <f>penilaian!AU408</f>
        <v>0</v>
      </c>
      <c r="AW413" s="534">
        <f>penilaian!AV408</f>
        <v>0</v>
      </c>
      <c r="AX413" s="535">
        <f>penilaian!AW408</f>
        <v>0</v>
      </c>
      <c r="AY413" s="228"/>
      <c r="AZ413" s="229"/>
      <c r="BA413" s="229"/>
      <c r="BB413" s="229"/>
      <c r="BC413" s="229"/>
      <c r="BD413" s="229"/>
      <c r="BE413" s="229"/>
      <c r="BF413" s="229"/>
      <c r="BG413" s="37"/>
      <c r="BH413" s="228"/>
      <c r="BI413" s="12"/>
      <c r="BJ413" s="12"/>
      <c r="BK413" s="162"/>
      <c r="BL413" s="162"/>
      <c r="BM413" s="37"/>
      <c r="BN413" s="230"/>
      <c r="BO413" s="37"/>
      <c r="BP413" s="37"/>
      <c r="BQ413" s="228"/>
      <c r="BR413" s="11"/>
      <c r="BS413" s="28"/>
      <c r="BT413" s="231"/>
      <c r="BU413" s="12"/>
      <c r="BV413" s="27"/>
      <c r="BW413" s="37"/>
      <c r="BX413" s="37"/>
      <c r="BY413" s="14"/>
      <c r="BZ413" s="14"/>
      <c r="CA413" s="228"/>
      <c r="CB413" s="232"/>
      <c r="CC413" s="232"/>
      <c r="CD413" s="232"/>
      <c r="CE413" s="228"/>
      <c r="CF413" s="229"/>
      <c r="CG413" s="229"/>
      <c r="CH413" s="229"/>
      <c r="CI413" s="229"/>
      <c r="CJ413" s="229"/>
      <c r="CK413" s="229"/>
      <c r="CL413" s="229"/>
      <c r="CM413" s="37"/>
      <c r="CN413" s="228"/>
      <c r="CO413" s="12"/>
      <c r="CP413" s="12"/>
      <c r="CQ413" s="162"/>
      <c r="CR413" s="162"/>
      <c r="CS413" s="37"/>
      <c r="CT413" s="230"/>
      <c r="CU413" s="37"/>
      <c r="CV413" s="37"/>
      <c r="CW413" s="228"/>
      <c r="CX413" s="11"/>
      <c r="CY413" s="28"/>
      <c r="CZ413" s="231"/>
      <c r="DA413" s="12"/>
      <c r="DB413" s="27"/>
      <c r="DC413" s="37"/>
      <c r="DD413" s="37"/>
      <c r="DE413" s="14"/>
      <c r="DF413" s="14"/>
      <c r="DG413" s="228"/>
      <c r="DH413" s="232"/>
      <c r="DI413" s="232"/>
      <c r="DJ413" s="232"/>
      <c r="DK413" s="228"/>
      <c r="DL413" s="229"/>
      <c r="DM413" s="229"/>
      <c r="DN413" s="229"/>
      <c r="DO413" s="229"/>
      <c r="DP413" s="229"/>
      <c r="DQ413" s="229"/>
      <c r="DR413" s="229"/>
      <c r="DS413" s="37"/>
      <c r="DT413" s="228"/>
      <c r="DU413" s="12"/>
      <c r="DV413" s="12"/>
      <c r="DW413" s="162"/>
      <c r="DX413" s="162"/>
      <c r="DY413" s="37"/>
      <c r="DZ413" s="230"/>
      <c r="EA413" s="37"/>
      <c r="EB413" s="37"/>
      <c r="EC413" s="228"/>
      <c r="ED413" s="11"/>
      <c r="EE413" s="28"/>
      <c r="EF413" s="231"/>
      <c r="EG413" s="12"/>
      <c r="EH413" s="27"/>
      <c r="EI413" s="37"/>
      <c r="EJ413" s="37"/>
      <c r="EK413" s="14"/>
      <c r="EL413" s="14"/>
      <c r="EM413" s="228"/>
      <c r="EN413" s="232"/>
      <c r="EO413" s="232"/>
      <c r="EP413" s="232"/>
      <c r="EQ413" s="228"/>
      <c r="ER413" s="229"/>
      <c r="ES413" s="229"/>
      <c r="ET413" s="229"/>
      <c r="EU413" s="229"/>
      <c r="EV413" s="229"/>
      <c r="EW413" s="229"/>
      <c r="EX413" s="229"/>
      <c r="EY413" s="37"/>
      <c r="EZ413" s="228"/>
      <c r="FA413" s="12"/>
      <c r="FB413" s="12"/>
      <c r="FC413" s="162"/>
      <c r="FD413" s="162"/>
      <c r="FE413" s="37"/>
      <c r="FF413" s="230"/>
      <c r="FG413" s="37"/>
      <c r="FH413" s="37"/>
      <c r="FI413" s="228"/>
      <c r="FJ413" s="11"/>
      <c r="FK413" s="28"/>
      <c r="FL413" s="231"/>
      <c r="FM413" s="12"/>
      <c r="FN413" s="27"/>
      <c r="FO413" s="37"/>
      <c r="FP413" s="37"/>
      <c r="FQ413" s="14"/>
      <c r="FR413" s="14"/>
      <c r="FS413" s="228"/>
      <c r="FT413" s="232"/>
      <c r="FU413" s="232"/>
      <c r="FV413" s="232"/>
      <c r="FW413" s="228"/>
      <c r="FX413" s="229"/>
      <c r="FY413" s="229"/>
      <c r="FZ413" s="229"/>
      <c r="GA413" s="229"/>
      <c r="GB413" s="229"/>
      <c r="GC413" s="229"/>
      <c r="GD413" s="229"/>
      <c r="GE413" s="37"/>
      <c r="GF413" s="228"/>
      <c r="GG413" s="12"/>
      <c r="GH413" s="12"/>
      <c r="GI413" s="162"/>
      <c r="GJ413" s="162"/>
      <c r="GK413" s="37"/>
      <c r="GL413" s="230"/>
      <c r="GM413" s="37"/>
      <c r="GN413" s="37"/>
      <c r="GO413" s="228"/>
      <c r="GP413" s="11"/>
      <c r="GQ413" s="28"/>
      <c r="GR413" s="231"/>
      <c r="GS413" s="12"/>
      <c r="GT413" s="27"/>
      <c r="GU413" s="37"/>
      <c r="GV413" s="37"/>
      <c r="GW413" s="14"/>
      <c r="GX413" s="14"/>
      <c r="GY413" s="228"/>
      <c r="GZ413" s="232"/>
      <c r="HA413" s="232"/>
      <c r="HB413" s="232"/>
      <c r="HC413" s="228"/>
      <c r="HD413" s="229"/>
      <c r="HE413" s="229"/>
      <c r="HF413" s="229"/>
      <c r="HG413" s="229"/>
      <c r="HH413" s="229"/>
      <c r="HI413" s="229"/>
      <c r="HJ413" s="229"/>
      <c r="HK413" s="37"/>
      <c r="HL413" s="228"/>
      <c r="HM413" s="12"/>
      <c r="HN413" s="12"/>
      <c r="HO413" s="162"/>
      <c r="HP413" s="162"/>
      <c r="HQ413" s="37"/>
      <c r="HR413" s="230"/>
      <c r="HS413" s="37"/>
      <c r="HT413" s="37"/>
      <c r="HU413" s="228"/>
      <c r="HV413" s="11"/>
      <c r="HW413" s="28"/>
      <c r="HX413" s="231"/>
      <c r="HY413" s="12"/>
      <c r="HZ413" s="27"/>
      <c r="IA413" s="37"/>
      <c r="IB413" s="37"/>
      <c r="IC413" s="14"/>
      <c r="ID413" s="14"/>
      <c r="IE413" s="228"/>
      <c r="IF413" s="232"/>
      <c r="IG413" s="232"/>
      <c r="IH413" s="232"/>
      <c r="II413" s="228"/>
      <c r="IJ413" s="229"/>
      <c r="IK413" s="229"/>
      <c r="IL413" s="229"/>
      <c r="IM413" s="229"/>
      <c r="IN413" s="229"/>
      <c r="IO413" s="229"/>
      <c r="IP413" s="229"/>
      <c r="IQ413" s="37"/>
      <c r="IR413" s="228"/>
      <c r="IS413" s="12"/>
      <c r="IT413" s="12"/>
      <c r="IU413" s="162"/>
      <c r="IV413" s="162"/>
      <c r="IW413" s="37"/>
      <c r="IX413" s="230"/>
      <c r="IY413" s="37"/>
      <c r="IZ413" s="37"/>
      <c r="JA413" s="228"/>
      <c r="JB413" s="11"/>
      <c r="JC413" s="28"/>
      <c r="JD413" s="231"/>
      <c r="JE413" s="12"/>
      <c r="JF413" s="27"/>
      <c r="JG413" s="37"/>
      <c r="JH413" s="37"/>
      <c r="JI413" s="14"/>
      <c r="JJ413" s="14"/>
      <c r="JK413" s="228"/>
      <c r="JL413" s="232"/>
      <c r="JM413" s="232"/>
      <c r="JN413" s="232"/>
      <c r="JO413" s="228"/>
      <c r="JP413" s="229"/>
      <c r="JQ413" s="229"/>
      <c r="JR413" s="229"/>
      <c r="JS413" s="229"/>
      <c r="JT413" s="229"/>
      <c r="JU413" s="229"/>
      <c r="JV413" s="229"/>
      <c r="JW413" s="37"/>
      <c r="JX413" s="228"/>
      <c r="JY413" s="12"/>
      <c r="JZ413" s="12"/>
      <c r="KA413" s="162"/>
      <c r="KB413" s="162"/>
      <c r="KC413" s="37"/>
      <c r="KD413" s="230"/>
      <c r="KE413" s="37"/>
      <c r="KF413" s="37"/>
      <c r="KG413" s="228"/>
      <c r="KH413" s="11"/>
      <c r="KI413" s="28"/>
      <c r="KJ413" s="231"/>
      <c r="KK413" s="12"/>
      <c r="KL413" s="27"/>
      <c r="KM413" s="37"/>
      <c r="KN413" s="37"/>
      <c r="KO413" s="14"/>
      <c r="KP413" s="14"/>
      <c r="KQ413" s="228"/>
      <c r="KR413" s="232"/>
      <c r="KS413" s="232"/>
      <c r="KT413" s="232"/>
      <c r="KU413" s="228"/>
      <c r="KV413" s="229"/>
      <c r="KW413" s="229"/>
      <c r="KX413" s="229"/>
      <c r="KY413" s="229"/>
      <c r="KZ413" s="229"/>
      <c r="LA413" s="229"/>
      <c r="LB413" s="229"/>
      <c r="LC413" s="37"/>
      <c r="LD413" s="228"/>
      <c r="LE413" s="12"/>
      <c r="LF413" s="12"/>
      <c r="LG413" s="162"/>
      <c r="LH413" s="162"/>
      <c r="LI413" s="37"/>
      <c r="LJ413" s="230"/>
      <c r="LK413" s="37"/>
      <c r="LL413" s="37"/>
      <c r="LM413" s="228"/>
      <c r="LN413" s="11"/>
      <c r="LO413" s="28"/>
      <c r="LP413" s="231"/>
      <c r="LQ413" s="12"/>
      <c r="LR413" s="27"/>
      <c r="LS413" s="37"/>
      <c r="LT413" s="37"/>
      <c r="LU413" s="14"/>
      <c r="LV413" s="14"/>
      <c r="LW413" s="228"/>
      <c r="LX413" s="232"/>
      <c r="LY413" s="232"/>
      <c r="LZ413" s="232"/>
      <c r="MA413" s="228"/>
      <c r="MB413" s="229"/>
      <c r="MC413" s="229"/>
      <c r="MD413" s="229"/>
      <c r="ME413" s="229"/>
      <c r="MF413" s="229"/>
      <c r="MG413" s="229"/>
      <c r="MH413" s="229"/>
      <c r="MI413" s="37"/>
      <c r="MJ413" s="228"/>
      <c r="MK413" s="12"/>
      <c r="ML413" s="12"/>
      <c r="MM413" s="162"/>
      <c r="MN413" s="162"/>
      <c r="MO413" s="37"/>
      <c r="MP413" s="230"/>
      <c r="MQ413" s="37"/>
      <c r="MR413" s="37"/>
      <c r="MS413" s="228"/>
      <c r="MT413" s="11"/>
      <c r="MU413" s="28"/>
      <c r="MV413" s="231"/>
      <c r="MW413" s="12"/>
      <c r="MX413" s="27"/>
      <c r="MY413" s="37"/>
      <c r="MZ413" s="37"/>
      <c r="NA413" s="14"/>
      <c r="NB413" s="14"/>
      <c r="NC413" s="228"/>
      <c r="ND413" s="232"/>
      <c r="NE413" s="232"/>
      <c r="NF413" s="232"/>
      <c r="NG413" s="228"/>
      <c r="NH413" s="229"/>
      <c r="NI413" s="229"/>
      <c r="NJ413" s="229"/>
      <c r="NK413" s="229"/>
      <c r="NL413" s="229"/>
      <c r="NM413" s="229"/>
      <c r="NN413" s="229"/>
      <c r="NO413" s="37"/>
      <c r="NP413" s="228"/>
      <c r="NQ413" s="12"/>
      <c r="NR413" s="12"/>
      <c r="NS413" s="162"/>
      <c r="NT413" s="162"/>
      <c r="NU413" s="37"/>
      <c r="NV413" s="230"/>
      <c r="NW413" s="37"/>
      <c r="NX413" s="37"/>
      <c r="NY413" s="228"/>
      <c r="NZ413" s="11"/>
      <c r="OA413" s="28"/>
      <c r="OB413" s="231"/>
      <c r="OC413" s="12"/>
      <c r="OD413" s="27"/>
      <c r="OE413" s="37"/>
      <c r="OF413" s="37"/>
      <c r="OG413" s="14"/>
      <c r="OH413" s="14"/>
      <c r="OI413" s="228"/>
      <c r="OJ413" s="232"/>
      <c r="OK413" s="232"/>
      <c r="OL413" s="232"/>
      <c r="OM413" s="228"/>
      <c r="ON413" s="229"/>
      <c r="OO413" s="229"/>
      <c r="OP413" s="229"/>
      <c r="OQ413" s="229"/>
      <c r="OR413" s="229"/>
      <c r="OS413" s="229"/>
      <c r="OT413" s="229"/>
      <c r="OU413" s="37"/>
      <c r="OV413" s="228"/>
      <c r="OW413" s="12"/>
      <c r="OX413" s="12"/>
      <c r="OY413" s="162"/>
      <c r="OZ413" s="162"/>
      <c r="PA413" s="37"/>
      <c r="PB413" s="230"/>
      <c r="PC413" s="37"/>
      <c r="PD413" s="37"/>
      <c r="PE413" s="228"/>
      <c r="PF413" s="11"/>
      <c r="PG413" s="28"/>
      <c r="PH413" s="231"/>
      <c r="PI413" s="12"/>
      <c r="PJ413" s="27"/>
      <c r="PK413" s="37"/>
      <c r="PL413" s="37"/>
      <c r="PM413" s="14"/>
      <c r="PN413" s="14"/>
      <c r="PO413" s="228"/>
      <c r="PP413" s="232"/>
      <c r="PQ413" s="232"/>
      <c r="PR413" s="232"/>
      <c r="PS413" s="228"/>
      <c r="PT413" s="229"/>
      <c r="PU413" s="229"/>
      <c r="PV413" s="229"/>
      <c r="PW413" s="229"/>
      <c r="PX413" s="229"/>
      <c r="PY413" s="229"/>
      <c r="PZ413" s="229"/>
      <c r="QA413" s="37"/>
      <c r="QB413" s="228"/>
      <c r="QC413" s="12"/>
      <c r="QD413" s="12"/>
      <c r="QE413" s="162"/>
      <c r="QF413" s="162"/>
      <c r="QG413" s="37"/>
      <c r="QH413" s="230"/>
      <c r="QI413" s="37"/>
      <c r="QJ413" s="37"/>
      <c r="QK413" s="228"/>
      <c r="QL413" s="11"/>
      <c r="QM413" s="28"/>
      <c r="QN413" s="231"/>
      <c r="QO413" s="12"/>
      <c r="QP413" s="27"/>
      <c r="QQ413" s="37"/>
      <c r="QR413" s="37"/>
      <c r="QS413" s="14"/>
      <c r="QT413" s="14"/>
      <c r="QU413" s="228"/>
      <c r="QV413" s="232"/>
      <c r="QW413" s="232"/>
      <c r="QX413" s="232"/>
      <c r="QY413" s="228"/>
      <c r="QZ413" s="229"/>
      <c r="RA413" s="229"/>
      <c r="RB413" s="229"/>
      <c r="RC413" s="229"/>
      <c r="RD413" s="229"/>
      <c r="RE413" s="229"/>
      <c r="RF413" s="229"/>
      <c r="RG413" s="37"/>
      <c r="RH413" s="228"/>
      <c r="RI413" s="12"/>
      <c r="RJ413" s="12"/>
      <c r="RK413" s="162"/>
      <c r="RL413" s="162"/>
      <c r="RM413" s="37"/>
      <c r="RN413" s="230"/>
      <c r="RO413" s="37"/>
      <c r="RP413" s="37"/>
      <c r="RQ413" s="228"/>
      <c r="RR413" s="11"/>
      <c r="RS413" s="28"/>
      <c r="RT413" s="231"/>
      <c r="RU413" s="12"/>
      <c r="RV413" s="27"/>
      <c r="RW413" s="37"/>
      <c r="RX413" s="37"/>
      <c r="RY413" s="14"/>
      <c r="RZ413" s="14"/>
      <c r="SA413" s="228"/>
      <c r="SB413" s="232"/>
      <c r="SC413" s="232"/>
      <c r="SD413" s="232"/>
      <c r="SE413" s="228"/>
      <c r="SF413" s="229"/>
      <c r="SG413" s="229"/>
      <c r="SH413" s="229"/>
      <c r="SI413" s="229"/>
      <c r="SJ413" s="229"/>
      <c r="SK413" s="229"/>
      <c r="SL413" s="229"/>
      <c r="SM413" s="37"/>
      <c r="SN413" s="228"/>
      <c r="SO413" s="12"/>
      <c r="SP413" s="12"/>
      <c r="SQ413" s="162"/>
      <c r="SR413" s="162"/>
      <c r="SS413" s="37"/>
      <c r="ST413" s="230"/>
      <c r="SU413" s="37"/>
      <c r="SV413" s="37"/>
      <c r="SW413" s="228"/>
      <c r="SX413" s="11"/>
      <c r="SY413" s="28"/>
      <c r="SZ413" s="231"/>
      <c r="TA413" s="12"/>
      <c r="TB413" s="27"/>
      <c r="TC413" s="37"/>
      <c r="TD413" s="37"/>
      <c r="TE413" s="14"/>
      <c r="TF413" s="14"/>
      <c r="TG413" s="228"/>
      <c r="TH413" s="232"/>
      <c r="TI413" s="232"/>
      <c r="TJ413" s="232"/>
      <c r="TK413" s="228"/>
      <c r="TL413" s="229"/>
      <c r="TM413" s="229"/>
      <c r="TN413" s="229"/>
      <c r="TO413" s="229"/>
      <c r="TP413" s="229"/>
      <c r="TQ413" s="229"/>
      <c r="TR413" s="229"/>
      <c r="TS413" s="37"/>
      <c r="TT413" s="228"/>
      <c r="TU413" s="12"/>
      <c r="TV413" s="12"/>
      <c r="TW413" s="162"/>
      <c r="TX413" s="162"/>
      <c r="TY413" s="37"/>
      <c r="TZ413" s="230"/>
      <c r="UA413" s="37"/>
      <c r="UB413" s="37"/>
      <c r="UC413" s="228"/>
      <c r="UD413" s="11"/>
      <c r="UE413" s="28"/>
      <c r="UF413" s="231"/>
      <c r="UG413" s="12"/>
      <c r="UH413" s="27"/>
      <c r="UI413" s="37"/>
      <c r="UJ413" s="37"/>
      <c r="UK413" s="14"/>
      <c r="UL413" s="14"/>
      <c r="UM413" s="228"/>
      <c r="UN413" s="232"/>
      <c r="UO413" s="232"/>
      <c r="UP413" s="232"/>
      <c r="UQ413" s="228"/>
      <c r="UR413" s="229"/>
      <c r="US413" s="229"/>
      <c r="UT413" s="229"/>
      <c r="UU413" s="229"/>
      <c r="UV413" s="229"/>
      <c r="UW413" s="229"/>
      <c r="UX413" s="229"/>
      <c r="UY413" s="37"/>
      <c r="UZ413" s="228"/>
      <c r="VA413" s="12"/>
      <c r="VB413" s="12"/>
      <c r="VC413" s="162"/>
      <c r="VD413" s="162"/>
      <c r="VE413" s="37"/>
      <c r="VF413" s="230"/>
      <c r="VG413" s="37"/>
      <c r="VH413" s="37"/>
      <c r="VI413" s="228"/>
      <c r="VJ413" s="11"/>
      <c r="VK413" s="28"/>
      <c r="VL413" s="231"/>
      <c r="VM413" s="12"/>
      <c r="VN413" s="27"/>
      <c r="VO413" s="37"/>
      <c r="VP413" s="37"/>
      <c r="VQ413" s="14"/>
      <c r="VR413" s="14"/>
      <c r="VS413" s="228"/>
      <c r="VT413" s="232"/>
      <c r="VU413" s="232"/>
      <c r="VV413" s="232"/>
      <c r="VW413" s="228"/>
      <c r="VX413" s="229"/>
      <c r="VY413" s="229"/>
      <c r="VZ413" s="229"/>
      <c r="WA413" s="229"/>
      <c r="WB413" s="229"/>
      <c r="WC413" s="229"/>
      <c r="WD413" s="229"/>
      <c r="WE413" s="37"/>
      <c r="WF413" s="228"/>
      <c r="WG413" s="12"/>
      <c r="WH413" s="12"/>
      <c r="WI413" s="162"/>
      <c r="WJ413" s="162"/>
      <c r="WK413" s="37"/>
      <c r="WL413" s="230"/>
      <c r="WM413" s="37"/>
      <c r="WN413" s="37"/>
      <c r="WO413" s="228"/>
      <c r="WP413" s="11"/>
      <c r="WQ413" s="28"/>
      <c r="WR413" s="231"/>
      <c r="WS413" s="12"/>
      <c r="WT413" s="27"/>
      <c r="WU413" s="37"/>
      <c r="WV413" s="37"/>
      <c r="WW413" s="14"/>
      <c r="WX413" s="14"/>
      <c r="WY413" s="228"/>
      <c r="WZ413" s="232"/>
      <c r="XA413" s="232"/>
      <c r="XB413" s="232"/>
      <c r="XC413" s="228"/>
      <c r="XD413" s="229"/>
      <c r="XE413" s="229"/>
      <c r="XF413" s="229"/>
      <c r="XG413" s="229"/>
      <c r="XH413" s="229"/>
      <c r="XI413" s="229"/>
      <c r="XJ413" s="229"/>
      <c r="XK413" s="37"/>
      <c r="XL413" s="228"/>
      <c r="XM413" s="12"/>
      <c r="XN413" s="12"/>
      <c r="XO413" s="162"/>
      <c r="XP413" s="162"/>
      <c r="XQ413" s="37"/>
      <c r="XR413" s="230"/>
      <c r="XS413" s="37"/>
      <c r="XT413" s="37"/>
      <c r="XU413" s="228"/>
      <c r="XV413" s="11"/>
      <c r="XW413" s="28"/>
      <c r="XX413" s="231"/>
      <c r="XY413" s="12"/>
      <c r="XZ413" s="27"/>
      <c r="YA413" s="37"/>
      <c r="YB413" s="37"/>
      <c r="YC413" s="14"/>
      <c r="YD413" s="14"/>
      <c r="YE413" s="228"/>
      <c r="YF413" s="232"/>
      <c r="YG413" s="232"/>
      <c r="YH413" s="232"/>
      <c r="YI413" s="228"/>
      <c r="YJ413" s="229"/>
      <c r="YK413" s="229"/>
      <c r="YL413" s="229"/>
      <c r="YM413" s="229"/>
      <c r="YN413" s="229"/>
      <c r="YO413" s="229"/>
      <c r="YP413" s="229"/>
      <c r="YQ413" s="37"/>
      <c r="YR413" s="228"/>
      <c r="YS413" s="12"/>
      <c r="YT413" s="12"/>
      <c r="YU413" s="162"/>
      <c r="YV413" s="162"/>
      <c r="YW413" s="37"/>
      <c r="YX413" s="230"/>
      <c r="YY413" s="37"/>
      <c r="YZ413" s="37"/>
      <c r="ZA413" s="228"/>
      <c r="ZB413" s="11"/>
      <c r="ZC413" s="28"/>
      <c r="ZD413" s="231"/>
      <c r="ZE413" s="12"/>
      <c r="ZF413" s="27"/>
      <c r="ZG413" s="37"/>
      <c r="ZH413" s="37"/>
      <c r="ZI413" s="14"/>
      <c r="ZJ413" s="14"/>
      <c r="ZK413" s="228"/>
      <c r="ZL413" s="232"/>
      <c r="ZM413" s="232"/>
      <c r="ZN413" s="232"/>
      <c r="ZO413" s="228"/>
      <c r="ZP413" s="229"/>
      <c r="ZQ413" s="229"/>
      <c r="ZR413" s="229"/>
      <c r="ZS413" s="229"/>
      <c r="ZT413" s="229"/>
      <c r="ZU413" s="229"/>
      <c r="ZV413" s="229"/>
      <c r="ZW413" s="37"/>
      <c r="ZX413" s="228"/>
      <c r="ZY413" s="12"/>
      <c r="ZZ413" s="12"/>
      <c r="AAA413" s="162"/>
      <c r="AAB413" s="162"/>
      <c r="AAC413" s="37"/>
      <c r="AAD413" s="230"/>
      <c r="AAE413" s="37"/>
      <c r="AAF413" s="37"/>
      <c r="AAG413" s="228"/>
      <c r="AAH413" s="11"/>
      <c r="AAI413" s="28"/>
      <c r="AAJ413" s="231"/>
      <c r="AAK413" s="12"/>
      <c r="AAL413" s="27"/>
      <c r="AAM413" s="37"/>
      <c r="AAN413" s="37"/>
      <c r="AAO413" s="14"/>
      <c r="AAP413" s="14"/>
      <c r="AAQ413" s="228"/>
      <c r="AAR413" s="232"/>
      <c r="AAS413" s="232"/>
      <c r="AAT413" s="232"/>
      <c r="AAU413" s="228"/>
      <c r="AAV413" s="229"/>
      <c r="AAW413" s="229"/>
      <c r="AAX413" s="229"/>
      <c r="AAY413" s="229"/>
      <c r="AAZ413" s="229"/>
      <c r="ABA413" s="229"/>
      <c r="ABB413" s="229"/>
      <c r="ABC413" s="37"/>
      <c r="ABD413" s="228"/>
      <c r="ABE413" s="12"/>
      <c r="ABF413" s="12"/>
      <c r="ABG413" s="162"/>
      <c r="ABH413" s="162"/>
      <c r="ABI413" s="37"/>
      <c r="ABJ413" s="230"/>
      <c r="ABK413" s="37"/>
      <c r="ABL413" s="37"/>
      <c r="ABM413" s="228"/>
      <c r="ABN413" s="11"/>
      <c r="ABO413" s="28"/>
      <c r="ABP413" s="231"/>
      <c r="ABQ413" s="12"/>
      <c r="ABR413" s="27"/>
      <c r="ABS413" s="37"/>
      <c r="ABT413" s="37"/>
      <c r="ABU413" s="14"/>
      <c r="ABV413" s="14"/>
      <c r="ABW413" s="228"/>
      <c r="ABX413" s="232"/>
      <c r="ABY413" s="232"/>
      <c r="ABZ413" s="232"/>
      <c r="ACA413" s="228"/>
      <c r="ACB413" s="229"/>
      <c r="ACC413" s="229"/>
      <c r="ACD413" s="229"/>
      <c r="ACE413" s="229"/>
      <c r="ACF413" s="229"/>
      <c r="ACG413" s="229"/>
      <c r="ACH413" s="229"/>
      <c r="ACI413" s="37"/>
      <c r="ACJ413" s="228"/>
      <c r="ACK413" s="12"/>
      <c r="ACL413" s="12"/>
      <c r="ACM413" s="162"/>
      <c r="ACN413" s="162"/>
      <c r="ACO413" s="37"/>
      <c r="ACP413" s="230"/>
      <c r="ACQ413" s="37"/>
      <c r="ACR413" s="37"/>
      <c r="ACS413" s="228"/>
      <c r="ACT413" s="11"/>
      <c r="ACU413" s="28"/>
      <c r="ACV413" s="231"/>
      <c r="ACW413" s="12"/>
      <c r="ACX413" s="27"/>
      <c r="ACY413" s="37"/>
      <c r="ACZ413" s="37"/>
      <c r="ADA413" s="14"/>
      <c r="ADB413" s="14"/>
      <c r="ADC413" s="228"/>
      <c r="ADD413" s="232"/>
      <c r="ADE413" s="232"/>
      <c r="ADF413" s="232"/>
      <c r="ADG413" s="228"/>
      <c r="ADH413" s="229"/>
      <c r="ADI413" s="229"/>
      <c r="ADJ413" s="229"/>
      <c r="ADK413" s="229"/>
      <c r="ADL413" s="229"/>
      <c r="ADM413" s="229"/>
      <c r="ADN413" s="229"/>
      <c r="ADO413" s="37"/>
      <c r="ADP413" s="228"/>
      <c r="ADQ413" s="12"/>
      <c r="ADR413" s="12"/>
      <c r="ADS413" s="162"/>
      <c r="ADT413" s="162"/>
      <c r="ADU413" s="37"/>
      <c r="ADV413" s="230"/>
      <c r="ADW413" s="37"/>
      <c r="ADX413" s="37"/>
      <c r="ADY413" s="228"/>
      <c r="ADZ413" s="11"/>
      <c r="AEA413" s="28"/>
      <c r="AEB413" s="231"/>
      <c r="AEC413" s="12"/>
      <c r="AED413" s="27"/>
      <c r="AEE413" s="37"/>
      <c r="AEF413" s="37"/>
      <c r="AEG413" s="14"/>
      <c r="AEH413" s="14"/>
      <c r="AEI413" s="228"/>
      <c r="AEJ413" s="232"/>
      <c r="AEK413" s="232"/>
      <c r="AEL413" s="232"/>
      <c r="AEM413" s="228"/>
      <c r="AEN413" s="229"/>
      <c r="AEO413" s="229"/>
      <c r="AEP413" s="229"/>
      <c r="AEQ413" s="229"/>
      <c r="AER413" s="229"/>
      <c r="AES413" s="229"/>
      <c r="AET413" s="229"/>
      <c r="AEU413" s="37"/>
      <c r="AEV413" s="228"/>
      <c r="AEW413" s="12"/>
      <c r="AEX413" s="12"/>
      <c r="AEY413" s="162"/>
      <c r="AEZ413" s="162"/>
      <c r="AFA413" s="37"/>
      <c r="AFB413" s="230"/>
      <c r="AFC413" s="37"/>
      <c r="AFD413" s="37"/>
      <c r="AFE413" s="228"/>
      <c r="AFF413" s="11"/>
      <c r="AFG413" s="28"/>
      <c r="AFH413" s="231"/>
      <c r="AFI413" s="12"/>
      <c r="AFJ413" s="27"/>
      <c r="AFK413" s="37"/>
      <c r="AFL413" s="37"/>
      <c r="AFM413" s="14"/>
      <c r="AFN413" s="14"/>
      <c r="AFO413" s="228"/>
      <c r="AFP413" s="232"/>
      <c r="AFQ413" s="232"/>
      <c r="AFR413" s="232"/>
      <c r="AFS413" s="228"/>
      <c r="AFT413" s="229"/>
      <c r="AFU413" s="229"/>
      <c r="AFV413" s="229"/>
      <c r="AFW413" s="229"/>
      <c r="AFX413" s="229"/>
      <c r="AFY413" s="229"/>
      <c r="AFZ413" s="229"/>
      <c r="AGA413" s="37"/>
      <c r="AGB413" s="228"/>
      <c r="AGC413" s="12"/>
      <c r="AGD413" s="12"/>
      <c r="AGE413" s="162"/>
      <c r="AGF413" s="162"/>
      <c r="AGG413" s="37"/>
      <c r="AGH413" s="230"/>
      <c r="AGI413" s="37"/>
      <c r="AGJ413" s="37"/>
      <c r="AGK413" s="228"/>
      <c r="AGL413" s="11"/>
      <c r="AGM413" s="28"/>
      <c r="AGN413" s="231"/>
      <c r="AGO413" s="12"/>
      <c r="AGP413" s="27"/>
      <c r="AGQ413" s="37"/>
      <c r="AGR413" s="37"/>
      <c r="AGS413" s="14"/>
      <c r="AGT413" s="14"/>
      <c r="AGU413" s="228"/>
      <c r="AGV413" s="232"/>
      <c r="AGW413" s="232"/>
      <c r="AGX413" s="232"/>
      <c r="AGY413" s="228"/>
      <c r="AGZ413" s="229"/>
      <c r="AHA413" s="229"/>
      <c r="AHB413" s="229"/>
      <c r="AHC413" s="229"/>
      <c r="AHD413" s="229"/>
      <c r="AHE413" s="229"/>
      <c r="AHF413" s="229"/>
      <c r="AHG413" s="37"/>
      <c r="AHH413" s="228"/>
      <c r="AHI413" s="12"/>
      <c r="AHJ413" s="12"/>
      <c r="AHK413" s="162"/>
      <c r="AHL413" s="162"/>
      <c r="AHM413" s="37"/>
      <c r="AHN413" s="230"/>
      <c r="AHO413" s="37"/>
      <c r="AHP413" s="37"/>
      <c r="AHQ413" s="228"/>
      <c r="AHR413" s="11"/>
      <c r="AHS413" s="28"/>
      <c r="AHT413" s="231"/>
      <c r="AHU413" s="12"/>
      <c r="AHV413" s="27"/>
      <c r="AHW413" s="37"/>
      <c r="AHX413" s="37"/>
      <c r="AHY413" s="14"/>
      <c r="AHZ413" s="14"/>
      <c r="AIA413" s="228"/>
      <c r="AIB413" s="232"/>
      <c r="AIC413" s="232"/>
      <c r="AID413" s="232"/>
      <c r="AIE413" s="228"/>
      <c r="AIF413" s="229"/>
      <c r="AIG413" s="229"/>
      <c r="AIH413" s="229"/>
      <c r="AII413" s="229"/>
      <c r="AIJ413" s="229"/>
      <c r="AIK413" s="229"/>
      <c r="AIL413" s="229"/>
      <c r="AIM413" s="37"/>
      <c r="AIN413" s="228"/>
      <c r="AIO413" s="12"/>
      <c r="AIP413" s="12"/>
      <c r="AIQ413" s="162"/>
      <c r="AIR413" s="162"/>
      <c r="AIS413" s="37"/>
      <c r="AIT413" s="230"/>
      <c r="AIU413" s="37"/>
      <c r="AIV413" s="37"/>
      <c r="AIW413" s="228"/>
      <c r="AIX413" s="11"/>
      <c r="AIY413" s="28"/>
      <c r="AIZ413" s="231"/>
      <c r="AJA413" s="12"/>
      <c r="AJB413" s="27"/>
      <c r="AJC413" s="37"/>
      <c r="AJD413" s="37"/>
      <c r="AJE413" s="14"/>
      <c r="AJF413" s="14"/>
      <c r="AJG413" s="228"/>
      <c r="AJH413" s="232"/>
      <c r="AJI413" s="232"/>
      <c r="AJJ413" s="232"/>
      <c r="AJK413" s="228"/>
      <c r="AJL413" s="229"/>
      <c r="AJM413" s="229"/>
      <c r="AJN413" s="229"/>
      <c r="AJO413" s="229"/>
      <c r="AJP413" s="229"/>
      <c r="AJQ413" s="229"/>
      <c r="AJR413" s="229"/>
      <c r="AJS413" s="37"/>
      <c r="AJT413" s="228"/>
      <c r="AJU413" s="12"/>
      <c r="AJV413" s="12"/>
      <c r="AJW413" s="162"/>
      <c r="AJX413" s="162"/>
      <c r="AJY413" s="37"/>
      <c r="AJZ413" s="230"/>
      <c r="AKA413" s="37"/>
      <c r="AKB413" s="37"/>
      <c r="AKC413" s="228"/>
      <c r="AKD413" s="11"/>
      <c r="AKE413" s="28"/>
      <c r="AKF413" s="231"/>
      <c r="AKG413" s="12"/>
      <c r="AKH413" s="27"/>
      <c r="AKI413" s="37"/>
      <c r="AKJ413" s="37"/>
      <c r="AKK413" s="14"/>
      <c r="AKL413" s="14"/>
      <c r="AKM413" s="228"/>
      <c r="AKN413" s="232"/>
      <c r="AKO413" s="232"/>
      <c r="AKP413" s="232"/>
      <c r="AKQ413" s="228"/>
      <c r="AKR413" s="229"/>
      <c r="AKS413" s="229"/>
      <c r="AKT413" s="229"/>
      <c r="AKU413" s="229"/>
      <c r="AKV413" s="229"/>
      <c r="AKW413" s="229"/>
      <c r="AKX413" s="229"/>
      <c r="AKY413" s="37"/>
      <c r="AKZ413" s="228"/>
      <c r="ALA413" s="12"/>
      <c r="ALB413" s="12"/>
      <c r="ALC413" s="162"/>
      <c r="ALD413" s="162"/>
      <c r="ALE413" s="37"/>
      <c r="ALF413" s="230"/>
      <c r="ALG413" s="37"/>
      <c r="ALH413" s="37"/>
      <c r="ALI413" s="228"/>
      <c r="ALJ413" s="11"/>
      <c r="ALK413" s="28"/>
      <c r="ALL413" s="231"/>
      <c r="ALM413" s="12"/>
      <c r="ALN413" s="27"/>
      <c r="ALO413" s="37"/>
      <c r="ALP413" s="37"/>
      <c r="ALQ413" s="14"/>
      <c r="ALR413" s="14"/>
      <c r="ALS413" s="228"/>
      <c r="ALT413" s="232"/>
      <c r="ALU413" s="232"/>
      <c r="ALV413" s="232"/>
      <c r="ALW413" s="228"/>
      <c r="ALX413" s="229"/>
      <c r="ALY413" s="229"/>
      <c r="ALZ413" s="229"/>
      <c r="AMA413" s="229"/>
      <c r="AMB413" s="229"/>
      <c r="AMC413" s="229"/>
      <c r="AMD413" s="229"/>
      <c r="AME413" s="37"/>
      <c r="AMF413" s="228"/>
      <c r="AMG413" s="12"/>
      <c r="AMH413" s="12"/>
      <c r="AMI413" s="162"/>
      <c r="AMJ413" s="162"/>
      <c r="AMK413" s="37"/>
      <c r="AML413" s="230"/>
      <c r="AMM413" s="37"/>
      <c r="AMN413" s="37"/>
      <c r="AMO413" s="228"/>
      <c r="AMP413" s="11"/>
      <c r="AMQ413" s="28"/>
      <c r="AMR413" s="231"/>
      <c r="AMS413" s="12"/>
      <c r="AMT413" s="27"/>
      <c r="AMU413" s="37"/>
      <c r="AMV413" s="37"/>
      <c r="AMW413" s="14"/>
      <c r="AMX413" s="14"/>
      <c r="AMY413" s="228"/>
      <c r="AMZ413" s="232"/>
      <c r="ANA413" s="232"/>
      <c r="ANB413" s="232"/>
      <c r="ANC413" s="228"/>
      <c r="AND413" s="229"/>
      <c r="ANE413" s="229"/>
      <c r="ANF413" s="229"/>
      <c r="ANG413" s="229"/>
      <c r="ANH413" s="229"/>
      <c r="ANI413" s="229"/>
      <c r="ANJ413" s="229"/>
      <c r="ANK413" s="37"/>
      <c r="ANL413" s="228"/>
      <c r="ANM413" s="12"/>
      <c r="ANN413" s="12"/>
      <c r="ANO413" s="162"/>
      <c r="ANP413" s="162"/>
      <c r="ANQ413" s="37"/>
      <c r="ANR413" s="230"/>
      <c r="ANS413" s="37"/>
      <c r="ANT413" s="37"/>
      <c r="ANU413" s="228"/>
      <c r="ANV413" s="11"/>
      <c r="ANW413" s="28"/>
      <c r="ANX413" s="231"/>
      <c r="ANY413" s="12"/>
      <c r="ANZ413" s="27"/>
      <c r="AOA413" s="37"/>
      <c r="AOB413" s="37"/>
      <c r="AOC413" s="14"/>
      <c r="AOD413" s="14"/>
      <c r="AOE413" s="228"/>
      <c r="AOF413" s="232"/>
      <c r="AOG413" s="232"/>
      <c r="AOH413" s="232"/>
      <c r="AOI413" s="228"/>
      <c r="AOJ413" s="229"/>
      <c r="AOK413" s="229"/>
      <c r="AOL413" s="229"/>
      <c r="AOM413" s="229"/>
      <c r="AON413" s="229"/>
      <c r="AOO413" s="229"/>
      <c r="AOP413" s="229"/>
      <c r="AOQ413" s="37"/>
      <c r="AOR413" s="228"/>
      <c r="AOS413" s="12"/>
      <c r="AOT413" s="12"/>
      <c r="AOU413" s="162"/>
      <c r="AOV413" s="162"/>
      <c r="AOW413" s="37"/>
      <c r="AOX413" s="230"/>
      <c r="AOY413" s="37"/>
      <c r="AOZ413" s="37"/>
      <c r="APA413" s="228"/>
      <c r="APB413" s="11"/>
      <c r="APC413" s="28"/>
      <c r="APD413" s="231"/>
      <c r="APE413" s="12"/>
      <c r="APF413" s="27"/>
      <c r="APG413" s="37"/>
      <c r="APH413" s="37"/>
      <c r="API413" s="14"/>
      <c r="APJ413" s="14"/>
      <c r="APK413" s="228"/>
      <c r="APL413" s="232"/>
      <c r="APM413" s="232"/>
      <c r="APN413" s="232"/>
      <c r="APO413" s="228"/>
      <c r="APP413" s="229"/>
      <c r="APQ413" s="229"/>
      <c r="APR413" s="229"/>
      <c r="APS413" s="229"/>
      <c r="APT413" s="229"/>
      <c r="APU413" s="229"/>
      <c r="APV413" s="229"/>
      <c r="APW413" s="37"/>
      <c r="APX413" s="228"/>
      <c r="APY413" s="12"/>
      <c r="APZ413" s="12"/>
      <c r="AQA413" s="162"/>
      <c r="AQB413" s="162"/>
      <c r="AQC413" s="37"/>
      <c r="AQD413" s="230"/>
      <c r="AQE413" s="37"/>
      <c r="AQF413" s="37"/>
      <c r="AQG413" s="228"/>
      <c r="AQH413" s="11"/>
      <c r="AQI413" s="28"/>
      <c r="AQJ413" s="231"/>
      <c r="AQK413" s="12"/>
      <c r="AQL413" s="27"/>
      <c r="AQM413" s="37"/>
      <c r="AQN413" s="37"/>
      <c r="AQO413" s="14"/>
      <c r="AQP413" s="14"/>
      <c r="AQQ413" s="228"/>
      <c r="AQR413" s="232"/>
      <c r="AQS413" s="232"/>
      <c r="AQT413" s="232"/>
      <c r="AQU413" s="228"/>
      <c r="AQV413" s="229"/>
      <c r="AQW413" s="229"/>
      <c r="AQX413" s="229"/>
      <c r="AQY413" s="229"/>
      <c r="AQZ413" s="229"/>
      <c r="ARA413" s="229"/>
      <c r="ARB413" s="229"/>
      <c r="ARC413" s="37"/>
      <c r="ARD413" s="228"/>
      <c r="ARE413" s="12"/>
      <c r="ARF413" s="12"/>
      <c r="ARG413" s="162"/>
      <c r="ARH413" s="162"/>
      <c r="ARI413" s="37"/>
      <c r="ARJ413" s="230"/>
      <c r="ARK413" s="37"/>
      <c r="ARL413" s="37"/>
      <c r="ARM413" s="228"/>
      <c r="ARN413" s="11"/>
      <c r="ARO413" s="28"/>
      <c r="ARP413" s="231"/>
      <c r="ARQ413" s="12"/>
      <c r="ARR413" s="27"/>
      <c r="ARS413" s="37"/>
      <c r="ART413" s="37"/>
      <c r="ARU413" s="14"/>
      <c r="ARV413" s="14"/>
      <c r="ARW413" s="228"/>
      <c r="ARX413" s="232"/>
      <c r="ARY413" s="232"/>
      <c r="ARZ413" s="232"/>
      <c r="ASA413" s="228"/>
      <c r="ASB413" s="229"/>
      <c r="ASC413" s="229"/>
      <c r="ASD413" s="229"/>
      <c r="ASE413" s="229"/>
      <c r="ASF413" s="229"/>
      <c r="ASG413" s="229"/>
      <c r="ASH413" s="229"/>
      <c r="ASI413" s="37"/>
      <c r="ASJ413" s="228"/>
      <c r="ASK413" s="12"/>
      <c r="ASL413" s="12"/>
      <c r="ASM413" s="162"/>
      <c r="ASN413" s="162"/>
      <c r="ASO413" s="37"/>
      <c r="ASP413" s="230"/>
      <c r="ASQ413" s="37"/>
      <c r="ASR413" s="37"/>
      <c r="ASS413" s="228"/>
      <c r="AST413" s="11"/>
      <c r="ASU413" s="28"/>
      <c r="ASV413" s="231"/>
      <c r="ASW413" s="12"/>
      <c r="ASX413" s="27"/>
      <c r="ASY413" s="37"/>
      <c r="ASZ413" s="37"/>
      <c r="ATA413" s="14"/>
      <c r="ATB413" s="14"/>
      <c r="ATC413" s="228"/>
      <c r="ATD413" s="232"/>
      <c r="ATE413" s="232"/>
      <c r="ATF413" s="232"/>
      <c r="ATG413" s="228"/>
      <c r="ATH413" s="229"/>
      <c r="ATI413" s="229"/>
      <c r="ATJ413" s="229"/>
      <c r="ATK413" s="229"/>
      <c r="ATL413" s="229"/>
      <c r="ATM413" s="229"/>
      <c r="ATN413" s="229"/>
      <c r="ATO413" s="37"/>
      <c r="ATP413" s="228"/>
      <c r="ATQ413" s="12"/>
      <c r="ATR413" s="12"/>
      <c r="ATS413" s="162"/>
      <c r="ATT413" s="162"/>
      <c r="ATU413" s="37"/>
      <c r="ATV413" s="230"/>
      <c r="ATW413" s="37"/>
      <c r="ATX413" s="37"/>
      <c r="ATY413" s="228"/>
      <c r="ATZ413" s="11"/>
      <c r="AUA413" s="28"/>
      <c r="AUB413" s="231"/>
      <c r="AUC413" s="12"/>
      <c r="AUD413" s="27"/>
      <c r="AUE413" s="37"/>
      <c r="AUF413" s="37"/>
      <c r="AUG413" s="14"/>
      <c r="AUH413" s="14"/>
      <c r="AUI413" s="228"/>
      <c r="AUJ413" s="232"/>
      <c r="AUK413" s="232"/>
      <c r="AUL413" s="232"/>
      <c r="AUM413" s="228"/>
      <c r="AUN413" s="229"/>
      <c r="AUO413" s="229"/>
      <c r="AUP413" s="229"/>
      <c r="AUQ413" s="229"/>
      <c r="AUR413" s="229"/>
      <c r="AUS413" s="229"/>
      <c r="AUT413" s="229"/>
      <c r="AUU413" s="37"/>
      <c r="AUV413" s="228"/>
      <c r="AUW413" s="12"/>
      <c r="AUX413" s="12"/>
      <c r="AUY413" s="162"/>
      <c r="AUZ413" s="162"/>
      <c r="AVA413" s="37"/>
      <c r="AVB413" s="230"/>
      <c r="AVC413" s="37"/>
      <c r="AVD413" s="37"/>
      <c r="AVE413" s="228"/>
      <c r="AVF413" s="11"/>
      <c r="AVG413" s="28"/>
      <c r="AVH413" s="231"/>
      <c r="AVI413" s="12"/>
      <c r="AVJ413" s="27"/>
      <c r="AVK413" s="37"/>
      <c r="AVL413" s="37"/>
      <c r="AVM413" s="14"/>
      <c r="AVN413" s="14"/>
      <c r="AVO413" s="228"/>
      <c r="AVP413" s="232"/>
      <c r="AVQ413" s="232"/>
      <c r="AVR413" s="232"/>
      <c r="AVS413" s="228"/>
      <c r="AVT413" s="229"/>
      <c r="AVU413" s="229"/>
      <c r="AVV413" s="229"/>
      <c r="AVW413" s="229"/>
      <c r="AVX413" s="229"/>
      <c r="AVY413" s="229"/>
      <c r="AVZ413" s="229"/>
      <c r="AWA413" s="37"/>
      <c r="AWB413" s="228"/>
      <c r="AWC413" s="12"/>
      <c r="AWD413" s="12"/>
      <c r="AWE413" s="162"/>
      <c r="AWF413" s="162"/>
      <c r="AWG413" s="37"/>
      <c r="AWH413" s="230"/>
      <c r="AWI413" s="37"/>
      <c r="AWJ413" s="37"/>
      <c r="AWK413" s="228"/>
      <c r="AWL413" s="11"/>
      <c r="AWM413" s="28"/>
      <c r="AWN413" s="231"/>
      <c r="AWO413" s="12"/>
      <c r="AWP413" s="27"/>
      <c r="AWQ413" s="37"/>
      <c r="AWR413" s="37"/>
      <c r="AWS413" s="14"/>
      <c r="AWT413" s="14"/>
      <c r="AWU413" s="228"/>
      <c r="AWV413" s="232"/>
      <c r="AWW413" s="232"/>
      <c r="AWX413" s="232"/>
      <c r="AWY413" s="228"/>
      <c r="AWZ413" s="229"/>
      <c r="AXA413" s="229"/>
      <c r="AXB413" s="229"/>
      <c r="AXC413" s="229"/>
      <c r="AXD413" s="229"/>
      <c r="AXE413" s="229"/>
      <c r="AXF413" s="229"/>
      <c r="AXG413" s="37"/>
      <c r="AXH413" s="228"/>
      <c r="AXI413" s="12"/>
      <c r="AXJ413" s="12"/>
      <c r="AXK413" s="162"/>
      <c r="AXL413" s="162"/>
      <c r="AXM413" s="37"/>
      <c r="AXN413" s="230"/>
      <c r="AXO413" s="37"/>
      <c r="AXP413" s="37"/>
      <c r="AXQ413" s="228"/>
      <c r="AXR413" s="11"/>
      <c r="AXS413" s="28"/>
      <c r="AXT413" s="231"/>
      <c r="AXU413" s="12"/>
      <c r="AXV413" s="27"/>
      <c r="AXW413" s="37"/>
      <c r="AXX413" s="37"/>
      <c r="AXY413" s="14"/>
      <c r="AXZ413" s="14"/>
      <c r="AYA413" s="228"/>
      <c r="AYB413" s="232"/>
      <c r="AYC413" s="232"/>
      <c r="AYD413" s="232"/>
      <c r="AYE413" s="228"/>
      <c r="AYF413" s="229"/>
      <c r="AYG413" s="229"/>
      <c r="AYH413" s="229"/>
      <c r="AYI413" s="229"/>
      <c r="AYJ413" s="229"/>
      <c r="AYK413" s="229"/>
      <c r="AYL413" s="229"/>
      <c r="AYM413" s="37"/>
      <c r="AYN413" s="228"/>
      <c r="AYO413" s="12"/>
      <c r="AYP413" s="12"/>
      <c r="AYQ413" s="162"/>
      <c r="AYR413" s="162"/>
      <c r="AYS413" s="37"/>
      <c r="AYT413" s="230"/>
      <c r="AYU413" s="37"/>
      <c r="AYV413" s="37"/>
      <c r="AYW413" s="228"/>
      <c r="AYX413" s="11"/>
      <c r="AYY413" s="28"/>
      <c r="AYZ413" s="231"/>
      <c r="AZA413" s="12"/>
      <c r="AZB413" s="27"/>
      <c r="AZC413" s="37"/>
      <c r="AZD413" s="37"/>
      <c r="AZE413" s="14"/>
      <c r="AZF413" s="14"/>
      <c r="AZG413" s="228"/>
      <c r="AZH413" s="232"/>
      <c r="AZI413" s="232"/>
      <c r="AZJ413" s="232"/>
      <c r="AZK413" s="228"/>
      <c r="AZL413" s="229"/>
      <c r="AZM413" s="229"/>
      <c r="AZN413" s="229"/>
      <c r="AZO413" s="229"/>
      <c r="AZP413" s="229"/>
      <c r="AZQ413" s="229"/>
      <c r="AZR413" s="229"/>
      <c r="AZS413" s="37"/>
      <c r="AZT413" s="228"/>
      <c r="AZU413" s="12"/>
      <c r="AZV413" s="12"/>
      <c r="AZW413" s="162"/>
      <c r="AZX413" s="162"/>
      <c r="AZY413" s="37"/>
      <c r="AZZ413" s="230"/>
      <c r="BAA413" s="37"/>
      <c r="BAB413" s="37"/>
      <c r="BAC413" s="228"/>
      <c r="BAD413" s="11"/>
      <c r="BAE413" s="28"/>
      <c r="BAF413" s="231"/>
      <c r="BAG413" s="12"/>
      <c r="BAH413" s="27"/>
      <c r="BAI413" s="37"/>
      <c r="BAJ413" s="37"/>
      <c r="BAK413" s="14"/>
      <c r="BAL413" s="14"/>
      <c r="BAM413" s="228"/>
      <c r="BAN413" s="232"/>
      <c r="BAO413" s="232"/>
      <c r="BAP413" s="232"/>
      <c r="BAQ413" s="228"/>
      <c r="BAR413" s="229"/>
      <c r="BAS413" s="229"/>
      <c r="BAT413" s="229"/>
      <c r="BAU413" s="229"/>
      <c r="BAV413" s="229"/>
      <c r="BAW413" s="229"/>
      <c r="BAX413" s="229"/>
      <c r="BAY413" s="37"/>
      <c r="BAZ413" s="228"/>
      <c r="BBA413" s="12"/>
      <c r="BBB413" s="12"/>
      <c r="BBC413" s="162"/>
      <c r="BBD413" s="162"/>
      <c r="BBE413" s="37"/>
      <c r="BBF413" s="230"/>
      <c r="BBG413" s="37"/>
      <c r="BBH413" s="37"/>
      <c r="BBI413" s="228"/>
      <c r="BBJ413" s="11"/>
      <c r="BBK413" s="28"/>
      <c r="BBL413" s="231"/>
      <c r="BBM413" s="12"/>
      <c r="BBN413" s="27"/>
      <c r="BBO413" s="37"/>
      <c r="BBP413" s="37"/>
      <c r="BBQ413" s="14"/>
      <c r="BBR413" s="14"/>
      <c r="BBS413" s="228"/>
      <c r="BBT413" s="232"/>
      <c r="BBU413" s="232"/>
      <c r="BBV413" s="232"/>
      <c r="BBW413" s="228"/>
      <c r="BBX413" s="229"/>
      <c r="BBY413" s="229"/>
      <c r="BBZ413" s="229"/>
      <c r="BCA413" s="229"/>
      <c r="BCB413" s="229"/>
      <c r="BCC413" s="229"/>
      <c r="BCD413" s="229"/>
      <c r="BCE413" s="37"/>
      <c r="BCF413" s="228"/>
      <c r="BCG413" s="12"/>
      <c r="BCH413" s="12"/>
      <c r="BCI413" s="162"/>
      <c r="BCJ413" s="162"/>
      <c r="BCK413" s="37"/>
      <c r="BCL413" s="230"/>
      <c r="BCM413" s="37"/>
      <c r="BCN413" s="37"/>
      <c r="BCO413" s="228"/>
      <c r="BCP413" s="11"/>
      <c r="BCQ413" s="28"/>
      <c r="BCR413" s="231"/>
      <c r="BCS413" s="12"/>
      <c r="BCT413" s="27"/>
      <c r="BCU413" s="37"/>
      <c r="BCV413" s="37"/>
      <c r="BCW413" s="14"/>
      <c r="BCX413" s="14"/>
      <c r="BCY413" s="228"/>
      <c r="BCZ413" s="232"/>
      <c r="BDA413" s="232"/>
      <c r="BDB413" s="232"/>
      <c r="BDC413" s="228"/>
      <c r="BDD413" s="229"/>
      <c r="BDE413" s="229"/>
      <c r="BDF413" s="229"/>
      <c r="BDG413" s="229"/>
      <c r="BDH413" s="229"/>
      <c r="BDI413" s="229"/>
      <c r="BDJ413" s="229"/>
      <c r="BDK413" s="37"/>
      <c r="BDL413" s="228"/>
      <c r="BDM413" s="12"/>
      <c r="BDN413" s="12"/>
      <c r="BDO413" s="162"/>
      <c r="BDP413" s="162"/>
      <c r="BDQ413" s="37"/>
      <c r="BDR413" s="230"/>
      <c r="BDS413" s="37"/>
      <c r="BDT413" s="37"/>
      <c r="BDU413" s="228"/>
      <c r="BDV413" s="11"/>
      <c r="BDW413" s="28"/>
      <c r="BDX413" s="231"/>
      <c r="BDY413" s="12"/>
      <c r="BDZ413" s="27"/>
      <c r="BEA413" s="37"/>
      <c r="BEB413" s="37"/>
      <c r="BEC413" s="14"/>
      <c r="BED413" s="14"/>
      <c r="BEE413" s="228"/>
      <c r="BEF413" s="232"/>
      <c r="BEG413" s="232"/>
      <c r="BEH413" s="232"/>
      <c r="BEI413" s="228"/>
      <c r="BEJ413" s="229"/>
      <c r="BEK413" s="229"/>
      <c r="BEL413" s="229"/>
      <c r="BEM413" s="229"/>
      <c r="BEN413" s="229"/>
      <c r="BEO413" s="229"/>
      <c r="BEP413" s="229"/>
      <c r="BEQ413" s="37"/>
      <c r="BER413" s="228"/>
      <c r="BES413" s="12"/>
      <c r="BET413" s="12"/>
      <c r="BEU413" s="162"/>
      <c r="BEV413" s="162"/>
      <c r="BEW413" s="37"/>
      <c r="BEX413" s="230"/>
      <c r="BEY413" s="37"/>
      <c r="BEZ413" s="37"/>
      <c r="BFA413" s="228"/>
      <c r="BFB413" s="11"/>
      <c r="BFC413" s="28"/>
      <c r="BFD413" s="231"/>
      <c r="BFE413" s="12"/>
      <c r="BFF413" s="27"/>
      <c r="BFG413" s="37"/>
      <c r="BFH413" s="37"/>
      <c r="BFI413" s="14"/>
      <c r="BFJ413" s="14"/>
      <c r="BFK413" s="228"/>
      <c r="BFL413" s="232"/>
      <c r="BFM413" s="232"/>
      <c r="BFN413" s="232"/>
      <c r="BFO413" s="228"/>
      <c r="BFP413" s="229"/>
      <c r="BFQ413" s="229"/>
      <c r="BFR413" s="229"/>
      <c r="BFS413" s="229"/>
      <c r="BFT413" s="229"/>
      <c r="BFU413" s="229"/>
      <c r="BFV413" s="229"/>
      <c r="BFW413" s="37"/>
      <c r="BFX413" s="228"/>
      <c r="BFY413" s="12"/>
      <c r="BFZ413" s="12"/>
      <c r="BGA413" s="162"/>
      <c r="BGB413" s="162"/>
      <c r="BGC413" s="37"/>
      <c r="BGD413" s="230"/>
      <c r="BGE413" s="37"/>
      <c r="BGF413" s="37"/>
      <c r="BGG413" s="228"/>
      <c r="BGH413" s="11"/>
      <c r="BGI413" s="28"/>
      <c r="BGJ413" s="231"/>
      <c r="BGK413" s="12"/>
      <c r="BGL413" s="27"/>
      <c r="BGM413" s="37"/>
      <c r="BGN413" s="37"/>
      <c r="BGO413" s="14"/>
      <c r="BGP413" s="14"/>
      <c r="BGQ413" s="228"/>
      <c r="BGR413" s="232"/>
      <c r="BGS413" s="232"/>
      <c r="BGT413" s="232"/>
      <c r="BGU413" s="228"/>
      <c r="BGV413" s="229"/>
      <c r="BGW413" s="229"/>
      <c r="BGX413" s="229"/>
      <c r="BGY413" s="229"/>
      <c r="BGZ413" s="229"/>
      <c r="BHA413" s="229"/>
      <c r="BHB413" s="229"/>
      <c r="BHC413" s="37"/>
      <c r="BHD413" s="228"/>
      <c r="BHE413" s="12"/>
      <c r="BHF413" s="12"/>
      <c r="BHG413" s="162"/>
      <c r="BHH413" s="162"/>
      <c r="BHI413" s="37"/>
      <c r="BHJ413" s="230"/>
      <c r="BHK413" s="37"/>
      <c r="BHL413" s="37"/>
      <c r="BHM413" s="228"/>
      <c r="BHN413" s="11"/>
      <c r="BHO413" s="28"/>
      <c r="BHP413" s="231"/>
      <c r="BHQ413" s="12"/>
      <c r="BHR413" s="27"/>
      <c r="BHS413" s="37"/>
      <c r="BHT413" s="37"/>
      <c r="BHU413" s="14"/>
      <c r="BHV413" s="14"/>
      <c r="BHW413" s="228"/>
      <c r="BHX413" s="232"/>
      <c r="BHY413" s="232"/>
      <c r="BHZ413" s="232"/>
      <c r="BIA413" s="228"/>
      <c r="BIB413" s="229"/>
      <c r="BIC413" s="229"/>
      <c r="BID413" s="229"/>
      <c r="BIE413" s="229"/>
      <c r="BIF413" s="229"/>
      <c r="BIG413" s="229"/>
      <c r="BIH413" s="229"/>
      <c r="BII413" s="37"/>
      <c r="BIJ413" s="228"/>
      <c r="BIK413" s="12"/>
      <c r="BIL413" s="12"/>
      <c r="BIM413" s="162"/>
      <c r="BIN413" s="162"/>
      <c r="BIO413" s="37"/>
      <c r="BIP413" s="230"/>
      <c r="BIQ413" s="37"/>
      <c r="BIR413" s="37"/>
      <c r="BIS413" s="228"/>
      <c r="BIT413" s="11"/>
      <c r="BIU413" s="28"/>
      <c r="BIV413" s="231"/>
      <c r="BIW413" s="12"/>
      <c r="BIX413" s="27"/>
      <c r="BIY413" s="37"/>
      <c r="BIZ413" s="37"/>
      <c r="BJA413" s="14"/>
      <c r="BJB413" s="14"/>
      <c r="BJC413" s="228"/>
      <c r="BJD413" s="232"/>
      <c r="BJE413" s="232"/>
      <c r="BJF413" s="232"/>
      <c r="BJG413" s="228"/>
      <c r="BJH413" s="229"/>
      <c r="BJI413" s="229"/>
      <c r="BJJ413" s="229"/>
      <c r="BJK413" s="229"/>
      <c r="BJL413" s="229"/>
      <c r="BJM413" s="229"/>
      <c r="BJN413" s="229"/>
      <c r="BJO413" s="37"/>
      <c r="BJP413" s="228"/>
      <c r="BJQ413" s="12"/>
      <c r="BJR413" s="12"/>
      <c r="BJS413" s="162"/>
      <c r="BJT413" s="162"/>
      <c r="BJU413" s="37"/>
      <c r="BJV413" s="230"/>
      <c r="BJW413" s="37"/>
      <c r="BJX413" s="37"/>
      <c r="BJY413" s="228"/>
      <c r="BJZ413" s="11"/>
      <c r="BKA413" s="28"/>
      <c r="BKB413" s="231"/>
      <c r="BKC413" s="12"/>
      <c r="BKD413" s="27"/>
      <c r="BKE413" s="37"/>
      <c r="BKF413" s="37"/>
      <c r="BKG413" s="14"/>
      <c r="BKH413" s="14"/>
      <c r="BKI413" s="228"/>
      <c r="BKJ413" s="232"/>
      <c r="BKK413" s="232"/>
      <c r="BKL413" s="232"/>
      <c r="BKM413" s="228"/>
      <c r="BKN413" s="229"/>
      <c r="BKO413" s="229"/>
      <c r="BKP413" s="229"/>
      <c r="BKQ413" s="229"/>
      <c r="BKR413" s="229"/>
      <c r="BKS413" s="229"/>
      <c r="BKT413" s="229"/>
      <c r="BKU413" s="37"/>
      <c r="BKV413" s="228"/>
      <c r="BKW413" s="12"/>
      <c r="BKX413" s="12"/>
      <c r="BKY413" s="162"/>
      <c r="BKZ413" s="162"/>
      <c r="BLA413" s="37"/>
      <c r="BLB413" s="230"/>
      <c r="BLC413" s="37"/>
      <c r="BLD413" s="37"/>
      <c r="BLE413" s="228"/>
      <c r="BLF413" s="11"/>
      <c r="BLG413" s="28"/>
      <c r="BLH413" s="231"/>
      <c r="BLI413" s="12"/>
      <c r="BLJ413" s="27"/>
      <c r="BLK413" s="37"/>
      <c r="BLL413" s="37"/>
      <c r="BLM413" s="14"/>
      <c r="BLN413" s="14"/>
      <c r="BLO413" s="228"/>
      <c r="BLP413" s="232"/>
      <c r="BLQ413" s="232"/>
      <c r="BLR413" s="232"/>
      <c r="BLS413" s="228"/>
      <c r="BLT413" s="229"/>
      <c r="BLU413" s="229"/>
      <c r="BLV413" s="229"/>
      <c r="BLW413" s="229"/>
      <c r="BLX413" s="229"/>
      <c r="BLY413" s="229"/>
      <c r="BLZ413" s="229"/>
      <c r="BMA413" s="37"/>
      <c r="BMB413" s="228"/>
      <c r="BMC413" s="12"/>
      <c r="BMD413" s="12"/>
      <c r="BME413" s="162"/>
      <c r="BMF413" s="162"/>
      <c r="BMG413" s="37"/>
      <c r="BMH413" s="230"/>
      <c r="BMI413" s="37"/>
      <c r="BMJ413" s="37"/>
      <c r="BMK413" s="228"/>
      <c r="BML413" s="11"/>
      <c r="BMM413" s="28"/>
      <c r="BMN413" s="231"/>
      <c r="BMO413" s="12"/>
      <c r="BMP413" s="27"/>
      <c r="BMQ413" s="37"/>
      <c r="BMR413" s="37"/>
      <c r="BMS413" s="14"/>
      <c r="BMT413" s="14"/>
      <c r="BMU413" s="228"/>
      <c r="BMV413" s="232"/>
      <c r="BMW413" s="232"/>
      <c r="BMX413" s="232"/>
      <c r="BMY413" s="228"/>
      <c r="BMZ413" s="229"/>
      <c r="BNA413" s="229"/>
      <c r="BNB413" s="229"/>
      <c r="BNC413" s="229"/>
      <c r="BND413" s="229"/>
      <c r="BNE413" s="229"/>
      <c r="BNF413" s="229"/>
      <c r="BNG413" s="37"/>
      <c r="BNH413" s="228"/>
      <c r="BNI413" s="12"/>
      <c r="BNJ413" s="12"/>
      <c r="BNK413" s="162"/>
      <c r="BNL413" s="162"/>
      <c r="BNM413" s="37"/>
      <c r="BNN413" s="230"/>
      <c r="BNO413" s="37"/>
      <c r="BNP413" s="37"/>
      <c r="BNQ413" s="228"/>
      <c r="BNR413" s="11"/>
      <c r="BNS413" s="28"/>
      <c r="BNT413" s="231"/>
      <c r="BNU413" s="12"/>
      <c r="BNV413" s="27"/>
      <c r="BNW413" s="37"/>
      <c r="BNX413" s="37"/>
      <c r="BNY413" s="14"/>
      <c r="BNZ413" s="14"/>
      <c r="BOA413" s="228"/>
      <c r="BOB413" s="232"/>
      <c r="BOC413" s="232"/>
      <c r="BOD413" s="232"/>
      <c r="BOE413" s="228"/>
      <c r="BOF413" s="229"/>
      <c r="BOG413" s="229"/>
      <c r="BOH413" s="229"/>
      <c r="BOI413" s="229"/>
      <c r="BOJ413" s="229"/>
      <c r="BOK413" s="229"/>
      <c r="BOL413" s="229"/>
      <c r="BOM413" s="37"/>
      <c r="BON413" s="228"/>
      <c r="BOO413" s="12"/>
      <c r="BOP413" s="12"/>
      <c r="BOQ413" s="162"/>
      <c r="BOR413" s="162"/>
      <c r="BOS413" s="37"/>
      <c r="BOT413" s="230"/>
      <c r="BOU413" s="37"/>
      <c r="BOV413" s="37"/>
      <c r="BOW413" s="228"/>
      <c r="BOX413" s="11"/>
      <c r="BOY413" s="28"/>
      <c r="BOZ413" s="231"/>
      <c r="BPA413" s="12"/>
      <c r="BPB413" s="27"/>
      <c r="BPC413" s="37"/>
      <c r="BPD413" s="37"/>
      <c r="BPE413" s="14"/>
      <c r="BPF413" s="14"/>
      <c r="BPG413" s="228"/>
      <c r="BPH413" s="232"/>
      <c r="BPI413" s="232"/>
      <c r="BPJ413" s="232"/>
      <c r="BPK413" s="228"/>
      <c r="BPL413" s="229"/>
      <c r="BPM413" s="229"/>
      <c r="BPN413" s="229"/>
      <c r="BPO413" s="229"/>
      <c r="BPP413" s="229"/>
      <c r="BPQ413" s="229"/>
      <c r="BPR413" s="229"/>
      <c r="BPS413" s="37"/>
      <c r="BPT413" s="228"/>
      <c r="BPU413" s="12"/>
      <c r="BPV413" s="12"/>
      <c r="BPW413" s="162"/>
      <c r="BPX413" s="162"/>
      <c r="BPY413" s="37"/>
      <c r="BPZ413" s="230"/>
      <c r="BQA413" s="37"/>
      <c r="BQB413" s="37"/>
      <c r="BQC413" s="228"/>
      <c r="BQD413" s="11"/>
      <c r="BQE413" s="28"/>
      <c r="BQF413" s="231"/>
      <c r="BQG413" s="12"/>
      <c r="BQH413" s="27"/>
      <c r="BQI413" s="37"/>
      <c r="BQJ413" s="37"/>
      <c r="BQK413" s="14"/>
      <c r="BQL413" s="14"/>
      <c r="BQM413" s="228"/>
      <c r="BQN413" s="232"/>
      <c r="BQO413" s="232"/>
      <c r="BQP413" s="232"/>
      <c r="BQQ413" s="228"/>
      <c r="BQR413" s="229"/>
      <c r="BQS413" s="229"/>
      <c r="BQT413" s="229"/>
      <c r="BQU413" s="229"/>
      <c r="BQV413" s="229"/>
      <c r="BQW413" s="229"/>
      <c r="BQX413" s="229"/>
      <c r="BQY413" s="37"/>
      <c r="BQZ413" s="228"/>
      <c r="BRA413" s="12"/>
      <c r="BRB413" s="12"/>
      <c r="BRC413" s="162"/>
      <c r="BRD413" s="162"/>
      <c r="BRE413" s="37"/>
      <c r="BRF413" s="230"/>
      <c r="BRG413" s="37"/>
      <c r="BRH413" s="37"/>
      <c r="BRI413" s="228"/>
      <c r="BRJ413" s="11"/>
      <c r="BRK413" s="28"/>
      <c r="BRL413" s="231"/>
      <c r="BRM413" s="12"/>
      <c r="BRN413" s="27"/>
      <c r="BRO413" s="37"/>
      <c r="BRP413" s="37"/>
      <c r="BRQ413" s="14"/>
      <c r="BRR413" s="14"/>
      <c r="BRS413" s="228"/>
      <c r="BRT413" s="232"/>
      <c r="BRU413" s="232"/>
      <c r="BRV413" s="232"/>
      <c r="BRW413" s="228"/>
      <c r="BRX413" s="229"/>
      <c r="BRY413" s="229"/>
      <c r="BRZ413" s="229"/>
      <c r="BSA413" s="229"/>
      <c r="BSB413" s="229"/>
      <c r="BSC413" s="229"/>
      <c r="BSD413" s="229"/>
      <c r="BSE413" s="37"/>
      <c r="BSF413" s="228"/>
      <c r="BSG413" s="12"/>
      <c r="BSH413" s="12"/>
      <c r="BSI413" s="162"/>
      <c r="BSJ413" s="162"/>
      <c r="BSK413" s="37"/>
      <c r="BSL413" s="230"/>
      <c r="BSM413" s="37"/>
      <c r="BSN413" s="37"/>
      <c r="BSO413" s="228"/>
      <c r="BSP413" s="11"/>
      <c r="BSQ413" s="28"/>
      <c r="BSR413" s="231"/>
      <c r="BSS413" s="12"/>
      <c r="BST413" s="27"/>
      <c r="BSU413" s="37"/>
      <c r="BSV413" s="37"/>
      <c r="BSW413" s="14"/>
      <c r="BSX413" s="14"/>
      <c r="BSY413" s="228"/>
      <c r="BSZ413" s="232"/>
      <c r="BTA413" s="232"/>
      <c r="BTB413" s="232"/>
      <c r="BTC413" s="228"/>
      <c r="BTD413" s="229"/>
      <c r="BTE413" s="229"/>
      <c r="BTF413" s="229"/>
      <c r="BTG413" s="229"/>
      <c r="BTH413" s="229"/>
      <c r="BTI413" s="229"/>
      <c r="BTJ413" s="229"/>
      <c r="BTK413" s="37"/>
      <c r="BTL413" s="228"/>
      <c r="BTM413" s="12"/>
      <c r="BTN413" s="12"/>
      <c r="BTO413" s="162"/>
      <c r="BTP413" s="162"/>
      <c r="BTQ413" s="37"/>
      <c r="BTR413" s="230"/>
      <c r="BTS413" s="37"/>
      <c r="BTT413" s="37"/>
      <c r="BTU413" s="228"/>
      <c r="BTV413" s="11"/>
      <c r="BTW413" s="28"/>
      <c r="BTX413" s="231"/>
      <c r="BTY413" s="12"/>
      <c r="BTZ413" s="27"/>
      <c r="BUA413" s="37"/>
      <c r="BUB413" s="37"/>
      <c r="BUC413" s="14"/>
      <c r="BUD413" s="14"/>
      <c r="BUE413" s="228"/>
      <c r="BUF413" s="232"/>
      <c r="BUG413" s="232"/>
      <c r="BUH413" s="232"/>
      <c r="BUI413" s="228"/>
      <c r="BUJ413" s="229"/>
      <c r="BUK413" s="229"/>
      <c r="BUL413" s="229"/>
      <c r="BUM413" s="229"/>
      <c r="BUN413" s="229"/>
      <c r="BUO413" s="229"/>
      <c r="BUP413" s="229"/>
      <c r="BUQ413" s="37"/>
      <c r="BUR413" s="228"/>
      <c r="BUS413" s="12"/>
      <c r="BUT413" s="12"/>
      <c r="BUU413" s="162"/>
      <c r="BUV413" s="162"/>
      <c r="BUW413" s="37"/>
      <c r="BUX413" s="230"/>
      <c r="BUY413" s="37"/>
      <c r="BUZ413" s="37"/>
      <c r="BVA413" s="228"/>
      <c r="BVB413" s="11"/>
      <c r="BVC413" s="28"/>
      <c r="BVD413" s="231"/>
      <c r="BVE413" s="12"/>
      <c r="BVF413" s="27"/>
      <c r="BVG413" s="37"/>
      <c r="BVH413" s="37"/>
      <c r="BVI413" s="14"/>
      <c r="BVJ413" s="14"/>
      <c r="BVK413" s="228"/>
      <c r="BVL413" s="232"/>
      <c r="BVM413" s="232"/>
      <c r="BVN413" s="232"/>
      <c r="BVO413" s="228"/>
      <c r="BVP413" s="229"/>
      <c r="BVQ413" s="229"/>
      <c r="BVR413" s="229"/>
      <c r="BVS413" s="229"/>
      <c r="BVT413" s="229"/>
      <c r="BVU413" s="229"/>
      <c r="BVV413" s="229"/>
      <c r="BVW413" s="37"/>
      <c r="BVX413" s="228"/>
      <c r="BVY413" s="12"/>
      <c r="BVZ413" s="12"/>
      <c r="BWA413" s="162"/>
      <c r="BWB413" s="162"/>
      <c r="BWC413" s="37"/>
      <c r="BWD413" s="230"/>
      <c r="BWE413" s="37"/>
      <c r="BWF413" s="37"/>
      <c r="BWG413" s="228"/>
      <c r="BWH413" s="11"/>
      <c r="BWI413" s="28"/>
      <c r="BWJ413" s="231"/>
      <c r="BWK413" s="12"/>
      <c r="BWL413" s="27"/>
      <c r="BWM413" s="37"/>
      <c r="BWN413" s="37"/>
      <c r="BWO413" s="14"/>
      <c r="BWP413" s="14"/>
      <c r="BWQ413" s="228"/>
      <c r="BWR413" s="232"/>
      <c r="BWS413" s="232"/>
      <c r="BWT413" s="232"/>
      <c r="BWU413" s="228"/>
      <c r="BWV413" s="229"/>
      <c r="BWW413" s="229"/>
      <c r="BWX413" s="229"/>
      <c r="BWY413" s="229"/>
      <c r="BWZ413" s="229"/>
      <c r="BXA413" s="229"/>
      <c r="BXB413" s="229"/>
      <c r="BXC413" s="37"/>
      <c r="BXD413" s="228"/>
      <c r="BXE413" s="12"/>
      <c r="BXF413" s="12"/>
      <c r="BXG413" s="162"/>
      <c r="BXH413" s="162"/>
      <c r="BXI413" s="37"/>
      <c r="BXJ413" s="230"/>
      <c r="BXK413" s="37"/>
      <c r="BXL413" s="37"/>
      <c r="BXM413" s="228"/>
      <c r="BXN413" s="11"/>
      <c r="BXO413" s="28"/>
      <c r="BXP413" s="231"/>
      <c r="BXQ413" s="12"/>
      <c r="BXR413" s="27"/>
      <c r="BXS413" s="37"/>
      <c r="BXT413" s="37"/>
      <c r="BXU413" s="14"/>
      <c r="BXV413" s="14"/>
      <c r="BXW413" s="228"/>
      <c r="BXX413" s="232"/>
      <c r="BXY413" s="232"/>
      <c r="BXZ413" s="232"/>
      <c r="BYA413" s="228"/>
      <c r="BYB413" s="229"/>
      <c r="BYC413" s="229"/>
      <c r="BYD413" s="229"/>
      <c r="BYE413" s="229"/>
      <c r="BYF413" s="229"/>
      <c r="BYG413" s="229"/>
      <c r="BYH413" s="229"/>
      <c r="BYI413" s="37"/>
      <c r="BYJ413" s="228"/>
      <c r="BYK413" s="12"/>
      <c r="BYL413" s="12"/>
      <c r="BYM413" s="162"/>
      <c r="BYN413" s="162"/>
      <c r="BYO413" s="37"/>
      <c r="BYP413" s="230"/>
      <c r="BYQ413" s="37"/>
      <c r="BYR413" s="37"/>
      <c r="BYS413" s="228"/>
      <c r="BYT413" s="11"/>
      <c r="BYU413" s="28"/>
      <c r="BYV413" s="231"/>
      <c r="BYW413" s="12"/>
      <c r="BYX413" s="27"/>
      <c r="BYY413" s="37"/>
      <c r="BYZ413" s="37"/>
      <c r="BZA413" s="14"/>
      <c r="BZB413" s="14"/>
      <c r="BZC413" s="228"/>
      <c r="BZD413" s="232"/>
      <c r="BZE413" s="232"/>
      <c r="BZF413" s="232"/>
      <c r="BZG413" s="228"/>
      <c r="BZH413" s="229"/>
      <c r="BZI413" s="229"/>
      <c r="BZJ413" s="229"/>
      <c r="BZK413" s="229"/>
      <c r="BZL413" s="229"/>
      <c r="BZM413" s="229"/>
      <c r="BZN413" s="229"/>
      <c r="BZO413" s="37"/>
      <c r="BZP413" s="228"/>
      <c r="BZQ413" s="12"/>
      <c r="BZR413" s="12"/>
      <c r="BZS413" s="162"/>
      <c r="BZT413" s="162"/>
      <c r="BZU413" s="37"/>
      <c r="BZV413" s="230"/>
      <c r="BZW413" s="37"/>
      <c r="BZX413" s="37"/>
      <c r="BZY413" s="228"/>
      <c r="BZZ413" s="11"/>
      <c r="CAA413" s="28"/>
      <c r="CAB413" s="231"/>
      <c r="CAC413" s="12"/>
      <c r="CAD413" s="27"/>
      <c r="CAE413" s="37"/>
      <c r="CAF413" s="37"/>
      <c r="CAG413" s="14"/>
      <c r="CAH413" s="14"/>
      <c r="CAI413" s="228"/>
      <c r="CAJ413" s="232"/>
      <c r="CAK413" s="232"/>
      <c r="CAL413" s="232"/>
      <c r="CAM413" s="228"/>
      <c r="CAN413" s="229"/>
      <c r="CAO413" s="229"/>
      <c r="CAP413" s="229"/>
      <c r="CAQ413" s="229"/>
      <c r="CAR413" s="229"/>
      <c r="CAS413" s="229"/>
      <c r="CAT413" s="229"/>
      <c r="CAU413" s="37"/>
      <c r="CAV413" s="228"/>
      <c r="CAW413" s="12"/>
      <c r="CAX413" s="12"/>
      <c r="CAY413" s="162"/>
      <c r="CAZ413" s="162"/>
      <c r="CBA413" s="37"/>
      <c r="CBB413" s="230"/>
      <c r="CBC413" s="37"/>
      <c r="CBD413" s="37"/>
      <c r="CBE413" s="228"/>
      <c r="CBF413" s="11"/>
      <c r="CBG413" s="28"/>
      <c r="CBH413" s="231"/>
      <c r="CBI413" s="12"/>
      <c r="CBJ413" s="27"/>
      <c r="CBK413" s="37"/>
      <c r="CBL413" s="37"/>
      <c r="CBM413" s="14"/>
      <c r="CBN413" s="14"/>
      <c r="CBO413" s="228"/>
      <c r="CBP413" s="232"/>
      <c r="CBQ413" s="232"/>
      <c r="CBR413" s="232"/>
      <c r="CBS413" s="228"/>
      <c r="CBT413" s="229"/>
      <c r="CBU413" s="229"/>
      <c r="CBV413" s="229"/>
      <c r="CBW413" s="229"/>
      <c r="CBX413" s="229"/>
      <c r="CBY413" s="229"/>
      <c r="CBZ413" s="229"/>
      <c r="CCA413" s="37"/>
      <c r="CCB413" s="228"/>
      <c r="CCC413" s="12"/>
      <c r="CCD413" s="12"/>
      <c r="CCE413" s="162"/>
      <c r="CCF413" s="162"/>
      <c r="CCG413" s="37"/>
      <c r="CCH413" s="230"/>
      <c r="CCI413" s="37"/>
      <c r="CCJ413" s="37"/>
      <c r="CCK413" s="228"/>
      <c r="CCL413" s="11"/>
      <c r="CCM413" s="28"/>
      <c r="CCN413" s="231"/>
      <c r="CCO413" s="12"/>
      <c r="CCP413" s="27"/>
      <c r="CCQ413" s="37"/>
      <c r="CCR413" s="37"/>
      <c r="CCS413" s="14"/>
      <c r="CCT413" s="14"/>
      <c r="CCU413" s="228"/>
      <c r="CCV413" s="232"/>
      <c r="CCW413" s="232"/>
      <c r="CCX413" s="232"/>
      <c r="CCY413" s="228"/>
      <c r="CCZ413" s="229"/>
      <c r="CDA413" s="229"/>
      <c r="CDB413" s="229"/>
      <c r="CDC413" s="229"/>
      <c r="CDD413" s="229"/>
      <c r="CDE413" s="229"/>
      <c r="CDF413" s="229"/>
      <c r="CDG413" s="37"/>
      <c r="CDH413" s="228"/>
      <c r="CDI413" s="12"/>
      <c r="CDJ413" s="12"/>
      <c r="CDK413" s="162"/>
      <c r="CDL413" s="162"/>
      <c r="CDM413" s="37"/>
      <c r="CDN413" s="230"/>
      <c r="CDO413" s="37"/>
      <c r="CDP413" s="37"/>
      <c r="CDQ413" s="228"/>
      <c r="CDR413" s="11"/>
      <c r="CDS413" s="28"/>
      <c r="CDT413" s="231"/>
      <c r="CDU413" s="12"/>
      <c r="CDV413" s="27"/>
      <c r="CDW413" s="37"/>
      <c r="CDX413" s="37"/>
      <c r="CDY413" s="14"/>
      <c r="CDZ413" s="14"/>
      <c r="CEA413" s="228"/>
      <c r="CEB413" s="232"/>
      <c r="CEC413" s="232"/>
      <c r="CED413" s="232"/>
      <c r="CEE413" s="228"/>
      <c r="CEF413" s="229"/>
      <c r="CEG413" s="229"/>
      <c r="CEH413" s="229"/>
      <c r="CEI413" s="229"/>
      <c r="CEJ413" s="229"/>
      <c r="CEK413" s="229"/>
      <c r="CEL413" s="229"/>
      <c r="CEM413" s="37"/>
      <c r="CEN413" s="228"/>
      <c r="CEO413" s="12"/>
      <c r="CEP413" s="12"/>
      <c r="CEQ413" s="162"/>
      <c r="CER413" s="162"/>
      <c r="CES413" s="37"/>
      <c r="CET413" s="230"/>
      <c r="CEU413" s="37"/>
      <c r="CEV413" s="37"/>
      <c r="CEW413" s="228"/>
      <c r="CEX413" s="11"/>
      <c r="CEY413" s="28"/>
      <c r="CEZ413" s="231"/>
      <c r="CFA413" s="12"/>
      <c r="CFB413" s="27"/>
      <c r="CFC413" s="37"/>
      <c r="CFD413" s="37"/>
      <c r="CFE413" s="14"/>
      <c r="CFF413" s="14"/>
      <c r="CFG413" s="228"/>
      <c r="CFH413" s="232"/>
      <c r="CFI413" s="232"/>
      <c r="CFJ413" s="232"/>
      <c r="CFK413" s="228"/>
      <c r="CFL413" s="229"/>
      <c r="CFM413" s="229"/>
      <c r="CFN413" s="229"/>
      <c r="CFO413" s="229"/>
      <c r="CFP413" s="229"/>
      <c r="CFQ413" s="229"/>
      <c r="CFR413" s="229"/>
      <c r="CFS413" s="37"/>
      <c r="CFT413" s="228"/>
      <c r="CFU413" s="12"/>
      <c r="CFV413" s="12"/>
      <c r="CFW413" s="162"/>
      <c r="CFX413" s="162"/>
      <c r="CFY413" s="37"/>
      <c r="CFZ413" s="230"/>
      <c r="CGA413" s="37"/>
      <c r="CGB413" s="37"/>
      <c r="CGC413" s="228"/>
      <c r="CGD413" s="11"/>
      <c r="CGE413" s="28"/>
      <c r="CGF413" s="231"/>
      <c r="CGG413" s="12"/>
      <c r="CGH413" s="27"/>
      <c r="CGI413" s="37"/>
      <c r="CGJ413" s="37"/>
      <c r="CGK413" s="14"/>
      <c r="CGL413" s="14"/>
      <c r="CGM413" s="228"/>
      <c r="CGN413" s="232"/>
      <c r="CGO413" s="232"/>
      <c r="CGP413" s="232"/>
      <c r="CGQ413" s="228"/>
      <c r="CGR413" s="229"/>
      <c r="CGS413" s="229"/>
      <c r="CGT413" s="229"/>
      <c r="CGU413" s="229"/>
      <c r="CGV413" s="229"/>
      <c r="CGW413" s="229"/>
      <c r="CGX413" s="229"/>
      <c r="CGY413" s="37"/>
      <c r="CGZ413" s="228"/>
      <c r="CHA413" s="12"/>
      <c r="CHB413" s="12"/>
      <c r="CHC413" s="162"/>
      <c r="CHD413" s="162"/>
      <c r="CHE413" s="37"/>
      <c r="CHF413" s="230"/>
      <c r="CHG413" s="37"/>
      <c r="CHH413" s="37"/>
      <c r="CHI413" s="228"/>
      <c r="CHJ413" s="11"/>
      <c r="CHK413" s="28"/>
      <c r="CHL413" s="231"/>
      <c r="CHM413" s="12"/>
      <c r="CHN413" s="27"/>
      <c r="CHO413" s="37"/>
      <c r="CHP413" s="37"/>
      <c r="CHQ413" s="14"/>
      <c r="CHR413" s="14"/>
      <c r="CHS413" s="228"/>
      <c r="CHT413" s="232"/>
      <c r="CHU413" s="232"/>
      <c r="CHV413" s="232"/>
      <c r="CHW413" s="228"/>
      <c r="CHX413" s="229"/>
      <c r="CHY413" s="229"/>
      <c r="CHZ413" s="229"/>
      <c r="CIA413" s="229"/>
      <c r="CIB413" s="229"/>
      <c r="CIC413" s="229"/>
      <c r="CID413" s="229"/>
      <c r="CIE413" s="37"/>
      <c r="CIF413" s="228"/>
      <c r="CIG413" s="12"/>
      <c r="CIH413" s="12"/>
      <c r="CII413" s="162"/>
      <c r="CIJ413" s="162"/>
      <c r="CIK413" s="37"/>
      <c r="CIL413" s="230"/>
      <c r="CIM413" s="37"/>
      <c r="CIN413" s="37"/>
      <c r="CIO413" s="228"/>
      <c r="CIP413" s="11"/>
      <c r="CIQ413" s="28"/>
      <c r="CIR413" s="231"/>
      <c r="CIS413" s="12"/>
      <c r="CIT413" s="27"/>
      <c r="CIU413" s="37"/>
      <c r="CIV413" s="37"/>
      <c r="CIW413" s="14"/>
      <c r="CIX413" s="14"/>
      <c r="CIY413" s="228"/>
      <c r="CIZ413" s="232"/>
      <c r="CJA413" s="232"/>
      <c r="CJB413" s="232"/>
      <c r="CJC413" s="228"/>
      <c r="CJD413" s="229"/>
      <c r="CJE413" s="229"/>
      <c r="CJF413" s="229"/>
      <c r="CJG413" s="229"/>
      <c r="CJH413" s="229"/>
      <c r="CJI413" s="229"/>
      <c r="CJJ413" s="229"/>
      <c r="CJK413" s="37"/>
      <c r="CJL413" s="228"/>
      <c r="CJM413" s="12"/>
      <c r="CJN413" s="12"/>
      <c r="CJO413" s="162"/>
      <c r="CJP413" s="162"/>
      <c r="CJQ413" s="37"/>
      <c r="CJR413" s="230"/>
      <c r="CJS413" s="37"/>
      <c r="CJT413" s="37"/>
      <c r="CJU413" s="228"/>
      <c r="CJV413" s="11"/>
      <c r="CJW413" s="28"/>
      <c r="CJX413" s="231"/>
      <c r="CJY413" s="12"/>
      <c r="CJZ413" s="27"/>
      <c r="CKA413" s="37"/>
      <c r="CKB413" s="37"/>
      <c r="CKC413" s="14"/>
      <c r="CKD413" s="14"/>
      <c r="CKE413" s="228"/>
      <c r="CKF413" s="232"/>
      <c r="CKG413" s="232"/>
      <c r="CKH413" s="232"/>
      <c r="CKI413" s="228"/>
      <c r="CKJ413" s="229"/>
      <c r="CKK413" s="229"/>
      <c r="CKL413" s="229"/>
      <c r="CKM413" s="229"/>
      <c r="CKN413" s="229"/>
      <c r="CKO413" s="229"/>
      <c r="CKP413" s="229"/>
      <c r="CKQ413" s="37"/>
      <c r="CKR413" s="228"/>
      <c r="CKS413" s="12"/>
      <c r="CKT413" s="12"/>
      <c r="CKU413" s="162"/>
      <c r="CKV413" s="162"/>
      <c r="CKW413" s="37"/>
      <c r="CKX413" s="230"/>
      <c r="CKY413" s="37"/>
      <c r="CKZ413" s="37"/>
      <c r="CLA413" s="228"/>
      <c r="CLB413" s="11"/>
      <c r="CLC413" s="28"/>
      <c r="CLD413" s="231"/>
      <c r="CLE413" s="12"/>
      <c r="CLF413" s="27"/>
      <c r="CLG413" s="37"/>
      <c r="CLH413" s="37"/>
      <c r="CLI413" s="14"/>
      <c r="CLJ413" s="14"/>
      <c r="CLK413" s="228"/>
      <c r="CLL413" s="232"/>
      <c r="CLM413" s="232"/>
      <c r="CLN413" s="232"/>
      <c r="CLO413" s="228"/>
      <c r="CLP413" s="229"/>
      <c r="CLQ413" s="229"/>
      <c r="CLR413" s="229"/>
      <c r="CLS413" s="229"/>
      <c r="CLT413" s="229"/>
      <c r="CLU413" s="229"/>
      <c r="CLV413" s="229"/>
      <c r="CLW413" s="37"/>
      <c r="CLX413" s="228"/>
      <c r="CLY413" s="12"/>
      <c r="CLZ413" s="12"/>
      <c r="CMA413" s="162"/>
      <c r="CMB413" s="162"/>
      <c r="CMC413" s="37"/>
      <c r="CMD413" s="230"/>
      <c r="CME413" s="37"/>
      <c r="CMF413" s="37"/>
      <c r="CMG413" s="228"/>
      <c r="CMH413" s="11"/>
      <c r="CMI413" s="28"/>
      <c r="CMJ413" s="231"/>
      <c r="CMK413" s="12"/>
      <c r="CML413" s="27"/>
      <c r="CMM413" s="37"/>
      <c r="CMN413" s="37"/>
      <c r="CMO413" s="14"/>
      <c r="CMP413" s="14"/>
      <c r="CMQ413" s="228"/>
      <c r="CMR413" s="232"/>
      <c r="CMS413" s="232"/>
      <c r="CMT413" s="232"/>
      <c r="CMU413" s="228"/>
      <c r="CMV413" s="229"/>
      <c r="CMW413" s="229"/>
      <c r="CMX413" s="229"/>
      <c r="CMY413" s="229"/>
      <c r="CMZ413" s="229"/>
      <c r="CNA413" s="229"/>
      <c r="CNB413" s="229"/>
      <c r="CNC413" s="37"/>
      <c r="CND413" s="228"/>
      <c r="CNE413" s="12"/>
      <c r="CNF413" s="12"/>
      <c r="CNG413" s="162"/>
      <c r="CNH413" s="162"/>
      <c r="CNI413" s="37"/>
      <c r="CNJ413" s="230"/>
      <c r="CNK413" s="37"/>
      <c r="CNL413" s="37"/>
      <c r="CNM413" s="228"/>
      <c r="CNN413" s="11"/>
      <c r="CNO413" s="28"/>
      <c r="CNP413" s="231"/>
      <c r="CNQ413" s="12"/>
      <c r="CNR413" s="27"/>
      <c r="CNS413" s="37"/>
      <c r="CNT413" s="37"/>
      <c r="CNU413" s="14"/>
      <c r="CNV413" s="14"/>
      <c r="CNW413" s="228"/>
      <c r="CNX413" s="232"/>
      <c r="CNY413" s="232"/>
      <c r="CNZ413" s="232"/>
      <c r="COA413" s="228"/>
      <c r="COB413" s="229"/>
      <c r="COC413" s="229"/>
      <c r="COD413" s="229"/>
      <c r="COE413" s="229"/>
      <c r="COF413" s="229"/>
      <c r="COG413" s="229"/>
      <c r="COH413" s="229"/>
      <c r="COI413" s="37"/>
      <c r="COJ413" s="228"/>
      <c r="COK413" s="12"/>
      <c r="COL413" s="12"/>
      <c r="COM413" s="162"/>
      <c r="CON413" s="162"/>
      <c r="COO413" s="37"/>
      <c r="COP413" s="230"/>
      <c r="COQ413" s="37"/>
      <c r="COR413" s="37"/>
      <c r="COS413" s="228"/>
      <c r="COT413" s="11"/>
      <c r="COU413" s="28"/>
      <c r="COV413" s="231"/>
      <c r="COW413" s="12"/>
      <c r="COX413" s="27"/>
      <c r="COY413" s="37"/>
      <c r="COZ413" s="37"/>
      <c r="CPA413" s="14"/>
      <c r="CPB413" s="14"/>
      <c r="CPC413" s="228"/>
      <c r="CPD413" s="232"/>
      <c r="CPE413" s="232"/>
      <c r="CPF413" s="232"/>
      <c r="CPG413" s="228"/>
      <c r="CPH413" s="229"/>
      <c r="CPI413" s="229"/>
      <c r="CPJ413" s="229"/>
      <c r="CPK413" s="229"/>
      <c r="CPL413" s="229"/>
      <c r="CPM413" s="229"/>
      <c r="CPN413" s="229"/>
      <c r="CPO413" s="37"/>
      <c r="CPP413" s="228"/>
      <c r="CPQ413" s="12"/>
      <c r="CPR413" s="12"/>
      <c r="CPS413" s="162"/>
      <c r="CPT413" s="162"/>
      <c r="CPU413" s="37"/>
      <c r="CPV413" s="230"/>
      <c r="CPW413" s="37"/>
      <c r="CPX413" s="37"/>
      <c r="CPY413" s="228"/>
      <c r="CPZ413" s="11"/>
      <c r="CQA413" s="28"/>
      <c r="CQB413" s="231"/>
      <c r="CQC413" s="12"/>
      <c r="CQD413" s="27"/>
      <c r="CQE413" s="37"/>
      <c r="CQF413" s="37"/>
      <c r="CQG413" s="14"/>
      <c r="CQH413" s="14"/>
      <c r="CQI413" s="228"/>
      <c r="CQJ413" s="232"/>
      <c r="CQK413" s="232"/>
      <c r="CQL413" s="232"/>
      <c r="CQM413" s="228"/>
      <c r="CQN413" s="229"/>
      <c r="CQO413" s="229"/>
      <c r="CQP413" s="229"/>
      <c r="CQQ413" s="229"/>
      <c r="CQR413" s="229"/>
      <c r="CQS413" s="229"/>
      <c r="CQT413" s="229"/>
      <c r="CQU413" s="37"/>
      <c r="CQV413" s="228"/>
      <c r="CQW413" s="12"/>
      <c r="CQX413" s="12"/>
      <c r="CQY413" s="162"/>
      <c r="CQZ413" s="162"/>
      <c r="CRA413" s="37"/>
      <c r="CRB413" s="230"/>
      <c r="CRC413" s="37"/>
      <c r="CRD413" s="37"/>
      <c r="CRE413" s="228"/>
      <c r="CRF413" s="11"/>
      <c r="CRG413" s="28"/>
      <c r="CRH413" s="231"/>
      <c r="CRI413" s="12"/>
      <c r="CRJ413" s="27"/>
      <c r="CRK413" s="37"/>
      <c r="CRL413" s="37"/>
      <c r="CRM413" s="14"/>
      <c r="CRN413" s="14"/>
      <c r="CRO413" s="228"/>
      <c r="CRP413" s="232"/>
      <c r="CRQ413" s="232"/>
      <c r="CRR413" s="232"/>
      <c r="CRS413" s="228"/>
      <c r="CRT413" s="229"/>
      <c r="CRU413" s="229"/>
      <c r="CRV413" s="229"/>
      <c r="CRW413" s="229"/>
      <c r="CRX413" s="229"/>
      <c r="CRY413" s="229"/>
      <c r="CRZ413" s="229"/>
      <c r="CSA413" s="37"/>
      <c r="CSB413" s="228"/>
      <c r="CSC413" s="12"/>
      <c r="CSD413" s="12"/>
      <c r="CSE413" s="162"/>
      <c r="CSF413" s="162"/>
      <c r="CSG413" s="37"/>
      <c r="CSH413" s="230"/>
      <c r="CSI413" s="37"/>
      <c r="CSJ413" s="37"/>
      <c r="CSK413" s="228"/>
      <c r="CSL413" s="11"/>
      <c r="CSM413" s="28"/>
      <c r="CSN413" s="231"/>
      <c r="CSO413" s="12"/>
      <c r="CSP413" s="27"/>
      <c r="CSQ413" s="37"/>
      <c r="CSR413" s="37"/>
      <c r="CSS413" s="14"/>
      <c r="CST413" s="14"/>
      <c r="CSU413" s="228"/>
      <c r="CSV413" s="232"/>
      <c r="CSW413" s="232"/>
      <c r="CSX413" s="232"/>
      <c r="CSY413" s="228"/>
      <c r="CSZ413" s="229"/>
      <c r="CTA413" s="229"/>
      <c r="CTB413" s="229"/>
      <c r="CTC413" s="229"/>
      <c r="CTD413" s="229"/>
      <c r="CTE413" s="229"/>
      <c r="CTF413" s="229"/>
      <c r="CTG413" s="37"/>
      <c r="CTH413" s="228"/>
      <c r="CTI413" s="12"/>
      <c r="CTJ413" s="12"/>
      <c r="CTK413" s="162"/>
      <c r="CTL413" s="162"/>
      <c r="CTM413" s="37"/>
      <c r="CTN413" s="230"/>
      <c r="CTO413" s="37"/>
      <c r="CTP413" s="37"/>
      <c r="CTQ413" s="228"/>
      <c r="CTR413" s="11"/>
      <c r="CTS413" s="28"/>
      <c r="CTT413" s="231"/>
      <c r="CTU413" s="12"/>
      <c r="CTV413" s="27"/>
      <c r="CTW413" s="37"/>
      <c r="CTX413" s="37"/>
      <c r="CTY413" s="14"/>
      <c r="CTZ413" s="14"/>
      <c r="CUA413" s="228"/>
      <c r="CUB413" s="232"/>
      <c r="CUC413" s="232"/>
      <c r="CUD413" s="232"/>
      <c r="CUE413" s="228"/>
      <c r="CUF413" s="229"/>
      <c r="CUG413" s="229"/>
      <c r="CUH413" s="229"/>
      <c r="CUI413" s="229"/>
      <c r="CUJ413" s="229"/>
      <c r="CUK413" s="229"/>
      <c r="CUL413" s="229"/>
      <c r="CUM413" s="37"/>
      <c r="CUN413" s="228"/>
      <c r="CUO413" s="12"/>
      <c r="CUP413" s="12"/>
      <c r="CUQ413" s="162"/>
      <c r="CUR413" s="162"/>
      <c r="CUS413" s="37"/>
      <c r="CUT413" s="230"/>
      <c r="CUU413" s="37"/>
      <c r="CUV413" s="37"/>
      <c r="CUW413" s="228"/>
      <c r="CUX413" s="11"/>
      <c r="CUY413" s="28"/>
      <c r="CUZ413" s="231"/>
      <c r="CVA413" s="12"/>
      <c r="CVB413" s="27"/>
      <c r="CVC413" s="37"/>
      <c r="CVD413" s="37"/>
      <c r="CVE413" s="14"/>
      <c r="CVF413" s="14"/>
      <c r="CVG413" s="228"/>
      <c r="CVH413" s="232"/>
      <c r="CVI413" s="232"/>
      <c r="CVJ413" s="232"/>
      <c r="CVK413" s="228"/>
      <c r="CVL413" s="229"/>
      <c r="CVM413" s="229"/>
      <c r="CVN413" s="229"/>
      <c r="CVO413" s="229"/>
      <c r="CVP413" s="229"/>
      <c r="CVQ413" s="229"/>
      <c r="CVR413" s="229"/>
      <c r="CVS413" s="37"/>
      <c r="CVT413" s="228"/>
      <c r="CVU413" s="12"/>
      <c r="CVV413" s="12"/>
      <c r="CVW413" s="162"/>
      <c r="CVX413" s="162"/>
      <c r="CVY413" s="37"/>
      <c r="CVZ413" s="230"/>
      <c r="CWA413" s="37"/>
      <c r="CWB413" s="37"/>
      <c r="CWC413" s="228"/>
      <c r="CWD413" s="11"/>
      <c r="CWE413" s="28"/>
      <c r="CWF413" s="231"/>
      <c r="CWG413" s="12"/>
      <c r="CWH413" s="27"/>
      <c r="CWI413" s="37"/>
      <c r="CWJ413" s="37"/>
      <c r="CWK413" s="14"/>
      <c r="CWL413" s="14"/>
      <c r="CWM413" s="228"/>
      <c r="CWN413" s="232"/>
      <c r="CWO413" s="232"/>
      <c r="CWP413" s="232"/>
      <c r="CWQ413" s="228"/>
      <c r="CWR413" s="229"/>
      <c r="CWS413" s="229"/>
      <c r="CWT413" s="229"/>
      <c r="CWU413" s="229"/>
      <c r="CWV413" s="229"/>
      <c r="CWW413" s="229"/>
      <c r="CWX413" s="229"/>
      <c r="CWY413" s="37"/>
      <c r="CWZ413" s="228"/>
      <c r="CXA413" s="12"/>
      <c r="CXB413" s="12"/>
      <c r="CXC413" s="162"/>
      <c r="CXD413" s="162"/>
      <c r="CXE413" s="37"/>
      <c r="CXF413" s="230"/>
      <c r="CXG413" s="37"/>
      <c r="CXH413" s="37"/>
      <c r="CXI413" s="228"/>
      <c r="CXJ413" s="11"/>
      <c r="CXK413" s="28"/>
      <c r="CXL413" s="231"/>
      <c r="CXM413" s="12"/>
      <c r="CXN413" s="27"/>
      <c r="CXO413" s="37"/>
      <c r="CXP413" s="37"/>
      <c r="CXQ413" s="14"/>
      <c r="CXR413" s="14"/>
      <c r="CXS413" s="228"/>
      <c r="CXT413" s="232"/>
      <c r="CXU413" s="232"/>
      <c r="CXV413" s="232"/>
      <c r="CXW413" s="228"/>
      <c r="CXX413" s="229"/>
      <c r="CXY413" s="229"/>
      <c r="CXZ413" s="229"/>
      <c r="CYA413" s="229"/>
      <c r="CYB413" s="229"/>
      <c r="CYC413" s="229"/>
      <c r="CYD413" s="229"/>
      <c r="CYE413" s="37"/>
      <c r="CYF413" s="228"/>
      <c r="CYG413" s="12"/>
      <c r="CYH413" s="12"/>
      <c r="CYI413" s="162"/>
      <c r="CYJ413" s="162"/>
      <c r="CYK413" s="37"/>
      <c r="CYL413" s="230"/>
      <c r="CYM413" s="37"/>
      <c r="CYN413" s="37"/>
      <c r="CYO413" s="228"/>
      <c r="CYP413" s="11"/>
      <c r="CYQ413" s="28"/>
      <c r="CYR413" s="231"/>
      <c r="CYS413" s="12"/>
      <c r="CYT413" s="27"/>
      <c r="CYU413" s="37"/>
      <c r="CYV413" s="37"/>
      <c r="CYW413" s="14"/>
      <c r="CYX413" s="14"/>
      <c r="CYY413" s="228"/>
      <c r="CYZ413" s="232"/>
      <c r="CZA413" s="232"/>
      <c r="CZB413" s="232"/>
      <c r="CZC413" s="228"/>
      <c r="CZD413" s="229"/>
      <c r="CZE413" s="229"/>
      <c r="CZF413" s="229"/>
      <c r="CZG413" s="229"/>
      <c r="CZH413" s="229"/>
      <c r="CZI413" s="229"/>
      <c r="CZJ413" s="229"/>
      <c r="CZK413" s="37"/>
      <c r="CZL413" s="228"/>
      <c r="CZM413" s="12"/>
      <c r="CZN413" s="12"/>
      <c r="CZO413" s="162"/>
      <c r="CZP413" s="162"/>
      <c r="CZQ413" s="37"/>
      <c r="CZR413" s="230"/>
      <c r="CZS413" s="37"/>
      <c r="CZT413" s="37"/>
      <c r="CZU413" s="228"/>
      <c r="CZV413" s="11"/>
      <c r="CZW413" s="28"/>
      <c r="CZX413" s="231"/>
      <c r="CZY413" s="12"/>
      <c r="CZZ413" s="27"/>
      <c r="DAA413" s="37"/>
      <c r="DAB413" s="37"/>
      <c r="DAC413" s="14"/>
      <c r="DAD413" s="14"/>
      <c r="DAE413" s="228"/>
      <c r="DAF413" s="232"/>
      <c r="DAG413" s="232"/>
      <c r="DAH413" s="232"/>
      <c r="DAI413" s="228"/>
      <c r="DAJ413" s="229"/>
      <c r="DAK413" s="229"/>
      <c r="DAL413" s="229"/>
      <c r="DAM413" s="229"/>
      <c r="DAN413" s="229"/>
      <c r="DAO413" s="229"/>
      <c r="DAP413" s="229"/>
      <c r="DAQ413" s="37"/>
      <c r="DAR413" s="228"/>
      <c r="DAS413" s="12"/>
      <c r="DAT413" s="12"/>
      <c r="DAU413" s="162"/>
      <c r="DAV413" s="162"/>
      <c r="DAW413" s="37"/>
      <c r="DAX413" s="230"/>
      <c r="DAY413" s="37"/>
      <c r="DAZ413" s="37"/>
      <c r="DBA413" s="228"/>
      <c r="DBB413" s="11"/>
      <c r="DBC413" s="28"/>
      <c r="DBD413" s="231"/>
      <c r="DBE413" s="12"/>
      <c r="DBF413" s="27"/>
      <c r="DBG413" s="37"/>
      <c r="DBH413" s="37"/>
      <c r="DBI413" s="14"/>
      <c r="DBJ413" s="14"/>
      <c r="DBK413" s="228"/>
      <c r="DBL413" s="232"/>
      <c r="DBM413" s="232"/>
      <c r="DBN413" s="232"/>
      <c r="DBO413" s="228"/>
      <c r="DBP413" s="229"/>
      <c r="DBQ413" s="229"/>
      <c r="DBR413" s="229"/>
      <c r="DBS413" s="229"/>
      <c r="DBT413" s="229"/>
      <c r="DBU413" s="229"/>
      <c r="DBV413" s="229"/>
      <c r="DBW413" s="37"/>
      <c r="DBX413" s="228"/>
      <c r="DBY413" s="12"/>
      <c r="DBZ413" s="12"/>
      <c r="DCA413" s="162"/>
      <c r="DCB413" s="162"/>
      <c r="DCC413" s="37"/>
      <c r="DCD413" s="230"/>
      <c r="DCE413" s="37"/>
      <c r="DCF413" s="37"/>
      <c r="DCG413" s="228"/>
      <c r="DCH413" s="11"/>
      <c r="DCI413" s="28"/>
      <c r="DCJ413" s="231"/>
      <c r="DCK413" s="12"/>
      <c r="DCL413" s="27"/>
      <c r="DCM413" s="37"/>
      <c r="DCN413" s="37"/>
      <c r="DCO413" s="14"/>
      <c r="DCP413" s="14"/>
      <c r="DCQ413" s="228"/>
      <c r="DCR413" s="232"/>
      <c r="DCS413" s="232"/>
      <c r="DCT413" s="232"/>
      <c r="DCU413" s="228"/>
      <c r="DCV413" s="229"/>
      <c r="DCW413" s="229"/>
      <c r="DCX413" s="229"/>
      <c r="DCY413" s="229"/>
      <c r="DCZ413" s="229"/>
      <c r="DDA413" s="229"/>
      <c r="DDB413" s="229"/>
      <c r="DDC413" s="37"/>
      <c r="DDD413" s="228"/>
      <c r="DDE413" s="12"/>
      <c r="DDF413" s="12"/>
      <c r="DDG413" s="162"/>
      <c r="DDH413" s="162"/>
      <c r="DDI413" s="37"/>
      <c r="DDJ413" s="230"/>
      <c r="DDK413" s="37"/>
      <c r="DDL413" s="37"/>
      <c r="DDM413" s="228"/>
      <c r="DDN413" s="11"/>
      <c r="DDO413" s="28"/>
      <c r="DDP413" s="231"/>
      <c r="DDQ413" s="12"/>
      <c r="DDR413" s="27"/>
      <c r="DDS413" s="37"/>
      <c r="DDT413" s="37"/>
      <c r="DDU413" s="14"/>
      <c r="DDV413" s="14"/>
      <c r="DDW413" s="228"/>
      <c r="DDX413" s="232"/>
      <c r="DDY413" s="232"/>
      <c r="DDZ413" s="232"/>
      <c r="DEA413" s="228"/>
      <c r="DEB413" s="229"/>
      <c r="DEC413" s="229"/>
      <c r="DED413" s="229"/>
      <c r="DEE413" s="229"/>
      <c r="DEF413" s="229"/>
      <c r="DEG413" s="229"/>
      <c r="DEH413" s="229"/>
      <c r="DEI413" s="37"/>
      <c r="DEJ413" s="228"/>
      <c r="DEK413" s="12"/>
      <c r="DEL413" s="12"/>
      <c r="DEM413" s="162"/>
      <c r="DEN413" s="162"/>
      <c r="DEO413" s="37"/>
      <c r="DEP413" s="230"/>
      <c r="DEQ413" s="37"/>
      <c r="DER413" s="37"/>
      <c r="DES413" s="228"/>
      <c r="DET413" s="11"/>
      <c r="DEU413" s="28"/>
      <c r="DEV413" s="231"/>
      <c r="DEW413" s="12"/>
      <c r="DEX413" s="27"/>
      <c r="DEY413" s="37"/>
      <c r="DEZ413" s="37"/>
      <c r="DFA413" s="14"/>
      <c r="DFB413" s="14"/>
      <c r="DFC413" s="228"/>
      <c r="DFD413" s="232"/>
      <c r="DFE413" s="232"/>
      <c r="DFF413" s="232"/>
      <c r="DFG413" s="228"/>
      <c r="DFH413" s="229"/>
      <c r="DFI413" s="229"/>
      <c r="DFJ413" s="229"/>
      <c r="DFK413" s="229"/>
      <c r="DFL413" s="229"/>
      <c r="DFM413" s="229"/>
      <c r="DFN413" s="229"/>
      <c r="DFO413" s="37"/>
      <c r="DFP413" s="228"/>
      <c r="DFQ413" s="12"/>
      <c r="DFR413" s="12"/>
      <c r="DFS413" s="162"/>
      <c r="DFT413" s="162"/>
      <c r="DFU413" s="37"/>
      <c r="DFV413" s="230"/>
      <c r="DFW413" s="37"/>
      <c r="DFX413" s="37"/>
      <c r="DFY413" s="228"/>
      <c r="DFZ413" s="11"/>
      <c r="DGA413" s="28"/>
      <c r="DGB413" s="231"/>
      <c r="DGC413" s="12"/>
      <c r="DGD413" s="27"/>
      <c r="DGE413" s="37"/>
      <c r="DGF413" s="37"/>
      <c r="DGG413" s="14"/>
      <c r="DGH413" s="14"/>
      <c r="DGI413" s="228"/>
      <c r="DGJ413" s="232"/>
      <c r="DGK413" s="232"/>
      <c r="DGL413" s="232"/>
      <c r="DGM413" s="228"/>
      <c r="DGN413" s="229"/>
      <c r="DGO413" s="229"/>
      <c r="DGP413" s="229"/>
      <c r="DGQ413" s="229"/>
      <c r="DGR413" s="229"/>
      <c r="DGS413" s="229"/>
      <c r="DGT413" s="229"/>
      <c r="DGU413" s="37"/>
      <c r="DGV413" s="228"/>
      <c r="DGW413" s="12"/>
      <c r="DGX413" s="12"/>
      <c r="DGY413" s="162"/>
      <c r="DGZ413" s="162"/>
      <c r="DHA413" s="37"/>
      <c r="DHB413" s="230"/>
      <c r="DHC413" s="37"/>
      <c r="DHD413" s="37"/>
      <c r="DHE413" s="228"/>
      <c r="DHF413" s="11"/>
      <c r="DHG413" s="28"/>
      <c r="DHH413" s="231"/>
      <c r="DHI413" s="12"/>
      <c r="DHJ413" s="27"/>
      <c r="DHK413" s="37"/>
      <c r="DHL413" s="37"/>
      <c r="DHM413" s="14"/>
      <c r="DHN413" s="14"/>
      <c r="DHO413" s="228"/>
      <c r="DHP413" s="232"/>
      <c r="DHQ413" s="232"/>
      <c r="DHR413" s="232"/>
      <c r="DHS413" s="228"/>
      <c r="DHT413" s="229"/>
      <c r="DHU413" s="229"/>
      <c r="DHV413" s="229"/>
      <c r="DHW413" s="229"/>
      <c r="DHX413" s="229"/>
      <c r="DHY413" s="229"/>
      <c r="DHZ413" s="229"/>
      <c r="DIA413" s="37"/>
      <c r="DIB413" s="228"/>
      <c r="DIC413" s="12"/>
      <c r="DID413" s="12"/>
      <c r="DIE413" s="162"/>
      <c r="DIF413" s="162"/>
      <c r="DIG413" s="37"/>
      <c r="DIH413" s="230"/>
      <c r="DII413" s="37"/>
      <c r="DIJ413" s="37"/>
      <c r="DIK413" s="228"/>
      <c r="DIL413" s="11"/>
      <c r="DIM413" s="28"/>
      <c r="DIN413" s="231"/>
      <c r="DIO413" s="12"/>
      <c r="DIP413" s="27"/>
      <c r="DIQ413" s="37"/>
      <c r="DIR413" s="37"/>
      <c r="DIS413" s="14"/>
      <c r="DIT413" s="14"/>
      <c r="DIU413" s="228"/>
      <c r="DIV413" s="232"/>
      <c r="DIW413" s="232"/>
      <c r="DIX413" s="232"/>
      <c r="DIY413" s="228"/>
      <c r="DIZ413" s="229"/>
      <c r="DJA413" s="229"/>
      <c r="DJB413" s="229"/>
      <c r="DJC413" s="229"/>
      <c r="DJD413" s="229"/>
      <c r="DJE413" s="229"/>
      <c r="DJF413" s="229"/>
      <c r="DJG413" s="37"/>
      <c r="DJH413" s="228"/>
      <c r="DJI413" s="12"/>
      <c r="DJJ413" s="12"/>
      <c r="DJK413" s="162"/>
      <c r="DJL413" s="162"/>
      <c r="DJM413" s="37"/>
      <c r="DJN413" s="230"/>
      <c r="DJO413" s="37"/>
      <c r="DJP413" s="37"/>
      <c r="DJQ413" s="228"/>
      <c r="DJR413" s="11"/>
      <c r="DJS413" s="28"/>
      <c r="DJT413" s="231"/>
      <c r="DJU413" s="12"/>
      <c r="DJV413" s="27"/>
      <c r="DJW413" s="37"/>
      <c r="DJX413" s="37"/>
      <c r="DJY413" s="14"/>
      <c r="DJZ413" s="14"/>
      <c r="DKA413" s="228"/>
      <c r="DKB413" s="232"/>
      <c r="DKC413" s="232"/>
      <c r="DKD413" s="232"/>
      <c r="DKE413" s="228"/>
      <c r="DKF413" s="229"/>
      <c r="DKG413" s="229"/>
      <c r="DKH413" s="229"/>
      <c r="DKI413" s="229"/>
      <c r="DKJ413" s="229"/>
      <c r="DKK413" s="229"/>
      <c r="DKL413" s="229"/>
      <c r="DKM413" s="37"/>
      <c r="DKN413" s="228"/>
      <c r="DKO413" s="12"/>
      <c r="DKP413" s="12"/>
      <c r="DKQ413" s="162"/>
      <c r="DKR413" s="162"/>
      <c r="DKS413" s="37"/>
      <c r="DKT413" s="230"/>
      <c r="DKU413" s="37"/>
      <c r="DKV413" s="37"/>
      <c r="DKW413" s="228"/>
      <c r="DKX413" s="11"/>
      <c r="DKY413" s="28"/>
      <c r="DKZ413" s="231"/>
      <c r="DLA413" s="12"/>
      <c r="DLB413" s="27"/>
      <c r="DLC413" s="37"/>
      <c r="DLD413" s="37"/>
      <c r="DLE413" s="14"/>
      <c r="DLF413" s="14"/>
      <c r="DLG413" s="228"/>
      <c r="DLH413" s="232"/>
      <c r="DLI413" s="232"/>
      <c r="DLJ413" s="232"/>
      <c r="DLK413" s="228"/>
      <c r="DLL413" s="229"/>
      <c r="DLM413" s="229"/>
      <c r="DLN413" s="229"/>
      <c r="DLO413" s="229"/>
      <c r="DLP413" s="229"/>
      <c r="DLQ413" s="229"/>
      <c r="DLR413" s="229"/>
      <c r="DLS413" s="37"/>
      <c r="DLT413" s="228"/>
      <c r="DLU413" s="12"/>
      <c r="DLV413" s="12"/>
      <c r="DLW413" s="162"/>
      <c r="DLX413" s="162"/>
      <c r="DLY413" s="37"/>
      <c r="DLZ413" s="230"/>
      <c r="DMA413" s="37"/>
      <c r="DMB413" s="37"/>
      <c r="DMC413" s="228"/>
      <c r="DMD413" s="11"/>
      <c r="DME413" s="28"/>
      <c r="DMF413" s="231"/>
      <c r="DMG413" s="12"/>
      <c r="DMH413" s="27"/>
      <c r="DMI413" s="37"/>
      <c r="DMJ413" s="37"/>
      <c r="DMK413" s="14"/>
      <c r="DML413" s="14"/>
      <c r="DMM413" s="228"/>
      <c r="DMN413" s="232"/>
      <c r="DMO413" s="232"/>
      <c r="DMP413" s="232"/>
      <c r="DMQ413" s="228"/>
      <c r="DMR413" s="229"/>
      <c r="DMS413" s="229"/>
      <c r="DMT413" s="229"/>
      <c r="DMU413" s="229"/>
      <c r="DMV413" s="229"/>
      <c r="DMW413" s="229"/>
      <c r="DMX413" s="229"/>
      <c r="DMY413" s="37"/>
      <c r="DMZ413" s="228"/>
      <c r="DNA413" s="12"/>
      <c r="DNB413" s="12"/>
      <c r="DNC413" s="162"/>
      <c r="DND413" s="162"/>
      <c r="DNE413" s="37"/>
      <c r="DNF413" s="230"/>
      <c r="DNG413" s="37"/>
      <c r="DNH413" s="37"/>
      <c r="DNI413" s="228"/>
      <c r="DNJ413" s="11"/>
      <c r="DNK413" s="28"/>
      <c r="DNL413" s="231"/>
      <c r="DNM413" s="12"/>
      <c r="DNN413" s="27"/>
      <c r="DNO413" s="37"/>
      <c r="DNP413" s="37"/>
      <c r="DNQ413" s="14"/>
      <c r="DNR413" s="14"/>
      <c r="DNS413" s="228"/>
      <c r="DNT413" s="232"/>
      <c r="DNU413" s="232"/>
      <c r="DNV413" s="232"/>
      <c r="DNW413" s="228"/>
      <c r="DNX413" s="229"/>
      <c r="DNY413" s="229"/>
      <c r="DNZ413" s="229"/>
      <c r="DOA413" s="229"/>
      <c r="DOB413" s="229"/>
      <c r="DOC413" s="229"/>
      <c r="DOD413" s="229"/>
      <c r="DOE413" s="37"/>
      <c r="DOF413" s="228"/>
      <c r="DOG413" s="12"/>
      <c r="DOH413" s="12"/>
      <c r="DOI413" s="162"/>
      <c r="DOJ413" s="162"/>
      <c r="DOK413" s="37"/>
      <c r="DOL413" s="230"/>
      <c r="DOM413" s="37"/>
      <c r="DON413" s="37"/>
      <c r="DOO413" s="228"/>
      <c r="DOP413" s="11"/>
      <c r="DOQ413" s="28"/>
      <c r="DOR413" s="231"/>
      <c r="DOS413" s="12"/>
      <c r="DOT413" s="27"/>
      <c r="DOU413" s="37"/>
      <c r="DOV413" s="37"/>
      <c r="DOW413" s="14"/>
      <c r="DOX413" s="14"/>
      <c r="DOY413" s="228"/>
      <c r="DOZ413" s="232"/>
      <c r="DPA413" s="232"/>
      <c r="DPB413" s="232"/>
      <c r="DPC413" s="228"/>
      <c r="DPD413" s="229"/>
      <c r="DPE413" s="229"/>
      <c r="DPF413" s="229"/>
      <c r="DPG413" s="229"/>
      <c r="DPH413" s="229"/>
      <c r="DPI413" s="229"/>
      <c r="DPJ413" s="229"/>
      <c r="DPK413" s="37"/>
      <c r="DPL413" s="228"/>
      <c r="DPM413" s="12"/>
      <c r="DPN413" s="12"/>
      <c r="DPO413" s="162"/>
      <c r="DPP413" s="162"/>
      <c r="DPQ413" s="37"/>
      <c r="DPR413" s="230"/>
      <c r="DPS413" s="37"/>
      <c r="DPT413" s="37"/>
      <c r="DPU413" s="228"/>
      <c r="DPV413" s="11"/>
      <c r="DPW413" s="28"/>
      <c r="DPX413" s="231"/>
      <c r="DPY413" s="12"/>
      <c r="DPZ413" s="27"/>
      <c r="DQA413" s="37"/>
      <c r="DQB413" s="37"/>
      <c r="DQC413" s="14"/>
      <c r="DQD413" s="14"/>
      <c r="DQE413" s="228"/>
      <c r="DQF413" s="232"/>
      <c r="DQG413" s="232"/>
      <c r="DQH413" s="232"/>
      <c r="DQI413" s="228"/>
      <c r="DQJ413" s="229"/>
      <c r="DQK413" s="229"/>
      <c r="DQL413" s="229"/>
      <c r="DQM413" s="229"/>
      <c r="DQN413" s="229"/>
      <c r="DQO413" s="229"/>
      <c r="DQP413" s="229"/>
      <c r="DQQ413" s="37"/>
      <c r="DQR413" s="228"/>
      <c r="DQS413" s="12"/>
      <c r="DQT413" s="12"/>
      <c r="DQU413" s="162"/>
      <c r="DQV413" s="162"/>
      <c r="DQW413" s="37"/>
      <c r="DQX413" s="230"/>
      <c r="DQY413" s="37"/>
      <c r="DQZ413" s="37"/>
      <c r="DRA413" s="228"/>
      <c r="DRB413" s="11"/>
      <c r="DRC413" s="28"/>
      <c r="DRD413" s="231"/>
      <c r="DRE413" s="12"/>
      <c r="DRF413" s="27"/>
      <c r="DRG413" s="37"/>
      <c r="DRH413" s="37"/>
      <c r="DRI413" s="14"/>
      <c r="DRJ413" s="14"/>
      <c r="DRK413" s="228"/>
      <c r="DRL413" s="232"/>
      <c r="DRM413" s="232"/>
      <c r="DRN413" s="232"/>
      <c r="DRO413" s="228"/>
      <c r="DRP413" s="229"/>
      <c r="DRQ413" s="229"/>
      <c r="DRR413" s="229"/>
      <c r="DRS413" s="229"/>
      <c r="DRT413" s="229"/>
      <c r="DRU413" s="229"/>
      <c r="DRV413" s="229"/>
      <c r="DRW413" s="37"/>
      <c r="DRX413" s="228"/>
      <c r="DRY413" s="12"/>
      <c r="DRZ413" s="12"/>
      <c r="DSA413" s="162"/>
      <c r="DSB413" s="162"/>
      <c r="DSC413" s="37"/>
      <c r="DSD413" s="230"/>
      <c r="DSE413" s="37"/>
      <c r="DSF413" s="37"/>
      <c r="DSG413" s="228"/>
      <c r="DSH413" s="11"/>
      <c r="DSI413" s="28"/>
      <c r="DSJ413" s="231"/>
      <c r="DSK413" s="12"/>
      <c r="DSL413" s="27"/>
      <c r="DSM413" s="37"/>
      <c r="DSN413" s="37"/>
      <c r="DSO413" s="14"/>
      <c r="DSP413" s="14"/>
      <c r="DSQ413" s="228"/>
      <c r="DSR413" s="232"/>
      <c r="DSS413" s="232"/>
      <c r="DST413" s="232"/>
      <c r="DSU413" s="228"/>
      <c r="DSV413" s="229"/>
      <c r="DSW413" s="229"/>
      <c r="DSX413" s="229"/>
      <c r="DSY413" s="229"/>
      <c r="DSZ413" s="229"/>
      <c r="DTA413" s="229"/>
      <c r="DTB413" s="229"/>
      <c r="DTC413" s="37"/>
      <c r="DTD413" s="228"/>
      <c r="DTE413" s="12"/>
      <c r="DTF413" s="12"/>
      <c r="DTG413" s="162"/>
      <c r="DTH413" s="162"/>
      <c r="DTI413" s="37"/>
      <c r="DTJ413" s="230"/>
      <c r="DTK413" s="37"/>
      <c r="DTL413" s="37"/>
      <c r="DTM413" s="228"/>
      <c r="DTN413" s="11"/>
      <c r="DTO413" s="28"/>
      <c r="DTP413" s="231"/>
      <c r="DTQ413" s="12"/>
      <c r="DTR413" s="27"/>
      <c r="DTS413" s="37"/>
      <c r="DTT413" s="37"/>
      <c r="DTU413" s="14"/>
      <c r="DTV413" s="14"/>
      <c r="DTW413" s="228"/>
      <c r="DTX413" s="232"/>
      <c r="DTY413" s="232"/>
      <c r="DTZ413" s="232"/>
      <c r="DUA413" s="228"/>
      <c r="DUB413" s="229"/>
      <c r="DUC413" s="229"/>
      <c r="DUD413" s="229"/>
      <c r="DUE413" s="229"/>
      <c r="DUF413" s="229"/>
      <c r="DUG413" s="229"/>
      <c r="DUH413" s="229"/>
      <c r="DUI413" s="37"/>
      <c r="DUJ413" s="228"/>
      <c r="DUK413" s="12"/>
      <c r="DUL413" s="12"/>
      <c r="DUM413" s="162"/>
      <c r="DUN413" s="162"/>
      <c r="DUO413" s="37"/>
      <c r="DUP413" s="230"/>
      <c r="DUQ413" s="37"/>
      <c r="DUR413" s="37"/>
      <c r="DUS413" s="228"/>
      <c r="DUT413" s="11"/>
      <c r="DUU413" s="28"/>
      <c r="DUV413" s="231"/>
      <c r="DUW413" s="12"/>
      <c r="DUX413" s="27"/>
      <c r="DUY413" s="37"/>
      <c r="DUZ413" s="37"/>
      <c r="DVA413" s="14"/>
      <c r="DVB413" s="14"/>
      <c r="DVC413" s="228"/>
      <c r="DVD413" s="232"/>
      <c r="DVE413" s="232"/>
      <c r="DVF413" s="232"/>
      <c r="DVG413" s="228"/>
      <c r="DVH413" s="229"/>
      <c r="DVI413" s="229"/>
      <c r="DVJ413" s="229"/>
      <c r="DVK413" s="229"/>
      <c r="DVL413" s="229"/>
      <c r="DVM413" s="229"/>
      <c r="DVN413" s="229"/>
      <c r="DVO413" s="37"/>
      <c r="DVP413" s="228"/>
      <c r="DVQ413" s="12"/>
      <c r="DVR413" s="12"/>
      <c r="DVS413" s="162"/>
      <c r="DVT413" s="162"/>
      <c r="DVU413" s="37"/>
      <c r="DVV413" s="230"/>
      <c r="DVW413" s="37"/>
      <c r="DVX413" s="37"/>
      <c r="DVY413" s="228"/>
      <c r="DVZ413" s="11"/>
      <c r="DWA413" s="28"/>
      <c r="DWB413" s="231"/>
      <c r="DWC413" s="12"/>
      <c r="DWD413" s="27"/>
      <c r="DWE413" s="37"/>
      <c r="DWF413" s="37"/>
      <c r="DWG413" s="14"/>
      <c r="DWH413" s="14"/>
      <c r="DWI413" s="228"/>
      <c r="DWJ413" s="232"/>
      <c r="DWK413" s="232"/>
      <c r="DWL413" s="232"/>
      <c r="DWM413" s="228"/>
      <c r="DWN413" s="229"/>
      <c r="DWO413" s="229"/>
      <c r="DWP413" s="229"/>
      <c r="DWQ413" s="229"/>
      <c r="DWR413" s="229"/>
      <c r="DWS413" s="229"/>
      <c r="DWT413" s="229"/>
      <c r="DWU413" s="37"/>
      <c r="DWV413" s="228"/>
      <c r="DWW413" s="12"/>
      <c r="DWX413" s="12"/>
      <c r="DWY413" s="162"/>
      <c r="DWZ413" s="162"/>
      <c r="DXA413" s="37"/>
      <c r="DXB413" s="230"/>
      <c r="DXC413" s="37"/>
      <c r="DXD413" s="37"/>
      <c r="DXE413" s="228"/>
      <c r="DXF413" s="11"/>
      <c r="DXG413" s="28"/>
      <c r="DXH413" s="231"/>
      <c r="DXI413" s="12"/>
      <c r="DXJ413" s="27"/>
      <c r="DXK413" s="37"/>
      <c r="DXL413" s="37"/>
      <c r="DXM413" s="14"/>
      <c r="DXN413" s="14"/>
      <c r="DXO413" s="228"/>
      <c r="DXP413" s="232"/>
      <c r="DXQ413" s="232"/>
      <c r="DXR413" s="232"/>
      <c r="DXS413" s="228"/>
      <c r="DXT413" s="229"/>
      <c r="DXU413" s="229"/>
      <c r="DXV413" s="229"/>
      <c r="DXW413" s="229"/>
      <c r="DXX413" s="229"/>
      <c r="DXY413" s="229"/>
      <c r="DXZ413" s="229"/>
      <c r="DYA413" s="37"/>
      <c r="DYB413" s="228"/>
      <c r="DYC413" s="12"/>
      <c r="DYD413" s="12"/>
      <c r="DYE413" s="162"/>
      <c r="DYF413" s="162"/>
      <c r="DYG413" s="37"/>
      <c r="DYH413" s="230"/>
      <c r="DYI413" s="37"/>
      <c r="DYJ413" s="37"/>
      <c r="DYK413" s="228"/>
      <c r="DYL413" s="11"/>
      <c r="DYM413" s="28"/>
      <c r="DYN413" s="231"/>
      <c r="DYO413" s="12"/>
      <c r="DYP413" s="27"/>
      <c r="DYQ413" s="37"/>
      <c r="DYR413" s="37"/>
      <c r="DYS413" s="14"/>
      <c r="DYT413" s="14"/>
      <c r="DYU413" s="228"/>
      <c r="DYV413" s="232"/>
      <c r="DYW413" s="232"/>
      <c r="DYX413" s="232"/>
      <c r="DYY413" s="228"/>
      <c r="DYZ413" s="229"/>
      <c r="DZA413" s="229"/>
      <c r="DZB413" s="229"/>
      <c r="DZC413" s="229"/>
      <c r="DZD413" s="229"/>
      <c r="DZE413" s="229"/>
      <c r="DZF413" s="229"/>
      <c r="DZG413" s="37"/>
      <c r="DZH413" s="228"/>
      <c r="DZI413" s="12"/>
      <c r="DZJ413" s="12"/>
      <c r="DZK413" s="162"/>
      <c r="DZL413" s="162"/>
      <c r="DZM413" s="37"/>
      <c r="DZN413" s="230"/>
      <c r="DZO413" s="37"/>
      <c r="DZP413" s="37"/>
      <c r="DZQ413" s="228"/>
      <c r="DZR413" s="11"/>
      <c r="DZS413" s="28"/>
      <c r="DZT413" s="231"/>
      <c r="DZU413" s="12"/>
      <c r="DZV413" s="27"/>
      <c r="DZW413" s="37"/>
      <c r="DZX413" s="37"/>
      <c r="DZY413" s="14"/>
      <c r="DZZ413" s="14"/>
      <c r="EAA413" s="228"/>
      <c r="EAB413" s="232"/>
      <c r="EAC413" s="232"/>
      <c r="EAD413" s="232"/>
      <c r="EAE413" s="228"/>
      <c r="EAF413" s="229"/>
      <c r="EAG413" s="229"/>
      <c r="EAH413" s="229"/>
      <c r="EAI413" s="229"/>
      <c r="EAJ413" s="229"/>
      <c r="EAK413" s="229"/>
      <c r="EAL413" s="229"/>
      <c r="EAM413" s="37"/>
      <c r="EAN413" s="228"/>
      <c r="EAO413" s="12"/>
      <c r="EAP413" s="12"/>
      <c r="EAQ413" s="162"/>
      <c r="EAR413" s="162"/>
      <c r="EAS413" s="37"/>
      <c r="EAT413" s="230"/>
      <c r="EAU413" s="37"/>
      <c r="EAV413" s="37"/>
      <c r="EAW413" s="228"/>
      <c r="EAX413" s="11"/>
      <c r="EAY413" s="28"/>
      <c r="EAZ413" s="231"/>
      <c r="EBA413" s="12"/>
      <c r="EBB413" s="27"/>
      <c r="EBC413" s="37"/>
      <c r="EBD413" s="37"/>
      <c r="EBE413" s="14"/>
      <c r="EBF413" s="14"/>
      <c r="EBG413" s="228"/>
      <c r="EBH413" s="232"/>
      <c r="EBI413" s="232"/>
      <c r="EBJ413" s="232"/>
      <c r="EBK413" s="228"/>
      <c r="EBL413" s="229"/>
      <c r="EBM413" s="229"/>
      <c r="EBN413" s="229"/>
      <c r="EBO413" s="229"/>
      <c r="EBP413" s="229"/>
      <c r="EBQ413" s="229"/>
      <c r="EBR413" s="229"/>
      <c r="EBS413" s="37"/>
      <c r="EBT413" s="228"/>
      <c r="EBU413" s="12"/>
      <c r="EBV413" s="12"/>
      <c r="EBW413" s="162"/>
      <c r="EBX413" s="162"/>
      <c r="EBY413" s="37"/>
      <c r="EBZ413" s="230"/>
      <c r="ECA413" s="37"/>
      <c r="ECB413" s="37"/>
      <c r="ECC413" s="228"/>
      <c r="ECD413" s="11"/>
      <c r="ECE413" s="28"/>
      <c r="ECF413" s="231"/>
      <c r="ECG413" s="12"/>
      <c r="ECH413" s="27"/>
      <c r="ECI413" s="37"/>
      <c r="ECJ413" s="37"/>
      <c r="ECK413" s="14"/>
      <c r="ECL413" s="14"/>
      <c r="ECM413" s="228"/>
      <c r="ECN413" s="232"/>
      <c r="ECO413" s="232"/>
      <c r="ECP413" s="232"/>
      <c r="ECQ413" s="228"/>
      <c r="ECR413" s="229"/>
      <c r="ECS413" s="229"/>
      <c r="ECT413" s="229"/>
      <c r="ECU413" s="229"/>
      <c r="ECV413" s="229"/>
      <c r="ECW413" s="229"/>
      <c r="ECX413" s="229"/>
      <c r="ECY413" s="37"/>
      <c r="ECZ413" s="228"/>
      <c r="EDA413" s="12"/>
      <c r="EDB413" s="12"/>
      <c r="EDC413" s="162"/>
      <c r="EDD413" s="162"/>
      <c r="EDE413" s="37"/>
      <c r="EDF413" s="230"/>
      <c r="EDG413" s="37"/>
      <c r="EDH413" s="37"/>
      <c r="EDI413" s="228"/>
      <c r="EDJ413" s="11"/>
      <c r="EDK413" s="28"/>
      <c r="EDL413" s="231"/>
      <c r="EDM413" s="12"/>
      <c r="EDN413" s="27"/>
      <c r="EDO413" s="37"/>
      <c r="EDP413" s="37"/>
      <c r="EDQ413" s="14"/>
      <c r="EDR413" s="14"/>
      <c r="EDS413" s="228"/>
      <c r="EDT413" s="232"/>
      <c r="EDU413" s="232"/>
      <c r="EDV413" s="232"/>
      <c r="EDW413" s="228"/>
      <c r="EDX413" s="229"/>
      <c r="EDY413" s="229"/>
      <c r="EDZ413" s="229"/>
      <c r="EEA413" s="229"/>
      <c r="EEB413" s="229"/>
      <c r="EEC413" s="229"/>
      <c r="EED413" s="229"/>
      <c r="EEE413" s="37"/>
      <c r="EEF413" s="228"/>
      <c r="EEG413" s="12"/>
      <c r="EEH413" s="12"/>
      <c r="EEI413" s="162"/>
      <c r="EEJ413" s="162"/>
      <c r="EEK413" s="37"/>
      <c r="EEL413" s="230"/>
      <c r="EEM413" s="37"/>
      <c r="EEN413" s="37"/>
      <c r="EEO413" s="228"/>
      <c r="EEP413" s="11"/>
      <c r="EEQ413" s="28"/>
      <c r="EER413" s="231"/>
      <c r="EES413" s="12"/>
      <c r="EET413" s="27"/>
      <c r="EEU413" s="37"/>
      <c r="EEV413" s="37"/>
      <c r="EEW413" s="14"/>
      <c r="EEX413" s="14"/>
      <c r="EEY413" s="228"/>
      <c r="EEZ413" s="232"/>
      <c r="EFA413" s="232"/>
      <c r="EFB413" s="232"/>
      <c r="EFC413" s="228"/>
      <c r="EFD413" s="229"/>
      <c r="EFE413" s="229"/>
      <c r="EFF413" s="229"/>
      <c r="EFG413" s="229"/>
      <c r="EFH413" s="229"/>
      <c r="EFI413" s="229"/>
      <c r="EFJ413" s="229"/>
      <c r="EFK413" s="37"/>
      <c r="EFL413" s="228"/>
      <c r="EFM413" s="12"/>
      <c r="EFN413" s="12"/>
      <c r="EFO413" s="162"/>
      <c r="EFP413" s="162"/>
      <c r="EFQ413" s="37"/>
      <c r="EFR413" s="230"/>
      <c r="EFS413" s="37"/>
      <c r="EFT413" s="37"/>
      <c r="EFU413" s="228"/>
      <c r="EFV413" s="11"/>
      <c r="EFW413" s="28"/>
      <c r="EFX413" s="231"/>
      <c r="EFY413" s="12"/>
      <c r="EFZ413" s="27"/>
      <c r="EGA413" s="37"/>
      <c r="EGB413" s="37"/>
      <c r="EGC413" s="14"/>
      <c r="EGD413" s="14"/>
      <c r="EGE413" s="228"/>
      <c r="EGF413" s="232"/>
      <c r="EGG413" s="232"/>
      <c r="EGH413" s="232"/>
      <c r="EGI413" s="228"/>
      <c r="EGJ413" s="229"/>
      <c r="EGK413" s="229"/>
      <c r="EGL413" s="229"/>
      <c r="EGM413" s="229"/>
      <c r="EGN413" s="229"/>
      <c r="EGO413" s="229"/>
      <c r="EGP413" s="229"/>
      <c r="EGQ413" s="37"/>
      <c r="EGR413" s="228"/>
      <c r="EGS413" s="12"/>
      <c r="EGT413" s="12"/>
      <c r="EGU413" s="162"/>
      <c r="EGV413" s="162"/>
      <c r="EGW413" s="37"/>
      <c r="EGX413" s="230"/>
      <c r="EGY413" s="37"/>
      <c r="EGZ413" s="37"/>
      <c r="EHA413" s="228"/>
      <c r="EHB413" s="11"/>
      <c r="EHC413" s="28"/>
      <c r="EHD413" s="231"/>
      <c r="EHE413" s="12"/>
      <c r="EHF413" s="27"/>
      <c r="EHG413" s="37"/>
      <c r="EHH413" s="37"/>
      <c r="EHI413" s="14"/>
      <c r="EHJ413" s="14"/>
      <c r="EHK413" s="228"/>
      <c r="EHL413" s="232"/>
      <c r="EHM413" s="232"/>
      <c r="EHN413" s="232"/>
      <c r="EHO413" s="228"/>
      <c r="EHP413" s="229"/>
      <c r="EHQ413" s="229"/>
      <c r="EHR413" s="229"/>
      <c r="EHS413" s="229"/>
      <c r="EHT413" s="229"/>
      <c r="EHU413" s="229"/>
      <c r="EHV413" s="229"/>
      <c r="EHW413" s="37"/>
      <c r="EHX413" s="228"/>
      <c r="EHY413" s="12"/>
      <c r="EHZ413" s="12"/>
      <c r="EIA413" s="162"/>
      <c r="EIB413" s="162"/>
      <c r="EIC413" s="37"/>
      <c r="EID413" s="230"/>
      <c r="EIE413" s="37"/>
      <c r="EIF413" s="37"/>
      <c r="EIG413" s="228"/>
      <c r="EIH413" s="11"/>
      <c r="EII413" s="28"/>
      <c r="EIJ413" s="231"/>
      <c r="EIK413" s="12"/>
      <c r="EIL413" s="27"/>
      <c r="EIM413" s="37"/>
      <c r="EIN413" s="37"/>
      <c r="EIO413" s="14"/>
      <c r="EIP413" s="14"/>
      <c r="EIQ413" s="228"/>
      <c r="EIR413" s="232"/>
      <c r="EIS413" s="232"/>
      <c r="EIT413" s="232"/>
      <c r="EIU413" s="228"/>
      <c r="EIV413" s="229"/>
      <c r="EIW413" s="229"/>
      <c r="EIX413" s="229"/>
      <c r="EIY413" s="229"/>
      <c r="EIZ413" s="229"/>
      <c r="EJA413" s="229"/>
      <c r="EJB413" s="229"/>
      <c r="EJC413" s="37"/>
      <c r="EJD413" s="228"/>
      <c r="EJE413" s="12"/>
      <c r="EJF413" s="12"/>
      <c r="EJG413" s="162"/>
      <c r="EJH413" s="162"/>
      <c r="EJI413" s="37"/>
      <c r="EJJ413" s="230"/>
      <c r="EJK413" s="37"/>
      <c r="EJL413" s="37"/>
      <c r="EJM413" s="228"/>
      <c r="EJN413" s="11"/>
      <c r="EJO413" s="28"/>
      <c r="EJP413" s="231"/>
      <c r="EJQ413" s="12"/>
      <c r="EJR413" s="27"/>
      <c r="EJS413" s="37"/>
      <c r="EJT413" s="37"/>
      <c r="EJU413" s="14"/>
      <c r="EJV413" s="14"/>
      <c r="EJW413" s="228"/>
      <c r="EJX413" s="232"/>
      <c r="EJY413" s="232"/>
      <c r="EJZ413" s="232"/>
      <c r="EKA413" s="228"/>
      <c r="EKB413" s="229"/>
      <c r="EKC413" s="229"/>
      <c r="EKD413" s="229"/>
      <c r="EKE413" s="229"/>
      <c r="EKF413" s="229"/>
      <c r="EKG413" s="229"/>
      <c r="EKH413" s="229"/>
      <c r="EKI413" s="37"/>
      <c r="EKJ413" s="228"/>
      <c r="EKK413" s="12"/>
      <c r="EKL413" s="12"/>
      <c r="EKM413" s="162"/>
      <c r="EKN413" s="162"/>
      <c r="EKO413" s="37"/>
      <c r="EKP413" s="230"/>
      <c r="EKQ413" s="37"/>
      <c r="EKR413" s="37"/>
      <c r="EKS413" s="228"/>
      <c r="EKT413" s="11"/>
      <c r="EKU413" s="28"/>
      <c r="EKV413" s="231"/>
      <c r="EKW413" s="12"/>
      <c r="EKX413" s="27"/>
      <c r="EKY413" s="37"/>
      <c r="EKZ413" s="37"/>
      <c r="ELA413" s="14"/>
      <c r="ELB413" s="14"/>
      <c r="ELC413" s="228"/>
      <c r="ELD413" s="232"/>
      <c r="ELE413" s="232"/>
      <c r="ELF413" s="232"/>
      <c r="ELG413" s="228"/>
      <c r="ELH413" s="229"/>
      <c r="ELI413" s="229"/>
      <c r="ELJ413" s="229"/>
      <c r="ELK413" s="229"/>
      <c r="ELL413" s="229"/>
      <c r="ELM413" s="229"/>
      <c r="ELN413" s="229"/>
      <c r="ELO413" s="37"/>
      <c r="ELP413" s="228"/>
      <c r="ELQ413" s="12"/>
      <c r="ELR413" s="12"/>
      <c r="ELS413" s="162"/>
      <c r="ELT413" s="162"/>
      <c r="ELU413" s="37"/>
      <c r="ELV413" s="230"/>
      <c r="ELW413" s="37"/>
      <c r="ELX413" s="37"/>
      <c r="ELY413" s="228"/>
      <c r="ELZ413" s="11"/>
      <c r="EMA413" s="28"/>
      <c r="EMB413" s="231"/>
      <c r="EMC413" s="12"/>
      <c r="EMD413" s="27"/>
      <c r="EME413" s="37"/>
      <c r="EMF413" s="37"/>
      <c r="EMG413" s="14"/>
      <c r="EMH413" s="14"/>
      <c r="EMI413" s="228"/>
      <c r="EMJ413" s="232"/>
      <c r="EMK413" s="232"/>
      <c r="EML413" s="232"/>
      <c r="EMM413" s="228"/>
      <c r="EMN413" s="229"/>
      <c r="EMO413" s="229"/>
      <c r="EMP413" s="229"/>
      <c r="EMQ413" s="229"/>
      <c r="EMR413" s="229"/>
      <c r="EMS413" s="229"/>
      <c r="EMT413" s="229"/>
      <c r="EMU413" s="37"/>
      <c r="EMV413" s="228"/>
      <c r="EMW413" s="12"/>
      <c r="EMX413" s="12"/>
      <c r="EMY413" s="162"/>
      <c r="EMZ413" s="162"/>
      <c r="ENA413" s="37"/>
      <c r="ENB413" s="230"/>
      <c r="ENC413" s="37"/>
      <c r="END413" s="37"/>
      <c r="ENE413" s="228"/>
      <c r="ENF413" s="11"/>
      <c r="ENG413" s="28"/>
      <c r="ENH413" s="231"/>
      <c r="ENI413" s="12"/>
      <c r="ENJ413" s="27"/>
      <c r="ENK413" s="37"/>
      <c r="ENL413" s="37"/>
      <c r="ENM413" s="14"/>
      <c r="ENN413" s="14"/>
      <c r="ENO413" s="228"/>
      <c r="ENP413" s="232"/>
      <c r="ENQ413" s="232"/>
      <c r="ENR413" s="232"/>
      <c r="ENS413" s="228"/>
      <c r="ENT413" s="229"/>
      <c r="ENU413" s="229"/>
      <c r="ENV413" s="229"/>
      <c r="ENW413" s="229"/>
      <c r="ENX413" s="229"/>
      <c r="ENY413" s="229"/>
      <c r="ENZ413" s="229"/>
      <c r="EOA413" s="37"/>
      <c r="EOB413" s="228"/>
      <c r="EOC413" s="12"/>
      <c r="EOD413" s="12"/>
      <c r="EOE413" s="162"/>
      <c r="EOF413" s="162"/>
      <c r="EOG413" s="37"/>
      <c r="EOH413" s="230"/>
      <c r="EOI413" s="37"/>
      <c r="EOJ413" s="37"/>
      <c r="EOK413" s="228"/>
      <c r="EOL413" s="11"/>
      <c r="EOM413" s="28"/>
      <c r="EON413" s="231"/>
      <c r="EOO413" s="12"/>
      <c r="EOP413" s="27"/>
      <c r="EOQ413" s="37"/>
      <c r="EOR413" s="37"/>
      <c r="EOS413" s="14"/>
      <c r="EOT413" s="14"/>
      <c r="EOU413" s="228"/>
      <c r="EOV413" s="232"/>
      <c r="EOW413" s="232"/>
      <c r="EOX413" s="232"/>
      <c r="EOY413" s="228"/>
      <c r="EOZ413" s="229"/>
      <c r="EPA413" s="229"/>
      <c r="EPB413" s="229"/>
      <c r="EPC413" s="229"/>
      <c r="EPD413" s="229"/>
      <c r="EPE413" s="229"/>
      <c r="EPF413" s="229"/>
      <c r="EPG413" s="37"/>
      <c r="EPH413" s="228"/>
      <c r="EPI413" s="12"/>
      <c r="EPJ413" s="12"/>
      <c r="EPK413" s="162"/>
      <c r="EPL413" s="162"/>
      <c r="EPM413" s="37"/>
      <c r="EPN413" s="230"/>
      <c r="EPO413" s="37"/>
      <c r="EPP413" s="37"/>
      <c r="EPQ413" s="228"/>
      <c r="EPR413" s="11"/>
      <c r="EPS413" s="28"/>
      <c r="EPT413" s="231"/>
      <c r="EPU413" s="12"/>
      <c r="EPV413" s="27"/>
      <c r="EPW413" s="37"/>
      <c r="EPX413" s="37"/>
      <c r="EPY413" s="14"/>
      <c r="EPZ413" s="14"/>
      <c r="EQA413" s="228"/>
      <c r="EQB413" s="232"/>
      <c r="EQC413" s="232"/>
      <c r="EQD413" s="232"/>
      <c r="EQE413" s="228"/>
      <c r="EQF413" s="229"/>
      <c r="EQG413" s="229"/>
      <c r="EQH413" s="229"/>
      <c r="EQI413" s="229"/>
      <c r="EQJ413" s="229"/>
      <c r="EQK413" s="229"/>
      <c r="EQL413" s="229"/>
      <c r="EQM413" s="37"/>
      <c r="EQN413" s="228"/>
      <c r="EQO413" s="12"/>
      <c r="EQP413" s="12"/>
      <c r="EQQ413" s="162"/>
      <c r="EQR413" s="162"/>
      <c r="EQS413" s="37"/>
      <c r="EQT413" s="230"/>
      <c r="EQU413" s="37"/>
      <c r="EQV413" s="37"/>
      <c r="EQW413" s="228"/>
      <c r="EQX413" s="11"/>
      <c r="EQY413" s="28"/>
      <c r="EQZ413" s="231"/>
      <c r="ERA413" s="12"/>
      <c r="ERB413" s="27"/>
      <c r="ERC413" s="37"/>
      <c r="ERD413" s="37"/>
      <c r="ERE413" s="14"/>
      <c r="ERF413" s="14"/>
      <c r="ERG413" s="228"/>
      <c r="ERH413" s="232"/>
      <c r="ERI413" s="232"/>
      <c r="ERJ413" s="232"/>
      <c r="ERK413" s="228"/>
      <c r="ERL413" s="229"/>
      <c r="ERM413" s="229"/>
      <c r="ERN413" s="229"/>
      <c r="ERO413" s="229"/>
      <c r="ERP413" s="229"/>
      <c r="ERQ413" s="229"/>
      <c r="ERR413" s="229"/>
      <c r="ERS413" s="37"/>
      <c r="ERT413" s="228"/>
      <c r="ERU413" s="12"/>
      <c r="ERV413" s="12"/>
      <c r="ERW413" s="162"/>
      <c r="ERX413" s="162"/>
      <c r="ERY413" s="37"/>
      <c r="ERZ413" s="230"/>
      <c r="ESA413" s="37"/>
      <c r="ESB413" s="37"/>
      <c r="ESC413" s="228"/>
      <c r="ESD413" s="11"/>
      <c r="ESE413" s="28"/>
      <c r="ESF413" s="231"/>
      <c r="ESG413" s="12"/>
      <c r="ESH413" s="27"/>
      <c r="ESI413" s="37"/>
      <c r="ESJ413" s="37"/>
      <c r="ESK413" s="14"/>
      <c r="ESL413" s="14"/>
      <c r="ESM413" s="228"/>
      <c r="ESN413" s="232"/>
      <c r="ESO413" s="232"/>
      <c r="ESP413" s="232"/>
      <c r="ESQ413" s="228"/>
      <c r="ESR413" s="229"/>
      <c r="ESS413" s="229"/>
      <c r="EST413" s="229"/>
      <c r="ESU413" s="229"/>
      <c r="ESV413" s="229"/>
      <c r="ESW413" s="229"/>
      <c r="ESX413" s="229"/>
      <c r="ESY413" s="37"/>
      <c r="ESZ413" s="228"/>
      <c r="ETA413" s="12"/>
      <c r="ETB413" s="12"/>
      <c r="ETC413" s="162"/>
      <c r="ETD413" s="162"/>
      <c r="ETE413" s="37"/>
      <c r="ETF413" s="230"/>
      <c r="ETG413" s="37"/>
      <c r="ETH413" s="37"/>
      <c r="ETI413" s="228"/>
      <c r="ETJ413" s="11"/>
      <c r="ETK413" s="28"/>
      <c r="ETL413" s="231"/>
      <c r="ETM413" s="12"/>
      <c r="ETN413" s="27"/>
      <c r="ETO413" s="37"/>
      <c r="ETP413" s="37"/>
      <c r="ETQ413" s="14"/>
      <c r="ETR413" s="14"/>
      <c r="ETS413" s="228"/>
      <c r="ETT413" s="232"/>
      <c r="ETU413" s="232"/>
      <c r="ETV413" s="232"/>
      <c r="ETW413" s="228"/>
      <c r="ETX413" s="229"/>
      <c r="ETY413" s="229"/>
      <c r="ETZ413" s="229"/>
      <c r="EUA413" s="229"/>
      <c r="EUB413" s="229"/>
      <c r="EUC413" s="229"/>
      <c r="EUD413" s="229"/>
      <c r="EUE413" s="37"/>
      <c r="EUF413" s="228"/>
      <c r="EUG413" s="12"/>
      <c r="EUH413" s="12"/>
      <c r="EUI413" s="162"/>
      <c r="EUJ413" s="162"/>
      <c r="EUK413" s="37"/>
      <c r="EUL413" s="230"/>
      <c r="EUM413" s="37"/>
      <c r="EUN413" s="37"/>
      <c r="EUO413" s="228"/>
      <c r="EUP413" s="11"/>
      <c r="EUQ413" s="28"/>
      <c r="EUR413" s="231"/>
      <c r="EUS413" s="12"/>
      <c r="EUT413" s="27"/>
      <c r="EUU413" s="37"/>
      <c r="EUV413" s="37"/>
      <c r="EUW413" s="14"/>
      <c r="EUX413" s="14"/>
      <c r="EUY413" s="228"/>
      <c r="EUZ413" s="232"/>
      <c r="EVA413" s="232"/>
      <c r="EVB413" s="232"/>
      <c r="EVC413" s="228"/>
      <c r="EVD413" s="229"/>
      <c r="EVE413" s="229"/>
      <c r="EVF413" s="229"/>
      <c r="EVG413" s="229"/>
      <c r="EVH413" s="229"/>
      <c r="EVI413" s="229"/>
      <c r="EVJ413" s="229"/>
      <c r="EVK413" s="37"/>
      <c r="EVL413" s="228"/>
      <c r="EVM413" s="12"/>
      <c r="EVN413" s="12"/>
      <c r="EVO413" s="162"/>
      <c r="EVP413" s="162"/>
      <c r="EVQ413" s="37"/>
      <c r="EVR413" s="230"/>
      <c r="EVS413" s="37"/>
      <c r="EVT413" s="37"/>
      <c r="EVU413" s="228"/>
      <c r="EVV413" s="11"/>
      <c r="EVW413" s="28"/>
      <c r="EVX413" s="231"/>
      <c r="EVY413" s="12"/>
      <c r="EVZ413" s="27"/>
      <c r="EWA413" s="37"/>
      <c r="EWB413" s="37"/>
      <c r="EWC413" s="14"/>
      <c r="EWD413" s="14"/>
      <c r="EWE413" s="228"/>
      <c r="EWF413" s="232"/>
      <c r="EWG413" s="232"/>
      <c r="EWH413" s="232"/>
      <c r="EWI413" s="228"/>
      <c r="EWJ413" s="229"/>
      <c r="EWK413" s="229"/>
      <c r="EWL413" s="229"/>
      <c r="EWM413" s="229"/>
      <c r="EWN413" s="229"/>
      <c r="EWO413" s="229"/>
      <c r="EWP413" s="229"/>
      <c r="EWQ413" s="37"/>
      <c r="EWR413" s="228"/>
      <c r="EWS413" s="12"/>
      <c r="EWT413" s="12"/>
      <c r="EWU413" s="162"/>
      <c r="EWV413" s="162"/>
      <c r="EWW413" s="37"/>
      <c r="EWX413" s="230"/>
      <c r="EWY413" s="37"/>
      <c r="EWZ413" s="37"/>
      <c r="EXA413" s="228"/>
      <c r="EXB413" s="11"/>
      <c r="EXC413" s="28"/>
      <c r="EXD413" s="231"/>
      <c r="EXE413" s="12"/>
      <c r="EXF413" s="27"/>
      <c r="EXG413" s="37"/>
      <c r="EXH413" s="37"/>
      <c r="EXI413" s="14"/>
      <c r="EXJ413" s="14"/>
      <c r="EXK413" s="228"/>
      <c r="EXL413" s="232"/>
      <c r="EXM413" s="232"/>
      <c r="EXN413" s="232"/>
      <c r="EXO413" s="228"/>
      <c r="EXP413" s="229"/>
      <c r="EXQ413" s="229"/>
      <c r="EXR413" s="229"/>
      <c r="EXS413" s="229"/>
      <c r="EXT413" s="229"/>
      <c r="EXU413" s="229"/>
      <c r="EXV413" s="229"/>
      <c r="EXW413" s="37"/>
      <c r="EXX413" s="228"/>
      <c r="EXY413" s="12"/>
      <c r="EXZ413" s="12"/>
      <c r="EYA413" s="162"/>
      <c r="EYB413" s="162"/>
      <c r="EYC413" s="37"/>
      <c r="EYD413" s="230"/>
      <c r="EYE413" s="37"/>
      <c r="EYF413" s="37"/>
      <c r="EYG413" s="228"/>
      <c r="EYH413" s="11"/>
      <c r="EYI413" s="28"/>
      <c r="EYJ413" s="231"/>
      <c r="EYK413" s="12"/>
      <c r="EYL413" s="27"/>
      <c r="EYM413" s="37"/>
      <c r="EYN413" s="37"/>
      <c r="EYO413" s="14"/>
      <c r="EYP413" s="14"/>
      <c r="EYQ413" s="228"/>
      <c r="EYR413" s="232"/>
      <c r="EYS413" s="232"/>
      <c r="EYT413" s="232"/>
      <c r="EYU413" s="228"/>
      <c r="EYV413" s="229"/>
      <c r="EYW413" s="229"/>
      <c r="EYX413" s="229"/>
      <c r="EYY413" s="229"/>
      <c r="EYZ413" s="229"/>
      <c r="EZA413" s="229"/>
      <c r="EZB413" s="229"/>
      <c r="EZC413" s="37"/>
      <c r="EZD413" s="228"/>
      <c r="EZE413" s="12"/>
      <c r="EZF413" s="12"/>
      <c r="EZG413" s="162"/>
      <c r="EZH413" s="162"/>
      <c r="EZI413" s="37"/>
      <c r="EZJ413" s="230"/>
      <c r="EZK413" s="37"/>
      <c r="EZL413" s="37"/>
      <c r="EZM413" s="228"/>
      <c r="EZN413" s="11"/>
      <c r="EZO413" s="28"/>
      <c r="EZP413" s="231"/>
      <c r="EZQ413" s="12"/>
      <c r="EZR413" s="27"/>
      <c r="EZS413" s="37"/>
      <c r="EZT413" s="37"/>
      <c r="EZU413" s="14"/>
      <c r="EZV413" s="14"/>
      <c r="EZW413" s="228"/>
      <c r="EZX413" s="232"/>
      <c r="EZY413" s="232"/>
      <c r="EZZ413" s="232"/>
      <c r="FAA413" s="228"/>
      <c r="FAB413" s="229"/>
      <c r="FAC413" s="229"/>
      <c r="FAD413" s="229"/>
      <c r="FAE413" s="229"/>
      <c r="FAF413" s="229"/>
      <c r="FAG413" s="229"/>
      <c r="FAH413" s="229"/>
      <c r="FAI413" s="37"/>
      <c r="FAJ413" s="228"/>
      <c r="FAK413" s="12"/>
      <c r="FAL413" s="12"/>
      <c r="FAM413" s="162"/>
      <c r="FAN413" s="162"/>
      <c r="FAO413" s="37"/>
      <c r="FAP413" s="230"/>
      <c r="FAQ413" s="37"/>
      <c r="FAR413" s="37"/>
      <c r="FAS413" s="228"/>
      <c r="FAT413" s="11"/>
      <c r="FAU413" s="28"/>
      <c r="FAV413" s="231"/>
      <c r="FAW413" s="12"/>
      <c r="FAX413" s="27"/>
      <c r="FAY413" s="37"/>
      <c r="FAZ413" s="37"/>
      <c r="FBA413" s="14"/>
      <c r="FBB413" s="14"/>
      <c r="FBC413" s="228"/>
      <c r="FBD413" s="232"/>
      <c r="FBE413" s="232"/>
      <c r="FBF413" s="232"/>
      <c r="FBG413" s="228"/>
      <c r="FBH413" s="229"/>
      <c r="FBI413" s="229"/>
      <c r="FBJ413" s="229"/>
      <c r="FBK413" s="229"/>
      <c r="FBL413" s="229"/>
      <c r="FBM413" s="229"/>
      <c r="FBN413" s="229"/>
      <c r="FBO413" s="37"/>
      <c r="FBP413" s="228"/>
      <c r="FBQ413" s="12"/>
      <c r="FBR413" s="12"/>
      <c r="FBS413" s="162"/>
      <c r="FBT413" s="162"/>
      <c r="FBU413" s="37"/>
      <c r="FBV413" s="230"/>
      <c r="FBW413" s="37"/>
      <c r="FBX413" s="37"/>
      <c r="FBY413" s="228"/>
      <c r="FBZ413" s="11"/>
      <c r="FCA413" s="28"/>
      <c r="FCB413" s="231"/>
      <c r="FCC413" s="12"/>
      <c r="FCD413" s="27"/>
      <c r="FCE413" s="37"/>
      <c r="FCF413" s="37"/>
      <c r="FCG413" s="14"/>
      <c r="FCH413" s="14"/>
      <c r="FCI413" s="228"/>
      <c r="FCJ413" s="232"/>
      <c r="FCK413" s="232"/>
      <c r="FCL413" s="232"/>
      <c r="FCM413" s="228"/>
      <c r="FCN413" s="229"/>
      <c r="FCO413" s="229"/>
      <c r="FCP413" s="229"/>
      <c r="FCQ413" s="229"/>
      <c r="FCR413" s="229"/>
      <c r="FCS413" s="229"/>
      <c r="FCT413" s="229"/>
      <c r="FCU413" s="37"/>
      <c r="FCV413" s="228"/>
      <c r="FCW413" s="12"/>
      <c r="FCX413" s="12"/>
      <c r="FCY413" s="162"/>
      <c r="FCZ413" s="162"/>
      <c r="FDA413" s="37"/>
      <c r="FDB413" s="230"/>
      <c r="FDC413" s="37"/>
      <c r="FDD413" s="37"/>
      <c r="FDE413" s="228"/>
      <c r="FDF413" s="11"/>
      <c r="FDG413" s="28"/>
      <c r="FDH413" s="231"/>
      <c r="FDI413" s="12"/>
      <c r="FDJ413" s="27"/>
      <c r="FDK413" s="37"/>
      <c r="FDL413" s="37"/>
      <c r="FDM413" s="14"/>
      <c r="FDN413" s="14"/>
      <c r="FDO413" s="228"/>
      <c r="FDP413" s="232"/>
      <c r="FDQ413" s="232"/>
      <c r="FDR413" s="232"/>
      <c r="FDS413" s="228"/>
      <c r="FDT413" s="229"/>
      <c r="FDU413" s="229"/>
      <c r="FDV413" s="229"/>
      <c r="FDW413" s="229"/>
      <c r="FDX413" s="229"/>
      <c r="FDY413" s="229"/>
      <c r="FDZ413" s="229"/>
      <c r="FEA413" s="37"/>
      <c r="FEB413" s="228"/>
      <c r="FEC413" s="12"/>
      <c r="FED413" s="12"/>
      <c r="FEE413" s="162"/>
      <c r="FEF413" s="162"/>
      <c r="FEG413" s="37"/>
      <c r="FEH413" s="230"/>
      <c r="FEI413" s="37"/>
      <c r="FEJ413" s="37"/>
      <c r="FEK413" s="228"/>
      <c r="FEL413" s="11"/>
      <c r="FEM413" s="28"/>
      <c r="FEN413" s="231"/>
      <c r="FEO413" s="12"/>
      <c r="FEP413" s="27"/>
      <c r="FEQ413" s="37"/>
      <c r="FER413" s="37"/>
      <c r="FES413" s="14"/>
      <c r="FET413" s="14"/>
      <c r="FEU413" s="228"/>
      <c r="FEV413" s="232"/>
      <c r="FEW413" s="232"/>
      <c r="FEX413" s="232"/>
      <c r="FEY413" s="228"/>
      <c r="FEZ413" s="229"/>
      <c r="FFA413" s="229"/>
      <c r="FFB413" s="229"/>
      <c r="FFC413" s="229"/>
      <c r="FFD413" s="229"/>
      <c r="FFE413" s="229"/>
      <c r="FFF413" s="229"/>
      <c r="FFG413" s="37"/>
      <c r="FFH413" s="228"/>
      <c r="FFI413" s="12"/>
      <c r="FFJ413" s="12"/>
      <c r="FFK413" s="162"/>
      <c r="FFL413" s="162"/>
      <c r="FFM413" s="37"/>
      <c r="FFN413" s="230"/>
      <c r="FFO413" s="37"/>
      <c r="FFP413" s="37"/>
      <c r="FFQ413" s="228"/>
      <c r="FFR413" s="11"/>
      <c r="FFS413" s="28"/>
      <c r="FFT413" s="231"/>
      <c r="FFU413" s="12"/>
      <c r="FFV413" s="27"/>
      <c r="FFW413" s="37"/>
      <c r="FFX413" s="37"/>
      <c r="FFY413" s="14"/>
      <c r="FFZ413" s="14"/>
      <c r="FGA413" s="228"/>
      <c r="FGB413" s="232"/>
      <c r="FGC413" s="232"/>
      <c r="FGD413" s="232"/>
      <c r="FGE413" s="228"/>
      <c r="FGF413" s="229"/>
      <c r="FGG413" s="229"/>
      <c r="FGH413" s="229"/>
      <c r="FGI413" s="229"/>
      <c r="FGJ413" s="229"/>
      <c r="FGK413" s="229"/>
      <c r="FGL413" s="229"/>
      <c r="FGM413" s="37"/>
      <c r="FGN413" s="228"/>
      <c r="FGO413" s="12"/>
      <c r="FGP413" s="12"/>
      <c r="FGQ413" s="162"/>
      <c r="FGR413" s="162"/>
      <c r="FGS413" s="37"/>
      <c r="FGT413" s="230"/>
      <c r="FGU413" s="37"/>
      <c r="FGV413" s="37"/>
      <c r="FGW413" s="228"/>
      <c r="FGX413" s="11"/>
      <c r="FGY413" s="28"/>
      <c r="FGZ413" s="231"/>
      <c r="FHA413" s="12"/>
      <c r="FHB413" s="27"/>
      <c r="FHC413" s="37"/>
      <c r="FHD413" s="37"/>
      <c r="FHE413" s="14"/>
      <c r="FHF413" s="14"/>
      <c r="FHG413" s="228"/>
      <c r="FHH413" s="232"/>
      <c r="FHI413" s="232"/>
      <c r="FHJ413" s="232"/>
      <c r="FHK413" s="228"/>
      <c r="FHL413" s="229"/>
      <c r="FHM413" s="229"/>
      <c r="FHN413" s="229"/>
      <c r="FHO413" s="229"/>
      <c r="FHP413" s="229"/>
      <c r="FHQ413" s="229"/>
      <c r="FHR413" s="229"/>
      <c r="FHS413" s="37"/>
      <c r="FHT413" s="228"/>
      <c r="FHU413" s="12"/>
      <c r="FHV413" s="12"/>
      <c r="FHW413" s="162"/>
      <c r="FHX413" s="162"/>
      <c r="FHY413" s="37"/>
      <c r="FHZ413" s="230"/>
      <c r="FIA413" s="37"/>
      <c r="FIB413" s="37"/>
      <c r="FIC413" s="228"/>
      <c r="FID413" s="11"/>
      <c r="FIE413" s="28"/>
      <c r="FIF413" s="231"/>
      <c r="FIG413" s="12"/>
      <c r="FIH413" s="27"/>
      <c r="FII413" s="37"/>
      <c r="FIJ413" s="37"/>
      <c r="FIK413" s="14"/>
      <c r="FIL413" s="14"/>
      <c r="FIM413" s="228"/>
      <c r="FIN413" s="232"/>
      <c r="FIO413" s="232"/>
      <c r="FIP413" s="232"/>
      <c r="FIQ413" s="228"/>
      <c r="FIR413" s="229"/>
      <c r="FIS413" s="229"/>
      <c r="FIT413" s="229"/>
      <c r="FIU413" s="229"/>
      <c r="FIV413" s="229"/>
      <c r="FIW413" s="229"/>
      <c r="FIX413" s="229"/>
      <c r="FIY413" s="37"/>
      <c r="FIZ413" s="228"/>
      <c r="FJA413" s="12"/>
      <c r="FJB413" s="12"/>
      <c r="FJC413" s="162"/>
      <c r="FJD413" s="162"/>
      <c r="FJE413" s="37"/>
      <c r="FJF413" s="230"/>
      <c r="FJG413" s="37"/>
      <c r="FJH413" s="37"/>
      <c r="FJI413" s="228"/>
      <c r="FJJ413" s="11"/>
      <c r="FJK413" s="28"/>
      <c r="FJL413" s="231"/>
      <c r="FJM413" s="12"/>
      <c r="FJN413" s="27"/>
      <c r="FJO413" s="37"/>
      <c r="FJP413" s="37"/>
      <c r="FJQ413" s="14"/>
      <c r="FJR413" s="14"/>
      <c r="FJS413" s="228"/>
      <c r="FJT413" s="232"/>
      <c r="FJU413" s="232"/>
      <c r="FJV413" s="232"/>
      <c r="FJW413" s="228"/>
      <c r="FJX413" s="229"/>
      <c r="FJY413" s="229"/>
      <c r="FJZ413" s="229"/>
      <c r="FKA413" s="229"/>
      <c r="FKB413" s="229"/>
      <c r="FKC413" s="229"/>
      <c r="FKD413" s="229"/>
      <c r="FKE413" s="37"/>
      <c r="FKF413" s="228"/>
      <c r="FKG413" s="12"/>
      <c r="FKH413" s="12"/>
      <c r="FKI413" s="162"/>
      <c r="FKJ413" s="162"/>
      <c r="FKK413" s="37"/>
      <c r="FKL413" s="230"/>
      <c r="FKM413" s="37"/>
      <c r="FKN413" s="37"/>
      <c r="FKO413" s="228"/>
      <c r="FKP413" s="11"/>
      <c r="FKQ413" s="28"/>
      <c r="FKR413" s="231"/>
      <c r="FKS413" s="12"/>
      <c r="FKT413" s="27"/>
      <c r="FKU413" s="37"/>
      <c r="FKV413" s="37"/>
      <c r="FKW413" s="14"/>
      <c r="FKX413" s="14"/>
      <c r="FKY413" s="228"/>
      <c r="FKZ413" s="232"/>
      <c r="FLA413" s="232"/>
      <c r="FLB413" s="232"/>
      <c r="FLC413" s="228"/>
      <c r="FLD413" s="229"/>
      <c r="FLE413" s="229"/>
      <c r="FLF413" s="229"/>
      <c r="FLG413" s="229"/>
      <c r="FLH413" s="229"/>
      <c r="FLI413" s="229"/>
      <c r="FLJ413" s="229"/>
      <c r="FLK413" s="37"/>
      <c r="FLL413" s="228"/>
      <c r="FLM413" s="12"/>
      <c r="FLN413" s="12"/>
      <c r="FLO413" s="162"/>
      <c r="FLP413" s="162"/>
      <c r="FLQ413" s="37"/>
      <c r="FLR413" s="230"/>
      <c r="FLS413" s="37"/>
      <c r="FLT413" s="37"/>
      <c r="FLU413" s="228"/>
      <c r="FLV413" s="11"/>
      <c r="FLW413" s="28"/>
      <c r="FLX413" s="231"/>
      <c r="FLY413" s="12"/>
      <c r="FLZ413" s="27"/>
      <c r="FMA413" s="37"/>
      <c r="FMB413" s="37"/>
      <c r="FMC413" s="14"/>
      <c r="FMD413" s="14"/>
      <c r="FME413" s="228"/>
      <c r="FMF413" s="232"/>
      <c r="FMG413" s="232"/>
      <c r="FMH413" s="232"/>
      <c r="FMI413" s="228"/>
      <c r="FMJ413" s="229"/>
      <c r="FMK413" s="229"/>
      <c r="FML413" s="229"/>
      <c r="FMM413" s="229"/>
      <c r="FMN413" s="229"/>
      <c r="FMO413" s="229"/>
      <c r="FMP413" s="229"/>
      <c r="FMQ413" s="37"/>
      <c r="FMR413" s="228"/>
      <c r="FMS413" s="12"/>
      <c r="FMT413" s="12"/>
      <c r="FMU413" s="162"/>
      <c r="FMV413" s="162"/>
      <c r="FMW413" s="37"/>
      <c r="FMX413" s="230"/>
      <c r="FMY413" s="37"/>
      <c r="FMZ413" s="37"/>
      <c r="FNA413" s="228"/>
      <c r="FNB413" s="11"/>
      <c r="FNC413" s="28"/>
      <c r="FND413" s="231"/>
      <c r="FNE413" s="12"/>
      <c r="FNF413" s="27"/>
      <c r="FNG413" s="37"/>
      <c r="FNH413" s="37"/>
      <c r="FNI413" s="14"/>
      <c r="FNJ413" s="14"/>
      <c r="FNK413" s="228"/>
      <c r="FNL413" s="232"/>
      <c r="FNM413" s="232"/>
      <c r="FNN413" s="232"/>
      <c r="FNO413" s="228"/>
      <c r="FNP413" s="229"/>
      <c r="FNQ413" s="229"/>
      <c r="FNR413" s="229"/>
      <c r="FNS413" s="229"/>
      <c r="FNT413" s="229"/>
      <c r="FNU413" s="229"/>
      <c r="FNV413" s="229"/>
      <c r="FNW413" s="37"/>
      <c r="FNX413" s="228"/>
      <c r="FNY413" s="12"/>
      <c r="FNZ413" s="12"/>
      <c r="FOA413" s="162"/>
      <c r="FOB413" s="162"/>
      <c r="FOC413" s="37"/>
      <c r="FOD413" s="230"/>
      <c r="FOE413" s="37"/>
      <c r="FOF413" s="37"/>
      <c r="FOG413" s="228"/>
      <c r="FOH413" s="11"/>
      <c r="FOI413" s="28"/>
      <c r="FOJ413" s="231"/>
      <c r="FOK413" s="12"/>
      <c r="FOL413" s="27"/>
      <c r="FOM413" s="37"/>
      <c r="FON413" s="37"/>
      <c r="FOO413" s="14"/>
      <c r="FOP413" s="14"/>
      <c r="FOQ413" s="228"/>
      <c r="FOR413" s="232"/>
      <c r="FOS413" s="232"/>
      <c r="FOT413" s="232"/>
      <c r="FOU413" s="228"/>
      <c r="FOV413" s="229"/>
      <c r="FOW413" s="229"/>
      <c r="FOX413" s="229"/>
      <c r="FOY413" s="229"/>
      <c r="FOZ413" s="229"/>
      <c r="FPA413" s="229"/>
      <c r="FPB413" s="229"/>
      <c r="FPC413" s="37"/>
      <c r="FPD413" s="228"/>
      <c r="FPE413" s="12"/>
      <c r="FPF413" s="12"/>
      <c r="FPG413" s="162"/>
      <c r="FPH413" s="162"/>
      <c r="FPI413" s="37"/>
      <c r="FPJ413" s="230"/>
      <c r="FPK413" s="37"/>
      <c r="FPL413" s="37"/>
      <c r="FPM413" s="228"/>
      <c r="FPN413" s="11"/>
      <c r="FPO413" s="28"/>
      <c r="FPP413" s="231"/>
      <c r="FPQ413" s="12"/>
      <c r="FPR413" s="27"/>
      <c r="FPS413" s="37"/>
      <c r="FPT413" s="37"/>
      <c r="FPU413" s="14"/>
      <c r="FPV413" s="14"/>
      <c r="FPW413" s="228"/>
      <c r="FPX413" s="232"/>
      <c r="FPY413" s="232"/>
      <c r="FPZ413" s="232"/>
      <c r="FQA413" s="228"/>
      <c r="FQB413" s="229"/>
      <c r="FQC413" s="229"/>
      <c r="FQD413" s="229"/>
      <c r="FQE413" s="229"/>
      <c r="FQF413" s="229"/>
      <c r="FQG413" s="229"/>
      <c r="FQH413" s="229"/>
      <c r="FQI413" s="37"/>
      <c r="FQJ413" s="228"/>
      <c r="FQK413" s="12"/>
      <c r="FQL413" s="12"/>
      <c r="FQM413" s="162"/>
      <c r="FQN413" s="162"/>
      <c r="FQO413" s="37"/>
      <c r="FQP413" s="230"/>
      <c r="FQQ413" s="37"/>
      <c r="FQR413" s="37"/>
      <c r="FQS413" s="228"/>
      <c r="FQT413" s="11"/>
      <c r="FQU413" s="28"/>
      <c r="FQV413" s="231"/>
      <c r="FQW413" s="12"/>
      <c r="FQX413" s="27"/>
      <c r="FQY413" s="37"/>
      <c r="FQZ413" s="37"/>
      <c r="FRA413" s="14"/>
      <c r="FRB413" s="14"/>
      <c r="FRC413" s="228"/>
      <c r="FRD413" s="232"/>
      <c r="FRE413" s="232"/>
      <c r="FRF413" s="232"/>
      <c r="FRG413" s="228"/>
      <c r="FRH413" s="229"/>
      <c r="FRI413" s="229"/>
      <c r="FRJ413" s="229"/>
      <c r="FRK413" s="229"/>
      <c r="FRL413" s="229"/>
      <c r="FRM413" s="229"/>
      <c r="FRN413" s="229"/>
      <c r="FRO413" s="37"/>
      <c r="FRP413" s="228"/>
      <c r="FRQ413" s="12"/>
      <c r="FRR413" s="12"/>
      <c r="FRS413" s="162"/>
      <c r="FRT413" s="162"/>
      <c r="FRU413" s="37"/>
      <c r="FRV413" s="230"/>
      <c r="FRW413" s="37"/>
      <c r="FRX413" s="37"/>
      <c r="FRY413" s="228"/>
      <c r="FRZ413" s="11"/>
      <c r="FSA413" s="28"/>
      <c r="FSB413" s="231"/>
      <c r="FSC413" s="12"/>
      <c r="FSD413" s="27"/>
      <c r="FSE413" s="37"/>
      <c r="FSF413" s="37"/>
      <c r="FSG413" s="14"/>
      <c r="FSH413" s="14"/>
      <c r="FSI413" s="228"/>
      <c r="FSJ413" s="232"/>
      <c r="FSK413" s="232"/>
      <c r="FSL413" s="232"/>
      <c r="FSM413" s="228"/>
      <c r="FSN413" s="229"/>
      <c r="FSO413" s="229"/>
      <c r="FSP413" s="229"/>
      <c r="FSQ413" s="229"/>
      <c r="FSR413" s="229"/>
      <c r="FSS413" s="229"/>
      <c r="FST413" s="229"/>
      <c r="FSU413" s="37"/>
      <c r="FSV413" s="228"/>
      <c r="FSW413" s="12"/>
      <c r="FSX413" s="12"/>
      <c r="FSY413" s="162"/>
      <c r="FSZ413" s="162"/>
      <c r="FTA413" s="37"/>
      <c r="FTB413" s="230"/>
      <c r="FTC413" s="37"/>
      <c r="FTD413" s="37"/>
      <c r="FTE413" s="228"/>
      <c r="FTF413" s="11"/>
      <c r="FTG413" s="28"/>
      <c r="FTH413" s="231"/>
      <c r="FTI413" s="12"/>
      <c r="FTJ413" s="27"/>
      <c r="FTK413" s="37"/>
      <c r="FTL413" s="37"/>
      <c r="FTM413" s="14"/>
      <c r="FTN413" s="14"/>
      <c r="FTO413" s="228"/>
      <c r="FTP413" s="232"/>
      <c r="FTQ413" s="232"/>
      <c r="FTR413" s="232"/>
      <c r="FTS413" s="228"/>
      <c r="FTT413" s="229"/>
      <c r="FTU413" s="229"/>
      <c r="FTV413" s="229"/>
      <c r="FTW413" s="229"/>
      <c r="FTX413" s="229"/>
      <c r="FTY413" s="229"/>
      <c r="FTZ413" s="229"/>
      <c r="FUA413" s="37"/>
      <c r="FUB413" s="228"/>
      <c r="FUC413" s="12"/>
      <c r="FUD413" s="12"/>
      <c r="FUE413" s="162"/>
      <c r="FUF413" s="162"/>
      <c r="FUG413" s="37"/>
      <c r="FUH413" s="230"/>
      <c r="FUI413" s="37"/>
      <c r="FUJ413" s="37"/>
      <c r="FUK413" s="228"/>
      <c r="FUL413" s="11"/>
      <c r="FUM413" s="28"/>
      <c r="FUN413" s="231"/>
      <c r="FUO413" s="12"/>
      <c r="FUP413" s="27"/>
      <c r="FUQ413" s="37"/>
      <c r="FUR413" s="37"/>
      <c r="FUS413" s="14"/>
      <c r="FUT413" s="14"/>
      <c r="FUU413" s="228"/>
      <c r="FUV413" s="232"/>
      <c r="FUW413" s="232"/>
      <c r="FUX413" s="232"/>
      <c r="FUY413" s="228"/>
      <c r="FUZ413" s="229"/>
      <c r="FVA413" s="229"/>
      <c r="FVB413" s="229"/>
      <c r="FVC413" s="229"/>
      <c r="FVD413" s="229"/>
      <c r="FVE413" s="229"/>
      <c r="FVF413" s="229"/>
      <c r="FVG413" s="37"/>
      <c r="FVH413" s="228"/>
      <c r="FVI413" s="12"/>
      <c r="FVJ413" s="12"/>
      <c r="FVK413" s="162"/>
      <c r="FVL413" s="162"/>
      <c r="FVM413" s="37"/>
      <c r="FVN413" s="230"/>
      <c r="FVO413" s="37"/>
      <c r="FVP413" s="37"/>
      <c r="FVQ413" s="228"/>
      <c r="FVR413" s="11"/>
      <c r="FVS413" s="28"/>
      <c r="FVT413" s="231"/>
      <c r="FVU413" s="12"/>
      <c r="FVV413" s="27"/>
      <c r="FVW413" s="37"/>
      <c r="FVX413" s="37"/>
      <c r="FVY413" s="14"/>
      <c r="FVZ413" s="14"/>
      <c r="FWA413" s="228"/>
      <c r="FWB413" s="232"/>
      <c r="FWC413" s="232"/>
      <c r="FWD413" s="232"/>
      <c r="FWE413" s="228"/>
      <c r="FWF413" s="229"/>
      <c r="FWG413" s="229"/>
      <c r="FWH413" s="229"/>
      <c r="FWI413" s="229"/>
      <c r="FWJ413" s="229"/>
      <c r="FWK413" s="229"/>
      <c r="FWL413" s="229"/>
      <c r="FWM413" s="37"/>
      <c r="FWN413" s="228"/>
      <c r="FWO413" s="12"/>
      <c r="FWP413" s="12"/>
      <c r="FWQ413" s="162"/>
      <c r="FWR413" s="162"/>
      <c r="FWS413" s="37"/>
      <c r="FWT413" s="230"/>
      <c r="FWU413" s="37"/>
      <c r="FWV413" s="37"/>
      <c r="FWW413" s="228"/>
      <c r="FWX413" s="11"/>
      <c r="FWY413" s="28"/>
      <c r="FWZ413" s="231"/>
      <c r="FXA413" s="12"/>
      <c r="FXB413" s="27"/>
      <c r="FXC413" s="37"/>
      <c r="FXD413" s="37"/>
      <c r="FXE413" s="14"/>
      <c r="FXF413" s="14"/>
      <c r="FXG413" s="228"/>
      <c r="FXH413" s="232"/>
      <c r="FXI413" s="232"/>
      <c r="FXJ413" s="232"/>
      <c r="FXK413" s="228"/>
      <c r="FXL413" s="229"/>
      <c r="FXM413" s="229"/>
      <c r="FXN413" s="229"/>
      <c r="FXO413" s="229"/>
      <c r="FXP413" s="229"/>
      <c r="FXQ413" s="229"/>
      <c r="FXR413" s="229"/>
      <c r="FXS413" s="37"/>
      <c r="FXT413" s="228"/>
      <c r="FXU413" s="12"/>
      <c r="FXV413" s="12"/>
      <c r="FXW413" s="162"/>
      <c r="FXX413" s="162"/>
      <c r="FXY413" s="37"/>
      <c r="FXZ413" s="230"/>
      <c r="FYA413" s="37"/>
      <c r="FYB413" s="37"/>
      <c r="FYC413" s="228"/>
      <c r="FYD413" s="11"/>
      <c r="FYE413" s="28"/>
      <c r="FYF413" s="231"/>
      <c r="FYG413" s="12"/>
      <c r="FYH413" s="27"/>
      <c r="FYI413" s="37"/>
      <c r="FYJ413" s="37"/>
      <c r="FYK413" s="14"/>
      <c r="FYL413" s="14"/>
      <c r="FYM413" s="228"/>
      <c r="FYN413" s="232"/>
      <c r="FYO413" s="232"/>
      <c r="FYP413" s="232"/>
      <c r="FYQ413" s="228"/>
      <c r="FYR413" s="229"/>
      <c r="FYS413" s="229"/>
      <c r="FYT413" s="229"/>
      <c r="FYU413" s="229"/>
      <c r="FYV413" s="229"/>
      <c r="FYW413" s="229"/>
      <c r="FYX413" s="229"/>
      <c r="FYY413" s="37"/>
      <c r="FYZ413" s="228"/>
      <c r="FZA413" s="12"/>
      <c r="FZB413" s="12"/>
      <c r="FZC413" s="162"/>
      <c r="FZD413" s="162"/>
      <c r="FZE413" s="37"/>
      <c r="FZF413" s="230"/>
      <c r="FZG413" s="37"/>
      <c r="FZH413" s="37"/>
      <c r="FZI413" s="228"/>
      <c r="FZJ413" s="11"/>
      <c r="FZK413" s="28"/>
      <c r="FZL413" s="231"/>
      <c r="FZM413" s="12"/>
      <c r="FZN413" s="27"/>
      <c r="FZO413" s="37"/>
      <c r="FZP413" s="37"/>
      <c r="FZQ413" s="14"/>
      <c r="FZR413" s="14"/>
      <c r="FZS413" s="228"/>
      <c r="FZT413" s="232"/>
      <c r="FZU413" s="232"/>
      <c r="FZV413" s="232"/>
      <c r="FZW413" s="228"/>
      <c r="FZX413" s="229"/>
      <c r="FZY413" s="229"/>
      <c r="FZZ413" s="229"/>
      <c r="GAA413" s="229"/>
      <c r="GAB413" s="229"/>
      <c r="GAC413" s="229"/>
      <c r="GAD413" s="229"/>
      <c r="GAE413" s="37"/>
      <c r="GAF413" s="228"/>
      <c r="GAG413" s="12"/>
      <c r="GAH413" s="12"/>
      <c r="GAI413" s="162"/>
      <c r="GAJ413" s="162"/>
      <c r="GAK413" s="37"/>
      <c r="GAL413" s="230"/>
      <c r="GAM413" s="37"/>
      <c r="GAN413" s="37"/>
      <c r="GAO413" s="228"/>
      <c r="GAP413" s="11"/>
      <c r="GAQ413" s="28"/>
      <c r="GAR413" s="231"/>
      <c r="GAS413" s="12"/>
      <c r="GAT413" s="27"/>
      <c r="GAU413" s="37"/>
      <c r="GAV413" s="37"/>
      <c r="GAW413" s="14"/>
      <c r="GAX413" s="14"/>
      <c r="GAY413" s="228"/>
      <c r="GAZ413" s="232"/>
      <c r="GBA413" s="232"/>
      <c r="GBB413" s="232"/>
      <c r="GBC413" s="228"/>
      <c r="GBD413" s="229"/>
      <c r="GBE413" s="229"/>
      <c r="GBF413" s="229"/>
      <c r="GBG413" s="229"/>
      <c r="GBH413" s="229"/>
      <c r="GBI413" s="229"/>
      <c r="GBJ413" s="229"/>
      <c r="GBK413" s="37"/>
      <c r="GBL413" s="228"/>
      <c r="GBM413" s="12"/>
      <c r="GBN413" s="12"/>
      <c r="GBO413" s="162"/>
      <c r="GBP413" s="162"/>
      <c r="GBQ413" s="37"/>
      <c r="GBR413" s="230"/>
      <c r="GBS413" s="37"/>
      <c r="GBT413" s="37"/>
      <c r="GBU413" s="228"/>
      <c r="GBV413" s="11"/>
      <c r="GBW413" s="28"/>
      <c r="GBX413" s="231"/>
      <c r="GBY413" s="12"/>
      <c r="GBZ413" s="27"/>
      <c r="GCA413" s="37"/>
      <c r="GCB413" s="37"/>
      <c r="GCC413" s="14"/>
      <c r="GCD413" s="14"/>
      <c r="GCE413" s="228"/>
      <c r="GCF413" s="232"/>
      <c r="GCG413" s="232"/>
      <c r="GCH413" s="232"/>
      <c r="GCI413" s="228"/>
      <c r="GCJ413" s="229"/>
      <c r="GCK413" s="229"/>
      <c r="GCL413" s="229"/>
      <c r="GCM413" s="229"/>
      <c r="GCN413" s="229"/>
      <c r="GCO413" s="229"/>
      <c r="GCP413" s="229"/>
      <c r="GCQ413" s="37"/>
      <c r="GCR413" s="228"/>
      <c r="GCS413" s="12"/>
      <c r="GCT413" s="12"/>
      <c r="GCU413" s="162"/>
      <c r="GCV413" s="162"/>
      <c r="GCW413" s="37"/>
      <c r="GCX413" s="230"/>
      <c r="GCY413" s="37"/>
      <c r="GCZ413" s="37"/>
      <c r="GDA413" s="228"/>
      <c r="GDB413" s="11"/>
      <c r="GDC413" s="28"/>
      <c r="GDD413" s="231"/>
      <c r="GDE413" s="12"/>
      <c r="GDF413" s="27"/>
      <c r="GDG413" s="37"/>
      <c r="GDH413" s="37"/>
      <c r="GDI413" s="14"/>
      <c r="GDJ413" s="14"/>
      <c r="GDK413" s="228"/>
      <c r="GDL413" s="232"/>
      <c r="GDM413" s="232"/>
      <c r="GDN413" s="232"/>
      <c r="GDO413" s="228"/>
      <c r="GDP413" s="229"/>
      <c r="GDQ413" s="229"/>
      <c r="GDR413" s="229"/>
      <c r="GDS413" s="229"/>
      <c r="GDT413" s="229"/>
      <c r="GDU413" s="229"/>
      <c r="GDV413" s="229"/>
      <c r="GDW413" s="37"/>
      <c r="GDX413" s="228"/>
      <c r="GDY413" s="12"/>
      <c r="GDZ413" s="12"/>
      <c r="GEA413" s="162"/>
      <c r="GEB413" s="162"/>
      <c r="GEC413" s="37"/>
      <c r="GED413" s="230"/>
      <c r="GEE413" s="37"/>
      <c r="GEF413" s="37"/>
      <c r="GEG413" s="228"/>
      <c r="GEH413" s="11"/>
      <c r="GEI413" s="28"/>
      <c r="GEJ413" s="231"/>
      <c r="GEK413" s="12"/>
      <c r="GEL413" s="27"/>
      <c r="GEM413" s="37"/>
      <c r="GEN413" s="37"/>
      <c r="GEO413" s="14"/>
      <c r="GEP413" s="14"/>
      <c r="GEQ413" s="228"/>
      <c r="GER413" s="232"/>
      <c r="GES413" s="232"/>
      <c r="GET413" s="232"/>
      <c r="GEU413" s="228"/>
      <c r="GEV413" s="229"/>
      <c r="GEW413" s="229"/>
      <c r="GEX413" s="229"/>
      <c r="GEY413" s="229"/>
      <c r="GEZ413" s="229"/>
      <c r="GFA413" s="229"/>
      <c r="GFB413" s="229"/>
      <c r="GFC413" s="37"/>
      <c r="GFD413" s="228"/>
      <c r="GFE413" s="12"/>
      <c r="GFF413" s="12"/>
      <c r="GFG413" s="162"/>
      <c r="GFH413" s="162"/>
      <c r="GFI413" s="37"/>
      <c r="GFJ413" s="230"/>
      <c r="GFK413" s="37"/>
      <c r="GFL413" s="37"/>
      <c r="GFM413" s="228"/>
      <c r="GFN413" s="11"/>
      <c r="GFO413" s="28"/>
      <c r="GFP413" s="231"/>
      <c r="GFQ413" s="12"/>
      <c r="GFR413" s="27"/>
      <c r="GFS413" s="37"/>
      <c r="GFT413" s="37"/>
      <c r="GFU413" s="14"/>
      <c r="GFV413" s="14"/>
      <c r="GFW413" s="228"/>
      <c r="GFX413" s="232"/>
      <c r="GFY413" s="232"/>
      <c r="GFZ413" s="232"/>
      <c r="GGA413" s="228"/>
      <c r="GGB413" s="229"/>
      <c r="GGC413" s="229"/>
      <c r="GGD413" s="229"/>
      <c r="GGE413" s="229"/>
      <c r="GGF413" s="229"/>
      <c r="GGG413" s="229"/>
      <c r="GGH413" s="229"/>
      <c r="GGI413" s="37"/>
      <c r="GGJ413" s="228"/>
      <c r="GGK413" s="12"/>
      <c r="GGL413" s="12"/>
      <c r="GGM413" s="162"/>
      <c r="GGN413" s="162"/>
      <c r="GGO413" s="37"/>
      <c r="GGP413" s="230"/>
      <c r="GGQ413" s="37"/>
      <c r="GGR413" s="37"/>
      <c r="GGS413" s="228"/>
      <c r="GGT413" s="11"/>
      <c r="GGU413" s="28"/>
      <c r="GGV413" s="231"/>
      <c r="GGW413" s="12"/>
      <c r="GGX413" s="27"/>
      <c r="GGY413" s="37"/>
      <c r="GGZ413" s="37"/>
      <c r="GHA413" s="14"/>
      <c r="GHB413" s="14"/>
      <c r="GHC413" s="228"/>
      <c r="GHD413" s="232"/>
      <c r="GHE413" s="232"/>
      <c r="GHF413" s="232"/>
      <c r="GHG413" s="228"/>
      <c r="GHH413" s="229"/>
      <c r="GHI413" s="229"/>
      <c r="GHJ413" s="229"/>
      <c r="GHK413" s="229"/>
      <c r="GHL413" s="229"/>
      <c r="GHM413" s="229"/>
      <c r="GHN413" s="229"/>
      <c r="GHO413" s="37"/>
      <c r="GHP413" s="228"/>
      <c r="GHQ413" s="12"/>
      <c r="GHR413" s="12"/>
      <c r="GHS413" s="162"/>
      <c r="GHT413" s="162"/>
      <c r="GHU413" s="37"/>
      <c r="GHV413" s="230"/>
      <c r="GHW413" s="37"/>
      <c r="GHX413" s="37"/>
      <c r="GHY413" s="228"/>
      <c r="GHZ413" s="11"/>
      <c r="GIA413" s="28"/>
      <c r="GIB413" s="231"/>
      <c r="GIC413" s="12"/>
      <c r="GID413" s="27"/>
      <c r="GIE413" s="37"/>
      <c r="GIF413" s="37"/>
      <c r="GIG413" s="14"/>
      <c r="GIH413" s="14"/>
      <c r="GII413" s="228"/>
      <c r="GIJ413" s="232"/>
      <c r="GIK413" s="232"/>
      <c r="GIL413" s="232"/>
      <c r="GIM413" s="228"/>
      <c r="GIN413" s="229"/>
      <c r="GIO413" s="229"/>
      <c r="GIP413" s="229"/>
      <c r="GIQ413" s="229"/>
      <c r="GIR413" s="229"/>
      <c r="GIS413" s="229"/>
      <c r="GIT413" s="229"/>
      <c r="GIU413" s="37"/>
      <c r="GIV413" s="228"/>
      <c r="GIW413" s="12"/>
      <c r="GIX413" s="12"/>
      <c r="GIY413" s="162"/>
      <c r="GIZ413" s="162"/>
      <c r="GJA413" s="37"/>
      <c r="GJB413" s="230"/>
      <c r="GJC413" s="37"/>
      <c r="GJD413" s="37"/>
      <c r="GJE413" s="228"/>
      <c r="GJF413" s="11"/>
      <c r="GJG413" s="28"/>
      <c r="GJH413" s="231"/>
      <c r="GJI413" s="12"/>
      <c r="GJJ413" s="27"/>
      <c r="GJK413" s="37"/>
      <c r="GJL413" s="37"/>
      <c r="GJM413" s="14"/>
      <c r="GJN413" s="14"/>
      <c r="GJO413" s="228"/>
      <c r="GJP413" s="232"/>
      <c r="GJQ413" s="232"/>
      <c r="GJR413" s="232"/>
      <c r="GJS413" s="228"/>
      <c r="GJT413" s="229"/>
      <c r="GJU413" s="229"/>
      <c r="GJV413" s="229"/>
      <c r="GJW413" s="229"/>
      <c r="GJX413" s="229"/>
      <c r="GJY413" s="229"/>
      <c r="GJZ413" s="229"/>
      <c r="GKA413" s="37"/>
      <c r="GKB413" s="228"/>
      <c r="GKC413" s="12"/>
      <c r="GKD413" s="12"/>
      <c r="GKE413" s="162"/>
      <c r="GKF413" s="162"/>
      <c r="GKG413" s="37"/>
      <c r="GKH413" s="230"/>
      <c r="GKI413" s="37"/>
      <c r="GKJ413" s="37"/>
      <c r="GKK413" s="228"/>
      <c r="GKL413" s="11"/>
      <c r="GKM413" s="28"/>
      <c r="GKN413" s="231"/>
      <c r="GKO413" s="12"/>
      <c r="GKP413" s="27"/>
      <c r="GKQ413" s="37"/>
      <c r="GKR413" s="37"/>
      <c r="GKS413" s="14"/>
      <c r="GKT413" s="14"/>
      <c r="GKU413" s="228"/>
      <c r="GKV413" s="232"/>
      <c r="GKW413" s="232"/>
      <c r="GKX413" s="232"/>
      <c r="GKY413" s="228"/>
      <c r="GKZ413" s="229"/>
      <c r="GLA413" s="229"/>
      <c r="GLB413" s="229"/>
      <c r="GLC413" s="229"/>
      <c r="GLD413" s="229"/>
      <c r="GLE413" s="229"/>
      <c r="GLF413" s="229"/>
      <c r="GLG413" s="37"/>
      <c r="GLH413" s="228"/>
      <c r="GLI413" s="12"/>
      <c r="GLJ413" s="12"/>
      <c r="GLK413" s="162"/>
      <c r="GLL413" s="162"/>
      <c r="GLM413" s="37"/>
      <c r="GLN413" s="230"/>
      <c r="GLO413" s="37"/>
      <c r="GLP413" s="37"/>
      <c r="GLQ413" s="228"/>
      <c r="GLR413" s="11"/>
      <c r="GLS413" s="28"/>
      <c r="GLT413" s="231"/>
      <c r="GLU413" s="12"/>
      <c r="GLV413" s="27"/>
      <c r="GLW413" s="37"/>
      <c r="GLX413" s="37"/>
      <c r="GLY413" s="14"/>
      <c r="GLZ413" s="14"/>
      <c r="GMA413" s="228"/>
      <c r="GMB413" s="232"/>
      <c r="GMC413" s="232"/>
      <c r="GMD413" s="232"/>
      <c r="GME413" s="228"/>
      <c r="GMF413" s="229"/>
      <c r="GMG413" s="229"/>
      <c r="GMH413" s="229"/>
      <c r="GMI413" s="229"/>
      <c r="GMJ413" s="229"/>
      <c r="GMK413" s="229"/>
      <c r="GML413" s="229"/>
      <c r="GMM413" s="37"/>
      <c r="GMN413" s="228"/>
      <c r="GMO413" s="12"/>
      <c r="GMP413" s="12"/>
      <c r="GMQ413" s="162"/>
      <c r="GMR413" s="162"/>
      <c r="GMS413" s="37"/>
      <c r="GMT413" s="230"/>
      <c r="GMU413" s="37"/>
      <c r="GMV413" s="37"/>
      <c r="GMW413" s="228"/>
      <c r="GMX413" s="11"/>
      <c r="GMY413" s="28"/>
      <c r="GMZ413" s="231"/>
      <c r="GNA413" s="12"/>
      <c r="GNB413" s="27"/>
      <c r="GNC413" s="37"/>
      <c r="GND413" s="37"/>
      <c r="GNE413" s="14"/>
      <c r="GNF413" s="14"/>
      <c r="GNG413" s="228"/>
      <c r="GNH413" s="232"/>
      <c r="GNI413" s="232"/>
      <c r="GNJ413" s="232"/>
      <c r="GNK413" s="228"/>
      <c r="GNL413" s="229"/>
      <c r="GNM413" s="229"/>
      <c r="GNN413" s="229"/>
      <c r="GNO413" s="229"/>
      <c r="GNP413" s="229"/>
      <c r="GNQ413" s="229"/>
      <c r="GNR413" s="229"/>
      <c r="GNS413" s="37"/>
      <c r="GNT413" s="228"/>
      <c r="GNU413" s="12"/>
      <c r="GNV413" s="12"/>
      <c r="GNW413" s="162"/>
      <c r="GNX413" s="162"/>
      <c r="GNY413" s="37"/>
      <c r="GNZ413" s="230"/>
      <c r="GOA413" s="37"/>
      <c r="GOB413" s="37"/>
      <c r="GOC413" s="228"/>
      <c r="GOD413" s="11"/>
      <c r="GOE413" s="28"/>
      <c r="GOF413" s="231"/>
      <c r="GOG413" s="12"/>
      <c r="GOH413" s="27"/>
      <c r="GOI413" s="37"/>
      <c r="GOJ413" s="37"/>
      <c r="GOK413" s="14"/>
      <c r="GOL413" s="14"/>
      <c r="GOM413" s="228"/>
      <c r="GON413" s="232"/>
      <c r="GOO413" s="232"/>
      <c r="GOP413" s="232"/>
      <c r="GOQ413" s="228"/>
      <c r="GOR413" s="229"/>
      <c r="GOS413" s="229"/>
      <c r="GOT413" s="229"/>
      <c r="GOU413" s="229"/>
      <c r="GOV413" s="229"/>
      <c r="GOW413" s="229"/>
      <c r="GOX413" s="229"/>
      <c r="GOY413" s="37"/>
      <c r="GOZ413" s="228"/>
      <c r="GPA413" s="12"/>
      <c r="GPB413" s="12"/>
      <c r="GPC413" s="162"/>
      <c r="GPD413" s="162"/>
      <c r="GPE413" s="37"/>
      <c r="GPF413" s="230"/>
      <c r="GPG413" s="37"/>
      <c r="GPH413" s="37"/>
      <c r="GPI413" s="228"/>
      <c r="GPJ413" s="11"/>
      <c r="GPK413" s="28"/>
      <c r="GPL413" s="231"/>
      <c r="GPM413" s="12"/>
      <c r="GPN413" s="27"/>
      <c r="GPO413" s="37"/>
      <c r="GPP413" s="37"/>
      <c r="GPQ413" s="14"/>
      <c r="GPR413" s="14"/>
      <c r="GPS413" s="228"/>
      <c r="GPT413" s="232"/>
      <c r="GPU413" s="232"/>
      <c r="GPV413" s="232"/>
      <c r="GPW413" s="228"/>
      <c r="GPX413" s="229"/>
      <c r="GPY413" s="229"/>
      <c r="GPZ413" s="229"/>
      <c r="GQA413" s="229"/>
      <c r="GQB413" s="229"/>
      <c r="GQC413" s="229"/>
      <c r="GQD413" s="229"/>
      <c r="GQE413" s="37"/>
      <c r="GQF413" s="228"/>
      <c r="GQG413" s="12"/>
      <c r="GQH413" s="12"/>
      <c r="GQI413" s="162"/>
      <c r="GQJ413" s="162"/>
      <c r="GQK413" s="37"/>
      <c r="GQL413" s="230"/>
      <c r="GQM413" s="37"/>
      <c r="GQN413" s="37"/>
      <c r="GQO413" s="228"/>
      <c r="GQP413" s="11"/>
      <c r="GQQ413" s="28"/>
      <c r="GQR413" s="231"/>
      <c r="GQS413" s="12"/>
      <c r="GQT413" s="27"/>
      <c r="GQU413" s="37"/>
      <c r="GQV413" s="37"/>
      <c r="GQW413" s="14"/>
      <c r="GQX413" s="14"/>
      <c r="GQY413" s="228"/>
      <c r="GQZ413" s="232"/>
      <c r="GRA413" s="232"/>
      <c r="GRB413" s="232"/>
      <c r="GRC413" s="228"/>
      <c r="GRD413" s="229"/>
      <c r="GRE413" s="229"/>
      <c r="GRF413" s="229"/>
      <c r="GRG413" s="229"/>
      <c r="GRH413" s="229"/>
      <c r="GRI413" s="229"/>
      <c r="GRJ413" s="229"/>
      <c r="GRK413" s="37"/>
      <c r="GRL413" s="228"/>
      <c r="GRM413" s="12"/>
      <c r="GRN413" s="12"/>
      <c r="GRO413" s="162"/>
      <c r="GRP413" s="162"/>
      <c r="GRQ413" s="37"/>
      <c r="GRR413" s="230"/>
      <c r="GRS413" s="37"/>
      <c r="GRT413" s="37"/>
      <c r="GRU413" s="228"/>
      <c r="GRV413" s="11"/>
      <c r="GRW413" s="28"/>
      <c r="GRX413" s="231"/>
      <c r="GRY413" s="12"/>
      <c r="GRZ413" s="27"/>
      <c r="GSA413" s="37"/>
      <c r="GSB413" s="37"/>
      <c r="GSC413" s="14"/>
      <c r="GSD413" s="14"/>
      <c r="GSE413" s="228"/>
      <c r="GSF413" s="232"/>
      <c r="GSG413" s="232"/>
      <c r="GSH413" s="232"/>
      <c r="GSI413" s="228"/>
      <c r="GSJ413" s="229"/>
      <c r="GSK413" s="229"/>
      <c r="GSL413" s="229"/>
      <c r="GSM413" s="229"/>
      <c r="GSN413" s="229"/>
      <c r="GSO413" s="229"/>
      <c r="GSP413" s="229"/>
      <c r="GSQ413" s="37"/>
      <c r="GSR413" s="228"/>
      <c r="GSS413" s="12"/>
      <c r="GST413" s="12"/>
      <c r="GSU413" s="162"/>
      <c r="GSV413" s="162"/>
      <c r="GSW413" s="37"/>
      <c r="GSX413" s="230"/>
      <c r="GSY413" s="37"/>
      <c r="GSZ413" s="37"/>
      <c r="GTA413" s="228"/>
      <c r="GTB413" s="11"/>
      <c r="GTC413" s="28"/>
      <c r="GTD413" s="231"/>
      <c r="GTE413" s="12"/>
      <c r="GTF413" s="27"/>
      <c r="GTG413" s="37"/>
      <c r="GTH413" s="37"/>
      <c r="GTI413" s="14"/>
      <c r="GTJ413" s="14"/>
      <c r="GTK413" s="228"/>
      <c r="GTL413" s="232"/>
      <c r="GTM413" s="232"/>
      <c r="GTN413" s="232"/>
      <c r="GTO413" s="228"/>
      <c r="GTP413" s="229"/>
      <c r="GTQ413" s="229"/>
      <c r="GTR413" s="229"/>
      <c r="GTS413" s="229"/>
      <c r="GTT413" s="229"/>
      <c r="GTU413" s="229"/>
      <c r="GTV413" s="229"/>
      <c r="GTW413" s="37"/>
      <c r="GTX413" s="228"/>
      <c r="GTY413" s="12"/>
      <c r="GTZ413" s="12"/>
      <c r="GUA413" s="162"/>
      <c r="GUB413" s="162"/>
      <c r="GUC413" s="37"/>
      <c r="GUD413" s="230"/>
      <c r="GUE413" s="37"/>
      <c r="GUF413" s="37"/>
      <c r="GUG413" s="228"/>
      <c r="GUH413" s="11"/>
      <c r="GUI413" s="28"/>
      <c r="GUJ413" s="231"/>
      <c r="GUK413" s="12"/>
      <c r="GUL413" s="27"/>
      <c r="GUM413" s="37"/>
      <c r="GUN413" s="37"/>
      <c r="GUO413" s="14"/>
      <c r="GUP413" s="14"/>
      <c r="GUQ413" s="228"/>
      <c r="GUR413" s="232"/>
      <c r="GUS413" s="232"/>
      <c r="GUT413" s="232"/>
      <c r="GUU413" s="228"/>
      <c r="GUV413" s="229"/>
      <c r="GUW413" s="229"/>
      <c r="GUX413" s="229"/>
      <c r="GUY413" s="229"/>
      <c r="GUZ413" s="229"/>
      <c r="GVA413" s="229"/>
      <c r="GVB413" s="229"/>
      <c r="GVC413" s="37"/>
      <c r="GVD413" s="228"/>
      <c r="GVE413" s="12"/>
      <c r="GVF413" s="12"/>
      <c r="GVG413" s="162"/>
      <c r="GVH413" s="162"/>
      <c r="GVI413" s="37"/>
      <c r="GVJ413" s="230"/>
      <c r="GVK413" s="37"/>
      <c r="GVL413" s="37"/>
      <c r="GVM413" s="228"/>
      <c r="GVN413" s="11"/>
      <c r="GVO413" s="28"/>
      <c r="GVP413" s="231"/>
      <c r="GVQ413" s="12"/>
      <c r="GVR413" s="27"/>
      <c r="GVS413" s="37"/>
      <c r="GVT413" s="37"/>
      <c r="GVU413" s="14"/>
      <c r="GVV413" s="14"/>
      <c r="GVW413" s="228"/>
      <c r="GVX413" s="232"/>
      <c r="GVY413" s="232"/>
      <c r="GVZ413" s="232"/>
      <c r="GWA413" s="228"/>
      <c r="GWB413" s="229"/>
      <c r="GWC413" s="229"/>
      <c r="GWD413" s="229"/>
      <c r="GWE413" s="229"/>
      <c r="GWF413" s="229"/>
      <c r="GWG413" s="229"/>
      <c r="GWH413" s="229"/>
      <c r="GWI413" s="37"/>
      <c r="GWJ413" s="228"/>
      <c r="GWK413" s="12"/>
      <c r="GWL413" s="12"/>
      <c r="GWM413" s="162"/>
      <c r="GWN413" s="162"/>
      <c r="GWO413" s="37"/>
      <c r="GWP413" s="230"/>
      <c r="GWQ413" s="37"/>
      <c r="GWR413" s="37"/>
      <c r="GWS413" s="228"/>
      <c r="GWT413" s="11"/>
      <c r="GWU413" s="28"/>
      <c r="GWV413" s="231"/>
      <c r="GWW413" s="12"/>
      <c r="GWX413" s="27"/>
      <c r="GWY413" s="37"/>
      <c r="GWZ413" s="37"/>
      <c r="GXA413" s="14"/>
      <c r="GXB413" s="14"/>
      <c r="GXC413" s="228"/>
      <c r="GXD413" s="232"/>
      <c r="GXE413" s="232"/>
      <c r="GXF413" s="232"/>
      <c r="GXG413" s="228"/>
      <c r="GXH413" s="229"/>
      <c r="GXI413" s="229"/>
      <c r="GXJ413" s="229"/>
      <c r="GXK413" s="229"/>
      <c r="GXL413" s="229"/>
      <c r="GXM413" s="229"/>
      <c r="GXN413" s="229"/>
      <c r="GXO413" s="37"/>
      <c r="GXP413" s="228"/>
      <c r="GXQ413" s="12"/>
      <c r="GXR413" s="12"/>
      <c r="GXS413" s="162"/>
      <c r="GXT413" s="162"/>
      <c r="GXU413" s="37"/>
      <c r="GXV413" s="230"/>
      <c r="GXW413" s="37"/>
      <c r="GXX413" s="37"/>
      <c r="GXY413" s="228"/>
      <c r="GXZ413" s="11"/>
      <c r="GYA413" s="28"/>
      <c r="GYB413" s="231"/>
      <c r="GYC413" s="12"/>
      <c r="GYD413" s="27"/>
      <c r="GYE413" s="37"/>
      <c r="GYF413" s="37"/>
      <c r="GYG413" s="14"/>
      <c r="GYH413" s="14"/>
      <c r="GYI413" s="228"/>
      <c r="GYJ413" s="232"/>
      <c r="GYK413" s="232"/>
      <c r="GYL413" s="232"/>
      <c r="GYM413" s="228"/>
      <c r="GYN413" s="229"/>
      <c r="GYO413" s="229"/>
      <c r="GYP413" s="229"/>
      <c r="GYQ413" s="229"/>
      <c r="GYR413" s="229"/>
      <c r="GYS413" s="229"/>
      <c r="GYT413" s="229"/>
      <c r="GYU413" s="37"/>
      <c r="GYV413" s="228"/>
      <c r="GYW413" s="12"/>
      <c r="GYX413" s="12"/>
      <c r="GYY413" s="162"/>
      <c r="GYZ413" s="162"/>
      <c r="GZA413" s="37"/>
      <c r="GZB413" s="230"/>
      <c r="GZC413" s="37"/>
      <c r="GZD413" s="37"/>
      <c r="GZE413" s="228"/>
      <c r="GZF413" s="11"/>
      <c r="GZG413" s="28"/>
      <c r="GZH413" s="231"/>
      <c r="GZI413" s="12"/>
      <c r="GZJ413" s="27"/>
      <c r="GZK413" s="37"/>
      <c r="GZL413" s="37"/>
      <c r="GZM413" s="14"/>
      <c r="GZN413" s="14"/>
      <c r="GZO413" s="228"/>
      <c r="GZP413" s="232"/>
      <c r="GZQ413" s="232"/>
      <c r="GZR413" s="232"/>
      <c r="GZS413" s="228"/>
      <c r="GZT413" s="229"/>
      <c r="GZU413" s="229"/>
      <c r="GZV413" s="229"/>
      <c r="GZW413" s="229"/>
      <c r="GZX413" s="229"/>
      <c r="GZY413" s="229"/>
      <c r="GZZ413" s="229"/>
      <c r="HAA413" s="37"/>
      <c r="HAB413" s="228"/>
      <c r="HAC413" s="12"/>
      <c r="HAD413" s="12"/>
      <c r="HAE413" s="162"/>
      <c r="HAF413" s="162"/>
      <c r="HAG413" s="37"/>
      <c r="HAH413" s="230"/>
      <c r="HAI413" s="37"/>
      <c r="HAJ413" s="37"/>
      <c r="HAK413" s="228"/>
      <c r="HAL413" s="11"/>
      <c r="HAM413" s="28"/>
      <c r="HAN413" s="231"/>
      <c r="HAO413" s="12"/>
      <c r="HAP413" s="27"/>
      <c r="HAQ413" s="37"/>
      <c r="HAR413" s="37"/>
      <c r="HAS413" s="14"/>
      <c r="HAT413" s="14"/>
      <c r="HAU413" s="228"/>
      <c r="HAV413" s="232"/>
      <c r="HAW413" s="232"/>
      <c r="HAX413" s="232"/>
      <c r="HAY413" s="228"/>
      <c r="HAZ413" s="229"/>
      <c r="HBA413" s="229"/>
      <c r="HBB413" s="229"/>
      <c r="HBC413" s="229"/>
      <c r="HBD413" s="229"/>
      <c r="HBE413" s="229"/>
      <c r="HBF413" s="229"/>
      <c r="HBG413" s="37"/>
      <c r="HBH413" s="228"/>
      <c r="HBI413" s="12"/>
      <c r="HBJ413" s="12"/>
      <c r="HBK413" s="162"/>
      <c r="HBL413" s="162"/>
      <c r="HBM413" s="37"/>
      <c r="HBN413" s="230"/>
      <c r="HBO413" s="37"/>
      <c r="HBP413" s="37"/>
      <c r="HBQ413" s="228"/>
      <c r="HBR413" s="11"/>
      <c r="HBS413" s="28"/>
      <c r="HBT413" s="231"/>
      <c r="HBU413" s="12"/>
      <c r="HBV413" s="27"/>
      <c r="HBW413" s="37"/>
      <c r="HBX413" s="37"/>
      <c r="HBY413" s="14"/>
      <c r="HBZ413" s="14"/>
      <c r="HCA413" s="228"/>
      <c r="HCB413" s="232"/>
      <c r="HCC413" s="232"/>
      <c r="HCD413" s="232"/>
      <c r="HCE413" s="228"/>
      <c r="HCF413" s="229"/>
      <c r="HCG413" s="229"/>
      <c r="HCH413" s="229"/>
      <c r="HCI413" s="229"/>
      <c r="HCJ413" s="229"/>
      <c r="HCK413" s="229"/>
      <c r="HCL413" s="229"/>
      <c r="HCM413" s="37"/>
      <c r="HCN413" s="228"/>
      <c r="HCO413" s="12"/>
      <c r="HCP413" s="12"/>
      <c r="HCQ413" s="162"/>
      <c r="HCR413" s="162"/>
      <c r="HCS413" s="37"/>
      <c r="HCT413" s="230"/>
      <c r="HCU413" s="37"/>
      <c r="HCV413" s="37"/>
      <c r="HCW413" s="228"/>
      <c r="HCX413" s="11"/>
      <c r="HCY413" s="28"/>
      <c r="HCZ413" s="231"/>
      <c r="HDA413" s="12"/>
      <c r="HDB413" s="27"/>
      <c r="HDC413" s="37"/>
      <c r="HDD413" s="37"/>
      <c r="HDE413" s="14"/>
      <c r="HDF413" s="14"/>
      <c r="HDG413" s="228"/>
      <c r="HDH413" s="232"/>
      <c r="HDI413" s="232"/>
      <c r="HDJ413" s="232"/>
      <c r="HDK413" s="228"/>
      <c r="HDL413" s="229"/>
      <c r="HDM413" s="229"/>
      <c r="HDN413" s="229"/>
      <c r="HDO413" s="229"/>
      <c r="HDP413" s="229"/>
      <c r="HDQ413" s="229"/>
      <c r="HDR413" s="229"/>
      <c r="HDS413" s="37"/>
      <c r="HDT413" s="228"/>
      <c r="HDU413" s="12"/>
      <c r="HDV413" s="12"/>
      <c r="HDW413" s="162"/>
      <c r="HDX413" s="162"/>
      <c r="HDY413" s="37"/>
      <c r="HDZ413" s="230"/>
      <c r="HEA413" s="37"/>
      <c r="HEB413" s="37"/>
      <c r="HEC413" s="228"/>
      <c r="HED413" s="11"/>
      <c r="HEE413" s="28"/>
      <c r="HEF413" s="231"/>
      <c r="HEG413" s="12"/>
      <c r="HEH413" s="27"/>
      <c r="HEI413" s="37"/>
      <c r="HEJ413" s="37"/>
      <c r="HEK413" s="14"/>
      <c r="HEL413" s="14"/>
      <c r="HEM413" s="228"/>
      <c r="HEN413" s="232"/>
      <c r="HEO413" s="232"/>
      <c r="HEP413" s="232"/>
      <c r="HEQ413" s="228"/>
      <c r="HER413" s="229"/>
      <c r="HES413" s="229"/>
      <c r="HET413" s="229"/>
      <c r="HEU413" s="229"/>
      <c r="HEV413" s="229"/>
      <c r="HEW413" s="229"/>
      <c r="HEX413" s="229"/>
      <c r="HEY413" s="37"/>
      <c r="HEZ413" s="228"/>
      <c r="HFA413" s="12"/>
      <c r="HFB413" s="12"/>
      <c r="HFC413" s="162"/>
      <c r="HFD413" s="162"/>
      <c r="HFE413" s="37"/>
      <c r="HFF413" s="230"/>
      <c r="HFG413" s="37"/>
      <c r="HFH413" s="37"/>
      <c r="HFI413" s="228"/>
      <c r="HFJ413" s="11"/>
      <c r="HFK413" s="28"/>
      <c r="HFL413" s="231"/>
      <c r="HFM413" s="12"/>
      <c r="HFN413" s="27"/>
      <c r="HFO413" s="37"/>
      <c r="HFP413" s="37"/>
      <c r="HFQ413" s="14"/>
      <c r="HFR413" s="14"/>
      <c r="HFS413" s="228"/>
      <c r="HFT413" s="232"/>
      <c r="HFU413" s="232"/>
      <c r="HFV413" s="232"/>
      <c r="HFW413" s="228"/>
      <c r="HFX413" s="229"/>
      <c r="HFY413" s="229"/>
      <c r="HFZ413" s="229"/>
      <c r="HGA413" s="229"/>
      <c r="HGB413" s="229"/>
      <c r="HGC413" s="229"/>
      <c r="HGD413" s="229"/>
      <c r="HGE413" s="37"/>
      <c r="HGF413" s="228"/>
      <c r="HGG413" s="12"/>
      <c r="HGH413" s="12"/>
      <c r="HGI413" s="162"/>
      <c r="HGJ413" s="162"/>
      <c r="HGK413" s="37"/>
      <c r="HGL413" s="230"/>
      <c r="HGM413" s="37"/>
      <c r="HGN413" s="37"/>
      <c r="HGO413" s="228"/>
      <c r="HGP413" s="11"/>
      <c r="HGQ413" s="28"/>
      <c r="HGR413" s="231"/>
      <c r="HGS413" s="12"/>
      <c r="HGT413" s="27"/>
      <c r="HGU413" s="37"/>
      <c r="HGV413" s="37"/>
      <c r="HGW413" s="14"/>
      <c r="HGX413" s="14"/>
      <c r="HGY413" s="228"/>
      <c r="HGZ413" s="232"/>
      <c r="HHA413" s="232"/>
      <c r="HHB413" s="232"/>
      <c r="HHC413" s="228"/>
      <c r="HHD413" s="229"/>
      <c r="HHE413" s="229"/>
      <c r="HHF413" s="229"/>
      <c r="HHG413" s="229"/>
      <c r="HHH413" s="229"/>
      <c r="HHI413" s="229"/>
      <c r="HHJ413" s="229"/>
      <c r="HHK413" s="37"/>
      <c r="HHL413" s="228"/>
      <c r="HHM413" s="12"/>
      <c r="HHN413" s="12"/>
      <c r="HHO413" s="162"/>
      <c r="HHP413" s="162"/>
      <c r="HHQ413" s="37"/>
      <c r="HHR413" s="230"/>
      <c r="HHS413" s="37"/>
      <c r="HHT413" s="37"/>
      <c r="HHU413" s="228"/>
      <c r="HHV413" s="11"/>
      <c r="HHW413" s="28"/>
      <c r="HHX413" s="231"/>
      <c r="HHY413" s="12"/>
      <c r="HHZ413" s="27"/>
      <c r="HIA413" s="37"/>
      <c r="HIB413" s="37"/>
      <c r="HIC413" s="14"/>
      <c r="HID413" s="14"/>
      <c r="HIE413" s="228"/>
      <c r="HIF413" s="232"/>
      <c r="HIG413" s="232"/>
      <c r="HIH413" s="232"/>
      <c r="HII413" s="228"/>
      <c r="HIJ413" s="229"/>
      <c r="HIK413" s="229"/>
      <c r="HIL413" s="229"/>
      <c r="HIM413" s="229"/>
      <c r="HIN413" s="229"/>
      <c r="HIO413" s="229"/>
      <c r="HIP413" s="229"/>
      <c r="HIQ413" s="37"/>
      <c r="HIR413" s="228"/>
      <c r="HIS413" s="12"/>
      <c r="HIT413" s="12"/>
      <c r="HIU413" s="162"/>
      <c r="HIV413" s="162"/>
      <c r="HIW413" s="37"/>
      <c r="HIX413" s="230"/>
      <c r="HIY413" s="37"/>
      <c r="HIZ413" s="37"/>
      <c r="HJA413" s="228"/>
      <c r="HJB413" s="11"/>
      <c r="HJC413" s="28"/>
      <c r="HJD413" s="231"/>
      <c r="HJE413" s="12"/>
      <c r="HJF413" s="27"/>
      <c r="HJG413" s="37"/>
      <c r="HJH413" s="37"/>
      <c r="HJI413" s="14"/>
      <c r="HJJ413" s="14"/>
      <c r="HJK413" s="228"/>
      <c r="HJL413" s="232"/>
      <c r="HJM413" s="232"/>
      <c r="HJN413" s="232"/>
      <c r="HJO413" s="228"/>
      <c r="HJP413" s="229"/>
      <c r="HJQ413" s="229"/>
      <c r="HJR413" s="229"/>
      <c r="HJS413" s="229"/>
      <c r="HJT413" s="229"/>
      <c r="HJU413" s="229"/>
      <c r="HJV413" s="229"/>
      <c r="HJW413" s="37"/>
      <c r="HJX413" s="228"/>
      <c r="HJY413" s="12"/>
      <c r="HJZ413" s="12"/>
      <c r="HKA413" s="162"/>
      <c r="HKB413" s="162"/>
      <c r="HKC413" s="37"/>
      <c r="HKD413" s="230"/>
      <c r="HKE413" s="37"/>
      <c r="HKF413" s="37"/>
      <c r="HKG413" s="228"/>
      <c r="HKH413" s="11"/>
      <c r="HKI413" s="28"/>
      <c r="HKJ413" s="231"/>
      <c r="HKK413" s="12"/>
      <c r="HKL413" s="27"/>
      <c r="HKM413" s="37"/>
      <c r="HKN413" s="37"/>
      <c r="HKO413" s="14"/>
      <c r="HKP413" s="14"/>
      <c r="HKQ413" s="228"/>
      <c r="HKR413" s="232"/>
      <c r="HKS413" s="232"/>
      <c r="HKT413" s="232"/>
      <c r="HKU413" s="228"/>
      <c r="HKV413" s="229"/>
      <c r="HKW413" s="229"/>
      <c r="HKX413" s="229"/>
      <c r="HKY413" s="229"/>
      <c r="HKZ413" s="229"/>
      <c r="HLA413" s="229"/>
      <c r="HLB413" s="229"/>
      <c r="HLC413" s="37"/>
      <c r="HLD413" s="228"/>
      <c r="HLE413" s="12"/>
      <c r="HLF413" s="12"/>
      <c r="HLG413" s="162"/>
      <c r="HLH413" s="162"/>
      <c r="HLI413" s="37"/>
      <c r="HLJ413" s="230"/>
      <c r="HLK413" s="37"/>
      <c r="HLL413" s="37"/>
      <c r="HLM413" s="228"/>
      <c r="HLN413" s="11"/>
      <c r="HLO413" s="28"/>
      <c r="HLP413" s="231"/>
      <c r="HLQ413" s="12"/>
      <c r="HLR413" s="27"/>
      <c r="HLS413" s="37"/>
      <c r="HLT413" s="37"/>
      <c r="HLU413" s="14"/>
      <c r="HLV413" s="14"/>
      <c r="HLW413" s="228"/>
      <c r="HLX413" s="232"/>
      <c r="HLY413" s="232"/>
      <c r="HLZ413" s="232"/>
      <c r="HMA413" s="228"/>
      <c r="HMB413" s="229"/>
      <c r="HMC413" s="229"/>
      <c r="HMD413" s="229"/>
      <c r="HME413" s="229"/>
      <c r="HMF413" s="229"/>
      <c r="HMG413" s="229"/>
      <c r="HMH413" s="229"/>
      <c r="HMI413" s="37"/>
      <c r="HMJ413" s="228"/>
      <c r="HMK413" s="12"/>
      <c r="HML413" s="12"/>
      <c r="HMM413" s="162"/>
      <c r="HMN413" s="162"/>
      <c r="HMO413" s="37"/>
      <c r="HMP413" s="230"/>
      <c r="HMQ413" s="37"/>
      <c r="HMR413" s="37"/>
      <c r="HMS413" s="228"/>
      <c r="HMT413" s="11"/>
      <c r="HMU413" s="28"/>
      <c r="HMV413" s="231"/>
      <c r="HMW413" s="12"/>
      <c r="HMX413" s="27"/>
      <c r="HMY413" s="37"/>
      <c r="HMZ413" s="37"/>
      <c r="HNA413" s="14"/>
      <c r="HNB413" s="14"/>
      <c r="HNC413" s="228"/>
      <c r="HND413" s="232"/>
      <c r="HNE413" s="232"/>
      <c r="HNF413" s="232"/>
      <c r="HNG413" s="228"/>
      <c r="HNH413" s="229"/>
      <c r="HNI413" s="229"/>
      <c r="HNJ413" s="229"/>
      <c r="HNK413" s="229"/>
      <c r="HNL413" s="229"/>
      <c r="HNM413" s="229"/>
      <c r="HNN413" s="229"/>
      <c r="HNO413" s="37"/>
      <c r="HNP413" s="228"/>
      <c r="HNQ413" s="12"/>
      <c r="HNR413" s="12"/>
      <c r="HNS413" s="162"/>
      <c r="HNT413" s="162"/>
      <c r="HNU413" s="37"/>
      <c r="HNV413" s="230"/>
      <c r="HNW413" s="37"/>
      <c r="HNX413" s="37"/>
      <c r="HNY413" s="228"/>
      <c r="HNZ413" s="11"/>
      <c r="HOA413" s="28"/>
      <c r="HOB413" s="231"/>
      <c r="HOC413" s="12"/>
      <c r="HOD413" s="27"/>
      <c r="HOE413" s="37"/>
      <c r="HOF413" s="37"/>
      <c r="HOG413" s="14"/>
      <c r="HOH413" s="14"/>
      <c r="HOI413" s="228"/>
      <c r="HOJ413" s="232"/>
      <c r="HOK413" s="232"/>
      <c r="HOL413" s="232"/>
      <c r="HOM413" s="228"/>
      <c r="HON413" s="229"/>
      <c r="HOO413" s="229"/>
      <c r="HOP413" s="229"/>
      <c r="HOQ413" s="229"/>
      <c r="HOR413" s="229"/>
      <c r="HOS413" s="229"/>
      <c r="HOT413" s="229"/>
      <c r="HOU413" s="37"/>
      <c r="HOV413" s="228"/>
      <c r="HOW413" s="12"/>
      <c r="HOX413" s="12"/>
      <c r="HOY413" s="162"/>
      <c r="HOZ413" s="162"/>
      <c r="HPA413" s="37"/>
      <c r="HPB413" s="230"/>
      <c r="HPC413" s="37"/>
      <c r="HPD413" s="37"/>
      <c r="HPE413" s="228"/>
      <c r="HPF413" s="11"/>
      <c r="HPG413" s="28"/>
      <c r="HPH413" s="231"/>
      <c r="HPI413" s="12"/>
      <c r="HPJ413" s="27"/>
      <c r="HPK413" s="37"/>
      <c r="HPL413" s="37"/>
      <c r="HPM413" s="14"/>
      <c r="HPN413" s="14"/>
      <c r="HPO413" s="228"/>
      <c r="HPP413" s="232"/>
      <c r="HPQ413" s="232"/>
      <c r="HPR413" s="232"/>
      <c r="HPS413" s="228"/>
      <c r="HPT413" s="229"/>
      <c r="HPU413" s="229"/>
      <c r="HPV413" s="229"/>
      <c r="HPW413" s="229"/>
      <c r="HPX413" s="229"/>
      <c r="HPY413" s="229"/>
      <c r="HPZ413" s="229"/>
      <c r="HQA413" s="37"/>
      <c r="HQB413" s="228"/>
      <c r="HQC413" s="12"/>
      <c r="HQD413" s="12"/>
      <c r="HQE413" s="162"/>
      <c r="HQF413" s="162"/>
      <c r="HQG413" s="37"/>
      <c r="HQH413" s="230"/>
      <c r="HQI413" s="37"/>
      <c r="HQJ413" s="37"/>
      <c r="HQK413" s="228"/>
      <c r="HQL413" s="11"/>
      <c r="HQM413" s="28"/>
      <c r="HQN413" s="231"/>
      <c r="HQO413" s="12"/>
      <c r="HQP413" s="27"/>
      <c r="HQQ413" s="37"/>
      <c r="HQR413" s="37"/>
      <c r="HQS413" s="14"/>
      <c r="HQT413" s="14"/>
      <c r="HQU413" s="228"/>
      <c r="HQV413" s="232"/>
      <c r="HQW413" s="232"/>
      <c r="HQX413" s="232"/>
      <c r="HQY413" s="228"/>
      <c r="HQZ413" s="229"/>
      <c r="HRA413" s="229"/>
      <c r="HRB413" s="229"/>
      <c r="HRC413" s="229"/>
      <c r="HRD413" s="229"/>
      <c r="HRE413" s="229"/>
      <c r="HRF413" s="229"/>
      <c r="HRG413" s="37"/>
      <c r="HRH413" s="228"/>
      <c r="HRI413" s="12"/>
      <c r="HRJ413" s="12"/>
      <c r="HRK413" s="162"/>
      <c r="HRL413" s="162"/>
      <c r="HRM413" s="37"/>
      <c r="HRN413" s="230"/>
      <c r="HRO413" s="37"/>
      <c r="HRP413" s="37"/>
      <c r="HRQ413" s="228"/>
      <c r="HRR413" s="11"/>
      <c r="HRS413" s="28"/>
      <c r="HRT413" s="231"/>
      <c r="HRU413" s="12"/>
      <c r="HRV413" s="27"/>
      <c r="HRW413" s="37"/>
      <c r="HRX413" s="37"/>
      <c r="HRY413" s="14"/>
      <c r="HRZ413" s="14"/>
      <c r="HSA413" s="228"/>
      <c r="HSB413" s="232"/>
      <c r="HSC413" s="232"/>
      <c r="HSD413" s="232"/>
      <c r="HSE413" s="228"/>
      <c r="HSF413" s="229"/>
      <c r="HSG413" s="229"/>
      <c r="HSH413" s="229"/>
      <c r="HSI413" s="229"/>
      <c r="HSJ413" s="229"/>
      <c r="HSK413" s="229"/>
      <c r="HSL413" s="229"/>
      <c r="HSM413" s="37"/>
      <c r="HSN413" s="228"/>
      <c r="HSO413" s="12"/>
      <c r="HSP413" s="12"/>
      <c r="HSQ413" s="162"/>
      <c r="HSR413" s="162"/>
      <c r="HSS413" s="37"/>
      <c r="HST413" s="230"/>
      <c r="HSU413" s="37"/>
      <c r="HSV413" s="37"/>
      <c r="HSW413" s="228"/>
      <c r="HSX413" s="11"/>
      <c r="HSY413" s="28"/>
      <c r="HSZ413" s="231"/>
      <c r="HTA413" s="12"/>
      <c r="HTB413" s="27"/>
      <c r="HTC413" s="37"/>
      <c r="HTD413" s="37"/>
      <c r="HTE413" s="14"/>
      <c r="HTF413" s="14"/>
      <c r="HTG413" s="228"/>
      <c r="HTH413" s="232"/>
      <c r="HTI413" s="232"/>
      <c r="HTJ413" s="232"/>
      <c r="HTK413" s="228"/>
      <c r="HTL413" s="229"/>
      <c r="HTM413" s="229"/>
      <c r="HTN413" s="229"/>
      <c r="HTO413" s="229"/>
      <c r="HTP413" s="229"/>
      <c r="HTQ413" s="229"/>
      <c r="HTR413" s="229"/>
      <c r="HTS413" s="37"/>
      <c r="HTT413" s="228"/>
      <c r="HTU413" s="12"/>
      <c r="HTV413" s="12"/>
      <c r="HTW413" s="162"/>
      <c r="HTX413" s="162"/>
      <c r="HTY413" s="37"/>
      <c r="HTZ413" s="230"/>
      <c r="HUA413" s="37"/>
      <c r="HUB413" s="37"/>
      <c r="HUC413" s="228"/>
      <c r="HUD413" s="11"/>
      <c r="HUE413" s="28"/>
      <c r="HUF413" s="231"/>
      <c r="HUG413" s="12"/>
      <c r="HUH413" s="27"/>
      <c r="HUI413" s="37"/>
      <c r="HUJ413" s="37"/>
      <c r="HUK413" s="14"/>
      <c r="HUL413" s="14"/>
      <c r="HUM413" s="228"/>
      <c r="HUN413" s="232"/>
      <c r="HUO413" s="232"/>
      <c r="HUP413" s="232"/>
      <c r="HUQ413" s="228"/>
      <c r="HUR413" s="229"/>
      <c r="HUS413" s="229"/>
      <c r="HUT413" s="229"/>
      <c r="HUU413" s="229"/>
      <c r="HUV413" s="229"/>
      <c r="HUW413" s="229"/>
      <c r="HUX413" s="229"/>
      <c r="HUY413" s="37"/>
      <c r="HUZ413" s="228"/>
      <c r="HVA413" s="12"/>
      <c r="HVB413" s="12"/>
      <c r="HVC413" s="162"/>
      <c r="HVD413" s="162"/>
      <c r="HVE413" s="37"/>
      <c r="HVF413" s="230"/>
      <c r="HVG413" s="37"/>
      <c r="HVH413" s="37"/>
      <c r="HVI413" s="228"/>
      <c r="HVJ413" s="11"/>
      <c r="HVK413" s="28"/>
      <c r="HVL413" s="231"/>
      <c r="HVM413" s="12"/>
      <c r="HVN413" s="27"/>
      <c r="HVO413" s="37"/>
      <c r="HVP413" s="37"/>
      <c r="HVQ413" s="14"/>
      <c r="HVR413" s="14"/>
      <c r="HVS413" s="228"/>
      <c r="HVT413" s="232"/>
      <c r="HVU413" s="232"/>
      <c r="HVV413" s="232"/>
      <c r="HVW413" s="228"/>
      <c r="HVX413" s="229"/>
      <c r="HVY413" s="229"/>
      <c r="HVZ413" s="229"/>
      <c r="HWA413" s="229"/>
      <c r="HWB413" s="229"/>
      <c r="HWC413" s="229"/>
      <c r="HWD413" s="229"/>
      <c r="HWE413" s="37"/>
      <c r="HWF413" s="228"/>
      <c r="HWG413" s="12"/>
      <c r="HWH413" s="12"/>
      <c r="HWI413" s="162"/>
      <c r="HWJ413" s="162"/>
      <c r="HWK413" s="37"/>
      <c r="HWL413" s="230"/>
      <c r="HWM413" s="37"/>
      <c r="HWN413" s="37"/>
      <c r="HWO413" s="228"/>
      <c r="HWP413" s="11"/>
      <c r="HWQ413" s="28"/>
      <c r="HWR413" s="231"/>
      <c r="HWS413" s="12"/>
      <c r="HWT413" s="27"/>
      <c r="HWU413" s="37"/>
      <c r="HWV413" s="37"/>
      <c r="HWW413" s="14"/>
      <c r="HWX413" s="14"/>
      <c r="HWY413" s="228"/>
      <c r="HWZ413" s="232"/>
      <c r="HXA413" s="232"/>
      <c r="HXB413" s="232"/>
      <c r="HXC413" s="228"/>
      <c r="HXD413" s="229"/>
      <c r="HXE413" s="229"/>
      <c r="HXF413" s="229"/>
      <c r="HXG413" s="229"/>
      <c r="HXH413" s="229"/>
      <c r="HXI413" s="229"/>
      <c r="HXJ413" s="229"/>
      <c r="HXK413" s="37"/>
      <c r="HXL413" s="228"/>
      <c r="HXM413" s="12"/>
      <c r="HXN413" s="12"/>
      <c r="HXO413" s="162"/>
      <c r="HXP413" s="162"/>
      <c r="HXQ413" s="37"/>
      <c r="HXR413" s="230"/>
      <c r="HXS413" s="37"/>
      <c r="HXT413" s="37"/>
      <c r="HXU413" s="228"/>
      <c r="HXV413" s="11"/>
      <c r="HXW413" s="28"/>
      <c r="HXX413" s="231"/>
      <c r="HXY413" s="12"/>
      <c r="HXZ413" s="27"/>
      <c r="HYA413" s="37"/>
      <c r="HYB413" s="37"/>
      <c r="HYC413" s="14"/>
      <c r="HYD413" s="14"/>
      <c r="HYE413" s="228"/>
      <c r="HYF413" s="232"/>
      <c r="HYG413" s="232"/>
      <c r="HYH413" s="232"/>
      <c r="HYI413" s="228"/>
      <c r="HYJ413" s="229"/>
      <c r="HYK413" s="229"/>
      <c r="HYL413" s="229"/>
      <c r="HYM413" s="229"/>
      <c r="HYN413" s="229"/>
      <c r="HYO413" s="229"/>
      <c r="HYP413" s="229"/>
      <c r="HYQ413" s="37"/>
      <c r="HYR413" s="228"/>
      <c r="HYS413" s="12"/>
      <c r="HYT413" s="12"/>
      <c r="HYU413" s="162"/>
      <c r="HYV413" s="162"/>
      <c r="HYW413" s="37"/>
      <c r="HYX413" s="230"/>
      <c r="HYY413" s="37"/>
      <c r="HYZ413" s="37"/>
      <c r="HZA413" s="228"/>
      <c r="HZB413" s="11"/>
      <c r="HZC413" s="28"/>
      <c r="HZD413" s="231"/>
      <c r="HZE413" s="12"/>
      <c r="HZF413" s="27"/>
      <c r="HZG413" s="37"/>
      <c r="HZH413" s="37"/>
      <c r="HZI413" s="14"/>
      <c r="HZJ413" s="14"/>
      <c r="HZK413" s="228"/>
      <c r="HZL413" s="232"/>
      <c r="HZM413" s="232"/>
      <c r="HZN413" s="232"/>
      <c r="HZO413" s="228"/>
      <c r="HZP413" s="229"/>
      <c r="HZQ413" s="229"/>
      <c r="HZR413" s="229"/>
      <c r="HZS413" s="229"/>
      <c r="HZT413" s="229"/>
      <c r="HZU413" s="229"/>
      <c r="HZV413" s="229"/>
      <c r="HZW413" s="37"/>
      <c r="HZX413" s="228"/>
      <c r="HZY413" s="12"/>
      <c r="HZZ413" s="12"/>
      <c r="IAA413" s="162"/>
      <c r="IAB413" s="162"/>
      <c r="IAC413" s="37"/>
      <c r="IAD413" s="230"/>
      <c r="IAE413" s="37"/>
      <c r="IAF413" s="37"/>
      <c r="IAG413" s="228"/>
      <c r="IAH413" s="11"/>
      <c r="IAI413" s="28"/>
      <c r="IAJ413" s="231"/>
      <c r="IAK413" s="12"/>
      <c r="IAL413" s="27"/>
      <c r="IAM413" s="37"/>
      <c r="IAN413" s="37"/>
      <c r="IAO413" s="14"/>
      <c r="IAP413" s="14"/>
      <c r="IAQ413" s="228"/>
      <c r="IAR413" s="232"/>
      <c r="IAS413" s="232"/>
      <c r="IAT413" s="232"/>
      <c r="IAU413" s="228"/>
      <c r="IAV413" s="229"/>
      <c r="IAW413" s="229"/>
      <c r="IAX413" s="229"/>
      <c r="IAY413" s="229"/>
      <c r="IAZ413" s="229"/>
      <c r="IBA413" s="229"/>
      <c r="IBB413" s="229"/>
      <c r="IBC413" s="37"/>
      <c r="IBD413" s="228"/>
      <c r="IBE413" s="12"/>
      <c r="IBF413" s="12"/>
      <c r="IBG413" s="162"/>
      <c r="IBH413" s="162"/>
      <c r="IBI413" s="37"/>
      <c r="IBJ413" s="230"/>
      <c r="IBK413" s="37"/>
      <c r="IBL413" s="37"/>
      <c r="IBM413" s="228"/>
      <c r="IBN413" s="11"/>
      <c r="IBO413" s="28"/>
      <c r="IBP413" s="231"/>
      <c r="IBQ413" s="12"/>
      <c r="IBR413" s="27"/>
      <c r="IBS413" s="37"/>
      <c r="IBT413" s="37"/>
      <c r="IBU413" s="14"/>
      <c r="IBV413" s="14"/>
      <c r="IBW413" s="228"/>
      <c r="IBX413" s="232"/>
      <c r="IBY413" s="232"/>
      <c r="IBZ413" s="232"/>
      <c r="ICA413" s="228"/>
      <c r="ICB413" s="229"/>
      <c r="ICC413" s="229"/>
      <c r="ICD413" s="229"/>
      <c r="ICE413" s="229"/>
      <c r="ICF413" s="229"/>
      <c r="ICG413" s="229"/>
      <c r="ICH413" s="229"/>
      <c r="ICI413" s="37"/>
      <c r="ICJ413" s="228"/>
      <c r="ICK413" s="12"/>
      <c r="ICL413" s="12"/>
      <c r="ICM413" s="162"/>
      <c r="ICN413" s="162"/>
      <c r="ICO413" s="37"/>
      <c r="ICP413" s="230"/>
      <c r="ICQ413" s="37"/>
      <c r="ICR413" s="37"/>
      <c r="ICS413" s="228"/>
      <c r="ICT413" s="11"/>
      <c r="ICU413" s="28"/>
      <c r="ICV413" s="231"/>
      <c r="ICW413" s="12"/>
      <c r="ICX413" s="27"/>
      <c r="ICY413" s="37"/>
      <c r="ICZ413" s="37"/>
      <c r="IDA413" s="14"/>
      <c r="IDB413" s="14"/>
      <c r="IDC413" s="228"/>
      <c r="IDD413" s="232"/>
      <c r="IDE413" s="232"/>
      <c r="IDF413" s="232"/>
      <c r="IDG413" s="228"/>
      <c r="IDH413" s="229"/>
      <c r="IDI413" s="229"/>
      <c r="IDJ413" s="229"/>
      <c r="IDK413" s="229"/>
      <c r="IDL413" s="229"/>
      <c r="IDM413" s="229"/>
      <c r="IDN413" s="229"/>
      <c r="IDO413" s="37"/>
      <c r="IDP413" s="228"/>
      <c r="IDQ413" s="12"/>
      <c r="IDR413" s="12"/>
      <c r="IDS413" s="162"/>
      <c r="IDT413" s="162"/>
      <c r="IDU413" s="37"/>
      <c r="IDV413" s="230"/>
      <c r="IDW413" s="37"/>
      <c r="IDX413" s="37"/>
      <c r="IDY413" s="228"/>
      <c r="IDZ413" s="11"/>
      <c r="IEA413" s="28"/>
      <c r="IEB413" s="231"/>
      <c r="IEC413" s="12"/>
      <c r="IED413" s="27"/>
      <c r="IEE413" s="37"/>
      <c r="IEF413" s="37"/>
      <c r="IEG413" s="14"/>
      <c r="IEH413" s="14"/>
      <c r="IEI413" s="228"/>
      <c r="IEJ413" s="232"/>
      <c r="IEK413" s="232"/>
      <c r="IEL413" s="232"/>
      <c r="IEM413" s="228"/>
      <c r="IEN413" s="229"/>
      <c r="IEO413" s="229"/>
      <c r="IEP413" s="229"/>
      <c r="IEQ413" s="229"/>
      <c r="IER413" s="229"/>
      <c r="IES413" s="229"/>
      <c r="IET413" s="229"/>
      <c r="IEU413" s="37"/>
      <c r="IEV413" s="228"/>
      <c r="IEW413" s="12"/>
      <c r="IEX413" s="12"/>
      <c r="IEY413" s="162"/>
      <c r="IEZ413" s="162"/>
      <c r="IFA413" s="37"/>
      <c r="IFB413" s="230"/>
      <c r="IFC413" s="37"/>
      <c r="IFD413" s="37"/>
      <c r="IFE413" s="228"/>
      <c r="IFF413" s="11"/>
      <c r="IFG413" s="28"/>
      <c r="IFH413" s="231"/>
      <c r="IFI413" s="12"/>
      <c r="IFJ413" s="27"/>
      <c r="IFK413" s="37"/>
      <c r="IFL413" s="37"/>
      <c r="IFM413" s="14"/>
      <c r="IFN413" s="14"/>
      <c r="IFO413" s="228"/>
      <c r="IFP413" s="232"/>
      <c r="IFQ413" s="232"/>
      <c r="IFR413" s="232"/>
      <c r="IFS413" s="228"/>
      <c r="IFT413" s="229"/>
      <c r="IFU413" s="229"/>
      <c r="IFV413" s="229"/>
      <c r="IFW413" s="229"/>
      <c r="IFX413" s="229"/>
      <c r="IFY413" s="229"/>
      <c r="IFZ413" s="229"/>
      <c r="IGA413" s="37"/>
      <c r="IGB413" s="228"/>
      <c r="IGC413" s="12"/>
      <c r="IGD413" s="12"/>
      <c r="IGE413" s="162"/>
      <c r="IGF413" s="162"/>
      <c r="IGG413" s="37"/>
      <c r="IGH413" s="230"/>
      <c r="IGI413" s="37"/>
      <c r="IGJ413" s="37"/>
      <c r="IGK413" s="228"/>
      <c r="IGL413" s="11"/>
      <c r="IGM413" s="28"/>
      <c r="IGN413" s="231"/>
      <c r="IGO413" s="12"/>
      <c r="IGP413" s="27"/>
      <c r="IGQ413" s="37"/>
      <c r="IGR413" s="37"/>
      <c r="IGS413" s="14"/>
      <c r="IGT413" s="14"/>
      <c r="IGU413" s="228"/>
      <c r="IGV413" s="232"/>
      <c r="IGW413" s="232"/>
      <c r="IGX413" s="232"/>
      <c r="IGY413" s="228"/>
      <c r="IGZ413" s="229"/>
      <c r="IHA413" s="229"/>
      <c r="IHB413" s="229"/>
      <c r="IHC413" s="229"/>
      <c r="IHD413" s="229"/>
      <c r="IHE413" s="229"/>
      <c r="IHF413" s="229"/>
      <c r="IHG413" s="37"/>
      <c r="IHH413" s="228"/>
      <c r="IHI413" s="12"/>
      <c r="IHJ413" s="12"/>
      <c r="IHK413" s="162"/>
      <c r="IHL413" s="162"/>
      <c r="IHM413" s="37"/>
      <c r="IHN413" s="230"/>
      <c r="IHO413" s="37"/>
      <c r="IHP413" s="37"/>
      <c r="IHQ413" s="228"/>
      <c r="IHR413" s="11"/>
      <c r="IHS413" s="28"/>
      <c r="IHT413" s="231"/>
      <c r="IHU413" s="12"/>
      <c r="IHV413" s="27"/>
      <c r="IHW413" s="37"/>
      <c r="IHX413" s="37"/>
      <c r="IHY413" s="14"/>
      <c r="IHZ413" s="14"/>
      <c r="IIA413" s="228"/>
      <c r="IIB413" s="232"/>
      <c r="IIC413" s="232"/>
      <c r="IID413" s="232"/>
      <c r="IIE413" s="228"/>
      <c r="IIF413" s="229"/>
      <c r="IIG413" s="229"/>
      <c r="IIH413" s="229"/>
      <c r="III413" s="229"/>
      <c r="IIJ413" s="229"/>
      <c r="IIK413" s="229"/>
      <c r="IIL413" s="229"/>
      <c r="IIM413" s="37"/>
      <c r="IIN413" s="228"/>
      <c r="IIO413" s="12"/>
      <c r="IIP413" s="12"/>
      <c r="IIQ413" s="162"/>
      <c r="IIR413" s="162"/>
      <c r="IIS413" s="37"/>
      <c r="IIT413" s="230"/>
      <c r="IIU413" s="37"/>
      <c r="IIV413" s="37"/>
      <c r="IIW413" s="228"/>
      <c r="IIX413" s="11"/>
      <c r="IIY413" s="28"/>
      <c r="IIZ413" s="231"/>
      <c r="IJA413" s="12"/>
      <c r="IJB413" s="27"/>
      <c r="IJC413" s="37"/>
      <c r="IJD413" s="37"/>
      <c r="IJE413" s="14"/>
      <c r="IJF413" s="14"/>
      <c r="IJG413" s="228"/>
      <c r="IJH413" s="232"/>
      <c r="IJI413" s="232"/>
      <c r="IJJ413" s="232"/>
      <c r="IJK413" s="228"/>
      <c r="IJL413" s="229"/>
      <c r="IJM413" s="229"/>
      <c r="IJN413" s="229"/>
      <c r="IJO413" s="229"/>
      <c r="IJP413" s="229"/>
      <c r="IJQ413" s="229"/>
      <c r="IJR413" s="229"/>
      <c r="IJS413" s="37"/>
      <c r="IJT413" s="228"/>
      <c r="IJU413" s="12"/>
      <c r="IJV413" s="12"/>
      <c r="IJW413" s="162"/>
      <c r="IJX413" s="162"/>
      <c r="IJY413" s="37"/>
      <c r="IJZ413" s="230"/>
      <c r="IKA413" s="37"/>
      <c r="IKB413" s="37"/>
      <c r="IKC413" s="228"/>
      <c r="IKD413" s="11"/>
      <c r="IKE413" s="28"/>
      <c r="IKF413" s="231"/>
      <c r="IKG413" s="12"/>
      <c r="IKH413" s="27"/>
      <c r="IKI413" s="37"/>
      <c r="IKJ413" s="37"/>
      <c r="IKK413" s="14"/>
      <c r="IKL413" s="14"/>
      <c r="IKM413" s="228"/>
      <c r="IKN413" s="232"/>
      <c r="IKO413" s="232"/>
      <c r="IKP413" s="232"/>
      <c r="IKQ413" s="228"/>
      <c r="IKR413" s="229"/>
      <c r="IKS413" s="229"/>
      <c r="IKT413" s="229"/>
      <c r="IKU413" s="229"/>
      <c r="IKV413" s="229"/>
      <c r="IKW413" s="229"/>
      <c r="IKX413" s="229"/>
      <c r="IKY413" s="37"/>
      <c r="IKZ413" s="228"/>
      <c r="ILA413" s="12"/>
      <c r="ILB413" s="12"/>
      <c r="ILC413" s="162"/>
      <c r="ILD413" s="162"/>
      <c r="ILE413" s="37"/>
      <c r="ILF413" s="230"/>
      <c r="ILG413" s="37"/>
      <c r="ILH413" s="37"/>
      <c r="ILI413" s="228"/>
      <c r="ILJ413" s="11"/>
      <c r="ILK413" s="28"/>
      <c r="ILL413" s="231"/>
      <c r="ILM413" s="12"/>
      <c r="ILN413" s="27"/>
      <c r="ILO413" s="37"/>
      <c r="ILP413" s="37"/>
      <c r="ILQ413" s="14"/>
      <c r="ILR413" s="14"/>
      <c r="ILS413" s="228"/>
      <c r="ILT413" s="232"/>
      <c r="ILU413" s="232"/>
      <c r="ILV413" s="232"/>
      <c r="ILW413" s="228"/>
      <c r="ILX413" s="229"/>
      <c r="ILY413" s="229"/>
      <c r="ILZ413" s="229"/>
      <c r="IMA413" s="229"/>
      <c r="IMB413" s="229"/>
      <c r="IMC413" s="229"/>
      <c r="IMD413" s="229"/>
      <c r="IME413" s="37"/>
      <c r="IMF413" s="228"/>
      <c r="IMG413" s="12"/>
      <c r="IMH413" s="12"/>
      <c r="IMI413" s="162"/>
      <c r="IMJ413" s="162"/>
      <c r="IMK413" s="37"/>
      <c r="IML413" s="230"/>
      <c r="IMM413" s="37"/>
      <c r="IMN413" s="37"/>
      <c r="IMO413" s="228"/>
      <c r="IMP413" s="11"/>
      <c r="IMQ413" s="28"/>
      <c r="IMR413" s="231"/>
      <c r="IMS413" s="12"/>
      <c r="IMT413" s="27"/>
      <c r="IMU413" s="37"/>
      <c r="IMV413" s="37"/>
      <c r="IMW413" s="14"/>
      <c r="IMX413" s="14"/>
      <c r="IMY413" s="228"/>
      <c r="IMZ413" s="232"/>
      <c r="INA413" s="232"/>
      <c r="INB413" s="232"/>
      <c r="INC413" s="228"/>
      <c r="IND413" s="229"/>
      <c r="INE413" s="229"/>
      <c r="INF413" s="229"/>
      <c r="ING413" s="229"/>
      <c r="INH413" s="229"/>
      <c r="INI413" s="229"/>
      <c r="INJ413" s="229"/>
      <c r="INK413" s="37"/>
      <c r="INL413" s="228"/>
      <c r="INM413" s="12"/>
      <c r="INN413" s="12"/>
      <c r="INO413" s="162"/>
      <c r="INP413" s="162"/>
      <c r="INQ413" s="37"/>
      <c r="INR413" s="230"/>
      <c r="INS413" s="37"/>
      <c r="INT413" s="37"/>
      <c r="INU413" s="228"/>
      <c r="INV413" s="11"/>
      <c r="INW413" s="28"/>
      <c r="INX413" s="231"/>
      <c r="INY413" s="12"/>
      <c r="INZ413" s="27"/>
      <c r="IOA413" s="37"/>
      <c r="IOB413" s="37"/>
      <c r="IOC413" s="14"/>
      <c r="IOD413" s="14"/>
      <c r="IOE413" s="228"/>
      <c r="IOF413" s="232"/>
      <c r="IOG413" s="232"/>
      <c r="IOH413" s="232"/>
      <c r="IOI413" s="228"/>
      <c r="IOJ413" s="229"/>
      <c r="IOK413" s="229"/>
      <c r="IOL413" s="229"/>
      <c r="IOM413" s="229"/>
      <c r="ION413" s="229"/>
      <c r="IOO413" s="229"/>
      <c r="IOP413" s="229"/>
      <c r="IOQ413" s="37"/>
      <c r="IOR413" s="228"/>
      <c r="IOS413" s="12"/>
      <c r="IOT413" s="12"/>
      <c r="IOU413" s="162"/>
      <c r="IOV413" s="162"/>
      <c r="IOW413" s="37"/>
      <c r="IOX413" s="230"/>
      <c r="IOY413" s="37"/>
      <c r="IOZ413" s="37"/>
      <c r="IPA413" s="228"/>
      <c r="IPB413" s="11"/>
      <c r="IPC413" s="28"/>
      <c r="IPD413" s="231"/>
      <c r="IPE413" s="12"/>
      <c r="IPF413" s="27"/>
      <c r="IPG413" s="37"/>
      <c r="IPH413" s="37"/>
      <c r="IPI413" s="14"/>
      <c r="IPJ413" s="14"/>
      <c r="IPK413" s="228"/>
      <c r="IPL413" s="232"/>
      <c r="IPM413" s="232"/>
      <c r="IPN413" s="232"/>
      <c r="IPO413" s="228"/>
      <c r="IPP413" s="229"/>
      <c r="IPQ413" s="229"/>
      <c r="IPR413" s="229"/>
      <c r="IPS413" s="229"/>
      <c r="IPT413" s="229"/>
      <c r="IPU413" s="229"/>
      <c r="IPV413" s="229"/>
      <c r="IPW413" s="37"/>
      <c r="IPX413" s="228"/>
      <c r="IPY413" s="12"/>
      <c r="IPZ413" s="12"/>
      <c r="IQA413" s="162"/>
      <c r="IQB413" s="162"/>
      <c r="IQC413" s="37"/>
      <c r="IQD413" s="230"/>
      <c r="IQE413" s="37"/>
      <c r="IQF413" s="37"/>
      <c r="IQG413" s="228"/>
      <c r="IQH413" s="11"/>
      <c r="IQI413" s="28"/>
      <c r="IQJ413" s="231"/>
      <c r="IQK413" s="12"/>
      <c r="IQL413" s="27"/>
      <c r="IQM413" s="37"/>
      <c r="IQN413" s="37"/>
      <c r="IQO413" s="14"/>
      <c r="IQP413" s="14"/>
      <c r="IQQ413" s="228"/>
      <c r="IQR413" s="232"/>
      <c r="IQS413" s="232"/>
      <c r="IQT413" s="232"/>
      <c r="IQU413" s="228"/>
      <c r="IQV413" s="229"/>
      <c r="IQW413" s="229"/>
      <c r="IQX413" s="229"/>
      <c r="IQY413" s="229"/>
      <c r="IQZ413" s="229"/>
      <c r="IRA413" s="229"/>
      <c r="IRB413" s="229"/>
      <c r="IRC413" s="37"/>
      <c r="IRD413" s="228"/>
      <c r="IRE413" s="12"/>
      <c r="IRF413" s="12"/>
      <c r="IRG413" s="162"/>
      <c r="IRH413" s="162"/>
      <c r="IRI413" s="37"/>
      <c r="IRJ413" s="230"/>
      <c r="IRK413" s="37"/>
      <c r="IRL413" s="37"/>
      <c r="IRM413" s="228"/>
      <c r="IRN413" s="11"/>
      <c r="IRO413" s="28"/>
      <c r="IRP413" s="231"/>
      <c r="IRQ413" s="12"/>
      <c r="IRR413" s="27"/>
      <c r="IRS413" s="37"/>
      <c r="IRT413" s="37"/>
      <c r="IRU413" s="14"/>
      <c r="IRV413" s="14"/>
      <c r="IRW413" s="228"/>
      <c r="IRX413" s="232"/>
      <c r="IRY413" s="232"/>
      <c r="IRZ413" s="232"/>
      <c r="ISA413" s="228"/>
      <c r="ISB413" s="229"/>
      <c r="ISC413" s="229"/>
      <c r="ISD413" s="229"/>
      <c r="ISE413" s="229"/>
      <c r="ISF413" s="229"/>
      <c r="ISG413" s="229"/>
      <c r="ISH413" s="229"/>
      <c r="ISI413" s="37"/>
      <c r="ISJ413" s="228"/>
      <c r="ISK413" s="12"/>
      <c r="ISL413" s="12"/>
      <c r="ISM413" s="162"/>
      <c r="ISN413" s="162"/>
      <c r="ISO413" s="37"/>
      <c r="ISP413" s="230"/>
      <c r="ISQ413" s="37"/>
      <c r="ISR413" s="37"/>
      <c r="ISS413" s="228"/>
      <c r="IST413" s="11"/>
      <c r="ISU413" s="28"/>
      <c r="ISV413" s="231"/>
      <c r="ISW413" s="12"/>
      <c r="ISX413" s="27"/>
      <c r="ISY413" s="37"/>
      <c r="ISZ413" s="37"/>
      <c r="ITA413" s="14"/>
      <c r="ITB413" s="14"/>
      <c r="ITC413" s="228"/>
      <c r="ITD413" s="232"/>
      <c r="ITE413" s="232"/>
      <c r="ITF413" s="232"/>
      <c r="ITG413" s="228"/>
      <c r="ITH413" s="229"/>
      <c r="ITI413" s="229"/>
      <c r="ITJ413" s="229"/>
      <c r="ITK413" s="229"/>
      <c r="ITL413" s="229"/>
      <c r="ITM413" s="229"/>
      <c r="ITN413" s="229"/>
      <c r="ITO413" s="37"/>
      <c r="ITP413" s="228"/>
      <c r="ITQ413" s="12"/>
      <c r="ITR413" s="12"/>
      <c r="ITS413" s="162"/>
      <c r="ITT413" s="162"/>
      <c r="ITU413" s="37"/>
      <c r="ITV413" s="230"/>
      <c r="ITW413" s="37"/>
      <c r="ITX413" s="37"/>
      <c r="ITY413" s="228"/>
      <c r="ITZ413" s="11"/>
      <c r="IUA413" s="28"/>
      <c r="IUB413" s="231"/>
      <c r="IUC413" s="12"/>
      <c r="IUD413" s="27"/>
      <c r="IUE413" s="37"/>
      <c r="IUF413" s="37"/>
      <c r="IUG413" s="14"/>
      <c r="IUH413" s="14"/>
      <c r="IUI413" s="228"/>
      <c r="IUJ413" s="232"/>
      <c r="IUK413" s="232"/>
      <c r="IUL413" s="232"/>
      <c r="IUM413" s="228"/>
      <c r="IUN413" s="229"/>
      <c r="IUO413" s="229"/>
      <c r="IUP413" s="229"/>
      <c r="IUQ413" s="229"/>
      <c r="IUR413" s="229"/>
      <c r="IUS413" s="229"/>
      <c r="IUT413" s="229"/>
      <c r="IUU413" s="37"/>
      <c r="IUV413" s="228"/>
      <c r="IUW413" s="12"/>
      <c r="IUX413" s="12"/>
      <c r="IUY413" s="162"/>
      <c r="IUZ413" s="162"/>
      <c r="IVA413" s="37"/>
      <c r="IVB413" s="230"/>
      <c r="IVC413" s="37"/>
      <c r="IVD413" s="37"/>
      <c r="IVE413" s="228"/>
      <c r="IVF413" s="11"/>
      <c r="IVG413" s="28"/>
      <c r="IVH413" s="231"/>
      <c r="IVI413" s="12"/>
      <c r="IVJ413" s="27"/>
      <c r="IVK413" s="37"/>
      <c r="IVL413" s="37"/>
      <c r="IVM413" s="14"/>
      <c r="IVN413" s="14"/>
      <c r="IVO413" s="228"/>
      <c r="IVP413" s="232"/>
      <c r="IVQ413" s="232"/>
      <c r="IVR413" s="232"/>
      <c r="IVS413" s="228"/>
      <c r="IVT413" s="229"/>
      <c r="IVU413" s="229"/>
      <c r="IVV413" s="229"/>
      <c r="IVW413" s="229"/>
      <c r="IVX413" s="229"/>
      <c r="IVY413" s="229"/>
      <c r="IVZ413" s="229"/>
      <c r="IWA413" s="37"/>
      <c r="IWB413" s="228"/>
      <c r="IWC413" s="12"/>
      <c r="IWD413" s="12"/>
      <c r="IWE413" s="162"/>
      <c r="IWF413" s="162"/>
      <c r="IWG413" s="37"/>
      <c r="IWH413" s="230"/>
      <c r="IWI413" s="37"/>
      <c r="IWJ413" s="37"/>
      <c r="IWK413" s="228"/>
      <c r="IWL413" s="11"/>
      <c r="IWM413" s="28"/>
      <c r="IWN413" s="231"/>
      <c r="IWO413" s="12"/>
      <c r="IWP413" s="27"/>
      <c r="IWQ413" s="37"/>
      <c r="IWR413" s="37"/>
      <c r="IWS413" s="14"/>
      <c r="IWT413" s="14"/>
      <c r="IWU413" s="228"/>
      <c r="IWV413" s="232"/>
      <c r="IWW413" s="232"/>
      <c r="IWX413" s="232"/>
      <c r="IWY413" s="228"/>
      <c r="IWZ413" s="229"/>
      <c r="IXA413" s="229"/>
      <c r="IXB413" s="229"/>
      <c r="IXC413" s="229"/>
      <c r="IXD413" s="229"/>
      <c r="IXE413" s="229"/>
      <c r="IXF413" s="229"/>
      <c r="IXG413" s="37"/>
      <c r="IXH413" s="228"/>
      <c r="IXI413" s="12"/>
      <c r="IXJ413" s="12"/>
      <c r="IXK413" s="162"/>
      <c r="IXL413" s="162"/>
      <c r="IXM413" s="37"/>
      <c r="IXN413" s="230"/>
      <c r="IXO413" s="37"/>
      <c r="IXP413" s="37"/>
      <c r="IXQ413" s="228"/>
      <c r="IXR413" s="11"/>
      <c r="IXS413" s="28"/>
      <c r="IXT413" s="231"/>
      <c r="IXU413" s="12"/>
      <c r="IXV413" s="27"/>
      <c r="IXW413" s="37"/>
      <c r="IXX413" s="37"/>
      <c r="IXY413" s="14"/>
      <c r="IXZ413" s="14"/>
      <c r="IYA413" s="228"/>
      <c r="IYB413" s="232"/>
      <c r="IYC413" s="232"/>
      <c r="IYD413" s="232"/>
      <c r="IYE413" s="228"/>
      <c r="IYF413" s="229"/>
      <c r="IYG413" s="229"/>
      <c r="IYH413" s="229"/>
      <c r="IYI413" s="229"/>
      <c r="IYJ413" s="229"/>
      <c r="IYK413" s="229"/>
      <c r="IYL413" s="229"/>
      <c r="IYM413" s="37"/>
      <c r="IYN413" s="228"/>
      <c r="IYO413" s="12"/>
      <c r="IYP413" s="12"/>
      <c r="IYQ413" s="162"/>
      <c r="IYR413" s="162"/>
      <c r="IYS413" s="37"/>
      <c r="IYT413" s="230"/>
      <c r="IYU413" s="37"/>
      <c r="IYV413" s="37"/>
      <c r="IYW413" s="228"/>
      <c r="IYX413" s="11"/>
      <c r="IYY413" s="28"/>
      <c r="IYZ413" s="231"/>
      <c r="IZA413" s="12"/>
      <c r="IZB413" s="27"/>
      <c r="IZC413" s="37"/>
      <c r="IZD413" s="37"/>
      <c r="IZE413" s="14"/>
      <c r="IZF413" s="14"/>
      <c r="IZG413" s="228"/>
      <c r="IZH413" s="232"/>
      <c r="IZI413" s="232"/>
      <c r="IZJ413" s="232"/>
      <c r="IZK413" s="228"/>
      <c r="IZL413" s="229"/>
      <c r="IZM413" s="229"/>
      <c r="IZN413" s="229"/>
      <c r="IZO413" s="229"/>
      <c r="IZP413" s="229"/>
      <c r="IZQ413" s="229"/>
      <c r="IZR413" s="229"/>
      <c r="IZS413" s="37"/>
      <c r="IZT413" s="228"/>
      <c r="IZU413" s="12"/>
      <c r="IZV413" s="12"/>
      <c r="IZW413" s="162"/>
      <c r="IZX413" s="162"/>
      <c r="IZY413" s="37"/>
      <c r="IZZ413" s="230"/>
      <c r="JAA413" s="37"/>
      <c r="JAB413" s="37"/>
      <c r="JAC413" s="228"/>
      <c r="JAD413" s="11"/>
      <c r="JAE413" s="28"/>
      <c r="JAF413" s="231"/>
      <c r="JAG413" s="12"/>
      <c r="JAH413" s="27"/>
      <c r="JAI413" s="37"/>
      <c r="JAJ413" s="37"/>
      <c r="JAK413" s="14"/>
      <c r="JAL413" s="14"/>
      <c r="JAM413" s="228"/>
      <c r="JAN413" s="232"/>
      <c r="JAO413" s="232"/>
      <c r="JAP413" s="232"/>
      <c r="JAQ413" s="228"/>
      <c r="JAR413" s="229"/>
      <c r="JAS413" s="229"/>
      <c r="JAT413" s="229"/>
      <c r="JAU413" s="229"/>
      <c r="JAV413" s="229"/>
      <c r="JAW413" s="229"/>
      <c r="JAX413" s="229"/>
      <c r="JAY413" s="37"/>
      <c r="JAZ413" s="228"/>
      <c r="JBA413" s="12"/>
      <c r="JBB413" s="12"/>
      <c r="JBC413" s="162"/>
      <c r="JBD413" s="162"/>
      <c r="JBE413" s="37"/>
      <c r="JBF413" s="230"/>
      <c r="JBG413" s="37"/>
      <c r="JBH413" s="37"/>
      <c r="JBI413" s="228"/>
      <c r="JBJ413" s="11"/>
      <c r="JBK413" s="28"/>
      <c r="JBL413" s="231"/>
      <c r="JBM413" s="12"/>
      <c r="JBN413" s="27"/>
      <c r="JBO413" s="37"/>
      <c r="JBP413" s="37"/>
      <c r="JBQ413" s="14"/>
      <c r="JBR413" s="14"/>
      <c r="JBS413" s="228"/>
      <c r="JBT413" s="232"/>
      <c r="JBU413" s="232"/>
      <c r="JBV413" s="232"/>
      <c r="JBW413" s="228"/>
      <c r="JBX413" s="229"/>
      <c r="JBY413" s="229"/>
      <c r="JBZ413" s="229"/>
      <c r="JCA413" s="229"/>
      <c r="JCB413" s="229"/>
      <c r="JCC413" s="229"/>
      <c r="JCD413" s="229"/>
      <c r="JCE413" s="37"/>
      <c r="JCF413" s="228"/>
      <c r="JCG413" s="12"/>
      <c r="JCH413" s="12"/>
      <c r="JCI413" s="162"/>
      <c r="JCJ413" s="162"/>
      <c r="JCK413" s="37"/>
      <c r="JCL413" s="230"/>
      <c r="JCM413" s="37"/>
      <c r="JCN413" s="37"/>
      <c r="JCO413" s="228"/>
      <c r="JCP413" s="11"/>
      <c r="JCQ413" s="28"/>
      <c r="JCR413" s="231"/>
      <c r="JCS413" s="12"/>
      <c r="JCT413" s="27"/>
      <c r="JCU413" s="37"/>
      <c r="JCV413" s="37"/>
      <c r="JCW413" s="14"/>
      <c r="JCX413" s="14"/>
      <c r="JCY413" s="228"/>
      <c r="JCZ413" s="232"/>
      <c r="JDA413" s="232"/>
      <c r="JDB413" s="232"/>
      <c r="JDC413" s="228"/>
      <c r="JDD413" s="229"/>
      <c r="JDE413" s="229"/>
      <c r="JDF413" s="229"/>
      <c r="JDG413" s="229"/>
      <c r="JDH413" s="229"/>
      <c r="JDI413" s="229"/>
      <c r="JDJ413" s="229"/>
      <c r="JDK413" s="37"/>
      <c r="JDL413" s="228"/>
      <c r="JDM413" s="12"/>
      <c r="JDN413" s="12"/>
      <c r="JDO413" s="162"/>
      <c r="JDP413" s="162"/>
      <c r="JDQ413" s="37"/>
      <c r="JDR413" s="230"/>
      <c r="JDS413" s="37"/>
      <c r="JDT413" s="37"/>
      <c r="JDU413" s="228"/>
      <c r="JDV413" s="11"/>
      <c r="JDW413" s="28"/>
      <c r="JDX413" s="231"/>
      <c r="JDY413" s="12"/>
      <c r="JDZ413" s="27"/>
      <c r="JEA413" s="37"/>
      <c r="JEB413" s="37"/>
      <c r="JEC413" s="14"/>
      <c r="JED413" s="14"/>
      <c r="JEE413" s="228"/>
      <c r="JEF413" s="232"/>
      <c r="JEG413" s="232"/>
      <c r="JEH413" s="232"/>
      <c r="JEI413" s="228"/>
      <c r="JEJ413" s="229"/>
      <c r="JEK413" s="229"/>
      <c r="JEL413" s="229"/>
      <c r="JEM413" s="229"/>
      <c r="JEN413" s="229"/>
      <c r="JEO413" s="229"/>
      <c r="JEP413" s="229"/>
      <c r="JEQ413" s="37"/>
      <c r="JER413" s="228"/>
      <c r="JES413" s="12"/>
      <c r="JET413" s="12"/>
      <c r="JEU413" s="162"/>
      <c r="JEV413" s="162"/>
      <c r="JEW413" s="37"/>
      <c r="JEX413" s="230"/>
      <c r="JEY413" s="37"/>
      <c r="JEZ413" s="37"/>
      <c r="JFA413" s="228"/>
      <c r="JFB413" s="11"/>
      <c r="JFC413" s="28"/>
      <c r="JFD413" s="231"/>
      <c r="JFE413" s="12"/>
      <c r="JFF413" s="27"/>
      <c r="JFG413" s="37"/>
      <c r="JFH413" s="37"/>
      <c r="JFI413" s="14"/>
      <c r="JFJ413" s="14"/>
      <c r="JFK413" s="228"/>
      <c r="JFL413" s="232"/>
      <c r="JFM413" s="232"/>
      <c r="JFN413" s="232"/>
      <c r="JFO413" s="228"/>
      <c r="JFP413" s="229"/>
      <c r="JFQ413" s="229"/>
      <c r="JFR413" s="229"/>
      <c r="JFS413" s="229"/>
      <c r="JFT413" s="229"/>
      <c r="JFU413" s="229"/>
      <c r="JFV413" s="229"/>
      <c r="JFW413" s="37"/>
      <c r="JFX413" s="228"/>
      <c r="JFY413" s="12"/>
      <c r="JFZ413" s="12"/>
      <c r="JGA413" s="162"/>
      <c r="JGB413" s="162"/>
      <c r="JGC413" s="37"/>
      <c r="JGD413" s="230"/>
      <c r="JGE413" s="37"/>
      <c r="JGF413" s="37"/>
      <c r="JGG413" s="228"/>
      <c r="JGH413" s="11"/>
      <c r="JGI413" s="28"/>
      <c r="JGJ413" s="231"/>
      <c r="JGK413" s="12"/>
      <c r="JGL413" s="27"/>
      <c r="JGM413" s="37"/>
      <c r="JGN413" s="37"/>
      <c r="JGO413" s="14"/>
      <c r="JGP413" s="14"/>
      <c r="JGQ413" s="228"/>
      <c r="JGR413" s="232"/>
      <c r="JGS413" s="232"/>
      <c r="JGT413" s="232"/>
      <c r="JGU413" s="228"/>
      <c r="JGV413" s="229"/>
      <c r="JGW413" s="229"/>
      <c r="JGX413" s="229"/>
      <c r="JGY413" s="229"/>
      <c r="JGZ413" s="229"/>
      <c r="JHA413" s="229"/>
      <c r="JHB413" s="229"/>
      <c r="JHC413" s="37"/>
      <c r="JHD413" s="228"/>
      <c r="JHE413" s="12"/>
      <c r="JHF413" s="12"/>
      <c r="JHG413" s="162"/>
      <c r="JHH413" s="162"/>
      <c r="JHI413" s="37"/>
      <c r="JHJ413" s="230"/>
      <c r="JHK413" s="37"/>
      <c r="JHL413" s="37"/>
      <c r="JHM413" s="228"/>
      <c r="JHN413" s="11"/>
      <c r="JHO413" s="28"/>
      <c r="JHP413" s="231"/>
      <c r="JHQ413" s="12"/>
      <c r="JHR413" s="27"/>
      <c r="JHS413" s="37"/>
      <c r="JHT413" s="37"/>
      <c r="JHU413" s="14"/>
      <c r="JHV413" s="14"/>
      <c r="JHW413" s="228"/>
      <c r="JHX413" s="232"/>
      <c r="JHY413" s="232"/>
      <c r="JHZ413" s="232"/>
      <c r="JIA413" s="228"/>
      <c r="JIB413" s="229"/>
      <c r="JIC413" s="229"/>
      <c r="JID413" s="229"/>
      <c r="JIE413" s="229"/>
      <c r="JIF413" s="229"/>
      <c r="JIG413" s="229"/>
      <c r="JIH413" s="229"/>
      <c r="JII413" s="37"/>
      <c r="JIJ413" s="228"/>
      <c r="JIK413" s="12"/>
      <c r="JIL413" s="12"/>
      <c r="JIM413" s="162"/>
      <c r="JIN413" s="162"/>
      <c r="JIO413" s="37"/>
      <c r="JIP413" s="230"/>
      <c r="JIQ413" s="37"/>
      <c r="JIR413" s="37"/>
      <c r="JIS413" s="228"/>
      <c r="JIT413" s="11"/>
      <c r="JIU413" s="28"/>
      <c r="JIV413" s="231"/>
      <c r="JIW413" s="12"/>
      <c r="JIX413" s="27"/>
      <c r="JIY413" s="37"/>
      <c r="JIZ413" s="37"/>
      <c r="JJA413" s="14"/>
      <c r="JJB413" s="14"/>
      <c r="JJC413" s="228"/>
      <c r="JJD413" s="232"/>
      <c r="JJE413" s="232"/>
      <c r="JJF413" s="232"/>
      <c r="JJG413" s="228"/>
      <c r="JJH413" s="229"/>
      <c r="JJI413" s="229"/>
      <c r="JJJ413" s="229"/>
      <c r="JJK413" s="229"/>
      <c r="JJL413" s="229"/>
      <c r="JJM413" s="229"/>
      <c r="JJN413" s="229"/>
      <c r="JJO413" s="37"/>
      <c r="JJP413" s="228"/>
      <c r="JJQ413" s="12"/>
      <c r="JJR413" s="12"/>
      <c r="JJS413" s="162"/>
      <c r="JJT413" s="162"/>
      <c r="JJU413" s="37"/>
      <c r="JJV413" s="230"/>
      <c r="JJW413" s="37"/>
      <c r="JJX413" s="37"/>
      <c r="JJY413" s="228"/>
      <c r="JJZ413" s="11"/>
      <c r="JKA413" s="28"/>
      <c r="JKB413" s="231"/>
      <c r="JKC413" s="12"/>
      <c r="JKD413" s="27"/>
      <c r="JKE413" s="37"/>
      <c r="JKF413" s="37"/>
      <c r="JKG413" s="14"/>
      <c r="JKH413" s="14"/>
      <c r="JKI413" s="228"/>
      <c r="JKJ413" s="232"/>
      <c r="JKK413" s="232"/>
      <c r="JKL413" s="232"/>
      <c r="JKM413" s="228"/>
      <c r="JKN413" s="229"/>
      <c r="JKO413" s="229"/>
      <c r="JKP413" s="229"/>
      <c r="JKQ413" s="229"/>
      <c r="JKR413" s="229"/>
      <c r="JKS413" s="229"/>
      <c r="JKT413" s="229"/>
      <c r="JKU413" s="37"/>
      <c r="JKV413" s="228"/>
      <c r="JKW413" s="12"/>
      <c r="JKX413" s="12"/>
      <c r="JKY413" s="162"/>
      <c r="JKZ413" s="162"/>
      <c r="JLA413" s="37"/>
      <c r="JLB413" s="230"/>
      <c r="JLC413" s="37"/>
      <c r="JLD413" s="37"/>
      <c r="JLE413" s="228"/>
      <c r="JLF413" s="11"/>
      <c r="JLG413" s="28"/>
      <c r="JLH413" s="231"/>
      <c r="JLI413" s="12"/>
      <c r="JLJ413" s="27"/>
      <c r="JLK413" s="37"/>
      <c r="JLL413" s="37"/>
      <c r="JLM413" s="14"/>
      <c r="JLN413" s="14"/>
      <c r="JLO413" s="228"/>
      <c r="JLP413" s="232"/>
      <c r="JLQ413" s="232"/>
      <c r="JLR413" s="232"/>
      <c r="JLS413" s="228"/>
      <c r="JLT413" s="229"/>
      <c r="JLU413" s="229"/>
      <c r="JLV413" s="229"/>
      <c r="JLW413" s="229"/>
      <c r="JLX413" s="229"/>
      <c r="JLY413" s="229"/>
      <c r="JLZ413" s="229"/>
      <c r="JMA413" s="37"/>
      <c r="JMB413" s="228"/>
      <c r="JMC413" s="12"/>
      <c r="JMD413" s="12"/>
      <c r="JME413" s="162"/>
      <c r="JMF413" s="162"/>
      <c r="JMG413" s="37"/>
      <c r="JMH413" s="230"/>
      <c r="JMI413" s="37"/>
      <c r="JMJ413" s="37"/>
      <c r="JMK413" s="228"/>
      <c r="JML413" s="11"/>
      <c r="JMM413" s="28"/>
      <c r="JMN413" s="231"/>
      <c r="JMO413" s="12"/>
      <c r="JMP413" s="27"/>
      <c r="JMQ413" s="37"/>
      <c r="JMR413" s="37"/>
      <c r="JMS413" s="14"/>
      <c r="JMT413" s="14"/>
      <c r="JMU413" s="228"/>
      <c r="JMV413" s="232"/>
      <c r="JMW413" s="232"/>
      <c r="JMX413" s="232"/>
      <c r="JMY413" s="228"/>
      <c r="JMZ413" s="229"/>
      <c r="JNA413" s="229"/>
      <c r="JNB413" s="229"/>
      <c r="JNC413" s="229"/>
      <c r="JND413" s="229"/>
      <c r="JNE413" s="229"/>
      <c r="JNF413" s="229"/>
      <c r="JNG413" s="37"/>
      <c r="JNH413" s="228"/>
      <c r="JNI413" s="12"/>
      <c r="JNJ413" s="12"/>
      <c r="JNK413" s="162"/>
      <c r="JNL413" s="162"/>
      <c r="JNM413" s="37"/>
      <c r="JNN413" s="230"/>
      <c r="JNO413" s="37"/>
      <c r="JNP413" s="37"/>
      <c r="JNQ413" s="228"/>
      <c r="JNR413" s="11"/>
      <c r="JNS413" s="28"/>
      <c r="JNT413" s="231"/>
      <c r="JNU413" s="12"/>
      <c r="JNV413" s="27"/>
      <c r="JNW413" s="37"/>
      <c r="JNX413" s="37"/>
      <c r="JNY413" s="14"/>
      <c r="JNZ413" s="14"/>
      <c r="JOA413" s="228"/>
      <c r="JOB413" s="232"/>
      <c r="JOC413" s="232"/>
      <c r="JOD413" s="232"/>
      <c r="JOE413" s="228"/>
      <c r="JOF413" s="229"/>
      <c r="JOG413" s="229"/>
      <c r="JOH413" s="229"/>
      <c r="JOI413" s="229"/>
      <c r="JOJ413" s="229"/>
      <c r="JOK413" s="229"/>
      <c r="JOL413" s="229"/>
      <c r="JOM413" s="37"/>
      <c r="JON413" s="228"/>
      <c r="JOO413" s="12"/>
      <c r="JOP413" s="12"/>
      <c r="JOQ413" s="162"/>
      <c r="JOR413" s="162"/>
      <c r="JOS413" s="37"/>
      <c r="JOT413" s="230"/>
      <c r="JOU413" s="37"/>
      <c r="JOV413" s="37"/>
      <c r="JOW413" s="228"/>
      <c r="JOX413" s="11"/>
      <c r="JOY413" s="28"/>
      <c r="JOZ413" s="231"/>
      <c r="JPA413" s="12"/>
      <c r="JPB413" s="27"/>
      <c r="JPC413" s="37"/>
      <c r="JPD413" s="37"/>
      <c r="JPE413" s="14"/>
      <c r="JPF413" s="14"/>
      <c r="JPG413" s="228"/>
      <c r="JPH413" s="232"/>
      <c r="JPI413" s="232"/>
      <c r="JPJ413" s="232"/>
      <c r="JPK413" s="228"/>
      <c r="JPL413" s="229"/>
      <c r="JPM413" s="229"/>
      <c r="JPN413" s="229"/>
      <c r="JPO413" s="229"/>
      <c r="JPP413" s="229"/>
      <c r="JPQ413" s="229"/>
      <c r="JPR413" s="229"/>
      <c r="JPS413" s="37"/>
      <c r="JPT413" s="228"/>
      <c r="JPU413" s="12"/>
      <c r="JPV413" s="12"/>
      <c r="JPW413" s="162"/>
      <c r="JPX413" s="162"/>
      <c r="JPY413" s="37"/>
      <c r="JPZ413" s="230"/>
      <c r="JQA413" s="37"/>
      <c r="JQB413" s="37"/>
      <c r="JQC413" s="228"/>
      <c r="JQD413" s="11"/>
      <c r="JQE413" s="28"/>
      <c r="JQF413" s="231"/>
      <c r="JQG413" s="12"/>
      <c r="JQH413" s="27"/>
      <c r="JQI413" s="37"/>
      <c r="JQJ413" s="37"/>
      <c r="JQK413" s="14"/>
      <c r="JQL413" s="14"/>
      <c r="JQM413" s="228"/>
      <c r="JQN413" s="232"/>
      <c r="JQO413" s="232"/>
      <c r="JQP413" s="232"/>
      <c r="JQQ413" s="228"/>
      <c r="JQR413" s="229"/>
      <c r="JQS413" s="229"/>
      <c r="JQT413" s="229"/>
      <c r="JQU413" s="229"/>
      <c r="JQV413" s="229"/>
      <c r="JQW413" s="229"/>
      <c r="JQX413" s="229"/>
      <c r="JQY413" s="37"/>
      <c r="JQZ413" s="228"/>
      <c r="JRA413" s="12"/>
      <c r="JRB413" s="12"/>
      <c r="JRC413" s="162"/>
      <c r="JRD413" s="162"/>
      <c r="JRE413" s="37"/>
      <c r="JRF413" s="230"/>
      <c r="JRG413" s="37"/>
      <c r="JRH413" s="37"/>
      <c r="JRI413" s="228"/>
      <c r="JRJ413" s="11"/>
      <c r="JRK413" s="28"/>
      <c r="JRL413" s="231"/>
      <c r="JRM413" s="12"/>
      <c r="JRN413" s="27"/>
      <c r="JRO413" s="37"/>
      <c r="JRP413" s="37"/>
      <c r="JRQ413" s="14"/>
      <c r="JRR413" s="14"/>
      <c r="JRS413" s="228"/>
      <c r="JRT413" s="232"/>
      <c r="JRU413" s="232"/>
      <c r="JRV413" s="232"/>
      <c r="JRW413" s="228"/>
      <c r="JRX413" s="229"/>
      <c r="JRY413" s="229"/>
      <c r="JRZ413" s="229"/>
      <c r="JSA413" s="229"/>
      <c r="JSB413" s="229"/>
      <c r="JSC413" s="229"/>
      <c r="JSD413" s="229"/>
      <c r="JSE413" s="37"/>
      <c r="JSF413" s="228"/>
      <c r="JSG413" s="12"/>
      <c r="JSH413" s="12"/>
      <c r="JSI413" s="162"/>
      <c r="JSJ413" s="162"/>
      <c r="JSK413" s="37"/>
      <c r="JSL413" s="230"/>
      <c r="JSM413" s="37"/>
      <c r="JSN413" s="37"/>
      <c r="JSO413" s="228"/>
      <c r="JSP413" s="11"/>
      <c r="JSQ413" s="28"/>
      <c r="JSR413" s="231"/>
      <c r="JSS413" s="12"/>
      <c r="JST413" s="27"/>
      <c r="JSU413" s="37"/>
      <c r="JSV413" s="37"/>
      <c r="JSW413" s="14"/>
      <c r="JSX413" s="14"/>
      <c r="JSY413" s="228"/>
      <c r="JSZ413" s="232"/>
      <c r="JTA413" s="232"/>
      <c r="JTB413" s="232"/>
      <c r="JTC413" s="228"/>
      <c r="JTD413" s="229"/>
      <c r="JTE413" s="229"/>
      <c r="JTF413" s="229"/>
      <c r="JTG413" s="229"/>
      <c r="JTH413" s="229"/>
      <c r="JTI413" s="229"/>
      <c r="JTJ413" s="229"/>
      <c r="JTK413" s="37"/>
      <c r="JTL413" s="228"/>
      <c r="JTM413" s="12"/>
      <c r="JTN413" s="12"/>
      <c r="JTO413" s="162"/>
      <c r="JTP413" s="162"/>
      <c r="JTQ413" s="37"/>
      <c r="JTR413" s="230"/>
      <c r="JTS413" s="37"/>
      <c r="JTT413" s="37"/>
      <c r="JTU413" s="228"/>
      <c r="JTV413" s="11"/>
      <c r="JTW413" s="28"/>
      <c r="JTX413" s="231"/>
      <c r="JTY413" s="12"/>
      <c r="JTZ413" s="27"/>
      <c r="JUA413" s="37"/>
      <c r="JUB413" s="37"/>
      <c r="JUC413" s="14"/>
      <c r="JUD413" s="14"/>
      <c r="JUE413" s="228"/>
      <c r="JUF413" s="232"/>
      <c r="JUG413" s="232"/>
      <c r="JUH413" s="232"/>
      <c r="JUI413" s="228"/>
      <c r="JUJ413" s="229"/>
      <c r="JUK413" s="229"/>
      <c r="JUL413" s="229"/>
      <c r="JUM413" s="229"/>
      <c r="JUN413" s="229"/>
      <c r="JUO413" s="229"/>
      <c r="JUP413" s="229"/>
      <c r="JUQ413" s="37"/>
      <c r="JUR413" s="228"/>
      <c r="JUS413" s="12"/>
      <c r="JUT413" s="12"/>
      <c r="JUU413" s="162"/>
      <c r="JUV413" s="162"/>
      <c r="JUW413" s="37"/>
      <c r="JUX413" s="230"/>
      <c r="JUY413" s="37"/>
      <c r="JUZ413" s="37"/>
      <c r="JVA413" s="228"/>
      <c r="JVB413" s="11"/>
      <c r="JVC413" s="28"/>
      <c r="JVD413" s="231"/>
      <c r="JVE413" s="12"/>
      <c r="JVF413" s="27"/>
      <c r="JVG413" s="37"/>
      <c r="JVH413" s="37"/>
      <c r="JVI413" s="14"/>
      <c r="JVJ413" s="14"/>
      <c r="JVK413" s="228"/>
      <c r="JVL413" s="232"/>
      <c r="JVM413" s="232"/>
      <c r="JVN413" s="232"/>
      <c r="JVO413" s="228"/>
      <c r="JVP413" s="229"/>
      <c r="JVQ413" s="229"/>
      <c r="JVR413" s="229"/>
      <c r="JVS413" s="229"/>
      <c r="JVT413" s="229"/>
      <c r="JVU413" s="229"/>
      <c r="JVV413" s="229"/>
      <c r="JVW413" s="37"/>
      <c r="JVX413" s="228"/>
      <c r="JVY413" s="12"/>
      <c r="JVZ413" s="12"/>
      <c r="JWA413" s="162"/>
      <c r="JWB413" s="162"/>
      <c r="JWC413" s="37"/>
      <c r="JWD413" s="230"/>
      <c r="JWE413" s="37"/>
      <c r="JWF413" s="37"/>
      <c r="JWG413" s="228"/>
      <c r="JWH413" s="11"/>
      <c r="JWI413" s="28"/>
      <c r="JWJ413" s="231"/>
      <c r="JWK413" s="12"/>
      <c r="JWL413" s="27"/>
      <c r="JWM413" s="37"/>
      <c r="JWN413" s="37"/>
      <c r="JWO413" s="14"/>
      <c r="JWP413" s="14"/>
      <c r="JWQ413" s="228"/>
      <c r="JWR413" s="232"/>
      <c r="JWS413" s="232"/>
      <c r="JWT413" s="232"/>
      <c r="JWU413" s="228"/>
      <c r="JWV413" s="229"/>
      <c r="JWW413" s="229"/>
      <c r="JWX413" s="229"/>
      <c r="JWY413" s="229"/>
      <c r="JWZ413" s="229"/>
      <c r="JXA413" s="229"/>
      <c r="JXB413" s="229"/>
      <c r="JXC413" s="37"/>
      <c r="JXD413" s="228"/>
      <c r="JXE413" s="12"/>
      <c r="JXF413" s="12"/>
      <c r="JXG413" s="162"/>
      <c r="JXH413" s="162"/>
      <c r="JXI413" s="37"/>
      <c r="JXJ413" s="230"/>
      <c r="JXK413" s="37"/>
      <c r="JXL413" s="37"/>
      <c r="JXM413" s="228"/>
      <c r="JXN413" s="11"/>
      <c r="JXO413" s="28"/>
      <c r="JXP413" s="231"/>
      <c r="JXQ413" s="12"/>
      <c r="JXR413" s="27"/>
      <c r="JXS413" s="37"/>
      <c r="JXT413" s="37"/>
      <c r="JXU413" s="14"/>
      <c r="JXV413" s="14"/>
      <c r="JXW413" s="228"/>
      <c r="JXX413" s="232"/>
      <c r="JXY413" s="232"/>
      <c r="JXZ413" s="232"/>
      <c r="JYA413" s="228"/>
      <c r="JYB413" s="229"/>
      <c r="JYC413" s="229"/>
      <c r="JYD413" s="229"/>
      <c r="JYE413" s="229"/>
      <c r="JYF413" s="229"/>
      <c r="JYG413" s="229"/>
      <c r="JYH413" s="229"/>
      <c r="JYI413" s="37"/>
      <c r="JYJ413" s="228"/>
      <c r="JYK413" s="12"/>
      <c r="JYL413" s="12"/>
      <c r="JYM413" s="162"/>
      <c r="JYN413" s="162"/>
      <c r="JYO413" s="37"/>
      <c r="JYP413" s="230"/>
      <c r="JYQ413" s="37"/>
      <c r="JYR413" s="37"/>
      <c r="JYS413" s="228"/>
      <c r="JYT413" s="11"/>
      <c r="JYU413" s="28"/>
      <c r="JYV413" s="231"/>
      <c r="JYW413" s="12"/>
      <c r="JYX413" s="27"/>
      <c r="JYY413" s="37"/>
      <c r="JYZ413" s="37"/>
      <c r="JZA413" s="14"/>
      <c r="JZB413" s="14"/>
      <c r="JZC413" s="228"/>
      <c r="JZD413" s="232"/>
      <c r="JZE413" s="232"/>
      <c r="JZF413" s="232"/>
      <c r="JZG413" s="228"/>
      <c r="JZH413" s="229"/>
      <c r="JZI413" s="229"/>
      <c r="JZJ413" s="229"/>
      <c r="JZK413" s="229"/>
      <c r="JZL413" s="229"/>
      <c r="JZM413" s="229"/>
      <c r="JZN413" s="229"/>
      <c r="JZO413" s="37"/>
      <c r="JZP413" s="228"/>
      <c r="JZQ413" s="12"/>
      <c r="JZR413" s="12"/>
      <c r="JZS413" s="162"/>
      <c r="JZT413" s="162"/>
      <c r="JZU413" s="37"/>
      <c r="JZV413" s="230"/>
      <c r="JZW413" s="37"/>
      <c r="JZX413" s="37"/>
      <c r="JZY413" s="228"/>
      <c r="JZZ413" s="11"/>
      <c r="KAA413" s="28"/>
      <c r="KAB413" s="231"/>
      <c r="KAC413" s="12"/>
      <c r="KAD413" s="27"/>
      <c r="KAE413" s="37"/>
      <c r="KAF413" s="37"/>
      <c r="KAG413" s="14"/>
      <c r="KAH413" s="14"/>
      <c r="KAI413" s="228"/>
      <c r="KAJ413" s="232"/>
      <c r="KAK413" s="232"/>
      <c r="KAL413" s="232"/>
      <c r="KAM413" s="228"/>
      <c r="KAN413" s="229"/>
      <c r="KAO413" s="229"/>
      <c r="KAP413" s="229"/>
      <c r="KAQ413" s="229"/>
      <c r="KAR413" s="229"/>
      <c r="KAS413" s="229"/>
      <c r="KAT413" s="229"/>
      <c r="KAU413" s="37"/>
      <c r="KAV413" s="228"/>
      <c r="KAW413" s="12"/>
      <c r="KAX413" s="12"/>
      <c r="KAY413" s="162"/>
      <c r="KAZ413" s="162"/>
      <c r="KBA413" s="37"/>
      <c r="KBB413" s="230"/>
      <c r="KBC413" s="37"/>
      <c r="KBD413" s="37"/>
      <c r="KBE413" s="228"/>
      <c r="KBF413" s="11"/>
      <c r="KBG413" s="28"/>
      <c r="KBH413" s="231"/>
      <c r="KBI413" s="12"/>
      <c r="KBJ413" s="27"/>
      <c r="KBK413" s="37"/>
      <c r="KBL413" s="37"/>
      <c r="KBM413" s="14"/>
      <c r="KBN413" s="14"/>
      <c r="KBO413" s="228"/>
      <c r="KBP413" s="232"/>
      <c r="KBQ413" s="232"/>
      <c r="KBR413" s="232"/>
      <c r="KBS413" s="228"/>
      <c r="KBT413" s="229"/>
      <c r="KBU413" s="229"/>
      <c r="KBV413" s="229"/>
      <c r="KBW413" s="229"/>
      <c r="KBX413" s="229"/>
      <c r="KBY413" s="229"/>
      <c r="KBZ413" s="229"/>
      <c r="KCA413" s="37"/>
      <c r="KCB413" s="228"/>
      <c r="KCC413" s="12"/>
      <c r="KCD413" s="12"/>
      <c r="KCE413" s="162"/>
      <c r="KCF413" s="162"/>
      <c r="KCG413" s="37"/>
      <c r="KCH413" s="230"/>
      <c r="KCI413" s="37"/>
      <c r="KCJ413" s="37"/>
      <c r="KCK413" s="228"/>
      <c r="KCL413" s="11"/>
      <c r="KCM413" s="28"/>
      <c r="KCN413" s="231"/>
      <c r="KCO413" s="12"/>
      <c r="KCP413" s="27"/>
      <c r="KCQ413" s="37"/>
      <c r="KCR413" s="37"/>
      <c r="KCS413" s="14"/>
      <c r="KCT413" s="14"/>
      <c r="KCU413" s="228"/>
      <c r="KCV413" s="232"/>
      <c r="KCW413" s="232"/>
      <c r="KCX413" s="232"/>
      <c r="KCY413" s="228"/>
      <c r="KCZ413" s="229"/>
      <c r="KDA413" s="229"/>
      <c r="KDB413" s="229"/>
      <c r="KDC413" s="229"/>
      <c r="KDD413" s="229"/>
      <c r="KDE413" s="229"/>
      <c r="KDF413" s="229"/>
      <c r="KDG413" s="37"/>
      <c r="KDH413" s="228"/>
      <c r="KDI413" s="12"/>
      <c r="KDJ413" s="12"/>
      <c r="KDK413" s="162"/>
      <c r="KDL413" s="162"/>
      <c r="KDM413" s="37"/>
      <c r="KDN413" s="230"/>
      <c r="KDO413" s="37"/>
      <c r="KDP413" s="37"/>
      <c r="KDQ413" s="228"/>
      <c r="KDR413" s="11"/>
      <c r="KDS413" s="28"/>
      <c r="KDT413" s="231"/>
      <c r="KDU413" s="12"/>
      <c r="KDV413" s="27"/>
      <c r="KDW413" s="37"/>
      <c r="KDX413" s="37"/>
      <c r="KDY413" s="14"/>
      <c r="KDZ413" s="14"/>
      <c r="KEA413" s="228"/>
      <c r="KEB413" s="232"/>
      <c r="KEC413" s="232"/>
      <c r="KED413" s="232"/>
      <c r="KEE413" s="228"/>
      <c r="KEF413" s="229"/>
      <c r="KEG413" s="229"/>
      <c r="KEH413" s="229"/>
      <c r="KEI413" s="229"/>
      <c r="KEJ413" s="229"/>
      <c r="KEK413" s="229"/>
      <c r="KEL413" s="229"/>
      <c r="KEM413" s="37"/>
      <c r="KEN413" s="228"/>
      <c r="KEO413" s="12"/>
      <c r="KEP413" s="12"/>
      <c r="KEQ413" s="162"/>
      <c r="KER413" s="162"/>
      <c r="KES413" s="37"/>
      <c r="KET413" s="230"/>
      <c r="KEU413" s="37"/>
      <c r="KEV413" s="37"/>
      <c r="KEW413" s="228"/>
      <c r="KEX413" s="11"/>
      <c r="KEY413" s="28"/>
      <c r="KEZ413" s="231"/>
      <c r="KFA413" s="12"/>
      <c r="KFB413" s="27"/>
      <c r="KFC413" s="37"/>
      <c r="KFD413" s="37"/>
      <c r="KFE413" s="14"/>
      <c r="KFF413" s="14"/>
      <c r="KFG413" s="228"/>
      <c r="KFH413" s="232"/>
      <c r="KFI413" s="232"/>
      <c r="KFJ413" s="232"/>
      <c r="KFK413" s="228"/>
      <c r="KFL413" s="229"/>
      <c r="KFM413" s="229"/>
      <c r="KFN413" s="229"/>
      <c r="KFO413" s="229"/>
      <c r="KFP413" s="229"/>
      <c r="KFQ413" s="229"/>
      <c r="KFR413" s="229"/>
      <c r="KFS413" s="37"/>
      <c r="KFT413" s="228"/>
      <c r="KFU413" s="12"/>
      <c r="KFV413" s="12"/>
      <c r="KFW413" s="162"/>
      <c r="KFX413" s="162"/>
      <c r="KFY413" s="37"/>
      <c r="KFZ413" s="230"/>
      <c r="KGA413" s="37"/>
      <c r="KGB413" s="37"/>
      <c r="KGC413" s="228"/>
      <c r="KGD413" s="11"/>
      <c r="KGE413" s="28"/>
      <c r="KGF413" s="231"/>
      <c r="KGG413" s="12"/>
      <c r="KGH413" s="27"/>
      <c r="KGI413" s="37"/>
      <c r="KGJ413" s="37"/>
      <c r="KGK413" s="14"/>
      <c r="KGL413" s="14"/>
      <c r="KGM413" s="228"/>
      <c r="KGN413" s="232"/>
      <c r="KGO413" s="232"/>
      <c r="KGP413" s="232"/>
      <c r="KGQ413" s="228"/>
      <c r="KGR413" s="229"/>
      <c r="KGS413" s="229"/>
      <c r="KGT413" s="229"/>
      <c r="KGU413" s="229"/>
      <c r="KGV413" s="229"/>
      <c r="KGW413" s="229"/>
      <c r="KGX413" s="229"/>
      <c r="KGY413" s="37"/>
      <c r="KGZ413" s="228"/>
      <c r="KHA413" s="12"/>
      <c r="KHB413" s="12"/>
      <c r="KHC413" s="162"/>
      <c r="KHD413" s="162"/>
      <c r="KHE413" s="37"/>
      <c r="KHF413" s="230"/>
      <c r="KHG413" s="37"/>
      <c r="KHH413" s="37"/>
      <c r="KHI413" s="228"/>
      <c r="KHJ413" s="11"/>
      <c r="KHK413" s="28"/>
      <c r="KHL413" s="231"/>
      <c r="KHM413" s="12"/>
      <c r="KHN413" s="27"/>
      <c r="KHO413" s="37"/>
      <c r="KHP413" s="37"/>
      <c r="KHQ413" s="14"/>
      <c r="KHR413" s="14"/>
      <c r="KHS413" s="228"/>
      <c r="KHT413" s="232"/>
      <c r="KHU413" s="232"/>
      <c r="KHV413" s="232"/>
      <c r="KHW413" s="228"/>
      <c r="KHX413" s="229"/>
      <c r="KHY413" s="229"/>
      <c r="KHZ413" s="229"/>
      <c r="KIA413" s="229"/>
      <c r="KIB413" s="229"/>
      <c r="KIC413" s="229"/>
      <c r="KID413" s="229"/>
      <c r="KIE413" s="37"/>
      <c r="KIF413" s="228"/>
      <c r="KIG413" s="12"/>
      <c r="KIH413" s="12"/>
      <c r="KII413" s="162"/>
      <c r="KIJ413" s="162"/>
      <c r="KIK413" s="37"/>
      <c r="KIL413" s="230"/>
      <c r="KIM413" s="37"/>
      <c r="KIN413" s="37"/>
      <c r="KIO413" s="228"/>
      <c r="KIP413" s="11"/>
      <c r="KIQ413" s="28"/>
      <c r="KIR413" s="231"/>
      <c r="KIS413" s="12"/>
      <c r="KIT413" s="27"/>
      <c r="KIU413" s="37"/>
      <c r="KIV413" s="37"/>
      <c r="KIW413" s="14"/>
      <c r="KIX413" s="14"/>
      <c r="KIY413" s="228"/>
      <c r="KIZ413" s="232"/>
      <c r="KJA413" s="232"/>
      <c r="KJB413" s="232"/>
      <c r="KJC413" s="228"/>
      <c r="KJD413" s="229"/>
      <c r="KJE413" s="229"/>
      <c r="KJF413" s="229"/>
      <c r="KJG413" s="229"/>
      <c r="KJH413" s="229"/>
      <c r="KJI413" s="229"/>
      <c r="KJJ413" s="229"/>
      <c r="KJK413" s="37"/>
      <c r="KJL413" s="228"/>
      <c r="KJM413" s="12"/>
      <c r="KJN413" s="12"/>
      <c r="KJO413" s="162"/>
      <c r="KJP413" s="162"/>
      <c r="KJQ413" s="37"/>
      <c r="KJR413" s="230"/>
      <c r="KJS413" s="37"/>
      <c r="KJT413" s="37"/>
      <c r="KJU413" s="228"/>
      <c r="KJV413" s="11"/>
      <c r="KJW413" s="28"/>
      <c r="KJX413" s="231"/>
      <c r="KJY413" s="12"/>
      <c r="KJZ413" s="27"/>
      <c r="KKA413" s="37"/>
      <c r="KKB413" s="37"/>
      <c r="KKC413" s="14"/>
      <c r="KKD413" s="14"/>
      <c r="KKE413" s="228"/>
      <c r="KKF413" s="232"/>
      <c r="KKG413" s="232"/>
      <c r="KKH413" s="232"/>
      <c r="KKI413" s="228"/>
      <c r="KKJ413" s="229"/>
      <c r="KKK413" s="229"/>
      <c r="KKL413" s="229"/>
      <c r="KKM413" s="229"/>
      <c r="KKN413" s="229"/>
      <c r="KKO413" s="229"/>
      <c r="KKP413" s="229"/>
      <c r="KKQ413" s="37"/>
      <c r="KKR413" s="228"/>
      <c r="KKS413" s="12"/>
      <c r="KKT413" s="12"/>
      <c r="KKU413" s="162"/>
      <c r="KKV413" s="162"/>
      <c r="KKW413" s="37"/>
      <c r="KKX413" s="230"/>
      <c r="KKY413" s="37"/>
      <c r="KKZ413" s="37"/>
      <c r="KLA413" s="228"/>
      <c r="KLB413" s="11"/>
      <c r="KLC413" s="28"/>
      <c r="KLD413" s="231"/>
      <c r="KLE413" s="12"/>
      <c r="KLF413" s="27"/>
      <c r="KLG413" s="37"/>
      <c r="KLH413" s="37"/>
      <c r="KLI413" s="14"/>
      <c r="KLJ413" s="14"/>
      <c r="KLK413" s="228"/>
      <c r="KLL413" s="232"/>
      <c r="KLM413" s="232"/>
      <c r="KLN413" s="232"/>
      <c r="KLO413" s="228"/>
      <c r="KLP413" s="229"/>
      <c r="KLQ413" s="229"/>
      <c r="KLR413" s="229"/>
      <c r="KLS413" s="229"/>
      <c r="KLT413" s="229"/>
      <c r="KLU413" s="229"/>
      <c r="KLV413" s="229"/>
      <c r="KLW413" s="37"/>
      <c r="KLX413" s="228"/>
      <c r="KLY413" s="12"/>
      <c r="KLZ413" s="12"/>
      <c r="KMA413" s="162"/>
      <c r="KMB413" s="162"/>
      <c r="KMC413" s="37"/>
      <c r="KMD413" s="230"/>
      <c r="KME413" s="37"/>
      <c r="KMF413" s="37"/>
      <c r="KMG413" s="228"/>
      <c r="KMH413" s="11"/>
      <c r="KMI413" s="28"/>
      <c r="KMJ413" s="231"/>
      <c r="KMK413" s="12"/>
      <c r="KML413" s="27"/>
      <c r="KMM413" s="37"/>
      <c r="KMN413" s="37"/>
      <c r="KMO413" s="14"/>
      <c r="KMP413" s="14"/>
      <c r="KMQ413" s="228"/>
      <c r="KMR413" s="232"/>
      <c r="KMS413" s="232"/>
      <c r="KMT413" s="232"/>
      <c r="KMU413" s="228"/>
      <c r="KMV413" s="229"/>
      <c r="KMW413" s="229"/>
      <c r="KMX413" s="229"/>
      <c r="KMY413" s="229"/>
      <c r="KMZ413" s="229"/>
      <c r="KNA413" s="229"/>
      <c r="KNB413" s="229"/>
      <c r="KNC413" s="37"/>
      <c r="KND413" s="228"/>
      <c r="KNE413" s="12"/>
      <c r="KNF413" s="12"/>
      <c r="KNG413" s="162"/>
      <c r="KNH413" s="162"/>
      <c r="KNI413" s="37"/>
      <c r="KNJ413" s="230"/>
      <c r="KNK413" s="37"/>
      <c r="KNL413" s="37"/>
      <c r="KNM413" s="228"/>
      <c r="KNN413" s="11"/>
      <c r="KNO413" s="28"/>
      <c r="KNP413" s="231"/>
      <c r="KNQ413" s="12"/>
      <c r="KNR413" s="27"/>
      <c r="KNS413" s="37"/>
      <c r="KNT413" s="37"/>
      <c r="KNU413" s="14"/>
      <c r="KNV413" s="14"/>
      <c r="KNW413" s="228"/>
      <c r="KNX413" s="232"/>
      <c r="KNY413" s="232"/>
      <c r="KNZ413" s="232"/>
      <c r="KOA413" s="228"/>
      <c r="KOB413" s="229"/>
      <c r="KOC413" s="229"/>
      <c r="KOD413" s="229"/>
      <c r="KOE413" s="229"/>
      <c r="KOF413" s="229"/>
      <c r="KOG413" s="229"/>
      <c r="KOH413" s="229"/>
      <c r="KOI413" s="37"/>
      <c r="KOJ413" s="228"/>
      <c r="KOK413" s="12"/>
      <c r="KOL413" s="12"/>
      <c r="KOM413" s="162"/>
      <c r="KON413" s="162"/>
      <c r="KOO413" s="37"/>
      <c r="KOP413" s="230"/>
      <c r="KOQ413" s="37"/>
      <c r="KOR413" s="37"/>
      <c r="KOS413" s="228"/>
      <c r="KOT413" s="11"/>
      <c r="KOU413" s="28"/>
      <c r="KOV413" s="231"/>
      <c r="KOW413" s="12"/>
      <c r="KOX413" s="27"/>
      <c r="KOY413" s="37"/>
      <c r="KOZ413" s="37"/>
      <c r="KPA413" s="14"/>
      <c r="KPB413" s="14"/>
      <c r="KPC413" s="228"/>
      <c r="KPD413" s="232"/>
      <c r="KPE413" s="232"/>
      <c r="KPF413" s="232"/>
      <c r="KPG413" s="228"/>
      <c r="KPH413" s="229"/>
      <c r="KPI413" s="229"/>
      <c r="KPJ413" s="229"/>
      <c r="KPK413" s="229"/>
      <c r="KPL413" s="229"/>
      <c r="KPM413" s="229"/>
      <c r="KPN413" s="229"/>
      <c r="KPO413" s="37"/>
      <c r="KPP413" s="228"/>
      <c r="KPQ413" s="12"/>
      <c r="KPR413" s="12"/>
      <c r="KPS413" s="162"/>
      <c r="KPT413" s="162"/>
      <c r="KPU413" s="37"/>
      <c r="KPV413" s="230"/>
      <c r="KPW413" s="37"/>
      <c r="KPX413" s="37"/>
      <c r="KPY413" s="228"/>
      <c r="KPZ413" s="11"/>
      <c r="KQA413" s="28"/>
      <c r="KQB413" s="231"/>
      <c r="KQC413" s="12"/>
      <c r="KQD413" s="27"/>
      <c r="KQE413" s="37"/>
      <c r="KQF413" s="37"/>
      <c r="KQG413" s="14"/>
      <c r="KQH413" s="14"/>
      <c r="KQI413" s="228"/>
      <c r="KQJ413" s="232"/>
      <c r="KQK413" s="232"/>
      <c r="KQL413" s="232"/>
      <c r="KQM413" s="228"/>
      <c r="KQN413" s="229"/>
      <c r="KQO413" s="229"/>
      <c r="KQP413" s="229"/>
      <c r="KQQ413" s="229"/>
      <c r="KQR413" s="229"/>
      <c r="KQS413" s="229"/>
      <c r="KQT413" s="229"/>
      <c r="KQU413" s="37"/>
      <c r="KQV413" s="228"/>
      <c r="KQW413" s="12"/>
      <c r="KQX413" s="12"/>
      <c r="KQY413" s="162"/>
      <c r="KQZ413" s="162"/>
      <c r="KRA413" s="37"/>
      <c r="KRB413" s="230"/>
      <c r="KRC413" s="37"/>
      <c r="KRD413" s="37"/>
      <c r="KRE413" s="228"/>
      <c r="KRF413" s="11"/>
      <c r="KRG413" s="28"/>
      <c r="KRH413" s="231"/>
      <c r="KRI413" s="12"/>
      <c r="KRJ413" s="27"/>
      <c r="KRK413" s="37"/>
      <c r="KRL413" s="37"/>
      <c r="KRM413" s="14"/>
      <c r="KRN413" s="14"/>
      <c r="KRO413" s="228"/>
      <c r="KRP413" s="232"/>
      <c r="KRQ413" s="232"/>
      <c r="KRR413" s="232"/>
      <c r="KRS413" s="228"/>
      <c r="KRT413" s="229"/>
      <c r="KRU413" s="229"/>
      <c r="KRV413" s="229"/>
      <c r="KRW413" s="229"/>
      <c r="KRX413" s="229"/>
      <c r="KRY413" s="229"/>
      <c r="KRZ413" s="229"/>
      <c r="KSA413" s="37"/>
      <c r="KSB413" s="228"/>
      <c r="KSC413" s="12"/>
      <c r="KSD413" s="12"/>
      <c r="KSE413" s="162"/>
      <c r="KSF413" s="162"/>
      <c r="KSG413" s="37"/>
      <c r="KSH413" s="230"/>
      <c r="KSI413" s="37"/>
      <c r="KSJ413" s="37"/>
      <c r="KSK413" s="228"/>
      <c r="KSL413" s="11"/>
      <c r="KSM413" s="28"/>
      <c r="KSN413" s="231"/>
      <c r="KSO413" s="12"/>
      <c r="KSP413" s="27"/>
      <c r="KSQ413" s="37"/>
      <c r="KSR413" s="37"/>
      <c r="KSS413" s="14"/>
      <c r="KST413" s="14"/>
      <c r="KSU413" s="228"/>
      <c r="KSV413" s="232"/>
      <c r="KSW413" s="232"/>
      <c r="KSX413" s="232"/>
      <c r="KSY413" s="228"/>
      <c r="KSZ413" s="229"/>
      <c r="KTA413" s="229"/>
      <c r="KTB413" s="229"/>
      <c r="KTC413" s="229"/>
      <c r="KTD413" s="229"/>
      <c r="KTE413" s="229"/>
      <c r="KTF413" s="229"/>
      <c r="KTG413" s="37"/>
      <c r="KTH413" s="228"/>
      <c r="KTI413" s="12"/>
      <c r="KTJ413" s="12"/>
      <c r="KTK413" s="162"/>
      <c r="KTL413" s="162"/>
      <c r="KTM413" s="37"/>
      <c r="KTN413" s="230"/>
      <c r="KTO413" s="37"/>
      <c r="KTP413" s="37"/>
      <c r="KTQ413" s="228"/>
      <c r="KTR413" s="11"/>
      <c r="KTS413" s="28"/>
      <c r="KTT413" s="231"/>
      <c r="KTU413" s="12"/>
      <c r="KTV413" s="27"/>
      <c r="KTW413" s="37"/>
      <c r="KTX413" s="37"/>
      <c r="KTY413" s="14"/>
      <c r="KTZ413" s="14"/>
      <c r="KUA413" s="228"/>
      <c r="KUB413" s="232"/>
      <c r="KUC413" s="232"/>
      <c r="KUD413" s="232"/>
      <c r="KUE413" s="228"/>
      <c r="KUF413" s="229"/>
      <c r="KUG413" s="229"/>
      <c r="KUH413" s="229"/>
      <c r="KUI413" s="229"/>
      <c r="KUJ413" s="229"/>
      <c r="KUK413" s="229"/>
      <c r="KUL413" s="229"/>
      <c r="KUM413" s="37"/>
      <c r="KUN413" s="228"/>
      <c r="KUO413" s="12"/>
      <c r="KUP413" s="12"/>
      <c r="KUQ413" s="162"/>
      <c r="KUR413" s="162"/>
      <c r="KUS413" s="37"/>
      <c r="KUT413" s="230"/>
      <c r="KUU413" s="37"/>
      <c r="KUV413" s="37"/>
      <c r="KUW413" s="228"/>
      <c r="KUX413" s="11"/>
      <c r="KUY413" s="28"/>
      <c r="KUZ413" s="231"/>
      <c r="KVA413" s="12"/>
      <c r="KVB413" s="27"/>
      <c r="KVC413" s="37"/>
      <c r="KVD413" s="37"/>
      <c r="KVE413" s="14"/>
      <c r="KVF413" s="14"/>
      <c r="KVG413" s="228"/>
      <c r="KVH413" s="232"/>
      <c r="KVI413" s="232"/>
      <c r="KVJ413" s="232"/>
      <c r="KVK413" s="228"/>
      <c r="KVL413" s="229"/>
      <c r="KVM413" s="229"/>
      <c r="KVN413" s="229"/>
      <c r="KVO413" s="229"/>
      <c r="KVP413" s="229"/>
      <c r="KVQ413" s="229"/>
      <c r="KVR413" s="229"/>
      <c r="KVS413" s="37"/>
      <c r="KVT413" s="228"/>
      <c r="KVU413" s="12"/>
      <c r="KVV413" s="12"/>
      <c r="KVW413" s="162"/>
      <c r="KVX413" s="162"/>
      <c r="KVY413" s="37"/>
      <c r="KVZ413" s="230"/>
      <c r="KWA413" s="37"/>
      <c r="KWB413" s="37"/>
      <c r="KWC413" s="228"/>
      <c r="KWD413" s="11"/>
      <c r="KWE413" s="28"/>
      <c r="KWF413" s="231"/>
      <c r="KWG413" s="12"/>
      <c r="KWH413" s="27"/>
      <c r="KWI413" s="37"/>
      <c r="KWJ413" s="37"/>
      <c r="KWK413" s="14"/>
      <c r="KWL413" s="14"/>
      <c r="KWM413" s="228"/>
      <c r="KWN413" s="232"/>
      <c r="KWO413" s="232"/>
      <c r="KWP413" s="232"/>
      <c r="KWQ413" s="228"/>
      <c r="KWR413" s="229"/>
      <c r="KWS413" s="229"/>
      <c r="KWT413" s="229"/>
      <c r="KWU413" s="229"/>
      <c r="KWV413" s="229"/>
      <c r="KWW413" s="229"/>
      <c r="KWX413" s="229"/>
      <c r="KWY413" s="37"/>
      <c r="KWZ413" s="228"/>
      <c r="KXA413" s="12"/>
      <c r="KXB413" s="12"/>
      <c r="KXC413" s="162"/>
      <c r="KXD413" s="162"/>
      <c r="KXE413" s="37"/>
      <c r="KXF413" s="230"/>
      <c r="KXG413" s="37"/>
      <c r="KXH413" s="37"/>
      <c r="KXI413" s="228"/>
      <c r="KXJ413" s="11"/>
      <c r="KXK413" s="28"/>
      <c r="KXL413" s="231"/>
      <c r="KXM413" s="12"/>
      <c r="KXN413" s="27"/>
      <c r="KXO413" s="37"/>
      <c r="KXP413" s="37"/>
      <c r="KXQ413" s="14"/>
      <c r="KXR413" s="14"/>
      <c r="KXS413" s="228"/>
      <c r="KXT413" s="232"/>
      <c r="KXU413" s="232"/>
      <c r="KXV413" s="232"/>
      <c r="KXW413" s="228"/>
      <c r="KXX413" s="229"/>
      <c r="KXY413" s="229"/>
      <c r="KXZ413" s="229"/>
      <c r="KYA413" s="229"/>
      <c r="KYB413" s="229"/>
      <c r="KYC413" s="229"/>
      <c r="KYD413" s="229"/>
      <c r="KYE413" s="37"/>
      <c r="KYF413" s="228"/>
      <c r="KYG413" s="12"/>
      <c r="KYH413" s="12"/>
      <c r="KYI413" s="162"/>
      <c r="KYJ413" s="162"/>
      <c r="KYK413" s="37"/>
      <c r="KYL413" s="230"/>
      <c r="KYM413" s="37"/>
      <c r="KYN413" s="37"/>
      <c r="KYO413" s="228"/>
      <c r="KYP413" s="11"/>
      <c r="KYQ413" s="28"/>
      <c r="KYR413" s="231"/>
      <c r="KYS413" s="12"/>
      <c r="KYT413" s="27"/>
      <c r="KYU413" s="37"/>
      <c r="KYV413" s="37"/>
      <c r="KYW413" s="14"/>
      <c r="KYX413" s="14"/>
      <c r="KYY413" s="228"/>
      <c r="KYZ413" s="232"/>
      <c r="KZA413" s="232"/>
      <c r="KZB413" s="232"/>
      <c r="KZC413" s="228"/>
      <c r="KZD413" s="229"/>
      <c r="KZE413" s="229"/>
      <c r="KZF413" s="229"/>
      <c r="KZG413" s="229"/>
      <c r="KZH413" s="229"/>
      <c r="KZI413" s="229"/>
      <c r="KZJ413" s="229"/>
      <c r="KZK413" s="37"/>
      <c r="KZL413" s="228"/>
      <c r="KZM413" s="12"/>
      <c r="KZN413" s="12"/>
      <c r="KZO413" s="162"/>
      <c r="KZP413" s="162"/>
      <c r="KZQ413" s="37"/>
      <c r="KZR413" s="230"/>
      <c r="KZS413" s="37"/>
      <c r="KZT413" s="37"/>
      <c r="KZU413" s="228"/>
      <c r="KZV413" s="11"/>
      <c r="KZW413" s="28"/>
      <c r="KZX413" s="231"/>
      <c r="KZY413" s="12"/>
      <c r="KZZ413" s="27"/>
      <c r="LAA413" s="37"/>
      <c r="LAB413" s="37"/>
      <c r="LAC413" s="14"/>
      <c r="LAD413" s="14"/>
      <c r="LAE413" s="228"/>
      <c r="LAF413" s="232"/>
      <c r="LAG413" s="232"/>
      <c r="LAH413" s="232"/>
      <c r="LAI413" s="228"/>
      <c r="LAJ413" s="229"/>
      <c r="LAK413" s="229"/>
      <c r="LAL413" s="229"/>
      <c r="LAM413" s="229"/>
      <c r="LAN413" s="229"/>
      <c r="LAO413" s="229"/>
      <c r="LAP413" s="229"/>
      <c r="LAQ413" s="37"/>
      <c r="LAR413" s="228"/>
      <c r="LAS413" s="12"/>
      <c r="LAT413" s="12"/>
      <c r="LAU413" s="162"/>
      <c r="LAV413" s="162"/>
      <c r="LAW413" s="37"/>
      <c r="LAX413" s="230"/>
      <c r="LAY413" s="37"/>
      <c r="LAZ413" s="37"/>
      <c r="LBA413" s="228"/>
      <c r="LBB413" s="11"/>
      <c r="LBC413" s="28"/>
      <c r="LBD413" s="231"/>
      <c r="LBE413" s="12"/>
      <c r="LBF413" s="27"/>
      <c r="LBG413" s="37"/>
      <c r="LBH413" s="37"/>
      <c r="LBI413" s="14"/>
      <c r="LBJ413" s="14"/>
      <c r="LBK413" s="228"/>
      <c r="LBL413" s="232"/>
      <c r="LBM413" s="232"/>
      <c r="LBN413" s="232"/>
      <c r="LBO413" s="228"/>
      <c r="LBP413" s="229"/>
      <c r="LBQ413" s="229"/>
      <c r="LBR413" s="229"/>
      <c r="LBS413" s="229"/>
      <c r="LBT413" s="229"/>
      <c r="LBU413" s="229"/>
      <c r="LBV413" s="229"/>
      <c r="LBW413" s="37"/>
      <c r="LBX413" s="228"/>
      <c r="LBY413" s="12"/>
      <c r="LBZ413" s="12"/>
      <c r="LCA413" s="162"/>
      <c r="LCB413" s="162"/>
      <c r="LCC413" s="37"/>
      <c r="LCD413" s="230"/>
      <c r="LCE413" s="37"/>
      <c r="LCF413" s="37"/>
      <c r="LCG413" s="228"/>
      <c r="LCH413" s="11"/>
      <c r="LCI413" s="28"/>
      <c r="LCJ413" s="231"/>
      <c r="LCK413" s="12"/>
      <c r="LCL413" s="27"/>
      <c r="LCM413" s="37"/>
      <c r="LCN413" s="37"/>
      <c r="LCO413" s="14"/>
      <c r="LCP413" s="14"/>
      <c r="LCQ413" s="228"/>
      <c r="LCR413" s="232"/>
      <c r="LCS413" s="232"/>
      <c r="LCT413" s="232"/>
      <c r="LCU413" s="228"/>
      <c r="LCV413" s="229"/>
      <c r="LCW413" s="229"/>
      <c r="LCX413" s="229"/>
      <c r="LCY413" s="229"/>
      <c r="LCZ413" s="229"/>
      <c r="LDA413" s="229"/>
      <c r="LDB413" s="229"/>
      <c r="LDC413" s="37"/>
      <c r="LDD413" s="228"/>
      <c r="LDE413" s="12"/>
      <c r="LDF413" s="12"/>
      <c r="LDG413" s="162"/>
      <c r="LDH413" s="162"/>
      <c r="LDI413" s="37"/>
      <c r="LDJ413" s="230"/>
      <c r="LDK413" s="37"/>
      <c r="LDL413" s="37"/>
      <c r="LDM413" s="228"/>
      <c r="LDN413" s="11"/>
      <c r="LDO413" s="28"/>
      <c r="LDP413" s="231"/>
      <c r="LDQ413" s="12"/>
      <c r="LDR413" s="27"/>
      <c r="LDS413" s="37"/>
      <c r="LDT413" s="37"/>
      <c r="LDU413" s="14"/>
      <c r="LDV413" s="14"/>
      <c r="LDW413" s="228"/>
      <c r="LDX413" s="232"/>
      <c r="LDY413" s="232"/>
      <c r="LDZ413" s="232"/>
      <c r="LEA413" s="228"/>
      <c r="LEB413" s="229"/>
      <c r="LEC413" s="229"/>
      <c r="LED413" s="229"/>
      <c r="LEE413" s="229"/>
      <c r="LEF413" s="229"/>
      <c r="LEG413" s="229"/>
      <c r="LEH413" s="229"/>
      <c r="LEI413" s="37"/>
      <c r="LEJ413" s="228"/>
      <c r="LEK413" s="12"/>
      <c r="LEL413" s="12"/>
      <c r="LEM413" s="162"/>
      <c r="LEN413" s="162"/>
      <c r="LEO413" s="37"/>
      <c r="LEP413" s="230"/>
      <c r="LEQ413" s="37"/>
      <c r="LER413" s="37"/>
      <c r="LES413" s="228"/>
      <c r="LET413" s="11"/>
      <c r="LEU413" s="28"/>
      <c r="LEV413" s="231"/>
      <c r="LEW413" s="12"/>
      <c r="LEX413" s="27"/>
      <c r="LEY413" s="37"/>
      <c r="LEZ413" s="37"/>
      <c r="LFA413" s="14"/>
      <c r="LFB413" s="14"/>
      <c r="LFC413" s="228"/>
      <c r="LFD413" s="232"/>
      <c r="LFE413" s="232"/>
      <c r="LFF413" s="232"/>
      <c r="LFG413" s="228"/>
      <c r="LFH413" s="229"/>
      <c r="LFI413" s="229"/>
      <c r="LFJ413" s="229"/>
      <c r="LFK413" s="229"/>
      <c r="LFL413" s="229"/>
      <c r="LFM413" s="229"/>
      <c r="LFN413" s="229"/>
      <c r="LFO413" s="37"/>
      <c r="LFP413" s="228"/>
      <c r="LFQ413" s="12"/>
      <c r="LFR413" s="12"/>
      <c r="LFS413" s="162"/>
      <c r="LFT413" s="162"/>
      <c r="LFU413" s="37"/>
      <c r="LFV413" s="230"/>
      <c r="LFW413" s="37"/>
      <c r="LFX413" s="37"/>
      <c r="LFY413" s="228"/>
      <c r="LFZ413" s="11"/>
      <c r="LGA413" s="28"/>
      <c r="LGB413" s="231"/>
      <c r="LGC413" s="12"/>
      <c r="LGD413" s="27"/>
      <c r="LGE413" s="37"/>
      <c r="LGF413" s="37"/>
      <c r="LGG413" s="14"/>
      <c r="LGH413" s="14"/>
      <c r="LGI413" s="228"/>
      <c r="LGJ413" s="232"/>
      <c r="LGK413" s="232"/>
      <c r="LGL413" s="232"/>
      <c r="LGM413" s="228"/>
      <c r="LGN413" s="229"/>
      <c r="LGO413" s="229"/>
      <c r="LGP413" s="229"/>
      <c r="LGQ413" s="229"/>
      <c r="LGR413" s="229"/>
      <c r="LGS413" s="229"/>
      <c r="LGT413" s="229"/>
      <c r="LGU413" s="37"/>
      <c r="LGV413" s="228"/>
      <c r="LGW413" s="12"/>
      <c r="LGX413" s="12"/>
      <c r="LGY413" s="162"/>
      <c r="LGZ413" s="162"/>
      <c r="LHA413" s="37"/>
      <c r="LHB413" s="230"/>
      <c r="LHC413" s="37"/>
      <c r="LHD413" s="37"/>
      <c r="LHE413" s="228"/>
      <c r="LHF413" s="11"/>
      <c r="LHG413" s="28"/>
      <c r="LHH413" s="231"/>
      <c r="LHI413" s="12"/>
      <c r="LHJ413" s="27"/>
      <c r="LHK413" s="37"/>
      <c r="LHL413" s="37"/>
      <c r="LHM413" s="14"/>
      <c r="LHN413" s="14"/>
      <c r="LHO413" s="228"/>
      <c r="LHP413" s="232"/>
      <c r="LHQ413" s="232"/>
      <c r="LHR413" s="232"/>
      <c r="LHS413" s="228"/>
      <c r="LHT413" s="229"/>
      <c r="LHU413" s="229"/>
      <c r="LHV413" s="229"/>
      <c r="LHW413" s="229"/>
      <c r="LHX413" s="229"/>
      <c r="LHY413" s="229"/>
      <c r="LHZ413" s="229"/>
      <c r="LIA413" s="37"/>
      <c r="LIB413" s="228"/>
      <c r="LIC413" s="12"/>
      <c r="LID413" s="12"/>
      <c r="LIE413" s="162"/>
      <c r="LIF413" s="162"/>
      <c r="LIG413" s="37"/>
      <c r="LIH413" s="230"/>
      <c r="LII413" s="37"/>
      <c r="LIJ413" s="37"/>
      <c r="LIK413" s="228"/>
      <c r="LIL413" s="11"/>
      <c r="LIM413" s="28"/>
      <c r="LIN413" s="231"/>
      <c r="LIO413" s="12"/>
      <c r="LIP413" s="27"/>
      <c r="LIQ413" s="37"/>
      <c r="LIR413" s="37"/>
      <c r="LIS413" s="14"/>
      <c r="LIT413" s="14"/>
      <c r="LIU413" s="228"/>
      <c r="LIV413" s="232"/>
      <c r="LIW413" s="232"/>
      <c r="LIX413" s="232"/>
      <c r="LIY413" s="228"/>
      <c r="LIZ413" s="229"/>
      <c r="LJA413" s="229"/>
      <c r="LJB413" s="229"/>
      <c r="LJC413" s="229"/>
      <c r="LJD413" s="229"/>
      <c r="LJE413" s="229"/>
      <c r="LJF413" s="229"/>
      <c r="LJG413" s="37"/>
      <c r="LJH413" s="228"/>
      <c r="LJI413" s="12"/>
      <c r="LJJ413" s="12"/>
      <c r="LJK413" s="162"/>
      <c r="LJL413" s="162"/>
      <c r="LJM413" s="37"/>
      <c r="LJN413" s="230"/>
      <c r="LJO413" s="37"/>
      <c r="LJP413" s="37"/>
      <c r="LJQ413" s="228"/>
      <c r="LJR413" s="11"/>
      <c r="LJS413" s="28"/>
      <c r="LJT413" s="231"/>
      <c r="LJU413" s="12"/>
      <c r="LJV413" s="27"/>
      <c r="LJW413" s="37"/>
      <c r="LJX413" s="37"/>
      <c r="LJY413" s="14"/>
      <c r="LJZ413" s="14"/>
      <c r="LKA413" s="228"/>
      <c r="LKB413" s="232"/>
      <c r="LKC413" s="232"/>
      <c r="LKD413" s="232"/>
      <c r="LKE413" s="228"/>
      <c r="LKF413" s="229"/>
      <c r="LKG413" s="229"/>
      <c r="LKH413" s="229"/>
      <c r="LKI413" s="229"/>
      <c r="LKJ413" s="229"/>
      <c r="LKK413" s="229"/>
      <c r="LKL413" s="229"/>
      <c r="LKM413" s="37"/>
      <c r="LKN413" s="228"/>
      <c r="LKO413" s="12"/>
      <c r="LKP413" s="12"/>
      <c r="LKQ413" s="162"/>
      <c r="LKR413" s="162"/>
      <c r="LKS413" s="37"/>
      <c r="LKT413" s="230"/>
      <c r="LKU413" s="37"/>
      <c r="LKV413" s="37"/>
      <c r="LKW413" s="228"/>
      <c r="LKX413" s="11"/>
      <c r="LKY413" s="28"/>
      <c r="LKZ413" s="231"/>
      <c r="LLA413" s="12"/>
      <c r="LLB413" s="27"/>
      <c r="LLC413" s="37"/>
      <c r="LLD413" s="37"/>
      <c r="LLE413" s="14"/>
      <c r="LLF413" s="14"/>
      <c r="LLG413" s="228"/>
      <c r="LLH413" s="232"/>
      <c r="LLI413" s="232"/>
      <c r="LLJ413" s="232"/>
      <c r="LLK413" s="228"/>
      <c r="LLL413" s="229"/>
      <c r="LLM413" s="229"/>
      <c r="LLN413" s="229"/>
      <c r="LLO413" s="229"/>
      <c r="LLP413" s="229"/>
      <c r="LLQ413" s="229"/>
      <c r="LLR413" s="229"/>
      <c r="LLS413" s="37"/>
      <c r="LLT413" s="228"/>
      <c r="LLU413" s="12"/>
      <c r="LLV413" s="12"/>
      <c r="LLW413" s="162"/>
      <c r="LLX413" s="162"/>
      <c r="LLY413" s="37"/>
      <c r="LLZ413" s="230"/>
      <c r="LMA413" s="37"/>
      <c r="LMB413" s="37"/>
      <c r="LMC413" s="228"/>
      <c r="LMD413" s="11"/>
      <c r="LME413" s="28"/>
      <c r="LMF413" s="231"/>
      <c r="LMG413" s="12"/>
      <c r="LMH413" s="27"/>
      <c r="LMI413" s="37"/>
      <c r="LMJ413" s="37"/>
      <c r="LMK413" s="14"/>
      <c r="LML413" s="14"/>
      <c r="LMM413" s="228"/>
      <c r="LMN413" s="232"/>
      <c r="LMO413" s="232"/>
      <c r="LMP413" s="232"/>
      <c r="LMQ413" s="228"/>
      <c r="LMR413" s="229"/>
      <c r="LMS413" s="229"/>
      <c r="LMT413" s="229"/>
      <c r="LMU413" s="229"/>
      <c r="LMV413" s="229"/>
      <c r="LMW413" s="229"/>
      <c r="LMX413" s="229"/>
      <c r="LMY413" s="37"/>
      <c r="LMZ413" s="228"/>
      <c r="LNA413" s="12"/>
      <c r="LNB413" s="12"/>
      <c r="LNC413" s="162"/>
      <c r="LND413" s="162"/>
      <c r="LNE413" s="37"/>
      <c r="LNF413" s="230"/>
      <c r="LNG413" s="37"/>
      <c r="LNH413" s="37"/>
      <c r="LNI413" s="228"/>
      <c r="LNJ413" s="11"/>
      <c r="LNK413" s="28"/>
      <c r="LNL413" s="231"/>
      <c r="LNM413" s="12"/>
      <c r="LNN413" s="27"/>
      <c r="LNO413" s="37"/>
      <c r="LNP413" s="37"/>
      <c r="LNQ413" s="14"/>
      <c r="LNR413" s="14"/>
      <c r="LNS413" s="228"/>
      <c r="LNT413" s="232"/>
      <c r="LNU413" s="232"/>
      <c r="LNV413" s="232"/>
      <c r="LNW413" s="228"/>
      <c r="LNX413" s="229"/>
      <c r="LNY413" s="229"/>
      <c r="LNZ413" s="229"/>
      <c r="LOA413" s="229"/>
      <c r="LOB413" s="229"/>
      <c r="LOC413" s="229"/>
      <c r="LOD413" s="229"/>
      <c r="LOE413" s="37"/>
      <c r="LOF413" s="228"/>
      <c r="LOG413" s="12"/>
      <c r="LOH413" s="12"/>
      <c r="LOI413" s="162"/>
      <c r="LOJ413" s="162"/>
      <c r="LOK413" s="37"/>
      <c r="LOL413" s="230"/>
      <c r="LOM413" s="37"/>
      <c r="LON413" s="37"/>
      <c r="LOO413" s="228"/>
      <c r="LOP413" s="11"/>
      <c r="LOQ413" s="28"/>
      <c r="LOR413" s="231"/>
      <c r="LOS413" s="12"/>
      <c r="LOT413" s="27"/>
      <c r="LOU413" s="37"/>
      <c r="LOV413" s="37"/>
      <c r="LOW413" s="14"/>
      <c r="LOX413" s="14"/>
      <c r="LOY413" s="228"/>
      <c r="LOZ413" s="232"/>
      <c r="LPA413" s="232"/>
      <c r="LPB413" s="232"/>
      <c r="LPC413" s="228"/>
      <c r="LPD413" s="229"/>
      <c r="LPE413" s="229"/>
      <c r="LPF413" s="229"/>
      <c r="LPG413" s="229"/>
      <c r="LPH413" s="229"/>
      <c r="LPI413" s="229"/>
      <c r="LPJ413" s="229"/>
      <c r="LPK413" s="37"/>
      <c r="LPL413" s="228"/>
      <c r="LPM413" s="12"/>
      <c r="LPN413" s="12"/>
      <c r="LPO413" s="162"/>
      <c r="LPP413" s="162"/>
      <c r="LPQ413" s="37"/>
      <c r="LPR413" s="230"/>
      <c r="LPS413" s="37"/>
      <c r="LPT413" s="37"/>
      <c r="LPU413" s="228"/>
      <c r="LPV413" s="11"/>
      <c r="LPW413" s="28"/>
      <c r="LPX413" s="231"/>
      <c r="LPY413" s="12"/>
      <c r="LPZ413" s="27"/>
      <c r="LQA413" s="37"/>
      <c r="LQB413" s="37"/>
      <c r="LQC413" s="14"/>
      <c r="LQD413" s="14"/>
      <c r="LQE413" s="228"/>
      <c r="LQF413" s="232"/>
      <c r="LQG413" s="232"/>
      <c r="LQH413" s="232"/>
      <c r="LQI413" s="228"/>
      <c r="LQJ413" s="229"/>
      <c r="LQK413" s="229"/>
      <c r="LQL413" s="229"/>
      <c r="LQM413" s="229"/>
      <c r="LQN413" s="229"/>
      <c r="LQO413" s="229"/>
      <c r="LQP413" s="229"/>
      <c r="LQQ413" s="37"/>
      <c r="LQR413" s="228"/>
      <c r="LQS413" s="12"/>
      <c r="LQT413" s="12"/>
      <c r="LQU413" s="162"/>
      <c r="LQV413" s="162"/>
      <c r="LQW413" s="37"/>
      <c r="LQX413" s="230"/>
      <c r="LQY413" s="37"/>
      <c r="LQZ413" s="37"/>
      <c r="LRA413" s="228"/>
      <c r="LRB413" s="11"/>
      <c r="LRC413" s="28"/>
      <c r="LRD413" s="231"/>
      <c r="LRE413" s="12"/>
      <c r="LRF413" s="27"/>
      <c r="LRG413" s="37"/>
      <c r="LRH413" s="37"/>
      <c r="LRI413" s="14"/>
      <c r="LRJ413" s="14"/>
      <c r="LRK413" s="228"/>
      <c r="LRL413" s="232"/>
      <c r="LRM413" s="232"/>
      <c r="LRN413" s="232"/>
      <c r="LRO413" s="228"/>
      <c r="LRP413" s="229"/>
      <c r="LRQ413" s="229"/>
      <c r="LRR413" s="229"/>
      <c r="LRS413" s="229"/>
      <c r="LRT413" s="229"/>
      <c r="LRU413" s="229"/>
      <c r="LRV413" s="229"/>
      <c r="LRW413" s="37"/>
      <c r="LRX413" s="228"/>
      <c r="LRY413" s="12"/>
      <c r="LRZ413" s="12"/>
      <c r="LSA413" s="162"/>
      <c r="LSB413" s="162"/>
      <c r="LSC413" s="37"/>
      <c r="LSD413" s="230"/>
      <c r="LSE413" s="37"/>
      <c r="LSF413" s="37"/>
      <c r="LSG413" s="228"/>
      <c r="LSH413" s="11"/>
      <c r="LSI413" s="28"/>
      <c r="LSJ413" s="231"/>
      <c r="LSK413" s="12"/>
      <c r="LSL413" s="27"/>
      <c r="LSM413" s="37"/>
      <c r="LSN413" s="37"/>
      <c r="LSO413" s="14"/>
      <c r="LSP413" s="14"/>
      <c r="LSQ413" s="228"/>
      <c r="LSR413" s="232"/>
      <c r="LSS413" s="232"/>
      <c r="LST413" s="232"/>
      <c r="LSU413" s="228"/>
      <c r="LSV413" s="229"/>
      <c r="LSW413" s="229"/>
      <c r="LSX413" s="229"/>
      <c r="LSY413" s="229"/>
      <c r="LSZ413" s="229"/>
      <c r="LTA413" s="229"/>
      <c r="LTB413" s="229"/>
      <c r="LTC413" s="37"/>
      <c r="LTD413" s="228"/>
      <c r="LTE413" s="12"/>
      <c r="LTF413" s="12"/>
      <c r="LTG413" s="162"/>
      <c r="LTH413" s="162"/>
      <c r="LTI413" s="37"/>
      <c r="LTJ413" s="230"/>
      <c r="LTK413" s="37"/>
      <c r="LTL413" s="37"/>
      <c r="LTM413" s="228"/>
      <c r="LTN413" s="11"/>
      <c r="LTO413" s="28"/>
      <c r="LTP413" s="231"/>
      <c r="LTQ413" s="12"/>
      <c r="LTR413" s="27"/>
      <c r="LTS413" s="37"/>
      <c r="LTT413" s="37"/>
      <c r="LTU413" s="14"/>
      <c r="LTV413" s="14"/>
      <c r="LTW413" s="228"/>
      <c r="LTX413" s="232"/>
      <c r="LTY413" s="232"/>
      <c r="LTZ413" s="232"/>
      <c r="LUA413" s="228"/>
      <c r="LUB413" s="229"/>
      <c r="LUC413" s="229"/>
      <c r="LUD413" s="229"/>
      <c r="LUE413" s="229"/>
      <c r="LUF413" s="229"/>
      <c r="LUG413" s="229"/>
      <c r="LUH413" s="229"/>
      <c r="LUI413" s="37"/>
      <c r="LUJ413" s="228"/>
      <c r="LUK413" s="12"/>
      <c r="LUL413" s="12"/>
      <c r="LUM413" s="162"/>
      <c r="LUN413" s="162"/>
      <c r="LUO413" s="37"/>
      <c r="LUP413" s="230"/>
      <c r="LUQ413" s="37"/>
      <c r="LUR413" s="37"/>
      <c r="LUS413" s="228"/>
      <c r="LUT413" s="11"/>
      <c r="LUU413" s="28"/>
      <c r="LUV413" s="231"/>
      <c r="LUW413" s="12"/>
      <c r="LUX413" s="27"/>
      <c r="LUY413" s="37"/>
      <c r="LUZ413" s="37"/>
      <c r="LVA413" s="14"/>
      <c r="LVB413" s="14"/>
      <c r="LVC413" s="228"/>
      <c r="LVD413" s="232"/>
      <c r="LVE413" s="232"/>
      <c r="LVF413" s="232"/>
      <c r="LVG413" s="228"/>
      <c r="LVH413" s="229"/>
      <c r="LVI413" s="229"/>
      <c r="LVJ413" s="229"/>
      <c r="LVK413" s="229"/>
      <c r="LVL413" s="229"/>
      <c r="LVM413" s="229"/>
      <c r="LVN413" s="229"/>
      <c r="LVO413" s="37"/>
      <c r="LVP413" s="228"/>
      <c r="LVQ413" s="12"/>
      <c r="LVR413" s="12"/>
      <c r="LVS413" s="162"/>
      <c r="LVT413" s="162"/>
      <c r="LVU413" s="37"/>
      <c r="LVV413" s="230"/>
      <c r="LVW413" s="37"/>
      <c r="LVX413" s="37"/>
      <c r="LVY413" s="228"/>
      <c r="LVZ413" s="11"/>
      <c r="LWA413" s="28"/>
      <c r="LWB413" s="231"/>
      <c r="LWC413" s="12"/>
      <c r="LWD413" s="27"/>
      <c r="LWE413" s="37"/>
      <c r="LWF413" s="37"/>
      <c r="LWG413" s="14"/>
      <c r="LWH413" s="14"/>
      <c r="LWI413" s="228"/>
      <c r="LWJ413" s="232"/>
      <c r="LWK413" s="232"/>
      <c r="LWL413" s="232"/>
      <c r="LWM413" s="228"/>
      <c r="LWN413" s="229"/>
      <c r="LWO413" s="229"/>
      <c r="LWP413" s="229"/>
      <c r="LWQ413" s="229"/>
      <c r="LWR413" s="229"/>
      <c r="LWS413" s="229"/>
      <c r="LWT413" s="229"/>
      <c r="LWU413" s="37"/>
      <c r="LWV413" s="228"/>
      <c r="LWW413" s="12"/>
      <c r="LWX413" s="12"/>
      <c r="LWY413" s="162"/>
      <c r="LWZ413" s="162"/>
      <c r="LXA413" s="37"/>
      <c r="LXB413" s="230"/>
      <c r="LXC413" s="37"/>
      <c r="LXD413" s="37"/>
      <c r="LXE413" s="228"/>
      <c r="LXF413" s="11"/>
      <c r="LXG413" s="28"/>
      <c r="LXH413" s="231"/>
      <c r="LXI413" s="12"/>
      <c r="LXJ413" s="27"/>
      <c r="LXK413" s="37"/>
      <c r="LXL413" s="37"/>
      <c r="LXM413" s="14"/>
      <c r="LXN413" s="14"/>
      <c r="LXO413" s="228"/>
      <c r="LXP413" s="232"/>
      <c r="LXQ413" s="232"/>
      <c r="LXR413" s="232"/>
      <c r="LXS413" s="228"/>
      <c r="LXT413" s="229"/>
      <c r="LXU413" s="229"/>
      <c r="LXV413" s="229"/>
      <c r="LXW413" s="229"/>
      <c r="LXX413" s="229"/>
      <c r="LXY413" s="229"/>
      <c r="LXZ413" s="229"/>
      <c r="LYA413" s="37"/>
      <c r="LYB413" s="228"/>
      <c r="LYC413" s="12"/>
      <c r="LYD413" s="12"/>
      <c r="LYE413" s="162"/>
      <c r="LYF413" s="162"/>
      <c r="LYG413" s="37"/>
      <c r="LYH413" s="230"/>
      <c r="LYI413" s="37"/>
      <c r="LYJ413" s="37"/>
      <c r="LYK413" s="228"/>
      <c r="LYL413" s="11"/>
      <c r="LYM413" s="28"/>
      <c r="LYN413" s="231"/>
      <c r="LYO413" s="12"/>
      <c r="LYP413" s="27"/>
      <c r="LYQ413" s="37"/>
      <c r="LYR413" s="37"/>
      <c r="LYS413" s="14"/>
      <c r="LYT413" s="14"/>
      <c r="LYU413" s="228"/>
      <c r="LYV413" s="232"/>
      <c r="LYW413" s="232"/>
      <c r="LYX413" s="232"/>
      <c r="LYY413" s="228"/>
      <c r="LYZ413" s="229"/>
      <c r="LZA413" s="229"/>
      <c r="LZB413" s="229"/>
      <c r="LZC413" s="229"/>
      <c r="LZD413" s="229"/>
      <c r="LZE413" s="229"/>
      <c r="LZF413" s="229"/>
      <c r="LZG413" s="37"/>
      <c r="LZH413" s="228"/>
      <c r="LZI413" s="12"/>
      <c r="LZJ413" s="12"/>
      <c r="LZK413" s="162"/>
      <c r="LZL413" s="162"/>
      <c r="LZM413" s="37"/>
      <c r="LZN413" s="230"/>
      <c r="LZO413" s="37"/>
      <c r="LZP413" s="37"/>
      <c r="LZQ413" s="228"/>
      <c r="LZR413" s="11"/>
      <c r="LZS413" s="28"/>
      <c r="LZT413" s="231"/>
      <c r="LZU413" s="12"/>
      <c r="LZV413" s="27"/>
      <c r="LZW413" s="37"/>
      <c r="LZX413" s="37"/>
      <c r="LZY413" s="14"/>
      <c r="LZZ413" s="14"/>
      <c r="MAA413" s="228"/>
      <c r="MAB413" s="232"/>
      <c r="MAC413" s="232"/>
      <c r="MAD413" s="232"/>
      <c r="MAE413" s="228"/>
      <c r="MAF413" s="229"/>
      <c r="MAG413" s="229"/>
      <c r="MAH413" s="229"/>
      <c r="MAI413" s="229"/>
      <c r="MAJ413" s="229"/>
      <c r="MAK413" s="229"/>
      <c r="MAL413" s="229"/>
      <c r="MAM413" s="37"/>
      <c r="MAN413" s="228"/>
      <c r="MAO413" s="12"/>
      <c r="MAP413" s="12"/>
      <c r="MAQ413" s="162"/>
      <c r="MAR413" s="162"/>
      <c r="MAS413" s="37"/>
      <c r="MAT413" s="230"/>
      <c r="MAU413" s="37"/>
      <c r="MAV413" s="37"/>
      <c r="MAW413" s="228"/>
      <c r="MAX413" s="11"/>
      <c r="MAY413" s="28"/>
      <c r="MAZ413" s="231"/>
      <c r="MBA413" s="12"/>
      <c r="MBB413" s="27"/>
      <c r="MBC413" s="37"/>
      <c r="MBD413" s="37"/>
      <c r="MBE413" s="14"/>
      <c r="MBF413" s="14"/>
      <c r="MBG413" s="228"/>
      <c r="MBH413" s="232"/>
      <c r="MBI413" s="232"/>
      <c r="MBJ413" s="232"/>
      <c r="MBK413" s="228"/>
      <c r="MBL413" s="229"/>
      <c r="MBM413" s="229"/>
      <c r="MBN413" s="229"/>
      <c r="MBO413" s="229"/>
      <c r="MBP413" s="229"/>
      <c r="MBQ413" s="229"/>
      <c r="MBR413" s="229"/>
      <c r="MBS413" s="37"/>
      <c r="MBT413" s="228"/>
      <c r="MBU413" s="12"/>
      <c r="MBV413" s="12"/>
      <c r="MBW413" s="162"/>
      <c r="MBX413" s="162"/>
      <c r="MBY413" s="37"/>
      <c r="MBZ413" s="230"/>
      <c r="MCA413" s="37"/>
      <c r="MCB413" s="37"/>
      <c r="MCC413" s="228"/>
      <c r="MCD413" s="11"/>
      <c r="MCE413" s="28"/>
      <c r="MCF413" s="231"/>
      <c r="MCG413" s="12"/>
      <c r="MCH413" s="27"/>
      <c r="MCI413" s="37"/>
      <c r="MCJ413" s="37"/>
      <c r="MCK413" s="14"/>
      <c r="MCL413" s="14"/>
      <c r="MCM413" s="228"/>
      <c r="MCN413" s="232"/>
      <c r="MCO413" s="232"/>
      <c r="MCP413" s="232"/>
      <c r="MCQ413" s="228"/>
      <c r="MCR413" s="229"/>
      <c r="MCS413" s="229"/>
      <c r="MCT413" s="229"/>
      <c r="MCU413" s="229"/>
      <c r="MCV413" s="229"/>
      <c r="MCW413" s="229"/>
      <c r="MCX413" s="229"/>
      <c r="MCY413" s="37"/>
      <c r="MCZ413" s="228"/>
      <c r="MDA413" s="12"/>
      <c r="MDB413" s="12"/>
      <c r="MDC413" s="162"/>
      <c r="MDD413" s="162"/>
      <c r="MDE413" s="37"/>
      <c r="MDF413" s="230"/>
      <c r="MDG413" s="37"/>
      <c r="MDH413" s="37"/>
      <c r="MDI413" s="228"/>
      <c r="MDJ413" s="11"/>
      <c r="MDK413" s="28"/>
      <c r="MDL413" s="231"/>
      <c r="MDM413" s="12"/>
      <c r="MDN413" s="27"/>
      <c r="MDO413" s="37"/>
      <c r="MDP413" s="37"/>
      <c r="MDQ413" s="14"/>
      <c r="MDR413" s="14"/>
      <c r="MDS413" s="228"/>
      <c r="MDT413" s="232"/>
      <c r="MDU413" s="232"/>
      <c r="MDV413" s="232"/>
      <c r="MDW413" s="228"/>
      <c r="MDX413" s="229"/>
      <c r="MDY413" s="229"/>
      <c r="MDZ413" s="229"/>
      <c r="MEA413" s="229"/>
      <c r="MEB413" s="229"/>
      <c r="MEC413" s="229"/>
      <c r="MED413" s="229"/>
      <c r="MEE413" s="37"/>
      <c r="MEF413" s="228"/>
      <c r="MEG413" s="12"/>
      <c r="MEH413" s="12"/>
      <c r="MEI413" s="162"/>
      <c r="MEJ413" s="162"/>
      <c r="MEK413" s="37"/>
      <c r="MEL413" s="230"/>
      <c r="MEM413" s="37"/>
      <c r="MEN413" s="37"/>
      <c r="MEO413" s="228"/>
      <c r="MEP413" s="11"/>
      <c r="MEQ413" s="28"/>
      <c r="MER413" s="231"/>
      <c r="MES413" s="12"/>
      <c r="MET413" s="27"/>
      <c r="MEU413" s="37"/>
      <c r="MEV413" s="37"/>
      <c r="MEW413" s="14"/>
      <c r="MEX413" s="14"/>
      <c r="MEY413" s="228"/>
      <c r="MEZ413" s="232"/>
      <c r="MFA413" s="232"/>
      <c r="MFB413" s="232"/>
      <c r="MFC413" s="228"/>
      <c r="MFD413" s="229"/>
      <c r="MFE413" s="229"/>
      <c r="MFF413" s="229"/>
      <c r="MFG413" s="229"/>
      <c r="MFH413" s="229"/>
      <c r="MFI413" s="229"/>
      <c r="MFJ413" s="229"/>
      <c r="MFK413" s="37"/>
      <c r="MFL413" s="228"/>
      <c r="MFM413" s="12"/>
      <c r="MFN413" s="12"/>
      <c r="MFO413" s="162"/>
      <c r="MFP413" s="162"/>
      <c r="MFQ413" s="37"/>
      <c r="MFR413" s="230"/>
      <c r="MFS413" s="37"/>
      <c r="MFT413" s="37"/>
      <c r="MFU413" s="228"/>
      <c r="MFV413" s="11"/>
      <c r="MFW413" s="28"/>
      <c r="MFX413" s="231"/>
      <c r="MFY413" s="12"/>
      <c r="MFZ413" s="27"/>
      <c r="MGA413" s="37"/>
      <c r="MGB413" s="37"/>
      <c r="MGC413" s="14"/>
      <c r="MGD413" s="14"/>
      <c r="MGE413" s="228"/>
      <c r="MGF413" s="232"/>
      <c r="MGG413" s="232"/>
      <c r="MGH413" s="232"/>
      <c r="MGI413" s="228"/>
      <c r="MGJ413" s="229"/>
      <c r="MGK413" s="229"/>
      <c r="MGL413" s="229"/>
      <c r="MGM413" s="229"/>
      <c r="MGN413" s="229"/>
      <c r="MGO413" s="229"/>
      <c r="MGP413" s="229"/>
      <c r="MGQ413" s="37"/>
      <c r="MGR413" s="228"/>
      <c r="MGS413" s="12"/>
      <c r="MGT413" s="12"/>
      <c r="MGU413" s="162"/>
      <c r="MGV413" s="162"/>
      <c r="MGW413" s="37"/>
      <c r="MGX413" s="230"/>
      <c r="MGY413" s="37"/>
      <c r="MGZ413" s="37"/>
      <c r="MHA413" s="228"/>
      <c r="MHB413" s="11"/>
      <c r="MHC413" s="28"/>
      <c r="MHD413" s="231"/>
      <c r="MHE413" s="12"/>
      <c r="MHF413" s="27"/>
      <c r="MHG413" s="37"/>
      <c r="MHH413" s="37"/>
      <c r="MHI413" s="14"/>
      <c r="MHJ413" s="14"/>
      <c r="MHK413" s="228"/>
      <c r="MHL413" s="232"/>
      <c r="MHM413" s="232"/>
      <c r="MHN413" s="232"/>
      <c r="MHO413" s="228"/>
      <c r="MHP413" s="229"/>
      <c r="MHQ413" s="229"/>
      <c r="MHR413" s="229"/>
      <c r="MHS413" s="229"/>
      <c r="MHT413" s="229"/>
      <c r="MHU413" s="229"/>
      <c r="MHV413" s="229"/>
      <c r="MHW413" s="37"/>
      <c r="MHX413" s="228"/>
      <c r="MHY413" s="12"/>
      <c r="MHZ413" s="12"/>
      <c r="MIA413" s="162"/>
      <c r="MIB413" s="162"/>
      <c r="MIC413" s="37"/>
      <c r="MID413" s="230"/>
      <c r="MIE413" s="37"/>
      <c r="MIF413" s="37"/>
      <c r="MIG413" s="228"/>
      <c r="MIH413" s="11"/>
      <c r="MII413" s="28"/>
      <c r="MIJ413" s="231"/>
      <c r="MIK413" s="12"/>
      <c r="MIL413" s="27"/>
      <c r="MIM413" s="37"/>
      <c r="MIN413" s="37"/>
      <c r="MIO413" s="14"/>
      <c r="MIP413" s="14"/>
      <c r="MIQ413" s="228"/>
      <c r="MIR413" s="232"/>
      <c r="MIS413" s="232"/>
      <c r="MIT413" s="232"/>
      <c r="MIU413" s="228"/>
      <c r="MIV413" s="229"/>
      <c r="MIW413" s="229"/>
      <c r="MIX413" s="229"/>
      <c r="MIY413" s="229"/>
      <c r="MIZ413" s="229"/>
      <c r="MJA413" s="229"/>
      <c r="MJB413" s="229"/>
      <c r="MJC413" s="37"/>
      <c r="MJD413" s="228"/>
      <c r="MJE413" s="12"/>
      <c r="MJF413" s="12"/>
      <c r="MJG413" s="162"/>
      <c r="MJH413" s="162"/>
      <c r="MJI413" s="37"/>
      <c r="MJJ413" s="230"/>
      <c r="MJK413" s="37"/>
      <c r="MJL413" s="37"/>
      <c r="MJM413" s="228"/>
      <c r="MJN413" s="11"/>
      <c r="MJO413" s="28"/>
      <c r="MJP413" s="231"/>
      <c r="MJQ413" s="12"/>
      <c r="MJR413" s="27"/>
      <c r="MJS413" s="37"/>
      <c r="MJT413" s="37"/>
      <c r="MJU413" s="14"/>
      <c r="MJV413" s="14"/>
      <c r="MJW413" s="228"/>
      <c r="MJX413" s="232"/>
      <c r="MJY413" s="232"/>
      <c r="MJZ413" s="232"/>
      <c r="MKA413" s="228"/>
      <c r="MKB413" s="229"/>
      <c r="MKC413" s="229"/>
      <c r="MKD413" s="229"/>
      <c r="MKE413" s="229"/>
      <c r="MKF413" s="229"/>
      <c r="MKG413" s="229"/>
      <c r="MKH413" s="229"/>
      <c r="MKI413" s="37"/>
      <c r="MKJ413" s="228"/>
      <c r="MKK413" s="12"/>
      <c r="MKL413" s="12"/>
      <c r="MKM413" s="162"/>
      <c r="MKN413" s="162"/>
      <c r="MKO413" s="37"/>
      <c r="MKP413" s="230"/>
      <c r="MKQ413" s="37"/>
      <c r="MKR413" s="37"/>
      <c r="MKS413" s="228"/>
      <c r="MKT413" s="11"/>
      <c r="MKU413" s="28"/>
      <c r="MKV413" s="231"/>
      <c r="MKW413" s="12"/>
      <c r="MKX413" s="27"/>
      <c r="MKY413" s="37"/>
      <c r="MKZ413" s="37"/>
      <c r="MLA413" s="14"/>
      <c r="MLB413" s="14"/>
      <c r="MLC413" s="228"/>
      <c r="MLD413" s="232"/>
      <c r="MLE413" s="232"/>
      <c r="MLF413" s="232"/>
      <c r="MLG413" s="228"/>
      <c r="MLH413" s="229"/>
      <c r="MLI413" s="229"/>
      <c r="MLJ413" s="229"/>
      <c r="MLK413" s="229"/>
      <c r="MLL413" s="229"/>
      <c r="MLM413" s="229"/>
      <c r="MLN413" s="229"/>
      <c r="MLO413" s="37"/>
      <c r="MLP413" s="228"/>
      <c r="MLQ413" s="12"/>
      <c r="MLR413" s="12"/>
      <c r="MLS413" s="162"/>
      <c r="MLT413" s="162"/>
      <c r="MLU413" s="37"/>
      <c r="MLV413" s="230"/>
      <c r="MLW413" s="37"/>
      <c r="MLX413" s="37"/>
      <c r="MLY413" s="228"/>
      <c r="MLZ413" s="11"/>
      <c r="MMA413" s="28"/>
      <c r="MMB413" s="231"/>
      <c r="MMC413" s="12"/>
      <c r="MMD413" s="27"/>
      <c r="MME413" s="37"/>
      <c r="MMF413" s="37"/>
      <c r="MMG413" s="14"/>
      <c r="MMH413" s="14"/>
      <c r="MMI413" s="228"/>
      <c r="MMJ413" s="232"/>
      <c r="MMK413" s="232"/>
      <c r="MML413" s="232"/>
      <c r="MMM413" s="228"/>
      <c r="MMN413" s="229"/>
      <c r="MMO413" s="229"/>
      <c r="MMP413" s="229"/>
      <c r="MMQ413" s="229"/>
      <c r="MMR413" s="229"/>
      <c r="MMS413" s="229"/>
      <c r="MMT413" s="229"/>
      <c r="MMU413" s="37"/>
      <c r="MMV413" s="228"/>
      <c r="MMW413" s="12"/>
      <c r="MMX413" s="12"/>
      <c r="MMY413" s="162"/>
      <c r="MMZ413" s="162"/>
      <c r="MNA413" s="37"/>
      <c r="MNB413" s="230"/>
      <c r="MNC413" s="37"/>
      <c r="MND413" s="37"/>
      <c r="MNE413" s="228"/>
      <c r="MNF413" s="11"/>
      <c r="MNG413" s="28"/>
      <c r="MNH413" s="231"/>
      <c r="MNI413" s="12"/>
      <c r="MNJ413" s="27"/>
      <c r="MNK413" s="37"/>
      <c r="MNL413" s="37"/>
      <c r="MNM413" s="14"/>
      <c r="MNN413" s="14"/>
      <c r="MNO413" s="228"/>
      <c r="MNP413" s="232"/>
      <c r="MNQ413" s="232"/>
      <c r="MNR413" s="232"/>
      <c r="MNS413" s="228"/>
      <c r="MNT413" s="229"/>
      <c r="MNU413" s="229"/>
      <c r="MNV413" s="229"/>
      <c r="MNW413" s="229"/>
      <c r="MNX413" s="229"/>
      <c r="MNY413" s="229"/>
      <c r="MNZ413" s="229"/>
      <c r="MOA413" s="37"/>
      <c r="MOB413" s="228"/>
      <c r="MOC413" s="12"/>
      <c r="MOD413" s="12"/>
      <c r="MOE413" s="162"/>
      <c r="MOF413" s="162"/>
      <c r="MOG413" s="37"/>
      <c r="MOH413" s="230"/>
      <c r="MOI413" s="37"/>
      <c r="MOJ413" s="37"/>
      <c r="MOK413" s="228"/>
      <c r="MOL413" s="11"/>
      <c r="MOM413" s="28"/>
      <c r="MON413" s="231"/>
      <c r="MOO413" s="12"/>
      <c r="MOP413" s="27"/>
      <c r="MOQ413" s="37"/>
      <c r="MOR413" s="37"/>
      <c r="MOS413" s="14"/>
      <c r="MOT413" s="14"/>
      <c r="MOU413" s="228"/>
      <c r="MOV413" s="232"/>
      <c r="MOW413" s="232"/>
      <c r="MOX413" s="232"/>
      <c r="MOY413" s="228"/>
      <c r="MOZ413" s="229"/>
      <c r="MPA413" s="229"/>
      <c r="MPB413" s="229"/>
      <c r="MPC413" s="229"/>
      <c r="MPD413" s="229"/>
      <c r="MPE413" s="229"/>
      <c r="MPF413" s="229"/>
      <c r="MPG413" s="37"/>
      <c r="MPH413" s="228"/>
      <c r="MPI413" s="12"/>
      <c r="MPJ413" s="12"/>
      <c r="MPK413" s="162"/>
      <c r="MPL413" s="162"/>
      <c r="MPM413" s="37"/>
      <c r="MPN413" s="230"/>
      <c r="MPO413" s="37"/>
      <c r="MPP413" s="37"/>
      <c r="MPQ413" s="228"/>
      <c r="MPR413" s="11"/>
      <c r="MPS413" s="28"/>
      <c r="MPT413" s="231"/>
      <c r="MPU413" s="12"/>
      <c r="MPV413" s="27"/>
      <c r="MPW413" s="37"/>
      <c r="MPX413" s="37"/>
      <c r="MPY413" s="14"/>
      <c r="MPZ413" s="14"/>
      <c r="MQA413" s="228"/>
      <c r="MQB413" s="232"/>
      <c r="MQC413" s="232"/>
      <c r="MQD413" s="232"/>
      <c r="MQE413" s="228"/>
      <c r="MQF413" s="229"/>
      <c r="MQG413" s="229"/>
      <c r="MQH413" s="229"/>
      <c r="MQI413" s="229"/>
      <c r="MQJ413" s="229"/>
      <c r="MQK413" s="229"/>
      <c r="MQL413" s="229"/>
      <c r="MQM413" s="37"/>
      <c r="MQN413" s="228"/>
      <c r="MQO413" s="12"/>
      <c r="MQP413" s="12"/>
      <c r="MQQ413" s="162"/>
      <c r="MQR413" s="162"/>
      <c r="MQS413" s="37"/>
      <c r="MQT413" s="230"/>
      <c r="MQU413" s="37"/>
      <c r="MQV413" s="37"/>
      <c r="MQW413" s="228"/>
      <c r="MQX413" s="11"/>
      <c r="MQY413" s="28"/>
      <c r="MQZ413" s="231"/>
      <c r="MRA413" s="12"/>
      <c r="MRB413" s="27"/>
      <c r="MRC413" s="37"/>
      <c r="MRD413" s="37"/>
      <c r="MRE413" s="14"/>
      <c r="MRF413" s="14"/>
      <c r="MRG413" s="228"/>
      <c r="MRH413" s="232"/>
      <c r="MRI413" s="232"/>
      <c r="MRJ413" s="232"/>
      <c r="MRK413" s="228"/>
      <c r="MRL413" s="229"/>
      <c r="MRM413" s="229"/>
      <c r="MRN413" s="229"/>
      <c r="MRO413" s="229"/>
      <c r="MRP413" s="229"/>
      <c r="MRQ413" s="229"/>
      <c r="MRR413" s="229"/>
      <c r="MRS413" s="37"/>
      <c r="MRT413" s="228"/>
      <c r="MRU413" s="12"/>
      <c r="MRV413" s="12"/>
      <c r="MRW413" s="162"/>
      <c r="MRX413" s="162"/>
      <c r="MRY413" s="37"/>
      <c r="MRZ413" s="230"/>
      <c r="MSA413" s="37"/>
      <c r="MSB413" s="37"/>
      <c r="MSC413" s="228"/>
      <c r="MSD413" s="11"/>
      <c r="MSE413" s="28"/>
      <c r="MSF413" s="231"/>
      <c r="MSG413" s="12"/>
      <c r="MSH413" s="27"/>
      <c r="MSI413" s="37"/>
      <c r="MSJ413" s="37"/>
      <c r="MSK413" s="14"/>
      <c r="MSL413" s="14"/>
      <c r="MSM413" s="228"/>
      <c r="MSN413" s="232"/>
      <c r="MSO413" s="232"/>
      <c r="MSP413" s="232"/>
      <c r="MSQ413" s="228"/>
      <c r="MSR413" s="229"/>
      <c r="MSS413" s="229"/>
      <c r="MST413" s="229"/>
      <c r="MSU413" s="229"/>
      <c r="MSV413" s="229"/>
      <c r="MSW413" s="229"/>
      <c r="MSX413" s="229"/>
      <c r="MSY413" s="37"/>
      <c r="MSZ413" s="228"/>
      <c r="MTA413" s="12"/>
      <c r="MTB413" s="12"/>
      <c r="MTC413" s="162"/>
      <c r="MTD413" s="162"/>
      <c r="MTE413" s="37"/>
      <c r="MTF413" s="230"/>
      <c r="MTG413" s="37"/>
      <c r="MTH413" s="37"/>
      <c r="MTI413" s="228"/>
      <c r="MTJ413" s="11"/>
      <c r="MTK413" s="28"/>
      <c r="MTL413" s="231"/>
      <c r="MTM413" s="12"/>
      <c r="MTN413" s="27"/>
      <c r="MTO413" s="37"/>
      <c r="MTP413" s="37"/>
      <c r="MTQ413" s="14"/>
      <c r="MTR413" s="14"/>
      <c r="MTS413" s="228"/>
      <c r="MTT413" s="232"/>
      <c r="MTU413" s="232"/>
      <c r="MTV413" s="232"/>
      <c r="MTW413" s="228"/>
      <c r="MTX413" s="229"/>
      <c r="MTY413" s="229"/>
      <c r="MTZ413" s="229"/>
      <c r="MUA413" s="229"/>
      <c r="MUB413" s="229"/>
      <c r="MUC413" s="229"/>
      <c r="MUD413" s="229"/>
      <c r="MUE413" s="37"/>
      <c r="MUF413" s="228"/>
      <c r="MUG413" s="12"/>
      <c r="MUH413" s="12"/>
      <c r="MUI413" s="162"/>
      <c r="MUJ413" s="162"/>
      <c r="MUK413" s="37"/>
      <c r="MUL413" s="230"/>
      <c r="MUM413" s="37"/>
      <c r="MUN413" s="37"/>
      <c r="MUO413" s="228"/>
      <c r="MUP413" s="11"/>
      <c r="MUQ413" s="28"/>
      <c r="MUR413" s="231"/>
      <c r="MUS413" s="12"/>
      <c r="MUT413" s="27"/>
      <c r="MUU413" s="37"/>
      <c r="MUV413" s="37"/>
      <c r="MUW413" s="14"/>
      <c r="MUX413" s="14"/>
      <c r="MUY413" s="228"/>
      <c r="MUZ413" s="232"/>
      <c r="MVA413" s="232"/>
      <c r="MVB413" s="232"/>
      <c r="MVC413" s="228"/>
      <c r="MVD413" s="229"/>
      <c r="MVE413" s="229"/>
      <c r="MVF413" s="229"/>
      <c r="MVG413" s="229"/>
      <c r="MVH413" s="229"/>
      <c r="MVI413" s="229"/>
      <c r="MVJ413" s="229"/>
      <c r="MVK413" s="37"/>
      <c r="MVL413" s="228"/>
      <c r="MVM413" s="12"/>
      <c r="MVN413" s="12"/>
      <c r="MVO413" s="162"/>
      <c r="MVP413" s="162"/>
      <c r="MVQ413" s="37"/>
      <c r="MVR413" s="230"/>
      <c r="MVS413" s="37"/>
      <c r="MVT413" s="37"/>
      <c r="MVU413" s="228"/>
      <c r="MVV413" s="11"/>
      <c r="MVW413" s="28"/>
      <c r="MVX413" s="231"/>
      <c r="MVY413" s="12"/>
      <c r="MVZ413" s="27"/>
      <c r="MWA413" s="37"/>
      <c r="MWB413" s="37"/>
      <c r="MWC413" s="14"/>
      <c r="MWD413" s="14"/>
      <c r="MWE413" s="228"/>
      <c r="MWF413" s="232"/>
      <c r="MWG413" s="232"/>
      <c r="MWH413" s="232"/>
      <c r="MWI413" s="228"/>
      <c r="MWJ413" s="229"/>
      <c r="MWK413" s="229"/>
      <c r="MWL413" s="229"/>
      <c r="MWM413" s="229"/>
      <c r="MWN413" s="229"/>
      <c r="MWO413" s="229"/>
      <c r="MWP413" s="229"/>
      <c r="MWQ413" s="37"/>
      <c r="MWR413" s="228"/>
      <c r="MWS413" s="12"/>
      <c r="MWT413" s="12"/>
      <c r="MWU413" s="162"/>
      <c r="MWV413" s="162"/>
      <c r="MWW413" s="37"/>
      <c r="MWX413" s="230"/>
      <c r="MWY413" s="37"/>
      <c r="MWZ413" s="37"/>
      <c r="MXA413" s="228"/>
      <c r="MXB413" s="11"/>
      <c r="MXC413" s="28"/>
      <c r="MXD413" s="231"/>
      <c r="MXE413" s="12"/>
      <c r="MXF413" s="27"/>
      <c r="MXG413" s="37"/>
      <c r="MXH413" s="37"/>
      <c r="MXI413" s="14"/>
      <c r="MXJ413" s="14"/>
      <c r="MXK413" s="228"/>
      <c r="MXL413" s="232"/>
      <c r="MXM413" s="232"/>
      <c r="MXN413" s="232"/>
      <c r="MXO413" s="228"/>
      <c r="MXP413" s="229"/>
      <c r="MXQ413" s="229"/>
      <c r="MXR413" s="229"/>
      <c r="MXS413" s="229"/>
      <c r="MXT413" s="229"/>
      <c r="MXU413" s="229"/>
      <c r="MXV413" s="229"/>
      <c r="MXW413" s="37"/>
      <c r="MXX413" s="228"/>
      <c r="MXY413" s="12"/>
      <c r="MXZ413" s="12"/>
      <c r="MYA413" s="162"/>
      <c r="MYB413" s="162"/>
      <c r="MYC413" s="37"/>
      <c r="MYD413" s="230"/>
      <c r="MYE413" s="37"/>
      <c r="MYF413" s="37"/>
      <c r="MYG413" s="228"/>
      <c r="MYH413" s="11"/>
      <c r="MYI413" s="28"/>
      <c r="MYJ413" s="231"/>
      <c r="MYK413" s="12"/>
      <c r="MYL413" s="27"/>
      <c r="MYM413" s="37"/>
      <c r="MYN413" s="37"/>
      <c r="MYO413" s="14"/>
      <c r="MYP413" s="14"/>
      <c r="MYQ413" s="228"/>
      <c r="MYR413" s="232"/>
      <c r="MYS413" s="232"/>
      <c r="MYT413" s="232"/>
      <c r="MYU413" s="228"/>
      <c r="MYV413" s="229"/>
      <c r="MYW413" s="229"/>
      <c r="MYX413" s="229"/>
      <c r="MYY413" s="229"/>
      <c r="MYZ413" s="229"/>
      <c r="MZA413" s="229"/>
      <c r="MZB413" s="229"/>
      <c r="MZC413" s="37"/>
      <c r="MZD413" s="228"/>
      <c r="MZE413" s="12"/>
      <c r="MZF413" s="12"/>
      <c r="MZG413" s="162"/>
      <c r="MZH413" s="162"/>
      <c r="MZI413" s="37"/>
      <c r="MZJ413" s="230"/>
      <c r="MZK413" s="37"/>
      <c r="MZL413" s="37"/>
      <c r="MZM413" s="228"/>
      <c r="MZN413" s="11"/>
      <c r="MZO413" s="28"/>
      <c r="MZP413" s="231"/>
      <c r="MZQ413" s="12"/>
      <c r="MZR413" s="27"/>
      <c r="MZS413" s="37"/>
      <c r="MZT413" s="37"/>
      <c r="MZU413" s="14"/>
      <c r="MZV413" s="14"/>
      <c r="MZW413" s="228"/>
      <c r="MZX413" s="232"/>
      <c r="MZY413" s="232"/>
      <c r="MZZ413" s="232"/>
      <c r="NAA413" s="228"/>
      <c r="NAB413" s="229"/>
      <c r="NAC413" s="229"/>
      <c r="NAD413" s="229"/>
      <c r="NAE413" s="229"/>
      <c r="NAF413" s="229"/>
      <c r="NAG413" s="229"/>
      <c r="NAH413" s="229"/>
      <c r="NAI413" s="37"/>
      <c r="NAJ413" s="228"/>
      <c r="NAK413" s="12"/>
      <c r="NAL413" s="12"/>
      <c r="NAM413" s="162"/>
      <c r="NAN413" s="162"/>
      <c r="NAO413" s="37"/>
      <c r="NAP413" s="230"/>
      <c r="NAQ413" s="37"/>
      <c r="NAR413" s="37"/>
      <c r="NAS413" s="228"/>
      <c r="NAT413" s="11"/>
      <c r="NAU413" s="28"/>
      <c r="NAV413" s="231"/>
      <c r="NAW413" s="12"/>
      <c r="NAX413" s="27"/>
      <c r="NAY413" s="37"/>
      <c r="NAZ413" s="37"/>
      <c r="NBA413" s="14"/>
      <c r="NBB413" s="14"/>
      <c r="NBC413" s="228"/>
      <c r="NBD413" s="232"/>
      <c r="NBE413" s="232"/>
      <c r="NBF413" s="232"/>
      <c r="NBG413" s="228"/>
      <c r="NBH413" s="229"/>
      <c r="NBI413" s="229"/>
      <c r="NBJ413" s="229"/>
      <c r="NBK413" s="229"/>
      <c r="NBL413" s="229"/>
      <c r="NBM413" s="229"/>
      <c r="NBN413" s="229"/>
      <c r="NBO413" s="37"/>
      <c r="NBP413" s="228"/>
      <c r="NBQ413" s="12"/>
      <c r="NBR413" s="12"/>
      <c r="NBS413" s="162"/>
      <c r="NBT413" s="162"/>
      <c r="NBU413" s="37"/>
      <c r="NBV413" s="230"/>
      <c r="NBW413" s="37"/>
      <c r="NBX413" s="37"/>
      <c r="NBY413" s="228"/>
      <c r="NBZ413" s="11"/>
      <c r="NCA413" s="28"/>
      <c r="NCB413" s="231"/>
      <c r="NCC413" s="12"/>
      <c r="NCD413" s="27"/>
      <c r="NCE413" s="37"/>
      <c r="NCF413" s="37"/>
      <c r="NCG413" s="14"/>
      <c r="NCH413" s="14"/>
      <c r="NCI413" s="228"/>
      <c r="NCJ413" s="232"/>
      <c r="NCK413" s="232"/>
      <c r="NCL413" s="232"/>
      <c r="NCM413" s="228"/>
      <c r="NCN413" s="229"/>
      <c r="NCO413" s="229"/>
      <c r="NCP413" s="229"/>
      <c r="NCQ413" s="229"/>
      <c r="NCR413" s="229"/>
      <c r="NCS413" s="229"/>
      <c r="NCT413" s="229"/>
      <c r="NCU413" s="37"/>
      <c r="NCV413" s="228"/>
      <c r="NCW413" s="12"/>
      <c r="NCX413" s="12"/>
      <c r="NCY413" s="162"/>
      <c r="NCZ413" s="162"/>
      <c r="NDA413" s="37"/>
      <c r="NDB413" s="230"/>
      <c r="NDC413" s="37"/>
      <c r="NDD413" s="37"/>
      <c r="NDE413" s="228"/>
      <c r="NDF413" s="11"/>
      <c r="NDG413" s="28"/>
      <c r="NDH413" s="231"/>
      <c r="NDI413" s="12"/>
      <c r="NDJ413" s="27"/>
      <c r="NDK413" s="37"/>
      <c r="NDL413" s="37"/>
      <c r="NDM413" s="14"/>
      <c r="NDN413" s="14"/>
      <c r="NDO413" s="228"/>
      <c r="NDP413" s="232"/>
      <c r="NDQ413" s="232"/>
      <c r="NDR413" s="232"/>
      <c r="NDS413" s="228"/>
      <c r="NDT413" s="229"/>
      <c r="NDU413" s="229"/>
      <c r="NDV413" s="229"/>
      <c r="NDW413" s="229"/>
      <c r="NDX413" s="229"/>
      <c r="NDY413" s="229"/>
      <c r="NDZ413" s="229"/>
      <c r="NEA413" s="37"/>
      <c r="NEB413" s="228"/>
      <c r="NEC413" s="12"/>
      <c r="NED413" s="12"/>
      <c r="NEE413" s="162"/>
      <c r="NEF413" s="162"/>
      <c r="NEG413" s="37"/>
      <c r="NEH413" s="230"/>
      <c r="NEI413" s="37"/>
      <c r="NEJ413" s="37"/>
      <c r="NEK413" s="228"/>
      <c r="NEL413" s="11"/>
      <c r="NEM413" s="28"/>
      <c r="NEN413" s="231"/>
      <c r="NEO413" s="12"/>
      <c r="NEP413" s="27"/>
      <c r="NEQ413" s="37"/>
      <c r="NER413" s="37"/>
      <c r="NES413" s="14"/>
      <c r="NET413" s="14"/>
      <c r="NEU413" s="228"/>
      <c r="NEV413" s="232"/>
      <c r="NEW413" s="232"/>
      <c r="NEX413" s="232"/>
      <c r="NEY413" s="228"/>
      <c r="NEZ413" s="229"/>
      <c r="NFA413" s="229"/>
      <c r="NFB413" s="229"/>
      <c r="NFC413" s="229"/>
      <c r="NFD413" s="229"/>
      <c r="NFE413" s="229"/>
      <c r="NFF413" s="229"/>
      <c r="NFG413" s="37"/>
      <c r="NFH413" s="228"/>
      <c r="NFI413" s="12"/>
      <c r="NFJ413" s="12"/>
      <c r="NFK413" s="162"/>
      <c r="NFL413" s="162"/>
      <c r="NFM413" s="37"/>
      <c r="NFN413" s="230"/>
      <c r="NFO413" s="37"/>
      <c r="NFP413" s="37"/>
      <c r="NFQ413" s="228"/>
      <c r="NFR413" s="11"/>
      <c r="NFS413" s="28"/>
      <c r="NFT413" s="231"/>
      <c r="NFU413" s="12"/>
      <c r="NFV413" s="27"/>
      <c r="NFW413" s="37"/>
      <c r="NFX413" s="37"/>
      <c r="NFY413" s="14"/>
      <c r="NFZ413" s="14"/>
      <c r="NGA413" s="228"/>
      <c r="NGB413" s="232"/>
      <c r="NGC413" s="232"/>
      <c r="NGD413" s="232"/>
      <c r="NGE413" s="228"/>
      <c r="NGF413" s="229"/>
      <c r="NGG413" s="229"/>
      <c r="NGH413" s="229"/>
      <c r="NGI413" s="229"/>
      <c r="NGJ413" s="229"/>
      <c r="NGK413" s="229"/>
      <c r="NGL413" s="229"/>
      <c r="NGM413" s="37"/>
      <c r="NGN413" s="228"/>
      <c r="NGO413" s="12"/>
      <c r="NGP413" s="12"/>
      <c r="NGQ413" s="162"/>
      <c r="NGR413" s="162"/>
      <c r="NGS413" s="37"/>
      <c r="NGT413" s="230"/>
      <c r="NGU413" s="37"/>
      <c r="NGV413" s="37"/>
      <c r="NGW413" s="228"/>
      <c r="NGX413" s="11"/>
      <c r="NGY413" s="28"/>
      <c r="NGZ413" s="231"/>
      <c r="NHA413" s="12"/>
      <c r="NHB413" s="27"/>
      <c r="NHC413" s="37"/>
      <c r="NHD413" s="37"/>
      <c r="NHE413" s="14"/>
      <c r="NHF413" s="14"/>
      <c r="NHG413" s="228"/>
      <c r="NHH413" s="232"/>
      <c r="NHI413" s="232"/>
      <c r="NHJ413" s="232"/>
      <c r="NHK413" s="228"/>
      <c r="NHL413" s="229"/>
      <c r="NHM413" s="229"/>
      <c r="NHN413" s="229"/>
      <c r="NHO413" s="229"/>
      <c r="NHP413" s="229"/>
      <c r="NHQ413" s="229"/>
      <c r="NHR413" s="229"/>
      <c r="NHS413" s="37"/>
      <c r="NHT413" s="228"/>
      <c r="NHU413" s="12"/>
      <c r="NHV413" s="12"/>
      <c r="NHW413" s="162"/>
      <c r="NHX413" s="162"/>
      <c r="NHY413" s="37"/>
      <c r="NHZ413" s="230"/>
      <c r="NIA413" s="37"/>
      <c r="NIB413" s="37"/>
      <c r="NIC413" s="228"/>
      <c r="NID413" s="11"/>
      <c r="NIE413" s="28"/>
      <c r="NIF413" s="231"/>
      <c r="NIG413" s="12"/>
      <c r="NIH413" s="27"/>
      <c r="NII413" s="37"/>
      <c r="NIJ413" s="37"/>
      <c r="NIK413" s="14"/>
      <c r="NIL413" s="14"/>
      <c r="NIM413" s="228"/>
      <c r="NIN413" s="232"/>
      <c r="NIO413" s="232"/>
      <c r="NIP413" s="232"/>
      <c r="NIQ413" s="228"/>
      <c r="NIR413" s="229"/>
      <c r="NIS413" s="229"/>
      <c r="NIT413" s="229"/>
      <c r="NIU413" s="229"/>
      <c r="NIV413" s="229"/>
      <c r="NIW413" s="229"/>
      <c r="NIX413" s="229"/>
      <c r="NIY413" s="37"/>
      <c r="NIZ413" s="228"/>
      <c r="NJA413" s="12"/>
      <c r="NJB413" s="12"/>
      <c r="NJC413" s="162"/>
      <c r="NJD413" s="162"/>
      <c r="NJE413" s="37"/>
      <c r="NJF413" s="230"/>
      <c r="NJG413" s="37"/>
      <c r="NJH413" s="37"/>
      <c r="NJI413" s="228"/>
      <c r="NJJ413" s="11"/>
      <c r="NJK413" s="28"/>
      <c r="NJL413" s="231"/>
      <c r="NJM413" s="12"/>
      <c r="NJN413" s="27"/>
      <c r="NJO413" s="37"/>
      <c r="NJP413" s="37"/>
      <c r="NJQ413" s="14"/>
      <c r="NJR413" s="14"/>
      <c r="NJS413" s="228"/>
      <c r="NJT413" s="232"/>
      <c r="NJU413" s="232"/>
      <c r="NJV413" s="232"/>
      <c r="NJW413" s="228"/>
      <c r="NJX413" s="229"/>
      <c r="NJY413" s="229"/>
      <c r="NJZ413" s="229"/>
      <c r="NKA413" s="229"/>
      <c r="NKB413" s="229"/>
      <c r="NKC413" s="229"/>
      <c r="NKD413" s="229"/>
      <c r="NKE413" s="37"/>
      <c r="NKF413" s="228"/>
      <c r="NKG413" s="12"/>
      <c r="NKH413" s="12"/>
      <c r="NKI413" s="162"/>
      <c r="NKJ413" s="162"/>
      <c r="NKK413" s="37"/>
      <c r="NKL413" s="230"/>
      <c r="NKM413" s="37"/>
      <c r="NKN413" s="37"/>
      <c r="NKO413" s="228"/>
      <c r="NKP413" s="11"/>
      <c r="NKQ413" s="28"/>
      <c r="NKR413" s="231"/>
      <c r="NKS413" s="12"/>
      <c r="NKT413" s="27"/>
      <c r="NKU413" s="37"/>
      <c r="NKV413" s="37"/>
      <c r="NKW413" s="14"/>
      <c r="NKX413" s="14"/>
      <c r="NKY413" s="228"/>
      <c r="NKZ413" s="232"/>
      <c r="NLA413" s="232"/>
      <c r="NLB413" s="232"/>
      <c r="NLC413" s="228"/>
      <c r="NLD413" s="229"/>
      <c r="NLE413" s="229"/>
      <c r="NLF413" s="229"/>
      <c r="NLG413" s="229"/>
      <c r="NLH413" s="229"/>
      <c r="NLI413" s="229"/>
      <c r="NLJ413" s="229"/>
      <c r="NLK413" s="37"/>
      <c r="NLL413" s="228"/>
      <c r="NLM413" s="12"/>
      <c r="NLN413" s="12"/>
      <c r="NLO413" s="162"/>
      <c r="NLP413" s="162"/>
      <c r="NLQ413" s="37"/>
      <c r="NLR413" s="230"/>
      <c r="NLS413" s="37"/>
      <c r="NLT413" s="37"/>
      <c r="NLU413" s="228"/>
      <c r="NLV413" s="11"/>
      <c r="NLW413" s="28"/>
      <c r="NLX413" s="231"/>
      <c r="NLY413" s="12"/>
      <c r="NLZ413" s="27"/>
      <c r="NMA413" s="37"/>
      <c r="NMB413" s="37"/>
      <c r="NMC413" s="14"/>
      <c r="NMD413" s="14"/>
      <c r="NME413" s="228"/>
      <c r="NMF413" s="232"/>
      <c r="NMG413" s="232"/>
      <c r="NMH413" s="232"/>
      <c r="NMI413" s="228"/>
      <c r="NMJ413" s="229"/>
      <c r="NMK413" s="229"/>
      <c r="NML413" s="229"/>
      <c r="NMM413" s="229"/>
      <c r="NMN413" s="229"/>
      <c r="NMO413" s="229"/>
      <c r="NMP413" s="229"/>
      <c r="NMQ413" s="37"/>
      <c r="NMR413" s="228"/>
      <c r="NMS413" s="12"/>
      <c r="NMT413" s="12"/>
      <c r="NMU413" s="162"/>
      <c r="NMV413" s="162"/>
      <c r="NMW413" s="37"/>
      <c r="NMX413" s="230"/>
      <c r="NMY413" s="37"/>
      <c r="NMZ413" s="37"/>
      <c r="NNA413" s="228"/>
      <c r="NNB413" s="11"/>
      <c r="NNC413" s="28"/>
      <c r="NND413" s="231"/>
      <c r="NNE413" s="12"/>
      <c r="NNF413" s="27"/>
      <c r="NNG413" s="37"/>
      <c r="NNH413" s="37"/>
      <c r="NNI413" s="14"/>
      <c r="NNJ413" s="14"/>
      <c r="NNK413" s="228"/>
      <c r="NNL413" s="232"/>
      <c r="NNM413" s="232"/>
      <c r="NNN413" s="232"/>
      <c r="NNO413" s="228"/>
      <c r="NNP413" s="229"/>
      <c r="NNQ413" s="229"/>
      <c r="NNR413" s="229"/>
      <c r="NNS413" s="229"/>
      <c r="NNT413" s="229"/>
      <c r="NNU413" s="229"/>
      <c r="NNV413" s="229"/>
      <c r="NNW413" s="37"/>
      <c r="NNX413" s="228"/>
      <c r="NNY413" s="12"/>
      <c r="NNZ413" s="12"/>
      <c r="NOA413" s="162"/>
      <c r="NOB413" s="162"/>
      <c r="NOC413" s="37"/>
      <c r="NOD413" s="230"/>
      <c r="NOE413" s="37"/>
      <c r="NOF413" s="37"/>
      <c r="NOG413" s="228"/>
      <c r="NOH413" s="11"/>
      <c r="NOI413" s="28"/>
      <c r="NOJ413" s="231"/>
      <c r="NOK413" s="12"/>
      <c r="NOL413" s="27"/>
      <c r="NOM413" s="37"/>
      <c r="NON413" s="37"/>
      <c r="NOO413" s="14"/>
      <c r="NOP413" s="14"/>
      <c r="NOQ413" s="228"/>
      <c r="NOR413" s="232"/>
      <c r="NOS413" s="232"/>
      <c r="NOT413" s="232"/>
      <c r="NOU413" s="228"/>
      <c r="NOV413" s="229"/>
      <c r="NOW413" s="229"/>
      <c r="NOX413" s="229"/>
      <c r="NOY413" s="229"/>
      <c r="NOZ413" s="229"/>
      <c r="NPA413" s="229"/>
      <c r="NPB413" s="229"/>
      <c r="NPC413" s="37"/>
      <c r="NPD413" s="228"/>
      <c r="NPE413" s="12"/>
      <c r="NPF413" s="12"/>
      <c r="NPG413" s="162"/>
      <c r="NPH413" s="162"/>
      <c r="NPI413" s="37"/>
      <c r="NPJ413" s="230"/>
      <c r="NPK413" s="37"/>
      <c r="NPL413" s="37"/>
      <c r="NPM413" s="228"/>
      <c r="NPN413" s="11"/>
      <c r="NPO413" s="28"/>
      <c r="NPP413" s="231"/>
      <c r="NPQ413" s="12"/>
      <c r="NPR413" s="27"/>
      <c r="NPS413" s="37"/>
      <c r="NPT413" s="37"/>
      <c r="NPU413" s="14"/>
      <c r="NPV413" s="14"/>
      <c r="NPW413" s="228"/>
      <c r="NPX413" s="232"/>
      <c r="NPY413" s="232"/>
      <c r="NPZ413" s="232"/>
      <c r="NQA413" s="228"/>
      <c r="NQB413" s="229"/>
      <c r="NQC413" s="229"/>
      <c r="NQD413" s="229"/>
      <c r="NQE413" s="229"/>
      <c r="NQF413" s="229"/>
      <c r="NQG413" s="229"/>
      <c r="NQH413" s="229"/>
      <c r="NQI413" s="37"/>
      <c r="NQJ413" s="228"/>
      <c r="NQK413" s="12"/>
      <c r="NQL413" s="12"/>
      <c r="NQM413" s="162"/>
      <c r="NQN413" s="162"/>
      <c r="NQO413" s="37"/>
      <c r="NQP413" s="230"/>
      <c r="NQQ413" s="37"/>
      <c r="NQR413" s="37"/>
      <c r="NQS413" s="228"/>
      <c r="NQT413" s="11"/>
      <c r="NQU413" s="28"/>
      <c r="NQV413" s="231"/>
      <c r="NQW413" s="12"/>
      <c r="NQX413" s="27"/>
      <c r="NQY413" s="37"/>
      <c r="NQZ413" s="37"/>
      <c r="NRA413" s="14"/>
      <c r="NRB413" s="14"/>
      <c r="NRC413" s="228"/>
      <c r="NRD413" s="232"/>
      <c r="NRE413" s="232"/>
      <c r="NRF413" s="232"/>
      <c r="NRG413" s="228"/>
      <c r="NRH413" s="229"/>
      <c r="NRI413" s="229"/>
      <c r="NRJ413" s="229"/>
      <c r="NRK413" s="229"/>
      <c r="NRL413" s="229"/>
      <c r="NRM413" s="229"/>
      <c r="NRN413" s="229"/>
      <c r="NRO413" s="37"/>
      <c r="NRP413" s="228"/>
      <c r="NRQ413" s="12"/>
      <c r="NRR413" s="12"/>
      <c r="NRS413" s="162"/>
      <c r="NRT413" s="162"/>
      <c r="NRU413" s="37"/>
      <c r="NRV413" s="230"/>
      <c r="NRW413" s="37"/>
      <c r="NRX413" s="37"/>
      <c r="NRY413" s="228"/>
      <c r="NRZ413" s="11"/>
      <c r="NSA413" s="28"/>
      <c r="NSB413" s="231"/>
      <c r="NSC413" s="12"/>
      <c r="NSD413" s="27"/>
      <c r="NSE413" s="37"/>
      <c r="NSF413" s="37"/>
      <c r="NSG413" s="14"/>
      <c r="NSH413" s="14"/>
      <c r="NSI413" s="228"/>
      <c r="NSJ413" s="232"/>
      <c r="NSK413" s="232"/>
      <c r="NSL413" s="232"/>
      <c r="NSM413" s="228"/>
      <c r="NSN413" s="229"/>
      <c r="NSO413" s="229"/>
      <c r="NSP413" s="229"/>
      <c r="NSQ413" s="229"/>
      <c r="NSR413" s="229"/>
      <c r="NSS413" s="229"/>
      <c r="NST413" s="229"/>
      <c r="NSU413" s="37"/>
      <c r="NSV413" s="228"/>
      <c r="NSW413" s="12"/>
      <c r="NSX413" s="12"/>
      <c r="NSY413" s="162"/>
      <c r="NSZ413" s="162"/>
      <c r="NTA413" s="37"/>
      <c r="NTB413" s="230"/>
      <c r="NTC413" s="37"/>
      <c r="NTD413" s="37"/>
      <c r="NTE413" s="228"/>
      <c r="NTF413" s="11"/>
      <c r="NTG413" s="28"/>
      <c r="NTH413" s="231"/>
      <c r="NTI413" s="12"/>
      <c r="NTJ413" s="27"/>
      <c r="NTK413" s="37"/>
      <c r="NTL413" s="37"/>
      <c r="NTM413" s="14"/>
      <c r="NTN413" s="14"/>
      <c r="NTO413" s="228"/>
      <c r="NTP413" s="232"/>
      <c r="NTQ413" s="232"/>
      <c r="NTR413" s="232"/>
      <c r="NTS413" s="228"/>
      <c r="NTT413" s="229"/>
      <c r="NTU413" s="229"/>
      <c r="NTV413" s="229"/>
      <c r="NTW413" s="229"/>
      <c r="NTX413" s="229"/>
      <c r="NTY413" s="229"/>
      <c r="NTZ413" s="229"/>
      <c r="NUA413" s="37"/>
      <c r="NUB413" s="228"/>
      <c r="NUC413" s="12"/>
      <c r="NUD413" s="12"/>
      <c r="NUE413" s="162"/>
      <c r="NUF413" s="162"/>
      <c r="NUG413" s="37"/>
      <c r="NUH413" s="230"/>
      <c r="NUI413" s="37"/>
      <c r="NUJ413" s="37"/>
      <c r="NUK413" s="228"/>
      <c r="NUL413" s="11"/>
      <c r="NUM413" s="28"/>
      <c r="NUN413" s="231"/>
      <c r="NUO413" s="12"/>
      <c r="NUP413" s="27"/>
      <c r="NUQ413" s="37"/>
      <c r="NUR413" s="37"/>
      <c r="NUS413" s="14"/>
      <c r="NUT413" s="14"/>
      <c r="NUU413" s="228"/>
      <c r="NUV413" s="232"/>
      <c r="NUW413" s="232"/>
      <c r="NUX413" s="232"/>
      <c r="NUY413" s="228"/>
      <c r="NUZ413" s="229"/>
      <c r="NVA413" s="229"/>
      <c r="NVB413" s="229"/>
      <c r="NVC413" s="229"/>
      <c r="NVD413" s="229"/>
      <c r="NVE413" s="229"/>
      <c r="NVF413" s="229"/>
      <c r="NVG413" s="37"/>
      <c r="NVH413" s="228"/>
      <c r="NVI413" s="12"/>
      <c r="NVJ413" s="12"/>
      <c r="NVK413" s="162"/>
      <c r="NVL413" s="162"/>
      <c r="NVM413" s="37"/>
      <c r="NVN413" s="230"/>
      <c r="NVO413" s="37"/>
      <c r="NVP413" s="37"/>
      <c r="NVQ413" s="228"/>
      <c r="NVR413" s="11"/>
      <c r="NVS413" s="28"/>
      <c r="NVT413" s="231"/>
      <c r="NVU413" s="12"/>
      <c r="NVV413" s="27"/>
      <c r="NVW413" s="37"/>
      <c r="NVX413" s="37"/>
      <c r="NVY413" s="14"/>
      <c r="NVZ413" s="14"/>
      <c r="NWA413" s="228"/>
      <c r="NWB413" s="232"/>
      <c r="NWC413" s="232"/>
      <c r="NWD413" s="232"/>
      <c r="NWE413" s="228"/>
      <c r="NWF413" s="229"/>
      <c r="NWG413" s="229"/>
      <c r="NWH413" s="229"/>
      <c r="NWI413" s="229"/>
      <c r="NWJ413" s="229"/>
      <c r="NWK413" s="229"/>
      <c r="NWL413" s="229"/>
      <c r="NWM413" s="37"/>
      <c r="NWN413" s="228"/>
      <c r="NWO413" s="12"/>
      <c r="NWP413" s="12"/>
      <c r="NWQ413" s="162"/>
      <c r="NWR413" s="162"/>
      <c r="NWS413" s="37"/>
      <c r="NWT413" s="230"/>
      <c r="NWU413" s="37"/>
      <c r="NWV413" s="37"/>
      <c r="NWW413" s="228"/>
      <c r="NWX413" s="11"/>
      <c r="NWY413" s="28"/>
      <c r="NWZ413" s="231"/>
      <c r="NXA413" s="12"/>
      <c r="NXB413" s="27"/>
      <c r="NXC413" s="37"/>
      <c r="NXD413" s="37"/>
      <c r="NXE413" s="14"/>
      <c r="NXF413" s="14"/>
      <c r="NXG413" s="228"/>
      <c r="NXH413" s="232"/>
      <c r="NXI413" s="232"/>
      <c r="NXJ413" s="232"/>
      <c r="NXK413" s="228"/>
      <c r="NXL413" s="229"/>
      <c r="NXM413" s="229"/>
      <c r="NXN413" s="229"/>
      <c r="NXO413" s="229"/>
      <c r="NXP413" s="229"/>
      <c r="NXQ413" s="229"/>
      <c r="NXR413" s="229"/>
      <c r="NXS413" s="37"/>
      <c r="NXT413" s="228"/>
      <c r="NXU413" s="12"/>
      <c r="NXV413" s="12"/>
      <c r="NXW413" s="162"/>
      <c r="NXX413" s="162"/>
      <c r="NXY413" s="37"/>
      <c r="NXZ413" s="230"/>
      <c r="NYA413" s="37"/>
      <c r="NYB413" s="37"/>
      <c r="NYC413" s="228"/>
      <c r="NYD413" s="11"/>
      <c r="NYE413" s="28"/>
      <c r="NYF413" s="231"/>
      <c r="NYG413" s="12"/>
      <c r="NYH413" s="27"/>
      <c r="NYI413" s="37"/>
      <c r="NYJ413" s="37"/>
      <c r="NYK413" s="14"/>
      <c r="NYL413" s="14"/>
      <c r="NYM413" s="228"/>
      <c r="NYN413" s="232"/>
      <c r="NYO413" s="232"/>
      <c r="NYP413" s="232"/>
      <c r="NYQ413" s="228"/>
      <c r="NYR413" s="229"/>
      <c r="NYS413" s="229"/>
      <c r="NYT413" s="229"/>
      <c r="NYU413" s="229"/>
      <c r="NYV413" s="229"/>
      <c r="NYW413" s="229"/>
      <c r="NYX413" s="229"/>
      <c r="NYY413" s="37"/>
      <c r="NYZ413" s="228"/>
      <c r="NZA413" s="12"/>
      <c r="NZB413" s="12"/>
      <c r="NZC413" s="162"/>
      <c r="NZD413" s="162"/>
      <c r="NZE413" s="37"/>
      <c r="NZF413" s="230"/>
      <c r="NZG413" s="37"/>
      <c r="NZH413" s="37"/>
      <c r="NZI413" s="228"/>
      <c r="NZJ413" s="11"/>
      <c r="NZK413" s="28"/>
      <c r="NZL413" s="231"/>
      <c r="NZM413" s="12"/>
      <c r="NZN413" s="27"/>
      <c r="NZO413" s="37"/>
      <c r="NZP413" s="37"/>
      <c r="NZQ413" s="14"/>
      <c r="NZR413" s="14"/>
      <c r="NZS413" s="228"/>
      <c r="NZT413" s="232"/>
      <c r="NZU413" s="232"/>
      <c r="NZV413" s="232"/>
      <c r="NZW413" s="228"/>
      <c r="NZX413" s="229"/>
      <c r="NZY413" s="229"/>
      <c r="NZZ413" s="229"/>
      <c r="OAA413" s="229"/>
      <c r="OAB413" s="229"/>
      <c r="OAC413" s="229"/>
      <c r="OAD413" s="229"/>
      <c r="OAE413" s="37"/>
      <c r="OAF413" s="228"/>
      <c r="OAG413" s="12"/>
      <c r="OAH413" s="12"/>
      <c r="OAI413" s="162"/>
      <c r="OAJ413" s="162"/>
      <c r="OAK413" s="37"/>
      <c r="OAL413" s="230"/>
      <c r="OAM413" s="37"/>
      <c r="OAN413" s="37"/>
      <c r="OAO413" s="228"/>
      <c r="OAP413" s="11"/>
      <c r="OAQ413" s="28"/>
      <c r="OAR413" s="231"/>
      <c r="OAS413" s="12"/>
      <c r="OAT413" s="27"/>
      <c r="OAU413" s="37"/>
      <c r="OAV413" s="37"/>
      <c r="OAW413" s="14"/>
      <c r="OAX413" s="14"/>
      <c r="OAY413" s="228"/>
      <c r="OAZ413" s="232"/>
      <c r="OBA413" s="232"/>
      <c r="OBB413" s="232"/>
      <c r="OBC413" s="228"/>
      <c r="OBD413" s="229"/>
      <c r="OBE413" s="229"/>
      <c r="OBF413" s="229"/>
      <c r="OBG413" s="229"/>
      <c r="OBH413" s="229"/>
      <c r="OBI413" s="229"/>
      <c r="OBJ413" s="229"/>
      <c r="OBK413" s="37"/>
      <c r="OBL413" s="228"/>
      <c r="OBM413" s="12"/>
      <c r="OBN413" s="12"/>
      <c r="OBO413" s="162"/>
      <c r="OBP413" s="162"/>
      <c r="OBQ413" s="37"/>
      <c r="OBR413" s="230"/>
      <c r="OBS413" s="37"/>
      <c r="OBT413" s="37"/>
      <c r="OBU413" s="228"/>
      <c r="OBV413" s="11"/>
      <c r="OBW413" s="28"/>
      <c r="OBX413" s="231"/>
      <c r="OBY413" s="12"/>
      <c r="OBZ413" s="27"/>
      <c r="OCA413" s="37"/>
      <c r="OCB413" s="37"/>
      <c r="OCC413" s="14"/>
      <c r="OCD413" s="14"/>
      <c r="OCE413" s="228"/>
      <c r="OCF413" s="232"/>
      <c r="OCG413" s="232"/>
      <c r="OCH413" s="232"/>
      <c r="OCI413" s="228"/>
      <c r="OCJ413" s="229"/>
      <c r="OCK413" s="229"/>
      <c r="OCL413" s="229"/>
      <c r="OCM413" s="229"/>
      <c r="OCN413" s="229"/>
      <c r="OCO413" s="229"/>
      <c r="OCP413" s="229"/>
      <c r="OCQ413" s="37"/>
      <c r="OCR413" s="228"/>
      <c r="OCS413" s="12"/>
      <c r="OCT413" s="12"/>
      <c r="OCU413" s="162"/>
      <c r="OCV413" s="162"/>
      <c r="OCW413" s="37"/>
      <c r="OCX413" s="230"/>
      <c r="OCY413" s="37"/>
      <c r="OCZ413" s="37"/>
      <c r="ODA413" s="228"/>
      <c r="ODB413" s="11"/>
      <c r="ODC413" s="28"/>
      <c r="ODD413" s="231"/>
      <c r="ODE413" s="12"/>
      <c r="ODF413" s="27"/>
      <c r="ODG413" s="37"/>
      <c r="ODH413" s="37"/>
      <c r="ODI413" s="14"/>
      <c r="ODJ413" s="14"/>
      <c r="ODK413" s="228"/>
      <c r="ODL413" s="232"/>
      <c r="ODM413" s="232"/>
      <c r="ODN413" s="232"/>
      <c r="ODO413" s="228"/>
      <c r="ODP413" s="229"/>
      <c r="ODQ413" s="229"/>
      <c r="ODR413" s="229"/>
      <c r="ODS413" s="229"/>
      <c r="ODT413" s="229"/>
      <c r="ODU413" s="229"/>
      <c r="ODV413" s="229"/>
      <c r="ODW413" s="37"/>
      <c r="ODX413" s="228"/>
      <c r="ODY413" s="12"/>
      <c r="ODZ413" s="12"/>
      <c r="OEA413" s="162"/>
      <c r="OEB413" s="162"/>
      <c r="OEC413" s="37"/>
      <c r="OED413" s="230"/>
      <c r="OEE413" s="37"/>
      <c r="OEF413" s="37"/>
      <c r="OEG413" s="228"/>
      <c r="OEH413" s="11"/>
      <c r="OEI413" s="28"/>
      <c r="OEJ413" s="231"/>
      <c r="OEK413" s="12"/>
      <c r="OEL413" s="27"/>
      <c r="OEM413" s="37"/>
      <c r="OEN413" s="37"/>
      <c r="OEO413" s="14"/>
      <c r="OEP413" s="14"/>
      <c r="OEQ413" s="228"/>
      <c r="OER413" s="232"/>
      <c r="OES413" s="232"/>
      <c r="OET413" s="232"/>
      <c r="OEU413" s="228"/>
      <c r="OEV413" s="229"/>
      <c r="OEW413" s="229"/>
      <c r="OEX413" s="229"/>
      <c r="OEY413" s="229"/>
      <c r="OEZ413" s="229"/>
      <c r="OFA413" s="229"/>
      <c r="OFB413" s="229"/>
      <c r="OFC413" s="37"/>
      <c r="OFD413" s="228"/>
      <c r="OFE413" s="12"/>
      <c r="OFF413" s="12"/>
      <c r="OFG413" s="162"/>
      <c r="OFH413" s="162"/>
      <c r="OFI413" s="37"/>
      <c r="OFJ413" s="230"/>
      <c r="OFK413" s="37"/>
      <c r="OFL413" s="37"/>
      <c r="OFM413" s="228"/>
      <c r="OFN413" s="11"/>
      <c r="OFO413" s="28"/>
      <c r="OFP413" s="231"/>
      <c r="OFQ413" s="12"/>
      <c r="OFR413" s="27"/>
      <c r="OFS413" s="37"/>
      <c r="OFT413" s="37"/>
      <c r="OFU413" s="14"/>
      <c r="OFV413" s="14"/>
      <c r="OFW413" s="228"/>
      <c r="OFX413" s="232"/>
      <c r="OFY413" s="232"/>
      <c r="OFZ413" s="232"/>
      <c r="OGA413" s="228"/>
      <c r="OGB413" s="229"/>
      <c r="OGC413" s="229"/>
      <c r="OGD413" s="229"/>
      <c r="OGE413" s="229"/>
      <c r="OGF413" s="229"/>
      <c r="OGG413" s="229"/>
      <c r="OGH413" s="229"/>
      <c r="OGI413" s="37"/>
      <c r="OGJ413" s="228"/>
      <c r="OGK413" s="12"/>
      <c r="OGL413" s="12"/>
      <c r="OGM413" s="162"/>
      <c r="OGN413" s="162"/>
      <c r="OGO413" s="37"/>
      <c r="OGP413" s="230"/>
      <c r="OGQ413" s="37"/>
      <c r="OGR413" s="37"/>
      <c r="OGS413" s="228"/>
      <c r="OGT413" s="11"/>
      <c r="OGU413" s="28"/>
      <c r="OGV413" s="231"/>
      <c r="OGW413" s="12"/>
      <c r="OGX413" s="27"/>
      <c r="OGY413" s="37"/>
      <c r="OGZ413" s="37"/>
      <c r="OHA413" s="14"/>
      <c r="OHB413" s="14"/>
      <c r="OHC413" s="228"/>
      <c r="OHD413" s="232"/>
      <c r="OHE413" s="232"/>
      <c r="OHF413" s="232"/>
      <c r="OHG413" s="228"/>
      <c r="OHH413" s="229"/>
      <c r="OHI413" s="229"/>
      <c r="OHJ413" s="229"/>
      <c r="OHK413" s="229"/>
      <c r="OHL413" s="229"/>
      <c r="OHM413" s="229"/>
      <c r="OHN413" s="229"/>
      <c r="OHO413" s="37"/>
      <c r="OHP413" s="228"/>
      <c r="OHQ413" s="12"/>
      <c r="OHR413" s="12"/>
      <c r="OHS413" s="162"/>
      <c r="OHT413" s="162"/>
      <c r="OHU413" s="37"/>
      <c r="OHV413" s="230"/>
      <c r="OHW413" s="37"/>
      <c r="OHX413" s="37"/>
      <c r="OHY413" s="228"/>
      <c r="OHZ413" s="11"/>
      <c r="OIA413" s="28"/>
      <c r="OIB413" s="231"/>
      <c r="OIC413" s="12"/>
      <c r="OID413" s="27"/>
      <c r="OIE413" s="37"/>
      <c r="OIF413" s="37"/>
      <c r="OIG413" s="14"/>
      <c r="OIH413" s="14"/>
      <c r="OII413" s="228"/>
      <c r="OIJ413" s="232"/>
      <c r="OIK413" s="232"/>
      <c r="OIL413" s="232"/>
      <c r="OIM413" s="228"/>
      <c r="OIN413" s="229"/>
      <c r="OIO413" s="229"/>
      <c r="OIP413" s="229"/>
      <c r="OIQ413" s="229"/>
      <c r="OIR413" s="229"/>
      <c r="OIS413" s="229"/>
      <c r="OIT413" s="229"/>
      <c r="OIU413" s="37"/>
      <c r="OIV413" s="228"/>
      <c r="OIW413" s="12"/>
      <c r="OIX413" s="12"/>
      <c r="OIY413" s="162"/>
      <c r="OIZ413" s="162"/>
      <c r="OJA413" s="37"/>
      <c r="OJB413" s="230"/>
      <c r="OJC413" s="37"/>
      <c r="OJD413" s="37"/>
      <c r="OJE413" s="228"/>
      <c r="OJF413" s="11"/>
      <c r="OJG413" s="28"/>
      <c r="OJH413" s="231"/>
      <c r="OJI413" s="12"/>
      <c r="OJJ413" s="27"/>
      <c r="OJK413" s="37"/>
      <c r="OJL413" s="37"/>
      <c r="OJM413" s="14"/>
      <c r="OJN413" s="14"/>
      <c r="OJO413" s="228"/>
      <c r="OJP413" s="232"/>
      <c r="OJQ413" s="232"/>
      <c r="OJR413" s="232"/>
      <c r="OJS413" s="228"/>
      <c r="OJT413" s="229"/>
      <c r="OJU413" s="229"/>
      <c r="OJV413" s="229"/>
      <c r="OJW413" s="229"/>
      <c r="OJX413" s="229"/>
      <c r="OJY413" s="229"/>
      <c r="OJZ413" s="229"/>
      <c r="OKA413" s="37"/>
      <c r="OKB413" s="228"/>
      <c r="OKC413" s="12"/>
      <c r="OKD413" s="12"/>
      <c r="OKE413" s="162"/>
      <c r="OKF413" s="162"/>
      <c r="OKG413" s="37"/>
      <c r="OKH413" s="230"/>
      <c r="OKI413" s="37"/>
      <c r="OKJ413" s="37"/>
      <c r="OKK413" s="228"/>
      <c r="OKL413" s="11"/>
      <c r="OKM413" s="28"/>
      <c r="OKN413" s="231"/>
      <c r="OKO413" s="12"/>
      <c r="OKP413" s="27"/>
      <c r="OKQ413" s="37"/>
      <c r="OKR413" s="37"/>
      <c r="OKS413" s="14"/>
      <c r="OKT413" s="14"/>
      <c r="OKU413" s="228"/>
      <c r="OKV413" s="232"/>
      <c r="OKW413" s="232"/>
      <c r="OKX413" s="232"/>
      <c r="OKY413" s="228"/>
      <c r="OKZ413" s="229"/>
      <c r="OLA413" s="229"/>
      <c r="OLB413" s="229"/>
      <c r="OLC413" s="229"/>
      <c r="OLD413" s="229"/>
      <c r="OLE413" s="229"/>
      <c r="OLF413" s="229"/>
      <c r="OLG413" s="37"/>
      <c r="OLH413" s="228"/>
      <c r="OLI413" s="12"/>
      <c r="OLJ413" s="12"/>
      <c r="OLK413" s="162"/>
      <c r="OLL413" s="162"/>
      <c r="OLM413" s="37"/>
      <c r="OLN413" s="230"/>
      <c r="OLO413" s="37"/>
      <c r="OLP413" s="37"/>
      <c r="OLQ413" s="228"/>
      <c r="OLR413" s="11"/>
      <c r="OLS413" s="28"/>
      <c r="OLT413" s="231"/>
      <c r="OLU413" s="12"/>
      <c r="OLV413" s="27"/>
      <c r="OLW413" s="37"/>
      <c r="OLX413" s="37"/>
      <c r="OLY413" s="14"/>
      <c r="OLZ413" s="14"/>
      <c r="OMA413" s="228"/>
      <c r="OMB413" s="232"/>
      <c r="OMC413" s="232"/>
      <c r="OMD413" s="232"/>
      <c r="OME413" s="228"/>
      <c r="OMF413" s="229"/>
      <c r="OMG413" s="229"/>
      <c r="OMH413" s="229"/>
      <c r="OMI413" s="229"/>
      <c r="OMJ413" s="229"/>
      <c r="OMK413" s="229"/>
      <c r="OML413" s="229"/>
      <c r="OMM413" s="37"/>
      <c r="OMN413" s="228"/>
      <c r="OMO413" s="12"/>
      <c r="OMP413" s="12"/>
      <c r="OMQ413" s="162"/>
      <c r="OMR413" s="162"/>
      <c r="OMS413" s="37"/>
      <c r="OMT413" s="230"/>
      <c r="OMU413" s="37"/>
      <c r="OMV413" s="37"/>
      <c r="OMW413" s="228"/>
      <c r="OMX413" s="11"/>
      <c r="OMY413" s="28"/>
      <c r="OMZ413" s="231"/>
      <c r="ONA413" s="12"/>
      <c r="ONB413" s="27"/>
      <c r="ONC413" s="37"/>
      <c r="OND413" s="37"/>
      <c r="ONE413" s="14"/>
      <c r="ONF413" s="14"/>
      <c r="ONG413" s="228"/>
      <c r="ONH413" s="232"/>
      <c r="ONI413" s="232"/>
      <c r="ONJ413" s="232"/>
      <c r="ONK413" s="228"/>
      <c r="ONL413" s="229"/>
      <c r="ONM413" s="229"/>
      <c r="ONN413" s="229"/>
      <c r="ONO413" s="229"/>
      <c r="ONP413" s="229"/>
      <c r="ONQ413" s="229"/>
      <c r="ONR413" s="229"/>
      <c r="ONS413" s="37"/>
      <c r="ONT413" s="228"/>
      <c r="ONU413" s="12"/>
      <c r="ONV413" s="12"/>
      <c r="ONW413" s="162"/>
      <c r="ONX413" s="162"/>
      <c r="ONY413" s="37"/>
      <c r="ONZ413" s="230"/>
      <c r="OOA413" s="37"/>
      <c r="OOB413" s="37"/>
      <c r="OOC413" s="228"/>
      <c r="OOD413" s="11"/>
      <c r="OOE413" s="28"/>
      <c r="OOF413" s="231"/>
      <c r="OOG413" s="12"/>
      <c r="OOH413" s="27"/>
      <c r="OOI413" s="37"/>
      <c r="OOJ413" s="37"/>
      <c r="OOK413" s="14"/>
      <c r="OOL413" s="14"/>
      <c r="OOM413" s="228"/>
      <c r="OON413" s="232"/>
      <c r="OOO413" s="232"/>
      <c r="OOP413" s="232"/>
      <c r="OOQ413" s="228"/>
      <c r="OOR413" s="229"/>
      <c r="OOS413" s="229"/>
      <c r="OOT413" s="229"/>
      <c r="OOU413" s="229"/>
      <c r="OOV413" s="229"/>
      <c r="OOW413" s="229"/>
      <c r="OOX413" s="229"/>
      <c r="OOY413" s="37"/>
      <c r="OOZ413" s="228"/>
      <c r="OPA413" s="12"/>
      <c r="OPB413" s="12"/>
      <c r="OPC413" s="162"/>
      <c r="OPD413" s="162"/>
      <c r="OPE413" s="37"/>
      <c r="OPF413" s="230"/>
      <c r="OPG413" s="37"/>
      <c r="OPH413" s="37"/>
      <c r="OPI413" s="228"/>
      <c r="OPJ413" s="11"/>
      <c r="OPK413" s="28"/>
      <c r="OPL413" s="231"/>
      <c r="OPM413" s="12"/>
      <c r="OPN413" s="27"/>
      <c r="OPO413" s="37"/>
      <c r="OPP413" s="37"/>
      <c r="OPQ413" s="14"/>
      <c r="OPR413" s="14"/>
      <c r="OPS413" s="228"/>
      <c r="OPT413" s="232"/>
      <c r="OPU413" s="232"/>
      <c r="OPV413" s="232"/>
      <c r="OPW413" s="228"/>
      <c r="OPX413" s="229"/>
      <c r="OPY413" s="229"/>
      <c r="OPZ413" s="229"/>
      <c r="OQA413" s="229"/>
      <c r="OQB413" s="229"/>
      <c r="OQC413" s="229"/>
      <c r="OQD413" s="229"/>
      <c r="OQE413" s="37"/>
      <c r="OQF413" s="228"/>
      <c r="OQG413" s="12"/>
      <c r="OQH413" s="12"/>
      <c r="OQI413" s="162"/>
      <c r="OQJ413" s="162"/>
      <c r="OQK413" s="37"/>
      <c r="OQL413" s="230"/>
      <c r="OQM413" s="37"/>
      <c r="OQN413" s="37"/>
      <c r="OQO413" s="228"/>
      <c r="OQP413" s="11"/>
      <c r="OQQ413" s="28"/>
      <c r="OQR413" s="231"/>
      <c r="OQS413" s="12"/>
      <c r="OQT413" s="27"/>
      <c r="OQU413" s="37"/>
      <c r="OQV413" s="37"/>
      <c r="OQW413" s="14"/>
      <c r="OQX413" s="14"/>
      <c r="OQY413" s="228"/>
      <c r="OQZ413" s="232"/>
      <c r="ORA413" s="232"/>
      <c r="ORB413" s="232"/>
      <c r="ORC413" s="228"/>
      <c r="ORD413" s="229"/>
      <c r="ORE413" s="229"/>
      <c r="ORF413" s="229"/>
      <c r="ORG413" s="229"/>
      <c r="ORH413" s="229"/>
      <c r="ORI413" s="229"/>
      <c r="ORJ413" s="229"/>
      <c r="ORK413" s="37"/>
      <c r="ORL413" s="228"/>
      <c r="ORM413" s="12"/>
      <c r="ORN413" s="12"/>
      <c r="ORO413" s="162"/>
      <c r="ORP413" s="162"/>
      <c r="ORQ413" s="37"/>
      <c r="ORR413" s="230"/>
      <c r="ORS413" s="37"/>
      <c r="ORT413" s="37"/>
      <c r="ORU413" s="228"/>
      <c r="ORV413" s="11"/>
      <c r="ORW413" s="28"/>
      <c r="ORX413" s="231"/>
      <c r="ORY413" s="12"/>
      <c r="ORZ413" s="27"/>
      <c r="OSA413" s="37"/>
      <c r="OSB413" s="37"/>
      <c r="OSC413" s="14"/>
      <c r="OSD413" s="14"/>
      <c r="OSE413" s="228"/>
      <c r="OSF413" s="232"/>
      <c r="OSG413" s="232"/>
      <c r="OSH413" s="232"/>
      <c r="OSI413" s="228"/>
      <c r="OSJ413" s="229"/>
      <c r="OSK413" s="229"/>
      <c r="OSL413" s="229"/>
      <c r="OSM413" s="229"/>
      <c r="OSN413" s="229"/>
      <c r="OSO413" s="229"/>
      <c r="OSP413" s="229"/>
      <c r="OSQ413" s="37"/>
      <c r="OSR413" s="228"/>
      <c r="OSS413" s="12"/>
      <c r="OST413" s="12"/>
      <c r="OSU413" s="162"/>
      <c r="OSV413" s="162"/>
      <c r="OSW413" s="37"/>
      <c r="OSX413" s="230"/>
      <c r="OSY413" s="37"/>
      <c r="OSZ413" s="37"/>
      <c r="OTA413" s="228"/>
      <c r="OTB413" s="11"/>
      <c r="OTC413" s="28"/>
      <c r="OTD413" s="231"/>
      <c r="OTE413" s="12"/>
      <c r="OTF413" s="27"/>
      <c r="OTG413" s="37"/>
      <c r="OTH413" s="37"/>
      <c r="OTI413" s="14"/>
      <c r="OTJ413" s="14"/>
      <c r="OTK413" s="228"/>
      <c r="OTL413" s="232"/>
      <c r="OTM413" s="232"/>
      <c r="OTN413" s="232"/>
      <c r="OTO413" s="228"/>
      <c r="OTP413" s="229"/>
      <c r="OTQ413" s="229"/>
      <c r="OTR413" s="229"/>
      <c r="OTS413" s="229"/>
      <c r="OTT413" s="229"/>
      <c r="OTU413" s="229"/>
      <c r="OTV413" s="229"/>
      <c r="OTW413" s="37"/>
      <c r="OTX413" s="228"/>
      <c r="OTY413" s="12"/>
      <c r="OTZ413" s="12"/>
      <c r="OUA413" s="162"/>
      <c r="OUB413" s="162"/>
      <c r="OUC413" s="37"/>
      <c r="OUD413" s="230"/>
      <c r="OUE413" s="37"/>
      <c r="OUF413" s="37"/>
      <c r="OUG413" s="228"/>
      <c r="OUH413" s="11"/>
      <c r="OUI413" s="28"/>
      <c r="OUJ413" s="231"/>
      <c r="OUK413" s="12"/>
      <c r="OUL413" s="27"/>
      <c r="OUM413" s="37"/>
      <c r="OUN413" s="37"/>
      <c r="OUO413" s="14"/>
      <c r="OUP413" s="14"/>
      <c r="OUQ413" s="228"/>
      <c r="OUR413" s="232"/>
      <c r="OUS413" s="232"/>
      <c r="OUT413" s="232"/>
      <c r="OUU413" s="228"/>
      <c r="OUV413" s="229"/>
      <c r="OUW413" s="229"/>
      <c r="OUX413" s="229"/>
      <c r="OUY413" s="229"/>
      <c r="OUZ413" s="229"/>
      <c r="OVA413" s="229"/>
      <c r="OVB413" s="229"/>
      <c r="OVC413" s="37"/>
      <c r="OVD413" s="228"/>
      <c r="OVE413" s="12"/>
      <c r="OVF413" s="12"/>
      <c r="OVG413" s="162"/>
      <c r="OVH413" s="162"/>
      <c r="OVI413" s="37"/>
      <c r="OVJ413" s="230"/>
      <c r="OVK413" s="37"/>
      <c r="OVL413" s="37"/>
      <c r="OVM413" s="228"/>
      <c r="OVN413" s="11"/>
      <c r="OVO413" s="28"/>
      <c r="OVP413" s="231"/>
      <c r="OVQ413" s="12"/>
      <c r="OVR413" s="27"/>
      <c r="OVS413" s="37"/>
      <c r="OVT413" s="37"/>
      <c r="OVU413" s="14"/>
      <c r="OVV413" s="14"/>
      <c r="OVW413" s="228"/>
      <c r="OVX413" s="232"/>
      <c r="OVY413" s="232"/>
      <c r="OVZ413" s="232"/>
      <c r="OWA413" s="228"/>
      <c r="OWB413" s="229"/>
      <c r="OWC413" s="229"/>
      <c r="OWD413" s="229"/>
      <c r="OWE413" s="229"/>
      <c r="OWF413" s="229"/>
      <c r="OWG413" s="229"/>
      <c r="OWH413" s="229"/>
      <c r="OWI413" s="37"/>
      <c r="OWJ413" s="228"/>
      <c r="OWK413" s="12"/>
      <c r="OWL413" s="12"/>
      <c r="OWM413" s="162"/>
      <c r="OWN413" s="162"/>
      <c r="OWO413" s="37"/>
      <c r="OWP413" s="230"/>
      <c r="OWQ413" s="37"/>
      <c r="OWR413" s="37"/>
      <c r="OWS413" s="228"/>
      <c r="OWT413" s="11"/>
      <c r="OWU413" s="28"/>
      <c r="OWV413" s="231"/>
      <c r="OWW413" s="12"/>
      <c r="OWX413" s="27"/>
      <c r="OWY413" s="37"/>
      <c r="OWZ413" s="37"/>
      <c r="OXA413" s="14"/>
      <c r="OXB413" s="14"/>
      <c r="OXC413" s="228"/>
      <c r="OXD413" s="232"/>
      <c r="OXE413" s="232"/>
      <c r="OXF413" s="232"/>
      <c r="OXG413" s="228"/>
      <c r="OXH413" s="229"/>
      <c r="OXI413" s="229"/>
      <c r="OXJ413" s="229"/>
      <c r="OXK413" s="229"/>
      <c r="OXL413" s="229"/>
      <c r="OXM413" s="229"/>
      <c r="OXN413" s="229"/>
      <c r="OXO413" s="37"/>
      <c r="OXP413" s="228"/>
      <c r="OXQ413" s="12"/>
      <c r="OXR413" s="12"/>
      <c r="OXS413" s="162"/>
      <c r="OXT413" s="162"/>
      <c r="OXU413" s="37"/>
      <c r="OXV413" s="230"/>
      <c r="OXW413" s="37"/>
      <c r="OXX413" s="37"/>
      <c r="OXY413" s="228"/>
      <c r="OXZ413" s="11"/>
      <c r="OYA413" s="28"/>
      <c r="OYB413" s="231"/>
      <c r="OYC413" s="12"/>
      <c r="OYD413" s="27"/>
      <c r="OYE413" s="37"/>
      <c r="OYF413" s="37"/>
      <c r="OYG413" s="14"/>
      <c r="OYH413" s="14"/>
      <c r="OYI413" s="228"/>
      <c r="OYJ413" s="232"/>
      <c r="OYK413" s="232"/>
      <c r="OYL413" s="232"/>
      <c r="OYM413" s="228"/>
      <c r="OYN413" s="229"/>
      <c r="OYO413" s="229"/>
      <c r="OYP413" s="229"/>
      <c r="OYQ413" s="229"/>
      <c r="OYR413" s="229"/>
      <c r="OYS413" s="229"/>
      <c r="OYT413" s="229"/>
      <c r="OYU413" s="37"/>
      <c r="OYV413" s="228"/>
      <c r="OYW413" s="12"/>
      <c r="OYX413" s="12"/>
      <c r="OYY413" s="162"/>
      <c r="OYZ413" s="162"/>
      <c r="OZA413" s="37"/>
      <c r="OZB413" s="230"/>
      <c r="OZC413" s="37"/>
      <c r="OZD413" s="37"/>
      <c r="OZE413" s="228"/>
      <c r="OZF413" s="11"/>
      <c r="OZG413" s="28"/>
      <c r="OZH413" s="231"/>
      <c r="OZI413" s="12"/>
      <c r="OZJ413" s="27"/>
      <c r="OZK413" s="37"/>
      <c r="OZL413" s="37"/>
      <c r="OZM413" s="14"/>
      <c r="OZN413" s="14"/>
      <c r="OZO413" s="228"/>
      <c r="OZP413" s="232"/>
      <c r="OZQ413" s="232"/>
      <c r="OZR413" s="232"/>
      <c r="OZS413" s="228"/>
      <c r="OZT413" s="229"/>
      <c r="OZU413" s="229"/>
      <c r="OZV413" s="229"/>
      <c r="OZW413" s="229"/>
      <c r="OZX413" s="229"/>
      <c r="OZY413" s="229"/>
      <c r="OZZ413" s="229"/>
      <c r="PAA413" s="37"/>
      <c r="PAB413" s="228"/>
      <c r="PAC413" s="12"/>
      <c r="PAD413" s="12"/>
      <c r="PAE413" s="162"/>
      <c r="PAF413" s="162"/>
      <c r="PAG413" s="37"/>
      <c r="PAH413" s="230"/>
      <c r="PAI413" s="37"/>
      <c r="PAJ413" s="37"/>
      <c r="PAK413" s="228"/>
      <c r="PAL413" s="11"/>
      <c r="PAM413" s="28"/>
      <c r="PAN413" s="231"/>
      <c r="PAO413" s="12"/>
      <c r="PAP413" s="27"/>
      <c r="PAQ413" s="37"/>
      <c r="PAR413" s="37"/>
      <c r="PAS413" s="14"/>
      <c r="PAT413" s="14"/>
      <c r="PAU413" s="228"/>
      <c r="PAV413" s="232"/>
      <c r="PAW413" s="232"/>
      <c r="PAX413" s="232"/>
      <c r="PAY413" s="228"/>
      <c r="PAZ413" s="229"/>
      <c r="PBA413" s="229"/>
      <c r="PBB413" s="229"/>
      <c r="PBC413" s="229"/>
      <c r="PBD413" s="229"/>
      <c r="PBE413" s="229"/>
      <c r="PBF413" s="229"/>
      <c r="PBG413" s="37"/>
      <c r="PBH413" s="228"/>
      <c r="PBI413" s="12"/>
      <c r="PBJ413" s="12"/>
      <c r="PBK413" s="162"/>
      <c r="PBL413" s="162"/>
      <c r="PBM413" s="37"/>
      <c r="PBN413" s="230"/>
      <c r="PBO413" s="37"/>
      <c r="PBP413" s="37"/>
      <c r="PBQ413" s="228"/>
      <c r="PBR413" s="11"/>
      <c r="PBS413" s="28"/>
      <c r="PBT413" s="231"/>
      <c r="PBU413" s="12"/>
      <c r="PBV413" s="27"/>
      <c r="PBW413" s="37"/>
      <c r="PBX413" s="37"/>
      <c r="PBY413" s="14"/>
      <c r="PBZ413" s="14"/>
      <c r="PCA413" s="228"/>
      <c r="PCB413" s="232"/>
      <c r="PCC413" s="232"/>
      <c r="PCD413" s="232"/>
      <c r="PCE413" s="228"/>
      <c r="PCF413" s="229"/>
      <c r="PCG413" s="229"/>
      <c r="PCH413" s="229"/>
      <c r="PCI413" s="229"/>
      <c r="PCJ413" s="229"/>
      <c r="PCK413" s="229"/>
      <c r="PCL413" s="229"/>
      <c r="PCM413" s="37"/>
      <c r="PCN413" s="228"/>
      <c r="PCO413" s="12"/>
      <c r="PCP413" s="12"/>
      <c r="PCQ413" s="162"/>
      <c r="PCR413" s="162"/>
      <c r="PCS413" s="37"/>
      <c r="PCT413" s="230"/>
      <c r="PCU413" s="37"/>
      <c r="PCV413" s="37"/>
      <c r="PCW413" s="228"/>
      <c r="PCX413" s="11"/>
      <c r="PCY413" s="28"/>
      <c r="PCZ413" s="231"/>
      <c r="PDA413" s="12"/>
      <c r="PDB413" s="27"/>
      <c r="PDC413" s="37"/>
      <c r="PDD413" s="37"/>
      <c r="PDE413" s="14"/>
      <c r="PDF413" s="14"/>
      <c r="PDG413" s="228"/>
      <c r="PDH413" s="232"/>
      <c r="PDI413" s="232"/>
      <c r="PDJ413" s="232"/>
      <c r="PDK413" s="228"/>
      <c r="PDL413" s="229"/>
      <c r="PDM413" s="229"/>
      <c r="PDN413" s="229"/>
      <c r="PDO413" s="229"/>
      <c r="PDP413" s="229"/>
      <c r="PDQ413" s="229"/>
      <c r="PDR413" s="229"/>
      <c r="PDS413" s="37"/>
      <c r="PDT413" s="228"/>
      <c r="PDU413" s="12"/>
      <c r="PDV413" s="12"/>
      <c r="PDW413" s="162"/>
      <c r="PDX413" s="162"/>
      <c r="PDY413" s="37"/>
      <c r="PDZ413" s="230"/>
      <c r="PEA413" s="37"/>
      <c r="PEB413" s="37"/>
      <c r="PEC413" s="228"/>
      <c r="PED413" s="11"/>
      <c r="PEE413" s="28"/>
      <c r="PEF413" s="231"/>
      <c r="PEG413" s="12"/>
      <c r="PEH413" s="27"/>
      <c r="PEI413" s="37"/>
      <c r="PEJ413" s="37"/>
      <c r="PEK413" s="14"/>
      <c r="PEL413" s="14"/>
      <c r="PEM413" s="228"/>
      <c r="PEN413" s="232"/>
      <c r="PEO413" s="232"/>
      <c r="PEP413" s="232"/>
      <c r="PEQ413" s="228"/>
      <c r="PER413" s="229"/>
      <c r="PES413" s="229"/>
      <c r="PET413" s="229"/>
      <c r="PEU413" s="229"/>
      <c r="PEV413" s="229"/>
      <c r="PEW413" s="229"/>
      <c r="PEX413" s="229"/>
      <c r="PEY413" s="37"/>
      <c r="PEZ413" s="228"/>
      <c r="PFA413" s="12"/>
      <c r="PFB413" s="12"/>
      <c r="PFC413" s="162"/>
      <c r="PFD413" s="162"/>
      <c r="PFE413" s="37"/>
      <c r="PFF413" s="230"/>
      <c r="PFG413" s="37"/>
      <c r="PFH413" s="37"/>
      <c r="PFI413" s="228"/>
      <c r="PFJ413" s="11"/>
      <c r="PFK413" s="28"/>
      <c r="PFL413" s="231"/>
      <c r="PFM413" s="12"/>
      <c r="PFN413" s="27"/>
      <c r="PFO413" s="37"/>
      <c r="PFP413" s="37"/>
      <c r="PFQ413" s="14"/>
      <c r="PFR413" s="14"/>
      <c r="PFS413" s="228"/>
      <c r="PFT413" s="232"/>
      <c r="PFU413" s="232"/>
      <c r="PFV413" s="232"/>
      <c r="PFW413" s="228"/>
      <c r="PFX413" s="229"/>
      <c r="PFY413" s="229"/>
      <c r="PFZ413" s="229"/>
      <c r="PGA413" s="229"/>
      <c r="PGB413" s="229"/>
      <c r="PGC413" s="229"/>
      <c r="PGD413" s="229"/>
      <c r="PGE413" s="37"/>
      <c r="PGF413" s="228"/>
      <c r="PGG413" s="12"/>
      <c r="PGH413" s="12"/>
      <c r="PGI413" s="162"/>
      <c r="PGJ413" s="162"/>
      <c r="PGK413" s="37"/>
      <c r="PGL413" s="230"/>
      <c r="PGM413" s="37"/>
      <c r="PGN413" s="37"/>
      <c r="PGO413" s="228"/>
      <c r="PGP413" s="11"/>
      <c r="PGQ413" s="28"/>
      <c r="PGR413" s="231"/>
      <c r="PGS413" s="12"/>
      <c r="PGT413" s="27"/>
      <c r="PGU413" s="37"/>
      <c r="PGV413" s="37"/>
      <c r="PGW413" s="14"/>
      <c r="PGX413" s="14"/>
      <c r="PGY413" s="228"/>
      <c r="PGZ413" s="232"/>
      <c r="PHA413" s="232"/>
      <c r="PHB413" s="232"/>
      <c r="PHC413" s="228"/>
      <c r="PHD413" s="229"/>
      <c r="PHE413" s="229"/>
      <c r="PHF413" s="229"/>
      <c r="PHG413" s="229"/>
      <c r="PHH413" s="229"/>
      <c r="PHI413" s="229"/>
      <c r="PHJ413" s="229"/>
      <c r="PHK413" s="37"/>
      <c r="PHL413" s="228"/>
      <c r="PHM413" s="12"/>
      <c r="PHN413" s="12"/>
      <c r="PHO413" s="162"/>
      <c r="PHP413" s="162"/>
      <c r="PHQ413" s="37"/>
      <c r="PHR413" s="230"/>
      <c r="PHS413" s="37"/>
      <c r="PHT413" s="37"/>
      <c r="PHU413" s="228"/>
      <c r="PHV413" s="11"/>
      <c r="PHW413" s="28"/>
      <c r="PHX413" s="231"/>
      <c r="PHY413" s="12"/>
      <c r="PHZ413" s="27"/>
      <c r="PIA413" s="37"/>
      <c r="PIB413" s="37"/>
      <c r="PIC413" s="14"/>
      <c r="PID413" s="14"/>
      <c r="PIE413" s="228"/>
      <c r="PIF413" s="232"/>
      <c r="PIG413" s="232"/>
      <c r="PIH413" s="232"/>
      <c r="PII413" s="228"/>
      <c r="PIJ413" s="229"/>
      <c r="PIK413" s="229"/>
      <c r="PIL413" s="229"/>
      <c r="PIM413" s="229"/>
      <c r="PIN413" s="229"/>
      <c r="PIO413" s="229"/>
      <c r="PIP413" s="229"/>
      <c r="PIQ413" s="37"/>
      <c r="PIR413" s="228"/>
      <c r="PIS413" s="12"/>
      <c r="PIT413" s="12"/>
      <c r="PIU413" s="162"/>
      <c r="PIV413" s="162"/>
      <c r="PIW413" s="37"/>
      <c r="PIX413" s="230"/>
      <c r="PIY413" s="37"/>
      <c r="PIZ413" s="37"/>
      <c r="PJA413" s="228"/>
      <c r="PJB413" s="11"/>
      <c r="PJC413" s="28"/>
      <c r="PJD413" s="231"/>
      <c r="PJE413" s="12"/>
      <c r="PJF413" s="27"/>
      <c r="PJG413" s="37"/>
      <c r="PJH413" s="37"/>
      <c r="PJI413" s="14"/>
      <c r="PJJ413" s="14"/>
      <c r="PJK413" s="228"/>
      <c r="PJL413" s="232"/>
      <c r="PJM413" s="232"/>
      <c r="PJN413" s="232"/>
      <c r="PJO413" s="228"/>
      <c r="PJP413" s="229"/>
      <c r="PJQ413" s="229"/>
      <c r="PJR413" s="229"/>
      <c r="PJS413" s="229"/>
      <c r="PJT413" s="229"/>
      <c r="PJU413" s="229"/>
      <c r="PJV413" s="229"/>
      <c r="PJW413" s="37"/>
      <c r="PJX413" s="228"/>
      <c r="PJY413" s="12"/>
      <c r="PJZ413" s="12"/>
      <c r="PKA413" s="162"/>
      <c r="PKB413" s="162"/>
      <c r="PKC413" s="37"/>
      <c r="PKD413" s="230"/>
      <c r="PKE413" s="37"/>
      <c r="PKF413" s="37"/>
      <c r="PKG413" s="228"/>
      <c r="PKH413" s="11"/>
      <c r="PKI413" s="28"/>
      <c r="PKJ413" s="231"/>
      <c r="PKK413" s="12"/>
      <c r="PKL413" s="27"/>
      <c r="PKM413" s="37"/>
      <c r="PKN413" s="37"/>
      <c r="PKO413" s="14"/>
      <c r="PKP413" s="14"/>
      <c r="PKQ413" s="228"/>
      <c r="PKR413" s="232"/>
      <c r="PKS413" s="232"/>
      <c r="PKT413" s="232"/>
      <c r="PKU413" s="228"/>
      <c r="PKV413" s="229"/>
      <c r="PKW413" s="229"/>
      <c r="PKX413" s="229"/>
      <c r="PKY413" s="229"/>
      <c r="PKZ413" s="229"/>
      <c r="PLA413" s="229"/>
      <c r="PLB413" s="229"/>
      <c r="PLC413" s="37"/>
      <c r="PLD413" s="228"/>
      <c r="PLE413" s="12"/>
      <c r="PLF413" s="12"/>
      <c r="PLG413" s="162"/>
      <c r="PLH413" s="162"/>
      <c r="PLI413" s="37"/>
      <c r="PLJ413" s="230"/>
      <c r="PLK413" s="37"/>
      <c r="PLL413" s="37"/>
      <c r="PLM413" s="228"/>
      <c r="PLN413" s="11"/>
      <c r="PLO413" s="28"/>
      <c r="PLP413" s="231"/>
      <c r="PLQ413" s="12"/>
      <c r="PLR413" s="27"/>
      <c r="PLS413" s="37"/>
      <c r="PLT413" s="37"/>
      <c r="PLU413" s="14"/>
      <c r="PLV413" s="14"/>
      <c r="PLW413" s="228"/>
      <c r="PLX413" s="232"/>
      <c r="PLY413" s="232"/>
      <c r="PLZ413" s="232"/>
      <c r="PMA413" s="228"/>
      <c r="PMB413" s="229"/>
      <c r="PMC413" s="229"/>
      <c r="PMD413" s="229"/>
      <c r="PME413" s="229"/>
      <c r="PMF413" s="229"/>
      <c r="PMG413" s="229"/>
      <c r="PMH413" s="229"/>
      <c r="PMI413" s="37"/>
      <c r="PMJ413" s="228"/>
      <c r="PMK413" s="12"/>
      <c r="PML413" s="12"/>
      <c r="PMM413" s="162"/>
      <c r="PMN413" s="162"/>
      <c r="PMO413" s="37"/>
      <c r="PMP413" s="230"/>
      <c r="PMQ413" s="37"/>
      <c r="PMR413" s="37"/>
      <c r="PMS413" s="228"/>
      <c r="PMT413" s="11"/>
      <c r="PMU413" s="28"/>
      <c r="PMV413" s="231"/>
      <c r="PMW413" s="12"/>
      <c r="PMX413" s="27"/>
      <c r="PMY413" s="37"/>
      <c r="PMZ413" s="37"/>
      <c r="PNA413" s="14"/>
      <c r="PNB413" s="14"/>
      <c r="PNC413" s="228"/>
      <c r="PND413" s="232"/>
      <c r="PNE413" s="232"/>
      <c r="PNF413" s="232"/>
      <c r="PNG413" s="228"/>
      <c r="PNH413" s="229"/>
      <c r="PNI413" s="229"/>
      <c r="PNJ413" s="229"/>
      <c r="PNK413" s="229"/>
      <c r="PNL413" s="229"/>
      <c r="PNM413" s="229"/>
      <c r="PNN413" s="229"/>
      <c r="PNO413" s="37"/>
      <c r="PNP413" s="228"/>
      <c r="PNQ413" s="12"/>
      <c r="PNR413" s="12"/>
      <c r="PNS413" s="162"/>
      <c r="PNT413" s="162"/>
      <c r="PNU413" s="37"/>
      <c r="PNV413" s="230"/>
      <c r="PNW413" s="37"/>
      <c r="PNX413" s="37"/>
      <c r="PNY413" s="228"/>
      <c r="PNZ413" s="11"/>
      <c r="POA413" s="28"/>
      <c r="POB413" s="231"/>
      <c r="POC413" s="12"/>
      <c r="POD413" s="27"/>
      <c r="POE413" s="37"/>
      <c r="POF413" s="37"/>
      <c r="POG413" s="14"/>
      <c r="POH413" s="14"/>
      <c r="POI413" s="228"/>
      <c r="POJ413" s="232"/>
      <c r="POK413" s="232"/>
      <c r="POL413" s="232"/>
      <c r="POM413" s="228"/>
      <c r="PON413" s="229"/>
      <c r="POO413" s="229"/>
      <c r="POP413" s="229"/>
      <c r="POQ413" s="229"/>
      <c r="POR413" s="229"/>
      <c r="POS413" s="229"/>
      <c r="POT413" s="229"/>
      <c r="POU413" s="37"/>
      <c r="POV413" s="228"/>
      <c r="POW413" s="12"/>
      <c r="POX413" s="12"/>
      <c r="POY413" s="162"/>
      <c r="POZ413" s="162"/>
      <c r="PPA413" s="37"/>
      <c r="PPB413" s="230"/>
      <c r="PPC413" s="37"/>
      <c r="PPD413" s="37"/>
      <c r="PPE413" s="228"/>
      <c r="PPF413" s="11"/>
      <c r="PPG413" s="28"/>
      <c r="PPH413" s="231"/>
      <c r="PPI413" s="12"/>
      <c r="PPJ413" s="27"/>
      <c r="PPK413" s="37"/>
      <c r="PPL413" s="37"/>
      <c r="PPM413" s="14"/>
      <c r="PPN413" s="14"/>
      <c r="PPO413" s="228"/>
      <c r="PPP413" s="232"/>
      <c r="PPQ413" s="232"/>
      <c r="PPR413" s="232"/>
      <c r="PPS413" s="228"/>
      <c r="PPT413" s="229"/>
      <c r="PPU413" s="229"/>
      <c r="PPV413" s="229"/>
      <c r="PPW413" s="229"/>
      <c r="PPX413" s="229"/>
      <c r="PPY413" s="229"/>
      <c r="PPZ413" s="229"/>
      <c r="PQA413" s="37"/>
      <c r="PQB413" s="228"/>
      <c r="PQC413" s="12"/>
      <c r="PQD413" s="12"/>
      <c r="PQE413" s="162"/>
      <c r="PQF413" s="162"/>
      <c r="PQG413" s="37"/>
      <c r="PQH413" s="230"/>
      <c r="PQI413" s="37"/>
      <c r="PQJ413" s="37"/>
      <c r="PQK413" s="228"/>
      <c r="PQL413" s="11"/>
      <c r="PQM413" s="28"/>
      <c r="PQN413" s="231"/>
      <c r="PQO413" s="12"/>
      <c r="PQP413" s="27"/>
      <c r="PQQ413" s="37"/>
      <c r="PQR413" s="37"/>
      <c r="PQS413" s="14"/>
      <c r="PQT413" s="14"/>
      <c r="PQU413" s="228"/>
      <c r="PQV413" s="232"/>
      <c r="PQW413" s="232"/>
      <c r="PQX413" s="232"/>
      <c r="PQY413" s="228"/>
      <c r="PQZ413" s="229"/>
      <c r="PRA413" s="229"/>
      <c r="PRB413" s="229"/>
      <c r="PRC413" s="229"/>
      <c r="PRD413" s="229"/>
      <c r="PRE413" s="229"/>
      <c r="PRF413" s="229"/>
      <c r="PRG413" s="37"/>
      <c r="PRH413" s="228"/>
      <c r="PRI413" s="12"/>
      <c r="PRJ413" s="12"/>
      <c r="PRK413" s="162"/>
      <c r="PRL413" s="162"/>
      <c r="PRM413" s="37"/>
      <c r="PRN413" s="230"/>
      <c r="PRO413" s="37"/>
      <c r="PRP413" s="37"/>
      <c r="PRQ413" s="228"/>
      <c r="PRR413" s="11"/>
      <c r="PRS413" s="28"/>
      <c r="PRT413" s="231"/>
      <c r="PRU413" s="12"/>
      <c r="PRV413" s="27"/>
      <c r="PRW413" s="37"/>
      <c r="PRX413" s="37"/>
      <c r="PRY413" s="14"/>
      <c r="PRZ413" s="14"/>
      <c r="PSA413" s="228"/>
      <c r="PSB413" s="232"/>
      <c r="PSC413" s="232"/>
      <c r="PSD413" s="232"/>
      <c r="PSE413" s="228"/>
      <c r="PSF413" s="229"/>
      <c r="PSG413" s="229"/>
      <c r="PSH413" s="229"/>
      <c r="PSI413" s="229"/>
      <c r="PSJ413" s="229"/>
      <c r="PSK413" s="229"/>
      <c r="PSL413" s="229"/>
      <c r="PSM413" s="37"/>
      <c r="PSN413" s="228"/>
      <c r="PSO413" s="12"/>
      <c r="PSP413" s="12"/>
      <c r="PSQ413" s="162"/>
      <c r="PSR413" s="162"/>
      <c r="PSS413" s="37"/>
      <c r="PST413" s="230"/>
      <c r="PSU413" s="37"/>
      <c r="PSV413" s="37"/>
      <c r="PSW413" s="228"/>
      <c r="PSX413" s="11"/>
      <c r="PSY413" s="28"/>
      <c r="PSZ413" s="231"/>
      <c r="PTA413" s="12"/>
      <c r="PTB413" s="27"/>
      <c r="PTC413" s="37"/>
      <c r="PTD413" s="37"/>
      <c r="PTE413" s="14"/>
      <c r="PTF413" s="14"/>
      <c r="PTG413" s="228"/>
      <c r="PTH413" s="232"/>
      <c r="PTI413" s="232"/>
      <c r="PTJ413" s="232"/>
      <c r="PTK413" s="228"/>
      <c r="PTL413" s="229"/>
      <c r="PTM413" s="229"/>
      <c r="PTN413" s="229"/>
      <c r="PTO413" s="229"/>
      <c r="PTP413" s="229"/>
      <c r="PTQ413" s="229"/>
      <c r="PTR413" s="229"/>
      <c r="PTS413" s="37"/>
      <c r="PTT413" s="228"/>
      <c r="PTU413" s="12"/>
      <c r="PTV413" s="12"/>
      <c r="PTW413" s="162"/>
      <c r="PTX413" s="162"/>
      <c r="PTY413" s="37"/>
      <c r="PTZ413" s="230"/>
      <c r="PUA413" s="37"/>
      <c r="PUB413" s="37"/>
      <c r="PUC413" s="228"/>
      <c r="PUD413" s="11"/>
      <c r="PUE413" s="28"/>
      <c r="PUF413" s="231"/>
      <c r="PUG413" s="12"/>
      <c r="PUH413" s="27"/>
      <c r="PUI413" s="37"/>
      <c r="PUJ413" s="37"/>
      <c r="PUK413" s="14"/>
      <c r="PUL413" s="14"/>
      <c r="PUM413" s="228"/>
      <c r="PUN413" s="232"/>
      <c r="PUO413" s="232"/>
      <c r="PUP413" s="232"/>
      <c r="PUQ413" s="228"/>
      <c r="PUR413" s="229"/>
      <c r="PUS413" s="229"/>
      <c r="PUT413" s="229"/>
      <c r="PUU413" s="229"/>
      <c r="PUV413" s="229"/>
      <c r="PUW413" s="229"/>
      <c r="PUX413" s="229"/>
      <c r="PUY413" s="37"/>
      <c r="PUZ413" s="228"/>
      <c r="PVA413" s="12"/>
      <c r="PVB413" s="12"/>
      <c r="PVC413" s="162"/>
      <c r="PVD413" s="162"/>
      <c r="PVE413" s="37"/>
      <c r="PVF413" s="230"/>
      <c r="PVG413" s="37"/>
      <c r="PVH413" s="37"/>
      <c r="PVI413" s="228"/>
      <c r="PVJ413" s="11"/>
      <c r="PVK413" s="28"/>
      <c r="PVL413" s="231"/>
      <c r="PVM413" s="12"/>
      <c r="PVN413" s="27"/>
      <c r="PVO413" s="37"/>
      <c r="PVP413" s="37"/>
      <c r="PVQ413" s="14"/>
      <c r="PVR413" s="14"/>
      <c r="PVS413" s="228"/>
      <c r="PVT413" s="232"/>
      <c r="PVU413" s="232"/>
      <c r="PVV413" s="232"/>
      <c r="PVW413" s="228"/>
      <c r="PVX413" s="229"/>
      <c r="PVY413" s="229"/>
      <c r="PVZ413" s="229"/>
      <c r="PWA413" s="229"/>
      <c r="PWB413" s="229"/>
      <c r="PWC413" s="229"/>
      <c r="PWD413" s="229"/>
      <c r="PWE413" s="37"/>
      <c r="PWF413" s="228"/>
      <c r="PWG413" s="12"/>
      <c r="PWH413" s="12"/>
      <c r="PWI413" s="162"/>
      <c r="PWJ413" s="162"/>
      <c r="PWK413" s="37"/>
      <c r="PWL413" s="230"/>
      <c r="PWM413" s="37"/>
      <c r="PWN413" s="37"/>
      <c r="PWO413" s="228"/>
      <c r="PWP413" s="11"/>
      <c r="PWQ413" s="28"/>
      <c r="PWR413" s="231"/>
      <c r="PWS413" s="12"/>
      <c r="PWT413" s="27"/>
      <c r="PWU413" s="37"/>
      <c r="PWV413" s="37"/>
      <c r="PWW413" s="14"/>
      <c r="PWX413" s="14"/>
      <c r="PWY413" s="228"/>
      <c r="PWZ413" s="232"/>
      <c r="PXA413" s="232"/>
      <c r="PXB413" s="232"/>
      <c r="PXC413" s="228"/>
      <c r="PXD413" s="229"/>
      <c r="PXE413" s="229"/>
      <c r="PXF413" s="229"/>
      <c r="PXG413" s="229"/>
      <c r="PXH413" s="229"/>
      <c r="PXI413" s="229"/>
      <c r="PXJ413" s="229"/>
      <c r="PXK413" s="37"/>
      <c r="PXL413" s="228"/>
      <c r="PXM413" s="12"/>
      <c r="PXN413" s="12"/>
      <c r="PXO413" s="162"/>
      <c r="PXP413" s="162"/>
      <c r="PXQ413" s="37"/>
      <c r="PXR413" s="230"/>
      <c r="PXS413" s="37"/>
      <c r="PXT413" s="37"/>
      <c r="PXU413" s="228"/>
      <c r="PXV413" s="11"/>
      <c r="PXW413" s="28"/>
      <c r="PXX413" s="231"/>
      <c r="PXY413" s="12"/>
      <c r="PXZ413" s="27"/>
      <c r="PYA413" s="37"/>
      <c r="PYB413" s="37"/>
      <c r="PYC413" s="14"/>
      <c r="PYD413" s="14"/>
      <c r="PYE413" s="228"/>
      <c r="PYF413" s="232"/>
      <c r="PYG413" s="232"/>
      <c r="PYH413" s="232"/>
      <c r="PYI413" s="228"/>
      <c r="PYJ413" s="229"/>
      <c r="PYK413" s="229"/>
      <c r="PYL413" s="229"/>
      <c r="PYM413" s="229"/>
      <c r="PYN413" s="229"/>
      <c r="PYO413" s="229"/>
      <c r="PYP413" s="229"/>
      <c r="PYQ413" s="37"/>
      <c r="PYR413" s="228"/>
      <c r="PYS413" s="12"/>
      <c r="PYT413" s="12"/>
      <c r="PYU413" s="162"/>
      <c r="PYV413" s="162"/>
      <c r="PYW413" s="37"/>
      <c r="PYX413" s="230"/>
      <c r="PYY413" s="37"/>
      <c r="PYZ413" s="37"/>
      <c r="PZA413" s="228"/>
      <c r="PZB413" s="11"/>
      <c r="PZC413" s="28"/>
      <c r="PZD413" s="231"/>
      <c r="PZE413" s="12"/>
      <c r="PZF413" s="27"/>
      <c r="PZG413" s="37"/>
      <c r="PZH413" s="37"/>
      <c r="PZI413" s="14"/>
      <c r="PZJ413" s="14"/>
      <c r="PZK413" s="228"/>
      <c r="PZL413" s="232"/>
      <c r="PZM413" s="232"/>
      <c r="PZN413" s="232"/>
      <c r="PZO413" s="228"/>
      <c r="PZP413" s="229"/>
      <c r="PZQ413" s="229"/>
      <c r="PZR413" s="229"/>
      <c r="PZS413" s="229"/>
      <c r="PZT413" s="229"/>
      <c r="PZU413" s="229"/>
      <c r="PZV413" s="229"/>
      <c r="PZW413" s="37"/>
      <c r="PZX413" s="228"/>
      <c r="PZY413" s="12"/>
      <c r="PZZ413" s="12"/>
      <c r="QAA413" s="162"/>
      <c r="QAB413" s="162"/>
      <c r="QAC413" s="37"/>
      <c r="QAD413" s="230"/>
      <c r="QAE413" s="37"/>
      <c r="QAF413" s="37"/>
      <c r="QAG413" s="228"/>
      <c r="QAH413" s="11"/>
      <c r="QAI413" s="28"/>
      <c r="QAJ413" s="231"/>
      <c r="QAK413" s="12"/>
      <c r="QAL413" s="27"/>
      <c r="QAM413" s="37"/>
      <c r="QAN413" s="37"/>
      <c r="QAO413" s="14"/>
      <c r="QAP413" s="14"/>
      <c r="QAQ413" s="228"/>
      <c r="QAR413" s="232"/>
      <c r="QAS413" s="232"/>
      <c r="QAT413" s="232"/>
      <c r="QAU413" s="228"/>
      <c r="QAV413" s="229"/>
      <c r="QAW413" s="229"/>
      <c r="QAX413" s="229"/>
      <c r="QAY413" s="229"/>
      <c r="QAZ413" s="229"/>
      <c r="QBA413" s="229"/>
      <c r="QBB413" s="229"/>
      <c r="QBC413" s="37"/>
      <c r="QBD413" s="228"/>
      <c r="QBE413" s="12"/>
      <c r="QBF413" s="12"/>
      <c r="QBG413" s="162"/>
      <c r="QBH413" s="162"/>
      <c r="QBI413" s="37"/>
      <c r="QBJ413" s="230"/>
      <c r="QBK413" s="37"/>
      <c r="QBL413" s="37"/>
      <c r="QBM413" s="228"/>
      <c r="QBN413" s="11"/>
      <c r="QBO413" s="28"/>
      <c r="QBP413" s="231"/>
      <c r="QBQ413" s="12"/>
      <c r="QBR413" s="27"/>
      <c r="QBS413" s="37"/>
      <c r="QBT413" s="37"/>
      <c r="QBU413" s="14"/>
      <c r="QBV413" s="14"/>
      <c r="QBW413" s="228"/>
      <c r="QBX413" s="232"/>
      <c r="QBY413" s="232"/>
      <c r="QBZ413" s="232"/>
      <c r="QCA413" s="228"/>
      <c r="QCB413" s="229"/>
      <c r="QCC413" s="229"/>
      <c r="QCD413" s="229"/>
      <c r="QCE413" s="229"/>
      <c r="QCF413" s="229"/>
      <c r="QCG413" s="229"/>
      <c r="QCH413" s="229"/>
      <c r="QCI413" s="37"/>
      <c r="QCJ413" s="228"/>
      <c r="QCK413" s="12"/>
      <c r="QCL413" s="12"/>
      <c r="QCM413" s="162"/>
      <c r="QCN413" s="162"/>
      <c r="QCO413" s="37"/>
      <c r="QCP413" s="230"/>
      <c r="QCQ413" s="37"/>
      <c r="QCR413" s="37"/>
      <c r="QCS413" s="228"/>
      <c r="QCT413" s="11"/>
      <c r="QCU413" s="28"/>
      <c r="QCV413" s="231"/>
      <c r="QCW413" s="12"/>
      <c r="QCX413" s="27"/>
      <c r="QCY413" s="37"/>
      <c r="QCZ413" s="37"/>
      <c r="QDA413" s="14"/>
      <c r="QDB413" s="14"/>
      <c r="QDC413" s="228"/>
      <c r="QDD413" s="232"/>
      <c r="QDE413" s="232"/>
      <c r="QDF413" s="232"/>
      <c r="QDG413" s="228"/>
      <c r="QDH413" s="229"/>
      <c r="QDI413" s="229"/>
      <c r="QDJ413" s="229"/>
      <c r="QDK413" s="229"/>
      <c r="QDL413" s="229"/>
      <c r="QDM413" s="229"/>
      <c r="QDN413" s="229"/>
      <c r="QDO413" s="37"/>
      <c r="QDP413" s="228"/>
      <c r="QDQ413" s="12"/>
      <c r="QDR413" s="12"/>
      <c r="QDS413" s="162"/>
      <c r="QDT413" s="162"/>
      <c r="QDU413" s="37"/>
      <c r="QDV413" s="230"/>
      <c r="QDW413" s="37"/>
      <c r="QDX413" s="37"/>
      <c r="QDY413" s="228"/>
      <c r="QDZ413" s="11"/>
      <c r="QEA413" s="28"/>
      <c r="QEB413" s="231"/>
      <c r="QEC413" s="12"/>
      <c r="QED413" s="27"/>
      <c r="QEE413" s="37"/>
      <c r="QEF413" s="37"/>
      <c r="QEG413" s="14"/>
      <c r="QEH413" s="14"/>
      <c r="QEI413" s="228"/>
      <c r="QEJ413" s="232"/>
      <c r="QEK413" s="232"/>
      <c r="QEL413" s="232"/>
      <c r="QEM413" s="228"/>
      <c r="QEN413" s="229"/>
      <c r="QEO413" s="229"/>
      <c r="QEP413" s="229"/>
      <c r="QEQ413" s="229"/>
      <c r="QER413" s="229"/>
      <c r="QES413" s="229"/>
      <c r="QET413" s="229"/>
      <c r="QEU413" s="37"/>
      <c r="QEV413" s="228"/>
      <c r="QEW413" s="12"/>
      <c r="QEX413" s="12"/>
      <c r="QEY413" s="162"/>
      <c r="QEZ413" s="162"/>
      <c r="QFA413" s="37"/>
      <c r="QFB413" s="230"/>
      <c r="QFC413" s="37"/>
      <c r="QFD413" s="37"/>
      <c r="QFE413" s="228"/>
      <c r="QFF413" s="11"/>
      <c r="QFG413" s="28"/>
      <c r="QFH413" s="231"/>
      <c r="QFI413" s="12"/>
      <c r="QFJ413" s="27"/>
      <c r="QFK413" s="37"/>
      <c r="QFL413" s="37"/>
      <c r="QFM413" s="14"/>
      <c r="QFN413" s="14"/>
      <c r="QFO413" s="228"/>
      <c r="QFP413" s="232"/>
      <c r="QFQ413" s="232"/>
      <c r="QFR413" s="232"/>
      <c r="QFS413" s="228"/>
      <c r="QFT413" s="229"/>
      <c r="QFU413" s="229"/>
      <c r="QFV413" s="229"/>
      <c r="QFW413" s="229"/>
      <c r="QFX413" s="229"/>
      <c r="QFY413" s="229"/>
      <c r="QFZ413" s="229"/>
      <c r="QGA413" s="37"/>
      <c r="QGB413" s="228"/>
      <c r="QGC413" s="12"/>
      <c r="QGD413" s="12"/>
      <c r="QGE413" s="162"/>
      <c r="QGF413" s="162"/>
      <c r="QGG413" s="37"/>
      <c r="QGH413" s="230"/>
      <c r="QGI413" s="37"/>
      <c r="QGJ413" s="37"/>
      <c r="QGK413" s="228"/>
      <c r="QGL413" s="11"/>
      <c r="QGM413" s="28"/>
      <c r="QGN413" s="231"/>
      <c r="QGO413" s="12"/>
      <c r="QGP413" s="27"/>
      <c r="QGQ413" s="37"/>
      <c r="QGR413" s="37"/>
      <c r="QGS413" s="14"/>
      <c r="QGT413" s="14"/>
      <c r="QGU413" s="228"/>
      <c r="QGV413" s="232"/>
      <c r="QGW413" s="232"/>
      <c r="QGX413" s="232"/>
      <c r="QGY413" s="228"/>
      <c r="QGZ413" s="229"/>
      <c r="QHA413" s="229"/>
      <c r="QHB413" s="229"/>
      <c r="QHC413" s="229"/>
      <c r="QHD413" s="229"/>
      <c r="QHE413" s="229"/>
      <c r="QHF413" s="229"/>
      <c r="QHG413" s="37"/>
      <c r="QHH413" s="228"/>
      <c r="QHI413" s="12"/>
      <c r="QHJ413" s="12"/>
      <c r="QHK413" s="162"/>
      <c r="QHL413" s="162"/>
      <c r="QHM413" s="37"/>
      <c r="QHN413" s="230"/>
      <c r="QHO413" s="37"/>
      <c r="QHP413" s="37"/>
      <c r="QHQ413" s="228"/>
      <c r="QHR413" s="11"/>
      <c r="QHS413" s="28"/>
      <c r="QHT413" s="231"/>
      <c r="QHU413" s="12"/>
      <c r="QHV413" s="27"/>
      <c r="QHW413" s="37"/>
      <c r="QHX413" s="37"/>
      <c r="QHY413" s="14"/>
      <c r="QHZ413" s="14"/>
      <c r="QIA413" s="228"/>
      <c r="QIB413" s="232"/>
      <c r="QIC413" s="232"/>
      <c r="QID413" s="232"/>
      <c r="QIE413" s="228"/>
      <c r="QIF413" s="229"/>
      <c r="QIG413" s="229"/>
      <c r="QIH413" s="229"/>
      <c r="QII413" s="229"/>
      <c r="QIJ413" s="229"/>
      <c r="QIK413" s="229"/>
      <c r="QIL413" s="229"/>
      <c r="QIM413" s="37"/>
      <c r="QIN413" s="228"/>
      <c r="QIO413" s="12"/>
      <c r="QIP413" s="12"/>
      <c r="QIQ413" s="162"/>
      <c r="QIR413" s="162"/>
      <c r="QIS413" s="37"/>
      <c r="QIT413" s="230"/>
      <c r="QIU413" s="37"/>
      <c r="QIV413" s="37"/>
      <c r="QIW413" s="228"/>
      <c r="QIX413" s="11"/>
      <c r="QIY413" s="28"/>
      <c r="QIZ413" s="231"/>
      <c r="QJA413" s="12"/>
      <c r="QJB413" s="27"/>
      <c r="QJC413" s="37"/>
      <c r="QJD413" s="37"/>
      <c r="QJE413" s="14"/>
      <c r="QJF413" s="14"/>
      <c r="QJG413" s="228"/>
      <c r="QJH413" s="232"/>
      <c r="QJI413" s="232"/>
      <c r="QJJ413" s="232"/>
      <c r="QJK413" s="228"/>
      <c r="QJL413" s="229"/>
      <c r="QJM413" s="229"/>
      <c r="QJN413" s="229"/>
      <c r="QJO413" s="229"/>
      <c r="QJP413" s="229"/>
      <c r="QJQ413" s="229"/>
      <c r="QJR413" s="229"/>
      <c r="QJS413" s="37"/>
      <c r="QJT413" s="228"/>
      <c r="QJU413" s="12"/>
      <c r="QJV413" s="12"/>
      <c r="QJW413" s="162"/>
      <c r="QJX413" s="162"/>
      <c r="QJY413" s="37"/>
      <c r="QJZ413" s="230"/>
      <c r="QKA413" s="37"/>
      <c r="QKB413" s="37"/>
      <c r="QKC413" s="228"/>
      <c r="QKD413" s="11"/>
      <c r="QKE413" s="28"/>
      <c r="QKF413" s="231"/>
      <c r="QKG413" s="12"/>
      <c r="QKH413" s="27"/>
      <c r="QKI413" s="37"/>
      <c r="QKJ413" s="37"/>
      <c r="QKK413" s="14"/>
      <c r="QKL413" s="14"/>
      <c r="QKM413" s="228"/>
      <c r="QKN413" s="232"/>
      <c r="QKO413" s="232"/>
      <c r="QKP413" s="232"/>
      <c r="QKQ413" s="228"/>
      <c r="QKR413" s="229"/>
      <c r="QKS413" s="229"/>
      <c r="QKT413" s="229"/>
      <c r="QKU413" s="229"/>
      <c r="QKV413" s="229"/>
      <c r="QKW413" s="229"/>
      <c r="QKX413" s="229"/>
      <c r="QKY413" s="37"/>
      <c r="QKZ413" s="228"/>
      <c r="QLA413" s="12"/>
      <c r="QLB413" s="12"/>
      <c r="QLC413" s="162"/>
      <c r="QLD413" s="162"/>
      <c r="QLE413" s="37"/>
      <c r="QLF413" s="230"/>
      <c r="QLG413" s="37"/>
      <c r="QLH413" s="37"/>
      <c r="QLI413" s="228"/>
      <c r="QLJ413" s="11"/>
      <c r="QLK413" s="28"/>
      <c r="QLL413" s="231"/>
      <c r="QLM413" s="12"/>
      <c r="QLN413" s="27"/>
      <c r="QLO413" s="37"/>
      <c r="QLP413" s="37"/>
      <c r="QLQ413" s="14"/>
      <c r="QLR413" s="14"/>
      <c r="QLS413" s="228"/>
      <c r="QLT413" s="232"/>
      <c r="QLU413" s="232"/>
      <c r="QLV413" s="232"/>
      <c r="QLW413" s="228"/>
      <c r="QLX413" s="229"/>
      <c r="QLY413" s="229"/>
      <c r="QLZ413" s="229"/>
      <c r="QMA413" s="229"/>
      <c r="QMB413" s="229"/>
      <c r="QMC413" s="229"/>
      <c r="QMD413" s="229"/>
      <c r="QME413" s="37"/>
      <c r="QMF413" s="228"/>
      <c r="QMG413" s="12"/>
      <c r="QMH413" s="12"/>
      <c r="QMI413" s="162"/>
      <c r="QMJ413" s="162"/>
      <c r="QMK413" s="37"/>
      <c r="QML413" s="230"/>
      <c r="QMM413" s="37"/>
      <c r="QMN413" s="37"/>
      <c r="QMO413" s="228"/>
      <c r="QMP413" s="11"/>
      <c r="QMQ413" s="28"/>
      <c r="QMR413" s="231"/>
      <c r="QMS413" s="12"/>
      <c r="QMT413" s="27"/>
      <c r="QMU413" s="37"/>
      <c r="QMV413" s="37"/>
      <c r="QMW413" s="14"/>
      <c r="QMX413" s="14"/>
      <c r="QMY413" s="228"/>
      <c r="QMZ413" s="232"/>
      <c r="QNA413" s="232"/>
      <c r="QNB413" s="232"/>
      <c r="QNC413" s="228"/>
      <c r="QND413" s="229"/>
      <c r="QNE413" s="229"/>
      <c r="QNF413" s="229"/>
      <c r="QNG413" s="229"/>
      <c r="QNH413" s="229"/>
      <c r="QNI413" s="229"/>
      <c r="QNJ413" s="229"/>
      <c r="QNK413" s="37"/>
      <c r="QNL413" s="228"/>
      <c r="QNM413" s="12"/>
      <c r="QNN413" s="12"/>
      <c r="QNO413" s="162"/>
      <c r="QNP413" s="162"/>
      <c r="QNQ413" s="37"/>
      <c r="QNR413" s="230"/>
      <c r="QNS413" s="37"/>
      <c r="QNT413" s="37"/>
      <c r="QNU413" s="228"/>
      <c r="QNV413" s="11"/>
      <c r="QNW413" s="28"/>
      <c r="QNX413" s="231"/>
      <c r="QNY413" s="12"/>
      <c r="QNZ413" s="27"/>
      <c r="QOA413" s="37"/>
      <c r="QOB413" s="37"/>
      <c r="QOC413" s="14"/>
      <c r="QOD413" s="14"/>
      <c r="QOE413" s="228"/>
      <c r="QOF413" s="232"/>
      <c r="QOG413" s="232"/>
      <c r="QOH413" s="232"/>
      <c r="QOI413" s="228"/>
      <c r="QOJ413" s="229"/>
      <c r="QOK413" s="229"/>
      <c r="QOL413" s="229"/>
      <c r="QOM413" s="229"/>
      <c r="QON413" s="229"/>
      <c r="QOO413" s="229"/>
      <c r="QOP413" s="229"/>
      <c r="QOQ413" s="37"/>
      <c r="QOR413" s="228"/>
      <c r="QOS413" s="12"/>
      <c r="QOT413" s="12"/>
      <c r="QOU413" s="162"/>
      <c r="QOV413" s="162"/>
      <c r="QOW413" s="37"/>
      <c r="QOX413" s="230"/>
      <c r="QOY413" s="37"/>
      <c r="QOZ413" s="37"/>
      <c r="QPA413" s="228"/>
      <c r="QPB413" s="11"/>
      <c r="QPC413" s="28"/>
      <c r="QPD413" s="231"/>
      <c r="QPE413" s="12"/>
      <c r="QPF413" s="27"/>
      <c r="QPG413" s="37"/>
      <c r="QPH413" s="37"/>
      <c r="QPI413" s="14"/>
      <c r="QPJ413" s="14"/>
      <c r="QPK413" s="228"/>
      <c r="QPL413" s="232"/>
      <c r="QPM413" s="232"/>
      <c r="QPN413" s="232"/>
      <c r="QPO413" s="228"/>
      <c r="QPP413" s="229"/>
      <c r="QPQ413" s="229"/>
      <c r="QPR413" s="229"/>
      <c r="QPS413" s="229"/>
      <c r="QPT413" s="229"/>
      <c r="QPU413" s="229"/>
      <c r="QPV413" s="229"/>
      <c r="QPW413" s="37"/>
      <c r="QPX413" s="228"/>
      <c r="QPY413" s="12"/>
      <c r="QPZ413" s="12"/>
      <c r="QQA413" s="162"/>
      <c r="QQB413" s="162"/>
      <c r="QQC413" s="37"/>
      <c r="QQD413" s="230"/>
      <c r="QQE413" s="37"/>
      <c r="QQF413" s="37"/>
      <c r="QQG413" s="228"/>
      <c r="QQH413" s="11"/>
      <c r="QQI413" s="28"/>
      <c r="QQJ413" s="231"/>
      <c r="QQK413" s="12"/>
      <c r="QQL413" s="27"/>
      <c r="QQM413" s="37"/>
      <c r="QQN413" s="37"/>
      <c r="QQO413" s="14"/>
      <c r="QQP413" s="14"/>
      <c r="QQQ413" s="228"/>
      <c r="QQR413" s="232"/>
      <c r="QQS413" s="232"/>
      <c r="QQT413" s="232"/>
      <c r="QQU413" s="228"/>
      <c r="QQV413" s="229"/>
      <c r="QQW413" s="229"/>
      <c r="QQX413" s="229"/>
      <c r="QQY413" s="229"/>
      <c r="QQZ413" s="229"/>
      <c r="QRA413" s="229"/>
      <c r="QRB413" s="229"/>
      <c r="QRC413" s="37"/>
      <c r="QRD413" s="228"/>
      <c r="QRE413" s="12"/>
      <c r="QRF413" s="12"/>
      <c r="QRG413" s="162"/>
      <c r="QRH413" s="162"/>
      <c r="QRI413" s="37"/>
      <c r="QRJ413" s="230"/>
      <c r="QRK413" s="37"/>
      <c r="QRL413" s="37"/>
      <c r="QRM413" s="228"/>
      <c r="QRN413" s="11"/>
      <c r="QRO413" s="28"/>
      <c r="QRP413" s="231"/>
      <c r="QRQ413" s="12"/>
      <c r="QRR413" s="27"/>
      <c r="QRS413" s="37"/>
      <c r="QRT413" s="37"/>
      <c r="QRU413" s="14"/>
      <c r="QRV413" s="14"/>
      <c r="QRW413" s="228"/>
      <c r="QRX413" s="232"/>
      <c r="QRY413" s="232"/>
      <c r="QRZ413" s="232"/>
      <c r="QSA413" s="228"/>
      <c r="QSB413" s="229"/>
      <c r="QSC413" s="229"/>
      <c r="QSD413" s="229"/>
      <c r="QSE413" s="229"/>
      <c r="QSF413" s="229"/>
      <c r="QSG413" s="229"/>
      <c r="QSH413" s="229"/>
      <c r="QSI413" s="37"/>
      <c r="QSJ413" s="228"/>
      <c r="QSK413" s="12"/>
      <c r="QSL413" s="12"/>
      <c r="QSM413" s="162"/>
      <c r="QSN413" s="162"/>
      <c r="QSO413" s="37"/>
      <c r="QSP413" s="230"/>
      <c r="QSQ413" s="37"/>
      <c r="QSR413" s="37"/>
      <c r="QSS413" s="228"/>
      <c r="QST413" s="11"/>
      <c r="QSU413" s="28"/>
      <c r="QSV413" s="231"/>
      <c r="QSW413" s="12"/>
      <c r="QSX413" s="27"/>
      <c r="QSY413" s="37"/>
      <c r="QSZ413" s="37"/>
      <c r="QTA413" s="14"/>
      <c r="QTB413" s="14"/>
      <c r="QTC413" s="228"/>
      <c r="QTD413" s="232"/>
      <c r="QTE413" s="232"/>
      <c r="QTF413" s="232"/>
      <c r="QTG413" s="228"/>
      <c r="QTH413" s="229"/>
      <c r="QTI413" s="229"/>
      <c r="QTJ413" s="229"/>
      <c r="QTK413" s="229"/>
      <c r="QTL413" s="229"/>
      <c r="QTM413" s="229"/>
      <c r="QTN413" s="229"/>
      <c r="QTO413" s="37"/>
      <c r="QTP413" s="228"/>
      <c r="QTQ413" s="12"/>
      <c r="QTR413" s="12"/>
      <c r="QTS413" s="162"/>
      <c r="QTT413" s="162"/>
      <c r="QTU413" s="37"/>
      <c r="QTV413" s="230"/>
      <c r="QTW413" s="37"/>
      <c r="QTX413" s="37"/>
      <c r="QTY413" s="228"/>
      <c r="QTZ413" s="11"/>
      <c r="QUA413" s="28"/>
      <c r="QUB413" s="231"/>
      <c r="QUC413" s="12"/>
      <c r="QUD413" s="27"/>
      <c r="QUE413" s="37"/>
      <c r="QUF413" s="37"/>
      <c r="QUG413" s="14"/>
      <c r="QUH413" s="14"/>
      <c r="QUI413" s="228"/>
      <c r="QUJ413" s="232"/>
      <c r="QUK413" s="232"/>
      <c r="QUL413" s="232"/>
      <c r="QUM413" s="228"/>
      <c r="QUN413" s="229"/>
      <c r="QUO413" s="229"/>
      <c r="QUP413" s="229"/>
      <c r="QUQ413" s="229"/>
      <c r="QUR413" s="229"/>
      <c r="QUS413" s="229"/>
      <c r="QUT413" s="229"/>
      <c r="QUU413" s="37"/>
      <c r="QUV413" s="228"/>
      <c r="QUW413" s="12"/>
      <c r="QUX413" s="12"/>
      <c r="QUY413" s="162"/>
      <c r="QUZ413" s="162"/>
      <c r="QVA413" s="37"/>
      <c r="QVB413" s="230"/>
      <c r="QVC413" s="37"/>
      <c r="QVD413" s="37"/>
      <c r="QVE413" s="228"/>
      <c r="QVF413" s="11"/>
      <c r="QVG413" s="28"/>
      <c r="QVH413" s="231"/>
      <c r="QVI413" s="12"/>
      <c r="QVJ413" s="27"/>
      <c r="QVK413" s="37"/>
      <c r="QVL413" s="37"/>
      <c r="QVM413" s="14"/>
      <c r="QVN413" s="14"/>
      <c r="QVO413" s="228"/>
      <c r="QVP413" s="232"/>
      <c r="QVQ413" s="232"/>
      <c r="QVR413" s="232"/>
      <c r="QVS413" s="228"/>
      <c r="QVT413" s="229"/>
      <c r="QVU413" s="229"/>
      <c r="QVV413" s="229"/>
      <c r="QVW413" s="229"/>
      <c r="QVX413" s="229"/>
      <c r="QVY413" s="229"/>
      <c r="QVZ413" s="229"/>
      <c r="QWA413" s="37"/>
      <c r="QWB413" s="228"/>
      <c r="QWC413" s="12"/>
      <c r="QWD413" s="12"/>
      <c r="QWE413" s="162"/>
      <c r="QWF413" s="162"/>
      <c r="QWG413" s="37"/>
      <c r="QWH413" s="230"/>
      <c r="QWI413" s="37"/>
      <c r="QWJ413" s="37"/>
      <c r="QWK413" s="228"/>
      <c r="QWL413" s="11"/>
      <c r="QWM413" s="28"/>
      <c r="QWN413" s="231"/>
      <c r="QWO413" s="12"/>
      <c r="QWP413" s="27"/>
      <c r="QWQ413" s="37"/>
      <c r="QWR413" s="37"/>
      <c r="QWS413" s="14"/>
      <c r="QWT413" s="14"/>
      <c r="QWU413" s="228"/>
      <c r="QWV413" s="232"/>
      <c r="QWW413" s="232"/>
      <c r="QWX413" s="232"/>
      <c r="QWY413" s="228"/>
      <c r="QWZ413" s="229"/>
      <c r="QXA413" s="229"/>
      <c r="QXB413" s="229"/>
      <c r="QXC413" s="229"/>
      <c r="QXD413" s="229"/>
      <c r="QXE413" s="229"/>
      <c r="QXF413" s="229"/>
      <c r="QXG413" s="37"/>
      <c r="QXH413" s="228"/>
      <c r="QXI413" s="12"/>
      <c r="QXJ413" s="12"/>
      <c r="QXK413" s="162"/>
      <c r="QXL413" s="162"/>
      <c r="QXM413" s="37"/>
      <c r="QXN413" s="230"/>
      <c r="QXO413" s="37"/>
      <c r="QXP413" s="37"/>
      <c r="QXQ413" s="228"/>
      <c r="QXR413" s="11"/>
      <c r="QXS413" s="28"/>
      <c r="QXT413" s="231"/>
      <c r="QXU413" s="12"/>
      <c r="QXV413" s="27"/>
      <c r="QXW413" s="37"/>
      <c r="QXX413" s="37"/>
      <c r="QXY413" s="14"/>
      <c r="QXZ413" s="14"/>
      <c r="QYA413" s="228"/>
      <c r="QYB413" s="232"/>
      <c r="QYC413" s="232"/>
      <c r="QYD413" s="232"/>
      <c r="QYE413" s="228"/>
      <c r="QYF413" s="229"/>
      <c r="QYG413" s="229"/>
      <c r="QYH413" s="229"/>
      <c r="QYI413" s="229"/>
      <c r="QYJ413" s="229"/>
      <c r="QYK413" s="229"/>
      <c r="QYL413" s="229"/>
      <c r="QYM413" s="37"/>
      <c r="QYN413" s="228"/>
      <c r="QYO413" s="12"/>
      <c r="QYP413" s="12"/>
      <c r="QYQ413" s="162"/>
      <c r="QYR413" s="162"/>
      <c r="QYS413" s="37"/>
      <c r="QYT413" s="230"/>
      <c r="QYU413" s="37"/>
      <c r="QYV413" s="37"/>
      <c r="QYW413" s="228"/>
      <c r="QYX413" s="11"/>
      <c r="QYY413" s="28"/>
      <c r="QYZ413" s="231"/>
      <c r="QZA413" s="12"/>
      <c r="QZB413" s="27"/>
      <c r="QZC413" s="37"/>
      <c r="QZD413" s="37"/>
      <c r="QZE413" s="14"/>
      <c r="QZF413" s="14"/>
      <c r="QZG413" s="228"/>
      <c r="QZH413" s="232"/>
      <c r="QZI413" s="232"/>
      <c r="QZJ413" s="232"/>
      <c r="QZK413" s="228"/>
      <c r="QZL413" s="229"/>
      <c r="QZM413" s="229"/>
      <c r="QZN413" s="229"/>
      <c r="QZO413" s="229"/>
      <c r="QZP413" s="229"/>
      <c r="QZQ413" s="229"/>
      <c r="QZR413" s="229"/>
      <c r="QZS413" s="37"/>
      <c r="QZT413" s="228"/>
      <c r="QZU413" s="12"/>
      <c r="QZV413" s="12"/>
      <c r="QZW413" s="162"/>
      <c r="QZX413" s="162"/>
      <c r="QZY413" s="37"/>
      <c r="QZZ413" s="230"/>
      <c r="RAA413" s="37"/>
      <c r="RAB413" s="37"/>
      <c r="RAC413" s="228"/>
      <c r="RAD413" s="11"/>
      <c r="RAE413" s="28"/>
      <c r="RAF413" s="231"/>
      <c r="RAG413" s="12"/>
      <c r="RAH413" s="27"/>
      <c r="RAI413" s="37"/>
      <c r="RAJ413" s="37"/>
      <c r="RAK413" s="14"/>
      <c r="RAL413" s="14"/>
      <c r="RAM413" s="228"/>
      <c r="RAN413" s="232"/>
      <c r="RAO413" s="232"/>
      <c r="RAP413" s="232"/>
      <c r="RAQ413" s="228"/>
      <c r="RAR413" s="229"/>
      <c r="RAS413" s="229"/>
      <c r="RAT413" s="229"/>
      <c r="RAU413" s="229"/>
      <c r="RAV413" s="229"/>
      <c r="RAW413" s="229"/>
      <c r="RAX413" s="229"/>
      <c r="RAY413" s="37"/>
      <c r="RAZ413" s="228"/>
      <c r="RBA413" s="12"/>
      <c r="RBB413" s="12"/>
      <c r="RBC413" s="162"/>
      <c r="RBD413" s="162"/>
      <c r="RBE413" s="37"/>
      <c r="RBF413" s="230"/>
      <c r="RBG413" s="37"/>
      <c r="RBH413" s="37"/>
      <c r="RBI413" s="228"/>
      <c r="RBJ413" s="11"/>
      <c r="RBK413" s="28"/>
      <c r="RBL413" s="231"/>
      <c r="RBM413" s="12"/>
      <c r="RBN413" s="27"/>
      <c r="RBO413" s="37"/>
      <c r="RBP413" s="37"/>
      <c r="RBQ413" s="14"/>
      <c r="RBR413" s="14"/>
      <c r="RBS413" s="228"/>
      <c r="RBT413" s="232"/>
      <c r="RBU413" s="232"/>
      <c r="RBV413" s="232"/>
      <c r="RBW413" s="228"/>
      <c r="RBX413" s="229"/>
      <c r="RBY413" s="229"/>
      <c r="RBZ413" s="229"/>
      <c r="RCA413" s="229"/>
      <c r="RCB413" s="229"/>
      <c r="RCC413" s="229"/>
      <c r="RCD413" s="229"/>
      <c r="RCE413" s="37"/>
      <c r="RCF413" s="228"/>
      <c r="RCG413" s="12"/>
      <c r="RCH413" s="12"/>
      <c r="RCI413" s="162"/>
      <c r="RCJ413" s="162"/>
      <c r="RCK413" s="37"/>
      <c r="RCL413" s="230"/>
      <c r="RCM413" s="37"/>
      <c r="RCN413" s="37"/>
      <c r="RCO413" s="228"/>
      <c r="RCP413" s="11"/>
      <c r="RCQ413" s="28"/>
      <c r="RCR413" s="231"/>
      <c r="RCS413" s="12"/>
      <c r="RCT413" s="27"/>
      <c r="RCU413" s="37"/>
      <c r="RCV413" s="37"/>
      <c r="RCW413" s="14"/>
      <c r="RCX413" s="14"/>
      <c r="RCY413" s="228"/>
      <c r="RCZ413" s="232"/>
      <c r="RDA413" s="232"/>
      <c r="RDB413" s="232"/>
      <c r="RDC413" s="228"/>
      <c r="RDD413" s="229"/>
      <c r="RDE413" s="229"/>
      <c r="RDF413" s="229"/>
      <c r="RDG413" s="229"/>
      <c r="RDH413" s="229"/>
      <c r="RDI413" s="229"/>
      <c r="RDJ413" s="229"/>
      <c r="RDK413" s="37"/>
      <c r="RDL413" s="228"/>
      <c r="RDM413" s="12"/>
      <c r="RDN413" s="12"/>
      <c r="RDO413" s="162"/>
      <c r="RDP413" s="162"/>
      <c r="RDQ413" s="37"/>
      <c r="RDR413" s="230"/>
      <c r="RDS413" s="37"/>
      <c r="RDT413" s="37"/>
      <c r="RDU413" s="228"/>
      <c r="RDV413" s="11"/>
      <c r="RDW413" s="28"/>
      <c r="RDX413" s="231"/>
      <c r="RDY413" s="12"/>
      <c r="RDZ413" s="27"/>
      <c r="REA413" s="37"/>
      <c r="REB413" s="37"/>
      <c r="REC413" s="14"/>
      <c r="RED413" s="14"/>
      <c r="REE413" s="228"/>
      <c r="REF413" s="232"/>
      <c r="REG413" s="232"/>
      <c r="REH413" s="232"/>
      <c r="REI413" s="228"/>
      <c r="REJ413" s="229"/>
      <c r="REK413" s="229"/>
      <c r="REL413" s="229"/>
      <c r="REM413" s="229"/>
      <c r="REN413" s="229"/>
      <c r="REO413" s="229"/>
      <c r="REP413" s="229"/>
      <c r="REQ413" s="37"/>
      <c r="RER413" s="228"/>
      <c r="RES413" s="12"/>
      <c r="RET413" s="12"/>
      <c r="REU413" s="162"/>
      <c r="REV413" s="162"/>
      <c r="REW413" s="37"/>
      <c r="REX413" s="230"/>
      <c r="REY413" s="37"/>
      <c r="REZ413" s="37"/>
      <c r="RFA413" s="228"/>
      <c r="RFB413" s="11"/>
      <c r="RFC413" s="28"/>
      <c r="RFD413" s="231"/>
      <c r="RFE413" s="12"/>
      <c r="RFF413" s="27"/>
      <c r="RFG413" s="37"/>
      <c r="RFH413" s="37"/>
      <c r="RFI413" s="14"/>
      <c r="RFJ413" s="14"/>
      <c r="RFK413" s="228"/>
      <c r="RFL413" s="232"/>
      <c r="RFM413" s="232"/>
      <c r="RFN413" s="232"/>
      <c r="RFO413" s="228"/>
      <c r="RFP413" s="229"/>
      <c r="RFQ413" s="229"/>
      <c r="RFR413" s="229"/>
      <c r="RFS413" s="229"/>
      <c r="RFT413" s="229"/>
      <c r="RFU413" s="229"/>
      <c r="RFV413" s="229"/>
      <c r="RFW413" s="37"/>
      <c r="RFX413" s="228"/>
      <c r="RFY413" s="12"/>
      <c r="RFZ413" s="12"/>
      <c r="RGA413" s="162"/>
      <c r="RGB413" s="162"/>
      <c r="RGC413" s="37"/>
      <c r="RGD413" s="230"/>
      <c r="RGE413" s="37"/>
      <c r="RGF413" s="37"/>
      <c r="RGG413" s="228"/>
      <c r="RGH413" s="11"/>
      <c r="RGI413" s="28"/>
      <c r="RGJ413" s="231"/>
      <c r="RGK413" s="12"/>
      <c r="RGL413" s="27"/>
      <c r="RGM413" s="37"/>
      <c r="RGN413" s="37"/>
      <c r="RGO413" s="14"/>
      <c r="RGP413" s="14"/>
      <c r="RGQ413" s="228"/>
      <c r="RGR413" s="232"/>
      <c r="RGS413" s="232"/>
      <c r="RGT413" s="232"/>
      <c r="RGU413" s="228"/>
      <c r="RGV413" s="229"/>
      <c r="RGW413" s="229"/>
      <c r="RGX413" s="229"/>
      <c r="RGY413" s="229"/>
      <c r="RGZ413" s="229"/>
      <c r="RHA413" s="229"/>
      <c r="RHB413" s="229"/>
      <c r="RHC413" s="37"/>
      <c r="RHD413" s="228"/>
      <c r="RHE413" s="12"/>
      <c r="RHF413" s="12"/>
      <c r="RHG413" s="162"/>
      <c r="RHH413" s="162"/>
      <c r="RHI413" s="37"/>
      <c r="RHJ413" s="230"/>
      <c r="RHK413" s="37"/>
      <c r="RHL413" s="37"/>
      <c r="RHM413" s="228"/>
      <c r="RHN413" s="11"/>
      <c r="RHO413" s="28"/>
      <c r="RHP413" s="231"/>
      <c r="RHQ413" s="12"/>
      <c r="RHR413" s="27"/>
      <c r="RHS413" s="37"/>
      <c r="RHT413" s="37"/>
      <c r="RHU413" s="14"/>
      <c r="RHV413" s="14"/>
      <c r="RHW413" s="228"/>
      <c r="RHX413" s="232"/>
      <c r="RHY413" s="232"/>
      <c r="RHZ413" s="232"/>
      <c r="RIA413" s="228"/>
      <c r="RIB413" s="229"/>
      <c r="RIC413" s="229"/>
      <c r="RID413" s="229"/>
      <c r="RIE413" s="229"/>
      <c r="RIF413" s="229"/>
      <c r="RIG413" s="229"/>
      <c r="RIH413" s="229"/>
      <c r="RII413" s="37"/>
      <c r="RIJ413" s="228"/>
      <c r="RIK413" s="12"/>
      <c r="RIL413" s="12"/>
      <c r="RIM413" s="162"/>
      <c r="RIN413" s="162"/>
      <c r="RIO413" s="37"/>
      <c r="RIP413" s="230"/>
      <c r="RIQ413" s="37"/>
      <c r="RIR413" s="37"/>
      <c r="RIS413" s="228"/>
      <c r="RIT413" s="11"/>
      <c r="RIU413" s="28"/>
      <c r="RIV413" s="231"/>
      <c r="RIW413" s="12"/>
      <c r="RIX413" s="27"/>
      <c r="RIY413" s="37"/>
      <c r="RIZ413" s="37"/>
      <c r="RJA413" s="14"/>
      <c r="RJB413" s="14"/>
      <c r="RJC413" s="228"/>
      <c r="RJD413" s="232"/>
      <c r="RJE413" s="232"/>
      <c r="RJF413" s="232"/>
      <c r="RJG413" s="228"/>
      <c r="RJH413" s="229"/>
      <c r="RJI413" s="229"/>
      <c r="RJJ413" s="229"/>
      <c r="RJK413" s="229"/>
      <c r="RJL413" s="229"/>
      <c r="RJM413" s="229"/>
      <c r="RJN413" s="229"/>
      <c r="RJO413" s="37"/>
      <c r="RJP413" s="228"/>
      <c r="RJQ413" s="12"/>
      <c r="RJR413" s="12"/>
      <c r="RJS413" s="162"/>
      <c r="RJT413" s="162"/>
      <c r="RJU413" s="37"/>
      <c r="RJV413" s="230"/>
      <c r="RJW413" s="37"/>
      <c r="RJX413" s="37"/>
      <c r="RJY413" s="228"/>
      <c r="RJZ413" s="11"/>
      <c r="RKA413" s="28"/>
      <c r="RKB413" s="231"/>
      <c r="RKC413" s="12"/>
      <c r="RKD413" s="27"/>
      <c r="RKE413" s="37"/>
      <c r="RKF413" s="37"/>
      <c r="RKG413" s="14"/>
      <c r="RKH413" s="14"/>
      <c r="RKI413" s="228"/>
      <c r="RKJ413" s="232"/>
      <c r="RKK413" s="232"/>
      <c r="RKL413" s="232"/>
      <c r="RKM413" s="228"/>
      <c r="RKN413" s="229"/>
      <c r="RKO413" s="229"/>
      <c r="RKP413" s="229"/>
      <c r="RKQ413" s="229"/>
      <c r="RKR413" s="229"/>
      <c r="RKS413" s="229"/>
      <c r="RKT413" s="229"/>
      <c r="RKU413" s="37"/>
      <c r="RKV413" s="228"/>
      <c r="RKW413" s="12"/>
      <c r="RKX413" s="12"/>
      <c r="RKY413" s="162"/>
      <c r="RKZ413" s="162"/>
      <c r="RLA413" s="37"/>
      <c r="RLB413" s="230"/>
      <c r="RLC413" s="37"/>
      <c r="RLD413" s="37"/>
      <c r="RLE413" s="228"/>
      <c r="RLF413" s="11"/>
      <c r="RLG413" s="28"/>
      <c r="RLH413" s="231"/>
      <c r="RLI413" s="12"/>
      <c r="RLJ413" s="27"/>
      <c r="RLK413" s="37"/>
      <c r="RLL413" s="37"/>
      <c r="RLM413" s="14"/>
      <c r="RLN413" s="14"/>
      <c r="RLO413" s="228"/>
      <c r="RLP413" s="232"/>
      <c r="RLQ413" s="232"/>
      <c r="RLR413" s="232"/>
      <c r="RLS413" s="228"/>
      <c r="RLT413" s="229"/>
      <c r="RLU413" s="229"/>
      <c r="RLV413" s="229"/>
      <c r="RLW413" s="229"/>
      <c r="RLX413" s="229"/>
      <c r="RLY413" s="229"/>
      <c r="RLZ413" s="229"/>
      <c r="RMA413" s="37"/>
      <c r="RMB413" s="228"/>
      <c r="RMC413" s="12"/>
      <c r="RMD413" s="12"/>
      <c r="RME413" s="162"/>
      <c r="RMF413" s="162"/>
      <c r="RMG413" s="37"/>
      <c r="RMH413" s="230"/>
      <c r="RMI413" s="37"/>
      <c r="RMJ413" s="37"/>
      <c r="RMK413" s="228"/>
      <c r="RML413" s="11"/>
      <c r="RMM413" s="28"/>
      <c r="RMN413" s="231"/>
      <c r="RMO413" s="12"/>
      <c r="RMP413" s="27"/>
      <c r="RMQ413" s="37"/>
      <c r="RMR413" s="37"/>
      <c r="RMS413" s="14"/>
      <c r="RMT413" s="14"/>
      <c r="RMU413" s="228"/>
      <c r="RMV413" s="232"/>
      <c r="RMW413" s="232"/>
      <c r="RMX413" s="232"/>
      <c r="RMY413" s="228"/>
      <c r="RMZ413" s="229"/>
      <c r="RNA413" s="229"/>
      <c r="RNB413" s="229"/>
      <c r="RNC413" s="229"/>
      <c r="RND413" s="229"/>
      <c r="RNE413" s="229"/>
      <c r="RNF413" s="229"/>
      <c r="RNG413" s="37"/>
      <c r="RNH413" s="228"/>
      <c r="RNI413" s="12"/>
      <c r="RNJ413" s="12"/>
      <c r="RNK413" s="162"/>
      <c r="RNL413" s="162"/>
      <c r="RNM413" s="37"/>
      <c r="RNN413" s="230"/>
      <c r="RNO413" s="37"/>
      <c r="RNP413" s="37"/>
      <c r="RNQ413" s="228"/>
      <c r="RNR413" s="11"/>
      <c r="RNS413" s="28"/>
      <c r="RNT413" s="231"/>
      <c r="RNU413" s="12"/>
      <c r="RNV413" s="27"/>
      <c r="RNW413" s="37"/>
      <c r="RNX413" s="37"/>
      <c r="RNY413" s="14"/>
      <c r="RNZ413" s="14"/>
      <c r="ROA413" s="228"/>
      <c r="ROB413" s="232"/>
      <c r="ROC413" s="232"/>
      <c r="ROD413" s="232"/>
      <c r="ROE413" s="228"/>
      <c r="ROF413" s="229"/>
      <c r="ROG413" s="229"/>
      <c r="ROH413" s="229"/>
      <c r="ROI413" s="229"/>
      <c r="ROJ413" s="229"/>
      <c r="ROK413" s="229"/>
      <c r="ROL413" s="229"/>
      <c r="ROM413" s="37"/>
      <c r="RON413" s="228"/>
      <c r="ROO413" s="12"/>
      <c r="ROP413" s="12"/>
      <c r="ROQ413" s="162"/>
      <c r="ROR413" s="162"/>
      <c r="ROS413" s="37"/>
      <c r="ROT413" s="230"/>
      <c r="ROU413" s="37"/>
      <c r="ROV413" s="37"/>
      <c r="ROW413" s="228"/>
      <c r="ROX413" s="11"/>
      <c r="ROY413" s="28"/>
      <c r="ROZ413" s="231"/>
      <c r="RPA413" s="12"/>
      <c r="RPB413" s="27"/>
      <c r="RPC413" s="37"/>
      <c r="RPD413" s="37"/>
      <c r="RPE413" s="14"/>
      <c r="RPF413" s="14"/>
      <c r="RPG413" s="228"/>
      <c r="RPH413" s="232"/>
      <c r="RPI413" s="232"/>
      <c r="RPJ413" s="232"/>
      <c r="RPK413" s="228"/>
      <c r="RPL413" s="229"/>
      <c r="RPM413" s="229"/>
      <c r="RPN413" s="229"/>
      <c r="RPO413" s="229"/>
      <c r="RPP413" s="229"/>
      <c r="RPQ413" s="229"/>
      <c r="RPR413" s="229"/>
      <c r="RPS413" s="37"/>
      <c r="RPT413" s="228"/>
      <c r="RPU413" s="12"/>
      <c r="RPV413" s="12"/>
      <c r="RPW413" s="162"/>
      <c r="RPX413" s="162"/>
      <c r="RPY413" s="37"/>
      <c r="RPZ413" s="230"/>
      <c r="RQA413" s="37"/>
      <c r="RQB413" s="37"/>
      <c r="RQC413" s="228"/>
      <c r="RQD413" s="11"/>
      <c r="RQE413" s="28"/>
      <c r="RQF413" s="231"/>
      <c r="RQG413" s="12"/>
      <c r="RQH413" s="27"/>
      <c r="RQI413" s="37"/>
      <c r="RQJ413" s="37"/>
      <c r="RQK413" s="14"/>
      <c r="RQL413" s="14"/>
      <c r="RQM413" s="228"/>
      <c r="RQN413" s="232"/>
      <c r="RQO413" s="232"/>
      <c r="RQP413" s="232"/>
      <c r="RQQ413" s="228"/>
      <c r="RQR413" s="229"/>
      <c r="RQS413" s="229"/>
      <c r="RQT413" s="229"/>
      <c r="RQU413" s="229"/>
      <c r="RQV413" s="229"/>
      <c r="RQW413" s="229"/>
      <c r="RQX413" s="229"/>
      <c r="RQY413" s="37"/>
      <c r="RQZ413" s="228"/>
      <c r="RRA413" s="12"/>
      <c r="RRB413" s="12"/>
      <c r="RRC413" s="162"/>
      <c r="RRD413" s="162"/>
      <c r="RRE413" s="37"/>
      <c r="RRF413" s="230"/>
      <c r="RRG413" s="37"/>
      <c r="RRH413" s="37"/>
      <c r="RRI413" s="228"/>
      <c r="RRJ413" s="11"/>
      <c r="RRK413" s="28"/>
      <c r="RRL413" s="231"/>
      <c r="RRM413" s="12"/>
      <c r="RRN413" s="27"/>
      <c r="RRO413" s="37"/>
      <c r="RRP413" s="37"/>
      <c r="RRQ413" s="14"/>
      <c r="RRR413" s="14"/>
      <c r="RRS413" s="228"/>
      <c r="RRT413" s="232"/>
      <c r="RRU413" s="232"/>
      <c r="RRV413" s="232"/>
      <c r="RRW413" s="228"/>
      <c r="RRX413" s="229"/>
      <c r="RRY413" s="229"/>
      <c r="RRZ413" s="229"/>
      <c r="RSA413" s="229"/>
      <c r="RSB413" s="229"/>
      <c r="RSC413" s="229"/>
      <c r="RSD413" s="229"/>
      <c r="RSE413" s="37"/>
      <c r="RSF413" s="228"/>
      <c r="RSG413" s="12"/>
      <c r="RSH413" s="12"/>
      <c r="RSI413" s="162"/>
      <c r="RSJ413" s="162"/>
      <c r="RSK413" s="37"/>
      <c r="RSL413" s="230"/>
      <c r="RSM413" s="37"/>
      <c r="RSN413" s="37"/>
      <c r="RSO413" s="228"/>
      <c r="RSP413" s="11"/>
      <c r="RSQ413" s="28"/>
      <c r="RSR413" s="231"/>
      <c r="RSS413" s="12"/>
      <c r="RST413" s="27"/>
      <c r="RSU413" s="37"/>
      <c r="RSV413" s="37"/>
      <c r="RSW413" s="14"/>
      <c r="RSX413" s="14"/>
      <c r="RSY413" s="228"/>
      <c r="RSZ413" s="232"/>
      <c r="RTA413" s="232"/>
      <c r="RTB413" s="232"/>
      <c r="RTC413" s="228"/>
      <c r="RTD413" s="229"/>
      <c r="RTE413" s="229"/>
      <c r="RTF413" s="229"/>
      <c r="RTG413" s="229"/>
      <c r="RTH413" s="229"/>
      <c r="RTI413" s="229"/>
      <c r="RTJ413" s="229"/>
      <c r="RTK413" s="37"/>
      <c r="RTL413" s="228"/>
      <c r="RTM413" s="12"/>
      <c r="RTN413" s="12"/>
      <c r="RTO413" s="162"/>
      <c r="RTP413" s="162"/>
      <c r="RTQ413" s="37"/>
      <c r="RTR413" s="230"/>
      <c r="RTS413" s="37"/>
      <c r="RTT413" s="37"/>
      <c r="RTU413" s="228"/>
      <c r="RTV413" s="11"/>
      <c r="RTW413" s="28"/>
      <c r="RTX413" s="231"/>
      <c r="RTY413" s="12"/>
      <c r="RTZ413" s="27"/>
      <c r="RUA413" s="37"/>
      <c r="RUB413" s="37"/>
      <c r="RUC413" s="14"/>
      <c r="RUD413" s="14"/>
      <c r="RUE413" s="228"/>
      <c r="RUF413" s="232"/>
      <c r="RUG413" s="232"/>
      <c r="RUH413" s="232"/>
      <c r="RUI413" s="228"/>
      <c r="RUJ413" s="229"/>
      <c r="RUK413" s="229"/>
      <c r="RUL413" s="229"/>
      <c r="RUM413" s="229"/>
      <c r="RUN413" s="229"/>
      <c r="RUO413" s="229"/>
      <c r="RUP413" s="229"/>
      <c r="RUQ413" s="37"/>
      <c r="RUR413" s="228"/>
      <c r="RUS413" s="12"/>
      <c r="RUT413" s="12"/>
      <c r="RUU413" s="162"/>
      <c r="RUV413" s="162"/>
      <c r="RUW413" s="37"/>
      <c r="RUX413" s="230"/>
      <c r="RUY413" s="37"/>
      <c r="RUZ413" s="37"/>
      <c r="RVA413" s="228"/>
      <c r="RVB413" s="11"/>
      <c r="RVC413" s="28"/>
      <c r="RVD413" s="231"/>
      <c r="RVE413" s="12"/>
      <c r="RVF413" s="27"/>
      <c r="RVG413" s="37"/>
      <c r="RVH413" s="37"/>
      <c r="RVI413" s="14"/>
      <c r="RVJ413" s="14"/>
      <c r="RVK413" s="228"/>
      <c r="RVL413" s="232"/>
      <c r="RVM413" s="232"/>
      <c r="RVN413" s="232"/>
      <c r="RVO413" s="228"/>
      <c r="RVP413" s="229"/>
      <c r="RVQ413" s="229"/>
      <c r="RVR413" s="229"/>
      <c r="RVS413" s="229"/>
      <c r="RVT413" s="229"/>
      <c r="RVU413" s="229"/>
      <c r="RVV413" s="229"/>
      <c r="RVW413" s="37"/>
      <c r="RVX413" s="228"/>
      <c r="RVY413" s="12"/>
      <c r="RVZ413" s="12"/>
      <c r="RWA413" s="162"/>
      <c r="RWB413" s="162"/>
      <c r="RWC413" s="37"/>
      <c r="RWD413" s="230"/>
      <c r="RWE413" s="37"/>
      <c r="RWF413" s="37"/>
      <c r="RWG413" s="228"/>
      <c r="RWH413" s="11"/>
      <c r="RWI413" s="28"/>
      <c r="RWJ413" s="231"/>
      <c r="RWK413" s="12"/>
      <c r="RWL413" s="27"/>
      <c r="RWM413" s="37"/>
      <c r="RWN413" s="37"/>
      <c r="RWO413" s="14"/>
      <c r="RWP413" s="14"/>
      <c r="RWQ413" s="228"/>
      <c r="RWR413" s="232"/>
      <c r="RWS413" s="232"/>
      <c r="RWT413" s="232"/>
      <c r="RWU413" s="228"/>
      <c r="RWV413" s="229"/>
      <c r="RWW413" s="229"/>
      <c r="RWX413" s="229"/>
      <c r="RWY413" s="229"/>
      <c r="RWZ413" s="229"/>
      <c r="RXA413" s="229"/>
      <c r="RXB413" s="229"/>
      <c r="RXC413" s="37"/>
      <c r="RXD413" s="228"/>
      <c r="RXE413" s="12"/>
      <c r="RXF413" s="12"/>
      <c r="RXG413" s="162"/>
      <c r="RXH413" s="162"/>
      <c r="RXI413" s="37"/>
      <c r="RXJ413" s="230"/>
      <c r="RXK413" s="37"/>
      <c r="RXL413" s="37"/>
      <c r="RXM413" s="228"/>
      <c r="RXN413" s="11"/>
      <c r="RXO413" s="28"/>
      <c r="RXP413" s="231"/>
      <c r="RXQ413" s="12"/>
      <c r="RXR413" s="27"/>
      <c r="RXS413" s="37"/>
      <c r="RXT413" s="37"/>
      <c r="RXU413" s="14"/>
      <c r="RXV413" s="14"/>
      <c r="RXW413" s="228"/>
      <c r="RXX413" s="232"/>
      <c r="RXY413" s="232"/>
      <c r="RXZ413" s="232"/>
      <c r="RYA413" s="228"/>
      <c r="RYB413" s="229"/>
      <c r="RYC413" s="229"/>
      <c r="RYD413" s="229"/>
      <c r="RYE413" s="229"/>
      <c r="RYF413" s="229"/>
      <c r="RYG413" s="229"/>
      <c r="RYH413" s="229"/>
      <c r="RYI413" s="37"/>
      <c r="RYJ413" s="228"/>
      <c r="RYK413" s="12"/>
      <c r="RYL413" s="12"/>
      <c r="RYM413" s="162"/>
      <c r="RYN413" s="162"/>
      <c r="RYO413" s="37"/>
      <c r="RYP413" s="230"/>
      <c r="RYQ413" s="37"/>
      <c r="RYR413" s="37"/>
      <c r="RYS413" s="228"/>
      <c r="RYT413" s="11"/>
      <c r="RYU413" s="28"/>
      <c r="RYV413" s="231"/>
      <c r="RYW413" s="12"/>
      <c r="RYX413" s="27"/>
      <c r="RYY413" s="37"/>
      <c r="RYZ413" s="37"/>
      <c r="RZA413" s="14"/>
      <c r="RZB413" s="14"/>
      <c r="RZC413" s="228"/>
      <c r="RZD413" s="232"/>
      <c r="RZE413" s="232"/>
      <c r="RZF413" s="232"/>
      <c r="RZG413" s="228"/>
      <c r="RZH413" s="229"/>
      <c r="RZI413" s="229"/>
      <c r="RZJ413" s="229"/>
      <c r="RZK413" s="229"/>
      <c r="RZL413" s="229"/>
      <c r="RZM413" s="229"/>
      <c r="RZN413" s="229"/>
      <c r="RZO413" s="37"/>
      <c r="RZP413" s="228"/>
      <c r="RZQ413" s="12"/>
      <c r="RZR413" s="12"/>
      <c r="RZS413" s="162"/>
      <c r="RZT413" s="162"/>
      <c r="RZU413" s="37"/>
      <c r="RZV413" s="230"/>
      <c r="RZW413" s="37"/>
      <c r="RZX413" s="37"/>
      <c r="RZY413" s="228"/>
      <c r="RZZ413" s="11"/>
      <c r="SAA413" s="28"/>
      <c r="SAB413" s="231"/>
      <c r="SAC413" s="12"/>
      <c r="SAD413" s="27"/>
      <c r="SAE413" s="37"/>
      <c r="SAF413" s="37"/>
      <c r="SAG413" s="14"/>
      <c r="SAH413" s="14"/>
      <c r="SAI413" s="228"/>
      <c r="SAJ413" s="232"/>
      <c r="SAK413" s="232"/>
      <c r="SAL413" s="232"/>
      <c r="SAM413" s="228"/>
      <c r="SAN413" s="229"/>
      <c r="SAO413" s="229"/>
      <c r="SAP413" s="229"/>
      <c r="SAQ413" s="229"/>
      <c r="SAR413" s="229"/>
      <c r="SAS413" s="229"/>
      <c r="SAT413" s="229"/>
      <c r="SAU413" s="37"/>
      <c r="SAV413" s="228"/>
      <c r="SAW413" s="12"/>
      <c r="SAX413" s="12"/>
      <c r="SAY413" s="162"/>
      <c r="SAZ413" s="162"/>
      <c r="SBA413" s="37"/>
      <c r="SBB413" s="230"/>
      <c r="SBC413" s="37"/>
      <c r="SBD413" s="37"/>
      <c r="SBE413" s="228"/>
      <c r="SBF413" s="11"/>
      <c r="SBG413" s="28"/>
      <c r="SBH413" s="231"/>
      <c r="SBI413" s="12"/>
      <c r="SBJ413" s="27"/>
      <c r="SBK413" s="37"/>
      <c r="SBL413" s="37"/>
      <c r="SBM413" s="14"/>
      <c r="SBN413" s="14"/>
      <c r="SBO413" s="228"/>
      <c r="SBP413" s="232"/>
      <c r="SBQ413" s="232"/>
      <c r="SBR413" s="232"/>
      <c r="SBS413" s="228"/>
      <c r="SBT413" s="229"/>
      <c r="SBU413" s="229"/>
      <c r="SBV413" s="229"/>
      <c r="SBW413" s="229"/>
      <c r="SBX413" s="229"/>
      <c r="SBY413" s="229"/>
      <c r="SBZ413" s="229"/>
      <c r="SCA413" s="37"/>
      <c r="SCB413" s="228"/>
      <c r="SCC413" s="12"/>
      <c r="SCD413" s="12"/>
      <c r="SCE413" s="162"/>
      <c r="SCF413" s="162"/>
      <c r="SCG413" s="37"/>
      <c r="SCH413" s="230"/>
      <c r="SCI413" s="37"/>
      <c r="SCJ413" s="37"/>
      <c r="SCK413" s="228"/>
      <c r="SCL413" s="11"/>
      <c r="SCM413" s="28"/>
      <c r="SCN413" s="231"/>
      <c r="SCO413" s="12"/>
      <c r="SCP413" s="27"/>
      <c r="SCQ413" s="37"/>
      <c r="SCR413" s="37"/>
      <c r="SCS413" s="14"/>
      <c r="SCT413" s="14"/>
      <c r="SCU413" s="228"/>
      <c r="SCV413" s="232"/>
      <c r="SCW413" s="232"/>
      <c r="SCX413" s="232"/>
      <c r="SCY413" s="228"/>
      <c r="SCZ413" s="229"/>
      <c r="SDA413" s="229"/>
      <c r="SDB413" s="229"/>
      <c r="SDC413" s="229"/>
      <c r="SDD413" s="229"/>
      <c r="SDE413" s="229"/>
      <c r="SDF413" s="229"/>
      <c r="SDG413" s="37"/>
      <c r="SDH413" s="228"/>
      <c r="SDI413" s="12"/>
      <c r="SDJ413" s="12"/>
      <c r="SDK413" s="162"/>
      <c r="SDL413" s="162"/>
      <c r="SDM413" s="37"/>
      <c r="SDN413" s="230"/>
      <c r="SDO413" s="37"/>
      <c r="SDP413" s="37"/>
      <c r="SDQ413" s="228"/>
      <c r="SDR413" s="11"/>
      <c r="SDS413" s="28"/>
      <c r="SDT413" s="231"/>
      <c r="SDU413" s="12"/>
      <c r="SDV413" s="27"/>
      <c r="SDW413" s="37"/>
      <c r="SDX413" s="37"/>
      <c r="SDY413" s="14"/>
      <c r="SDZ413" s="14"/>
      <c r="SEA413" s="228"/>
      <c r="SEB413" s="232"/>
      <c r="SEC413" s="232"/>
      <c r="SED413" s="232"/>
      <c r="SEE413" s="228"/>
      <c r="SEF413" s="229"/>
      <c r="SEG413" s="229"/>
      <c r="SEH413" s="229"/>
      <c r="SEI413" s="229"/>
      <c r="SEJ413" s="229"/>
      <c r="SEK413" s="229"/>
      <c r="SEL413" s="229"/>
      <c r="SEM413" s="37"/>
      <c r="SEN413" s="228"/>
      <c r="SEO413" s="12"/>
      <c r="SEP413" s="12"/>
      <c r="SEQ413" s="162"/>
      <c r="SER413" s="162"/>
      <c r="SES413" s="37"/>
      <c r="SET413" s="230"/>
      <c r="SEU413" s="37"/>
      <c r="SEV413" s="37"/>
      <c r="SEW413" s="228"/>
      <c r="SEX413" s="11"/>
      <c r="SEY413" s="28"/>
      <c r="SEZ413" s="231"/>
      <c r="SFA413" s="12"/>
      <c r="SFB413" s="27"/>
      <c r="SFC413" s="37"/>
      <c r="SFD413" s="37"/>
      <c r="SFE413" s="14"/>
      <c r="SFF413" s="14"/>
      <c r="SFG413" s="228"/>
      <c r="SFH413" s="232"/>
      <c r="SFI413" s="232"/>
      <c r="SFJ413" s="232"/>
      <c r="SFK413" s="228"/>
      <c r="SFL413" s="229"/>
      <c r="SFM413" s="229"/>
      <c r="SFN413" s="229"/>
      <c r="SFO413" s="229"/>
      <c r="SFP413" s="229"/>
      <c r="SFQ413" s="229"/>
      <c r="SFR413" s="229"/>
      <c r="SFS413" s="37"/>
      <c r="SFT413" s="228"/>
      <c r="SFU413" s="12"/>
      <c r="SFV413" s="12"/>
      <c r="SFW413" s="162"/>
      <c r="SFX413" s="162"/>
      <c r="SFY413" s="37"/>
      <c r="SFZ413" s="230"/>
      <c r="SGA413" s="37"/>
      <c r="SGB413" s="37"/>
      <c r="SGC413" s="228"/>
      <c r="SGD413" s="11"/>
      <c r="SGE413" s="28"/>
      <c r="SGF413" s="231"/>
      <c r="SGG413" s="12"/>
      <c r="SGH413" s="27"/>
      <c r="SGI413" s="37"/>
      <c r="SGJ413" s="37"/>
      <c r="SGK413" s="14"/>
      <c r="SGL413" s="14"/>
      <c r="SGM413" s="228"/>
      <c r="SGN413" s="232"/>
      <c r="SGO413" s="232"/>
      <c r="SGP413" s="232"/>
      <c r="SGQ413" s="228"/>
      <c r="SGR413" s="229"/>
      <c r="SGS413" s="229"/>
      <c r="SGT413" s="229"/>
      <c r="SGU413" s="229"/>
      <c r="SGV413" s="229"/>
      <c r="SGW413" s="229"/>
      <c r="SGX413" s="229"/>
      <c r="SGY413" s="37"/>
      <c r="SGZ413" s="228"/>
      <c r="SHA413" s="12"/>
      <c r="SHB413" s="12"/>
      <c r="SHC413" s="162"/>
      <c r="SHD413" s="162"/>
      <c r="SHE413" s="37"/>
      <c r="SHF413" s="230"/>
      <c r="SHG413" s="37"/>
      <c r="SHH413" s="37"/>
      <c r="SHI413" s="228"/>
      <c r="SHJ413" s="11"/>
      <c r="SHK413" s="28"/>
      <c r="SHL413" s="231"/>
      <c r="SHM413" s="12"/>
      <c r="SHN413" s="27"/>
      <c r="SHO413" s="37"/>
      <c r="SHP413" s="37"/>
      <c r="SHQ413" s="14"/>
      <c r="SHR413" s="14"/>
      <c r="SHS413" s="228"/>
      <c r="SHT413" s="232"/>
      <c r="SHU413" s="232"/>
      <c r="SHV413" s="232"/>
      <c r="SHW413" s="228"/>
      <c r="SHX413" s="229"/>
      <c r="SHY413" s="229"/>
      <c r="SHZ413" s="229"/>
      <c r="SIA413" s="229"/>
      <c r="SIB413" s="229"/>
      <c r="SIC413" s="229"/>
      <c r="SID413" s="229"/>
      <c r="SIE413" s="37"/>
      <c r="SIF413" s="228"/>
      <c r="SIG413" s="12"/>
      <c r="SIH413" s="12"/>
      <c r="SII413" s="162"/>
      <c r="SIJ413" s="162"/>
      <c r="SIK413" s="37"/>
      <c r="SIL413" s="230"/>
      <c r="SIM413" s="37"/>
      <c r="SIN413" s="37"/>
      <c r="SIO413" s="228"/>
      <c r="SIP413" s="11"/>
      <c r="SIQ413" s="28"/>
      <c r="SIR413" s="231"/>
      <c r="SIS413" s="12"/>
      <c r="SIT413" s="27"/>
      <c r="SIU413" s="37"/>
      <c r="SIV413" s="37"/>
      <c r="SIW413" s="14"/>
      <c r="SIX413" s="14"/>
      <c r="SIY413" s="228"/>
      <c r="SIZ413" s="232"/>
      <c r="SJA413" s="232"/>
      <c r="SJB413" s="232"/>
      <c r="SJC413" s="228"/>
      <c r="SJD413" s="229"/>
      <c r="SJE413" s="229"/>
      <c r="SJF413" s="229"/>
      <c r="SJG413" s="229"/>
      <c r="SJH413" s="229"/>
      <c r="SJI413" s="229"/>
      <c r="SJJ413" s="229"/>
      <c r="SJK413" s="37"/>
      <c r="SJL413" s="228"/>
      <c r="SJM413" s="12"/>
      <c r="SJN413" s="12"/>
      <c r="SJO413" s="162"/>
      <c r="SJP413" s="162"/>
      <c r="SJQ413" s="37"/>
      <c r="SJR413" s="230"/>
      <c r="SJS413" s="37"/>
      <c r="SJT413" s="37"/>
      <c r="SJU413" s="228"/>
      <c r="SJV413" s="11"/>
      <c r="SJW413" s="28"/>
      <c r="SJX413" s="231"/>
      <c r="SJY413" s="12"/>
      <c r="SJZ413" s="27"/>
      <c r="SKA413" s="37"/>
      <c r="SKB413" s="37"/>
      <c r="SKC413" s="14"/>
      <c r="SKD413" s="14"/>
      <c r="SKE413" s="228"/>
      <c r="SKF413" s="232"/>
      <c r="SKG413" s="232"/>
      <c r="SKH413" s="232"/>
      <c r="SKI413" s="228"/>
      <c r="SKJ413" s="229"/>
      <c r="SKK413" s="229"/>
      <c r="SKL413" s="229"/>
      <c r="SKM413" s="229"/>
      <c r="SKN413" s="229"/>
      <c r="SKO413" s="229"/>
      <c r="SKP413" s="229"/>
      <c r="SKQ413" s="37"/>
      <c r="SKR413" s="228"/>
      <c r="SKS413" s="12"/>
      <c r="SKT413" s="12"/>
      <c r="SKU413" s="162"/>
      <c r="SKV413" s="162"/>
      <c r="SKW413" s="37"/>
      <c r="SKX413" s="230"/>
      <c r="SKY413" s="37"/>
      <c r="SKZ413" s="37"/>
      <c r="SLA413" s="228"/>
      <c r="SLB413" s="11"/>
      <c r="SLC413" s="28"/>
      <c r="SLD413" s="231"/>
      <c r="SLE413" s="12"/>
      <c r="SLF413" s="27"/>
      <c r="SLG413" s="37"/>
      <c r="SLH413" s="37"/>
      <c r="SLI413" s="14"/>
      <c r="SLJ413" s="14"/>
      <c r="SLK413" s="228"/>
      <c r="SLL413" s="232"/>
      <c r="SLM413" s="232"/>
      <c r="SLN413" s="232"/>
      <c r="SLO413" s="228"/>
      <c r="SLP413" s="229"/>
      <c r="SLQ413" s="229"/>
      <c r="SLR413" s="229"/>
      <c r="SLS413" s="229"/>
      <c r="SLT413" s="229"/>
      <c r="SLU413" s="229"/>
      <c r="SLV413" s="229"/>
      <c r="SLW413" s="37"/>
      <c r="SLX413" s="228"/>
      <c r="SLY413" s="12"/>
      <c r="SLZ413" s="12"/>
      <c r="SMA413" s="162"/>
      <c r="SMB413" s="162"/>
      <c r="SMC413" s="37"/>
      <c r="SMD413" s="230"/>
      <c r="SME413" s="37"/>
      <c r="SMF413" s="37"/>
      <c r="SMG413" s="228"/>
      <c r="SMH413" s="11"/>
      <c r="SMI413" s="28"/>
      <c r="SMJ413" s="231"/>
      <c r="SMK413" s="12"/>
      <c r="SML413" s="27"/>
      <c r="SMM413" s="37"/>
      <c r="SMN413" s="37"/>
      <c r="SMO413" s="14"/>
      <c r="SMP413" s="14"/>
      <c r="SMQ413" s="228"/>
      <c r="SMR413" s="232"/>
      <c r="SMS413" s="232"/>
      <c r="SMT413" s="232"/>
      <c r="SMU413" s="228"/>
      <c r="SMV413" s="229"/>
      <c r="SMW413" s="229"/>
      <c r="SMX413" s="229"/>
      <c r="SMY413" s="229"/>
      <c r="SMZ413" s="229"/>
      <c r="SNA413" s="229"/>
      <c r="SNB413" s="229"/>
      <c r="SNC413" s="37"/>
      <c r="SND413" s="228"/>
      <c r="SNE413" s="12"/>
      <c r="SNF413" s="12"/>
      <c r="SNG413" s="162"/>
      <c r="SNH413" s="162"/>
      <c r="SNI413" s="37"/>
      <c r="SNJ413" s="230"/>
      <c r="SNK413" s="37"/>
      <c r="SNL413" s="37"/>
      <c r="SNM413" s="228"/>
      <c r="SNN413" s="11"/>
      <c r="SNO413" s="28"/>
      <c r="SNP413" s="231"/>
      <c r="SNQ413" s="12"/>
      <c r="SNR413" s="27"/>
      <c r="SNS413" s="37"/>
      <c r="SNT413" s="37"/>
      <c r="SNU413" s="14"/>
      <c r="SNV413" s="14"/>
      <c r="SNW413" s="228"/>
      <c r="SNX413" s="232"/>
      <c r="SNY413" s="232"/>
      <c r="SNZ413" s="232"/>
      <c r="SOA413" s="228"/>
      <c r="SOB413" s="229"/>
      <c r="SOC413" s="229"/>
      <c r="SOD413" s="229"/>
      <c r="SOE413" s="229"/>
      <c r="SOF413" s="229"/>
      <c r="SOG413" s="229"/>
      <c r="SOH413" s="229"/>
      <c r="SOI413" s="37"/>
      <c r="SOJ413" s="228"/>
      <c r="SOK413" s="12"/>
      <c r="SOL413" s="12"/>
      <c r="SOM413" s="162"/>
      <c r="SON413" s="162"/>
      <c r="SOO413" s="37"/>
      <c r="SOP413" s="230"/>
      <c r="SOQ413" s="37"/>
      <c r="SOR413" s="37"/>
      <c r="SOS413" s="228"/>
      <c r="SOT413" s="11"/>
      <c r="SOU413" s="28"/>
      <c r="SOV413" s="231"/>
      <c r="SOW413" s="12"/>
      <c r="SOX413" s="27"/>
      <c r="SOY413" s="37"/>
      <c r="SOZ413" s="37"/>
      <c r="SPA413" s="14"/>
      <c r="SPB413" s="14"/>
      <c r="SPC413" s="228"/>
      <c r="SPD413" s="232"/>
      <c r="SPE413" s="232"/>
      <c r="SPF413" s="232"/>
      <c r="SPG413" s="228"/>
      <c r="SPH413" s="229"/>
      <c r="SPI413" s="229"/>
      <c r="SPJ413" s="229"/>
      <c r="SPK413" s="229"/>
      <c r="SPL413" s="229"/>
      <c r="SPM413" s="229"/>
      <c r="SPN413" s="229"/>
      <c r="SPO413" s="37"/>
      <c r="SPP413" s="228"/>
      <c r="SPQ413" s="12"/>
      <c r="SPR413" s="12"/>
      <c r="SPS413" s="162"/>
      <c r="SPT413" s="162"/>
      <c r="SPU413" s="37"/>
      <c r="SPV413" s="230"/>
      <c r="SPW413" s="37"/>
      <c r="SPX413" s="37"/>
      <c r="SPY413" s="228"/>
      <c r="SPZ413" s="11"/>
      <c r="SQA413" s="28"/>
      <c r="SQB413" s="231"/>
      <c r="SQC413" s="12"/>
      <c r="SQD413" s="27"/>
      <c r="SQE413" s="37"/>
      <c r="SQF413" s="37"/>
      <c r="SQG413" s="14"/>
      <c r="SQH413" s="14"/>
      <c r="SQI413" s="228"/>
      <c r="SQJ413" s="232"/>
      <c r="SQK413" s="232"/>
      <c r="SQL413" s="232"/>
      <c r="SQM413" s="228"/>
      <c r="SQN413" s="229"/>
      <c r="SQO413" s="229"/>
      <c r="SQP413" s="229"/>
      <c r="SQQ413" s="229"/>
      <c r="SQR413" s="229"/>
      <c r="SQS413" s="229"/>
      <c r="SQT413" s="229"/>
      <c r="SQU413" s="37"/>
      <c r="SQV413" s="228"/>
      <c r="SQW413" s="12"/>
      <c r="SQX413" s="12"/>
      <c r="SQY413" s="162"/>
      <c r="SQZ413" s="162"/>
      <c r="SRA413" s="37"/>
      <c r="SRB413" s="230"/>
      <c r="SRC413" s="37"/>
      <c r="SRD413" s="37"/>
      <c r="SRE413" s="228"/>
      <c r="SRF413" s="11"/>
      <c r="SRG413" s="28"/>
      <c r="SRH413" s="231"/>
      <c r="SRI413" s="12"/>
      <c r="SRJ413" s="27"/>
      <c r="SRK413" s="37"/>
      <c r="SRL413" s="37"/>
      <c r="SRM413" s="14"/>
      <c r="SRN413" s="14"/>
      <c r="SRO413" s="228"/>
      <c r="SRP413" s="232"/>
      <c r="SRQ413" s="232"/>
      <c r="SRR413" s="232"/>
      <c r="SRS413" s="228"/>
      <c r="SRT413" s="229"/>
      <c r="SRU413" s="229"/>
      <c r="SRV413" s="229"/>
      <c r="SRW413" s="229"/>
      <c r="SRX413" s="229"/>
      <c r="SRY413" s="229"/>
      <c r="SRZ413" s="229"/>
      <c r="SSA413" s="37"/>
      <c r="SSB413" s="228"/>
      <c r="SSC413" s="12"/>
      <c r="SSD413" s="12"/>
      <c r="SSE413" s="162"/>
      <c r="SSF413" s="162"/>
      <c r="SSG413" s="37"/>
      <c r="SSH413" s="230"/>
      <c r="SSI413" s="37"/>
      <c r="SSJ413" s="37"/>
      <c r="SSK413" s="228"/>
      <c r="SSL413" s="11"/>
      <c r="SSM413" s="28"/>
      <c r="SSN413" s="231"/>
      <c r="SSO413" s="12"/>
      <c r="SSP413" s="27"/>
      <c r="SSQ413" s="37"/>
      <c r="SSR413" s="37"/>
      <c r="SSS413" s="14"/>
      <c r="SST413" s="14"/>
      <c r="SSU413" s="228"/>
      <c r="SSV413" s="232"/>
      <c r="SSW413" s="232"/>
      <c r="SSX413" s="232"/>
      <c r="SSY413" s="228"/>
      <c r="SSZ413" s="229"/>
      <c r="STA413" s="229"/>
      <c r="STB413" s="229"/>
      <c r="STC413" s="229"/>
      <c r="STD413" s="229"/>
      <c r="STE413" s="229"/>
      <c r="STF413" s="229"/>
      <c r="STG413" s="37"/>
      <c r="STH413" s="228"/>
      <c r="STI413" s="12"/>
      <c r="STJ413" s="12"/>
      <c r="STK413" s="162"/>
      <c r="STL413" s="162"/>
      <c r="STM413" s="37"/>
      <c r="STN413" s="230"/>
      <c r="STO413" s="37"/>
      <c r="STP413" s="37"/>
      <c r="STQ413" s="228"/>
      <c r="STR413" s="11"/>
      <c r="STS413" s="28"/>
      <c r="STT413" s="231"/>
      <c r="STU413" s="12"/>
      <c r="STV413" s="27"/>
      <c r="STW413" s="37"/>
      <c r="STX413" s="37"/>
      <c r="STY413" s="14"/>
      <c r="STZ413" s="14"/>
      <c r="SUA413" s="228"/>
      <c r="SUB413" s="232"/>
      <c r="SUC413" s="232"/>
      <c r="SUD413" s="232"/>
      <c r="SUE413" s="228"/>
      <c r="SUF413" s="229"/>
      <c r="SUG413" s="229"/>
      <c r="SUH413" s="229"/>
      <c r="SUI413" s="229"/>
      <c r="SUJ413" s="229"/>
      <c r="SUK413" s="229"/>
      <c r="SUL413" s="229"/>
      <c r="SUM413" s="37"/>
      <c r="SUN413" s="228"/>
      <c r="SUO413" s="12"/>
      <c r="SUP413" s="12"/>
      <c r="SUQ413" s="162"/>
      <c r="SUR413" s="162"/>
      <c r="SUS413" s="37"/>
      <c r="SUT413" s="230"/>
      <c r="SUU413" s="37"/>
      <c r="SUV413" s="37"/>
      <c r="SUW413" s="228"/>
      <c r="SUX413" s="11"/>
      <c r="SUY413" s="28"/>
      <c r="SUZ413" s="231"/>
      <c r="SVA413" s="12"/>
      <c r="SVB413" s="27"/>
      <c r="SVC413" s="37"/>
      <c r="SVD413" s="37"/>
      <c r="SVE413" s="14"/>
      <c r="SVF413" s="14"/>
      <c r="SVG413" s="228"/>
      <c r="SVH413" s="232"/>
      <c r="SVI413" s="232"/>
      <c r="SVJ413" s="232"/>
      <c r="SVK413" s="228"/>
      <c r="SVL413" s="229"/>
      <c r="SVM413" s="229"/>
      <c r="SVN413" s="229"/>
      <c r="SVO413" s="229"/>
      <c r="SVP413" s="229"/>
      <c r="SVQ413" s="229"/>
      <c r="SVR413" s="229"/>
      <c r="SVS413" s="37"/>
      <c r="SVT413" s="228"/>
      <c r="SVU413" s="12"/>
      <c r="SVV413" s="12"/>
      <c r="SVW413" s="162"/>
      <c r="SVX413" s="162"/>
      <c r="SVY413" s="37"/>
      <c r="SVZ413" s="230"/>
      <c r="SWA413" s="37"/>
      <c r="SWB413" s="37"/>
      <c r="SWC413" s="228"/>
      <c r="SWD413" s="11"/>
      <c r="SWE413" s="28"/>
      <c r="SWF413" s="231"/>
      <c r="SWG413" s="12"/>
      <c r="SWH413" s="27"/>
      <c r="SWI413" s="37"/>
      <c r="SWJ413" s="37"/>
      <c r="SWK413" s="14"/>
      <c r="SWL413" s="14"/>
      <c r="SWM413" s="228"/>
      <c r="SWN413" s="232"/>
      <c r="SWO413" s="232"/>
      <c r="SWP413" s="232"/>
      <c r="SWQ413" s="228"/>
      <c r="SWR413" s="229"/>
      <c r="SWS413" s="229"/>
      <c r="SWT413" s="229"/>
      <c r="SWU413" s="229"/>
      <c r="SWV413" s="229"/>
      <c r="SWW413" s="229"/>
      <c r="SWX413" s="229"/>
      <c r="SWY413" s="37"/>
      <c r="SWZ413" s="228"/>
      <c r="SXA413" s="12"/>
      <c r="SXB413" s="12"/>
      <c r="SXC413" s="162"/>
      <c r="SXD413" s="162"/>
      <c r="SXE413" s="37"/>
      <c r="SXF413" s="230"/>
      <c r="SXG413" s="37"/>
      <c r="SXH413" s="37"/>
      <c r="SXI413" s="228"/>
      <c r="SXJ413" s="11"/>
      <c r="SXK413" s="28"/>
      <c r="SXL413" s="231"/>
      <c r="SXM413" s="12"/>
      <c r="SXN413" s="27"/>
      <c r="SXO413" s="37"/>
      <c r="SXP413" s="37"/>
      <c r="SXQ413" s="14"/>
      <c r="SXR413" s="14"/>
      <c r="SXS413" s="228"/>
      <c r="SXT413" s="232"/>
      <c r="SXU413" s="232"/>
      <c r="SXV413" s="232"/>
      <c r="SXW413" s="228"/>
      <c r="SXX413" s="229"/>
      <c r="SXY413" s="229"/>
      <c r="SXZ413" s="229"/>
      <c r="SYA413" s="229"/>
      <c r="SYB413" s="229"/>
      <c r="SYC413" s="229"/>
      <c r="SYD413" s="229"/>
      <c r="SYE413" s="37"/>
      <c r="SYF413" s="228"/>
      <c r="SYG413" s="12"/>
      <c r="SYH413" s="12"/>
      <c r="SYI413" s="162"/>
      <c r="SYJ413" s="162"/>
      <c r="SYK413" s="37"/>
      <c r="SYL413" s="230"/>
      <c r="SYM413" s="37"/>
      <c r="SYN413" s="37"/>
      <c r="SYO413" s="228"/>
      <c r="SYP413" s="11"/>
      <c r="SYQ413" s="28"/>
      <c r="SYR413" s="231"/>
      <c r="SYS413" s="12"/>
      <c r="SYT413" s="27"/>
      <c r="SYU413" s="37"/>
      <c r="SYV413" s="37"/>
      <c r="SYW413" s="14"/>
      <c r="SYX413" s="14"/>
      <c r="SYY413" s="228"/>
      <c r="SYZ413" s="232"/>
      <c r="SZA413" s="232"/>
      <c r="SZB413" s="232"/>
      <c r="SZC413" s="228"/>
      <c r="SZD413" s="229"/>
      <c r="SZE413" s="229"/>
      <c r="SZF413" s="229"/>
      <c r="SZG413" s="229"/>
      <c r="SZH413" s="229"/>
      <c r="SZI413" s="229"/>
      <c r="SZJ413" s="229"/>
      <c r="SZK413" s="37"/>
      <c r="SZL413" s="228"/>
      <c r="SZM413" s="12"/>
      <c r="SZN413" s="12"/>
      <c r="SZO413" s="162"/>
      <c r="SZP413" s="162"/>
      <c r="SZQ413" s="37"/>
      <c r="SZR413" s="230"/>
      <c r="SZS413" s="37"/>
      <c r="SZT413" s="37"/>
      <c r="SZU413" s="228"/>
      <c r="SZV413" s="11"/>
      <c r="SZW413" s="28"/>
      <c r="SZX413" s="231"/>
      <c r="SZY413" s="12"/>
      <c r="SZZ413" s="27"/>
      <c r="TAA413" s="37"/>
      <c r="TAB413" s="37"/>
      <c r="TAC413" s="14"/>
      <c r="TAD413" s="14"/>
      <c r="TAE413" s="228"/>
      <c r="TAF413" s="232"/>
      <c r="TAG413" s="232"/>
      <c r="TAH413" s="232"/>
      <c r="TAI413" s="228"/>
      <c r="TAJ413" s="229"/>
      <c r="TAK413" s="229"/>
      <c r="TAL413" s="229"/>
      <c r="TAM413" s="229"/>
      <c r="TAN413" s="229"/>
      <c r="TAO413" s="229"/>
      <c r="TAP413" s="229"/>
      <c r="TAQ413" s="37"/>
      <c r="TAR413" s="228"/>
      <c r="TAS413" s="12"/>
      <c r="TAT413" s="12"/>
      <c r="TAU413" s="162"/>
      <c r="TAV413" s="162"/>
      <c r="TAW413" s="37"/>
      <c r="TAX413" s="230"/>
      <c r="TAY413" s="37"/>
      <c r="TAZ413" s="37"/>
      <c r="TBA413" s="228"/>
      <c r="TBB413" s="11"/>
      <c r="TBC413" s="28"/>
      <c r="TBD413" s="231"/>
      <c r="TBE413" s="12"/>
      <c r="TBF413" s="27"/>
      <c r="TBG413" s="37"/>
      <c r="TBH413" s="37"/>
      <c r="TBI413" s="14"/>
      <c r="TBJ413" s="14"/>
      <c r="TBK413" s="228"/>
      <c r="TBL413" s="232"/>
      <c r="TBM413" s="232"/>
      <c r="TBN413" s="232"/>
      <c r="TBO413" s="228"/>
      <c r="TBP413" s="229"/>
      <c r="TBQ413" s="229"/>
      <c r="TBR413" s="229"/>
      <c r="TBS413" s="229"/>
      <c r="TBT413" s="229"/>
      <c r="TBU413" s="229"/>
      <c r="TBV413" s="229"/>
      <c r="TBW413" s="37"/>
      <c r="TBX413" s="228"/>
      <c r="TBY413" s="12"/>
      <c r="TBZ413" s="12"/>
      <c r="TCA413" s="162"/>
      <c r="TCB413" s="162"/>
      <c r="TCC413" s="37"/>
      <c r="TCD413" s="230"/>
      <c r="TCE413" s="37"/>
      <c r="TCF413" s="37"/>
      <c r="TCG413" s="228"/>
      <c r="TCH413" s="11"/>
      <c r="TCI413" s="28"/>
      <c r="TCJ413" s="231"/>
      <c r="TCK413" s="12"/>
      <c r="TCL413" s="27"/>
      <c r="TCM413" s="37"/>
      <c r="TCN413" s="37"/>
      <c r="TCO413" s="14"/>
      <c r="TCP413" s="14"/>
      <c r="TCQ413" s="228"/>
      <c r="TCR413" s="232"/>
      <c r="TCS413" s="232"/>
      <c r="TCT413" s="232"/>
      <c r="TCU413" s="228"/>
      <c r="TCV413" s="229"/>
      <c r="TCW413" s="229"/>
      <c r="TCX413" s="229"/>
      <c r="TCY413" s="229"/>
      <c r="TCZ413" s="229"/>
      <c r="TDA413" s="229"/>
      <c r="TDB413" s="229"/>
      <c r="TDC413" s="37"/>
      <c r="TDD413" s="228"/>
      <c r="TDE413" s="12"/>
      <c r="TDF413" s="12"/>
      <c r="TDG413" s="162"/>
      <c r="TDH413" s="162"/>
      <c r="TDI413" s="37"/>
      <c r="TDJ413" s="230"/>
      <c r="TDK413" s="37"/>
      <c r="TDL413" s="37"/>
      <c r="TDM413" s="228"/>
      <c r="TDN413" s="11"/>
      <c r="TDO413" s="28"/>
      <c r="TDP413" s="231"/>
      <c r="TDQ413" s="12"/>
      <c r="TDR413" s="27"/>
      <c r="TDS413" s="37"/>
      <c r="TDT413" s="37"/>
      <c r="TDU413" s="14"/>
      <c r="TDV413" s="14"/>
      <c r="TDW413" s="228"/>
      <c r="TDX413" s="232"/>
      <c r="TDY413" s="232"/>
      <c r="TDZ413" s="232"/>
      <c r="TEA413" s="228"/>
      <c r="TEB413" s="229"/>
      <c r="TEC413" s="229"/>
      <c r="TED413" s="229"/>
      <c r="TEE413" s="229"/>
      <c r="TEF413" s="229"/>
      <c r="TEG413" s="229"/>
      <c r="TEH413" s="229"/>
      <c r="TEI413" s="37"/>
      <c r="TEJ413" s="228"/>
      <c r="TEK413" s="12"/>
      <c r="TEL413" s="12"/>
      <c r="TEM413" s="162"/>
      <c r="TEN413" s="162"/>
      <c r="TEO413" s="37"/>
      <c r="TEP413" s="230"/>
      <c r="TEQ413" s="37"/>
      <c r="TER413" s="37"/>
      <c r="TES413" s="228"/>
      <c r="TET413" s="11"/>
      <c r="TEU413" s="28"/>
      <c r="TEV413" s="231"/>
      <c r="TEW413" s="12"/>
      <c r="TEX413" s="27"/>
      <c r="TEY413" s="37"/>
      <c r="TEZ413" s="37"/>
      <c r="TFA413" s="14"/>
      <c r="TFB413" s="14"/>
      <c r="TFC413" s="228"/>
      <c r="TFD413" s="232"/>
      <c r="TFE413" s="232"/>
      <c r="TFF413" s="232"/>
      <c r="TFG413" s="228"/>
      <c r="TFH413" s="229"/>
      <c r="TFI413" s="229"/>
      <c r="TFJ413" s="229"/>
      <c r="TFK413" s="229"/>
      <c r="TFL413" s="229"/>
      <c r="TFM413" s="229"/>
      <c r="TFN413" s="229"/>
      <c r="TFO413" s="37"/>
      <c r="TFP413" s="228"/>
      <c r="TFQ413" s="12"/>
      <c r="TFR413" s="12"/>
      <c r="TFS413" s="162"/>
      <c r="TFT413" s="162"/>
      <c r="TFU413" s="37"/>
      <c r="TFV413" s="230"/>
      <c r="TFW413" s="37"/>
      <c r="TFX413" s="37"/>
      <c r="TFY413" s="228"/>
      <c r="TFZ413" s="11"/>
      <c r="TGA413" s="28"/>
      <c r="TGB413" s="231"/>
      <c r="TGC413" s="12"/>
      <c r="TGD413" s="27"/>
      <c r="TGE413" s="37"/>
      <c r="TGF413" s="37"/>
      <c r="TGG413" s="14"/>
      <c r="TGH413" s="14"/>
      <c r="TGI413" s="228"/>
      <c r="TGJ413" s="232"/>
      <c r="TGK413" s="232"/>
      <c r="TGL413" s="232"/>
      <c r="TGM413" s="228"/>
      <c r="TGN413" s="229"/>
      <c r="TGO413" s="229"/>
      <c r="TGP413" s="229"/>
      <c r="TGQ413" s="229"/>
      <c r="TGR413" s="229"/>
      <c r="TGS413" s="229"/>
      <c r="TGT413" s="229"/>
      <c r="TGU413" s="37"/>
      <c r="TGV413" s="228"/>
      <c r="TGW413" s="12"/>
      <c r="TGX413" s="12"/>
      <c r="TGY413" s="162"/>
      <c r="TGZ413" s="162"/>
      <c r="THA413" s="37"/>
      <c r="THB413" s="230"/>
      <c r="THC413" s="37"/>
      <c r="THD413" s="37"/>
      <c r="THE413" s="228"/>
      <c r="THF413" s="11"/>
      <c r="THG413" s="28"/>
      <c r="THH413" s="231"/>
      <c r="THI413" s="12"/>
      <c r="THJ413" s="27"/>
      <c r="THK413" s="37"/>
      <c r="THL413" s="37"/>
      <c r="THM413" s="14"/>
      <c r="THN413" s="14"/>
      <c r="THO413" s="228"/>
      <c r="THP413" s="232"/>
      <c r="THQ413" s="232"/>
      <c r="THR413" s="232"/>
      <c r="THS413" s="228"/>
      <c r="THT413" s="229"/>
      <c r="THU413" s="229"/>
      <c r="THV413" s="229"/>
      <c r="THW413" s="229"/>
      <c r="THX413" s="229"/>
      <c r="THY413" s="229"/>
      <c r="THZ413" s="229"/>
      <c r="TIA413" s="37"/>
      <c r="TIB413" s="228"/>
      <c r="TIC413" s="12"/>
      <c r="TID413" s="12"/>
      <c r="TIE413" s="162"/>
      <c r="TIF413" s="162"/>
      <c r="TIG413" s="37"/>
      <c r="TIH413" s="230"/>
      <c r="TII413" s="37"/>
      <c r="TIJ413" s="37"/>
      <c r="TIK413" s="228"/>
      <c r="TIL413" s="11"/>
      <c r="TIM413" s="28"/>
      <c r="TIN413" s="231"/>
      <c r="TIO413" s="12"/>
      <c r="TIP413" s="27"/>
      <c r="TIQ413" s="37"/>
      <c r="TIR413" s="37"/>
      <c r="TIS413" s="14"/>
      <c r="TIT413" s="14"/>
      <c r="TIU413" s="228"/>
      <c r="TIV413" s="232"/>
      <c r="TIW413" s="232"/>
      <c r="TIX413" s="232"/>
      <c r="TIY413" s="228"/>
      <c r="TIZ413" s="229"/>
      <c r="TJA413" s="229"/>
      <c r="TJB413" s="229"/>
      <c r="TJC413" s="229"/>
      <c r="TJD413" s="229"/>
      <c r="TJE413" s="229"/>
      <c r="TJF413" s="229"/>
      <c r="TJG413" s="37"/>
      <c r="TJH413" s="228"/>
      <c r="TJI413" s="12"/>
      <c r="TJJ413" s="12"/>
      <c r="TJK413" s="162"/>
      <c r="TJL413" s="162"/>
      <c r="TJM413" s="37"/>
      <c r="TJN413" s="230"/>
      <c r="TJO413" s="37"/>
      <c r="TJP413" s="37"/>
      <c r="TJQ413" s="228"/>
      <c r="TJR413" s="11"/>
      <c r="TJS413" s="28"/>
      <c r="TJT413" s="231"/>
      <c r="TJU413" s="12"/>
      <c r="TJV413" s="27"/>
      <c r="TJW413" s="37"/>
      <c r="TJX413" s="37"/>
      <c r="TJY413" s="14"/>
      <c r="TJZ413" s="14"/>
      <c r="TKA413" s="228"/>
      <c r="TKB413" s="232"/>
      <c r="TKC413" s="232"/>
      <c r="TKD413" s="232"/>
      <c r="TKE413" s="228"/>
      <c r="TKF413" s="229"/>
      <c r="TKG413" s="229"/>
      <c r="TKH413" s="229"/>
      <c r="TKI413" s="229"/>
      <c r="TKJ413" s="229"/>
      <c r="TKK413" s="229"/>
      <c r="TKL413" s="229"/>
      <c r="TKM413" s="37"/>
      <c r="TKN413" s="228"/>
      <c r="TKO413" s="12"/>
      <c r="TKP413" s="12"/>
      <c r="TKQ413" s="162"/>
      <c r="TKR413" s="162"/>
      <c r="TKS413" s="37"/>
      <c r="TKT413" s="230"/>
      <c r="TKU413" s="37"/>
      <c r="TKV413" s="37"/>
      <c r="TKW413" s="228"/>
      <c r="TKX413" s="11"/>
      <c r="TKY413" s="28"/>
      <c r="TKZ413" s="231"/>
      <c r="TLA413" s="12"/>
      <c r="TLB413" s="27"/>
      <c r="TLC413" s="37"/>
      <c r="TLD413" s="37"/>
      <c r="TLE413" s="14"/>
      <c r="TLF413" s="14"/>
      <c r="TLG413" s="228"/>
      <c r="TLH413" s="232"/>
      <c r="TLI413" s="232"/>
      <c r="TLJ413" s="232"/>
      <c r="TLK413" s="228"/>
      <c r="TLL413" s="229"/>
      <c r="TLM413" s="229"/>
      <c r="TLN413" s="229"/>
      <c r="TLO413" s="229"/>
      <c r="TLP413" s="229"/>
      <c r="TLQ413" s="229"/>
      <c r="TLR413" s="229"/>
      <c r="TLS413" s="37"/>
      <c r="TLT413" s="228"/>
      <c r="TLU413" s="12"/>
      <c r="TLV413" s="12"/>
      <c r="TLW413" s="162"/>
      <c r="TLX413" s="162"/>
      <c r="TLY413" s="37"/>
      <c r="TLZ413" s="230"/>
      <c r="TMA413" s="37"/>
      <c r="TMB413" s="37"/>
      <c r="TMC413" s="228"/>
      <c r="TMD413" s="11"/>
      <c r="TME413" s="28"/>
      <c r="TMF413" s="231"/>
      <c r="TMG413" s="12"/>
      <c r="TMH413" s="27"/>
      <c r="TMI413" s="37"/>
      <c r="TMJ413" s="37"/>
      <c r="TMK413" s="14"/>
      <c r="TML413" s="14"/>
      <c r="TMM413" s="228"/>
      <c r="TMN413" s="232"/>
      <c r="TMO413" s="232"/>
      <c r="TMP413" s="232"/>
      <c r="TMQ413" s="228"/>
      <c r="TMR413" s="229"/>
      <c r="TMS413" s="229"/>
      <c r="TMT413" s="229"/>
      <c r="TMU413" s="229"/>
      <c r="TMV413" s="229"/>
      <c r="TMW413" s="229"/>
      <c r="TMX413" s="229"/>
      <c r="TMY413" s="37"/>
      <c r="TMZ413" s="228"/>
      <c r="TNA413" s="12"/>
      <c r="TNB413" s="12"/>
      <c r="TNC413" s="162"/>
      <c r="TND413" s="162"/>
      <c r="TNE413" s="37"/>
      <c r="TNF413" s="230"/>
      <c r="TNG413" s="37"/>
      <c r="TNH413" s="37"/>
      <c r="TNI413" s="228"/>
      <c r="TNJ413" s="11"/>
      <c r="TNK413" s="28"/>
      <c r="TNL413" s="231"/>
      <c r="TNM413" s="12"/>
      <c r="TNN413" s="27"/>
      <c r="TNO413" s="37"/>
      <c r="TNP413" s="37"/>
      <c r="TNQ413" s="14"/>
      <c r="TNR413" s="14"/>
      <c r="TNS413" s="228"/>
      <c r="TNT413" s="232"/>
      <c r="TNU413" s="232"/>
      <c r="TNV413" s="232"/>
      <c r="TNW413" s="228"/>
      <c r="TNX413" s="229"/>
      <c r="TNY413" s="229"/>
      <c r="TNZ413" s="229"/>
      <c r="TOA413" s="229"/>
      <c r="TOB413" s="229"/>
      <c r="TOC413" s="229"/>
      <c r="TOD413" s="229"/>
      <c r="TOE413" s="37"/>
      <c r="TOF413" s="228"/>
      <c r="TOG413" s="12"/>
      <c r="TOH413" s="12"/>
      <c r="TOI413" s="162"/>
      <c r="TOJ413" s="162"/>
      <c r="TOK413" s="37"/>
      <c r="TOL413" s="230"/>
      <c r="TOM413" s="37"/>
      <c r="TON413" s="37"/>
      <c r="TOO413" s="228"/>
      <c r="TOP413" s="11"/>
      <c r="TOQ413" s="28"/>
      <c r="TOR413" s="231"/>
      <c r="TOS413" s="12"/>
      <c r="TOT413" s="27"/>
      <c r="TOU413" s="37"/>
      <c r="TOV413" s="37"/>
      <c r="TOW413" s="14"/>
      <c r="TOX413" s="14"/>
      <c r="TOY413" s="228"/>
      <c r="TOZ413" s="232"/>
      <c r="TPA413" s="232"/>
      <c r="TPB413" s="232"/>
      <c r="TPC413" s="228"/>
      <c r="TPD413" s="229"/>
      <c r="TPE413" s="229"/>
      <c r="TPF413" s="229"/>
      <c r="TPG413" s="229"/>
      <c r="TPH413" s="229"/>
      <c r="TPI413" s="229"/>
      <c r="TPJ413" s="229"/>
      <c r="TPK413" s="37"/>
      <c r="TPL413" s="228"/>
      <c r="TPM413" s="12"/>
      <c r="TPN413" s="12"/>
      <c r="TPO413" s="162"/>
      <c r="TPP413" s="162"/>
      <c r="TPQ413" s="37"/>
      <c r="TPR413" s="230"/>
      <c r="TPS413" s="37"/>
      <c r="TPT413" s="37"/>
      <c r="TPU413" s="228"/>
      <c r="TPV413" s="11"/>
      <c r="TPW413" s="28"/>
      <c r="TPX413" s="231"/>
      <c r="TPY413" s="12"/>
      <c r="TPZ413" s="27"/>
      <c r="TQA413" s="37"/>
      <c r="TQB413" s="37"/>
      <c r="TQC413" s="14"/>
      <c r="TQD413" s="14"/>
      <c r="TQE413" s="228"/>
      <c r="TQF413" s="232"/>
      <c r="TQG413" s="232"/>
      <c r="TQH413" s="232"/>
      <c r="TQI413" s="228"/>
      <c r="TQJ413" s="229"/>
      <c r="TQK413" s="229"/>
      <c r="TQL413" s="229"/>
      <c r="TQM413" s="229"/>
      <c r="TQN413" s="229"/>
      <c r="TQO413" s="229"/>
      <c r="TQP413" s="229"/>
      <c r="TQQ413" s="37"/>
      <c r="TQR413" s="228"/>
      <c r="TQS413" s="12"/>
      <c r="TQT413" s="12"/>
      <c r="TQU413" s="162"/>
      <c r="TQV413" s="162"/>
      <c r="TQW413" s="37"/>
      <c r="TQX413" s="230"/>
      <c r="TQY413" s="37"/>
      <c r="TQZ413" s="37"/>
      <c r="TRA413" s="228"/>
      <c r="TRB413" s="11"/>
      <c r="TRC413" s="28"/>
      <c r="TRD413" s="231"/>
      <c r="TRE413" s="12"/>
      <c r="TRF413" s="27"/>
      <c r="TRG413" s="37"/>
      <c r="TRH413" s="37"/>
      <c r="TRI413" s="14"/>
      <c r="TRJ413" s="14"/>
      <c r="TRK413" s="228"/>
      <c r="TRL413" s="232"/>
      <c r="TRM413" s="232"/>
      <c r="TRN413" s="232"/>
      <c r="TRO413" s="228"/>
      <c r="TRP413" s="229"/>
      <c r="TRQ413" s="229"/>
      <c r="TRR413" s="229"/>
      <c r="TRS413" s="229"/>
      <c r="TRT413" s="229"/>
      <c r="TRU413" s="229"/>
      <c r="TRV413" s="229"/>
      <c r="TRW413" s="37"/>
      <c r="TRX413" s="228"/>
      <c r="TRY413" s="12"/>
      <c r="TRZ413" s="12"/>
      <c r="TSA413" s="162"/>
      <c r="TSB413" s="162"/>
      <c r="TSC413" s="37"/>
      <c r="TSD413" s="230"/>
      <c r="TSE413" s="37"/>
      <c r="TSF413" s="37"/>
      <c r="TSG413" s="228"/>
      <c r="TSH413" s="11"/>
      <c r="TSI413" s="28"/>
      <c r="TSJ413" s="231"/>
      <c r="TSK413" s="12"/>
      <c r="TSL413" s="27"/>
      <c r="TSM413" s="37"/>
      <c r="TSN413" s="37"/>
      <c r="TSO413" s="14"/>
      <c r="TSP413" s="14"/>
      <c r="TSQ413" s="228"/>
      <c r="TSR413" s="232"/>
      <c r="TSS413" s="232"/>
      <c r="TST413" s="232"/>
      <c r="TSU413" s="228"/>
      <c r="TSV413" s="229"/>
      <c r="TSW413" s="229"/>
      <c r="TSX413" s="229"/>
      <c r="TSY413" s="229"/>
      <c r="TSZ413" s="229"/>
      <c r="TTA413" s="229"/>
      <c r="TTB413" s="229"/>
      <c r="TTC413" s="37"/>
      <c r="TTD413" s="228"/>
      <c r="TTE413" s="12"/>
      <c r="TTF413" s="12"/>
      <c r="TTG413" s="162"/>
      <c r="TTH413" s="162"/>
      <c r="TTI413" s="37"/>
      <c r="TTJ413" s="230"/>
      <c r="TTK413" s="37"/>
      <c r="TTL413" s="37"/>
      <c r="TTM413" s="228"/>
      <c r="TTN413" s="11"/>
      <c r="TTO413" s="28"/>
      <c r="TTP413" s="231"/>
      <c r="TTQ413" s="12"/>
      <c r="TTR413" s="27"/>
      <c r="TTS413" s="37"/>
      <c r="TTT413" s="37"/>
      <c r="TTU413" s="14"/>
      <c r="TTV413" s="14"/>
      <c r="TTW413" s="228"/>
      <c r="TTX413" s="232"/>
      <c r="TTY413" s="232"/>
      <c r="TTZ413" s="232"/>
      <c r="TUA413" s="228"/>
      <c r="TUB413" s="229"/>
      <c r="TUC413" s="229"/>
      <c r="TUD413" s="229"/>
      <c r="TUE413" s="229"/>
      <c r="TUF413" s="229"/>
      <c r="TUG413" s="229"/>
      <c r="TUH413" s="229"/>
      <c r="TUI413" s="37"/>
      <c r="TUJ413" s="228"/>
      <c r="TUK413" s="12"/>
      <c r="TUL413" s="12"/>
      <c r="TUM413" s="162"/>
      <c r="TUN413" s="162"/>
      <c r="TUO413" s="37"/>
      <c r="TUP413" s="230"/>
      <c r="TUQ413" s="37"/>
      <c r="TUR413" s="37"/>
      <c r="TUS413" s="228"/>
      <c r="TUT413" s="11"/>
      <c r="TUU413" s="28"/>
      <c r="TUV413" s="231"/>
      <c r="TUW413" s="12"/>
      <c r="TUX413" s="27"/>
      <c r="TUY413" s="37"/>
      <c r="TUZ413" s="37"/>
      <c r="TVA413" s="14"/>
      <c r="TVB413" s="14"/>
      <c r="TVC413" s="228"/>
      <c r="TVD413" s="232"/>
      <c r="TVE413" s="232"/>
      <c r="TVF413" s="232"/>
      <c r="TVG413" s="228"/>
      <c r="TVH413" s="229"/>
      <c r="TVI413" s="229"/>
      <c r="TVJ413" s="229"/>
      <c r="TVK413" s="229"/>
      <c r="TVL413" s="229"/>
      <c r="TVM413" s="229"/>
      <c r="TVN413" s="229"/>
      <c r="TVO413" s="37"/>
      <c r="TVP413" s="228"/>
      <c r="TVQ413" s="12"/>
      <c r="TVR413" s="12"/>
      <c r="TVS413" s="162"/>
      <c r="TVT413" s="162"/>
      <c r="TVU413" s="37"/>
      <c r="TVV413" s="230"/>
      <c r="TVW413" s="37"/>
      <c r="TVX413" s="37"/>
      <c r="TVY413" s="228"/>
      <c r="TVZ413" s="11"/>
      <c r="TWA413" s="28"/>
      <c r="TWB413" s="231"/>
      <c r="TWC413" s="12"/>
      <c r="TWD413" s="27"/>
      <c r="TWE413" s="37"/>
      <c r="TWF413" s="37"/>
      <c r="TWG413" s="14"/>
      <c r="TWH413" s="14"/>
      <c r="TWI413" s="228"/>
      <c r="TWJ413" s="232"/>
      <c r="TWK413" s="232"/>
      <c r="TWL413" s="232"/>
      <c r="TWM413" s="228"/>
      <c r="TWN413" s="229"/>
      <c r="TWO413" s="229"/>
      <c r="TWP413" s="229"/>
      <c r="TWQ413" s="229"/>
      <c r="TWR413" s="229"/>
      <c r="TWS413" s="229"/>
      <c r="TWT413" s="229"/>
      <c r="TWU413" s="37"/>
      <c r="TWV413" s="228"/>
      <c r="TWW413" s="12"/>
      <c r="TWX413" s="12"/>
      <c r="TWY413" s="162"/>
      <c r="TWZ413" s="162"/>
      <c r="TXA413" s="37"/>
      <c r="TXB413" s="230"/>
      <c r="TXC413" s="37"/>
      <c r="TXD413" s="37"/>
      <c r="TXE413" s="228"/>
      <c r="TXF413" s="11"/>
      <c r="TXG413" s="28"/>
      <c r="TXH413" s="231"/>
      <c r="TXI413" s="12"/>
      <c r="TXJ413" s="27"/>
      <c r="TXK413" s="37"/>
      <c r="TXL413" s="37"/>
      <c r="TXM413" s="14"/>
      <c r="TXN413" s="14"/>
      <c r="TXO413" s="228"/>
      <c r="TXP413" s="232"/>
      <c r="TXQ413" s="232"/>
      <c r="TXR413" s="232"/>
      <c r="TXS413" s="228"/>
      <c r="TXT413" s="229"/>
      <c r="TXU413" s="229"/>
      <c r="TXV413" s="229"/>
      <c r="TXW413" s="229"/>
      <c r="TXX413" s="229"/>
      <c r="TXY413" s="229"/>
      <c r="TXZ413" s="229"/>
      <c r="TYA413" s="37"/>
      <c r="TYB413" s="228"/>
      <c r="TYC413" s="12"/>
      <c r="TYD413" s="12"/>
      <c r="TYE413" s="162"/>
      <c r="TYF413" s="162"/>
      <c r="TYG413" s="37"/>
      <c r="TYH413" s="230"/>
      <c r="TYI413" s="37"/>
      <c r="TYJ413" s="37"/>
      <c r="TYK413" s="228"/>
      <c r="TYL413" s="11"/>
      <c r="TYM413" s="28"/>
      <c r="TYN413" s="231"/>
      <c r="TYO413" s="12"/>
      <c r="TYP413" s="27"/>
      <c r="TYQ413" s="37"/>
      <c r="TYR413" s="37"/>
      <c r="TYS413" s="14"/>
      <c r="TYT413" s="14"/>
      <c r="TYU413" s="228"/>
      <c r="TYV413" s="232"/>
      <c r="TYW413" s="232"/>
      <c r="TYX413" s="232"/>
      <c r="TYY413" s="228"/>
      <c r="TYZ413" s="229"/>
      <c r="TZA413" s="229"/>
      <c r="TZB413" s="229"/>
      <c r="TZC413" s="229"/>
      <c r="TZD413" s="229"/>
      <c r="TZE413" s="229"/>
      <c r="TZF413" s="229"/>
      <c r="TZG413" s="37"/>
      <c r="TZH413" s="228"/>
      <c r="TZI413" s="12"/>
      <c r="TZJ413" s="12"/>
      <c r="TZK413" s="162"/>
      <c r="TZL413" s="162"/>
      <c r="TZM413" s="37"/>
      <c r="TZN413" s="230"/>
      <c r="TZO413" s="37"/>
      <c r="TZP413" s="37"/>
      <c r="TZQ413" s="228"/>
      <c r="TZR413" s="11"/>
      <c r="TZS413" s="28"/>
      <c r="TZT413" s="231"/>
      <c r="TZU413" s="12"/>
      <c r="TZV413" s="27"/>
      <c r="TZW413" s="37"/>
      <c r="TZX413" s="37"/>
      <c r="TZY413" s="14"/>
      <c r="TZZ413" s="14"/>
      <c r="UAA413" s="228"/>
      <c r="UAB413" s="232"/>
      <c r="UAC413" s="232"/>
      <c r="UAD413" s="232"/>
      <c r="UAE413" s="228"/>
      <c r="UAF413" s="229"/>
      <c r="UAG413" s="229"/>
      <c r="UAH413" s="229"/>
      <c r="UAI413" s="229"/>
      <c r="UAJ413" s="229"/>
      <c r="UAK413" s="229"/>
      <c r="UAL413" s="229"/>
      <c r="UAM413" s="37"/>
      <c r="UAN413" s="228"/>
      <c r="UAO413" s="12"/>
      <c r="UAP413" s="12"/>
      <c r="UAQ413" s="162"/>
      <c r="UAR413" s="162"/>
      <c r="UAS413" s="37"/>
      <c r="UAT413" s="230"/>
      <c r="UAU413" s="37"/>
      <c r="UAV413" s="37"/>
      <c r="UAW413" s="228"/>
      <c r="UAX413" s="11"/>
      <c r="UAY413" s="28"/>
      <c r="UAZ413" s="231"/>
      <c r="UBA413" s="12"/>
      <c r="UBB413" s="27"/>
      <c r="UBC413" s="37"/>
      <c r="UBD413" s="37"/>
      <c r="UBE413" s="14"/>
      <c r="UBF413" s="14"/>
      <c r="UBG413" s="228"/>
      <c r="UBH413" s="232"/>
      <c r="UBI413" s="232"/>
      <c r="UBJ413" s="232"/>
      <c r="UBK413" s="228"/>
      <c r="UBL413" s="229"/>
      <c r="UBM413" s="229"/>
      <c r="UBN413" s="229"/>
      <c r="UBO413" s="229"/>
      <c r="UBP413" s="229"/>
      <c r="UBQ413" s="229"/>
      <c r="UBR413" s="229"/>
      <c r="UBS413" s="37"/>
      <c r="UBT413" s="228"/>
      <c r="UBU413" s="12"/>
      <c r="UBV413" s="12"/>
      <c r="UBW413" s="162"/>
      <c r="UBX413" s="162"/>
      <c r="UBY413" s="37"/>
      <c r="UBZ413" s="230"/>
      <c r="UCA413" s="37"/>
      <c r="UCB413" s="37"/>
      <c r="UCC413" s="228"/>
      <c r="UCD413" s="11"/>
      <c r="UCE413" s="28"/>
      <c r="UCF413" s="231"/>
      <c r="UCG413" s="12"/>
      <c r="UCH413" s="27"/>
      <c r="UCI413" s="37"/>
      <c r="UCJ413" s="37"/>
      <c r="UCK413" s="14"/>
      <c r="UCL413" s="14"/>
      <c r="UCM413" s="228"/>
      <c r="UCN413" s="232"/>
      <c r="UCO413" s="232"/>
      <c r="UCP413" s="232"/>
      <c r="UCQ413" s="228"/>
      <c r="UCR413" s="229"/>
      <c r="UCS413" s="229"/>
      <c r="UCT413" s="229"/>
      <c r="UCU413" s="229"/>
      <c r="UCV413" s="229"/>
      <c r="UCW413" s="229"/>
      <c r="UCX413" s="229"/>
      <c r="UCY413" s="37"/>
      <c r="UCZ413" s="228"/>
      <c r="UDA413" s="12"/>
      <c r="UDB413" s="12"/>
      <c r="UDC413" s="162"/>
      <c r="UDD413" s="162"/>
      <c r="UDE413" s="37"/>
      <c r="UDF413" s="230"/>
      <c r="UDG413" s="37"/>
      <c r="UDH413" s="37"/>
      <c r="UDI413" s="228"/>
      <c r="UDJ413" s="11"/>
      <c r="UDK413" s="28"/>
      <c r="UDL413" s="231"/>
      <c r="UDM413" s="12"/>
      <c r="UDN413" s="27"/>
      <c r="UDO413" s="37"/>
      <c r="UDP413" s="37"/>
      <c r="UDQ413" s="14"/>
      <c r="UDR413" s="14"/>
      <c r="UDS413" s="228"/>
      <c r="UDT413" s="232"/>
      <c r="UDU413" s="232"/>
      <c r="UDV413" s="232"/>
      <c r="UDW413" s="228"/>
      <c r="UDX413" s="229"/>
      <c r="UDY413" s="229"/>
      <c r="UDZ413" s="229"/>
      <c r="UEA413" s="229"/>
      <c r="UEB413" s="229"/>
      <c r="UEC413" s="229"/>
      <c r="UED413" s="229"/>
      <c r="UEE413" s="37"/>
      <c r="UEF413" s="228"/>
      <c r="UEG413" s="12"/>
      <c r="UEH413" s="12"/>
      <c r="UEI413" s="162"/>
      <c r="UEJ413" s="162"/>
      <c r="UEK413" s="37"/>
      <c r="UEL413" s="230"/>
      <c r="UEM413" s="37"/>
      <c r="UEN413" s="37"/>
      <c r="UEO413" s="228"/>
      <c r="UEP413" s="11"/>
      <c r="UEQ413" s="28"/>
      <c r="UER413" s="231"/>
      <c r="UES413" s="12"/>
      <c r="UET413" s="27"/>
      <c r="UEU413" s="37"/>
      <c r="UEV413" s="37"/>
      <c r="UEW413" s="14"/>
      <c r="UEX413" s="14"/>
      <c r="UEY413" s="228"/>
      <c r="UEZ413" s="232"/>
      <c r="UFA413" s="232"/>
      <c r="UFB413" s="232"/>
      <c r="UFC413" s="228"/>
      <c r="UFD413" s="229"/>
      <c r="UFE413" s="229"/>
      <c r="UFF413" s="229"/>
      <c r="UFG413" s="229"/>
      <c r="UFH413" s="229"/>
      <c r="UFI413" s="229"/>
      <c r="UFJ413" s="229"/>
      <c r="UFK413" s="37"/>
      <c r="UFL413" s="228"/>
      <c r="UFM413" s="12"/>
      <c r="UFN413" s="12"/>
      <c r="UFO413" s="162"/>
      <c r="UFP413" s="162"/>
      <c r="UFQ413" s="37"/>
      <c r="UFR413" s="230"/>
      <c r="UFS413" s="37"/>
      <c r="UFT413" s="37"/>
      <c r="UFU413" s="228"/>
      <c r="UFV413" s="11"/>
      <c r="UFW413" s="28"/>
      <c r="UFX413" s="231"/>
      <c r="UFY413" s="12"/>
      <c r="UFZ413" s="27"/>
      <c r="UGA413" s="37"/>
      <c r="UGB413" s="37"/>
      <c r="UGC413" s="14"/>
      <c r="UGD413" s="14"/>
      <c r="UGE413" s="228"/>
      <c r="UGF413" s="232"/>
      <c r="UGG413" s="232"/>
      <c r="UGH413" s="232"/>
      <c r="UGI413" s="228"/>
      <c r="UGJ413" s="229"/>
      <c r="UGK413" s="229"/>
      <c r="UGL413" s="229"/>
      <c r="UGM413" s="229"/>
      <c r="UGN413" s="229"/>
      <c r="UGO413" s="229"/>
      <c r="UGP413" s="229"/>
      <c r="UGQ413" s="37"/>
      <c r="UGR413" s="228"/>
      <c r="UGS413" s="12"/>
      <c r="UGT413" s="12"/>
      <c r="UGU413" s="162"/>
      <c r="UGV413" s="162"/>
      <c r="UGW413" s="37"/>
      <c r="UGX413" s="230"/>
      <c r="UGY413" s="37"/>
      <c r="UGZ413" s="37"/>
      <c r="UHA413" s="228"/>
      <c r="UHB413" s="11"/>
      <c r="UHC413" s="28"/>
      <c r="UHD413" s="231"/>
      <c r="UHE413" s="12"/>
      <c r="UHF413" s="27"/>
      <c r="UHG413" s="37"/>
      <c r="UHH413" s="37"/>
      <c r="UHI413" s="14"/>
      <c r="UHJ413" s="14"/>
      <c r="UHK413" s="228"/>
      <c r="UHL413" s="232"/>
      <c r="UHM413" s="232"/>
      <c r="UHN413" s="232"/>
      <c r="UHO413" s="228"/>
      <c r="UHP413" s="229"/>
      <c r="UHQ413" s="229"/>
      <c r="UHR413" s="229"/>
      <c r="UHS413" s="229"/>
      <c r="UHT413" s="229"/>
      <c r="UHU413" s="229"/>
      <c r="UHV413" s="229"/>
      <c r="UHW413" s="37"/>
      <c r="UHX413" s="228"/>
      <c r="UHY413" s="12"/>
      <c r="UHZ413" s="12"/>
      <c r="UIA413" s="162"/>
      <c r="UIB413" s="162"/>
      <c r="UIC413" s="37"/>
      <c r="UID413" s="230"/>
      <c r="UIE413" s="37"/>
      <c r="UIF413" s="37"/>
      <c r="UIG413" s="228"/>
      <c r="UIH413" s="11"/>
      <c r="UII413" s="28"/>
      <c r="UIJ413" s="231"/>
      <c r="UIK413" s="12"/>
      <c r="UIL413" s="27"/>
      <c r="UIM413" s="37"/>
      <c r="UIN413" s="37"/>
      <c r="UIO413" s="14"/>
      <c r="UIP413" s="14"/>
      <c r="UIQ413" s="228"/>
      <c r="UIR413" s="232"/>
      <c r="UIS413" s="232"/>
      <c r="UIT413" s="232"/>
      <c r="UIU413" s="228"/>
      <c r="UIV413" s="229"/>
      <c r="UIW413" s="229"/>
      <c r="UIX413" s="229"/>
      <c r="UIY413" s="229"/>
      <c r="UIZ413" s="229"/>
      <c r="UJA413" s="229"/>
      <c r="UJB413" s="229"/>
      <c r="UJC413" s="37"/>
      <c r="UJD413" s="228"/>
      <c r="UJE413" s="12"/>
      <c r="UJF413" s="12"/>
      <c r="UJG413" s="162"/>
      <c r="UJH413" s="162"/>
      <c r="UJI413" s="37"/>
      <c r="UJJ413" s="230"/>
      <c r="UJK413" s="37"/>
      <c r="UJL413" s="37"/>
      <c r="UJM413" s="228"/>
      <c r="UJN413" s="11"/>
      <c r="UJO413" s="28"/>
      <c r="UJP413" s="231"/>
      <c r="UJQ413" s="12"/>
      <c r="UJR413" s="27"/>
      <c r="UJS413" s="37"/>
      <c r="UJT413" s="37"/>
      <c r="UJU413" s="14"/>
      <c r="UJV413" s="14"/>
      <c r="UJW413" s="228"/>
      <c r="UJX413" s="232"/>
      <c r="UJY413" s="232"/>
      <c r="UJZ413" s="232"/>
      <c r="UKA413" s="228"/>
      <c r="UKB413" s="229"/>
      <c r="UKC413" s="229"/>
      <c r="UKD413" s="229"/>
      <c r="UKE413" s="229"/>
      <c r="UKF413" s="229"/>
      <c r="UKG413" s="229"/>
      <c r="UKH413" s="229"/>
      <c r="UKI413" s="37"/>
      <c r="UKJ413" s="228"/>
      <c r="UKK413" s="12"/>
      <c r="UKL413" s="12"/>
      <c r="UKM413" s="162"/>
      <c r="UKN413" s="162"/>
      <c r="UKO413" s="37"/>
      <c r="UKP413" s="230"/>
      <c r="UKQ413" s="37"/>
      <c r="UKR413" s="37"/>
      <c r="UKS413" s="228"/>
      <c r="UKT413" s="11"/>
      <c r="UKU413" s="28"/>
      <c r="UKV413" s="231"/>
      <c r="UKW413" s="12"/>
      <c r="UKX413" s="27"/>
      <c r="UKY413" s="37"/>
      <c r="UKZ413" s="37"/>
      <c r="ULA413" s="14"/>
      <c r="ULB413" s="14"/>
      <c r="ULC413" s="228"/>
      <c r="ULD413" s="232"/>
      <c r="ULE413" s="232"/>
      <c r="ULF413" s="232"/>
      <c r="ULG413" s="228"/>
      <c r="ULH413" s="229"/>
      <c r="ULI413" s="229"/>
      <c r="ULJ413" s="229"/>
      <c r="ULK413" s="229"/>
      <c r="ULL413" s="229"/>
      <c r="ULM413" s="229"/>
      <c r="ULN413" s="229"/>
      <c r="ULO413" s="37"/>
      <c r="ULP413" s="228"/>
      <c r="ULQ413" s="12"/>
      <c r="ULR413" s="12"/>
      <c r="ULS413" s="162"/>
      <c r="ULT413" s="162"/>
      <c r="ULU413" s="37"/>
      <c r="ULV413" s="230"/>
      <c r="ULW413" s="37"/>
      <c r="ULX413" s="37"/>
      <c r="ULY413" s="228"/>
      <c r="ULZ413" s="11"/>
      <c r="UMA413" s="28"/>
      <c r="UMB413" s="231"/>
      <c r="UMC413" s="12"/>
      <c r="UMD413" s="27"/>
      <c r="UME413" s="37"/>
      <c r="UMF413" s="37"/>
      <c r="UMG413" s="14"/>
      <c r="UMH413" s="14"/>
      <c r="UMI413" s="228"/>
      <c r="UMJ413" s="232"/>
      <c r="UMK413" s="232"/>
      <c r="UML413" s="232"/>
      <c r="UMM413" s="228"/>
      <c r="UMN413" s="229"/>
      <c r="UMO413" s="229"/>
      <c r="UMP413" s="229"/>
      <c r="UMQ413" s="229"/>
      <c r="UMR413" s="229"/>
      <c r="UMS413" s="229"/>
      <c r="UMT413" s="229"/>
      <c r="UMU413" s="37"/>
      <c r="UMV413" s="228"/>
      <c r="UMW413" s="12"/>
      <c r="UMX413" s="12"/>
      <c r="UMY413" s="162"/>
      <c r="UMZ413" s="162"/>
      <c r="UNA413" s="37"/>
      <c r="UNB413" s="230"/>
      <c r="UNC413" s="37"/>
      <c r="UND413" s="37"/>
      <c r="UNE413" s="228"/>
      <c r="UNF413" s="11"/>
      <c r="UNG413" s="28"/>
      <c r="UNH413" s="231"/>
      <c r="UNI413" s="12"/>
      <c r="UNJ413" s="27"/>
      <c r="UNK413" s="37"/>
      <c r="UNL413" s="37"/>
      <c r="UNM413" s="14"/>
      <c r="UNN413" s="14"/>
      <c r="UNO413" s="228"/>
      <c r="UNP413" s="232"/>
      <c r="UNQ413" s="232"/>
      <c r="UNR413" s="232"/>
      <c r="UNS413" s="228"/>
      <c r="UNT413" s="229"/>
      <c r="UNU413" s="229"/>
      <c r="UNV413" s="229"/>
      <c r="UNW413" s="229"/>
      <c r="UNX413" s="229"/>
      <c r="UNY413" s="229"/>
      <c r="UNZ413" s="229"/>
      <c r="UOA413" s="37"/>
      <c r="UOB413" s="228"/>
      <c r="UOC413" s="12"/>
      <c r="UOD413" s="12"/>
      <c r="UOE413" s="162"/>
      <c r="UOF413" s="162"/>
      <c r="UOG413" s="37"/>
      <c r="UOH413" s="230"/>
      <c r="UOI413" s="37"/>
      <c r="UOJ413" s="37"/>
      <c r="UOK413" s="228"/>
      <c r="UOL413" s="11"/>
      <c r="UOM413" s="28"/>
      <c r="UON413" s="231"/>
      <c r="UOO413" s="12"/>
      <c r="UOP413" s="27"/>
      <c r="UOQ413" s="37"/>
      <c r="UOR413" s="37"/>
      <c r="UOS413" s="14"/>
      <c r="UOT413" s="14"/>
      <c r="UOU413" s="228"/>
      <c r="UOV413" s="232"/>
      <c r="UOW413" s="232"/>
      <c r="UOX413" s="232"/>
      <c r="UOY413" s="228"/>
      <c r="UOZ413" s="229"/>
      <c r="UPA413" s="229"/>
      <c r="UPB413" s="229"/>
      <c r="UPC413" s="229"/>
      <c r="UPD413" s="229"/>
      <c r="UPE413" s="229"/>
      <c r="UPF413" s="229"/>
      <c r="UPG413" s="37"/>
      <c r="UPH413" s="228"/>
      <c r="UPI413" s="12"/>
      <c r="UPJ413" s="12"/>
      <c r="UPK413" s="162"/>
      <c r="UPL413" s="162"/>
      <c r="UPM413" s="37"/>
      <c r="UPN413" s="230"/>
      <c r="UPO413" s="37"/>
      <c r="UPP413" s="37"/>
      <c r="UPQ413" s="228"/>
      <c r="UPR413" s="11"/>
      <c r="UPS413" s="28"/>
      <c r="UPT413" s="231"/>
      <c r="UPU413" s="12"/>
      <c r="UPV413" s="27"/>
      <c r="UPW413" s="37"/>
      <c r="UPX413" s="37"/>
      <c r="UPY413" s="14"/>
      <c r="UPZ413" s="14"/>
      <c r="UQA413" s="228"/>
      <c r="UQB413" s="232"/>
      <c r="UQC413" s="232"/>
      <c r="UQD413" s="232"/>
      <c r="UQE413" s="228"/>
      <c r="UQF413" s="229"/>
      <c r="UQG413" s="229"/>
      <c r="UQH413" s="229"/>
      <c r="UQI413" s="229"/>
      <c r="UQJ413" s="229"/>
      <c r="UQK413" s="229"/>
      <c r="UQL413" s="229"/>
      <c r="UQM413" s="37"/>
      <c r="UQN413" s="228"/>
      <c r="UQO413" s="12"/>
      <c r="UQP413" s="12"/>
      <c r="UQQ413" s="162"/>
      <c r="UQR413" s="162"/>
      <c r="UQS413" s="37"/>
      <c r="UQT413" s="230"/>
      <c r="UQU413" s="37"/>
      <c r="UQV413" s="37"/>
      <c r="UQW413" s="228"/>
      <c r="UQX413" s="11"/>
      <c r="UQY413" s="28"/>
      <c r="UQZ413" s="231"/>
      <c r="URA413" s="12"/>
      <c r="URB413" s="27"/>
      <c r="URC413" s="37"/>
      <c r="URD413" s="37"/>
      <c r="URE413" s="14"/>
      <c r="URF413" s="14"/>
      <c r="URG413" s="228"/>
      <c r="URH413" s="232"/>
      <c r="URI413" s="232"/>
      <c r="URJ413" s="232"/>
      <c r="URK413" s="228"/>
      <c r="URL413" s="229"/>
      <c r="URM413" s="229"/>
      <c r="URN413" s="229"/>
      <c r="URO413" s="229"/>
      <c r="URP413" s="229"/>
      <c r="URQ413" s="229"/>
      <c r="URR413" s="229"/>
      <c r="URS413" s="37"/>
      <c r="URT413" s="228"/>
      <c r="URU413" s="12"/>
      <c r="URV413" s="12"/>
      <c r="URW413" s="162"/>
      <c r="URX413" s="162"/>
      <c r="URY413" s="37"/>
      <c r="URZ413" s="230"/>
      <c r="USA413" s="37"/>
      <c r="USB413" s="37"/>
      <c r="USC413" s="228"/>
      <c r="USD413" s="11"/>
      <c r="USE413" s="28"/>
      <c r="USF413" s="231"/>
      <c r="USG413" s="12"/>
      <c r="USH413" s="27"/>
      <c r="USI413" s="37"/>
      <c r="USJ413" s="37"/>
      <c r="USK413" s="14"/>
      <c r="USL413" s="14"/>
      <c r="USM413" s="228"/>
      <c r="USN413" s="232"/>
      <c r="USO413" s="232"/>
      <c r="USP413" s="232"/>
      <c r="USQ413" s="228"/>
      <c r="USR413" s="229"/>
      <c r="USS413" s="229"/>
      <c r="UST413" s="229"/>
      <c r="USU413" s="229"/>
      <c r="USV413" s="229"/>
      <c r="USW413" s="229"/>
      <c r="USX413" s="229"/>
      <c r="USY413" s="37"/>
      <c r="USZ413" s="228"/>
      <c r="UTA413" s="12"/>
      <c r="UTB413" s="12"/>
      <c r="UTC413" s="162"/>
      <c r="UTD413" s="162"/>
      <c r="UTE413" s="37"/>
      <c r="UTF413" s="230"/>
      <c r="UTG413" s="37"/>
      <c r="UTH413" s="37"/>
      <c r="UTI413" s="228"/>
      <c r="UTJ413" s="11"/>
      <c r="UTK413" s="28"/>
      <c r="UTL413" s="231"/>
      <c r="UTM413" s="12"/>
      <c r="UTN413" s="27"/>
      <c r="UTO413" s="37"/>
      <c r="UTP413" s="37"/>
      <c r="UTQ413" s="14"/>
      <c r="UTR413" s="14"/>
      <c r="UTS413" s="228"/>
      <c r="UTT413" s="232"/>
      <c r="UTU413" s="232"/>
      <c r="UTV413" s="232"/>
      <c r="UTW413" s="228"/>
      <c r="UTX413" s="229"/>
      <c r="UTY413" s="229"/>
      <c r="UTZ413" s="229"/>
      <c r="UUA413" s="229"/>
      <c r="UUB413" s="229"/>
      <c r="UUC413" s="229"/>
      <c r="UUD413" s="229"/>
      <c r="UUE413" s="37"/>
      <c r="UUF413" s="228"/>
      <c r="UUG413" s="12"/>
      <c r="UUH413" s="12"/>
      <c r="UUI413" s="162"/>
      <c r="UUJ413" s="162"/>
      <c r="UUK413" s="37"/>
      <c r="UUL413" s="230"/>
      <c r="UUM413" s="37"/>
      <c r="UUN413" s="37"/>
      <c r="UUO413" s="228"/>
      <c r="UUP413" s="11"/>
      <c r="UUQ413" s="28"/>
      <c r="UUR413" s="231"/>
      <c r="UUS413" s="12"/>
      <c r="UUT413" s="27"/>
      <c r="UUU413" s="37"/>
      <c r="UUV413" s="37"/>
      <c r="UUW413" s="14"/>
      <c r="UUX413" s="14"/>
      <c r="UUY413" s="228"/>
      <c r="UUZ413" s="232"/>
      <c r="UVA413" s="232"/>
      <c r="UVB413" s="232"/>
      <c r="UVC413" s="228"/>
      <c r="UVD413" s="229"/>
      <c r="UVE413" s="229"/>
      <c r="UVF413" s="229"/>
      <c r="UVG413" s="229"/>
      <c r="UVH413" s="229"/>
      <c r="UVI413" s="229"/>
      <c r="UVJ413" s="229"/>
      <c r="UVK413" s="37"/>
      <c r="UVL413" s="228"/>
      <c r="UVM413" s="12"/>
      <c r="UVN413" s="12"/>
      <c r="UVO413" s="162"/>
      <c r="UVP413" s="162"/>
      <c r="UVQ413" s="37"/>
      <c r="UVR413" s="230"/>
      <c r="UVS413" s="37"/>
      <c r="UVT413" s="37"/>
      <c r="UVU413" s="228"/>
      <c r="UVV413" s="11"/>
      <c r="UVW413" s="28"/>
      <c r="UVX413" s="231"/>
      <c r="UVY413" s="12"/>
      <c r="UVZ413" s="27"/>
      <c r="UWA413" s="37"/>
      <c r="UWB413" s="37"/>
      <c r="UWC413" s="14"/>
      <c r="UWD413" s="14"/>
      <c r="UWE413" s="228"/>
      <c r="UWF413" s="232"/>
      <c r="UWG413" s="232"/>
      <c r="UWH413" s="232"/>
      <c r="UWI413" s="228"/>
      <c r="UWJ413" s="229"/>
      <c r="UWK413" s="229"/>
      <c r="UWL413" s="229"/>
      <c r="UWM413" s="229"/>
      <c r="UWN413" s="229"/>
      <c r="UWO413" s="229"/>
      <c r="UWP413" s="229"/>
      <c r="UWQ413" s="37"/>
      <c r="UWR413" s="228"/>
      <c r="UWS413" s="12"/>
      <c r="UWT413" s="12"/>
      <c r="UWU413" s="162"/>
      <c r="UWV413" s="162"/>
      <c r="UWW413" s="37"/>
      <c r="UWX413" s="230"/>
      <c r="UWY413" s="37"/>
      <c r="UWZ413" s="37"/>
      <c r="UXA413" s="228"/>
      <c r="UXB413" s="11"/>
      <c r="UXC413" s="28"/>
      <c r="UXD413" s="231"/>
      <c r="UXE413" s="12"/>
      <c r="UXF413" s="27"/>
      <c r="UXG413" s="37"/>
      <c r="UXH413" s="37"/>
      <c r="UXI413" s="14"/>
      <c r="UXJ413" s="14"/>
      <c r="UXK413" s="228"/>
      <c r="UXL413" s="232"/>
      <c r="UXM413" s="232"/>
      <c r="UXN413" s="232"/>
      <c r="UXO413" s="228"/>
      <c r="UXP413" s="229"/>
      <c r="UXQ413" s="229"/>
      <c r="UXR413" s="229"/>
      <c r="UXS413" s="229"/>
      <c r="UXT413" s="229"/>
      <c r="UXU413" s="229"/>
      <c r="UXV413" s="229"/>
      <c r="UXW413" s="37"/>
      <c r="UXX413" s="228"/>
      <c r="UXY413" s="12"/>
      <c r="UXZ413" s="12"/>
      <c r="UYA413" s="162"/>
      <c r="UYB413" s="162"/>
      <c r="UYC413" s="37"/>
      <c r="UYD413" s="230"/>
      <c r="UYE413" s="37"/>
      <c r="UYF413" s="37"/>
      <c r="UYG413" s="228"/>
      <c r="UYH413" s="11"/>
      <c r="UYI413" s="28"/>
      <c r="UYJ413" s="231"/>
      <c r="UYK413" s="12"/>
      <c r="UYL413" s="27"/>
      <c r="UYM413" s="37"/>
      <c r="UYN413" s="37"/>
      <c r="UYO413" s="14"/>
      <c r="UYP413" s="14"/>
      <c r="UYQ413" s="228"/>
      <c r="UYR413" s="232"/>
      <c r="UYS413" s="232"/>
      <c r="UYT413" s="232"/>
      <c r="UYU413" s="228"/>
      <c r="UYV413" s="229"/>
      <c r="UYW413" s="229"/>
      <c r="UYX413" s="229"/>
      <c r="UYY413" s="229"/>
      <c r="UYZ413" s="229"/>
      <c r="UZA413" s="229"/>
      <c r="UZB413" s="229"/>
      <c r="UZC413" s="37"/>
      <c r="UZD413" s="228"/>
      <c r="UZE413" s="12"/>
      <c r="UZF413" s="12"/>
      <c r="UZG413" s="162"/>
      <c r="UZH413" s="162"/>
      <c r="UZI413" s="37"/>
      <c r="UZJ413" s="230"/>
      <c r="UZK413" s="37"/>
      <c r="UZL413" s="37"/>
      <c r="UZM413" s="228"/>
      <c r="UZN413" s="11"/>
      <c r="UZO413" s="28"/>
      <c r="UZP413" s="231"/>
      <c r="UZQ413" s="12"/>
      <c r="UZR413" s="27"/>
      <c r="UZS413" s="37"/>
      <c r="UZT413" s="37"/>
      <c r="UZU413" s="14"/>
      <c r="UZV413" s="14"/>
      <c r="UZW413" s="228"/>
      <c r="UZX413" s="232"/>
      <c r="UZY413" s="232"/>
      <c r="UZZ413" s="232"/>
      <c r="VAA413" s="228"/>
      <c r="VAB413" s="229"/>
      <c r="VAC413" s="229"/>
      <c r="VAD413" s="229"/>
      <c r="VAE413" s="229"/>
      <c r="VAF413" s="229"/>
      <c r="VAG413" s="229"/>
      <c r="VAH413" s="229"/>
      <c r="VAI413" s="37"/>
      <c r="VAJ413" s="228"/>
      <c r="VAK413" s="12"/>
      <c r="VAL413" s="12"/>
      <c r="VAM413" s="162"/>
      <c r="VAN413" s="162"/>
      <c r="VAO413" s="37"/>
      <c r="VAP413" s="230"/>
      <c r="VAQ413" s="37"/>
      <c r="VAR413" s="37"/>
      <c r="VAS413" s="228"/>
      <c r="VAT413" s="11"/>
      <c r="VAU413" s="28"/>
      <c r="VAV413" s="231"/>
      <c r="VAW413" s="12"/>
      <c r="VAX413" s="27"/>
      <c r="VAY413" s="37"/>
      <c r="VAZ413" s="37"/>
      <c r="VBA413" s="14"/>
      <c r="VBB413" s="14"/>
      <c r="VBC413" s="228"/>
      <c r="VBD413" s="232"/>
      <c r="VBE413" s="232"/>
      <c r="VBF413" s="232"/>
      <c r="VBG413" s="228"/>
      <c r="VBH413" s="229"/>
      <c r="VBI413" s="229"/>
      <c r="VBJ413" s="229"/>
      <c r="VBK413" s="229"/>
      <c r="VBL413" s="229"/>
      <c r="VBM413" s="229"/>
      <c r="VBN413" s="229"/>
      <c r="VBO413" s="37"/>
      <c r="VBP413" s="228"/>
      <c r="VBQ413" s="12"/>
      <c r="VBR413" s="12"/>
      <c r="VBS413" s="162"/>
      <c r="VBT413" s="162"/>
      <c r="VBU413" s="37"/>
      <c r="VBV413" s="230"/>
      <c r="VBW413" s="37"/>
      <c r="VBX413" s="37"/>
      <c r="VBY413" s="228"/>
      <c r="VBZ413" s="11"/>
      <c r="VCA413" s="28"/>
      <c r="VCB413" s="231"/>
      <c r="VCC413" s="12"/>
      <c r="VCD413" s="27"/>
      <c r="VCE413" s="37"/>
      <c r="VCF413" s="37"/>
      <c r="VCG413" s="14"/>
      <c r="VCH413" s="14"/>
      <c r="VCI413" s="228"/>
      <c r="VCJ413" s="232"/>
      <c r="VCK413" s="232"/>
      <c r="VCL413" s="232"/>
      <c r="VCM413" s="228"/>
      <c r="VCN413" s="229"/>
      <c r="VCO413" s="229"/>
      <c r="VCP413" s="229"/>
      <c r="VCQ413" s="229"/>
      <c r="VCR413" s="229"/>
      <c r="VCS413" s="229"/>
      <c r="VCT413" s="229"/>
      <c r="VCU413" s="37"/>
      <c r="VCV413" s="228"/>
      <c r="VCW413" s="12"/>
      <c r="VCX413" s="12"/>
      <c r="VCY413" s="162"/>
      <c r="VCZ413" s="162"/>
      <c r="VDA413" s="37"/>
      <c r="VDB413" s="230"/>
      <c r="VDC413" s="37"/>
      <c r="VDD413" s="37"/>
      <c r="VDE413" s="228"/>
      <c r="VDF413" s="11"/>
      <c r="VDG413" s="28"/>
      <c r="VDH413" s="231"/>
      <c r="VDI413" s="12"/>
      <c r="VDJ413" s="27"/>
      <c r="VDK413" s="37"/>
      <c r="VDL413" s="37"/>
      <c r="VDM413" s="14"/>
      <c r="VDN413" s="14"/>
      <c r="VDO413" s="228"/>
      <c r="VDP413" s="232"/>
      <c r="VDQ413" s="232"/>
      <c r="VDR413" s="232"/>
      <c r="VDS413" s="228"/>
      <c r="VDT413" s="229"/>
      <c r="VDU413" s="229"/>
      <c r="VDV413" s="229"/>
      <c r="VDW413" s="229"/>
      <c r="VDX413" s="229"/>
      <c r="VDY413" s="229"/>
      <c r="VDZ413" s="229"/>
      <c r="VEA413" s="37"/>
      <c r="VEB413" s="228"/>
      <c r="VEC413" s="12"/>
      <c r="VED413" s="12"/>
      <c r="VEE413" s="162"/>
      <c r="VEF413" s="162"/>
      <c r="VEG413" s="37"/>
      <c r="VEH413" s="230"/>
      <c r="VEI413" s="37"/>
      <c r="VEJ413" s="37"/>
      <c r="VEK413" s="228"/>
      <c r="VEL413" s="11"/>
      <c r="VEM413" s="28"/>
      <c r="VEN413" s="231"/>
      <c r="VEO413" s="12"/>
      <c r="VEP413" s="27"/>
      <c r="VEQ413" s="37"/>
      <c r="VER413" s="37"/>
      <c r="VES413" s="14"/>
      <c r="VET413" s="14"/>
      <c r="VEU413" s="228"/>
      <c r="VEV413" s="232"/>
      <c r="VEW413" s="232"/>
      <c r="VEX413" s="232"/>
      <c r="VEY413" s="228"/>
      <c r="VEZ413" s="229"/>
      <c r="VFA413" s="229"/>
      <c r="VFB413" s="229"/>
      <c r="VFC413" s="229"/>
      <c r="VFD413" s="229"/>
      <c r="VFE413" s="229"/>
      <c r="VFF413" s="229"/>
      <c r="VFG413" s="37"/>
      <c r="VFH413" s="228"/>
      <c r="VFI413" s="12"/>
      <c r="VFJ413" s="12"/>
      <c r="VFK413" s="162"/>
      <c r="VFL413" s="162"/>
      <c r="VFM413" s="37"/>
      <c r="VFN413" s="230"/>
      <c r="VFO413" s="37"/>
      <c r="VFP413" s="37"/>
      <c r="VFQ413" s="228"/>
      <c r="VFR413" s="11"/>
      <c r="VFS413" s="28"/>
      <c r="VFT413" s="231"/>
      <c r="VFU413" s="12"/>
      <c r="VFV413" s="27"/>
      <c r="VFW413" s="37"/>
      <c r="VFX413" s="37"/>
      <c r="VFY413" s="14"/>
      <c r="VFZ413" s="14"/>
      <c r="VGA413" s="228"/>
      <c r="VGB413" s="232"/>
      <c r="VGC413" s="232"/>
      <c r="VGD413" s="232"/>
      <c r="VGE413" s="228"/>
      <c r="VGF413" s="229"/>
      <c r="VGG413" s="229"/>
      <c r="VGH413" s="229"/>
      <c r="VGI413" s="229"/>
      <c r="VGJ413" s="229"/>
      <c r="VGK413" s="229"/>
      <c r="VGL413" s="229"/>
      <c r="VGM413" s="37"/>
      <c r="VGN413" s="228"/>
      <c r="VGO413" s="12"/>
      <c r="VGP413" s="12"/>
      <c r="VGQ413" s="162"/>
      <c r="VGR413" s="162"/>
      <c r="VGS413" s="37"/>
      <c r="VGT413" s="230"/>
      <c r="VGU413" s="37"/>
      <c r="VGV413" s="37"/>
      <c r="VGW413" s="228"/>
      <c r="VGX413" s="11"/>
      <c r="VGY413" s="28"/>
      <c r="VGZ413" s="231"/>
      <c r="VHA413" s="12"/>
      <c r="VHB413" s="27"/>
      <c r="VHC413" s="37"/>
      <c r="VHD413" s="37"/>
      <c r="VHE413" s="14"/>
      <c r="VHF413" s="14"/>
      <c r="VHG413" s="228"/>
      <c r="VHH413" s="232"/>
      <c r="VHI413" s="232"/>
      <c r="VHJ413" s="232"/>
      <c r="VHK413" s="228"/>
      <c r="VHL413" s="229"/>
      <c r="VHM413" s="229"/>
      <c r="VHN413" s="229"/>
      <c r="VHO413" s="229"/>
      <c r="VHP413" s="229"/>
      <c r="VHQ413" s="229"/>
      <c r="VHR413" s="229"/>
      <c r="VHS413" s="37"/>
      <c r="VHT413" s="228"/>
      <c r="VHU413" s="12"/>
      <c r="VHV413" s="12"/>
      <c r="VHW413" s="162"/>
      <c r="VHX413" s="162"/>
      <c r="VHY413" s="37"/>
      <c r="VHZ413" s="230"/>
      <c r="VIA413" s="37"/>
      <c r="VIB413" s="37"/>
      <c r="VIC413" s="228"/>
      <c r="VID413" s="11"/>
      <c r="VIE413" s="28"/>
      <c r="VIF413" s="231"/>
      <c r="VIG413" s="12"/>
      <c r="VIH413" s="27"/>
      <c r="VII413" s="37"/>
      <c r="VIJ413" s="37"/>
      <c r="VIK413" s="14"/>
      <c r="VIL413" s="14"/>
      <c r="VIM413" s="228"/>
      <c r="VIN413" s="232"/>
      <c r="VIO413" s="232"/>
      <c r="VIP413" s="232"/>
      <c r="VIQ413" s="228"/>
      <c r="VIR413" s="229"/>
      <c r="VIS413" s="229"/>
      <c r="VIT413" s="229"/>
      <c r="VIU413" s="229"/>
      <c r="VIV413" s="229"/>
      <c r="VIW413" s="229"/>
      <c r="VIX413" s="229"/>
      <c r="VIY413" s="37"/>
      <c r="VIZ413" s="228"/>
      <c r="VJA413" s="12"/>
      <c r="VJB413" s="12"/>
      <c r="VJC413" s="162"/>
      <c r="VJD413" s="162"/>
      <c r="VJE413" s="37"/>
      <c r="VJF413" s="230"/>
      <c r="VJG413" s="37"/>
      <c r="VJH413" s="37"/>
      <c r="VJI413" s="228"/>
      <c r="VJJ413" s="11"/>
      <c r="VJK413" s="28"/>
      <c r="VJL413" s="231"/>
      <c r="VJM413" s="12"/>
      <c r="VJN413" s="27"/>
      <c r="VJO413" s="37"/>
      <c r="VJP413" s="37"/>
      <c r="VJQ413" s="14"/>
      <c r="VJR413" s="14"/>
      <c r="VJS413" s="228"/>
      <c r="VJT413" s="232"/>
      <c r="VJU413" s="232"/>
      <c r="VJV413" s="232"/>
      <c r="VJW413" s="228"/>
      <c r="VJX413" s="229"/>
      <c r="VJY413" s="229"/>
      <c r="VJZ413" s="229"/>
      <c r="VKA413" s="229"/>
      <c r="VKB413" s="229"/>
      <c r="VKC413" s="229"/>
      <c r="VKD413" s="229"/>
      <c r="VKE413" s="37"/>
      <c r="VKF413" s="228"/>
      <c r="VKG413" s="12"/>
      <c r="VKH413" s="12"/>
      <c r="VKI413" s="162"/>
      <c r="VKJ413" s="162"/>
      <c r="VKK413" s="37"/>
      <c r="VKL413" s="230"/>
      <c r="VKM413" s="37"/>
      <c r="VKN413" s="37"/>
      <c r="VKO413" s="228"/>
      <c r="VKP413" s="11"/>
      <c r="VKQ413" s="28"/>
      <c r="VKR413" s="231"/>
      <c r="VKS413" s="12"/>
      <c r="VKT413" s="27"/>
      <c r="VKU413" s="37"/>
      <c r="VKV413" s="37"/>
      <c r="VKW413" s="14"/>
      <c r="VKX413" s="14"/>
      <c r="VKY413" s="228"/>
      <c r="VKZ413" s="232"/>
      <c r="VLA413" s="232"/>
      <c r="VLB413" s="232"/>
      <c r="VLC413" s="228"/>
      <c r="VLD413" s="229"/>
      <c r="VLE413" s="229"/>
      <c r="VLF413" s="229"/>
      <c r="VLG413" s="229"/>
      <c r="VLH413" s="229"/>
      <c r="VLI413" s="229"/>
      <c r="VLJ413" s="229"/>
      <c r="VLK413" s="37"/>
      <c r="VLL413" s="228"/>
      <c r="VLM413" s="12"/>
      <c r="VLN413" s="12"/>
      <c r="VLO413" s="162"/>
      <c r="VLP413" s="162"/>
      <c r="VLQ413" s="37"/>
      <c r="VLR413" s="230"/>
      <c r="VLS413" s="37"/>
      <c r="VLT413" s="37"/>
      <c r="VLU413" s="228"/>
      <c r="VLV413" s="11"/>
      <c r="VLW413" s="28"/>
      <c r="VLX413" s="231"/>
      <c r="VLY413" s="12"/>
      <c r="VLZ413" s="27"/>
      <c r="VMA413" s="37"/>
      <c r="VMB413" s="37"/>
      <c r="VMC413" s="14"/>
      <c r="VMD413" s="14"/>
      <c r="VME413" s="228"/>
      <c r="VMF413" s="232"/>
      <c r="VMG413" s="232"/>
      <c r="VMH413" s="232"/>
      <c r="VMI413" s="228"/>
      <c r="VMJ413" s="229"/>
      <c r="VMK413" s="229"/>
      <c r="VML413" s="229"/>
      <c r="VMM413" s="229"/>
      <c r="VMN413" s="229"/>
      <c r="VMO413" s="229"/>
      <c r="VMP413" s="229"/>
      <c r="VMQ413" s="37"/>
      <c r="VMR413" s="228"/>
      <c r="VMS413" s="12"/>
      <c r="VMT413" s="12"/>
      <c r="VMU413" s="162"/>
      <c r="VMV413" s="162"/>
      <c r="VMW413" s="37"/>
      <c r="VMX413" s="230"/>
      <c r="VMY413" s="37"/>
      <c r="VMZ413" s="37"/>
      <c r="VNA413" s="228"/>
      <c r="VNB413" s="11"/>
      <c r="VNC413" s="28"/>
      <c r="VND413" s="231"/>
      <c r="VNE413" s="12"/>
      <c r="VNF413" s="27"/>
      <c r="VNG413" s="37"/>
      <c r="VNH413" s="37"/>
      <c r="VNI413" s="14"/>
      <c r="VNJ413" s="14"/>
      <c r="VNK413" s="228"/>
      <c r="VNL413" s="232"/>
      <c r="VNM413" s="232"/>
      <c r="VNN413" s="232"/>
      <c r="VNO413" s="228"/>
      <c r="VNP413" s="229"/>
      <c r="VNQ413" s="229"/>
      <c r="VNR413" s="229"/>
      <c r="VNS413" s="229"/>
      <c r="VNT413" s="229"/>
      <c r="VNU413" s="229"/>
      <c r="VNV413" s="229"/>
      <c r="VNW413" s="37"/>
      <c r="VNX413" s="228"/>
      <c r="VNY413" s="12"/>
      <c r="VNZ413" s="12"/>
      <c r="VOA413" s="162"/>
      <c r="VOB413" s="162"/>
      <c r="VOC413" s="37"/>
      <c r="VOD413" s="230"/>
      <c r="VOE413" s="37"/>
      <c r="VOF413" s="37"/>
      <c r="VOG413" s="228"/>
      <c r="VOH413" s="11"/>
      <c r="VOI413" s="28"/>
      <c r="VOJ413" s="231"/>
      <c r="VOK413" s="12"/>
      <c r="VOL413" s="27"/>
      <c r="VOM413" s="37"/>
      <c r="VON413" s="37"/>
      <c r="VOO413" s="14"/>
      <c r="VOP413" s="14"/>
      <c r="VOQ413" s="228"/>
      <c r="VOR413" s="232"/>
      <c r="VOS413" s="232"/>
      <c r="VOT413" s="232"/>
      <c r="VOU413" s="228"/>
      <c r="VOV413" s="229"/>
      <c r="VOW413" s="229"/>
      <c r="VOX413" s="229"/>
      <c r="VOY413" s="229"/>
      <c r="VOZ413" s="229"/>
      <c r="VPA413" s="229"/>
      <c r="VPB413" s="229"/>
      <c r="VPC413" s="37"/>
      <c r="VPD413" s="228"/>
      <c r="VPE413" s="12"/>
      <c r="VPF413" s="12"/>
      <c r="VPG413" s="162"/>
      <c r="VPH413" s="162"/>
      <c r="VPI413" s="37"/>
      <c r="VPJ413" s="230"/>
      <c r="VPK413" s="37"/>
      <c r="VPL413" s="37"/>
      <c r="VPM413" s="228"/>
      <c r="VPN413" s="11"/>
      <c r="VPO413" s="28"/>
      <c r="VPP413" s="231"/>
      <c r="VPQ413" s="12"/>
      <c r="VPR413" s="27"/>
      <c r="VPS413" s="37"/>
      <c r="VPT413" s="37"/>
      <c r="VPU413" s="14"/>
      <c r="VPV413" s="14"/>
      <c r="VPW413" s="228"/>
      <c r="VPX413" s="232"/>
      <c r="VPY413" s="232"/>
      <c r="VPZ413" s="232"/>
      <c r="VQA413" s="228"/>
      <c r="VQB413" s="229"/>
      <c r="VQC413" s="229"/>
      <c r="VQD413" s="229"/>
      <c r="VQE413" s="229"/>
      <c r="VQF413" s="229"/>
      <c r="VQG413" s="229"/>
      <c r="VQH413" s="229"/>
      <c r="VQI413" s="37"/>
      <c r="VQJ413" s="228"/>
      <c r="VQK413" s="12"/>
      <c r="VQL413" s="12"/>
      <c r="VQM413" s="162"/>
      <c r="VQN413" s="162"/>
      <c r="VQO413" s="37"/>
      <c r="VQP413" s="230"/>
      <c r="VQQ413" s="37"/>
      <c r="VQR413" s="37"/>
      <c r="VQS413" s="228"/>
      <c r="VQT413" s="11"/>
      <c r="VQU413" s="28"/>
      <c r="VQV413" s="231"/>
      <c r="VQW413" s="12"/>
      <c r="VQX413" s="27"/>
      <c r="VQY413" s="37"/>
      <c r="VQZ413" s="37"/>
      <c r="VRA413" s="14"/>
      <c r="VRB413" s="14"/>
      <c r="VRC413" s="228"/>
      <c r="VRD413" s="232"/>
      <c r="VRE413" s="232"/>
      <c r="VRF413" s="232"/>
      <c r="VRG413" s="228"/>
      <c r="VRH413" s="229"/>
      <c r="VRI413" s="229"/>
      <c r="VRJ413" s="229"/>
      <c r="VRK413" s="229"/>
      <c r="VRL413" s="229"/>
      <c r="VRM413" s="229"/>
      <c r="VRN413" s="229"/>
      <c r="VRO413" s="37"/>
      <c r="VRP413" s="228"/>
      <c r="VRQ413" s="12"/>
      <c r="VRR413" s="12"/>
      <c r="VRS413" s="162"/>
      <c r="VRT413" s="162"/>
      <c r="VRU413" s="37"/>
      <c r="VRV413" s="230"/>
      <c r="VRW413" s="37"/>
      <c r="VRX413" s="37"/>
      <c r="VRY413" s="228"/>
      <c r="VRZ413" s="11"/>
      <c r="VSA413" s="28"/>
      <c r="VSB413" s="231"/>
      <c r="VSC413" s="12"/>
      <c r="VSD413" s="27"/>
      <c r="VSE413" s="37"/>
      <c r="VSF413" s="37"/>
      <c r="VSG413" s="14"/>
      <c r="VSH413" s="14"/>
      <c r="VSI413" s="228"/>
      <c r="VSJ413" s="232"/>
      <c r="VSK413" s="232"/>
      <c r="VSL413" s="232"/>
      <c r="VSM413" s="228"/>
      <c r="VSN413" s="229"/>
      <c r="VSO413" s="229"/>
      <c r="VSP413" s="229"/>
      <c r="VSQ413" s="229"/>
      <c r="VSR413" s="229"/>
      <c r="VSS413" s="229"/>
      <c r="VST413" s="229"/>
      <c r="VSU413" s="37"/>
      <c r="VSV413" s="228"/>
      <c r="VSW413" s="12"/>
      <c r="VSX413" s="12"/>
      <c r="VSY413" s="162"/>
      <c r="VSZ413" s="162"/>
      <c r="VTA413" s="37"/>
      <c r="VTB413" s="230"/>
      <c r="VTC413" s="37"/>
      <c r="VTD413" s="37"/>
      <c r="VTE413" s="228"/>
      <c r="VTF413" s="11"/>
      <c r="VTG413" s="28"/>
      <c r="VTH413" s="231"/>
      <c r="VTI413" s="12"/>
      <c r="VTJ413" s="27"/>
      <c r="VTK413" s="37"/>
      <c r="VTL413" s="37"/>
      <c r="VTM413" s="14"/>
      <c r="VTN413" s="14"/>
      <c r="VTO413" s="228"/>
      <c r="VTP413" s="232"/>
      <c r="VTQ413" s="232"/>
      <c r="VTR413" s="232"/>
      <c r="VTS413" s="228"/>
      <c r="VTT413" s="229"/>
      <c r="VTU413" s="229"/>
      <c r="VTV413" s="229"/>
      <c r="VTW413" s="229"/>
      <c r="VTX413" s="229"/>
      <c r="VTY413" s="229"/>
      <c r="VTZ413" s="229"/>
      <c r="VUA413" s="37"/>
      <c r="VUB413" s="228"/>
      <c r="VUC413" s="12"/>
      <c r="VUD413" s="12"/>
      <c r="VUE413" s="162"/>
      <c r="VUF413" s="162"/>
      <c r="VUG413" s="37"/>
      <c r="VUH413" s="230"/>
      <c r="VUI413" s="37"/>
      <c r="VUJ413" s="37"/>
      <c r="VUK413" s="228"/>
      <c r="VUL413" s="11"/>
      <c r="VUM413" s="28"/>
      <c r="VUN413" s="231"/>
      <c r="VUO413" s="12"/>
      <c r="VUP413" s="27"/>
      <c r="VUQ413" s="37"/>
      <c r="VUR413" s="37"/>
      <c r="VUS413" s="14"/>
      <c r="VUT413" s="14"/>
      <c r="VUU413" s="228"/>
      <c r="VUV413" s="232"/>
      <c r="VUW413" s="232"/>
      <c r="VUX413" s="232"/>
      <c r="VUY413" s="228"/>
      <c r="VUZ413" s="229"/>
      <c r="VVA413" s="229"/>
      <c r="VVB413" s="229"/>
      <c r="VVC413" s="229"/>
      <c r="VVD413" s="229"/>
      <c r="VVE413" s="229"/>
      <c r="VVF413" s="229"/>
      <c r="VVG413" s="37"/>
      <c r="VVH413" s="228"/>
      <c r="VVI413" s="12"/>
      <c r="VVJ413" s="12"/>
      <c r="VVK413" s="162"/>
      <c r="VVL413" s="162"/>
      <c r="VVM413" s="37"/>
      <c r="VVN413" s="230"/>
      <c r="VVO413" s="37"/>
      <c r="VVP413" s="37"/>
      <c r="VVQ413" s="228"/>
      <c r="VVR413" s="11"/>
      <c r="VVS413" s="28"/>
      <c r="VVT413" s="231"/>
      <c r="VVU413" s="12"/>
      <c r="VVV413" s="27"/>
      <c r="VVW413" s="37"/>
      <c r="VVX413" s="37"/>
      <c r="VVY413" s="14"/>
      <c r="VVZ413" s="14"/>
      <c r="VWA413" s="228"/>
      <c r="VWB413" s="232"/>
      <c r="VWC413" s="232"/>
      <c r="VWD413" s="232"/>
      <c r="VWE413" s="228"/>
      <c r="VWF413" s="229"/>
      <c r="VWG413" s="229"/>
      <c r="VWH413" s="229"/>
      <c r="VWI413" s="229"/>
      <c r="VWJ413" s="229"/>
      <c r="VWK413" s="229"/>
      <c r="VWL413" s="229"/>
      <c r="VWM413" s="37"/>
      <c r="VWN413" s="228"/>
      <c r="VWO413" s="12"/>
      <c r="VWP413" s="12"/>
      <c r="VWQ413" s="162"/>
      <c r="VWR413" s="162"/>
      <c r="VWS413" s="37"/>
      <c r="VWT413" s="230"/>
      <c r="VWU413" s="37"/>
      <c r="VWV413" s="37"/>
      <c r="VWW413" s="228"/>
      <c r="VWX413" s="11"/>
      <c r="VWY413" s="28"/>
      <c r="VWZ413" s="231"/>
      <c r="VXA413" s="12"/>
      <c r="VXB413" s="27"/>
      <c r="VXC413" s="37"/>
      <c r="VXD413" s="37"/>
      <c r="VXE413" s="14"/>
      <c r="VXF413" s="14"/>
      <c r="VXG413" s="228"/>
      <c r="VXH413" s="232"/>
      <c r="VXI413" s="232"/>
      <c r="VXJ413" s="232"/>
      <c r="VXK413" s="228"/>
      <c r="VXL413" s="229"/>
      <c r="VXM413" s="229"/>
      <c r="VXN413" s="229"/>
      <c r="VXO413" s="229"/>
      <c r="VXP413" s="229"/>
      <c r="VXQ413" s="229"/>
      <c r="VXR413" s="229"/>
      <c r="VXS413" s="37"/>
      <c r="VXT413" s="228"/>
      <c r="VXU413" s="12"/>
      <c r="VXV413" s="12"/>
      <c r="VXW413" s="162"/>
      <c r="VXX413" s="162"/>
      <c r="VXY413" s="37"/>
      <c r="VXZ413" s="230"/>
      <c r="VYA413" s="37"/>
      <c r="VYB413" s="37"/>
      <c r="VYC413" s="228"/>
      <c r="VYD413" s="11"/>
      <c r="VYE413" s="28"/>
      <c r="VYF413" s="231"/>
      <c r="VYG413" s="12"/>
      <c r="VYH413" s="27"/>
      <c r="VYI413" s="37"/>
      <c r="VYJ413" s="37"/>
      <c r="VYK413" s="14"/>
      <c r="VYL413" s="14"/>
      <c r="VYM413" s="228"/>
      <c r="VYN413" s="232"/>
      <c r="VYO413" s="232"/>
      <c r="VYP413" s="232"/>
      <c r="VYQ413" s="228"/>
      <c r="VYR413" s="229"/>
      <c r="VYS413" s="229"/>
      <c r="VYT413" s="229"/>
      <c r="VYU413" s="229"/>
      <c r="VYV413" s="229"/>
      <c r="VYW413" s="229"/>
      <c r="VYX413" s="229"/>
      <c r="VYY413" s="37"/>
      <c r="VYZ413" s="228"/>
      <c r="VZA413" s="12"/>
      <c r="VZB413" s="12"/>
      <c r="VZC413" s="162"/>
      <c r="VZD413" s="162"/>
      <c r="VZE413" s="37"/>
      <c r="VZF413" s="230"/>
      <c r="VZG413" s="37"/>
      <c r="VZH413" s="37"/>
      <c r="VZI413" s="228"/>
      <c r="VZJ413" s="11"/>
      <c r="VZK413" s="28"/>
      <c r="VZL413" s="231"/>
      <c r="VZM413" s="12"/>
      <c r="VZN413" s="27"/>
      <c r="VZO413" s="37"/>
      <c r="VZP413" s="37"/>
      <c r="VZQ413" s="14"/>
      <c r="VZR413" s="14"/>
      <c r="VZS413" s="228"/>
      <c r="VZT413" s="232"/>
      <c r="VZU413" s="232"/>
      <c r="VZV413" s="232"/>
      <c r="VZW413" s="228"/>
      <c r="VZX413" s="229"/>
      <c r="VZY413" s="229"/>
      <c r="VZZ413" s="229"/>
      <c r="WAA413" s="229"/>
      <c r="WAB413" s="229"/>
      <c r="WAC413" s="229"/>
      <c r="WAD413" s="229"/>
      <c r="WAE413" s="37"/>
      <c r="WAF413" s="228"/>
      <c r="WAG413" s="12"/>
      <c r="WAH413" s="12"/>
      <c r="WAI413" s="162"/>
      <c r="WAJ413" s="162"/>
      <c r="WAK413" s="37"/>
      <c r="WAL413" s="230"/>
      <c r="WAM413" s="37"/>
      <c r="WAN413" s="37"/>
      <c r="WAO413" s="228"/>
      <c r="WAP413" s="11"/>
      <c r="WAQ413" s="28"/>
      <c r="WAR413" s="231"/>
      <c r="WAS413" s="12"/>
      <c r="WAT413" s="27"/>
      <c r="WAU413" s="37"/>
      <c r="WAV413" s="37"/>
      <c r="WAW413" s="14"/>
      <c r="WAX413" s="14"/>
      <c r="WAY413" s="228"/>
      <c r="WAZ413" s="232"/>
      <c r="WBA413" s="232"/>
      <c r="WBB413" s="232"/>
      <c r="WBC413" s="228"/>
      <c r="WBD413" s="229"/>
      <c r="WBE413" s="229"/>
      <c r="WBF413" s="229"/>
      <c r="WBG413" s="229"/>
      <c r="WBH413" s="229"/>
      <c r="WBI413" s="229"/>
      <c r="WBJ413" s="229"/>
      <c r="WBK413" s="37"/>
      <c r="WBL413" s="228"/>
      <c r="WBM413" s="12"/>
      <c r="WBN413" s="12"/>
      <c r="WBO413" s="162"/>
      <c r="WBP413" s="162"/>
      <c r="WBQ413" s="37"/>
      <c r="WBR413" s="230"/>
      <c r="WBS413" s="37"/>
      <c r="WBT413" s="37"/>
      <c r="WBU413" s="228"/>
      <c r="WBV413" s="11"/>
      <c r="WBW413" s="28"/>
      <c r="WBX413" s="231"/>
      <c r="WBY413" s="12"/>
      <c r="WBZ413" s="27"/>
      <c r="WCA413" s="37"/>
      <c r="WCB413" s="37"/>
      <c r="WCC413" s="14"/>
      <c r="WCD413" s="14"/>
      <c r="WCE413" s="228"/>
      <c r="WCF413" s="232"/>
      <c r="WCG413" s="232"/>
      <c r="WCH413" s="232"/>
      <c r="WCI413" s="228"/>
      <c r="WCJ413" s="229"/>
      <c r="WCK413" s="229"/>
      <c r="WCL413" s="229"/>
      <c r="WCM413" s="229"/>
      <c r="WCN413" s="229"/>
      <c r="WCO413" s="229"/>
      <c r="WCP413" s="229"/>
      <c r="WCQ413" s="37"/>
      <c r="WCR413" s="228"/>
      <c r="WCS413" s="12"/>
      <c r="WCT413" s="12"/>
      <c r="WCU413" s="162"/>
      <c r="WCV413" s="162"/>
      <c r="WCW413" s="37"/>
      <c r="WCX413" s="230"/>
      <c r="WCY413" s="37"/>
      <c r="WCZ413" s="37"/>
      <c r="WDA413" s="228"/>
      <c r="WDB413" s="11"/>
      <c r="WDC413" s="28"/>
      <c r="WDD413" s="231"/>
      <c r="WDE413" s="12"/>
      <c r="WDF413" s="27"/>
      <c r="WDG413" s="37"/>
      <c r="WDH413" s="37"/>
      <c r="WDI413" s="14"/>
      <c r="WDJ413" s="14"/>
      <c r="WDK413" s="228"/>
      <c r="WDL413" s="232"/>
      <c r="WDM413" s="232"/>
      <c r="WDN413" s="232"/>
      <c r="WDO413" s="228"/>
      <c r="WDP413" s="229"/>
      <c r="WDQ413" s="229"/>
      <c r="WDR413" s="229"/>
      <c r="WDS413" s="229"/>
      <c r="WDT413" s="229"/>
      <c r="WDU413" s="229"/>
      <c r="WDV413" s="229"/>
      <c r="WDW413" s="37"/>
      <c r="WDX413" s="228"/>
      <c r="WDY413" s="12"/>
      <c r="WDZ413" s="12"/>
      <c r="WEA413" s="162"/>
      <c r="WEB413" s="162"/>
      <c r="WEC413" s="37"/>
      <c r="WED413" s="230"/>
      <c r="WEE413" s="37"/>
      <c r="WEF413" s="37"/>
      <c r="WEG413" s="228"/>
      <c r="WEH413" s="11"/>
      <c r="WEI413" s="28"/>
      <c r="WEJ413" s="231"/>
      <c r="WEK413" s="12"/>
      <c r="WEL413" s="27"/>
      <c r="WEM413" s="37"/>
      <c r="WEN413" s="37"/>
      <c r="WEO413" s="14"/>
      <c r="WEP413" s="14"/>
      <c r="WEQ413" s="228"/>
      <c r="WER413" s="232"/>
      <c r="WES413" s="232"/>
      <c r="WET413" s="232"/>
      <c r="WEU413" s="228"/>
      <c r="WEV413" s="229"/>
      <c r="WEW413" s="229"/>
      <c r="WEX413" s="229"/>
      <c r="WEY413" s="229"/>
      <c r="WEZ413" s="229"/>
      <c r="WFA413" s="229"/>
      <c r="WFB413" s="229"/>
      <c r="WFC413" s="37"/>
      <c r="WFD413" s="228"/>
      <c r="WFE413" s="12"/>
      <c r="WFF413" s="12"/>
      <c r="WFG413" s="162"/>
      <c r="WFH413" s="162"/>
      <c r="WFI413" s="37"/>
      <c r="WFJ413" s="230"/>
      <c r="WFK413" s="37"/>
      <c r="WFL413" s="37"/>
      <c r="WFM413" s="228"/>
      <c r="WFN413" s="11"/>
      <c r="WFO413" s="28"/>
      <c r="WFP413" s="231"/>
      <c r="WFQ413" s="12"/>
      <c r="WFR413" s="27"/>
      <c r="WFS413" s="37"/>
      <c r="WFT413" s="37"/>
      <c r="WFU413" s="14"/>
      <c r="WFV413" s="14"/>
      <c r="WFW413" s="228"/>
      <c r="WFX413" s="232"/>
      <c r="WFY413" s="232"/>
      <c r="WFZ413" s="232"/>
      <c r="WGA413" s="228"/>
      <c r="WGB413" s="229"/>
      <c r="WGC413" s="229"/>
      <c r="WGD413" s="229"/>
      <c r="WGE413" s="229"/>
      <c r="WGF413" s="229"/>
      <c r="WGG413" s="229"/>
      <c r="WGH413" s="229"/>
      <c r="WGI413" s="37"/>
      <c r="WGJ413" s="228"/>
      <c r="WGK413" s="12"/>
      <c r="WGL413" s="12"/>
      <c r="WGM413" s="162"/>
      <c r="WGN413" s="162"/>
      <c r="WGO413" s="37"/>
      <c r="WGP413" s="230"/>
      <c r="WGQ413" s="37"/>
      <c r="WGR413" s="37"/>
      <c r="WGS413" s="228"/>
      <c r="WGT413" s="11"/>
      <c r="WGU413" s="28"/>
      <c r="WGV413" s="231"/>
      <c r="WGW413" s="12"/>
      <c r="WGX413" s="27"/>
      <c r="WGY413" s="37"/>
      <c r="WGZ413" s="37"/>
      <c r="WHA413" s="14"/>
      <c r="WHB413" s="14"/>
      <c r="WHC413" s="228"/>
      <c r="WHD413" s="232"/>
      <c r="WHE413" s="232"/>
      <c r="WHF413" s="232"/>
      <c r="WHG413" s="228"/>
      <c r="WHH413" s="229"/>
      <c r="WHI413" s="229"/>
      <c r="WHJ413" s="229"/>
      <c r="WHK413" s="229"/>
      <c r="WHL413" s="229"/>
      <c r="WHM413" s="229"/>
      <c r="WHN413" s="229"/>
      <c r="WHO413" s="37"/>
      <c r="WHP413" s="228"/>
      <c r="WHQ413" s="12"/>
      <c r="WHR413" s="12"/>
      <c r="WHS413" s="162"/>
      <c r="WHT413" s="162"/>
      <c r="WHU413" s="37"/>
      <c r="WHV413" s="230"/>
      <c r="WHW413" s="37"/>
      <c r="WHX413" s="37"/>
      <c r="WHY413" s="228"/>
      <c r="WHZ413" s="11"/>
      <c r="WIA413" s="28"/>
      <c r="WIB413" s="231"/>
      <c r="WIC413" s="12"/>
      <c r="WID413" s="27"/>
      <c r="WIE413" s="37"/>
      <c r="WIF413" s="37"/>
      <c r="WIG413" s="14"/>
      <c r="WIH413" s="14"/>
      <c r="WII413" s="228"/>
      <c r="WIJ413" s="232"/>
      <c r="WIK413" s="232"/>
      <c r="WIL413" s="232"/>
      <c r="WIM413" s="228"/>
      <c r="WIN413" s="229"/>
      <c r="WIO413" s="229"/>
      <c r="WIP413" s="229"/>
      <c r="WIQ413" s="229"/>
      <c r="WIR413" s="229"/>
      <c r="WIS413" s="229"/>
      <c r="WIT413" s="229"/>
      <c r="WIU413" s="37"/>
      <c r="WIV413" s="228"/>
      <c r="WIW413" s="12"/>
      <c r="WIX413" s="12"/>
      <c r="WIY413" s="162"/>
      <c r="WIZ413" s="162"/>
      <c r="WJA413" s="37"/>
      <c r="WJB413" s="230"/>
      <c r="WJC413" s="37"/>
      <c r="WJD413" s="37"/>
      <c r="WJE413" s="228"/>
      <c r="WJF413" s="11"/>
      <c r="WJG413" s="28"/>
      <c r="WJH413" s="231"/>
      <c r="WJI413" s="12"/>
      <c r="WJJ413" s="27"/>
      <c r="WJK413" s="37"/>
      <c r="WJL413" s="37"/>
      <c r="WJM413" s="14"/>
      <c r="WJN413" s="14"/>
      <c r="WJO413" s="228"/>
      <c r="WJP413" s="232"/>
      <c r="WJQ413" s="232"/>
      <c r="WJR413" s="232"/>
      <c r="WJS413" s="228"/>
      <c r="WJT413" s="229"/>
      <c r="WJU413" s="229"/>
      <c r="WJV413" s="229"/>
      <c r="WJW413" s="229"/>
      <c r="WJX413" s="229"/>
      <c r="WJY413" s="229"/>
      <c r="WJZ413" s="229"/>
      <c r="WKA413" s="37"/>
      <c r="WKB413" s="228"/>
      <c r="WKC413" s="12"/>
      <c r="WKD413" s="12"/>
      <c r="WKE413" s="162"/>
      <c r="WKF413" s="162"/>
      <c r="WKG413" s="37"/>
      <c r="WKH413" s="230"/>
      <c r="WKI413" s="37"/>
      <c r="WKJ413" s="37"/>
      <c r="WKK413" s="228"/>
      <c r="WKL413" s="11"/>
      <c r="WKM413" s="28"/>
      <c r="WKN413" s="231"/>
      <c r="WKO413" s="12"/>
      <c r="WKP413" s="27"/>
      <c r="WKQ413" s="37"/>
      <c r="WKR413" s="37"/>
      <c r="WKS413" s="14"/>
      <c r="WKT413" s="14"/>
      <c r="WKU413" s="228"/>
      <c r="WKV413" s="232"/>
      <c r="WKW413" s="232"/>
      <c r="WKX413" s="232"/>
      <c r="WKY413" s="228"/>
      <c r="WKZ413" s="229"/>
      <c r="WLA413" s="229"/>
      <c r="WLB413" s="229"/>
      <c r="WLC413" s="229"/>
      <c r="WLD413" s="229"/>
      <c r="WLE413" s="229"/>
      <c r="WLF413" s="229"/>
      <c r="WLG413" s="37"/>
      <c r="WLH413" s="228"/>
      <c r="WLI413" s="12"/>
      <c r="WLJ413" s="12"/>
      <c r="WLK413" s="162"/>
      <c r="WLL413" s="162"/>
      <c r="WLM413" s="37"/>
      <c r="WLN413" s="230"/>
      <c r="WLO413" s="37"/>
      <c r="WLP413" s="37"/>
      <c r="WLQ413" s="228"/>
      <c r="WLR413" s="11"/>
      <c r="WLS413" s="28"/>
      <c r="WLT413" s="231"/>
      <c r="WLU413" s="12"/>
      <c r="WLV413" s="27"/>
      <c r="WLW413" s="37"/>
      <c r="WLX413" s="37"/>
      <c r="WLY413" s="14"/>
      <c r="WLZ413" s="14"/>
      <c r="WMA413" s="228"/>
      <c r="WMB413" s="232"/>
      <c r="WMC413" s="232"/>
      <c r="WMD413" s="232"/>
      <c r="WME413" s="228"/>
      <c r="WMF413" s="229"/>
      <c r="WMG413" s="229"/>
      <c r="WMH413" s="229"/>
      <c r="WMI413" s="229"/>
      <c r="WMJ413" s="229"/>
      <c r="WMK413" s="229"/>
      <c r="WML413" s="229"/>
      <c r="WMM413" s="37"/>
      <c r="WMN413" s="228"/>
      <c r="WMO413" s="12"/>
      <c r="WMP413" s="12"/>
      <c r="WMQ413" s="162"/>
      <c r="WMR413" s="162"/>
      <c r="WMS413" s="37"/>
      <c r="WMT413" s="230"/>
      <c r="WMU413" s="37"/>
      <c r="WMV413" s="37"/>
      <c r="WMW413" s="228"/>
      <c r="WMX413" s="11"/>
      <c r="WMY413" s="28"/>
      <c r="WMZ413" s="231"/>
      <c r="WNA413" s="12"/>
      <c r="WNB413" s="27"/>
      <c r="WNC413" s="37"/>
      <c r="WND413" s="37"/>
      <c r="WNE413" s="14"/>
      <c r="WNF413" s="14"/>
      <c r="WNG413" s="228"/>
      <c r="WNH413" s="232"/>
      <c r="WNI413" s="232"/>
      <c r="WNJ413" s="232"/>
      <c r="WNK413" s="228"/>
      <c r="WNL413" s="229"/>
      <c r="WNM413" s="229"/>
      <c r="WNN413" s="229"/>
      <c r="WNO413" s="229"/>
      <c r="WNP413" s="229"/>
      <c r="WNQ413" s="229"/>
      <c r="WNR413" s="229"/>
      <c r="WNS413" s="37"/>
      <c r="WNT413" s="228"/>
      <c r="WNU413" s="12"/>
      <c r="WNV413" s="12"/>
      <c r="WNW413" s="162"/>
      <c r="WNX413" s="162"/>
      <c r="WNY413" s="37"/>
      <c r="WNZ413" s="230"/>
      <c r="WOA413" s="37"/>
      <c r="WOB413" s="37"/>
      <c r="WOC413" s="228"/>
      <c r="WOD413" s="11"/>
      <c r="WOE413" s="28"/>
      <c r="WOF413" s="231"/>
      <c r="WOG413" s="12"/>
      <c r="WOH413" s="27"/>
      <c r="WOI413" s="37"/>
      <c r="WOJ413" s="37"/>
      <c r="WOK413" s="14"/>
      <c r="WOL413" s="14"/>
      <c r="WOM413" s="228"/>
      <c r="WON413" s="232"/>
      <c r="WOO413" s="232"/>
      <c r="WOP413" s="232"/>
      <c r="WOQ413" s="228"/>
      <c r="WOR413" s="229"/>
      <c r="WOS413" s="229"/>
      <c r="WOT413" s="229"/>
      <c r="WOU413" s="229"/>
      <c r="WOV413" s="229"/>
      <c r="WOW413" s="229"/>
      <c r="WOX413" s="229"/>
      <c r="WOY413" s="37"/>
      <c r="WOZ413" s="228"/>
      <c r="WPA413" s="12"/>
      <c r="WPB413" s="12"/>
      <c r="WPC413" s="162"/>
      <c r="WPD413" s="162"/>
      <c r="WPE413" s="37"/>
      <c r="WPF413" s="230"/>
      <c r="WPG413" s="37"/>
      <c r="WPH413" s="37"/>
      <c r="WPI413" s="228"/>
      <c r="WPJ413" s="11"/>
      <c r="WPK413" s="28"/>
      <c r="WPL413" s="231"/>
      <c r="WPM413" s="12"/>
      <c r="WPN413" s="27"/>
      <c r="WPO413" s="37"/>
      <c r="WPP413" s="37"/>
      <c r="WPQ413" s="14"/>
      <c r="WPR413" s="14"/>
      <c r="WPS413" s="228"/>
      <c r="WPT413" s="232"/>
      <c r="WPU413" s="232"/>
      <c r="WPV413" s="232"/>
      <c r="WPW413" s="228"/>
      <c r="WPX413" s="229"/>
      <c r="WPY413" s="229"/>
      <c r="WPZ413" s="229"/>
      <c r="WQA413" s="229"/>
      <c r="WQB413" s="229"/>
      <c r="WQC413" s="229"/>
      <c r="WQD413" s="229"/>
      <c r="WQE413" s="37"/>
      <c r="WQF413" s="228"/>
      <c r="WQG413" s="12"/>
      <c r="WQH413" s="12"/>
      <c r="WQI413" s="162"/>
      <c r="WQJ413" s="162"/>
      <c r="WQK413" s="37"/>
      <c r="WQL413" s="230"/>
      <c r="WQM413" s="37"/>
      <c r="WQN413" s="37"/>
      <c r="WQO413" s="228"/>
      <c r="WQP413" s="11"/>
      <c r="WQQ413" s="28"/>
      <c r="WQR413" s="231"/>
      <c r="WQS413" s="12"/>
      <c r="WQT413" s="27"/>
      <c r="WQU413" s="37"/>
      <c r="WQV413" s="37"/>
      <c r="WQW413" s="14"/>
      <c r="WQX413" s="14"/>
      <c r="WQY413" s="228"/>
      <c r="WQZ413" s="232"/>
      <c r="WRA413" s="232"/>
      <c r="WRB413" s="232"/>
      <c r="WRC413" s="228"/>
      <c r="WRD413" s="229"/>
      <c r="WRE413" s="229"/>
      <c r="WRF413" s="229"/>
      <c r="WRG413" s="229"/>
      <c r="WRH413" s="229"/>
      <c r="WRI413" s="229"/>
      <c r="WRJ413" s="229"/>
      <c r="WRK413" s="37"/>
      <c r="WRL413" s="228"/>
      <c r="WRM413" s="12"/>
      <c r="WRN413" s="12"/>
      <c r="WRO413" s="162"/>
      <c r="WRP413" s="162"/>
      <c r="WRQ413" s="37"/>
      <c r="WRR413" s="230"/>
      <c r="WRS413" s="37"/>
      <c r="WRT413" s="37"/>
      <c r="WRU413" s="228"/>
      <c r="WRV413" s="11"/>
      <c r="WRW413" s="28"/>
      <c r="WRX413" s="231"/>
      <c r="WRY413" s="12"/>
      <c r="WRZ413" s="27"/>
      <c r="WSA413" s="37"/>
      <c r="WSB413" s="37"/>
      <c r="WSC413" s="14"/>
      <c r="WSD413" s="14"/>
      <c r="WSE413" s="228"/>
      <c r="WSF413" s="232"/>
      <c r="WSG413" s="232"/>
      <c r="WSH413" s="232"/>
      <c r="WSI413" s="228"/>
      <c r="WSJ413" s="229"/>
      <c r="WSK413" s="229"/>
      <c r="WSL413" s="229"/>
      <c r="WSM413" s="229"/>
      <c r="WSN413" s="229"/>
      <c r="WSO413" s="229"/>
      <c r="WSP413" s="229"/>
      <c r="WSQ413" s="37"/>
      <c r="WSR413" s="228"/>
      <c r="WSS413" s="12"/>
      <c r="WST413" s="12"/>
      <c r="WSU413" s="162"/>
      <c r="WSV413" s="162"/>
      <c r="WSW413" s="37"/>
      <c r="WSX413" s="230"/>
      <c r="WSY413" s="37"/>
      <c r="WSZ413" s="37"/>
      <c r="WTA413" s="228"/>
      <c r="WTB413" s="11"/>
      <c r="WTC413" s="28"/>
      <c r="WTD413" s="231"/>
      <c r="WTE413" s="12"/>
      <c r="WTF413" s="27"/>
      <c r="WTG413" s="37"/>
      <c r="WTH413" s="37"/>
      <c r="WTI413" s="14"/>
      <c r="WTJ413" s="14"/>
      <c r="WTK413" s="228"/>
      <c r="WTL413" s="232"/>
      <c r="WTM413" s="232"/>
      <c r="WTN413" s="232"/>
      <c r="WTO413" s="228"/>
      <c r="WTP413" s="229"/>
      <c r="WTQ413" s="229"/>
      <c r="WTR413" s="229"/>
      <c r="WTS413" s="229"/>
      <c r="WTT413" s="229"/>
      <c r="WTU413" s="229"/>
      <c r="WTV413" s="229"/>
      <c r="WTW413" s="37"/>
      <c r="WTX413" s="228"/>
      <c r="WTY413" s="12"/>
      <c r="WTZ413" s="12"/>
      <c r="WUA413" s="162"/>
      <c r="WUB413" s="162"/>
      <c r="WUC413" s="37"/>
      <c r="WUD413" s="230"/>
      <c r="WUE413" s="37"/>
      <c r="WUF413" s="37"/>
      <c r="WUG413" s="228"/>
      <c r="WUH413" s="11"/>
      <c r="WUI413" s="28"/>
      <c r="WUJ413" s="231"/>
      <c r="WUK413" s="12"/>
      <c r="WUL413" s="27"/>
      <c r="WUM413" s="37"/>
      <c r="WUN413" s="37"/>
      <c r="WUO413" s="14"/>
      <c r="WUP413" s="14"/>
      <c r="WUQ413" s="228"/>
      <c r="WUR413" s="232"/>
      <c r="WUS413" s="232"/>
      <c r="WUT413" s="232"/>
      <c r="WUU413" s="228"/>
      <c r="WUV413" s="229"/>
      <c r="WUW413" s="229"/>
      <c r="WUX413" s="229"/>
      <c r="WUY413" s="229"/>
      <c r="WUZ413" s="229"/>
      <c r="WVA413" s="229"/>
      <c r="WVB413" s="229"/>
      <c r="WVC413" s="37"/>
      <c r="WVD413" s="228"/>
      <c r="WVE413" s="12"/>
      <c r="WVF413" s="12"/>
      <c r="WVG413" s="162"/>
      <c r="WVH413" s="162"/>
      <c r="WVI413" s="37"/>
      <c r="WVJ413" s="230"/>
      <c r="WVK413" s="37"/>
      <c r="WVL413" s="37"/>
      <c r="WVM413" s="228"/>
      <c r="WVN413" s="11"/>
      <c r="WVO413" s="28"/>
      <c r="WVP413" s="231"/>
      <c r="WVQ413" s="12"/>
      <c r="WVR413" s="27"/>
      <c r="WVS413" s="37"/>
      <c r="WVT413" s="37"/>
      <c r="WVU413" s="14"/>
      <c r="WVV413" s="14"/>
      <c r="WVW413" s="228"/>
      <c r="WVX413" s="232"/>
      <c r="WVY413" s="232"/>
      <c r="WVZ413" s="232"/>
      <c r="WWA413" s="228"/>
      <c r="WWB413" s="229"/>
      <c r="WWC413" s="229"/>
      <c r="WWD413" s="229"/>
      <c r="WWE413" s="229"/>
      <c r="WWF413" s="229"/>
      <c r="WWG413" s="229"/>
      <c r="WWH413" s="229"/>
      <c r="WWI413" s="37"/>
      <c r="WWJ413" s="228"/>
      <c r="WWK413" s="12"/>
      <c r="WWL413" s="12"/>
      <c r="WWM413" s="162"/>
      <c r="WWN413" s="162"/>
      <c r="WWO413" s="37"/>
      <c r="WWP413" s="230"/>
      <c r="WWQ413" s="37"/>
      <c r="WWR413" s="37"/>
      <c r="WWS413" s="228"/>
      <c r="WWT413" s="11"/>
      <c r="WWU413" s="28"/>
      <c r="WWV413" s="231"/>
      <c r="WWW413" s="12"/>
      <c r="WWX413" s="27"/>
      <c r="WWY413" s="37"/>
      <c r="WWZ413" s="37"/>
      <c r="WXA413" s="14"/>
      <c r="WXB413" s="14"/>
      <c r="WXC413" s="228"/>
      <c r="WXD413" s="232"/>
      <c r="WXE413" s="232"/>
      <c r="WXF413" s="232"/>
      <c r="WXG413" s="228"/>
      <c r="WXH413" s="229"/>
      <c r="WXI413" s="229"/>
      <c r="WXJ413" s="229"/>
      <c r="WXK413" s="229"/>
      <c r="WXL413" s="229"/>
      <c r="WXM413" s="229"/>
      <c r="WXN413" s="229"/>
      <c r="WXO413" s="37"/>
      <c r="WXP413" s="228"/>
      <c r="WXQ413" s="12"/>
      <c r="WXR413" s="12"/>
      <c r="WXS413" s="162"/>
      <c r="WXT413" s="162"/>
      <c r="WXU413" s="37"/>
      <c r="WXV413" s="230"/>
      <c r="WXW413" s="37"/>
      <c r="WXX413" s="37"/>
      <c r="WXY413" s="228"/>
      <c r="WXZ413" s="11"/>
      <c r="WYA413" s="28"/>
      <c r="WYB413" s="231"/>
      <c r="WYC413" s="12"/>
      <c r="WYD413" s="27"/>
      <c r="WYE413" s="37"/>
      <c r="WYF413" s="37"/>
      <c r="WYG413" s="14"/>
      <c r="WYH413" s="14"/>
      <c r="WYI413" s="228"/>
      <c r="WYJ413" s="232"/>
      <c r="WYK413" s="232"/>
      <c r="WYL413" s="232"/>
      <c r="WYM413" s="228"/>
      <c r="WYN413" s="229"/>
      <c r="WYO413" s="229"/>
      <c r="WYP413" s="229"/>
      <c r="WYQ413" s="229"/>
      <c r="WYR413" s="229"/>
      <c r="WYS413" s="229"/>
      <c r="WYT413" s="229"/>
      <c r="WYU413" s="37"/>
      <c r="WYV413" s="228"/>
      <c r="WYW413" s="12"/>
      <c r="WYX413" s="12"/>
      <c r="WYY413" s="162"/>
      <c r="WYZ413" s="162"/>
      <c r="WZA413" s="37"/>
      <c r="WZB413" s="230"/>
      <c r="WZC413" s="37"/>
      <c r="WZD413" s="37"/>
      <c r="WZE413" s="228"/>
      <c r="WZF413" s="11"/>
      <c r="WZG413" s="28"/>
      <c r="WZH413" s="231"/>
      <c r="WZI413" s="12"/>
      <c r="WZJ413" s="27"/>
      <c r="WZK413" s="37"/>
      <c r="WZL413" s="37"/>
      <c r="WZM413" s="14"/>
      <c r="WZN413" s="14"/>
      <c r="WZO413" s="228"/>
      <c r="WZP413" s="232"/>
      <c r="WZQ413" s="232"/>
      <c r="WZR413" s="232"/>
      <c r="WZS413" s="228"/>
      <c r="WZT413" s="229"/>
      <c r="WZU413" s="229"/>
      <c r="WZV413" s="229"/>
      <c r="WZW413" s="229"/>
      <c r="WZX413" s="229"/>
      <c r="WZY413" s="229"/>
      <c r="WZZ413" s="229"/>
      <c r="XAA413" s="37"/>
      <c r="XAB413" s="228"/>
      <c r="XAC413" s="12"/>
      <c r="XAD413" s="12"/>
      <c r="XAE413" s="162"/>
      <c r="XAF413" s="162"/>
      <c r="XAG413" s="37"/>
      <c r="XAH413" s="230"/>
      <c r="XAI413" s="37"/>
      <c r="XAJ413" s="37"/>
      <c r="XAK413" s="228"/>
      <c r="XAL413" s="11"/>
      <c r="XAM413" s="28"/>
      <c r="XAN413" s="231"/>
      <c r="XAO413" s="12"/>
      <c r="XAP413" s="27"/>
      <c r="XAQ413" s="37"/>
      <c r="XAR413" s="37"/>
      <c r="XAS413" s="14"/>
      <c r="XAT413" s="14"/>
      <c r="XAU413" s="228"/>
      <c r="XAV413" s="232"/>
      <c r="XAW413" s="232"/>
      <c r="XAX413" s="232"/>
      <c r="XAY413" s="228"/>
      <c r="XAZ413" s="229"/>
      <c r="XBA413" s="229"/>
      <c r="XBB413" s="229"/>
      <c r="XBC413" s="229"/>
      <c r="XBD413" s="229"/>
      <c r="XBE413" s="229"/>
      <c r="XBF413" s="229"/>
      <c r="XBG413" s="37"/>
      <c r="XBH413" s="228"/>
      <c r="XBI413" s="12"/>
      <c r="XBJ413" s="12"/>
      <c r="XBK413" s="162"/>
      <c r="XBL413" s="162"/>
      <c r="XBM413" s="37"/>
      <c r="XBN413" s="230"/>
      <c r="XBO413" s="37"/>
      <c r="XBP413" s="37"/>
      <c r="XBQ413" s="228"/>
      <c r="XBR413" s="11"/>
      <c r="XBS413" s="28"/>
      <c r="XBT413" s="231"/>
      <c r="XBU413" s="12"/>
      <c r="XBV413" s="27"/>
      <c r="XBW413" s="37"/>
      <c r="XBX413" s="37"/>
      <c r="XBY413" s="14"/>
      <c r="XBZ413" s="14"/>
      <c r="XCA413" s="228"/>
      <c r="XCB413" s="232"/>
      <c r="XCC413" s="232"/>
      <c r="XCD413" s="232"/>
      <c r="XCE413" s="228"/>
      <c r="XCF413" s="229"/>
      <c r="XCG413" s="229"/>
      <c r="XCH413" s="229"/>
      <c r="XCI413" s="229"/>
      <c r="XCJ413" s="229"/>
      <c r="XCK413" s="229"/>
      <c r="XCL413" s="229"/>
      <c r="XCM413" s="37"/>
      <c r="XCN413" s="228"/>
      <c r="XCO413" s="12"/>
      <c r="XCP413" s="12"/>
      <c r="XCQ413" s="162"/>
      <c r="XCR413" s="162"/>
      <c r="XCS413" s="37"/>
      <c r="XCT413" s="230"/>
      <c r="XCU413" s="37"/>
      <c r="XCV413" s="37"/>
      <c r="XCW413" s="228"/>
      <c r="XCX413" s="11"/>
      <c r="XCY413" s="28"/>
      <c r="XCZ413" s="231"/>
      <c r="XDA413" s="12"/>
      <c r="XDB413" s="27"/>
      <c r="XDC413" s="37"/>
      <c r="XDD413" s="37"/>
      <c r="XDE413" s="14"/>
      <c r="XDF413" s="14"/>
      <c r="XDG413" s="228"/>
      <c r="XDH413" s="232"/>
      <c r="XDI413" s="232"/>
      <c r="XDJ413" s="232"/>
      <c r="XDK413" s="228"/>
      <c r="XDL413" s="229"/>
      <c r="XDM413" s="229"/>
      <c r="XDN413" s="229"/>
      <c r="XDO413" s="229"/>
      <c r="XDP413" s="229"/>
      <c r="XDQ413" s="229"/>
      <c r="XDR413" s="229"/>
      <c r="XDS413" s="37"/>
      <c r="XDT413" s="228"/>
      <c r="XDU413" s="12"/>
      <c r="XDV413" s="12"/>
      <c r="XDW413" s="162"/>
      <c r="XDX413" s="162"/>
      <c r="XDY413" s="37"/>
      <c r="XDZ413" s="230"/>
      <c r="XEA413" s="37"/>
      <c r="XEB413" s="37"/>
      <c r="XEC413" s="228"/>
      <c r="XED413" s="11"/>
      <c r="XEE413" s="28"/>
      <c r="XEF413" s="231"/>
      <c r="XEG413" s="12"/>
      <c r="XEH413" s="27"/>
      <c r="XEI413" s="37"/>
      <c r="XEJ413" s="37"/>
      <c r="XEK413" s="14"/>
      <c r="XEL413" s="14"/>
      <c r="XEM413" s="228"/>
      <c r="XEN413" s="232"/>
      <c r="XEO413" s="232"/>
      <c r="XEP413" s="232"/>
      <c r="XEQ413" s="228"/>
      <c r="XER413" s="229"/>
      <c r="XES413" s="229"/>
      <c r="XET413" s="229"/>
      <c r="XEU413" s="229"/>
      <c r="XEV413" s="229"/>
      <c r="XEW413" s="229"/>
      <c r="XEX413" s="229"/>
      <c r="XEY413" s="37"/>
      <c r="XEZ413" s="228"/>
      <c r="XFA413" s="12"/>
      <c r="XFB413" s="12"/>
      <c r="XFC413" s="162"/>
      <c r="XFD413" s="162"/>
    </row>
    <row r="414" spans="1:16384" s="212" customFormat="1" ht="16.5">
      <c r="A414" s="287"/>
      <c r="B414" s="157">
        <f>penilaian!A409</f>
        <v>0</v>
      </c>
      <c r="C414" s="264" t="str">
        <f>penilaian!B409</f>
        <v>c.</v>
      </c>
      <c r="D414" s="495" t="str">
        <f>penilaian!C409</f>
        <v>Pegawai Negeri Sipil</v>
      </c>
      <c r="E414" s="266">
        <f>penilaian!D409</f>
        <v>0</v>
      </c>
      <c r="F414" s="274">
        <f>penilaian!E409</f>
        <v>0</v>
      </c>
      <c r="G414" s="267">
        <f>penilaian!F409</f>
        <v>0</v>
      </c>
      <c r="H414" s="266" t="str">
        <f>penilaian!G409</f>
        <v>c.</v>
      </c>
      <c r="I414" s="61" t="str">
        <f>penilaian!H409</f>
        <v>Kertajati</v>
      </c>
      <c r="J414" s="268">
        <f>penilaian!I409</f>
        <v>0</v>
      </c>
      <c r="K414" s="264">
        <f>penilaian!J409</f>
        <v>0</v>
      </c>
      <c r="L414" s="264">
        <f>penilaian!K409</f>
        <v>0</v>
      </c>
      <c r="M414" s="269">
        <f>penilaian!L409</f>
        <v>0</v>
      </c>
      <c r="N414" s="269">
        <f>penilaian!M409</f>
        <v>0</v>
      </c>
      <c r="O414" s="266">
        <f>penilaian!N409</f>
        <v>0</v>
      </c>
      <c r="P414" s="61">
        <f>penilaian!O409</f>
        <v>0</v>
      </c>
      <c r="Q414" s="516">
        <f>penilaian!P409</f>
        <v>0</v>
      </c>
      <c r="R414" s="516">
        <f>penilaian!Q409</f>
        <v>0</v>
      </c>
      <c r="S414" s="529" t="str">
        <f>penilaian!R409</f>
        <v>b.</v>
      </c>
      <c r="T414" s="505" t="str">
        <f>penilaian!S409</f>
        <v>Musiman</v>
      </c>
      <c r="U414" s="505">
        <f>penilaian!T409</f>
        <v>8</v>
      </c>
      <c r="V414" s="529">
        <f>penilaian!U409</f>
        <v>1</v>
      </c>
      <c r="W414" s="529" t="str">
        <f>penilaian!V409</f>
        <v>Mangga</v>
      </c>
      <c r="X414" s="529">
        <f>penilaian!W409</f>
        <v>0</v>
      </c>
      <c r="Y414" s="529">
        <f>penilaian!X409</f>
        <v>250</v>
      </c>
      <c r="Z414" s="529">
        <f>penilaian!Y409</f>
        <v>0</v>
      </c>
      <c r="AA414" s="529">
        <f>penilaian!Z409</f>
        <v>250</v>
      </c>
      <c r="AB414" s="529">
        <f>penilaian!AA409</f>
        <v>0</v>
      </c>
      <c r="AC414" s="529">
        <f>penilaian!AB409</f>
        <v>0</v>
      </c>
      <c r="AD414" s="529">
        <f>penilaian!AC409</f>
        <v>0</v>
      </c>
      <c r="AE414" s="505">
        <f>penilaian!AD409</f>
        <v>0</v>
      </c>
      <c r="AF414" s="505">
        <f>penilaian!AE409</f>
        <v>0</v>
      </c>
      <c r="AG414" s="529">
        <f>penilaian!AF409</f>
        <v>0</v>
      </c>
      <c r="AH414" s="529">
        <f>penilaian!AG409</f>
        <v>0</v>
      </c>
      <c r="AI414" s="529">
        <f>penilaian!AH409</f>
        <v>0</v>
      </c>
      <c r="AJ414" s="529">
        <f>penilaian!AI409</f>
        <v>0</v>
      </c>
      <c r="AK414" s="529">
        <f>penilaian!AJ409</f>
        <v>0</v>
      </c>
      <c r="AL414" s="532">
        <f>penilaian!AK409</f>
        <v>0</v>
      </c>
      <c r="AM414" s="529">
        <f>penilaian!AL409</f>
        <v>0</v>
      </c>
      <c r="AN414" s="529">
        <f>penilaian!AM409</f>
        <v>231000</v>
      </c>
      <c r="AO414" s="505">
        <f>penilaian!AN409</f>
        <v>57750000</v>
      </c>
      <c r="AP414" s="529">
        <f>penilaian!AO409</f>
        <v>0</v>
      </c>
      <c r="AQ414" s="531">
        <f>penilaian!AP409</f>
        <v>0</v>
      </c>
      <c r="AR414" s="529">
        <f>penilaian!AQ409</f>
        <v>0</v>
      </c>
      <c r="AS414" s="532">
        <f>penilaian!AR409</f>
        <v>0</v>
      </c>
      <c r="AT414" s="532">
        <f>penilaian!AS409</f>
        <v>0</v>
      </c>
      <c r="AU414" s="529">
        <f>penilaian!AT409</f>
        <v>0</v>
      </c>
      <c r="AV414" s="505">
        <f>penilaian!AU409</f>
        <v>0</v>
      </c>
      <c r="AW414" s="534">
        <f>penilaian!AV409</f>
        <v>0</v>
      </c>
      <c r="AX414" s="534">
        <f>penilaian!AW409</f>
        <v>0</v>
      </c>
      <c r="AY414" s="11"/>
      <c r="AZ414" s="12"/>
      <c r="BA414" s="162"/>
      <c r="BB414" s="37"/>
      <c r="BC414" s="37"/>
      <c r="BD414" s="37"/>
      <c r="BE414" s="37"/>
      <c r="BF414" s="37"/>
      <c r="BG414" s="28"/>
      <c r="BH414" s="11"/>
      <c r="BI414" s="11"/>
      <c r="BJ414" s="37"/>
      <c r="BK414" s="162"/>
      <c r="BL414" s="162"/>
      <c r="BM414" s="37"/>
      <c r="BN414" s="12"/>
      <c r="BO414" s="37"/>
      <c r="BP414" s="37"/>
      <c r="BQ414" s="11"/>
      <c r="BR414" s="24"/>
      <c r="BS414" s="28"/>
      <c r="BT414" s="11"/>
      <c r="BU414" s="12"/>
      <c r="BV414" s="27"/>
      <c r="BW414" s="37"/>
      <c r="BX414" s="37"/>
      <c r="BY414" s="14"/>
      <c r="BZ414" s="14"/>
      <c r="CA414" s="11"/>
      <c r="CB414" s="12"/>
      <c r="CC414" s="12"/>
      <c r="CD414" s="12"/>
      <c r="CE414" s="11"/>
      <c r="CF414" s="12"/>
      <c r="CG414" s="162"/>
      <c r="CH414" s="37"/>
      <c r="CI414" s="37"/>
      <c r="CJ414" s="37"/>
      <c r="CK414" s="37"/>
      <c r="CL414" s="37"/>
      <c r="CM414" s="28"/>
      <c r="CN414" s="11"/>
      <c r="CO414" s="11"/>
      <c r="CP414" s="37"/>
      <c r="CQ414" s="162"/>
      <c r="CR414" s="162"/>
      <c r="CS414" s="37"/>
      <c r="CT414" s="12"/>
      <c r="CU414" s="37"/>
      <c r="CV414" s="37"/>
      <c r="CW414" s="11"/>
      <c r="CX414" s="24"/>
      <c r="CY414" s="28"/>
      <c r="CZ414" s="11"/>
      <c r="DA414" s="12"/>
      <c r="DB414" s="27"/>
      <c r="DC414" s="37"/>
      <c r="DD414" s="37"/>
      <c r="DE414" s="14"/>
      <c r="DF414" s="14"/>
      <c r="DG414" s="11"/>
      <c r="DH414" s="12"/>
      <c r="DI414" s="12"/>
      <c r="DJ414" s="12"/>
      <c r="DK414" s="11"/>
      <c r="DL414" s="12"/>
      <c r="DM414" s="162"/>
      <c r="DN414" s="37"/>
      <c r="DO414" s="37"/>
      <c r="DP414" s="37"/>
      <c r="DQ414" s="37"/>
      <c r="DR414" s="37"/>
      <c r="DS414" s="28"/>
      <c r="DT414" s="11"/>
      <c r="DU414" s="11"/>
      <c r="DV414" s="37"/>
      <c r="DW414" s="162"/>
      <c r="DX414" s="162"/>
      <c r="DY414" s="37"/>
      <c r="DZ414" s="12"/>
      <c r="EA414" s="37"/>
      <c r="EB414" s="37"/>
      <c r="EC414" s="11"/>
      <c r="ED414" s="24"/>
      <c r="EE414" s="28"/>
      <c r="EF414" s="11"/>
      <c r="EG414" s="12"/>
      <c r="EH414" s="27"/>
      <c r="EI414" s="37"/>
      <c r="EJ414" s="37"/>
      <c r="EK414" s="14"/>
      <c r="EL414" s="14"/>
      <c r="EM414" s="11"/>
      <c r="EN414" s="12"/>
      <c r="EO414" s="12"/>
      <c r="EP414" s="12"/>
      <c r="EQ414" s="11"/>
      <c r="ER414" s="12"/>
      <c r="ES414" s="162"/>
      <c r="ET414" s="37"/>
      <c r="EU414" s="37"/>
      <c r="EV414" s="37"/>
      <c r="EW414" s="37"/>
      <c r="EX414" s="37"/>
      <c r="EY414" s="28"/>
      <c r="EZ414" s="11"/>
      <c r="FA414" s="11"/>
      <c r="FB414" s="37"/>
      <c r="FC414" s="162"/>
      <c r="FD414" s="162"/>
      <c r="FE414" s="37"/>
      <c r="FF414" s="12"/>
      <c r="FG414" s="37"/>
      <c r="FH414" s="37"/>
      <c r="FI414" s="11"/>
      <c r="FJ414" s="24"/>
      <c r="FK414" s="28"/>
      <c r="FL414" s="11"/>
      <c r="FM414" s="12"/>
      <c r="FN414" s="27"/>
      <c r="FO414" s="37"/>
      <c r="FP414" s="37"/>
      <c r="FQ414" s="14"/>
      <c r="FR414" s="14"/>
      <c r="FS414" s="11"/>
      <c r="FT414" s="12"/>
      <c r="FU414" s="12"/>
      <c r="FV414" s="12"/>
      <c r="FW414" s="11"/>
      <c r="FX414" s="12"/>
      <c r="FY414" s="162"/>
      <c r="FZ414" s="37"/>
      <c r="GA414" s="37"/>
      <c r="GB414" s="37"/>
      <c r="GC414" s="37"/>
      <c r="GD414" s="37"/>
      <c r="GE414" s="28"/>
      <c r="GF414" s="11"/>
      <c r="GG414" s="11"/>
      <c r="GH414" s="37"/>
      <c r="GI414" s="162"/>
      <c r="GJ414" s="162"/>
      <c r="GK414" s="37"/>
      <c r="GL414" s="12"/>
      <c r="GM414" s="37"/>
      <c r="GN414" s="37"/>
      <c r="GO414" s="11"/>
      <c r="GP414" s="24"/>
      <c r="GQ414" s="28"/>
      <c r="GR414" s="11"/>
      <c r="GS414" s="12"/>
      <c r="GT414" s="27"/>
      <c r="GU414" s="37"/>
      <c r="GV414" s="37"/>
      <c r="GW414" s="14"/>
      <c r="GX414" s="14"/>
      <c r="GY414" s="11"/>
      <c r="GZ414" s="12"/>
      <c r="HA414" s="12"/>
      <c r="HB414" s="12"/>
      <c r="HC414" s="11"/>
      <c r="HD414" s="12"/>
      <c r="HE414" s="162"/>
      <c r="HF414" s="37"/>
      <c r="HG414" s="37"/>
      <c r="HH414" s="37"/>
      <c r="HI414" s="37"/>
      <c r="HJ414" s="37"/>
      <c r="HK414" s="28"/>
      <c r="HL414" s="11"/>
      <c r="HM414" s="11"/>
      <c r="HN414" s="37"/>
      <c r="HO414" s="162"/>
      <c r="HP414" s="162"/>
      <c r="HQ414" s="37"/>
      <c r="HR414" s="12"/>
      <c r="HS414" s="37"/>
      <c r="HT414" s="37"/>
      <c r="HU414" s="11"/>
      <c r="HV414" s="24"/>
      <c r="HW414" s="28"/>
      <c r="HX414" s="11"/>
      <c r="HY414" s="12"/>
      <c r="HZ414" s="27"/>
      <c r="IA414" s="37"/>
      <c r="IB414" s="37"/>
      <c r="IC414" s="14"/>
      <c r="ID414" s="14"/>
      <c r="IE414" s="11"/>
      <c r="IF414" s="12"/>
      <c r="IG414" s="12"/>
      <c r="IH414" s="12"/>
      <c r="II414" s="11"/>
      <c r="IJ414" s="12"/>
      <c r="IK414" s="162"/>
      <c r="IL414" s="37"/>
      <c r="IM414" s="37"/>
      <c r="IN414" s="37"/>
      <c r="IO414" s="37"/>
      <c r="IP414" s="37"/>
      <c r="IQ414" s="28"/>
      <c r="IR414" s="11"/>
      <c r="IS414" s="11"/>
      <c r="IT414" s="37"/>
      <c r="IU414" s="162"/>
      <c r="IV414" s="162"/>
      <c r="IW414" s="37"/>
      <c r="IX414" s="12"/>
      <c r="IY414" s="37"/>
      <c r="IZ414" s="37"/>
      <c r="JA414" s="11"/>
      <c r="JB414" s="24"/>
      <c r="JC414" s="28"/>
      <c r="JD414" s="11"/>
      <c r="JE414" s="12"/>
      <c r="JF414" s="27"/>
      <c r="JG414" s="37"/>
      <c r="JH414" s="37"/>
      <c r="JI414" s="14"/>
      <c r="JJ414" s="14"/>
      <c r="JK414" s="11"/>
      <c r="JL414" s="12"/>
      <c r="JM414" s="12"/>
      <c r="JN414" s="12"/>
      <c r="JO414" s="11"/>
      <c r="JP414" s="12"/>
      <c r="JQ414" s="162"/>
      <c r="JR414" s="37"/>
      <c r="JS414" s="37"/>
      <c r="JT414" s="37"/>
      <c r="JU414" s="37"/>
      <c r="JV414" s="37"/>
      <c r="JW414" s="28"/>
      <c r="JX414" s="11"/>
      <c r="JY414" s="11"/>
      <c r="JZ414" s="37"/>
      <c r="KA414" s="162"/>
      <c r="KB414" s="162"/>
      <c r="KC414" s="37"/>
      <c r="KD414" s="12"/>
      <c r="KE414" s="37"/>
      <c r="KF414" s="37"/>
      <c r="KG414" s="11"/>
      <c r="KH414" s="24"/>
      <c r="KI414" s="28"/>
      <c r="KJ414" s="11"/>
      <c r="KK414" s="12"/>
      <c r="KL414" s="27"/>
      <c r="KM414" s="37"/>
      <c r="KN414" s="37"/>
      <c r="KO414" s="14"/>
      <c r="KP414" s="14"/>
      <c r="KQ414" s="11"/>
      <c r="KR414" s="12"/>
      <c r="KS414" s="12"/>
      <c r="KT414" s="12"/>
      <c r="KU414" s="11"/>
      <c r="KV414" s="12"/>
      <c r="KW414" s="162"/>
      <c r="KX414" s="37"/>
      <c r="KY414" s="37"/>
      <c r="KZ414" s="37"/>
      <c r="LA414" s="37"/>
      <c r="LB414" s="37"/>
      <c r="LC414" s="28"/>
      <c r="LD414" s="11"/>
      <c r="LE414" s="11"/>
      <c r="LF414" s="37"/>
      <c r="LG414" s="162"/>
      <c r="LH414" s="162"/>
      <c r="LI414" s="37"/>
      <c r="LJ414" s="12"/>
      <c r="LK414" s="37"/>
      <c r="LL414" s="37"/>
      <c r="LM414" s="11"/>
      <c r="LN414" s="24"/>
      <c r="LO414" s="28"/>
      <c r="LP414" s="11"/>
      <c r="LQ414" s="12"/>
      <c r="LR414" s="27"/>
      <c r="LS414" s="37"/>
      <c r="LT414" s="37"/>
      <c r="LU414" s="14"/>
      <c r="LV414" s="14"/>
      <c r="LW414" s="11"/>
      <c r="LX414" s="12"/>
      <c r="LY414" s="12"/>
      <c r="LZ414" s="12"/>
      <c r="MA414" s="11"/>
      <c r="MB414" s="12"/>
      <c r="MC414" s="162"/>
      <c r="MD414" s="37"/>
      <c r="ME414" s="37"/>
      <c r="MF414" s="37"/>
      <c r="MG414" s="37"/>
      <c r="MH414" s="37"/>
      <c r="MI414" s="28"/>
      <c r="MJ414" s="11"/>
      <c r="MK414" s="11"/>
      <c r="ML414" s="37"/>
      <c r="MM414" s="162"/>
      <c r="MN414" s="162"/>
      <c r="MO414" s="37"/>
      <c r="MP414" s="12"/>
      <c r="MQ414" s="37"/>
      <c r="MR414" s="37"/>
      <c r="MS414" s="11"/>
      <c r="MT414" s="24"/>
      <c r="MU414" s="28"/>
      <c r="MV414" s="11"/>
      <c r="MW414" s="12"/>
      <c r="MX414" s="27"/>
      <c r="MY414" s="37"/>
      <c r="MZ414" s="37"/>
      <c r="NA414" s="14"/>
      <c r="NB414" s="14"/>
      <c r="NC414" s="11"/>
      <c r="ND414" s="12"/>
      <c r="NE414" s="12"/>
      <c r="NF414" s="12"/>
      <c r="NG414" s="11"/>
      <c r="NH414" s="12"/>
      <c r="NI414" s="162"/>
      <c r="NJ414" s="37"/>
      <c r="NK414" s="37"/>
      <c r="NL414" s="37"/>
      <c r="NM414" s="37"/>
      <c r="NN414" s="37"/>
      <c r="NO414" s="28"/>
      <c r="NP414" s="11"/>
      <c r="NQ414" s="11"/>
      <c r="NR414" s="37"/>
      <c r="NS414" s="162"/>
      <c r="NT414" s="162"/>
      <c r="NU414" s="37"/>
      <c r="NV414" s="12"/>
      <c r="NW414" s="37"/>
      <c r="NX414" s="37"/>
      <c r="NY414" s="11"/>
      <c r="NZ414" s="24"/>
      <c r="OA414" s="28"/>
      <c r="OB414" s="11"/>
      <c r="OC414" s="12"/>
      <c r="OD414" s="27"/>
      <c r="OE414" s="37"/>
      <c r="OF414" s="37"/>
      <c r="OG414" s="14"/>
      <c r="OH414" s="14"/>
      <c r="OI414" s="11"/>
      <c r="OJ414" s="12"/>
      <c r="OK414" s="12"/>
      <c r="OL414" s="12"/>
      <c r="OM414" s="11"/>
      <c r="ON414" s="12"/>
      <c r="OO414" s="162"/>
      <c r="OP414" s="37"/>
      <c r="OQ414" s="37"/>
      <c r="OR414" s="37"/>
      <c r="OS414" s="37"/>
      <c r="OT414" s="37"/>
      <c r="OU414" s="28"/>
      <c r="OV414" s="11"/>
      <c r="OW414" s="11"/>
      <c r="OX414" s="37"/>
      <c r="OY414" s="162"/>
      <c r="OZ414" s="162"/>
      <c r="PA414" s="37"/>
      <c r="PB414" s="12"/>
      <c r="PC414" s="37"/>
      <c r="PD414" s="37"/>
      <c r="PE414" s="11"/>
      <c r="PF414" s="24"/>
      <c r="PG414" s="28"/>
      <c r="PH414" s="11"/>
      <c r="PI414" s="12"/>
      <c r="PJ414" s="27"/>
      <c r="PK414" s="37"/>
      <c r="PL414" s="37"/>
      <c r="PM414" s="14"/>
      <c r="PN414" s="14"/>
      <c r="PO414" s="11"/>
      <c r="PP414" s="12"/>
      <c r="PQ414" s="12"/>
      <c r="PR414" s="12"/>
      <c r="PS414" s="11"/>
      <c r="PT414" s="12"/>
      <c r="PU414" s="162"/>
      <c r="PV414" s="37"/>
      <c r="PW414" s="37"/>
      <c r="PX414" s="37"/>
      <c r="PY414" s="37"/>
      <c r="PZ414" s="37"/>
      <c r="QA414" s="28"/>
      <c r="QB414" s="11"/>
      <c r="QC414" s="11"/>
      <c r="QD414" s="37"/>
      <c r="QE414" s="162"/>
      <c r="QF414" s="162"/>
      <c r="QG414" s="37"/>
      <c r="QH414" s="12"/>
      <c r="QI414" s="37"/>
      <c r="QJ414" s="37"/>
      <c r="QK414" s="11"/>
      <c r="QL414" s="24"/>
      <c r="QM414" s="28"/>
      <c r="QN414" s="11"/>
      <c r="QO414" s="12"/>
      <c r="QP414" s="27"/>
      <c r="QQ414" s="37"/>
      <c r="QR414" s="37"/>
      <c r="QS414" s="14"/>
      <c r="QT414" s="14"/>
      <c r="QU414" s="11"/>
      <c r="QV414" s="12"/>
      <c r="QW414" s="12"/>
      <c r="QX414" s="12"/>
      <c r="QY414" s="11"/>
      <c r="QZ414" s="12"/>
      <c r="RA414" s="162"/>
      <c r="RB414" s="37"/>
      <c r="RC414" s="37"/>
      <c r="RD414" s="37"/>
      <c r="RE414" s="37"/>
      <c r="RF414" s="37"/>
      <c r="RG414" s="28"/>
      <c r="RH414" s="11"/>
      <c r="RI414" s="11"/>
      <c r="RJ414" s="37"/>
      <c r="RK414" s="162"/>
      <c r="RL414" s="162"/>
      <c r="RM414" s="37"/>
      <c r="RN414" s="12"/>
      <c r="RO414" s="37"/>
      <c r="RP414" s="37"/>
      <c r="RQ414" s="11"/>
      <c r="RR414" s="24"/>
      <c r="RS414" s="28"/>
      <c r="RT414" s="11"/>
      <c r="RU414" s="12"/>
      <c r="RV414" s="27"/>
      <c r="RW414" s="37"/>
      <c r="RX414" s="37"/>
      <c r="RY414" s="14"/>
      <c r="RZ414" s="14"/>
      <c r="SA414" s="11"/>
      <c r="SB414" s="12"/>
      <c r="SC414" s="12"/>
      <c r="SD414" s="12"/>
      <c r="SE414" s="11"/>
      <c r="SF414" s="12"/>
      <c r="SG414" s="162"/>
      <c r="SH414" s="37"/>
      <c r="SI414" s="37"/>
      <c r="SJ414" s="37"/>
      <c r="SK414" s="37"/>
      <c r="SL414" s="37"/>
      <c r="SM414" s="28"/>
      <c r="SN414" s="11"/>
      <c r="SO414" s="11"/>
      <c r="SP414" s="37"/>
      <c r="SQ414" s="162"/>
      <c r="SR414" s="162"/>
      <c r="SS414" s="37"/>
      <c r="ST414" s="12"/>
      <c r="SU414" s="37"/>
      <c r="SV414" s="37"/>
      <c r="SW414" s="11"/>
      <c r="SX414" s="24"/>
      <c r="SY414" s="28"/>
      <c r="SZ414" s="11"/>
      <c r="TA414" s="12"/>
      <c r="TB414" s="27"/>
      <c r="TC414" s="37"/>
      <c r="TD414" s="37"/>
      <c r="TE414" s="14"/>
      <c r="TF414" s="14"/>
      <c r="TG414" s="11"/>
      <c r="TH414" s="12"/>
      <c r="TI414" s="12"/>
      <c r="TJ414" s="12"/>
      <c r="TK414" s="11"/>
      <c r="TL414" s="12"/>
      <c r="TM414" s="162"/>
      <c r="TN414" s="37"/>
      <c r="TO414" s="37"/>
      <c r="TP414" s="37"/>
      <c r="TQ414" s="37"/>
      <c r="TR414" s="37"/>
      <c r="TS414" s="28"/>
      <c r="TT414" s="11"/>
      <c r="TU414" s="11"/>
      <c r="TV414" s="37"/>
      <c r="TW414" s="162"/>
      <c r="TX414" s="162"/>
      <c r="TY414" s="37"/>
      <c r="TZ414" s="12"/>
      <c r="UA414" s="37"/>
      <c r="UB414" s="37"/>
      <c r="UC414" s="11"/>
      <c r="UD414" s="24"/>
      <c r="UE414" s="28"/>
      <c r="UF414" s="11"/>
      <c r="UG414" s="12"/>
      <c r="UH414" s="27"/>
      <c r="UI414" s="37"/>
      <c r="UJ414" s="37"/>
      <c r="UK414" s="14"/>
      <c r="UL414" s="14"/>
      <c r="UM414" s="11"/>
      <c r="UN414" s="12"/>
      <c r="UO414" s="12"/>
      <c r="UP414" s="12"/>
      <c r="UQ414" s="11"/>
      <c r="UR414" s="12"/>
      <c r="US414" s="162"/>
      <c r="UT414" s="37"/>
      <c r="UU414" s="37"/>
      <c r="UV414" s="37"/>
      <c r="UW414" s="37"/>
      <c r="UX414" s="37"/>
      <c r="UY414" s="28"/>
      <c r="UZ414" s="11"/>
      <c r="VA414" s="11"/>
      <c r="VB414" s="37"/>
      <c r="VC414" s="162"/>
      <c r="VD414" s="162"/>
      <c r="VE414" s="37"/>
      <c r="VF414" s="12"/>
      <c r="VG414" s="37"/>
      <c r="VH414" s="37"/>
      <c r="VI414" s="11"/>
      <c r="VJ414" s="24"/>
      <c r="VK414" s="28"/>
      <c r="VL414" s="11"/>
      <c r="VM414" s="12"/>
      <c r="VN414" s="27"/>
      <c r="VO414" s="37"/>
      <c r="VP414" s="37"/>
      <c r="VQ414" s="14"/>
      <c r="VR414" s="14"/>
      <c r="VS414" s="11"/>
      <c r="VT414" s="12"/>
      <c r="VU414" s="12"/>
      <c r="VV414" s="12"/>
      <c r="VW414" s="11"/>
      <c r="VX414" s="12"/>
      <c r="VY414" s="162"/>
      <c r="VZ414" s="37"/>
      <c r="WA414" s="37"/>
      <c r="WB414" s="37"/>
      <c r="WC414" s="37"/>
      <c r="WD414" s="37"/>
      <c r="WE414" s="28"/>
      <c r="WF414" s="11"/>
      <c r="WG414" s="11"/>
      <c r="WH414" s="37"/>
      <c r="WI414" s="162"/>
      <c r="WJ414" s="162"/>
      <c r="WK414" s="37"/>
      <c r="WL414" s="12"/>
      <c r="WM414" s="37"/>
      <c r="WN414" s="37"/>
      <c r="WO414" s="11"/>
      <c r="WP414" s="24"/>
      <c r="WQ414" s="28"/>
      <c r="WR414" s="11"/>
      <c r="WS414" s="12"/>
      <c r="WT414" s="27"/>
      <c r="WU414" s="37"/>
      <c r="WV414" s="37"/>
      <c r="WW414" s="14"/>
      <c r="WX414" s="14"/>
      <c r="WY414" s="11"/>
      <c r="WZ414" s="12"/>
      <c r="XA414" s="12"/>
      <c r="XB414" s="12"/>
      <c r="XC414" s="11"/>
      <c r="XD414" s="12"/>
      <c r="XE414" s="162"/>
      <c r="XF414" s="37"/>
      <c r="XG414" s="37"/>
      <c r="XH414" s="37"/>
      <c r="XI414" s="37"/>
      <c r="XJ414" s="37"/>
      <c r="XK414" s="28"/>
      <c r="XL414" s="11"/>
      <c r="XM414" s="11"/>
      <c r="XN414" s="37"/>
      <c r="XO414" s="162"/>
      <c r="XP414" s="162"/>
      <c r="XQ414" s="37"/>
      <c r="XR414" s="12"/>
      <c r="XS414" s="37"/>
      <c r="XT414" s="37"/>
      <c r="XU414" s="11"/>
      <c r="XV414" s="24"/>
      <c r="XW414" s="28"/>
      <c r="XX414" s="11"/>
      <c r="XY414" s="12"/>
      <c r="XZ414" s="27"/>
      <c r="YA414" s="37"/>
      <c r="YB414" s="37"/>
      <c r="YC414" s="14"/>
      <c r="YD414" s="14"/>
      <c r="YE414" s="11"/>
      <c r="YF414" s="12"/>
      <c r="YG414" s="12"/>
      <c r="YH414" s="12"/>
      <c r="YI414" s="11"/>
      <c r="YJ414" s="12"/>
      <c r="YK414" s="162"/>
      <c r="YL414" s="37"/>
      <c r="YM414" s="37"/>
      <c r="YN414" s="37"/>
      <c r="YO414" s="37"/>
      <c r="YP414" s="37"/>
      <c r="YQ414" s="28"/>
      <c r="YR414" s="11"/>
      <c r="YS414" s="11"/>
      <c r="YT414" s="37"/>
      <c r="YU414" s="162"/>
      <c r="YV414" s="162"/>
      <c r="YW414" s="37"/>
      <c r="YX414" s="12"/>
      <c r="YY414" s="37"/>
      <c r="YZ414" s="37"/>
      <c r="ZA414" s="11"/>
      <c r="ZB414" s="24"/>
      <c r="ZC414" s="28"/>
      <c r="ZD414" s="11"/>
      <c r="ZE414" s="12"/>
      <c r="ZF414" s="27"/>
      <c r="ZG414" s="37"/>
      <c r="ZH414" s="37"/>
      <c r="ZI414" s="14"/>
      <c r="ZJ414" s="14"/>
      <c r="ZK414" s="11"/>
      <c r="ZL414" s="12"/>
      <c r="ZM414" s="12"/>
      <c r="ZN414" s="12"/>
      <c r="ZO414" s="11"/>
      <c r="ZP414" s="12"/>
      <c r="ZQ414" s="162"/>
      <c r="ZR414" s="37"/>
      <c r="ZS414" s="37"/>
      <c r="ZT414" s="37"/>
      <c r="ZU414" s="37"/>
      <c r="ZV414" s="37"/>
      <c r="ZW414" s="28"/>
      <c r="ZX414" s="11"/>
      <c r="ZY414" s="11"/>
      <c r="ZZ414" s="37"/>
      <c r="AAA414" s="162"/>
      <c r="AAB414" s="162"/>
      <c r="AAC414" s="37"/>
      <c r="AAD414" s="12"/>
      <c r="AAE414" s="37"/>
      <c r="AAF414" s="37"/>
      <c r="AAG414" s="11"/>
      <c r="AAH414" s="24"/>
      <c r="AAI414" s="28"/>
      <c r="AAJ414" s="11"/>
      <c r="AAK414" s="12"/>
      <c r="AAL414" s="27"/>
      <c r="AAM414" s="37"/>
      <c r="AAN414" s="37"/>
      <c r="AAO414" s="14"/>
      <c r="AAP414" s="14"/>
      <c r="AAQ414" s="11"/>
      <c r="AAR414" s="12"/>
      <c r="AAS414" s="12"/>
      <c r="AAT414" s="12"/>
      <c r="AAU414" s="11"/>
      <c r="AAV414" s="12"/>
      <c r="AAW414" s="162"/>
      <c r="AAX414" s="37"/>
      <c r="AAY414" s="37"/>
      <c r="AAZ414" s="37"/>
      <c r="ABA414" s="37"/>
      <c r="ABB414" s="37"/>
      <c r="ABC414" s="28"/>
      <c r="ABD414" s="11"/>
      <c r="ABE414" s="11"/>
      <c r="ABF414" s="37"/>
      <c r="ABG414" s="162"/>
      <c r="ABH414" s="162"/>
      <c r="ABI414" s="37"/>
      <c r="ABJ414" s="12"/>
      <c r="ABK414" s="37"/>
      <c r="ABL414" s="37"/>
      <c r="ABM414" s="11"/>
      <c r="ABN414" s="24"/>
      <c r="ABO414" s="28"/>
      <c r="ABP414" s="11"/>
      <c r="ABQ414" s="12"/>
      <c r="ABR414" s="27"/>
      <c r="ABS414" s="37"/>
      <c r="ABT414" s="37"/>
      <c r="ABU414" s="14"/>
      <c r="ABV414" s="14"/>
      <c r="ABW414" s="11"/>
      <c r="ABX414" s="12"/>
      <c r="ABY414" s="12"/>
      <c r="ABZ414" s="12"/>
      <c r="ACA414" s="11"/>
      <c r="ACB414" s="12"/>
      <c r="ACC414" s="162"/>
      <c r="ACD414" s="37"/>
      <c r="ACE414" s="37"/>
      <c r="ACF414" s="37"/>
      <c r="ACG414" s="37"/>
      <c r="ACH414" s="37"/>
      <c r="ACI414" s="28"/>
      <c r="ACJ414" s="11"/>
      <c r="ACK414" s="11"/>
      <c r="ACL414" s="37"/>
      <c r="ACM414" s="162"/>
      <c r="ACN414" s="162"/>
      <c r="ACO414" s="37"/>
      <c r="ACP414" s="12"/>
      <c r="ACQ414" s="37"/>
      <c r="ACR414" s="37"/>
      <c r="ACS414" s="11"/>
      <c r="ACT414" s="24"/>
      <c r="ACU414" s="28"/>
      <c r="ACV414" s="11"/>
      <c r="ACW414" s="12"/>
      <c r="ACX414" s="27"/>
      <c r="ACY414" s="37"/>
      <c r="ACZ414" s="37"/>
      <c r="ADA414" s="14"/>
      <c r="ADB414" s="14"/>
      <c r="ADC414" s="11"/>
      <c r="ADD414" s="12"/>
      <c r="ADE414" s="12"/>
      <c r="ADF414" s="12"/>
      <c r="ADG414" s="11"/>
      <c r="ADH414" s="12"/>
      <c r="ADI414" s="162"/>
      <c r="ADJ414" s="37"/>
      <c r="ADK414" s="37"/>
      <c r="ADL414" s="37"/>
      <c r="ADM414" s="37"/>
      <c r="ADN414" s="37"/>
      <c r="ADO414" s="28"/>
      <c r="ADP414" s="11"/>
      <c r="ADQ414" s="11"/>
      <c r="ADR414" s="37"/>
      <c r="ADS414" s="162"/>
      <c r="ADT414" s="162"/>
      <c r="ADU414" s="37"/>
      <c r="ADV414" s="12"/>
      <c r="ADW414" s="37"/>
      <c r="ADX414" s="37"/>
      <c r="ADY414" s="11"/>
      <c r="ADZ414" s="24"/>
      <c r="AEA414" s="28"/>
      <c r="AEB414" s="11"/>
      <c r="AEC414" s="12"/>
      <c r="AED414" s="27"/>
      <c r="AEE414" s="37"/>
      <c r="AEF414" s="37"/>
      <c r="AEG414" s="14"/>
      <c r="AEH414" s="14"/>
      <c r="AEI414" s="11"/>
      <c r="AEJ414" s="12"/>
      <c r="AEK414" s="12"/>
      <c r="AEL414" s="12"/>
      <c r="AEM414" s="11"/>
      <c r="AEN414" s="12"/>
      <c r="AEO414" s="162"/>
      <c r="AEP414" s="37"/>
      <c r="AEQ414" s="37"/>
      <c r="AER414" s="37"/>
      <c r="AES414" s="37"/>
      <c r="AET414" s="37"/>
      <c r="AEU414" s="28"/>
      <c r="AEV414" s="11"/>
      <c r="AEW414" s="11"/>
      <c r="AEX414" s="37"/>
      <c r="AEY414" s="162"/>
      <c r="AEZ414" s="162"/>
      <c r="AFA414" s="37"/>
      <c r="AFB414" s="12"/>
      <c r="AFC414" s="37"/>
      <c r="AFD414" s="37"/>
      <c r="AFE414" s="11"/>
      <c r="AFF414" s="24"/>
      <c r="AFG414" s="28"/>
      <c r="AFH414" s="11"/>
      <c r="AFI414" s="12"/>
      <c r="AFJ414" s="27"/>
      <c r="AFK414" s="37"/>
      <c r="AFL414" s="37"/>
      <c r="AFM414" s="14"/>
      <c r="AFN414" s="14"/>
      <c r="AFO414" s="11"/>
      <c r="AFP414" s="12"/>
      <c r="AFQ414" s="12"/>
      <c r="AFR414" s="12"/>
      <c r="AFS414" s="11"/>
      <c r="AFT414" s="12"/>
      <c r="AFU414" s="162"/>
      <c r="AFV414" s="37"/>
      <c r="AFW414" s="37"/>
      <c r="AFX414" s="37"/>
      <c r="AFY414" s="37"/>
      <c r="AFZ414" s="37"/>
      <c r="AGA414" s="28"/>
      <c r="AGB414" s="11"/>
      <c r="AGC414" s="11"/>
      <c r="AGD414" s="37"/>
      <c r="AGE414" s="162"/>
      <c r="AGF414" s="162"/>
      <c r="AGG414" s="37"/>
      <c r="AGH414" s="12"/>
      <c r="AGI414" s="37"/>
      <c r="AGJ414" s="37"/>
      <c r="AGK414" s="11"/>
      <c r="AGL414" s="24"/>
      <c r="AGM414" s="28"/>
      <c r="AGN414" s="11"/>
      <c r="AGO414" s="12"/>
      <c r="AGP414" s="27"/>
      <c r="AGQ414" s="37"/>
      <c r="AGR414" s="37"/>
      <c r="AGS414" s="14"/>
      <c r="AGT414" s="14"/>
      <c r="AGU414" s="11"/>
      <c r="AGV414" s="12"/>
      <c r="AGW414" s="12"/>
      <c r="AGX414" s="12"/>
      <c r="AGY414" s="11"/>
      <c r="AGZ414" s="12"/>
      <c r="AHA414" s="162"/>
      <c r="AHB414" s="37"/>
      <c r="AHC414" s="37"/>
      <c r="AHD414" s="37"/>
      <c r="AHE414" s="37"/>
      <c r="AHF414" s="37"/>
      <c r="AHG414" s="28"/>
      <c r="AHH414" s="11"/>
      <c r="AHI414" s="11"/>
      <c r="AHJ414" s="37"/>
      <c r="AHK414" s="162"/>
      <c r="AHL414" s="162"/>
      <c r="AHM414" s="37"/>
      <c r="AHN414" s="12"/>
      <c r="AHO414" s="37"/>
      <c r="AHP414" s="37"/>
      <c r="AHQ414" s="11"/>
      <c r="AHR414" s="24"/>
      <c r="AHS414" s="28"/>
      <c r="AHT414" s="11"/>
      <c r="AHU414" s="12"/>
      <c r="AHV414" s="27"/>
      <c r="AHW414" s="37"/>
      <c r="AHX414" s="37"/>
      <c r="AHY414" s="14"/>
      <c r="AHZ414" s="14"/>
      <c r="AIA414" s="11"/>
      <c r="AIB414" s="12"/>
      <c r="AIC414" s="12"/>
      <c r="AID414" s="12"/>
      <c r="AIE414" s="11"/>
      <c r="AIF414" s="12"/>
      <c r="AIG414" s="162"/>
      <c r="AIH414" s="37"/>
      <c r="AII414" s="37"/>
      <c r="AIJ414" s="37"/>
      <c r="AIK414" s="37"/>
      <c r="AIL414" s="37"/>
      <c r="AIM414" s="28"/>
      <c r="AIN414" s="11"/>
      <c r="AIO414" s="11"/>
      <c r="AIP414" s="37"/>
      <c r="AIQ414" s="162"/>
      <c r="AIR414" s="162"/>
      <c r="AIS414" s="37"/>
      <c r="AIT414" s="12"/>
      <c r="AIU414" s="37"/>
      <c r="AIV414" s="37"/>
      <c r="AIW414" s="11"/>
      <c r="AIX414" s="24"/>
      <c r="AIY414" s="28"/>
      <c r="AIZ414" s="11"/>
      <c r="AJA414" s="12"/>
      <c r="AJB414" s="27"/>
      <c r="AJC414" s="37"/>
      <c r="AJD414" s="37"/>
      <c r="AJE414" s="14"/>
      <c r="AJF414" s="14"/>
      <c r="AJG414" s="11"/>
      <c r="AJH414" s="12"/>
      <c r="AJI414" s="12"/>
      <c r="AJJ414" s="12"/>
      <c r="AJK414" s="11"/>
      <c r="AJL414" s="12"/>
      <c r="AJM414" s="162"/>
      <c r="AJN414" s="37"/>
      <c r="AJO414" s="37"/>
      <c r="AJP414" s="37"/>
      <c r="AJQ414" s="37"/>
      <c r="AJR414" s="37"/>
      <c r="AJS414" s="28"/>
      <c r="AJT414" s="11"/>
      <c r="AJU414" s="11"/>
      <c r="AJV414" s="37"/>
      <c r="AJW414" s="162"/>
      <c r="AJX414" s="162"/>
      <c r="AJY414" s="37"/>
      <c r="AJZ414" s="12"/>
      <c r="AKA414" s="37"/>
      <c r="AKB414" s="37"/>
      <c r="AKC414" s="11"/>
      <c r="AKD414" s="24"/>
      <c r="AKE414" s="28"/>
      <c r="AKF414" s="11"/>
      <c r="AKG414" s="12"/>
      <c r="AKH414" s="27"/>
      <c r="AKI414" s="37"/>
      <c r="AKJ414" s="37"/>
      <c r="AKK414" s="14"/>
      <c r="AKL414" s="14"/>
      <c r="AKM414" s="11"/>
      <c r="AKN414" s="12"/>
      <c r="AKO414" s="12"/>
      <c r="AKP414" s="12"/>
      <c r="AKQ414" s="11"/>
      <c r="AKR414" s="12"/>
      <c r="AKS414" s="162"/>
      <c r="AKT414" s="37"/>
      <c r="AKU414" s="37"/>
      <c r="AKV414" s="37"/>
      <c r="AKW414" s="37"/>
      <c r="AKX414" s="37"/>
      <c r="AKY414" s="28"/>
      <c r="AKZ414" s="11"/>
      <c r="ALA414" s="11"/>
      <c r="ALB414" s="37"/>
      <c r="ALC414" s="162"/>
      <c r="ALD414" s="162"/>
      <c r="ALE414" s="37"/>
      <c r="ALF414" s="12"/>
      <c r="ALG414" s="37"/>
      <c r="ALH414" s="37"/>
      <c r="ALI414" s="11"/>
      <c r="ALJ414" s="24"/>
      <c r="ALK414" s="28"/>
      <c r="ALL414" s="11"/>
      <c r="ALM414" s="12"/>
      <c r="ALN414" s="27"/>
      <c r="ALO414" s="37"/>
      <c r="ALP414" s="37"/>
      <c r="ALQ414" s="14"/>
      <c r="ALR414" s="14"/>
      <c r="ALS414" s="11"/>
      <c r="ALT414" s="12"/>
      <c r="ALU414" s="12"/>
      <c r="ALV414" s="12"/>
      <c r="ALW414" s="11"/>
      <c r="ALX414" s="12"/>
      <c r="ALY414" s="162"/>
      <c r="ALZ414" s="37"/>
      <c r="AMA414" s="37"/>
      <c r="AMB414" s="37"/>
      <c r="AMC414" s="37"/>
      <c r="AMD414" s="37"/>
      <c r="AME414" s="28"/>
      <c r="AMF414" s="11"/>
      <c r="AMG414" s="11"/>
      <c r="AMH414" s="37"/>
      <c r="AMI414" s="162"/>
      <c r="AMJ414" s="162"/>
      <c r="AMK414" s="37"/>
      <c r="AML414" s="12"/>
      <c r="AMM414" s="37"/>
      <c r="AMN414" s="37"/>
      <c r="AMO414" s="11"/>
      <c r="AMP414" s="24"/>
      <c r="AMQ414" s="28"/>
      <c r="AMR414" s="11"/>
      <c r="AMS414" s="12"/>
      <c r="AMT414" s="27"/>
      <c r="AMU414" s="37"/>
      <c r="AMV414" s="37"/>
      <c r="AMW414" s="14"/>
      <c r="AMX414" s="14"/>
      <c r="AMY414" s="11"/>
      <c r="AMZ414" s="12"/>
      <c r="ANA414" s="12"/>
      <c r="ANB414" s="12"/>
      <c r="ANC414" s="11"/>
      <c r="AND414" s="12"/>
      <c r="ANE414" s="162"/>
      <c r="ANF414" s="37"/>
      <c r="ANG414" s="37"/>
      <c r="ANH414" s="37"/>
      <c r="ANI414" s="37"/>
      <c r="ANJ414" s="37"/>
      <c r="ANK414" s="28"/>
      <c r="ANL414" s="11"/>
      <c r="ANM414" s="11"/>
      <c r="ANN414" s="37"/>
      <c r="ANO414" s="162"/>
      <c r="ANP414" s="162"/>
      <c r="ANQ414" s="37"/>
      <c r="ANR414" s="12"/>
      <c r="ANS414" s="37"/>
      <c r="ANT414" s="37"/>
      <c r="ANU414" s="11"/>
      <c r="ANV414" s="24"/>
      <c r="ANW414" s="28"/>
      <c r="ANX414" s="11"/>
      <c r="ANY414" s="12"/>
      <c r="ANZ414" s="27"/>
      <c r="AOA414" s="37"/>
      <c r="AOB414" s="37"/>
      <c r="AOC414" s="14"/>
      <c r="AOD414" s="14"/>
      <c r="AOE414" s="11"/>
      <c r="AOF414" s="12"/>
      <c r="AOG414" s="12"/>
      <c r="AOH414" s="12"/>
      <c r="AOI414" s="11"/>
      <c r="AOJ414" s="12"/>
      <c r="AOK414" s="162"/>
      <c r="AOL414" s="37"/>
      <c r="AOM414" s="37"/>
      <c r="AON414" s="37"/>
      <c r="AOO414" s="37"/>
      <c r="AOP414" s="37"/>
      <c r="AOQ414" s="28"/>
      <c r="AOR414" s="11"/>
      <c r="AOS414" s="11"/>
      <c r="AOT414" s="37"/>
      <c r="AOU414" s="162"/>
      <c r="AOV414" s="162"/>
      <c r="AOW414" s="37"/>
      <c r="AOX414" s="12"/>
      <c r="AOY414" s="37"/>
      <c r="AOZ414" s="37"/>
      <c r="APA414" s="11"/>
      <c r="APB414" s="24"/>
      <c r="APC414" s="28"/>
      <c r="APD414" s="11"/>
      <c r="APE414" s="12"/>
      <c r="APF414" s="27"/>
      <c r="APG414" s="37"/>
      <c r="APH414" s="37"/>
      <c r="API414" s="14"/>
      <c r="APJ414" s="14"/>
      <c r="APK414" s="11"/>
      <c r="APL414" s="12"/>
      <c r="APM414" s="12"/>
      <c r="APN414" s="12"/>
      <c r="APO414" s="11"/>
      <c r="APP414" s="12"/>
      <c r="APQ414" s="162"/>
      <c r="APR414" s="37"/>
      <c r="APS414" s="37"/>
      <c r="APT414" s="37"/>
      <c r="APU414" s="37"/>
      <c r="APV414" s="37"/>
      <c r="APW414" s="28"/>
      <c r="APX414" s="11"/>
      <c r="APY414" s="11"/>
      <c r="APZ414" s="37"/>
      <c r="AQA414" s="162"/>
      <c r="AQB414" s="162"/>
      <c r="AQC414" s="37"/>
      <c r="AQD414" s="12"/>
      <c r="AQE414" s="37"/>
      <c r="AQF414" s="37"/>
      <c r="AQG414" s="11"/>
      <c r="AQH414" s="24"/>
      <c r="AQI414" s="28"/>
      <c r="AQJ414" s="11"/>
      <c r="AQK414" s="12"/>
      <c r="AQL414" s="27"/>
      <c r="AQM414" s="37"/>
      <c r="AQN414" s="37"/>
      <c r="AQO414" s="14"/>
      <c r="AQP414" s="14"/>
      <c r="AQQ414" s="11"/>
      <c r="AQR414" s="12"/>
      <c r="AQS414" s="12"/>
      <c r="AQT414" s="12"/>
      <c r="AQU414" s="11"/>
      <c r="AQV414" s="12"/>
      <c r="AQW414" s="162"/>
      <c r="AQX414" s="37"/>
      <c r="AQY414" s="37"/>
      <c r="AQZ414" s="37"/>
      <c r="ARA414" s="37"/>
      <c r="ARB414" s="37"/>
      <c r="ARC414" s="28"/>
      <c r="ARD414" s="11"/>
      <c r="ARE414" s="11"/>
      <c r="ARF414" s="37"/>
      <c r="ARG414" s="162"/>
      <c r="ARH414" s="162"/>
      <c r="ARI414" s="37"/>
      <c r="ARJ414" s="12"/>
      <c r="ARK414" s="37"/>
      <c r="ARL414" s="37"/>
      <c r="ARM414" s="11"/>
      <c r="ARN414" s="24"/>
      <c r="ARO414" s="28"/>
      <c r="ARP414" s="11"/>
      <c r="ARQ414" s="12"/>
      <c r="ARR414" s="27"/>
      <c r="ARS414" s="37"/>
      <c r="ART414" s="37"/>
      <c r="ARU414" s="14"/>
      <c r="ARV414" s="14"/>
      <c r="ARW414" s="11"/>
      <c r="ARX414" s="12"/>
      <c r="ARY414" s="12"/>
      <c r="ARZ414" s="12"/>
      <c r="ASA414" s="11"/>
      <c r="ASB414" s="12"/>
      <c r="ASC414" s="162"/>
      <c r="ASD414" s="37"/>
      <c r="ASE414" s="37"/>
      <c r="ASF414" s="37"/>
      <c r="ASG414" s="37"/>
      <c r="ASH414" s="37"/>
      <c r="ASI414" s="28"/>
      <c r="ASJ414" s="11"/>
      <c r="ASK414" s="11"/>
      <c r="ASL414" s="37"/>
      <c r="ASM414" s="162"/>
      <c r="ASN414" s="162"/>
      <c r="ASO414" s="37"/>
      <c r="ASP414" s="12"/>
      <c r="ASQ414" s="37"/>
      <c r="ASR414" s="37"/>
      <c r="ASS414" s="11"/>
      <c r="AST414" s="24"/>
      <c r="ASU414" s="28"/>
      <c r="ASV414" s="11"/>
      <c r="ASW414" s="12"/>
      <c r="ASX414" s="27"/>
      <c r="ASY414" s="37"/>
      <c r="ASZ414" s="37"/>
      <c r="ATA414" s="14"/>
      <c r="ATB414" s="14"/>
      <c r="ATC414" s="11"/>
      <c r="ATD414" s="12"/>
      <c r="ATE414" s="12"/>
      <c r="ATF414" s="12"/>
      <c r="ATG414" s="11"/>
      <c r="ATH414" s="12"/>
      <c r="ATI414" s="162"/>
      <c r="ATJ414" s="37"/>
      <c r="ATK414" s="37"/>
      <c r="ATL414" s="37"/>
      <c r="ATM414" s="37"/>
      <c r="ATN414" s="37"/>
      <c r="ATO414" s="28"/>
      <c r="ATP414" s="11"/>
      <c r="ATQ414" s="11"/>
      <c r="ATR414" s="37"/>
      <c r="ATS414" s="162"/>
      <c r="ATT414" s="162"/>
      <c r="ATU414" s="37"/>
      <c r="ATV414" s="12"/>
      <c r="ATW414" s="37"/>
      <c r="ATX414" s="37"/>
      <c r="ATY414" s="11"/>
      <c r="ATZ414" s="24"/>
      <c r="AUA414" s="28"/>
      <c r="AUB414" s="11"/>
      <c r="AUC414" s="12"/>
      <c r="AUD414" s="27"/>
      <c r="AUE414" s="37"/>
      <c r="AUF414" s="37"/>
      <c r="AUG414" s="14"/>
      <c r="AUH414" s="14"/>
      <c r="AUI414" s="11"/>
      <c r="AUJ414" s="12"/>
      <c r="AUK414" s="12"/>
      <c r="AUL414" s="12"/>
      <c r="AUM414" s="11"/>
      <c r="AUN414" s="12"/>
      <c r="AUO414" s="162"/>
      <c r="AUP414" s="37"/>
      <c r="AUQ414" s="37"/>
      <c r="AUR414" s="37"/>
      <c r="AUS414" s="37"/>
      <c r="AUT414" s="37"/>
      <c r="AUU414" s="28"/>
      <c r="AUV414" s="11"/>
      <c r="AUW414" s="11"/>
      <c r="AUX414" s="37"/>
      <c r="AUY414" s="162"/>
      <c r="AUZ414" s="162"/>
      <c r="AVA414" s="37"/>
      <c r="AVB414" s="12"/>
      <c r="AVC414" s="37"/>
      <c r="AVD414" s="37"/>
      <c r="AVE414" s="11"/>
      <c r="AVF414" s="24"/>
      <c r="AVG414" s="28"/>
      <c r="AVH414" s="11"/>
      <c r="AVI414" s="12"/>
      <c r="AVJ414" s="27"/>
      <c r="AVK414" s="37"/>
      <c r="AVL414" s="37"/>
      <c r="AVM414" s="14"/>
      <c r="AVN414" s="14"/>
      <c r="AVO414" s="11"/>
      <c r="AVP414" s="12"/>
      <c r="AVQ414" s="12"/>
      <c r="AVR414" s="12"/>
      <c r="AVS414" s="11"/>
      <c r="AVT414" s="12"/>
      <c r="AVU414" s="162"/>
      <c r="AVV414" s="37"/>
      <c r="AVW414" s="37"/>
      <c r="AVX414" s="37"/>
      <c r="AVY414" s="37"/>
      <c r="AVZ414" s="37"/>
      <c r="AWA414" s="28"/>
      <c r="AWB414" s="11"/>
      <c r="AWC414" s="11"/>
      <c r="AWD414" s="37"/>
      <c r="AWE414" s="162"/>
      <c r="AWF414" s="162"/>
      <c r="AWG414" s="37"/>
      <c r="AWH414" s="12"/>
      <c r="AWI414" s="37"/>
      <c r="AWJ414" s="37"/>
      <c r="AWK414" s="11"/>
      <c r="AWL414" s="24"/>
      <c r="AWM414" s="28"/>
      <c r="AWN414" s="11"/>
      <c r="AWO414" s="12"/>
      <c r="AWP414" s="27"/>
      <c r="AWQ414" s="37"/>
      <c r="AWR414" s="37"/>
      <c r="AWS414" s="14"/>
      <c r="AWT414" s="14"/>
      <c r="AWU414" s="11"/>
      <c r="AWV414" s="12"/>
      <c r="AWW414" s="12"/>
      <c r="AWX414" s="12"/>
      <c r="AWY414" s="11"/>
      <c r="AWZ414" s="12"/>
      <c r="AXA414" s="162"/>
      <c r="AXB414" s="37"/>
      <c r="AXC414" s="37"/>
      <c r="AXD414" s="37"/>
      <c r="AXE414" s="37"/>
      <c r="AXF414" s="37"/>
      <c r="AXG414" s="28"/>
      <c r="AXH414" s="11"/>
      <c r="AXI414" s="11"/>
      <c r="AXJ414" s="37"/>
      <c r="AXK414" s="162"/>
      <c r="AXL414" s="162"/>
      <c r="AXM414" s="37"/>
      <c r="AXN414" s="12"/>
      <c r="AXO414" s="37"/>
      <c r="AXP414" s="37"/>
      <c r="AXQ414" s="11"/>
      <c r="AXR414" s="24"/>
      <c r="AXS414" s="28"/>
      <c r="AXT414" s="11"/>
      <c r="AXU414" s="12"/>
      <c r="AXV414" s="27"/>
      <c r="AXW414" s="37"/>
      <c r="AXX414" s="37"/>
      <c r="AXY414" s="14"/>
      <c r="AXZ414" s="14"/>
      <c r="AYA414" s="11"/>
      <c r="AYB414" s="12"/>
      <c r="AYC414" s="12"/>
      <c r="AYD414" s="12"/>
      <c r="AYE414" s="11"/>
      <c r="AYF414" s="12"/>
      <c r="AYG414" s="162"/>
      <c r="AYH414" s="37"/>
      <c r="AYI414" s="37"/>
      <c r="AYJ414" s="37"/>
      <c r="AYK414" s="37"/>
      <c r="AYL414" s="37"/>
      <c r="AYM414" s="28"/>
      <c r="AYN414" s="11"/>
      <c r="AYO414" s="11"/>
      <c r="AYP414" s="37"/>
      <c r="AYQ414" s="162"/>
      <c r="AYR414" s="162"/>
      <c r="AYS414" s="37"/>
      <c r="AYT414" s="12"/>
      <c r="AYU414" s="37"/>
      <c r="AYV414" s="37"/>
      <c r="AYW414" s="11"/>
      <c r="AYX414" s="24"/>
      <c r="AYY414" s="28"/>
      <c r="AYZ414" s="11"/>
      <c r="AZA414" s="12"/>
      <c r="AZB414" s="27"/>
      <c r="AZC414" s="37"/>
      <c r="AZD414" s="37"/>
      <c r="AZE414" s="14"/>
      <c r="AZF414" s="14"/>
      <c r="AZG414" s="11"/>
      <c r="AZH414" s="12"/>
      <c r="AZI414" s="12"/>
      <c r="AZJ414" s="12"/>
      <c r="AZK414" s="11"/>
      <c r="AZL414" s="12"/>
      <c r="AZM414" s="162"/>
      <c r="AZN414" s="37"/>
      <c r="AZO414" s="37"/>
      <c r="AZP414" s="37"/>
      <c r="AZQ414" s="37"/>
      <c r="AZR414" s="37"/>
      <c r="AZS414" s="28"/>
      <c r="AZT414" s="11"/>
      <c r="AZU414" s="11"/>
      <c r="AZV414" s="37"/>
      <c r="AZW414" s="162"/>
      <c r="AZX414" s="162"/>
      <c r="AZY414" s="37"/>
      <c r="AZZ414" s="12"/>
      <c r="BAA414" s="37"/>
      <c r="BAB414" s="37"/>
      <c r="BAC414" s="11"/>
      <c r="BAD414" s="24"/>
      <c r="BAE414" s="28"/>
      <c r="BAF414" s="11"/>
      <c r="BAG414" s="12"/>
      <c r="BAH414" s="27"/>
      <c r="BAI414" s="37"/>
      <c r="BAJ414" s="37"/>
      <c r="BAK414" s="14"/>
      <c r="BAL414" s="14"/>
      <c r="BAM414" s="11"/>
      <c r="BAN414" s="12"/>
      <c r="BAO414" s="12"/>
      <c r="BAP414" s="12"/>
      <c r="BAQ414" s="11"/>
      <c r="BAR414" s="12"/>
      <c r="BAS414" s="162"/>
      <c r="BAT414" s="37"/>
      <c r="BAU414" s="37"/>
      <c r="BAV414" s="37"/>
      <c r="BAW414" s="37"/>
      <c r="BAX414" s="37"/>
      <c r="BAY414" s="28"/>
      <c r="BAZ414" s="11"/>
      <c r="BBA414" s="11"/>
      <c r="BBB414" s="37"/>
      <c r="BBC414" s="162"/>
      <c r="BBD414" s="162"/>
      <c r="BBE414" s="37"/>
      <c r="BBF414" s="12"/>
      <c r="BBG414" s="37"/>
      <c r="BBH414" s="37"/>
      <c r="BBI414" s="11"/>
      <c r="BBJ414" s="24"/>
      <c r="BBK414" s="28"/>
      <c r="BBL414" s="11"/>
      <c r="BBM414" s="12"/>
      <c r="BBN414" s="27"/>
      <c r="BBO414" s="37"/>
      <c r="BBP414" s="37"/>
      <c r="BBQ414" s="14"/>
      <c r="BBR414" s="14"/>
      <c r="BBS414" s="11"/>
      <c r="BBT414" s="12"/>
      <c r="BBU414" s="12"/>
      <c r="BBV414" s="12"/>
      <c r="BBW414" s="11"/>
      <c r="BBX414" s="12"/>
      <c r="BBY414" s="162"/>
      <c r="BBZ414" s="37"/>
      <c r="BCA414" s="37"/>
      <c r="BCB414" s="37"/>
      <c r="BCC414" s="37"/>
      <c r="BCD414" s="37"/>
      <c r="BCE414" s="28"/>
      <c r="BCF414" s="11"/>
      <c r="BCG414" s="11"/>
      <c r="BCH414" s="37"/>
      <c r="BCI414" s="162"/>
      <c r="BCJ414" s="162"/>
      <c r="BCK414" s="37"/>
      <c r="BCL414" s="12"/>
      <c r="BCM414" s="37"/>
      <c r="BCN414" s="37"/>
      <c r="BCO414" s="11"/>
      <c r="BCP414" s="24"/>
      <c r="BCQ414" s="28"/>
      <c r="BCR414" s="11"/>
      <c r="BCS414" s="12"/>
      <c r="BCT414" s="27"/>
      <c r="BCU414" s="37"/>
      <c r="BCV414" s="37"/>
      <c r="BCW414" s="14"/>
      <c r="BCX414" s="14"/>
      <c r="BCY414" s="11"/>
      <c r="BCZ414" s="12"/>
      <c r="BDA414" s="12"/>
      <c r="BDB414" s="12"/>
      <c r="BDC414" s="11"/>
      <c r="BDD414" s="12"/>
      <c r="BDE414" s="162"/>
      <c r="BDF414" s="37"/>
      <c r="BDG414" s="37"/>
      <c r="BDH414" s="37"/>
      <c r="BDI414" s="37"/>
      <c r="BDJ414" s="37"/>
      <c r="BDK414" s="28"/>
      <c r="BDL414" s="11"/>
      <c r="BDM414" s="11"/>
      <c r="BDN414" s="37"/>
      <c r="BDO414" s="162"/>
      <c r="BDP414" s="162"/>
      <c r="BDQ414" s="37"/>
      <c r="BDR414" s="12"/>
      <c r="BDS414" s="37"/>
      <c r="BDT414" s="37"/>
      <c r="BDU414" s="11"/>
      <c r="BDV414" s="24"/>
      <c r="BDW414" s="28"/>
      <c r="BDX414" s="11"/>
      <c r="BDY414" s="12"/>
      <c r="BDZ414" s="27"/>
      <c r="BEA414" s="37"/>
      <c r="BEB414" s="37"/>
      <c r="BEC414" s="14"/>
      <c r="BED414" s="14"/>
      <c r="BEE414" s="11"/>
      <c r="BEF414" s="12"/>
      <c r="BEG414" s="12"/>
      <c r="BEH414" s="12"/>
      <c r="BEI414" s="11"/>
      <c r="BEJ414" s="12"/>
      <c r="BEK414" s="162"/>
      <c r="BEL414" s="37"/>
      <c r="BEM414" s="37"/>
      <c r="BEN414" s="37"/>
      <c r="BEO414" s="37"/>
      <c r="BEP414" s="37"/>
      <c r="BEQ414" s="28"/>
      <c r="BER414" s="11"/>
      <c r="BES414" s="11"/>
      <c r="BET414" s="37"/>
      <c r="BEU414" s="162"/>
      <c r="BEV414" s="162"/>
      <c r="BEW414" s="37"/>
      <c r="BEX414" s="12"/>
      <c r="BEY414" s="37"/>
      <c r="BEZ414" s="37"/>
      <c r="BFA414" s="11"/>
      <c r="BFB414" s="24"/>
      <c r="BFC414" s="28"/>
      <c r="BFD414" s="11"/>
      <c r="BFE414" s="12"/>
      <c r="BFF414" s="27"/>
      <c r="BFG414" s="37"/>
      <c r="BFH414" s="37"/>
      <c r="BFI414" s="14"/>
      <c r="BFJ414" s="14"/>
      <c r="BFK414" s="11"/>
      <c r="BFL414" s="12"/>
      <c r="BFM414" s="12"/>
      <c r="BFN414" s="12"/>
      <c r="BFO414" s="11"/>
      <c r="BFP414" s="12"/>
      <c r="BFQ414" s="162"/>
      <c r="BFR414" s="37"/>
      <c r="BFS414" s="37"/>
      <c r="BFT414" s="37"/>
      <c r="BFU414" s="37"/>
      <c r="BFV414" s="37"/>
      <c r="BFW414" s="28"/>
      <c r="BFX414" s="11"/>
      <c r="BFY414" s="11"/>
      <c r="BFZ414" s="37"/>
      <c r="BGA414" s="162"/>
      <c r="BGB414" s="162"/>
      <c r="BGC414" s="37"/>
      <c r="BGD414" s="12"/>
      <c r="BGE414" s="37"/>
      <c r="BGF414" s="37"/>
      <c r="BGG414" s="11"/>
      <c r="BGH414" s="24"/>
      <c r="BGI414" s="28"/>
      <c r="BGJ414" s="11"/>
      <c r="BGK414" s="12"/>
      <c r="BGL414" s="27"/>
      <c r="BGM414" s="37"/>
      <c r="BGN414" s="37"/>
      <c r="BGO414" s="14"/>
      <c r="BGP414" s="14"/>
      <c r="BGQ414" s="11"/>
      <c r="BGR414" s="12"/>
      <c r="BGS414" s="12"/>
      <c r="BGT414" s="12"/>
      <c r="BGU414" s="11"/>
      <c r="BGV414" s="12"/>
      <c r="BGW414" s="162"/>
      <c r="BGX414" s="37"/>
      <c r="BGY414" s="37"/>
      <c r="BGZ414" s="37"/>
      <c r="BHA414" s="37"/>
      <c r="BHB414" s="37"/>
      <c r="BHC414" s="28"/>
      <c r="BHD414" s="11"/>
      <c r="BHE414" s="11"/>
      <c r="BHF414" s="37"/>
      <c r="BHG414" s="162"/>
      <c r="BHH414" s="162"/>
      <c r="BHI414" s="37"/>
      <c r="BHJ414" s="12"/>
      <c r="BHK414" s="37"/>
      <c r="BHL414" s="37"/>
      <c r="BHM414" s="11"/>
      <c r="BHN414" s="24"/>
      <c r="BHO414" s="28"/>
      <c r="BHP414" s="11"/>
      <c r="BHQ414" s="12"/>
      <c r="BHR414" s="27"/>
      <c r="BHS414" s="37"/>
      <c r="BHT414" s="37"/>
      <c r="BHU414" s="14"/>
      <c r="BHV414" s="14"/>
      <c r="BHW414" s="11"/>
      <c r="BHX414" s="12"/>
      <c r="BHY414" s="12"/>
      <c r="BHZ414" s="12"/>
      <c r="BIA414" s="11"/>
      <c r="BIB414" s="12"/>
      <c r="BIC414" s="162"/>
      <c r="BID414" s="37"/>
      <c r="BIE414" s="37"/>
      <c r="BIF414" s="37"/>
      <c r="BIG414" s="37"/>
      <c r="BIH414" s="37"/>
      <c r="BII414" s="28"/>
      <c r="BIJ414" s="11"/>
      <c r="BIK414" s="11"/>
      <c r="BIL414" s="37"/>
      <c r="BIM414" s="162"/>
      <c r="BIN414" s="162"/>
      <c r="BIO414" s="37"/>
      <c r="BIP414" s="12"/>
      <c r="BIQ414" s="37"/>
      <c r="BIR414" s="37"/>
      <c r="BIS414" s="11"/>
      <c r="BIT414" s="24"/>
      <c r="BIU414" s="28"/>
      <c r="BIV414" s="11"/>
      <c r="BIW414" s="12"/>
      <c r="BIX414" s="27"/>
      <c r="BIY414" s="37"/>
      <c r="BIZ414" s="37"/>
      <c r="BJA414" s="14"/>
      <c r="BJB414" s="14"/>
      <c r="BJC414" s="11"/>
      <c r="BJD414" s="12"/>
      <c r="BJE414" s="12"/>
      <c r="BJF414" s="12"/>
      <c r="BJG414" s="11"/>
      <c r="BJH414" s="12"/>
      <c r="BJI414" s="162"/>
      <c r="BJJ414" s="37"/>
      <c r="BJK414" s="37"/>
      <c r="BJL414" s="37"/>
      <c r="BJM414" s="37"/>
      <c r="BJN414" s="37"/>
      <c r="BJO414" s="28"/>
      <c r="BJP414" s="11"/>
      <c r="BJQ414" s="11"/>
      <c r="BJR414" s="37"/>
      <c r="BJS414" s="162"/>
      <c r="BJT414" s="162"/>
      <c r="BJU414" s="37"/>
      <c r="BJV414" s="12"/>
      <c r="BJW414" s="37"/>
      <c r="BJX414" s="37"/>
      <c r="BJY414" s="11"/>
      <c r="BJZ414" s="24"/>
      <c r="BKA414" s="28"/>
      <c r="BKB414" s="11"/>
      <c r="BKC414" s="12"/>
      <c r="BKD414" s="27"/>
      <c r="BKE414" s="37"/>
      <c r="BKF414" s="37"/>
      <c r="BKG414" s="14"/>
      <c r="BKH414" s="14"/>
      <c r="BKI414" s="11"/>
      <c r="BKJ414" s="12"/>
      <c r="BKK414" s="12"/>
      <c r="BKL414" s="12"/>
      <c r="BKM414" s="11"/>
      <c r="BKN414" s="12"/>
      <c r="BKO414" s="162"/>
      <c r="BKP414" s="37"/>
      <c r="BKQ414" s="37"/>
      <c r="BKR414" s="37"/>
      <c r="BKS414" s="37"/>
      <c r="BKT414" s="37"/>
      <c r="BKU414" s="28"/>
      <c r="BKV414" s="11"/>
      <c r="BKW414" s="11"/>
      <c r="BKX414" s="37"/>
      <c r="BKY414" s="162"/>
      <c r="BKZ414" s="162"/>
      <c r="BLA414" s="37"/>
      <c r="BLB414" s="12"/>
      <c r="BLC414" s="37"/>
      <c r="BLD414" s="37"/>
      <c r="BLE414" s="11"/>
      <c r="BLF414" s="24"/>
      <c r="BLG414" s="28"/>
      <c r="BLH414" s="11"/>
      <c r="BLI414" s="12"/>
      <c r="BLJ414" s="27"/>
      <c r="BLK414" s="37"/>
      <c r="BLL414" s="37"/>
      <c r="BLM414" s="14"/>
      <c r="BLN414" s="14"/>
      <c r="BLO414" s="11"/>
      <c r="BLP414" s="12"/>
      <c r="BLQ414" s="12"/>
      <c r="BLR414" s="12"/>
      <c r="BLS414" s="11"/>
      <c r="BLT414" s="12"/>
      <c r="BLU414" s="162"/>
      <c r="BLV414" s="37"/>
      <c r="BLW414" s="37"/>
      <c r="BLX414" s="37"/>
      <c r="BLY414" s="37"/>
      <c r="BLZ414" s="37"/>
      <c r="BMA414" s="28"/>
      <c r="BMB414" s="11"/>
      <c r="BMC414" s="11"/>
      <c r="BMD414" s="37"/>
      <c r="BME414" s="162"/>
      <c r="BMF414" s="162"/>
      <c r="BMG414" s="37"/>
      <c r="BMH414" s="12"/>
      <c r="BMI414" s="37"/>
      <c r="BMJ414" s="37"/>
      <c r="BMK414" s="11"/>
      <c r="BML414" s="24"/>
      <c r="BMM414" s="28"/>
      <c r="BMN414" s="11"/>
      <c r="BMO414" s="12"/>
      <c r="BMP414" s="27"/>
      <c r="BMQ414" s="37"/>
      <c r="BMR414" s="37"/>
      <c r="BMS414" s="14"/>
      <c r="BMT414" s="14"/>
      <c r="BMU414" s="11"/>
      <c r="BMV414" s="12"/>
      <c r="BMW414" s="12"/>
      <c r="BMX414" s="12"/>
      <c r="BMY414" s="11"/>
      <c r="BMZ414" s="12"/>
      <c r="BNA414" s="162"/>
      <c r="BNB414" s="37"/>
      <c r="BNC414" s="37"/>
      <c r="BND414" s="37"/>
      <c r="BNE414" s="37"/>
      <c r="BNF414" s="37"/>
      <c r="BNG414" s="28"/>
      <c r="BNH414" s="11"/>
      <c r="BNI414" s="11"/>
      <c r="BNJ414" s="37"/>
      <c r="BNK414" s="162"/>
      <c r="BNL414" s="162"/>
      <c r="BNM414" s="37"/>
      <c r="BNN414" s="12"/>
      <c r="BNO414" s="37"/>
      <c r="BNP414" s="37"/>
      <c r="BNQ414" s="11"/>
      <c r="BNR414" s="24"/>
      <c r="BNS414" s="28"/>
      <c r="BNT414" s="11"/>
      <c r="BNU414" s="12"/>
      <c r="BNV414" s="27"/>
      <c r="BNW414" s="37"/>
      <c r="BNX414" s="37"/>
      <c r="BNY414" s="14"/>
      <c r="BNZ414" s="14"/>
      <c r="BOA414" s="11"/>
      <c r="BOB414" s="12"/>
      <c r="BOC414" s="12"/>
      <c r="BOD414" s="12"/>
      <c r="BOE414" s="11"/>
      <c r="BOF414" s="12"/>
      <c r="BOG414" s="162"/>
      <c r="BOH414" s="37"/>
      <c r="BOI414" s="37"/>
      <c r="BOJ414" s="37"/>
      <c r="BOK414" s="37"/>
      <c r="BOL414" s="37"/>
      <c r="BOM414" s="28"/>
      <c r="BON414" s="11"/>
      <c r="BOO414" s="11"/>
      <c r="BOP414" s="37"/>
      <c r="BOQ414" s="162"/>
      <c r="BOR414" s="162"/>
      <c r="BOS414" s="37"/>
      <c r="BOT414" s="12"/>
      <c r="BOU414" s="37"/>
      <c r="BOV414" s="37"/>
      <c r="BOW414" s="11"/>
      <c r="BOX414" s="24"/>
      <c r="BOY414" s="28"/>
      <c r="BOZ414" s="11"/>
      <c r="BPA414" s="12"/>
      <c r="BPB414" s="27"/>
      <c r="BPC414" s="37"/>
      <c r="BPD414" s="37"/>
      <c r="BPE414" s="14"/>
      <c r="BPF414" s="14"/>
      <c r="BPG414" s="11"/>
      <c r="BPH414" s="12"/>
      <c r="BPI414" s="12"/>
      <c r="BPJ414" s="12"/>
      <c r="BPK414" s="11"/>
      <c r="BPL414" s="12"/>
      <c r="BPM414" s="162"/>
      <c r="BPN414" s="37"/>
      <c r="BPO414" s="37"/>
      <c r="BPP414" s="37"/>
      <c r="BPQ414" s="37"/>
      <c r="BPR414" s="37"/>
      <c r="BPS414" s="28"/>
      <c r="BPT414" s="11"/>
      <c r="BPU414" s="11"/>
      <c r="BPV414" s="37"/>
      <c r="BPW414" s="162"/>
      <c r="BPX414" s="162"/>
      <c r="BPY414" s="37"/>
      <c r="BPZ414" s="12"/>
      <c r="BQA414" s="37"/>
      <c r="BQB414" s="37"/>
      <c r="BQC414" s="11"/>
      <c r="BQD414" s="24"/>
      <c r="BQE414" s="28"/>
      <c r="BQF414" s="11"/>
      <c r="BQG414" s="12"/>
      <c r="BQH414" s="27"/>
      <c r="BQI414" s="37"/>
      <c r="BQJ414" s="37"/>
      <c r="BQK414" s="14"/>
      <c r="BQL414" s="14"/>
      <c r="BQM414" s="11"/>
      <c r="BQN414" s="12"/>
      <c r="BQO414" s="12"/>
      <c r="BQP414" s="12"/>
      <c r="BQQ414" s="11"/>
      <c r="BQR414" s="12"/>
      <c r="BQS414" s="162"/>
      <c r="BQT414" s="37"/>
      <c r="BQU414" s="37"/>
      <c r="BQV414" s="37"/>
      <c r="BQW414" s="37"/>
      <c r="BQX414" s="37"/>
      <c r="BQY414" s="28"/>
      <c r="BQZ414" s="11"/>
      <c r="BRA414" s="11"/>
      <c r="BRB414" s="37"/>
      <c r="BRC414" s="162"/>
      <c r="BRD414" s="162"/>
      <c r="BRE414" s="37"/>
      <c r="BRF414" s="12"/>
      <c r="BRG414" s="37"/>
      <c r="BRH414" s="37"/>
      <c r="BRI414" s="11"/>
      <c r="BRJ414" s="24"/>
      <c r="BRK414" s="28"/>
      <c r="BRL414" s="11"/>
      <c r="BRM414" s="12"/>
      <c r="BRN414" s="27"/>
      <c r="BRO414" s="37"/>
      <c r="BRP414" s="37"/>
      <c r="BRQ414" s="14"/>
      <c r="BRR414" s="14"/>
      <c r="BRS414" s="11"/>
      <c r="BRT414" s="12"/>
      <c r="BRU414" s="12"/>
      <c r="BRV414" s="12"/>
      <c r="BRW414" s="11"/>
      <c r="BRX414" s="12"/>
      <c r="BRY414" s="162"/>
      <c r="BRZ414" s="37"/>
      <c r="BSA414" s="37"/>
      <c r="BSB414" s="37"/>
      <c r="BSC414" s="37"/>
      <c r="BSD414" s="37"/>
      <c r="BSE414" s="28"/>
      <c r="BSF414" s="11"/>
      <c r="BSG414" s="11"/>
      <c r="BSH414" s="37"/>
      <c r="BSI414" s="162"/>
      <c r="BSJ414" s="162"/>
      <c r="BSK414" s="37"/>
      <c r="BSL414" s="12"/>
      <c r="BSM414" s="37"/>
      <c r="BSN414" s="37"/>
      <c r="BSO414" s="11"/>
      <c r="BSP414" s="24"/>
      <c r="BSQ414" s="28"/>
      <c r="BSR414" s="11"/>
      <c r="BSS414" s="12"/>
      <c r="BST414" s="27"/>
      <c r="BSU414" s="37"/>
      <c r="BSV414" s="37"/>
      <c r="BSW414" s="14"/>
      <c r="BSX414" s="14"/>
      <c r="BSY414" s="11"/>
      <c r="BSZ414" s="12"/>
      <c r="BTA414" s="12"/>
      <c r="BTB414" s="12"/>
      <c r="BTC414" s="11"/>
      <c r="BTD414" s="12"/>
      <c r="BTE414" s="162"/>
      <c r="BTF414" s="37"/>
      <c r="BTG414" s="37"/>
      <c r="BTH414" s="37"/>
      <c r="BTI414" s="37"/>
      <c r="BTJ414" s="37"/>
      <c r="BTK414" s="28"/>
      <c r="BTL414" s="11"/>
      <c r="BTM414" s="11"/>
      <c r="BTN414" s="37"/>
      <c r="BTO414" s="162"/>
      <c r="BTP414" s="162"/>
      <c r="BTQ414" s="37"/>
      <c r="BTR414" s="12"/>
      <c r="BTS414" s="37"/>
      <c r="BTT414" s="37"/>
      <c r="BTU414" s="11"/>
      <c r="BTV414" s="24"/>
      <c r="BTW414" s="28"/>
      <c r="BTX414" s="11"/>
      <c r="BTY414" s="12"/>
      <c r="BTZ414" s="27"/>
      <c r="BUA414" s="37"/>
      <c r="BUB414" s="37"/>
      <c r="BUC414" s="14"/>
      <c r="BUD414" s="14"/>
      <c r="BUE414" s="11"/>
      <c r="BUF414" s="12"/>
      <c r="BUG414" s="12"/>
      <c r="BUH414" s="12"/>
      <c r="BUI414" s="11"/>
      <c r="BUJ414" s="12"/>
      <c r="BUK414" s="162"/>
      <c r="BUL414" s="37"/>
      <c r="BUM414" s="37"/>
      <c r="BUN414" s="37"/>
      <c r="BUO414" s="37"/>
      <c r="BUP414" s="37"/>
      <c r="BUQ414" s="28"/>
      <c r="BUR414" s="11"/>
      <c r="BUS414" s="11"/>
      <c r="BUT414" s="37"/>
      <c r="BUU414" s="162"/>
      <c r="BUV414" s="162"/>
      <c r="BUW414" s="37"/>
      <c r="BUX414" s="12"/>
      <c r="BUY414" s="37"/>
      <c r="BUZ414" s="37"/>
      <c r="BVA414" s="11"/>
      <c r="BVB414" s="24"/>
      <c r="BVC414" s="28"/>
      <c r="BVD414" s="11"/>
      <c r="BVE414" s="12"/>
      <c r="BVF414" s="27"/>
      <c r="BVG414" s="37"/>
      <c r="BVH414" s="37"/>
      <c r="BVI414" s="14"/>
      <c r="BVJ414" s="14"/>
      <c r="BVK414" s="11"/>
      <c r="BVL414" s="12"/>
      <c r="BVM414" s="12"/>
      <c r="BVN414" s="12"/>
      <c r="BVO414" s="11"/>
      <c r="BVP414" s="12"/>
      <c r="BVQ414" s="162"/>
      <c r="BVR414" s="37"/>
      <c r="BVS414" s="37"/>
      <c r="BVT414" s="37"/>
      <c r="BVU414" s="37"/>
      <c r="BVV414" s="37"/>
      <c r="BVW414" s="28"/>
      <c r="BVX414" s="11"/>
      <c r="BVY414" s="11"/>
      <c r="BVZ414" s="37"/>
      <c r="BWA414" s="162"/>
      <c r="BWB414" s="162"/>
      <c r="BWC414" s="37"/>
      <c r="BWD414" s="12"/>
      <c r="BWE414" s="37"/>
      <c r="BWF414" s="37"/>
      <c r="BWG414" s="11"/>
      <c r="BWH414" s="24"/>
      <c r="BWI414" s="28"/>
      <c r="BWJ414" s="11"/>
      <c r="BWK414" s="12"/>
      <c r="BWL414" s="27"/>
      <c r="BWM414" s="37"/>
      <c r="BWN414" s="37"/>
      <c r="BWO414" s="14"/>
      <c r="BWP414" s="14"/>
      <c r="BWQ414" s="11"/>
      <c r="BWR414" s="12"/>
      <c r="BWS414" s="12"/>
      <c r="BWT414" s="12"/>
      <c r="BWU414" s="11"/>
      <c r="BWV414" s="12"/>
      <c r="BWW414" s="162"/>
      <c r="BWX414" s="37"/>
      <c r="BWY414" s="37"/>
      <c r="BWZ414" s="37"/>
      <c r="BXA414" s="37"/>
      <c r="BXB414" s="37"/>
      <c r="BXC414" s="28"/>
      <c r="BXD414" s="11"/>
      <c r="BXE414" s="11"/>
      <c r="BXF414" s="37"/>
      <c r="BXG414" s="162"/>
      <c r="BXH414" s="162"/>
      <c r="BXI414" s="37"/>
      <c r="BXJ414" s="12"/>
      <c r="BXK414" s="37"/>
      <c r="BXL414" s="37"/>
      <c r="BXM414" s="11"/>
      <c r="BXN414" s="24"/>
      <c r="BXO414" s="28"/>
      <c r="BXP414" s="11"/>
      <c r="BXQ414" s="12"/>
      <c r="BXR414" s="27"/>
      <c r="BXS414" s="37"/>
      <c r="BXT414" s="37"/>
      <c r="BXU414" s="14"/>
      <c r="BXV414" s="14"/>
      <c r="BXW414" s="11"/>
      <c r="BXX414" s="12"/>
      <c r="BXY414" s="12"/>
      <c r="BXZ414" s="12"/>
      <c r="BYA414" s="11"/>
      <c r="BYB414" s="12"/>
      <c r="BYC414" s="162"/>
      <c r="BYD414" s="37"/>
      <c r="BYE414" s="37"/>
      <c r="BYF414" s="37"/>
      <c r="BYG414" s="37"/>
      <c r="BYH414" s="37"/>
      <c r="BYI414" s="28"/>
      <c r="BYJ414" s="11"/>
      <c r="BYK414" s="11"/>
      <c r="BYL414" s="37"/>
      <c r="BYM414" s="162"/>
      <c r="BYN414" s="162"/>
      <c r="BYO414" s="37"/>
      <c r="BYP414" s="12"/>
      <c r="BYQ414" s="37"/>
      <c r="BYR414" s="37"/>
      <c r="BYS414" s="11"/>
      <c r="BYT414" s="24"/>
      <c r="BYU414" s="28"/>
      <c r="BYV414" s="11"/>
      <c r="BYW414" s="12"/>
      <c r="BYX414" s="27"/>
      <c r="BYY414" s="37"/>
      <c r="BYZ414" s="37"/>
      <c r="BZA414" s="14"/>
      <c r="BZB414" s="14"/>
      <c r="BZC414" s="11"/>
      <c r="BZD414" s="12"/>
      <c r="BZE414" s="12"/>
      <c r="BZF414" s="12"/>
      <c r="BZG414" s="11"/>
      <c r="BZH414" s="12"/>
      <c r="BZI414" s="162"/>
      <c r="BZJ414" s="37"/>
      <c r="BZK414" s="37"/>
      <c r="BZL414" s="37"/>
      <c r="BZM414" s="37"/>
      <c r="BZN414" s="37"/>
      <c r="BZO414" s="28"/>
      <c r="BZP414" s="11"/>
      <c r="BZQ414" s="11"/>
      <c r="BZR414" s="37"/>
      <c r="BZS414" s="162"/>
      <c r="BZT414" s="162"/>
      <c r="BZU414" s="37"/>
      <c r="BZV414" s="12"/>
      <c r="BZW414" s="37"/>
      <c r="BZX414" s="37"/>
      <c r="BZY414" s="11"/>
      <c r="BZZ414" s="24"/>
      <c r="CAA414" s="28"/>
      <c r="CAB414" s="11"/>
      <c r="CAC414" s="12"/>
      <c r="CAD414" s="27"/>
      <c r="CAE414" s="37"/>
      <c r="CAF414" s="37"/>
      <c r="CAG414" s="14"/>
      <c r="CAH414" s="14"/>
      <c r="CAI414" s="11"/>
      <c r="CAJ414" s="12"/>
      <c r="CAK414" s="12"/>
      <c r="CAL414" s="12"/>
      <c r="CAM414" s="11"/>
      <c r="CAN414" s="12"/>
      <c r="CAO414" s="162"/>
      <c r="CAP414" s="37"/>
      <c r="CAQ414" s="37"/>
      <c r="CAR414" s="37"/>
      <c r="CAS414" s="37"/>
      <c r="CAT414" s="37"/>
      <c r="CAU414" s="28"/>
      <c r="CAV414" s="11"/>
      <c r="CAW414" s="11"/>
      <c r="CAX414" s="37"/>
      <c r="CAY414" s="162"/>
      <c r="CAZ414" s="162"/>
      <c r="CBA414" s="37"/>
      <c r="CBB414" s="12"/>
      <c r="CBC414" s="37"/>
      <c r="CBD414" s="37"/>
      <c r="CBE414" s="11"/>
      <c r="CBF414" s="24"/>
      <c r="CBG414" s="28"/>
      <c r="CBH414" s="11"/>
      <c r="CBI414" s="12"/>
      <c r="CBJ414" s="27"/>
      <c r="CBK414" s="37"/>
      <c r="CBL414" s="37"/>
      <c r="CBM414" s="14"/>
      <c r="CBN414" s="14"/>
      <c r="CBO414" s="11"/>
      <c r="CBP414" s="12"/>
      <c r="CBQ414" s="12"/>
      <c r="CBR414" s="12"/>
      <c r="CBS414" s="11"/>
      <c r="CBT414" s="12"/>
      <c r="CBU414" s="162"/>
      <c r="CBV414" s="37"/>
      <c r="CBW414" s="37"/>
      <c r="CBX414" s="37"/>
      <c r="CBY414" s="37"/>
      <c r="CBZ414" s="37"/>
      <c r="CCA414" s="28"/>
      <c r="CCB414" s="11"/>
      <c r="CCC414" s="11"/>
      <c r="CCD414" s="37"/>
      <c r="CCE414" s="162"/>
      <c r="CCF414" s="162"/>
      <c r="CCG414" s="37"/>
      <c r="CCH414" s="12"/>
      <c r="CCI414" s="37"/>
      <c r="CCJ414" s="37"/>
      <c r="CCK414" s="11"/>
      <c r="CCL414" s="24"/>
      <c r="CCM414" s="28"/>
      <c r="CCN414" s="11"/>
      <c r="CCO414" s="12"/>
      <c r="CCP414" s="27"/>
      <c r="CCQ414" s="37"/>
      <c r="CCR414" s="37"/>
      <c r="CCS414" s="14"/>
      <c r="CCT414" s="14"/>
      <c r="CCU414" s="11"/>
      <c r="CCV414" s="12"/>
      <c r="CCW414" s="12"/>
      <c r="CCX414" s="12"/>
      <c r="CCY414" s="11"/>
      <c r="CCZ414" s="12"/>
      <c r="CDA414" s="162"/>
      <c r="CDB414" s="37"/>
      <c r="CDC414" s="37"/>
      <c r="CDD414" s="37"/>
      <c r="CDE414" s="37"/>
      <c r="CDF414" s="37"/>
      <c r="CDG414" s="28"/>
      <c r="CDH414" s="11"/>
      <c r="CDI414" s="11"/>
      <c r="CDJ414" s="37"/>
      <c r="CDK414" s="162"/>
      <c r="CDL414" s="162"/>
      <c r="CDM414" s="37"/>
      <c r="CDN414" s="12"/>
      <c r="CDO414" s="37"/>
      <c r="CDP414" s="37"/>
      <c r="CDQ414" s="11"/>
      <c r="CDR414" s="24"/>
      <c r="CDS414" s="28"/>
      <c r="CDT414" s="11"/>
      <c r="CDU414" s="12"/>
      <c r="CDV414" s="27"/>
      <c r="CDW414" s="37"/>
      <c r="CDX414" s="37"/>
      <c r="CDY414" s="14"/>
      <c r="CDZ414" s="14"/>
      <c r="CEA414" s="11"/>
      <c r="CEB414" s="12"/>
      <c r="CEC414" s="12"/>
      <c r="CED414" s="12"/>
      <c r="CEE414" s="11"/>
      <c r="CEF414" s="12"/>
      <c r="CEG414" s="162"/>
      <c r="CEH414" s="37"/>
      <c r="CEI414" s="37"/>
      <c r="CEJ414" s="37"/>
      <c r="CEK414" s="37"/>
      <c r="CEL414" s="37"/>
      <c r="CEM414" s="28"/>
      <c r="CEN414" s="11"/>
      <c r="CEO414" s="11"/>
      <c r="CEP414" s="37"/>
      <c r="CEQ414" s="162"/>
      <c r="CER414" s="162"/>
      <c r="CES414" s="37"/>
      <c r="CET414" s="12"/>
      <c r="CEU414" s="37"/>
      <c r="CEV414" s="37"/>
      <c r="CEW414" s="11"/>
      <c r="CEX414" s="24"/>
      <c r="CEY414" s="28"/>
      <c r="CEZ414" s="11"/>
      <c r="CFA414" s="12"/>
      <c r="CFB414" s="27"/>
      <c r="CFC414" s="37"/>
      <c r="CFD414" s="37"/>
      <c r="CFE414" s="14"/>
      <c r="CFF414" s="14"/>
      <c r="CFG414" s="11"/>
      <c r="CFH414" s="12"/>
      <c r="CFI414" s="12"/>
      <c r="CFJ414" s="12"/>
      <c r="CFK414" s="11"/>
      <c r="CFL414" s="12"/>
      <c r="CFM414" s="162"/>
      <c r="CFN414" s="37"/>
      <c r="CFO414" s="37"/>
      <c r="CFP414" s="37"/>
      <c r="CFQ414" s="37"/>
      <c r="CFR414" s="37"/>
      <c r="CFS414" s="28"/>
      <c r="CFT414" s="11"/>
      <c r="CFU414" s="11"/>
      <c r="CFV414" s="37"/>
      <c r="CFW414" s="162"/>
      <c r="CFX414" s="162"/>
      <c r="CFY414" s="37"/>
      <c r="CFZ414" s="12"/>
      <c r="CGA414" s="37"/>
      <c r="CGB414" s="37"/>
      <c r="CGC414" s="11"/>
      <c r="CGD414" s="24"/>
      <c r="CGE414" s="28"/>
      <c r="CGF414" s="11"/>
      <c r="CGG414" s="12"/>
      <c r="CGH414" s="27"/>
      <c r="CGI414" s="37"/>
      <c r="CGJ414" s="37"/>
      <c r="CGK414" s="14"/>
      <c r="CGL414" s="14"/>
      <c r="CGM414" s="11"/>
      <c r="CGN414" s="12"/>
      <c r="CGO414" s="12"/>
      <c r="CGP414" s="12"/>
      <c r="CGQ414" s="11"/>
      <c r="CGR414" s="12"/>
      <c r="CGS414" s="162"/>
      <c r="CGT414" s="37"/>
      <c r="CGU414" s="37"/>
      <c r="CGV414" s="37"/>
      <c r="CGW414" s="37"/>
      <c r="CGX414" s="37"/>
      <c r="CGY414" s="28"/>
      <c r="CGZ414" s="11"/>
      <c r="CHA414" s="11"/>
      <c r="CHB414" s="37"/>
      <c r="CHC414" s="162"/>
      <c r="CHD414" s="162"/>
      <c r="CHE414" s="37"/>
      <c r="CHF414" s="12"/>
      <c r="CHG414" s="37"/>
      <c r="CHH414" s="37"/>
      <c r="CHI414" s="11"/>
      <c r="CHJ414" s="24"/>
      <c r="CHK414" s="28"/>
      <c r="CHL414" s="11"/>
      <c r="CHM414" s="12"/>
      <c r="CHN414" s="27"/>
      <c r="CHO414" s="37"/>
      <c r="CHP414" s="37"/>
      <c r="CHQ414" s="14"/>
      <c r="CHR414" s="14"/>
      <c r="CHS414" s="11"/>
      <c r="CHT414" s="12"/>
      <c r="CHU414" s="12"/>
      <c r="CHV414" s="12"/>
      <c r="CHW414" s="11"/>
      <c r="CHX414" s="12"/>
      <c r="CHY414" s="162"/>
      <c r="CHZ414" s="37"/>
      <c r="CIA414" s="37"/>
      <c r="CIB414" s="37"/>
      <c r="CIC414" s="37"/>
      <c r="CID414" s="37"/>
      <c r="CIE414" s="28"/>
      <c r="CIF414" s="11"/>
      <c r="CIG414" s="11"/>
      <c r="CIH414" s="37"/>
      <c r="CII414" s="162"/>
      <c r="CIJ414" s="162"/>
      <c r="CIK414" s="37"/>
      <c r="CIL414" s="12"/>
      <c r="CIM414" s="37"/>
      <c r="CIN414" s="37"/>
      <c r="CIO414" s="11"/>
      <c r="CIP414" s="24"/>
      <c r="CIQ414" s="28"/>
      <c r="CIR414" s="11"/>
      <c r="CIS414" s="12"/>
      <c r="CIT414" s="27"/>
      <c r="CIU414" s="37"/>
      <c r="CIV414" s="37"/>
      <c r="CIW414" s="14"/>
      <c r="CIX414" s="14"/>
      <c r="CIY414" s="11"/>
      <c r="CIZ414" s="12"/>
      <c r="CJA414" s="12"/>
      <c r="CJB414" s="12"/>
      <c r="CJC414" s="11"/>
      <c r="CJD414" s="12"/>
      <c r="CJE414" s="162"/>
      <c r="CJF414" s="37"/>
      <c r="CJG414" s="37"/>
      <c r="CJH414" s="37"/>
      <c r="CJI414" s="37"/>
      <c r="CJJ414" s="37"/>
      <c r="CJK414" s="28"/>
      <c r="CJL414" s="11"/>
      <c r="CJM414" s="11"/>
      <c r="CJN414" s="37"/>
      <c r="CJO414" s="162"/>
      <c r="CJP414" s="162"/>
      <c r="CJQ414" s="37"/>
      <c r="CJR414" s="12"/>
      <c r="CJS414" s="37"/>
      <c r="CJT414" s="37"/>
      <c r="CJU414" s="11"/>
      <c r="CJV414" s="24"/>
      <c r="CJW414" s="28"/>
      <c r="CJX414" s="11"/>
      <c r="CJY414" s="12"/>
      <c r="CJZ414" s="27"/>
      <c r="CKA414" s="37"/>
      <c r="CKB414" s="37"/>
      <c r="CKC414" s="14"/>
      <c r="CKD414" s="14"/>
      <c r="CKE414" s="11"/>
      <c r="CKF414" s="12"/>
      <c r="CKG414" s="12"/>
      <c r="CKH414" s="12"/>
      <c r="CKI414" s="11"/>
      <c r="CKJ414" s="12"/>
      <c r="CKK414" s="162"/>
      <c r="CKL414" s="37"/>
      <c r="CKM414" s="37"/>
      <c r="CKN414" s="37"/>
      <c r="CKO414" s="37"/>
      <c r="CKP414" s="37"/>
      <c r="CKQ414" s="28"/>
      <c r="CKR414" s="11"/>
      <c r="CKS414" s="11"/>
      <c r="CKT414" s="37"/>
      <c r="CKU414" s="162"/>
      <c r="CKV414" s="162"/>
      <c r="CKW414" s="37"/>
      <c r="CKX414" s="12"/>
      <c r="CKY414" s="37"/>
      <c r="CKZ414" s="37"/>
      <c r="CLA414" s="11"/>
      <c r="CLB414" s="24"/>
      <c r="CLC414" s="28"/>
      <c r="CLD414" s="11"/>
      <c r="CLE414" s="12"/>
      <c r="CLF414" s="27"/>
      <c r="CLG414" s="37"/>
      <c r="CLH414" s="37"/>
      <c r="CLI414" s="14"/>
      <c r="CLJ414" s="14"/>
      <c r="CLK414" s="11"/>
      <c r="CLL414" s="12"/>
      <c r="CLM414" s="12"/>
      <c r="CLN414" s="12"/>
      <c r="CLO414" s="11"/>
      <c r="CLP414" s="12"/>
      <c r="CLQ414" s="162"/>
      <c r="CLR414" s="37"/>
      <c r="CLS414" s="37"/>
      <c r="CLT414" s="37"/>
      <c r="CLU414" s="37"/>
      <c r="CLV414" s="37"/>
      <c r="CLW414" s="28"/>
      <c r="CLX414" s="11"/>
      <c r="CLY414" s="11"/>
      <c r="CLZ414" s="37"/>
      <c r="CMA414" s="162"/>
      <c r="CMB414" s="162"/>
      <c r="CMC414" s="37"/>
      <c r="CMD414" s="12"/>
      <c r="CME414" s="37"/>
      <c r="CMF414" s="37"/>
      <c r="CMG414" s="11"/>
      <c r="CMH414" s="24"/>
      <c r="CMI414" s="28"/>
      <c r="CMJ414" s="11"/>
      <c r="CMK414" s="12"/>
      <c r="CML414" s="27"/>
      <c r="CMM414" s="37"/>
      <c r="CMN414" s="37"/>
      <c r="CMO414" s="14"/>
      <c r="CMP414" s="14"/>
      <c r="CMQ414" s="11"/>
      <c r="CMR414" s="12"/>
      <c r="CMS414" s="12"/>
      <c r="CMT414" s="12"/>
      <c r="CMU414" s="11"/>
      <c r="CMV414" s="12"/>
      <c r="CMW414" s="162"/>
      <c r="CMX414" s="37"/>
      <c r="CMY414" s="37"/>
      <c r="CMZ414" s="37"/>
      <c r="CNA414" s="37"/>
      <c r="CNB414" s="37"/>
      <c r="CNC414" s="28"/>
      <c r="CND414" s="11"/>
      <c r="CNE414" s="11"/>
      <c r="CNF414" s="37"/>
      <c r="CNG414" s="162"/>
      <c r="CNH414" s="162"/>
      <c r="CNI414" s="37"/>
      <c r="CNJ414" s="12"/>
      <c r="CNK414" s="37"/>
      <c r="CNL414" s="37"/>
      <c r="CNM414" s="11"/>
      <c r="CNN414" s="24"/>
      <c r="CNO414" s="28"/>
      <c r="CNP414" s="11"/>
      <c r="CNQ414" s="12"/>
      <c r="CNR414" s="27"/>
      <c r="CNS414" s="37"/>
      <c r="CNT414" s="37"/>
      <c r="CNU414" s="14"/>
      <c r="CNV414" s="14"/>
      <c r="CNW414" s="11"/>
      <c r="CNX414" s="12"/>
      <c r="CNY414" s="12"/>
      <c r="CNZ414" s="12"/>
      <c r="COA414" s="11"/>
      <c r="COB414" s="12"/>
      <c r="COC414" s="162"/>
      <c r="COD414" s="37"/>
      <c r="COE414" s="37"/>
      <c r="COF414" s="37"/>
      <c r="COG414" s="37"/>
      <c r="COH414" s="37"/>
      <c r="COI414" s="28"/>
      <c r="COJ414" s="11"/>
      <c r="COK414" s="11"/>
      <c r="COL414" s="37"/>
      <c r="COM414" s="162"/>
      <c r="CON414" s="162"/>
      <c r="COO414" s="37"/>
      <c r="COP414" s="12"/>
      <c r="COQ414" s="37"/>
      <c r="COR414" s="37"/>
      <c r="COS414" s="11"/>
      <c r="COT414" s="24"/>
      <c r="COU414" s="28"/>
      <c r="COV414" s="11"/>
      <c r="COW414" s="12"/>
      <c r="COX414" s="27"/>
      <c r="COY414" s="37"/>
      <c r="COZ414" s="37"/>
      <c r="CPA414" s="14"/>
      <c r="CPB414" s="14"/>
      <c r="CPC414" s="11"/>
      <c r="CPD414" s="12"/>
      <c r="CPE414" s="12"/>
      <c r="CPF414" s="12"/>
      <c r="CPG414" s="11"/>
      <c r="CPH414" s="12"/>
      <c r="CPI414" s="162"/>
      <c r="CPJ414" s="37"/>
      <c r="CPK414" s="37"/>
      <c r="CPL414" s="37"/>
      <c r="CPM414" s="37"/>
      <c r="CPN414" s="37"/>
      <c r="CPO414" s="28"/>
      <c r="CPP414" s="11"/>
      <c r="CPQ414" s="11"/>
      <c r="CPR414" s="37"/>
      <c r="CPS414" s="162"/>
      <c r="CPT414" s="162"/>
      <c r="CPU414" s="37"/>
      <c r="CPV414" s="12"/>
      <c r="CPW414" s="37"/>
      <c r="CPX414" s="37"/>
      <c r="CPY414" s="11"/>
      <c r="CPZ414" s="24"/>
      <c r="CQA414" s="28"/>
      <c r="CQB414" s="11"/>
      <c r="CQC414" s="12"/>
      <c r="CQD414" s="27"/>
      <c r="CQE414" s="37"/>
      <c r="CQF414" s="37"/>
      <c r="CQG414" s="14"/>
      <c r="CQH414" s="14"/>
      <c r="CQI414" s="11"/>
      <c r="CQJ414" s="12"/>
      <c r="CQK414" s="12"/>
      <c r="CQL414" s="12"/>
      <c r="CQM414" s="11"/>
      <c r="CQN414" s="12"/>
      <c r="CQO414" s="162"/>
      <c r="CQP414" s="37"/>
      <c r="CQQ414" s="37"/>
      <c r="CQR414" s="37"/>
      <c r="CQS414" s="37"/>
      <c r="CQT414" s="37"/>
      <c r="CQU414" s="28"/>
      <c r="CQV414" s="11"/>
      <c r="CQW414" s="11"/>
      <c r="CQX414" s="37"/>
      <c r="CQY414" s="162"/>
      <c r="CQZ414" s="162"/>
      <c r="CRA414" s="37"/>
      <c r="CRB414" s="12"/>
      <c r="CRC414" s="37"/>
      <c r="CRD414" s="37"/>
      <c r="CRE414" s="11"/>
      <c r="CRF414" s="24"/>
      <c r="CRG414" s="28"/>
      <c r="CRH414" s="11"/>
      <c r="CRI414" s="12"/>
      <c r="CRJ414" s="27"/>
      <c r="CRK414" s="37"/>
      <c r="CRL414" s="37"/>
      <c r="CRM414" s="14"/>
      <c r="CRN414" s="14"/>
      <c r="CRO414" s="11"/>
      <c r="CRP414" s="12"/>
      <c r="CRQ414" s="12"/>
      <c r="CRR414" s="12"/>
      <c r="CRS414" s="11"/>
      <c r="CRT414" s="12"/>
      <c r="CRU414" s="162"/>
      <c r="CRV414" s="37"/>
      <c r="CRW414" s="37"/>
      <c r="CRX414" s="37"/>
      <c r="CRY414" s="37"/>
      <c r="CRZ414" s="37"/>
      <c r="CSA414" s="28"/>
      <c r="CSB414" s="11"/>
      <c r="CSC414" s="11"/>
      <c r="CSD414" s="37"/>
      <c r="CSE414" s="162"/>
      <c r="CSF414" s="162"/>
      <c r="CSG414" s="37"/>
      <c r="CSH414" s="12"/>
      <c r="CSI414" s="37"/>
      <c r="CSJ414" s="37"/>
      <c r="CSK414" s="11"/>
      <c r="CSL414" s="24"/>
      <c r="CSM414" s="28"/>
      <c r="CSN414" s="11"/>
      <c r="CSO414" s="12"/>
      <c r="CSP414" s="27"/>
      <c r="CSQ414" s="37"/>
      <c r="CSR414" s="37"/>
      <c r="CSS414" s="14"/>
      <c r="CST414" s="14"/>
      <c r="CSU414" s="11"/>
      <c r="CSV414" s="12"/>
      <c r="CSW414" s="12"/>
      <c r="CSX414" s="12"/>
      <c r="CSY414" s="11"/>
      <c r="CSZ414" s="12"/>
      <c r="CTA414" s="162"/>
      <c r="CTB414" s="37"/>
      <c r="CTC414" s="37"/>
      <c r="CTD414" s="37"/>
      <c r="CTE414" s="37"/>
      <c r="CTF414" s="37"/>
      <c r="CTG414" s="28"/>
      <c r="CTH414" s="11"/>
      <c r="CTI414" s="11"/>
      <c r="CTJ414" s="37"/>
      <c r="CTK414" s="162"/>
      <c r="CTL414" s="162"/>
      <c r="CTM414" s="37"/>
      <c r="CTN414" s="12"/>
      <c r="CTO414" s="37"/>
      <c r="CTP414" s="37"/>
      <c r="CTQ414" s="11"/>
      <c r="CTR414" s="24"/>
      <c r="CTS414" s="28"/>
      <c r="CTT414" s="11"/>
      <c r="CTU414" s="12"/>
      <c r="CTV414" s="27"/>
      <c r="CTW414" s="37"/>
      <c r="CTX414" s="37"/>
      <c r="CTY414" s="14"/>
      <c r="CTZ414" s="14"/>
      <c r="CUA414" s="11"/>
      <c r="CUB414" s="12"/>
      <c r="CUC414" s="12"/>
      <c r="CUD414" s="12"/>
      <c r="CUE414" s="11"/>
      <c r="CUF414" s="12"/>
      <c r="CUG414" s="162"/>
      <c r="CUH414" s="37"/>
      <c r="CUI414" s="37"/>
      <c r="CUJ414" s="37"/>
      <c r="CUK414" s="37"/>
      <c r="CUL414" s="37"/>
      <c r="CUM414" s="28"/>
      <c r="CUN414" s="11"/>
      <c r="CUO414" s="11"/>
      <c r="CUP414" s="37"/>
      <c r="CUQ414" s="162"/>
      <c r="CUR414" s="162"/>
      <c r="CUS414" s="37"/>
      <c r="CUT414" s="12"/>
      <c r="CUU414" s="37"/>
      <c r="CUV414" s="37"/>
      <c r="CUW414" s="11"/>
      <c r="CUX414" s="24"/>
      <c r="CUY414" s="28"/>
      <c r="CUZ414" s="11"/>
      <c r="CVA414" s="12"/>
      <c r="CVB414" s="27"/>
      <c r="CVC414" s="37"/>
      <c r="CVD414" s="37"/>
      <c r="CVE414" s="14"/>
      <c r="CVF414" s="14"/>
      <c r="CVG414" s="11"/>
      <c r="CVH414" s="12"/>
      <c r="CVI414" s="12"/>
      <c r="CVJ414" s="12"/>
      <c r="CVK414" s="11"/>
      <c r="CVL414" s="12"/>
      <c r="CVM414" s="162"/>
      <c r="CVN414" s="37"/>
      <c r="CVO414" s="37"/>
      <c r="CVP414" s="37"/>
      <c r="CVQ414" s="37"/>
      <c r="CVR414" s="37"/>
      <c r="CVS414" s="28"/>
      <c r="CVT414" s="11"/>
      <c r="CVU414" s="11"/>
      <c r="CVV414" s="37"/>
      <c r="CVW414" s="162"/>
      <c r="CVX414" s="162"/>
      <c r="CVY414" s="37"/>
      <c r="CVZ414" s="12"/>
      <c r="CWA414" s="37"/>
      <c r="CWB414" s="37"/>
      <c r="CWC414" s="11"/>
      <c r="CWD414" s="24"/>
      <c r="CWE414" s="28"/>
      <c r="CWF414" s="11"/>
      <c r="CWG414" s="12"/>
      <c r="CWH414" s="27"/>
      <c r="CWI414" s="37"/>
      <c r="CWJ414" s="37"/>
      <c r="CWK414" s="14"/>
      <c r="CWL414" s="14"/>
      <c r="CWM414" s="11"/>
      <c r="CWN414" s="12"/>
      <c r="CWO414" s="12"/>
      <c r="CWP414" s="12"/>
      <c r="CWQ414" s="11"/>
      <c r="CWR414" s="12"/>
      <c r="CWS414" s="162"/>
      <c r="CWT414" s="37"/>
      <c r="CWU414" s="37"/>
      <c r="CWV414" s="37"/>
      <c r="CWW414" s="37"/>
      <c r="CWX414" s="37"/>
      <c r="CWY414" s="28"/>
      <c r="CWZ414" s="11"/>
      <c r="CXA414" s="11"/>
      <c r="CXB414" s="37"/>
      <c r="CXC414" s="162"/>
      <c r="CXD414" s="162"/>
      <c r="CXE414" s="37"/>
      <c r="CXF414" s="12"/>
      <c r="CXG414" s="37"/>
      <c r="CXH414" s="37"/>
      <c r="CXI414" s="11"/>
      <c r="CXJ414" s="24"/>
      <c r="CXK414" s="28"/>
      <c r="CXL414" s="11"/>
      <c r="CXM414" s="12"/>
      <c r="CXN414" s="27"/>
      <c r="CXO414" s="37"/>
      <c r="CXP414" s="37"/>
      <c r="CXQ414" s="14"/>
      <c r="CXR414" s="14"/>
      <c r="CXS414" s="11"/>
      <c r="CXT414" s="12"/>
      <c r="CXU414" s="12"/>
      <c r="CXV414" s="12"/>
      <c r="CXW414" s="11"/>
      <c r="CXX414" s="12"/>
      <c r="CXY414" s="162"/>
      <c r="CXZ414" s="37"/>
      <c r="CYA414" s="37"/>
      <c r="CYB414" s="37"/>
      <c r="CYC414" s="37"/>
      <c r="CYD414" s="37"/>
      <c r="CYE414" s="28"/>
      <c r="CYF414" s="11"/>
      <c r="CYG414" s="11"/>
      <c r="CYH414" s="37"/>
      <c r="CYI414" s="162"/>
      <c r="CYJ414" s="162"/>
      <c r="CYK414" s="37"/>
      <c r="CYL414" s="12"/>
      <c r="CYM414" s="37"/>
      <c r="CYN414" s="37"/>
      <c r="CYO414" s="11"/>
      <c r="CYP414" s="24"/>
      <c r="CYQ414" s="28"/>
      <c r="CYR414" s="11"/>
      <c r="CYS414" s="12"/>
      <c r="CYT414" s="27"/>
      <c r="CYU414" s="37"/>
      <c r="CYV414" s="37"/>
      <c r="CYW414" s="14"/>
      <c r="CYX414" s="14"/>
      <c r="CYY414" s="11"/>
      <c r="CYZ414" s="12"/>
      <c r="CZA414" s="12"/>
      <c r="CZB414" s="12"/>
      <c r="CZC414" s="11"/>
      <c r="CZD414" s="12"/>
      <c r="CZE414" s="162"/>
      <c r="CZF414" s="37"/>
      <c r="CZG414" s="37"/>
      <c r="CZH414" s="37"/>
      <c r="CZI414" s="37"/>
      <c r="CZJ414" s="37"/>
      <c r="CZK414" s="28"/>
      <c r="CZL414" s="11"/>
      <c r="CZM414" s="11"/>
      <c r="CZN414" s="37"/>
      <c r="CZO414" s="162"/>
      <c r="CZP414" s="162"/>
      <c r="CZQ414" s="37"/>
      <c r="CZR414" s="12"/>
      <c r="CZS414" s="37"/>
      <c r="CZT414" s="37"/>
      <c r="CZU414" s="11"/>
      <c r="CZV414" s="24"/>
      <c r="CZW414" s="28"/>
      <c r="CZX414" s="11"/>
      <c r="CZY414" s="12"/>
      <c r="CZZ414" s="27"/>
      <c r="DAA414" s="37"/>
      <c r="DAB414" s="37"/>
      <c r="DAC414" s="14"/>
      <c r="DAD414" s="14"/>
      <c r="DAE414" s="11"/>
      <c r="DAF414" s="12"/>
      <c r="DAG414" s="12"/>
      <c r="DAH414" s="12"/>
      <c r="DAI414" s="11"/>
      <c r="DAJ414" s="12"/>
      <c r="DAK414" s="162"/>
      <c r="DAL414" s="37"/>
      <c r="DAM414" s="37"/>
      <c r="DAN414" s="37"/>
      <c r="DAO414" s="37"/>
      <c r="DAP414" s="37"/>
      <c r="DAQ414" s="28"/>
      <c r="DAR414" s="11"/>
      <c r="DAS414" s="11"/>
      <c r="DAT414" s="37"/>
      <c r="DAU414" s="162"/>
      <c r="DAV414" s="162"/>
      <c r="DAW414" s="37"/>
      <c r="DAX414" s="12"/>
      <c r="DAY414" s="37"/>
      <c r="DAZ414" s="37"/>
      <c r="DBA414" s="11"/>
      <c r="DBB414" s="24"/>
      <c r="DBC414" s="28"/>
      <c r="DBD414" s="11"/>
      <c r="DBE414" s="12"/>
      <c r="DBF414" s="27"/>
      <c r="DBG414" s="37"/>
      <c r="DBH414" s="37"/>
      <c r="DBI414" s="14"/>
      <c r="DBJ414" s="14"/>
      <c r="DBK414" s="11"/>
      <c r="DBL414" s="12"/>
      <c r="DBM414" s="12"/>
      <c r="DBN414" s="12"/>
      <c r="DBO414" s="11"/>
      <c r="DBP414" s="12"/>
      <c r="DBQ414" s="162"/>
      <c r="DBR414" s="37"/>
      <c r="DBS414" s="37"/>
      <c r="DBT414" s="37"/>
      <c r="DBU414" s="37"/>
      <c r="DBV414" s="37"/>
      <c r="DBW414" s="28"/>
      <c r="DBX414" s="11"/>
      <c r="DBY414" s="11"/>
      <c r="DBZ414" s="37"/>
      <c r="DCA414" s="162"/>
      <c r="DCB414" s="162"/>
      <c r="DCC414" s="37"/>
      <c r="DCD414" s="12"/>
      <c r="DCE414" s="37"/>
      <c r="DCF414" s="37"/>
      <c r="DCG414" s="11"/>
      <c r="DCH414" s="24"/>
      <c r="DCI414" s="28"/>
      <c r="DCJ414" s="11"/>
      <c r="DCK414" s="12"/>
      <c r="DCL414" s="27"/>
      <c r="DCM414" s="37"/>
      <c r="DCN414" s="37"/>
      <c r="DCO414" s="14"/>
      <c r="DCP414" s="14"/>
      <c r="DCQ414" s="11"/>
      <c r="DCR414" s="12"/>
      <c r="DCS414" s="12"/>
      <c r="DCT414" s="12"/>
      <c r="DCU414" s="11"/>
      <c r="DCV414" s="12"/>
      <c r="DCW414" s="162"/>
      <c r="DCX414" s="37"/>
      <c r="DCY414" s="37"/>
      <c r="DCZ414" s="37"/>
      <c r="DDA414" s="37"/>
      <c r="DDB414" s="37"/>
      <c r="DDC414" s="28"/>
      <c r="DDD414" s="11"/>
      <c r="DDE414" s="11"/>
      <c r="DDF414" s="37"/>
      <c r="DDG414" s="162"/>
      <c r="DDH414" s="162"/>
      <c r="DDI414" s="37"/>
      <c r="DDJ414" s="12"/>
      <c r="DDK414" s="37"/>
      <c r="DDL414" s="37"/>
      <c r="DDM414" s="11"/>
      <c r="DDN414" s="24"/>
      <c r="DDO414" s="28"/>
      <c r="DDP414" s="11"/>
      <c r="DDQ414" s="12"/>
      <c r="DDR414" s="27"/>
      <c r="DDS414" s="37"/>
      <c r="DDT414" s="37"/>
      <c r="DDU414" s="14"/>
      <c r="DDV414" s="14"/>
      <c r="DDW414" s="11"/>
      <c r="DDX414" s="12"/>
      <c r="DDY414" s="12"/>
      <c r="DDZ414" s="12"/>
      <c r="DEA414" s="11"/>
      <c r="DEB414" s="12"/>
      <c r="DEC414" s="162"/>
      <c r="DED414" s="37"/>
      <c r="DEE414" s="37"/>
      <c r="DEF414" s="37"/>
      <c r="DEG414" s="37"/>
      <c r="DEH414" s="37"/>
      <c r="DEI414" s="28"/>
      <c r="DEJ414" s="11"/>
      <c r="DEK414" s="11"/>
      <c r="DEL414" s="37"/>
      <c r="DEM414" s="162"/>
      <c r="DEN414" s="162"/>
      <c r="DEO414" s="37"/>
      <c r="DEP414" s="12"/>
      <c r="DEQ414" s="37"/>
      <c r="DER414" s="37"/>
      <c r="DES414" s="11"/>
      <c r="DET414" s="24"/>
      <c r="DEU414" s="28"/>
      <c r="DEV414" s="11"/>
      <c r="DEW414" s="12"/>
      <c r="DEX414" s="27"/>
      <c r="DEY414" s="37"/>
      <c r="DEZ414" s="37"/>
      <c r="DFA414" s="14"/>
      <c r="DFB414" s="14"/>
      <c r="DFC414" s="11"/>
      <c r="DFD414" s="12"/>
      <c r="DFE414" s="12"/>
      <c r="DFF414" s="12"/>
      <c r="DFG414" s="11"/>
      <c r="DFH414" s="12"/>
      <c r="DFI414" s="162"/>
      <c r="DFJ414" s="37"/>
      <c r="DFK414" s="37"/>
      <c r="DFL414" s="37"/>
      <c r="DFM414" s="37"/>
      <c r="DFN414" s="37"/>
      <c r="DFO414" s="28"/>
      <c r="DFP414" s="11"/>
      <c r="DFQ414" s="11"/>
      <c r="DFR414" s="37"/>
      <c r="DFS414" s="162"/>
      <c r="DFT414" s="162"/>
      <c r="DFU414" s="37"/>
      <c r="DFV414" s="12"/>
      <c r="DFW414" s="37"/>
      <c r="DFX414" s="37"/>
      <c r="DFY414" s="11"/>
      <c r="DFZ414" s="24"/>
      <c r="DGA414" s="28"/>
      <c r="DGB414" s="11"/>
      <c r="DGC414" s="12"/>
      <c r="DGD414" s="27"/>
      <c r="DGE414" s="37"/>
      <c r="DGF414" s="37"/>
      <c r="DGG414" s="14"/>
      <c r="DGH414" s="14"/>
      <c r="DGI414" s="11"/>
      <c r="DGJ414" s="12"/>
      <c r="DGK414" s="12"/>
      <c r="DGL414" s="12"/>
      <c r="DGM414" s="11"/>
      <c r="DGN414" s="12"/>
      <c r="DGO414" s="162"/>
      <c r="DGP414" s="37"/>
      <c r="DGQ414" s="37"/>
      <c r="DGR414" s="37"/>
      <c r="DGS414" s="37"/>
      <c r="DGT414" s="37"/>
      <c r="DGU414" s="28"/>
      <c r="DGV414" s="11"/>
      <c r="DGW414" s="11"/>
      <c r="DGX414" s="37"/>
      <c r="DGY414" s="162"/>
      <c r="DGZ414" s="162"/>
      <c r="DHA414" s="37"/>
      <c r="DHB414" s="12"/>
      <c r="DHC414" s="37"/>
      <c r="DHD414" s="37"/>
      <c r="DHE414" s="11"/>
      <c r="DHF414" s="24"/>
      <c r="DHG414" s="28"/>
      <c r="DHH414" s="11"/>
      <c r="DHI414" s="12"/>
      <c r="DHJ414" s="27"/>
      <c r="DHK414" s="37"/>
      <c r="DHL414" s="37"/>
      <c r="DHM414" s="14"/>
      <c r="DHN414" s="14"/>
      <c r="DHO414" s="11"/>
      <c r="DHP414" s="12"/>
      <c r="DHQ414" s="12"/>
      <c r="DHR414" s="12"/>
      <c r="DHS414" s="11"/>
      <c r="DHT414" s="12"/>
      <c r="DHU414" s="162"/>
      <c r="DHV414" s="37"/>
      <c r="DHW414" s="37"/>
      <c r="DHX414" s="37"/>
      <c r="DHY414" s="37"/>
      <c r="DHZ414" s="37"/>
      <c r="DIA414" s="28"/>
      <c r="DIB414" s="11"/>
      <c r="DIC414" s="11"/>
      <c r="DID414" s="37"/>
      <c r="DIE414" s="162"/>
      <c r="DIF414" s="162"/>
      <c r="DIG414" s="37"/>
      <c r="DIH414" s="12"/>
      <c r="DII414" s="37"/>
      <c r="DIJ414" s="37"/>
      <c r="DIK414" s="11"/>
      <c r="DIL414" s="24"/>
      <c r="DIM414" s="28"/>
      <c r="DIN414" s="11"/>
      <c r="DIO414" s="12"/>
      <c r="DIP414" s="27"/>
      <c r="DIQ414" s="37"/>
      <c r="DIR414" s="37"/>
      <c r="DIS414" s="14"/>
      <c r="DIT414" s="14"/>
      <c r="DIU414" s="11"/>
      <c r="DIV414" s="12"/>
      <c r="DIW414" s="12"/>
      <c r="DIX414" s="12"/>
      <c r="DIY414" s="11"/>
      <c r="DIZ414" s="12"/>
      <c r="DJA414" s="162"/>
      <c r="DJB414" s="37"/>
      <c r="DJC414" s="37"/>
      <c r="DJD414" s="37"/>
      <c r="DJE414" s="37"/>
      <c r="DJF414" s="37"/>
      <c r="DJG414" s="28"/>
      <c r="DJH414" s="11"/>
      <c r="DJI414" s="11"/>
      <c r="DJJ414" s="37"/>
      <c r="DJK414" s="162"/>
      <c r="DJL414" s="162"/>
      <c r="DJM414" s="37"/>
      <c r="DJN414" s="12"/>
      <c r="DJO414" s="37"/>
      <c r="DJP414" s="37"/>
      <c r="DJQ414" s="11"/>
      <c r="DJR414" s="24"/>
      <c r="DJS414" s="28"/>
      <c r="DJT414" s="11"/>
      <c r="DJU414" s="12"/>
      <c r="DJV414" s="27"/>
      <c r="DJW414" s="37"/>
      <c r="DJX414" s="37"/>
      <c r="DJY414" s="14"/>
      <c r="DJZ414" s="14"/>
      <c r="DKA414" s="11"/>
      <c r="DKB414" s="12"/>
      <c r="DKC414" s="12"/>
      <c r="DKD414" s="12"/>
      <c r="DKE414" s="11"/>
      <c r="DKF414" s="12"/>
      <c r="DKG414" s="162"/>
      <c r="DKH414" s="37"/>
      <c r="DKI414" s="37"/>
      <c r="DKJ414" s="37"/>
      <c r="DKK414" s="37"/>
      <c r="DKL414" s="37"/>
      <c r="DKM414" s="28"/>
      <c r="DKN414" s="11"/>
      <c r="DKO414" s="11"/>
      <c r="DKP414" s="37"/>
      <c r="DKQ414" s="162"/>
      <c r="DKR414" s="162"/>
      <c r="DKS414" s="37"/>
      <c r="DKT414" s="12"/>
      <c r="DKU414" s="37"/>
      <c r="DKV414" s="37"/>
      <c r="DKW414" s="11"/>
      <c r="DKX414" s="24"/>
      <c r="DKY414" s="28"/>
      <c r="DKZ414" s="11"/>
      <c r="DLA414" s="12"/>
      <c r="DLB414" s="27"/>
      <c r="DLC414" s="37"/>
      <c r="DLD414" s="37"/>
      <c r="DLE414" s="14"/>
      <c r="DLF414" s="14"/>
      <c r="DLG414" s="11"/>
      <c r="DLH414" s="12"/>
      <c r="DLI414" s="12"/>
      <c r="DLJ414" s="12"/>
      <c r="DLK414" s="11"/>
      <c r="DLL414" s="12"/>
      <c r="DLM414" s="162"/>
      <c r="DLN414" s="37"/>
      <c r="DLO414" s="37"/>
      <c r="DLP414" s="37"/>
      <c r="DLQ414" s="37"/>
      <c r="DLR414" s="37"/>
      <c r="DLS414" s="28"/>
      <c r="DLT414" s="11"/>
      <c r="DLU414" s="11"/>
      <c r="DLV414" s="37"/>
      <c r="DLW414" s="162"/>
      <c r="DLX414" s="162"/>
      <c r="DLY414" s="37"/>
      <c r="DLZ414" s="12"/>
      <c r="DMA414" s="37"/>
      <c r="DMB414" s="37"/>
      <c r="DMC414" s="11"/>
      <c r="DMD414" s="24"/>
      <c r="DME414" s="28"/>
      <c r="DMF414" s="11"/>
      <c r="DMG414" s="12"/>
      <c r="DMH414" s="27"/>
      <c r="DMI414" s="37"/>
      <c r="DMJ414" s="37"/>
      <c r="DMK414" s="14"/>
      <c r="DML414" s="14"/>
      <c r="DMM414" s="11"/>
      <c r="DMN414" s="12"/>
      <c r="DMO414" s="12"/>
      <c r="DMP414" s="12"/>
      <c r="DMQ414" s="11"/>
      <c r="DMR414" s="12"/>
      <c r="DMS414" s="162"/>
      <c r="DMT414" s="37"/>
      <c r="DMU414" s="37"/>
      <c r="DMV414" s="37"/>
      <c r="DMW414" s="37"/>
      <c r="DMX414" s="37"/>
      <c r="DMY414" s="28"/>
      <c r="DMZ414" s="11"/>
      <c r="DNA414" s="11"/>
      <c r="DNB414" s="37"/>
      <c r="DNC414" s="162"/>
      <c r="DND414" s="162"/>
      <c r="DNE414" s="37"/>
      <c r="DNF414" s="12"/>
      <c r="DNG414" s="37"/>
      <c r="DNH414" s="37"/>
      <c r="DNI414" s="11"/>
      <c r="DNJ414" s="24"/>
      <c r="DNK414" s="28"/>
      <c r="DNL414" s="11"/>
      <c r="DNM414" s="12"/>
      <c r="DNN414" s="27"/>
      <c r="DNO414" s="37"/>
      <c r="DNP414" s="37"/>
      <c r="DNQ414" s="14"/>
      <c r="DNR414" s="14"/>
      <c r="DNS414" s="11"/>
      <c r="DNT414" s="12"/>
      <c r="DNU414" s="12"/>
      <c r="DNV414" s="12"/>
      <c r="DNW414" s="11"/>
      <c r="DNX414" s="12"/>
      <c r="DNY414" s="162"/>
      <c r="DNZ414" s="37"/>
      <c r="DOA414" s="37"/>
      <c r="DOB414" s="37"/>
      <c r="DOC414" s="37"/>
      <c r="DOD414" s="37"/>
      <c r="DOE414" s="28"/>
      <c r="DOF414" s="11"/>
      <c r="DOG414" s="11"/>
      <c r="DOH414" s="37"/>
      <c r="DOI414" s="162"/>
      <c r="DOJ414" s="162"/>
      <c r="DOK414" s="37"/>
      <c r="DOL414" s="12"/>
      <c r="DOM414" s="37"/>
      <c r="DON414" s="37"/>
      <c r="DOO414" s="11"/>
      <c r="DOP414" s="24"/>
      <c r="DOQ414" s="28"/>
      <c r="DOR414" s="11"/>
      <c r="DOS414" s="12"/>
      <c r="DOT414" s="27"/>
      <c r="DOU414" s="37"/>
      <c r="DOV414" s="37"/>
      <c r="DOW414" s="14"/>
      <c r="DOX414" s="14"/>
      <c r="DOY414" s="11"/>
      <c r="DOZ414" s="12"/>
      <c r="DPA414" s="12"/>
      <c r="DPB414" s="12"/>
      <c r="DPC414" s="11"/>
      <c r="DPD414" s="12"/>
      <c r="DPE414" s="162"/>
      <c r="DPF414" s="37"/>
      <c r="DPG414" s="37"/>
      <c r="DPH414" s="37"/>
      <c r="DPI414" s="37"/>
      <c r="DPJ414" s="37"/>
      <c r="DPK414" s="28"/>
      <c r="DPL414" s="11"/>
      <c r="DPM414" s="11"/>
      <c r="DPN414" s="37"/>
      <c r="DPO414" s="162"/>
      <c r="DPP414" s="162"/>
      <c r="DPQ414" s="37"/>
      <c r="DPR414" s="12"/>
      <c r="DPS414" s="37"/>
      <c r="DPT414" s="37"/>
      <c r="DPU414" s="11"/>
      <c r="DPV414" s="24"/>
      <c r="DPW414" s="28"/>
      <c r="DPX414" s="11"/>
      <c r="DPY414" s="12"/>
      <c r="DPZ414" s="27"/>
      <c r="DQA414" s="37"/>
      <c r="DQB414" s="37"/>
      <c r="DQC414" s="14"/>
      <c r="DQD414" s="14"/>
      <c r="DQE414" s="11"/>
      <c r="DQF414" s="12"/>
      <c r="DQG414" s="12"/>
      <c r="DQH414" s="12"/>
      <c r="DQI414" s="11"/>
      <c r="DQJ414" s="12"/>
      <c r="DQK414" s="162"/>
      <c r="DQL414" s="37"/>
      <c r="DQM414" s="37"/>
      <c r="DQN414" s="37"/>
      <c r="DQO414" s="37"/>
      <c r="DQP414" s="37"/>
      <c r="DQQ414" s="28"/>
      <c r="DQR414" s="11"/>
      <c r="DQS414" s="11"/>
      <c r="DQT414" s="37"/>
      <c r="DQU414" s="162"/>
      <c r="DQV414" s="162"/>
      <c r="DQW414" s="37"/>
      <c r="DQX414" s="12"/>
      <c r="DQY414" s="37"/>
      <c r="DQZ414" s="37"/>
      <c r="DRA414" s="11"/>
      <c r="DRB414" s="24"/>
      <c r="DRC414" s="28"/>
      <c r="DRD414" s="11"/>
      <c r="DRE414" s="12"/>
      <c r="DRF414" s="27"/>
      <c r="DRG414" s="37"/>
      <c r="DRH414" s="37"/>
      <c r="DRI414" s="14"/>
      <c r="DRJ414" s="14"/>
      <c r="DRK414" s="11"/>
      <c r="DRL414" s="12"/>
      <c r="DRM414" s="12"/>
      <c r="DRN414" s="12"/>
      <c r="DRO414" s="11"/>
      <c r="DRP414" s="12"/>
      <c r="DRQ414" s="162"/>
      <c r="DRR414" s="37"/>
      <c r="DRS414" s="37"/>
      <c r="DRT414" s="37"/>
      <c r="DRU414" s="37"/>
      <c r="DRV414" s="37"/>
      <c r="DRW414" s="28"/>
      <c r="DRX414" s="11"/>
      <c r="DRY414" s="11"/>
      <c r="DRZ414" s="37"/>
      <c r="DSA414" s="162"/>
      <c r="DSB414" s="162"/>
      <c r="DSC414" s="37"/>
      <c r="DSD414" s="12"/>
      <c r="DSE414" s="37"/>
      <c r="DSF414" s="37"/>
      <c r="DSG414" s="11"/>
      <c r="DSH414" s="24"/>
      <c r="DSI414" s="28"/>
      <c r="DSJ414" s="11"/>
      <c r="DSK414" s="12"/>
      <c r="DSL414" s="27"/>
      <c r="DSM414" s="37"/>
      <c r="DSN414" s="37"/>
      <c r="DSO414" s="14"/>
      <c r="DSP414" s="14"/>
      <c r="DSQ414" s="11"/>
      <c r="DSR414" s="12"/>
      <c r="DSS414" s="12"/>
      <c r="DST414" s="12"/>
      <c r="DSU414" s="11"/>
      <c r="DSV414" s="12"/>
      <c r="DSW414" s="162"/>
      <c r="DSX414" s="37"/>
      <c r="DSY414" s="37"/>
      <c r="DSZ414" s="37"/>
      <c r="DTA414" s="37"/>
      <c r="DTB414" s="37"/>
      <c r="DTC414" s="28"/>
      <c r="DTD414" s="11"/>
      <c r="DTE414" s="11"/>
      <c r="DTF414" s="37"/>
      <c r="DTG414" s="162"/>
      <c r="DTH414" s="162"/>
      <c r="DTI414" s="37"/>
      <c r="DTJ414" s="12"/>
      <c r="DTK414" s="37"/>
      <c r="DTL414" s="37"/>
      <c r="DTM414" s="11"/>
      <c r="DTN414" s="24"/>
      <c r="DTO414" s="28"/>
      <c r="DTP414" s="11"/>
      <c r="DTQ414" s="12"/>
      <c r="DTR414" s="27"/>
      <c r="DTS414" s="37"/>
      <c r="DTT414" s="37"/>
      <c r="DTU414" s="14"/>
      <c r="DTV414" s="14"/>
      <c r="DTW414" s="11"/>
      <c r="DTX414" s="12"/>
      <c r="DTY414" s="12"/>
      <c r="DTZ414" s="12"/>
      <c r="DUA414" s="11"/>
      <c r="DUB414" s="12"/>
      <c r="DUC414" s="162"/>
      <c r="DUD414" s="37"/>
      <c r="DUE414" s="37"/>
      <c r="DUF414" s="37"/>
      <c r="DUG414" s="37"/>
      <c r="DUH414" s="37"/>
      <c r="DUI414" s="28"/>
      <c r="DUJ414" s="11"/>
      <c r="DUK414" s="11"/>
      <c r="DUL414" s="37"/>
      <c r="DUM414" s="162"/>
      <c r="DUN414" s="162"/>
      <c r="DUO414" s="37"/>
      <c r="DUP414" s="12"/>
      <c r="DUQ414" s="37"/>
      <c r="DUR414" s="37"/>
      <c r="DUS414" s="11"/>
      <c r="DUT414" s="24"/>
      <c r="DUU414" s="28"/>
      <c r="DUV414" s="11"/>
      <c r="DUW414" s="12"/>
      <c r="DUX414" s="27"/>
      <c r="DUY414" s="37"/>
      <c r="DUZ414" s="37"/>
      <c r="DVA414" s="14"/>
      <c r="DVB414" s="14"/>
      <c r="DVC414" s="11"/>
      <c r="DVD414" s="12"/>
      <c r="DVE414" s="12"/>
      <c r="DVF414" s="12"/>
      <c r="DVG414" s="11"/>
      <c r="DVH414" s="12"/>
      <c r="DVI414" s="162"/>
      <c r="DVJ414" s="37"/>
      <c r="DVK414" s="37"/>
      <c r="DVL414" s="37"/>
      <c r="DVM414" s="37"/>
      <c r="DVN414" s="37"/>
      <c r="DVO414" s="28"/>
      <c r="DVP414" s="11"/>
      <c r="DVQ414" s="11"/>
      <c r="DVR414" s="37"/>
      <c r="DVS414" s="162"/>
      <c r="DVT414" s="162"/>
      <c r="DVU414" s="37"/>
      <c r="DVV414" s="12"/>
      <c r="DVW414" s="37"/>
      <c r="DVX414" s="37"/>
      <c r="DVY414" s="11"/>
      <c r="DVZ414" s="24"/>
      <c r="DWA414" s="28"/>
      <c r="DWB414" s="11"/>
      <c r="DWC414" s="12"/>
      <c r="DWD414" s="27"/>
      <c r="DWE414" s="37"/>
      <c r="DWF414" s="37"/>
      <c r="DWG414" s="14"/>
      <c r="DWH414" s="14"/>
      <c r="DWI414" s="11"/>
      <c r="DWJ414" s="12"/>
      <c r="DWK414" s="12"/>
      <c r="DWL414" s="12"/>
      <c r="DWM414" s="11"/>
      <c r="DWN414" s="12"/>
      <c r="DWO414" s="162"/>
      <c r="DWP414" s="37"/>
      <c r="DWQ414" s="37"/>
      <c r="DWR414" s="37"/>
      <c r="DWS414" s="37"/>
      <c r="DWT414" s="37"/>
      <c r="DWU414" s="28"/>
      <c r="DWV414" s="11"/>
      <c r="DWW414" s="11"/>
      <c r="DWX414" s="37"/>
      <c r="DWY414" s="162"/>
      <c r="DWZ414" s="162"/>
      <c r="DXA414" s="37"/>
      <c r="DXB414" s="12"/>
      <c r="DXC414" s="37"/>
      <c r="DXD414" s="37"/>
      <c r="DXE414" s="11"/>
      <c r="DXF414" s="24"/>
      <c r="DXG414" s="28"/>
      <c r="DXH414" s="11"/>
      <c r="DXI414" s="12"/>
      <c r="DXJ414" s="27"/>
      <c r="DXK414" s="37"/>
      <c r="DXL414" s="37"/>
      <c r="DXM414" s="14"/>
      <c r="DXN414" s="14"/>
      <c r="DXO414" s="11"/>
      <c r="DXP414" s="12"/>
      <c r="DXQ414" s="12"/>
      <c r="DXR414" s="12"/>
      <c r="DXS414" s="11"/>
      <c r="DXT414" s="12"/>
      <c r="DXU414" s="162"/>
      <c r="DXV414" s="37"/>
      <c r="DXW414" s="37"/>
      <c r="DXX414" s="37"/>
      <c r="DXY414" s="37"/>
      <c r="DXZ414" s="37"/>
      <c r="DYA414" s="28"/>
      <c r="DYB414" s="11"/>
      <c r="DYC414" s="11"/>
      <c r="DYD414" s="37"/>
      <c r="DYE414" s="162"/>
      <c r="DYF414" s="162"/>
      <c r="DYG414" s="37"/>
      <c r="DYH414" s="12"/>
      <c r="DYI414" s="37"/>
      <c r="DYJ414" s="37"/>
      <c r="DYK414" s="11"/>
      <c r="DYL414" s="24"/>
      <c r="DYM414" s="28"/>
      <c r="DYN414" s="11"/>
      <c r="DYO414" s="12"/>
      <c r="DYP414" s="27"/>
      <c r="DYQ414" s="37"/>
      <c r="DYR414" s="37"/>
      <c r="DYS414" s="14"/>
      <c r="DYT414" s="14"/>
      <c r="DYU414" s="11"/>
      <c r="DYV414" s="12"/>
      <c r="DYW414" s="12"/>
      <c r="DYX414" s="12"/>
      <c r="DYY414" s="11"/>
      <c r="DYZ414" s="12"/>
      <c r="DZA414" s="162"/>
      <c r="DZB414" s="37"/>
      <c r="DZC414" s="37"/>
      <c r="DZD414" s="37"/>
      <c r="DZE414" s="37"/>
      <c r="DZF414" s="37"/>
      <c r="DZG414" s="28"/>
      <c r="DZH414" s="11"/>
      <c r="DZI414" s="11"/>
      <c r="DZJ414" s="37"/>
      <c r="DZK414" s="162"/>
      <c r="DZL414" s="162"/>
      <c r="DZM414" s="37"/>
      <c r="DZN414" s="12"/>
      <c r="DZO414" s="37"/>
      <c r="DZP414" s="37"/>
      <c r="DZQ414" s="11"/>
      <c r="DZR414" s="24"/>
      <c r="DZS414" s="28"/>
      <c r="DZT414" s="11"/>
      <c r="DZU414" s="12"/>
      <c r="DZV414" s="27"/>
      <c r="DZW414" s="37"/>
      <c r="DZX414" s="37"/>
      <c r="DZY414" s="14"/>
      <c r="DZZ414" s="14"/>
      <c r="EAA414" s="11"/>
      <c r="EAB414" s="12"/>
      <c r="EAC414" s="12"/>
      <c r="EAD414" s="12"/>
      <c r="EAE414" s="11"/>
      <c r="EAF414" s="12"/>
      <c r="EAG414" s="162"/>
      <c r="EAH414" s="37"/>
      <c r="EAI414" s="37"/>
      <c r="EAJ414" s="37"/>
      <c r="EAK414" s="37"/>
      <c r="EAL414" s="37"/>
      <c r="EAM414" s="28"/>
      <c r="EAN414" s="11"/>
      <c r="EAO414" s="11"/>
      <c r="EAP414" s="37"/>
      <c r="EAQ414" s="162"/>
      <c r="EAR414" s="162"/>
      <c r="EAS414" s="37"/>
      <c r="EAT414" s="12"/>
      <c r="EAU414" s="37"/>
      <c r="EAV414" s="37"/>
      <c r="EAW414" s="11"/>
      <c r="EAX414" s="24"/>
      <c r="EAY414" s="28"/>
      <c r="EAZ414" s="11"/>
      <c r="EBA414" s="12"/>
      <c r="EBB414" s="27"/>
      <c r="EBC414" s="37"/>
      <c r="EBD414" s="37"/>
      <c r="EBE414" s="14"/>
      <c r="EBF414" s="14"/>
      <c r="EBG414" s="11"/>
      <c r="EBH414" s="12"/>
      <c r="EBI414" s="12"/>
      <c r="EBJ414" s="12"/>
      <c r="EBK414" s="11"/>
      <c r="EBL414" s="12"/>
      <c r="EBM414" s="162"/>
      <c r="EBN414" s="37"/>
      <c r="EBO414" s="37"/>
      <c r="EBP414" s="37"/>
      <c r="EBQ414" s="37"/>
      <c r="EBR414" s="37"/>
      <c r="EBS414" s="28"/>
      <c r="EBT414" s="11"/>
      <c r="EBU414" s="11"/>
      <c r="EBV414" s="37"/>
      <c r="EBW414" s="162"/>
      <c r="EBX414" s="162"/>
      <c r="EBY414" s="37"/>
      <c r="EBZ414" s="12"/>
      <c r="ECA414" s="37"/>
      <c r="ECB414" s="37"/>
      <c r="ECC414" s="11"/>
      <c r="ECD414" s="24"/>
      <c r="ECE414" s="28"/>
      <c r="ECF414" s="11"/>
      <c r="ECG414" s="12"/>
      <c r="ECH414" s="27"/>
      <c r="ECI414" s="37"/>
      <c r="ECJ414" s="37"/>
      <c r="ECK414" s="14"/>
      <c r="ECL414" s="14"/>
      <c r="ECM414" s="11"/>
      <c r="ECN414" s="12"/>
      <c r="ECO414" s="12"/>
      <c r="ECP414" s="12"/>
      <c r="ECQ414" s="11"/>
      <c r="ECR414" s="12"/>
      <c r="ECS414" s="162"/>
      <c r="ECT414" s="37"/>
      <c r="ECU414" s="37"/>
      <c r="ECV414" s="37"/>
      <c r="ECW414" s="37"/>
      <c r="ECX414" s="37"/>
      <c r="ECY414" s="28"/>
      <c r="ECZ414" s="11"/>
      <c r="EDA414" s="11"/>
      <c r="EDB414" s="37"/>
      <c r="EDC414" s="162"/>
      <c r="EDD414" s="162"/>
      <c r="EDE414" s="37"/>
      <c r="EDF414" s="12"/>
      <c r="EDG414" s="37"/>
      <c r="EDH414" s="37"/>
      <c r="EDI414" s="11"/>
      <c r="EDJ414" s="24"/>
      <c r="EDK414" s="28"/>
      <c r="EDL414" s="11"/>
      <c r="EDM414" s="12"/>
      <c r="EDN414" s="27"/>
      <c r="EDO414" s="37"/>
      <c r="EDP414" s="37"/>
      <c r="EDQ414" s="14"/>
      <c r="EDR414" s="14"/>
      <c r="EDS414" s="11"/>
      <c r="EDT414" s="12"/>
      <c r="EDU414" s="12"/>
      <c r="EDV414" s="12"/>
      <c r="EDW414" s="11"/>
      <c r="EDX414" s="12"/>
      <c r="EDY414" s="162"/>
      <c r="EDZ414" s="37"/>
      <c r="EEA414" s="37"/>
      <c r="EEB414" s="37"/>
      <c r="EEC414" s="37"/>
      <c r="EED414" s="37"/>
      <c r="EEE414" s="28"/>
      <c r="EEF414" s="11"/>
      <c r="EEG414" s="11"/>
      <c r="EEH414" s="37"/>
      <c r="EEI414" s="162"/>
      <c r="EEJ414" s="162"/>
      <c r="EEK414" s="37"/>
      <c r="EEL414" s="12"/>
      <c r="EEM414" s="37"/>
      <c r="EEN414" s="37"/>
      <c r="EEO414" s="11"/>
      <c r="EEP414" s="24"/>
      <c r="EEQ414" s="28"/>
      <c r="EER414" s="11"/>
      <c r="EES414" s="12"/>
      <c r="EET414" s="27"/>
      <c r="EEU414" s="37"/>
      <c r="EEV414" s="37"/>
      <c r="EEW414" s="14"/>
      <c r="EEX414" s="14"/>
      <c r="EEY414" s="11"/>
      <c r="EEZ414" s="12"/>
      <c r="EFA414" s="12"/>
      <c r="EFB414" s="12"/>
      <c r="EFC414" s="11"/>
      <c r="EFD414" s="12"/>
      <c r="EFE414" s="162"/>
      <c r="EFF414" s="37"/>
      <c r="EFG414" s="37"/>
      <c r="EFH414" s="37"/>
      <c r="EFI414" s="37"/>
      <c r="EFJ414" s="37"/>
      <c r="EFK414" s="28"/>
      <c r="EFL414" s="11"/>
      <c r="EFM414" s="11"/>
      <c r="EFN414" s="37"/>
      <c r="EFO414" s="162"/>
      <c r="EFP414" s="162"/>
      <c r="EFQ414" s="37"/>
      <c r="EFR414" s="12"/>
      <c r="EFS414" s="37"/>
      <c r="EFT414" s="37"/>
      <c r="EFU414" s="11"/>
      <c r="EFV414" s="24"/>
      <c r="EFW414" s="28"/>
      <c r="EFX414" s="11"/>
      <c r="EFY414" s="12"/>
      <c r="EFZ414" s="27"/>
      <c r="EGA414" s="37"/>
      <c r="EGB414" s="37"/>
      <c r="EGC414" s="14"/>
      <c r="EGD414" s="14"/>
      <c r="EGE414" s="11"/>
      <c r="EGF414" s="12"/>
      <c r="EGG414" s="12"/>
      <c r="EGH414" s="12"/>
      <c r="EGI414" s="11"/>
      <c r="EGJ414" s="12"/>
      <c r="EGK414" s="162"/>
      <c r="EGL414" s="37"/>
      <c r="EGM414" s="37"/>
      <c r="EGN414" s="37"/>
      <c r="EGO414" s="37"/>
      <c r="EGP414" s="37"/>
      <c r="EGQ414" s="28"/>
      <c r="EGR414" s="11"/>
      <c r="EGS414" s="11"/>
      <c r="EGT414" s="37"/>
      <c r="EGU414" s="162"/>
      <c r="EGV414" s="162"/>
      <c r="EGW414" s="37"/>
      <c r="EGX414" s="12"/>
      <c r="EGY414" s="37"/>
      <c r="EGZ414" s="37"/>
      <c r="EHA414" s="11"/>
      <c r="EHB414" s="24"/>
      <c r="EHC414" s="28"/>
      <c r="EHD414" s="11"/>
      <c r="EHE414" s="12"/>
      <c r="EHF414" s="27"/>
      <c r="EHG414" s="37"/>
      <c r="EHH414" s="37"/>
      <c r="EHI414" s="14"/>
      <c r="EHJ414" s="14"/>
      <c r="EHK414" s="11"/>
      <c r="EHL414" s="12"/>
      <c r="EHM414" s="12"/>
      <c r="EHN414" s="12"/>
      <c r="EHO414" s="11"/>
      <c r="EHP414" s="12"/>
      <c r="EHQ414" s="162"/>
      <c r="EHR414" s="37"/>
      <c r="EHS414" s="37"/>
      <c r="EHT414" s="37"/>
      <c r="EHU414" s="37"/>
      <c r="EHV414" s="37"/>
      <c r="EHW414" s="28"/>
      <c r="EHX414" s="11"/>
      <c r="EHY414" s="11"/>
      <c r="EHZ414" s="37"/>
      <c r="EIA414" s="162"/>
      <c r="EIB414" s="162"/>
      <c r="EIC414" s="37"/>
      <c r="EID414" s="12"/>
      <c r="EIE414" s="37"/>
      <c r="EIF414" s="37"/>
      <c r="EIG414" s="11"/>
      <c r="EIH414" s="24"/>
      <c r="EII414" s="28"/>
      <c r="EIJ414" s="11"/>
      <c r="EIK414" s="12"/>
      <c r="EIL414" s="27"/>
      <c r="EIM414" s="37"/>
      <c r="EIN414" s="37"/>
      <c r="EIO414" s="14"/>
      <c r="EIP414" s="14"/>
      <c r="EIQ414" s="11"/>
      <c r="EIR414" s="12"/>
      <c r="EIS414" s="12"/>
      <c r="EIT414" s="12"/>
      <c r="EIU414" s="11"/>
      <c r="EIV414" s="12"/>
      <c r="EIW414" s="162"/>
      <c r="EIX414" s="37"/>
      <c r="EIY414" s="37"/>
      <c r="EIZ414" s="37"/>
      <c r="EJA414" s="37"/>
      <c r="EJB414" s="37"/>
      <c r="EJC414" s="28"/>
      <c r="EJD414" s="11"/>
      <c r="EJE414" s="11"/>
      <c r="EJF414" s="37"/>
      <c r="EJG414" s="162"/>
      <c r="EJH414" s="162"/>
      <c r="EJI414" s="37"/>
      <c r="EJJ414" s="12"/>
      <c r="EJK414" s="37"/>
      <c r="EJL414" s="37"/>
      <c r="EJM414" s="11"/>
      <c r="EJN414" s="24"/>
      <c r="EJO414" s="28"/>
      <c r="EJP414" s="11"/>
      <c r="EJQ414" s="12"/>
      <c r="EJR414" s="27"/>
      <c r="EJS414" s="37"/>
      <c r="EJT414" s="37"/>
      <c r="EJU414" s="14"/>
      <c r="EJV414" s="14"/>
      <c r="EJW414" s="11"/>
      <c r="EJX414" s="12"/>
      <c r="EJY414" s="12"/>
      <c r="EJZ414" s="12"/>
      <c r="EKA414" s="11"/>
      <c r="EKB414" s="12"/>
      <c r="EKC414" s="162"/>
      <c r="EKD414" s="37"/>
      <c r="EKE414" s="37"/>
      <c r="EKF414" s="37"/>
      <c r="EKG414" s="37"/>
      <c r="EKH414" s="37"/>
      <c r="EKI414" s="28"/>
      <c r="EKJ414" s="11"/>
      <c r="EKK414" s="11"/>
      <c r="EKL414" s="37"/>
      <c r="EKM414" s="162"/>
      <c r="EKN414" s="162"/>
      <c r="EKO414" s="37"/>
      <c r="EKP414" s="12"/>
      <c r="EKQ414" s="37"/>
      <c r="EKR414" s="37"/>
      <c r="EKS414" s="11"/>
      <c r="EKT414" s="24"/>
      <c r="EKU414" s="28"/>
      <c r="EKV414" s="11"/>
      <c r="EKW414" s="12"/>
      <c r="EKX414" s="27"/>
      <c r="EKY414" s="37"/>
      <c r="EKZ414" s="37"/>
      <c r="ELA414" s="14"/>
      <c r="ELB414" s="14"/>
      <c r="ELC414" s="11"/>
      <c r="ELD414" s="12"/>
      <c r="ELE414" s="12"/>
      <c r="ELF414" s="12"/>
      <c r="ELG414" s="11"/>
      <c r="ELH414" s="12"/>
      <c r="ELI414" s="162"/>
      <c r="ELJ414" s="37"/>
      <c r="ELK414" s="37"/>
      <c r="ELL414" s="37"/>
      <c r="ELM414" s="37"/>
      <c r="ELN414" s="37"/>
      <c r="ELO414" s="28"/>
      <c r="ELP414" s="11"/>
      <c r="ELQ414" s="11"/>
      <c r="ELR414" s="37"/>
      <c r="ELS414" s="162"/>
      <c r="ELT414" s="162"/>
      <c r="ELU414" s="37"/>
      <c r="ELV414" s="12"/>
      <c r="ELW414" s="37"/>
      <c r="ELX414" s="37"/>
      <c r="ELY414" s="11"/>
      <c r="ELZ414" s="24"/>
      <c r="EMA414" s="28"/>
      <c r="EMB414" s="11"/>
      <c r="EMC414" s="12"/>
      <c r="EMD414" s="27"/>
      <c r="EME414" s="37"/>
      <c r="EMF414" s="37"/>
      <c r="EMG414" s="14"/>
      <c r="EMH414" s="14"/>
      <c r="EMI414" s="11"/>
      <c r="EMJ414" s="12"/>
      <c r="EMK414" s="12"/>
      <c r="EML414" s="12"/>
      <c r="EMM414" s="11"/>
      <c r="EMN414" s="12"/>
      <c r="EMO414" s="162"/>
      <c r="EMP414" s="37"/>
      <c r="EMQ414" s="37"/>
      <c r="EMR414" s="37"/>
      <c r="EMS414" s="37"/>
      <c r="EMT414" s="37"/>
      <c r="EMU414" s="28"/>
      <c r="EMV414" s="11"/>
      <c r="EMW414" s="11"/>
      <c r="EMX414" s="37"/>
      <c r="EMY414" s="162"/>
      <c r="EMZ414" s="162"/>
      <c r="ENA414" s="37"/>
      <c r="ENB414" s="12"/>
      <c r="ENC414" s="37"/>
      <c r="END414" s="37"/>
      <c r="ENE414" s="11"/>
      <c r="ENF414" s="24"/>
      <c r="ENG414" s="28"/>
      <c r="ENH414" s="11"/>
      <c r="ENI414" s="12"/>
      <c r="ENJ414" s="27"/>
      <c r="ENK414" s="37"/>
      <c r="ENL414" s="37"/>
      <c r="ENM414" s="14"/>
      <c r="ENN414" s="14"/>
      <c r="ENO414" s="11"/>
      <c r="ENP414" s="12"/>
      <c r="ENQ414" s="12"/>
      <c r="ENR414" s="12"/>
      <c r="ENS414" s="11"/>
      <c r="ENT414" s="12"/>
      <c r="ENU414" s="162"/>
      <c r="ENV414" s="37"/>
      <c r="ENW414" s="37"/>
      <c r="ENX414" s="37"/>
      <c r="ENY414" s="37"/>
      <c r="ENZ414" s="37"/>
      <c r="EOA414" s="28"/>
      <c r="EOB414" s="11"/>
      <c r="EOC414" s="11"/>
      <c r="EOD414" s="37"/>
      <c r="EOE414" s="162"/>
      <c r="EOF414" s="162"/>
      <c r="EOG414" s="37"/>
      <c r="EOH414" s="12"/>
      <c r="EOI414" s="37"/>
      <c r="EOJ414" s="37"/>
      <c r="EOK414" s="11"/>
      <c r="EOL414" s="24"/>
      <c r="EOM414" s="28"/>
      <c r="EON414" s="11"/>
      <c r="EOO414" s="12"/>
      <c r="EOP414" s="27"/>
      <c r="EOQ414" s="37"/>
      <c r="EOR414" s="37"/>
      <c r="EOS414" s="14"/>
      <c r="EOT414" s="14"/>
      <c r="EOU414" s="11"/>
      <c r="EOV414" s="12"/>
      <c r="EOW414" s="12"/>
      <c r="EOX414" s="12"/>
      <c r="EOY414" s="11"/>
      <c r="EOZ414" s="12"/>
      <c r="EPA414" s="162"/>
      <c r="EPB414" s="37"/>
      <c r="EPC414" s="37"/>
      <c r="EPD414" s="37"/>
      <c r="EPE414" s="37"/>
      <c r="EPF414" s="37"/>
      <c r="EPG414" s="28"/>
      <c r="EPH414" s="11"/>
      <c r="EPI414" s="11"/>
      <c r="EPJ414" s="37"/>
      <c r="EPK414" s="162"/>
      <c r="EPL414" s="162"/>
      <c r="EPM414" s="37"/>
      <c r="EPN414" s="12"/>
      <c r="EPO414" s="37"/>
      <c r="EPP414" s="37"/>
      <c r="EPQ414" s="11"/>
      <c r="EPR414" s="24"/>
      <c r="EPS414" s="28"/>
      <c r="EPT414" s="11"/>
      <c r="EPU414" s="12"/>
      <c r="EPV414" s="27"/>
      <c r="EPW414" s="37"/>
      <c r="EPX414" s="37"/>
      <c r="EPY414" s="14"/>
      <c r="EPZ414" s="14"/>
      <c r="EQA414" s="11"/>
      <c r="EQB414" s="12"/>
      <c r="EQC414" s="12"/>
      <c r="EQD414" s="12"/>
      <c r="EQE414" s="11"/>
      <c r="EQF414" s="12"/>
      <c r="EQG414" s="162"/>
      <c r="EQH414" s="37"/>
      <c r="EQI414" s="37"/>
      <c r="EQJ414" s="37"/>
      <c r="EQK414" s="37"/>
      <c r="EQL414" s="37"/>
      <c r="EQM414" s="28"/>
      <c r="EQN414" s="11"/>
      <c r="EQO414" s="11"/>
      <c r="EQP414" s="37"/>
      <c r="EQQ414" s="162"/>
      <c r="EQR414" s="162"/>
      <c r="EQS414" s="37"/>
      <c r="EQT414" s="12"/>
      <c r="EQU414" s="37"/>
      <c r="EQV414" s="37"/>
      <c r="EQW414" s="11"/>
      <c r="EQX414" s="24"/>
      <c r="EQY414" s="28"/>
      <c r="EQZ414" s="11"/>
      <c r="ERA414" s="12"/>
      <c r="ERB414" s="27"/>
      <c r="ERC414" s="37"/>
      <c r="ERD414" s="37"/>
      <c r="ERE414" s="14"/>
      <c r="ERF414" s="14"/>
      <c r="ERG414" s="11"/>
      <c r="ERH414" s="12"/>
      <c r="ERI414" s="12"/>
      <c r="ERJ414" s="12"/>
      <c r="ERK414" s="11"/>
      <c r="ERL414" s="12"/>
      <c r="ERM414" s="162"/>
      <c r="ERN414" s="37"/>
      <c r="ERO414" s="37"/>
      <c r="ERP414" s="37"/>
      <c r="ERQ414" s="37"/>
      <c r="ERR414" s="37"/>
      <c r="ERS414" s="28"/>
      <c r="ERT414" s="11"/>
      <c r="ERU414" s="11"/>
      <c r="ERV414" s="37"/>
      <c r="ERW414" s="162"/>
      <c r="ERX414" s="162"/>
      <c r="ERY414" s="37"/>
      <c r="ERZ414" s="12"/>
      <c r="ESA414" s="37"/>
      <c r="ESB414" s="37"/>
      <c r="ESC414" s="11"/>
      <c r="ESD414" s="24"/>
      <c r="ESE414" s="28"/>
      <c r="ESF414" s="11"/>
      <c r="ESG414" s="12"/>
      <c r="ESH414" s="27"/>
      <c r="ESI414" s="37"/>
      <c r="ESJ414" s="37"/>
      <c r="ESK414" s="14"/>
      <c r="ESL414" s="14"/>
      <c r="ESM414" s="11"/>
      <c r="ESN414" s="12"/>
      <c r="ESO414" s="12"/>
      <c r="ESP414" s="12"/>
      <c r="ESQ414" s="11"/>
      <c r="ESR414" s="12"/>
      <c r="ESS414" s="162"/>
      <c r="EST414" s="37"/>
      <c r="ESU414" s="37"/>
      <c r="ESV414" s="37"/>
      <c r="ESW414" s="37"/>
      <c r="ESX414" s="37"/>
      <c r="ESY414" s="28"/>
      <c r="ESZ414" s="11"/>
      <c r="ETA414" s="11"/>
      <c r="ETB414" s="37"/>
      <c r="ETC414" s="162"/>
      <c r="ETD414" s="162"/>
      <c r="ETE414" s="37"/>
      <c r="ETF414" s="12"/>
      <c r="ETG414" s="37"/>
      <c r="ETH414" s="37"/>
      <c r="ETI414" s="11"/>
      <c r="ETJ414" s="24"/>
      <c r="ETK414" s="28"/>
      <c r="ETL414" s="11"/>
      <c r="ETM414" s="12"/>
      <c r="ETN414" s="27"/>
      <c r="ETO414" s="37"/>
      <c r="ETP414" s="37"/>
      <c r="ETQ414" s="14"/>
      <c r="ETR414" s="14"/>
      <c r="ETS414" s="11"/>
      <c r="ETT414" s="12"/>
      <c r="ETU414" s="12"/>
      <c r="ETV414" s="12"/>
      <c r="ETW414" s="11"/>
      <c r="ETX414" s="12"/>
      <c r="ETY414" s="162"/>
      <c r="ETZ414" s="37"/>
      <c r="EUA414" s="37"/>
      <c r="EUB414" s="37"/>
      <c r="EUC414" s="37"/>
      <c r="EUD414" s="37"/>
      <c r="EUE414" s="28"/>
      <c r="EUF414" s="11"/>
      <c r="EUG414" s="11"/>
      <c r="EUH414" s="37"/>
      <c r="EUI414" s="162"/>
      <c r="EUJ414" s="162"/>
      <c r="EUK414" s="37"/>
      <c r="EUL414" s="12"/>
      <c r="EUM414" s="37"/>
      <c r="EUN414" s="37"/>
      <c r="EUO414" s="11"/>
      <c r="EUP414" s="24"/>
      <c r="EUQ414" s="28"/>
      <c r="EUR414" s="11"/>
      <c r="EUS414" s="12"/>
      <c r="EUT414" s="27"/>
      <c r="EUU414" s="37"/>
      <c r="EUV414" s="37"/>
      <c r="EUW414" s="14"/>
      <c r="EUX414" s="14"/>
      <c r="EUY414" s="11"/>
      <c r="EUZ414" s="12"/>
      <c r="EVA414" s="12"/>
      <c r="EVB414" s="12"/>
      <c r="EVC414" s="11"/>
      <c r="EVD414" s="12"/>
      <c r="EVE414" s="162"/>
      <c r="EVF414" s="37"/>
      <c r="EVG414" s="37"/>
      <c r="EVH414" s="37"/>
      <c r="EVI414" s="37"/>
      <c r="EVJ414" s="37"/>
      <c r="EVK414" s="28"/>
      <c r="EVL414" s="11"/>
      <c r="EVM414" s="11"/>
      <c r="EVN414" s="37"/>
      <c r="EVO414" s="162"/>
      <c r="EVP414" s="162"/>
      <c r="EVQ414" s="37"/>
      <c r="EVR414" s="12"/>
      <c r="EVS414" s="37"/>
      <c r="EVT414" s="37"/>
      <c r="EVU414" s="11"/>
      <c r="EVV414" s="24"/>
      <c r="EVW414" s="28"/>
      <c r="EVX414" s="11"/>
      <c r="EVY414" s="12"/>
      <c r="EVZ414" s="27"/>
      <c r="EWA414" s="37"/>
      <c r="EWB414" s="37"/>
      <c r="EWC414" s="14"/>
      <c r="EWD414" s="14"/>
      <c r="EWE414" s="11"/>
      <c r="EWF414" s="12"/>
      <c r="EWG414" s="12"/>
      <c r="EWH414" s="12"/>
      <c r="EWI414" s="11"/>
      <c r="EWJ414" s="12"/>
      <c r="EWK414" s="162"/>
      <c r="EWL414" s="37"/>
      <c r="EWM414" s="37"/>
      <c r="EWN414" s="37"/>
      <c r="EWO414" s="37"/>
      <c r="EWP414" s="37"/>
      <c r="EWQ414" s="28"/>
      <c r="EWR414" s="11"/>
      <c r="EWS414" s="11"/>
      <c r="EWT414" s="37"/>
      <c r="EWU414" s="162"/>
      <c r="EWV414" s="162"/>
      <c r="EWW414" s="37"/>
      <c r="EWX414" s="12"/>
      <c r="EWY414" s="37"/>
      <c r="EWZ414" s="37"/>
      <c r="EXA414" s="11"/>
      <c r="EXB414" s="24"/>
      <c r="EXC414" s="28"/>
      <c r="EXD414" s="11"/>
      <c r="EXE414" s="12"/>
      <c r="EXF414" s="27"/>
      <c r="EXG414" s="37"/>
      <c r="EXH414" s="37"/>
      <c r="EXI414" s="14"/>
      <c r="EXJ414" s="14"/>
      <c r="EXK414" s="11"/>
      <c r="EXL414" s="12"/>
      <c r="EXM414" s="12"/>
      <c r="EXN414" s="12"/>
      <c r="EXO414" s="11"/>
      <c r="EXP414" s="12"/>
      <c r="EXQ414" s="162"/>
      <c r="EXR414" s="37"/>
      <c r="EXS414" s="37"/>
      <c r="EXT414" s="37"/>
      <c r="EXU414" s="37"/>
      <c r="EXV414" s="37"/>
      <c r="EXW414" s="28"/>
      <c r="EXX414" s="11"/>
      <c r="EXY414" s="11"/>
      <c r="EXZ414" s="37"/>
      <c r="EYA414" s="162"/>
      <c r="EYB414" s="162"/>
      <c r="EYC414" s="37"/>
      <c r="EYD414" s="12"/>
      <c r="EYE414" s="37"/>
      <c r="EYF414" s="37"/>
      <c r="EYG414" s="11"/>
      <c r="EYH414" s="24"/>
      <c r="EYI414" s="28"/>
      <c r="EYJ414" s="11"/>
      <c r="EYK414" s="12"/>
      <c r="EYL414" s="27"/>
      <c r="EYM414" s="37"/>
      <c r="EYN414" s="37"/>
      <c r="EYO414" s="14"/>
      <c r="EYP414" s="14"/>
      <c r="EYQ414" s="11"/>
      <c r="EYR414" s="12"/>
      <c r="EYS414" s="12"/>
      <c r="EYT414" s="12"/>
      <c r="EYU414" s="11"/>
      <c r="EYV414" s="12"/>
      <c r="EYW414" s="162"/>
      <c r="EYX414" s="37"/>
      <c r="EYY414" s="37"/>
      <c r="EYZ414" s="37"/>
      <c r="EZA414" s="37"/>
      <c r="EZB414" s="37"/>
      <c r="EZC414" s="28"/>
      <c r="EZD414" s="11"/>
      <c r="EZE414" s="11"/>
      <c r="EZF414" s="37"/>
      <c r="EZG414" s="162"/>
      <c r="EZH414" s="162"/>
      <c r="EZI414" s="37"/>
      <c r="EZJ414" s="12"/>
      <c r="EZK414" s="37"/>
      <c r="EZL414" s="37"/>
      <c r="EZM414" s="11"/>
      <c r="EZN414" s="24"/>
      <c r="EZO414" s="28"/>
      <c r="EZP414" s="11"/>
      <c r="EZQ414" s="12"/>
      <c r="EZR414" s="27"/>
      <c r="EZS414" s="37"/>
      <c r="EZT414" s="37"/>
      <c r="EZU414" s="14"/>
      <c r="EZV414" s="14"/>
      <c r="EZW414" s="11"/>
      <c r="EZX414" s="12"/>
      <c r="EZY414" s="12"/>
      <c r="EZZ414" s="12"/>
      <c r="FAA414" s="11"/>
      <c r="FAB414" s="12"/>
      <c r="FAC414" s="162"/>
      <c r="FAD414" s="37"/>
      <c r="FAE414" s="37"/>
      <c r="FAF414" s="37"/>
      <c r="FAG414" s="37"/>
      <c r="FAH414" s="37"/>
      <c r="FAI414" s="28"/>
      <c r="FAJ414" s="11"/>
      <c r="FAK414" s="11"/>
      <c r="FAL414" s="37"/>
      <c r="FAM414" s="162"/>
      <c r="FAN414" s="162"/>
      <c r="FAO414" s="37"/>
      <c r="FAP414" s="12"/>
      <c r="FAQ414" s="37"/>
      <c r="FAR414" s="37"/>
      <c r="FAS414" s="11"/>
      <c r="FAT414" s="24"/>
      <c r="FAU414" s="28"/>
      <c r="FAV414" s="11"/>
      <c r="FAW414" s="12"/>
      <c r="FAX414" s="27"/>
      <c r="FAY414" s="37"/>
      <c r="FAZ414" s="37"/>
      <c r="FBA414" s="14"/>
      <c r="FBB414" s="14"/>
      <c r="FBC414" s="11"/>
      <c r="FBD414" s="12"/>
      <c r="FBE414" s="12"/>
      <c r="FBF414" s="12"/>
      <c r="FBG414" s="11"/>
      <c r="FBH414" s="12"/>
      <c r="FBI414" s="162"/>
      <c r="FBJ414" s="37"/>
      <c r="FBK414" s="37"/>
      <c r="FBL414" s="37"/>
      <c r="FBM414" s="37"/>
      <c r="FBN414" s="37"/>
      <c r="FBO414" s="28"/>
      <c r="FBP414" s="11"/>
      <c r="FBQ414" s="11"/>
      <c r="FBR414" s="37"/>
      <c r="FBS414" s="162"/>
      <c r="FBT414" s="162"/>
      <c r="FBU414" s="37"/>
      <c r="FBV414" s="12"/>
      <c r="FBW414" s="37"/>
      <c r="FBX414" s="37"/>
      <c r="FBY414" s="11"/>
      <c r="FBZ414" s="24"/>
      <c r="FCA414" s="28"/>
      <c r="FCB414" s="11"/>
      <c r="FCC414" s="12"/>
      <c r="FCD414" s="27"/>
      <c r="FCE414" s="37"/>
      <c r="FCF414" s="37"/>
      <c r="FCG414" s="14"/>
      <c r="FCH414" s="14"/>
      <c r="FCI414" s="11"/>
      <c r="FCJ414" s="12"/>
      <c r="FCK414" s="12"/>
      <c r="FCL414" s="12"/>
      <c r="FCM414" s="11"/>
      <c r="FCN414" s="12"/>
      <c r="FCO414" s="162"/>
      <c r="FCP414" s="37"/>
      <c r="FCQ414" s="37"/>
      <c r="FCR414" s="37"/>
      <c r="FCS414" s="37"/>
      <c r="FCT414" s="37"/>
      <c r="FCU414" s="28"/>
      <c r="FCV414" s="11"/>
      <c r="FCW414" s="11"/>
      <c r="FCX414" s="37"/>
      <c r="FCY414" s="162"/>
      <c r="FCZ414" s="162"/>
      <c r="FDA414" s="37"/>
      <c r="FDB414" s="12"/>
      <c r="FDC414" s="37"/>
      <c r="FDD414" s="37"/>
      <c r="FDE414" s="11"/>
      <c r="FDF414" s="24"/>
      <c r="FDG414" s="28"/>
      <c r="FDH414" s="11"/>
      <c r="FDI414" s="12"/>
      <c r="FDJ414" s="27"/>
      <c r="FDK414" s="37"/>
      <c r="FDL414" s="37"/>
      <c r="FDM414" s="14"/>
      <c r="FDN414" s="14"/>
      <c r="FDO414" s="11"/>
      <c r="FDP414" s="12"/>
      <c r="FDQ414" s="12"/>
      <c r="FDR414" s="12"/>
      <c r="FDS414" s="11"/>
      <c r="FDT414" s="12"/>
      <c r="FDU414" s="162"/>
      <c r="FDV414" s="37"/>
      <c r="FDW414" s="37"/>
      <c r="FDX414" s="37"/>
      <c r="FDY414" s="37"/>
      <c r="FDZ414" s="37"/>
      <c r="FEA414" s="28"/>
      <c r="FEB414" s="11"/>
      <c r="FEC414" s="11"/>
      <c r="FED414" s="37"/>
      <c r="FEE414" s="162"/>
      <c r="FEF414" s="162"/>
      <c r="FEG414" s="37"/>
      <c r="FEH414" s="12"/>
      <c r="FEI414" s="37"/>
      <c r="FEJ414" s="37"/>
      <c r="FEK414" s="11"/>
      <c r="FEL414" s="24"/>
      <c r="FEM414" s="28"/>
      <c r="FEN414" s="11"/>
      <c r="FEO414" s="12"/>
      <c r="FEP414" s="27"/>
      <c r="FEQ414" s="37"/>
      <c r="FER414" s="37"/>
      <c r="FES414" s="14"/>
      <c r="FET414" s="14"/>
      <c r="FEU414" s="11"/>
      <c r="FEV414" s="12"/>
      <c r="FEW414" s="12"/>
      <c r="FEX414" s="12"/>
      <c r="FEY414" s="11"/>
      <c r="FEZ414" s="12"/>
      <c r="FFA414" s="162"/>
      <c r="FFB414" s="37"/>
      <c r="FFC414" s="37"/>
      <c r="FFD414" s="37"/>
      <c r="FFE414" s="37"/>
      <c r="FFF414" s="37"/>
      <c r="FFG414" s="28"/>
      <c r="FFH414" s="11"/>
      <c r="FFI414" s="11"/>
      <c r="FFJ414" s="37"/>
      <c r="FFK414" s="162"/>
      <c r="FFL414" s="162"/>
      <c r="FFM414" s="37"/>
      <c r="FFN414" s="12"/>
      <c r="FFO414" s="37"/>
      <c r="FFP414" s="37"/>
      <c r="FFQ414" s="11"/>
      <c r="FFR414" s="24"/>
      <c r="FFS414" s="28"/>
      <c r="FFT414" s="11"/>
      <c r="FFU414" s="12"/>
      <c r="FFV414" s="27"/>
      <c r="FFW414" s="37"/>
      <c r="FFX414" s="37"/>
      <c r="FFY414" s="14"/>
      <c r="FFZ414" s="14"/>
      <c r="FGA414" s="11"/>
      <c r="FGB414" s="12"/>
      <c r="FGC414" s="12"/>
      <c r="FGD414" s="12"/>
      <c r="FGE414" s="11"/>
      <c r="FGF414" s="12"/>
      <c r="FGG414" s="162"/>
      <c r="FGH414" s="37"/>
      <c r="FGI414" s="37"/>
      <c r="FGJ414" s="37"/>
      <c r="FGK414" s="37"/>
      <c r="FGL414" s="37"/>
      <c r="FGM414" s="28"/>
      <c r="FGN414" s="11"/>
      <c r="FGO414" s="11"/>
      <c r="FGP414" s="37"/>
      <c r="FGQ414" s="162"/>
      <c r="FGR414" s="162"/>
      <c r="FGS414" s="37"/>
      <c r="FGT414" s="12"/>
      <c r="FGU414" s="37"/>
      <c r="FGV414" s="37"/>
      <c r="FGW414" s="11"/>
      <c r="FGX414" s="24"/>
      <c r="FGY414" s="28"/>
      <c r="FGZ414" s="11"/>
      <c r="FHA414" s="12"/>
      <c r="FHB414" s="27"/>
      <c r="FHC414" s="37"/>
      <c r="FHD414" s="37"/>
      <c r="FHE414" s="14"/>
      <c r="FHF414" s="14"/>
      <c r="FHG414" s="11"/>
      <c r="FHH414" s="12"/>
      <c r="FHI414" s="12"/>
      <c r="FHJ414" s="12"/>
      <c r="FHK414" s="11"/>
      <c r="FHL414" s="12"/>
      <c r="FHM414" s="162"/>
      <c r="FHN414" s="37"/>
      <c r="FHO414" s="37"/>
      <c r="FHP414" s="37"/>
      <c r="FHQ414" s="37"/>
      <c r="FHR414" s="37"/>
      <c r="FHS414" s="28"/>
      <c r="FHT414" s="11"/>
      <c r="FHU414" s="11"/>
      <c r="FHV414" s="37"/>
      <c r="FHW414" s="162"/>
      <c r="FHX414" s="162"/>
      <c r="FHY414" s="37"/>
      <c r="FHZ414" s="12"/>
      <c r="FIA414" s="37"/>
      <c r="FIB414" s="37"/>
      <c r="FIC414" s="11"/>
      <c r="FID414" s="24"/>
      <c r="FIE414" s="28"/>
      <c r="FIF414" s="11"/>
      <c r="FIG414" s="12"/>
      <c r="FIH414" s="27"/>
      <c r="FII414" s="37"/>
      <c r="FIJ414" s="37"/>
      <c r="FIK414" s="14"/>
      <c r="FIL414" s="14"/>
      <c r="FIM414" s="11"/>
      <c r="FIN414" s="12"/>
      <c r="FIO414" s="12"/>
      <c r="FIP414" s="12"/>
      <c r="FIQ414" s="11"/>
      <c r="FIR414" s="12"/>
      <c r="FIS414" s="162"/>
      <c r="FIT414" s="37"/>
      <c r="FIU414" s="37"/>
      <c r="FIV414" s="37"/>
      <c r="FIW414" s="37"/>
      <c r="FIX414" s="37"/>
      <c r="FIY414" s="28"/>
      <c r="FIZ414" s="11"/>
      <c r="FJA414" s="11"/>
      <c r="FJB414" s="37"/>
      <c r="FJC414" s="162"/>
      <c r="FJD414" s="162"/>
      <c r="FJE414" s="37"/>
      <c r="FJF414" s="12"/>
      <c r="FJG414" s="37"/>
      <c r="FJH414" s="37"/>
      <c r="FJI414" s="11"/>
      <c r="FJJ414" s="24"/>
      <c r="FJK414" s="28"/>
      <c r="FJL414" s="11"/>
      <c r="FJM414" s="12"/>
      <c r="FJN414" s="27"/>
      <c r="FJO414" s="37"/>
      <c r="FJP414" s="37"/>
      <c r="FJQ414" s="14"/>
      <c r="FJR414" s="14"/>
      <c r="FJS414" s="11"/>
      <c r="FJT414" s="12"/>
      <c r="FJU414" s="12"/>
      <c r="FJV414" s="12"/>
      <c r="FJW414" s="11"/>
      <c r="FJX414" s="12"/>
      <c r="FJY414" s="162"/>
      <c r="FJZ414" s="37"/>
      <c r="FKA414" s="37"/>
      <c r="FKB414" s="37"/>
      <c r="FKC414" s="37"/>
      <c r="FKD414" s="37"/>
      <c r="FKE414" s="28"/>
      <c r="FKF414" s="11"/>
      <c r="FKG414" s="11"/>
      <c r="FKH414" s="37"/>
      <c r="FKI414" s="162"/>
      <c r="FKJ414" s="162"/>
      <c r="FKK414" s="37"/>
      <c r="FKL414" s="12"/>
      <c r="FKM414" s="37"/>
      <c r="FKN414" s="37"/>
      <c r="FKO414" s="11"/>
      <c r="FKP414" s="24"/>
      <c r="FKQ414" s="28"/>
      <c r="FKR414" s="11"/>
      <c r="FKS414" s="12"/>
      <c r="FKT414" s="27"/>
      <c r="FKU414" s="37"/>
      <c r="FKV414" s="37"/>
      <c r="FKW414" s="14"/>
      <c r="FKX414" s="14"/>
      <c r="FKY414" s="11"/>
      <c r="FKZ414" s="12"/>
      <c r="FLA414" s="12"/>
      <c r="FLB414" s="12"/>
      <c r="FLC414" s="11"/>
      <c r="FLD414" s="12"/>
      <c r="FLE414" s="162"/>
      <c r="FLF414" s="37"/>
      <c r="FLG414" s="37"/>
      <c r="FLH414" s="37"/>
      <c r="FLI414" s="37"/>
      <c r="FLJ414" s="37"/>
      <c r="FLK414" s="28"/>
      <c r="FLL414" s="11"/>
      <c r="FLM414" s="11"/>
      <c r="FLN414" s="37"/>
      <c r="FLO414" s="162"/>
      <c r="FLP414" s="162"/>
      <c r="FLQ414" s="37"/>
      <c r="FLR414" s="12"/>
      <c r="FLS414" s="37"/>
      <c r="FLT414" s="37"/>
      <c r="FLU414" s="11"/>
      <c r="FLV414" s="24"/>
      <c r="FLW414" s="28"/>
      <c r="FLX414" s="11"/>
      <c r="FLY414" s="12"/>
      <c r="FLZ414" s="27"/>
      <c r="FMA414" s="37"/>
      <c r="FMB414" s="37"/>
      <c r="FMC414" s="14"/>
      <c r="FMD414" s="14"/>
      <c r="FME414" s="11"/>
      <c r="FMF414" s="12"/>
      <c r="FMG414" s="12"/>
      <c r="FMH414" s="12"/>
      <c r="FMI414" s="11"/>
      <c r="FMJ414" s="12"/>
      <c r="FMK414" s="162"/>
      <c r="FML414" s="37"/>
      <c r="FMM414" s="37"/>
      <c r="FMN414" s="37"/>
      <c r="FMO414" s="37"/>
      <c r="FMP414" s="37"/>
      <c r="FMQ414" s="28"/>
      <c r="FMR414" s="11"/>
      <c r="FMS414" s="11"/>
      <c r="FMT414" s="37"/>
      <c r="FMU414" s="162"/>
      <c r="FMV414" s="162"/>
      <c r="FMW414" s="37"/>
      <c r="FMX414" s="12"/>
      <c r="FMY414" s="37"/>
      <c r="FMZ414" s="37"/>
      <c r="FNA414" s="11"/>
      <c r="FNB414" s="24"/>
      <c r="FNC414" s="28"/>
      <c r="FND414" s="11"/>
      <c r="FNE414" s="12"/>
      <c r="FNF414" s="27"/>
      <c r="FNG414" s="37"/>
      <c r="FNH414" s="37"/>
      <c r="FNI414" s="14"/>
      <c r="FNJ414" s="14"/>
      <c r="FNK414" s="11"/>
      <c r="FNL414" s="12"/>
      <c r="FNM414" s="12"/>
      <c r="FNN414" s="12"/>
      <c r="FNO414" s="11"/>
      <c r="FNP414" s="12"/>
      <c r="FNQ414" s="162"/>
      <c r="FNR414" s="37"/>
      <c r="FNS414" s="37"/>
      <c r="FNT414" s="37"/>
      <c r="FNU414" s="37"/>
      <c r="FNV414" s="37"/>
      <c r="FNW414" s="28"/>
      <c r="FNX414" s="11"/>
      <c r="FNY414" s="11"/>
      <c r="FNZ414" s="37"/>
      <c r="FOA414" s="162"/>
      <c r="FOB414" s="162"/>
      <c r="FOC414" s="37"/>
      <c r="FOD414" s="12"/>
      <c r="FOE414" s="37"/>
      <c r="FOF414" s="37"/>
      <c r="FOG414" s="11"/>
      <c r="FOH414" s="24"/>
      <c r="FOI414" s="28"/>
      <c r="FOJ414" s="11"/>
      <c r="FOK414" s="12"/>
      <c r="FOL414" s="27"/>
      <c r="FOM414" s="37"/>
      <c r="FON414" s="37"/>
      <c r="FOO414" s="14"/>
      <c r="FOP414" s="14"/>
      <c r="FOQ414" s="11"/>
      <c r="FOR414" s="12"/>
      <c r="FOS414" s="12"/>
      <c r="FOT414" s="12"/>
      <c r="FOU414" s="11"/>
      <c r="FOV414" s="12"/>
      <c r="FOW414" s="162"/>
      <c r="FOX414" s="37"/>
      <c r="FOY414" s="37"/>
      <c r="FOZ414" s="37"/>
      <c r="FPA414" s="37"/>
      <c r="FPB414" s="37"/>
      <c r="FPC414" s="28"/>
      <c r="FPD414" s="11"/>
      <c r="FPE414" s="11"/>
      <c r="FPF414" s="37"/>
      <c r="FPG414" s="162"/>
      <c r="FPH414" s="162"/>
      <c r="FPI414" s="37"/>
      <c r="FPJ414" s="12"/>
      <c r="FPK414" s="37"/>
      <c r="FPL414" s="37"/>
      <c r="FPM414" s="11"/>
      <c r="FPN414" s="24"/>
      <c r="FPO414" s="28"/>
      <c r="FPP414" s="11"/>
      <c r="FPQ414" s="12"/>
      <c r="FPR414" s="27"/>
      <c r="FPS414" s="37"/>
      <c r="FPT414" s="37"/>
      <c r="FPU414" s="14"/>
      <c r="FPV414" s="14"/>
      <c r="FPW414" s="11"/>
      <c r="FPX414" s="12"/>
      <c r="FPY414" s="12"/>
      <c r="FPZ414" s="12"/>
      <c r="FQA414" s="11"/>
      <c r="FQB414" s="12"/>
      <c r="FQC414" s="162"/>
      <c r="FQD414" s="37"/>
      <c r="FQE414" s="37"/>
      <c r="FQF414" s="37"/>
      <c r="FQG414" s="37"/>
      <c r="FQH414" s="37"/>
      <c r="FQI414" s="28"/>
      <c r="FQJ414" s="11"/>
      <c r="FQK414" s="11"/>
      <c r="FQL414" s="37"/>
      <c r="FQM414" s="162"/>
      <c r="FQN414" s="162"/>
      <c r="FQO414" s="37"/>
      <c r="FQP414" s="12"/>
      <c r="FQQ414" s="37"/>
      <c r="FQR414" s="37"/>
      <c r="FQS414" s="11"/>
      <c r="FQT414" s="24"/>
      <c r="FQU414" s="28"/>
      <c r="FQV414" s="11"/>
      <c r="FQW414" s="12"/>
      <c r="FQX414" s="27"/>
      <c r="FQY414" s="37"/>
      <c r="FQZ414" s="37"/>
      <c r="FRA414" s="14"/>
      <c r="FRB414" s="14"/>
      <c r="FRC414" s="11"/>
      <c r="FRD414" s="12"/>
      <c r="FRE414" s="12"/>
      <c r="FRF414" s="12"/>
      <c r="FRG414" s="11"/>
      <c r="FRH414" s="12"/>
      <c r="FRI414" s="162"/>
      <c r="FRJ414" s="37"/>
      <c r="FRK414" s="37"/>
      <c r="FRL414" s="37"/>
      <c r="FRM414" s="37"/>
      <c r="FRN414" s="37"/>
      <c r="FRO414" s="28"/>
      <c r="FRP414" s="11"/>
      <c r="FRQ414" s="11"/>
      <c r="FRR414" s="37"/>
      <c r="FRS414" s="162"/>
      <c r="FRT414" s="162"/>
      <c r="FRU414" s="37"/>
      <c r="FRV414" s="12"/>
      <c r="FRW414" s="37"/>
      <c r="FRX414" s="37"/>
      <c r="FRY414" s="11"/>
      <c r="FRZ414" s="24"/>
      <c r="FSA414" s="28"/>
      <c r="FSB414" s="11"/>
      <c r="FSC414" s="12"/>
      <c r="FSD414" s="27"/>
      <c r="FSE414" s="37"/>
      <c r="FSF414" s="37"/>
      <c r="FSG414" s="14"/>
      <c r="FSH414" s="14"/>
      <c r="FSI414" s="11"/>
      <c r="FSJ414" s="12"/>
      <c r="FSK414" s="12"/>
      <c r="FSL414" s="12"/>
      <c r="FSM414" s="11"/>
      <c r="FSN414" s="12"/>
      <c r="FSO414" s="162"/>
      <c r="FSP414" s="37"/>
      <c r="FSQ414" s="37"/>
      <c r="FSR414" s="37"/>
      <c r="FSS414" s="37"/>
      <c r="FST414" s="37"/>
      <c r="FSU414" s="28"/>
      <c r="FSV414" s="11"/>
      <c r="FSW414" s="11"/>
      <c r="FSX414" s="37"/>
      <c r="FSY414" s="162"/>
      <c r="FSZ414" s="162"/>
      <c r="FTA414" s="37"/>
      <c r="FTB414" s="12"/>
      <c r="FTC414" s="37"/>
      <c r="FTD414" s="37"/>
      <c r="FTE414" s="11"/>
      <c r="FTF414" s="24"/>
      <c r="FTG414" s="28"/>
      <c r="FTH414" s="11"/>
      <c r="FTI414" s="12"/>
      <c r="FTJ414" s="27"/>
      <c r="FTK414" s="37"/>
      <c r="FTL414" s="37"/>
      <c r="FTM414" s="14"/>
      <c r="FTN414" s="14"/>
      <c r="FTO414" s="11"/>
      <c r="FTP414" s="12"/>
      <c r="FTQ414" s="12"/>
      <c r="FTR414" s="12"/>
      <c r="FTS414" s="11"/>
      <c r="FTT414" s="12"/>
      <c r="FTU414" s="162"/>
      <c r="FTV414" s="37"/>
      <c r="FTW414" s="37"/>
      <c r="FTX414" s="37"/>
      <c r="FTY414" s="37"/>
      <c r="FTZ414" s="37"/>
      <c r="FUA414" s="28"/>
      <c r="FUB414" s="11"/>
      <c r="FUC414" s="11"/>
      <c r="FUD414" s="37"/>
      <c r="FUE414" s="162"/>
      <c r="FUF414" s="162"/>
      <c r="FUG414" s="37"/>
      <c r="FUH414" s="12"/>
      <c r="FUI414" s="37"/>
      <c r="FUJ414" s="37"/>
      <c r="FUK414" s="11"/>
      <c r="FUL414" s="24"/>
      <c r="FUM414" s="28"/>
      <c r="FUN414" s="11"/>
      <c r="FUO414" s="12"/>
      <c r="FUP414" s="27"/>
      <c r="FUQ414" s="37"/>
      <c r="FUR414" s="37"/>
      <c r="FUS414" s="14"/>
      <c r="FUT414" s="14"/>
      <c r="FUU414" s="11"/>
      <c r="FUV414" s="12"/>
      <c r="FUW414" s="12"/>
      <c r="FUX414" s="12"/>
      <c r="FUY414" s="11"/>
      <c r="FUZ414" s="12"/>
      <c r="FVA414" s="162"/>
      <c r="FVB414" s="37"/>
      <c r="FVC414" s="37"/>
      <c r="FVD414" s="37"/>
      <c r="FVE414" s="37"/>
      <c r="FVF414" s="37"/>
      <c r="FVG414" s="28"/>
      <c r="FVH414" s="11"/>
      <c r="FVI414" s="11"/>
      <c r="FVJ414" s="37"/>
      <c r="FVK414" s="162"/>
      <c r="FVL414" s="162"/>
      <c r="FVM414" s="37"/>
      <c r="FVN414" s="12"/>
      <c r="FVO414" s="37"/>
      <c r="FVP414" s="37"/>
      <c r="FVQ414" s="11"/>
      <c r="FVR414" s="24"/>
      <c r="FVS414" s="28"/>
      <c r="FVT414" s="11"/>
      <c r="FVU414" s="12"/>
      <c r="FVV414" s="27"/>
      <c r="FVW414" s="37"/>
      <c r="FVX414" s="37"/>
      <c r="FVY414" s="14"/>
      <c r="FVZ414" s="14"/>
      <c r="FWA414" s="11"/>
      <c r="FWB414" s="12"/>
      <c r="FWC414" s="12"/>
      <c r="FWD414" s="12"/>
      <c r="FWE414" s="11"/>
      <c r="FWF414" s="12"/>
      <c r="FWG414" s="162"/>
      <c r="FWH414" s="37"/>
      <c r="FWI414" s="37"/>
      <c r="FWJ414" s="37"/>
      <c r="FWK414" s="37"/>
      <c r="FWL414" s="37"/>
      <c r="FWM414" s="28"/>
      <c r="FWN414" s="11"/>
      <c r="FWO414" s="11"/>
      <c r="FWP414" s="37"/>
      <c r="FWQ414" s="162"/>
      <c r="FWR414" s="162"/>
      <c r="FWS414" s="37"/>
      <c r="FWT414" s="12"/>
      <c r="FWU414" s="37"/>
      <c r="FWV414" s="37"/>
      <c r="FWW414" s="11"/>
      <c r="FWX414" s="24"/>
      <c r="FWY414" s="28"/>
      <c r="FWZ414" s="11"/>
      <c r="FXA414" s="12"/>
      <c r="FXB414" s="27"/>
      <c r="FXC414" s="37"/>
      <c r="FXD414" s="37"/>
      <c r="FXE414" s="14"/>
      <c r="FXF414" s="14"/>
      <c r="FXG414" s="11"/>
      <c r="FXH414" s="12"/>
      <c r="FXI414" s="12"/>
      <c r="FXJ414" s="12"/>
      <c r="FXK414" s="11"/>
      <c r="FXL414" s="12"/>
      <c r="FXM414" s="162"/>
      <c r="FXN414" s="37"/>
      <c r="FXO414" s="37"/>
      <c r="FXP414" s="37"/>
      <c r="FXQ414" s="37"/>
      <c r="FXR414" s="37"/>
      <c r="FXS414" s="28"/>
      <c r="FXT414" s="11"/>
      <c r="FXU414" s="11"/>
      <c r="FXV414" s="37"/>
      <c r="FXW414" s="162"/>
      <c r="FXX414" s="162"/>
      <c r="FXY414" s="37"/>
      <c r="FXZ414" s="12"/>
      <c r="FYA414" s="37"/>
      <c r="FYB414" s="37"/>
      <c r="FYC414" s="11"/>
      <c r="FYD414" s="24"/>
      <c r="FYE414" s="28"/>
      <c r="FYF414" s="11"/>
      <c r="FYG414" s="12"/>
      <c r="FYH414" s="27"/>
      <c r="FYI414" s="37"/>
      <c r="FYJ414" s="37"/>
      <c r="FYK414" s="14"/>
      <c r="FYL414" s="14"/>
      <c r="FYM414" s="11"/>
      <c r="FYN414" s="12"/>
      <c r="FYO414" s="12"/>
      <c r="FYP414" s="12"/>
      <c r="FYQ414" s="11"/>
      <c r="FYR414" s="12"/>
      <c r="FYS414" s="162"/>
      <c r="FYT414" s="37"/>
      <c r="FYU414" s="37"/>
      <c r="FYV414" s="37"/>
      <c r="FYW414" s="37"/>
      <c r="FYX414" s="37"/>
      <c r="FYY414" s="28"/>
      <c r="FYZ414" s="11"/>
      <c r="FZA414" s="11"/>
      <c r="FZB414" s="37"/>
      <c r="FZC414" s="162"/>
      <c r="FZD414" s="162"/>
      <c r="FZE414" s="37"/>
      <c r="FZF414" s="12"/>
      <c r="FZG414" s="37"/>
      <c r="FZH414" s="37"/>
      <c r="FZI414" s="11"/>
      <c r="FZJ414" s="24"/>
      <c r="FZK414" s="28"/>
      <c r="FZL414" s="11"/>
      <c r="FZM414" s="12"/>
      <c r="FZN414" s="27"/>
      <c r="FZO414" s="37"/>
      <c r="FZP414" s="37"/>
      <c r="FZQ414" s="14"/>
      <c r="FZR414" s="14"/>
      <c r="FZS414" s="11"/>
      <c r="FZT414" s="12"/>
      <c r="FZU414" s="12"/>
      <c r="FZV414" s="12"/>
      <c r="FZW414" s="11"/>
      <c r="FZX414" s="12"/>
      <c r="FZY414" s="162"/>
      <c r="FZZ414" s="37"/>
      <c r="GAA414" s="37"/>
      <c r="GAB414" s="37"/>
      <c r="GAC414" s="37"/>
      <c r="GAD414" s="37"/>
      <c r="GAE414" s="28"/>
      <c r="GAF414" s="11"/>
      <c r="GAG414" s="11"/>
      <c r="GAH414" s="37"/>
      <c r="GAI414" s="162"/>
      <c r="GAJ414" s="162"/>
      <c r="GAK414" s="37"/>
      <c r="GAL414" s="12"/>
      <c r="GAM414" s="37"/>
      <c r="GAN414" s="37"/>
      <c r="GAO414" s="11"/>
      <c r="GAP414" s="24"/>
      <c r="GAQ414" s="28"/>
      <c r="GAR414" s="11"/>
      <c r="GAS414" s="12"/>
      <c r="GAT414" s="27"/>
      <c r="GAU414" s="37"/>
      <c r="GAV414" s="37"/>
      <c r="GAW414" s="14"/>
      <c r="GAX414" s="14"/>
      <c r="GAY414" s="11"/>
      <c r="GAZ414" s="12"/>
      <c r="GBA414" s="12"/>
      <c r="GBB414" s="12"/>
      <c r="GBC414" s="11"/>
      <c r="GBD414" s="12"/>
      <c r="GBE414" s="162"/>
      <c r="GBF414" s="37"/>
      <c r="GBG414" s="37"/>
      <c r="GBH414" s="37"/>
      <c r="GBI414" s="37"/>
      <c r="GBJ414" s="37"/>
      <c r="GBK414" s="28"/>
      <c r="GBL414" s="11"/>
      <c r="GBM414" s="11"/>
      <c r="GBN414" s="37"/>
      <c r="GBO414" s="162"/>
      <c r="GBP414" s="162"/>
      <c r="GBQ414" s="37"/>
      <c r="GBR414" s="12"/>
      <c r="GBS414" s="37"/>
      <c r="GBT414" s="37"/>
      <c r="GBU414" s="11"/>
      <c r="GBV414" s="24"/>
      <c r="GBW414" s="28"/>
      <c r="GBX414" s="11"/>
      <c r="GBY414" s="12"/>
      <c r="GBZ414" s="27"/>
      <c r="GCA414" s="37"/>
      <c r="GCB414" s="37"/>
      <c r="GCC414" s="14"/>
      <c r="GCD414" s="14"/>
      <c r="GCE414" s="11"/>
      <c r="GCF414" s="12"/>
      <c r="GCG414" s="12"/>
      <c r="GCH414" s="12"/>
      <c r="GCI414" s="11"/>
      <c r="GCJ414" s="12"/>
      <c r="GCK414" s="162"/>
      <c r="GCL414" s="37"/>
      <c r="GCM414" s="37"/>
      <c r="GCN414" s="37"/>
      <c r="GCO414" s="37"/>
      <c r="GCP414" s="37"/>
      <c r="GCQ414" s="28"/>
      <c r="GCR414" s="11"/>
      <c r="GCS414" s="11"/>
      <c r="GCT414" s="37"/>
      <c r="GCU414" s="162"/>
      <c r="GCV414" s="162"/>
      <c r="GCW414" s="37"/>
      <c r="GCX414" s="12"/>
      <c r="GCY414" s="37"/>
      <c r="GCZ414" s="37"/>
      <c r="GDA414" s="11"/>
      <c r="GDB414" s="24"/>
      <c r="GDC414" s="28"/>
      <c r="GDD414" s="11"/>
      <c r="GDE414" s="12"/>
      <c r="GDF414" s="27"/>
      <c r="GDG414" s="37"/>
      <c r="GDH414" s="37"/>
      <c r="GDI414" s="14"/>
      <c r="GDJ414" s="14"/>
      <c r="GDK414" s="11"/>
      <c r="GDL414" s="12"/>
      <c r="GDM414" s="12"/>
      <c r="GDN414" s="12"/>
      <c r="GDO414" s="11"/>
      <c r="GDP414" s="12"/>
      <c r="GDQ414" s="162"/>
      <c r="GDR414" s="37"/>
      <c r="GDS414" s="37"/>
      <c r="GDT414" s="37"/>
      <c r="GDU414" s="37"/>
      <c r="GDV414" s="37"/>
      <c r="GDW414" s="28"/>
      <c r="GDX414" s="11"/>
      <c r="GDY414" s="11"/>
      <c r="GDZ414" s="37"/>
      <c r="GEA414" s="162"/>
      <c r="GEB414" s="162"/>
      <c r="GEC414" s="37"/>
      <c r="GED414" s="12"/>
      <c r="GEE414" s="37"/>
      <c r="GEF414" s="37"/>
      <c r="GEG414" s="11"/>
      <c r="GEH414" s="24"/>
      <c r="GEI414" s="28"/>
      <c r="GEJ414" s="11"/>
      <c r="GEK414" s="12"/>
      <c r="GEL414" s="27"/>
      <c r="GEM414" s="37"/>
      <c r="GEN414" s="37"/>
      <c r="GEO414" s="14"/>
      <c r="GEP414" s="14"/>
      <c r="GEQ414" s="11"/>
      <c r="GER414" s="12"/>
      <c r="GES414" s="12"/>
      <c r="GET414" s="12"/>
      <c r="GEU414" s="11"/>
      <c r="GEV414" s="12"/>
      <c r="GEW414" s="162"/>
      <c r="GEX414" s="37"/>
      <c r="GEY414" s="37"/>
      <c r="GEZ414" s="37"/>
      <c r="GFA414" s="37"/>
      <c r="GFB414" s="37"/>
      <c r="GFC414" s="28"/>
      <c r="GFD414" s="11"/>
      <c r="GFE414" s="11"/>
      <c r="GFF414" s="37"/>
      <c r="GFG414" s="162"/>
      <c r="GFH414" s="162"/>
      <c r="GFI414" s="37"/>
      <c r="GFJ414" s="12"/>
      <c r="GFK414" s="37"/>
      <c r="GFL414" s="37"/>
      <c r="GFM414" s="11"/>
      <c r="GFN414" s="24"/>
      <c r="GFO414" s="28"/>
      <c r="GFP414" s="11"/>
      <c r="GFQ414" s="12"/>
      <c r="GFR414" s="27"/>
      <c r="GFS414" s="37"/>
      <c r="GFT414" s="37"/>
      <c r="GFU414" s="14"/>
      <c r="GFV414" s="14"/>
      <c r="GFW414" s="11"/>
      <c r="GFX414" s="12"/>
      <c r="GFY414" s="12"/>
      <c r="GFZ414" s="12"/>
      <c r="GGA414" s="11"/>
      <c r="GGB414" s="12"/>
      <c r="GGC414" s="162"/>
      <c r="GGD414" s="37"/>
      <c r="GGE414" s="37"/>
      <c r="GGF414" s="37"/>
      <c r="GGG414" s="37"/>
      <c r="GGH414" s="37"/>
      <c r="GGI414" s="28"/>
      <c r="GGJ414" s="11"/>
      <c r="GGK414" s="11"/>
      <c r="GGL414" s="37"/>
      <c r="GGM414" s="162"/>
      <c r="GGN414" s="162"/>
      <c r="GGO414" s="37"/>
      <c r="GGP414" s="12"/>
      <c r="GGQ414" s="37"/>
      <c r="GGR414" s="37"/>
      <c r="GGS414" s="11"/>
      <c r="GGT414" s="24"/>
      <c r="GGU414" s="28"/>
      <c r="GGV414" s="11"/>
      <c r="GGW414" s="12"/>
      <c r="GGX414" s="27"/>
      <c r="GGY414" s="37"/>
      <c r="GGZ414" s="37"/>
      <c r="GHA414" s="14"/>
      <c r="GHB414" s="14"/>
      <c r="GHC414" s="11"/>
      <c r="GHD414" s="12"/>
      <c r="GHE414" s="12"/>
      <c r="GHF414" s="12"/>
      <c r="GHG414" s="11"/>
      <c r="GHH414" s="12"/>
      <c r="GHI414" s="162"/>
      <c r="GHJ414" s="37"/>
      <c r="GHK414" s="37"/>
      <c r="GHL414" s="37"/>
      <c r="GHM414" s="37"/>
      <c r="GHN414" s="37"/>
      <c r="GHO414" s="28"/>
      <c r="GHP414" s="11"/>
      <c r="GHQ414" s="11"/>
      <c r="GHR414" s="37"/>
      <c r="GHS414" s="162"/>
      <c r="GHT414" s="162"/>
      <c r="GHU414" s="37"/>
      <c r="GHV414" s="12"/>
      <c r="GHW414" s="37"/>
      <c r="GHX414" s="37"/>
      <c r="GHY414" s="11"/>
      <c r="GHZ414" s="24"/>
      <c r="GIA414" s="28"/>
      <c r="GIB414" s="11"/>
      <c r="GIC414" s="12"/>
      <c r="GID414" s="27"/>
      <c r="GIE414" s="37"/>
      <c r="GIF414" s="37"/>
      <c r="GIG414" s="14"/>
      <c r="GIH414" s="14"/>
      <c r="GII414" s="11"/>
      <c r="GIJ414" s="12"/>
      <c r="GIK414" s="12"/>
      <c r="GIL414" s="12"/>
      <c r="GIM414" s="11"/>
      <c r="GIN414" s="12"/>
      <c r="GIO414" s="162"/>
      <c r="GIP414" s="37"/>
      <c r="GIQ414" s="37"/>
      <c r="GIR414" s="37"/>
      <c r="GIS414" s="37"/>
      <c r="GIT414" s="37"/>
      <c r="GIU414" s="28"/>
      <c r="GIV414" s="11"/>
      <c r="GIW414" s="11"/>
      <c r="GIX414" s="37"/>
      <c r="GIY414" s="162"/>
      <c r="GIZ414" s="162"/>
      <c r="GJA414" s="37"/>
      <c r="GJB414" s="12"/>
      <c r="GJC414" s="37"/>
      <c r="GJD414" s="37"/>
      <c r="GJE414" s="11"/>
      <c r="GJF414" s="24"/>
      <c r="GJG414" s="28"/>
      <c r="GJH414" s="11"/>
      <c r="GJI414" s="12"/>
      <c r="GJJ414" s="27"/>
      <c r="GJK414" s="37"/>
      <c r="GJL414" s="37"/>
      <c r="GJM414" s="14"/>
      <c r="GJN414" s="14"/>
      <c r="GJO414" s="11"/>
      <c r="GJP414" s="12"/>
      <c r="GJQ414" s="12"/>
      <c r="GJR414" s="12"/>
      <c r="GJS414" s="11"/>
      <c r="GJT414" s="12"/>
      <c r="GJU414" s="162"/>
      <c r="GJV414" s="37"/>
      <c r="GJW414" s="37"/>
      <c r="GJX414" s="37"/>
      <c r="GJY414" s="37"/>
      <c r="GJZ414" s="37"/>
      <c r="GKA414" s="28"/>
      <c r="GKB414" s="11"/>
      <c r="GKC414" s="11"/>
      <c r="GKD414" s="37"/>
      <c r="GKE414" s="162"/>
      <c r="GKF414" s="162"/>
      <c r="GKG414" s="37"/>
      <c r="GKH414" s="12"/>
      <c r="GKI414" s="37"/>
      <c r="GKJ414" s="37"/>
      <c r="GKK414" s="11"/>
      <c r="GKL414" s="24"/>
      <c r="GKM414" s="28"/>
      <c r="GKN414" s="11"/>
      <c r="GKO414" s="12"/>
      <c r="GKP414" s="27"/>
      <c r="GKQ414" s="37"/>
      <c r="GKR414" s="37"/>
      <c r="GKS414" s="14"/>
      <c r="GKT414" s="14"/>
      <c r="GKU414" s="11"/>
      <c r="GKV414" s="12"/>
      <c r="GKW414" s="12"/>
      <c r="GKX414" s="12"/>
      <c r="GKY414" s="11"/>
      <c r="GKZ414" s="12"/>
      <c r="GLA414" s="162"/>
      <c r="GLB414" s="37"/>
      <c r="GLC414" s="37"/>
      <c r="GLD414" s="37"/>
      <c r="GLE414" s="37"/>
      <c r="GLF414" s="37"/>
      <c r="GLG414" s="28"/>
      <c r="GLH414" s="11"/>
      <c r="GLI414" s="11"/>
      <c r="GLJ414" s="37"/>
      <c r="GLK414" s="162"/>
      <c r="GLL414" s="162"/>
      <c r="GLM414" s="37"/>
      <c r="GLN414" s="12"/>
      <c r="GLO414" s="37"/>
      <c r="GLP414" s="37"/>
      <c r="GLQ414" s="11"/>
      <c r="GLR414" s="24"/>
      <c r="GLS414" s="28"/>
      <c r="GLT414" s="11"/>
      <c r="GLU414" s="12"/>
      <c r="GLV414" s="27"/>
      <c r="GLW414" s="37"/>
      <c r="GLX414" s="37"/>
      <c r="GLY414" s="14"/>
      <c r="GLZ414" s="14"/>
      <c r="GMA414" s="11"/>
      <c r="GMB414" s="12"/>
      <c r="GMC414" s="12"/>
      <c r="GMD414" s="12"/>
      <c r="GME414" s="11"/>
      <c r="GMF414" s="12"/>
      <c r="GMG414" s="162"/>
      <c r="GMH414" s="37"/>
      <c r="GMI414" s="37"/>
      <c r="GMJ414" s="37"/>
      <c r="GMK414" s="37"/>
      <c r="GML414" s="37"/>
      <c r="GMM414" s="28"/>
      <c r="GMN414" s="11"/>
      <c r="GMO414" s="11"/>
      <c r="GMP414" s="37"/>
      <c r="GMQ414" s="162"/>
      <c r="GMR414" s="162"/>
      <c r="GMS414" s="37"/>
      <c r="GMT414" s="12"/>
      <c r="GMU414" s="37"/>
      <c r="GMV414" s="37"/>
      <c r="GMW414" s="11"/>
      <c r="GMX414" s="24"/>
      <c r="GMY414" s="28"/>
      <c r="GMZ414" s="11"/>
      <c r="GNA414" s="12"/>
      <c r="GNB414" s="27"/>
      <c r="GNC414" s="37"/>
      <c r="GND414" s="37"/>
      <c r="GNE414" s="14"/>
      <c r="GNF414" s="14"/>
      <c r="GNG414" s="11"/>
      <c r="GNH414" s="12"/>
      <c r="GNI414" s="12"/>
      <c r="GNJ414" s="12"/>
      <c r="GNK414" s="11"/>
      <c r="GNL414" s="12"/>
      <c r="GNM414" s="162"/>
      <c r="GNN414" s="37"/>
      <c r="GNO414" s="37"/>
      <c r="GNP414" s="37"/>
      <c r="GNQ414" s="37"/>
      <c r="GNR414" s="37"/>
      <c r="GNS414" s="28"/>
      <c r="GNT414" s="11"/>
      <c r="GNU414" s="11"/>
      <c r="GNV414" s="37"/>
      <c r="GNW414" s="162"/>
      <c r="GNX414" s="162"/>
      <c r="GNY414" s="37"/>
      <c r="GNZ414" s="12"/>
      <c r="GOA414" s="37"/>
      <c r="GOB414" s="37"/>
      <c r="GOC414" s="11"/>
      <c r="GOD414" s="24"/>
      <c r="GOE414" s="28"/>
      <c r="GOF414" s="11"/>
      <c r="GOG414" s="12"/>
      <c r="GOH414" s="27"/>
      <c r="GOI414" s="37"/>
      <c r="GOJ414" s="37"/>
      <c r="GOK414" s="14"/>
      <c r="GOL414" s="14"/>
      <c r="GOM414" s="11"/>
      <c r="GON414" s="12"/>
      <c r="GOO414" s="12"/>
      <c r="GOP414" s="12"/>
      <c r="GOQ414" s="11"/>
      <c r="GOR414" s="12"/>
      <c r="GOS414" s="162"/>
      <c r="GOT414" s="37"/>
      <c r="GOU414" s="37"/>
      <c r="GOV414" s="37"/>
      <c r="GOW414" s="37"/>
      <c r="GOX414" s="37"/>
      <c r="GOY414" s="28"/>
      <c r="GOZ414" s="11"/>
      <c r="GPA414" s="11"/>
      <c r="GPB414" s="37"/>
      <c r="GPC414" s="162"/>
      <c r="GPD414" s="162"/>
      <c r="GPE414" s="37"/>
      <c r="GPF414" s="12"/>
      <c r="GPG414" s="37"/>
      <c r="GPH414" s="37"/>
      <c r="GPI414" s="11"/>
      <c r="GPJ414" s="24"/>
      <c r="GPK414" s="28"/>
      <c r="GPL414" s="11"/>
      <c r="GPM414" s="12"/>
      <c r="GPN414" s="27"/>
      <c r="GPO414" s="37"/>
      <c r="GPP414" s="37"/>
      <c r="GPQ414" s="14"/>
      <c r="GPR414" s="14"/>
      <c r="GPS414" s="11"/>
      <c r="GPT414" s="12"/>
      <c r="GPU414" s="12"/>
      <c r="GPV414" s="12"/>
      <c r="GPW414" s="11"/>
      <c r="GPX414" s="12"/>
      <c r="GPY414" s="162"/>
      <c r="GPZ414" s="37"/>
      <c r="GQA414" s="37"/>
      <c r="GQB414" s="37"/>
      <c r="GQC414" s="37"/>
      <c r="GQD414" s="37"/>
      <c r="GQE414" s="28"/>
      <c r="GQF414" s="11"/>
      <c r="GQG414" s="11"/>
      <c r="GQH414" s="37"/>
      <c r="GQI414" s="162"/>
      <c r="GQJ414" s="162"/>
      <c r="GQK414" s="37"/>
      <c r="GQL414" s="12"/>
      <c r="GQM414" s="37"/>
      <c r="GQN414" s="37"/>
      <c r="GQO414" s="11"/>
      <c r="GQP414" s="24"/>
      <c r="GQQ414" s="28"/>
      <c r="GQR414" s="11"/>
      <c r="GQS414" s="12"/>
      <c r="GQT414" s="27"/>
      <c r="GQU414" s="37"/>
      <c r="GQV414" s="37"/>
      <c r="GQW414" s="14"/>
      <c r="GQX414" s="14"/>
      <c r="GQY414" s="11"/>
      <c r="GQZ414" s="12"/>
      <c r="GRA414" s="12"/>
      <c r="GRB414" s="12"/>
      <c r="GRC414" s="11"/>
      <c r="GRD414" s="12"/>
      <c r="GRE414" s="162"/>
      <c r="GRF414" s="37"/>
      <c r="GRG414" s="37"/>
      <c r="GRH414" s="37"/>
      <c r="GRI414" s="37"/>
      <c r="GRJ414" s="37"/>
      <c r="GRK414" s="28"/>
      <c r="GRL414" s="11"/>
      <c r="GRM414" s="11"/>
      <c r="GRN414" s="37"/>
      <c r="GRO414" s="162"/>
      <c r="GRP414" s="162"/>
      <c r="GRQ414" s="37"/>
      <c r="GRR414" s="12"/>
      <c r="GRS414" s="37"/>
      <c r="GRT414" s="37"/>
      <c r="GRU414" s="11"/>
      <c r="GRV414" s="24"/>
      <c r="GRW414" s="28"/>
      <c r="GRX414" s="11"/>
      <c r="GRY414" s="12"/>
      <c r="GRZ414" s="27"/>
      <c r="GSA414" s="37"/>
      <c r="GSB414" s="37"/>
      <c r="GSC414" s="14"/>
      <c r="GSD414" s="14"/>
      <c r="GSE414" s="11"/>
      <c r="GSF414" s="12"/>
      <c r="GSG414" s="12"/>
      <c r="GSH414" s="12"/>
      <c r="GSI414" s="11"/>
      <c r="GSJ414" s="12"/>
      <c r="GSK414" s="162"/>
      <c r="GSL414" s="37"/>
      <c r="GSM414" s="37"/>
      <c r="GSN414" s="37"/>
      <c r="GSO414" s="37"/>
      <c r="GSP414" s="37"/>
      <c r="GSQ414" s="28"/>
      <c r="GSR414" s="11"/>
      <c r="GSS414" s="11"/>
      <c r="GST414" s="37"/>
      <c r="GSU414" s="162"/>
      <c r="GSV414" s="162"/>
      <c r="GSW414" s="37"/>
      <c r="GSX414" s="12"/>
      <c r="GSY414" s="37"/>
      <c r="GSZ414" s="37"/>
      <c r="GTA414" s="11"/>
      <c r="GTB414" s="24"/>
      <c r="GTC414" s="28"/>
      <c r="GTD414" s="11"/>
      <c r="GTE414" s="12"/>
      <c r="GTF414" s="27"/>
      <c r="GTG414" s="37"/>
      <c r="GTH414" s="37"/>
      <c r="GTI414" s="14"/>
      <c r="GTJ414" s="14"/>
      <c r="GTK414" s="11"/>
      <c r="GTL414" s="12"/>
      <c r="GTM414" s="12"/>
      <c r="GTN414" s="12"/>
      <c r="GTO414" s="11"/>
      <c r="GTP414" s="12"/>
      <c r="GTQ414" s="162"/>
      <c r="GTR414" s="37"/>
      <c r="GTS414" s="37"/>
      <c r="GTT414" s="37"/>
      <c r="GTU414" s="37"/>
      <c r="GTV414" s="37"/>
      <c r="GTW414" s="28"/>
      <c r="GTX414" s="11"/>
      <c r="GTY414" s="11"/>
      <c r="GTZ414" s="37"/>
      <c r="GUA414" s="162"/>
      <c r="GUB414" s="162"/>
      <c r="GUC414" s="37"/>
      <c r="GUD414" s="12"/>
      <c r="GUE414" s="37"/>
      <c r="GUF414" s="37"/>
      <c r="GUG414" s="11"/>
      <c r="GUH414" s="24"/>
      <c r="GUI414" s="28"/>
      <c r="GUJ414" s="11"/>
      <c r="GUK414" s="12"/>
      <c r="GUL414" s="27"/>
      <c r="GUM414" s="37"/>
      <c r="GUN414" s="37"/>
      <c r="GUO414" s="14"/>
      <c r="GUP414" s="14"/>
      <c r="GUQ414" s="11"/>
      <c r="GUR414" s="12"/>
      <c r="GUS414" s="12"/>
      <c r="GUT414" s="12"/>
      <c r="GUU414" s="11"/>
      <c r="GUV414" s="12"/>
      <c r="GUW414" s="162"/>
      <c r="GUX414" s="37"/>
      <c r="GUY414" s="37"/>
      <c r="GUZ414" s="37"/>
      <c r="GVA414" s="37"/>
      <c r="GVB414" s="37"/>
      <c r="GVC414" s="28"/>
      <c r="GVD414" s="11"/>
      <c r="GVE414" s="11"/>
      <c r="GVF414" s="37"/>
      <c r="GVG414" s="162"/>
      <c r="GVH414" s="162"/>
      <c r="GVI414" s="37"/>
      <c r="GVJ414" s="12"/>
      <c r="GVK414" s="37"/>
      <c r="GVL414" s="37"/>
      <c r="GVM414" s="11"/>
      <c r="GVN414" s="24"/>
      <c r="GVO414" s="28"/>
      <c r="GVP414" s="11"/>
      <c r="GVQ414" s="12"/>
      <c r="GVR414" s="27"/>
      <c r="GVS414" s="37"/>
      <c r="GVT414" s="37"/>
      <c r="GVU414" s="14"/>
      <c r="GVV414" s="14"/>
      <c r="GVW414" s="11"/>
      <c r="GVX414" s="12"/>
      <c r="GVY414" s="12"/>
      <c r="GVZ414" s="12"/>
      <c r="GWA414" s="11"/>
      <c r="GWB414" s="12"/>
      <c r="GWC414" s="162"/>
      <c r="GWD414" s="37"/>
      <c r="GWE414" s="37"/>
      <c r="GWF414" s="37"/>
      <c r="GWG414" s="37"/>
      <c r="GWH414" s="37"/>
      <c r="GWI414" s="28"/>
      <c r="GWJ414" s="11"/>
      <c r="GWK414" s="11"/>
      <c r="GWL414" s="37"/>
      <c r="GWM414" s="162"/>
      <c r="GWN414" s="162"/>
      <c r="GWO414" s="37"/>
      <c r="GWP414" s="12"/>
      <c r="GWQ414" s="37"/>
      <c r="GWR414" s="37"/>
      <c r="GWS414" s="11"/>
      <c r="GWT414" s="24"/>
      <c r="GWU414" s="28"/>
      <c r="GWV414" s="11"/>
      <c r="GWW414" s="12"/>
      <c r="GWX414" s="27"/>
      <c r="GWY414" s="37"/>
      <c r="GWZ414" s="37"/>
      <c r="GXA414" s="14"/>
      <c r="GXB414" s="14"/>
      <c r="GXC414" s="11"/>
      <c r="GXD414" s="12"/>
      <c r="GXE414" s="12"/>
      <c r="GXF414" s="12"/>
      <c r="GXG414" s="11"/>
      <c r="GXH414" s="12"/>
      <c r="GXI414" s="162"/>
      <c r="GXJ414" s="37"/>
      <c r="GXK414" s="37"/>
      <c r="GXL414" s="37"/>
      <c r="GXM414" s="37"/>
      <c r="GXN414" s="37"/>
      <c r="GXO414" s="28"/>
      <c r="GXP414" s="11"/>
      <c r="GXQ414" s="11"/>
      <c r="GXR414" s="37"/>
      <c r="GXS414" s="162"/>
      <c r="GXT414" s="162"/>
      <c r="GXU414" s="37"/>
      <c r="GXV414" s="12"/>
      <c r="GXW414" s="37"/>
      <c r="GXX414" s="37"/>
      <c r="GXY414" s="11"/>
      <c r="GXZ414" s="24"/>
      <c r="GYA414" s="28"/>
      <c r="GYB414" s="11"/>
      <c r="GYC414" s="12"/>
      <c r="GYD414" s="27"/>
      <c r="GYE414" s="37"/>
      <c r="GYF414" s="37"/>
      <c r="GYG414" s="14"/>
      <c r="GYH414" s="14"/>
      <c r="GYI414" s="11"/>
      <c r="GYJ414" s="12"/>
      <c r="GYK414" s="12"/>
      <c r="GYL414" s="12"/>
      <c r="GYM414" s="11"/>
      <c r="GYN414" s="12"/>
      <c r="GYO414" s="162"/>
      <c r="GYP414" s="37"/>
      <c r="GYQ414" s="37"/>
      <c r="GYR414" s="37"/>
      <c r="GYS414" s="37"/>
      <c r="GYT414" s="37"/>
      <c r="GYU414" s="28"/>
      <c r="GYV414" s="11"/>
      <c r="GYW414" s="11"/>
      <c r="GYX414" s="37"/>
      <c r="GYY414" s="162"/>
      <c r="GYZ414" s="162"/>
      <c r="GZA414" s="37"/>
      <c r="GZB414" s="12"/>
      <c r="GZC414" s="37"/>
      <c r="GZD414" s="37"/>
      <c r="GZE414" s="11"/>
      <c r="GZF414" s="24"/>
      <c r="GZG414" s="28"/>
      <c r="GZH414" s="11"/>
      <c r="GZI414" s="12"/>
      <c r="GZJ414" s="27"/>
      <c r="GZK414" s="37"/>
      <c r="GZL414" s="37"/>
      <c r="GZM414" s="14"/>
      <c r="GZN414" s="14"/>
      <c r="GZO414" s="11"/>
      <c r="GZP414" s="12"/>
      <c r="GZQ414" s="12"/>
      <c r="GZR414" s="12"/>
      <c r="GZS414" s="11"/>
      <c r="GZT414" s="12"/>
      <c r="GZU414" s="162"/>
      <c r="GZV414" s="37"/>
      <c r="GZW414" s="37"/>
      <c r="GZX414" s="37"/>
      <c r="GZY414" s="37"/>
      <c r="GZZ414" s="37"/>
      <c r="HAA414" s="28"/>
      <c r="HAB414" s="11"/>
      <c r="HAC414" s="11"/>
      <c r="HAD414" s="37"/>
      <c r="HAE414" s="162"/>
      <c r="HAF414" s="162"/>
      <c r="HAG414" s="37"/>
      <c r="HAH414" s="12"/>
      <c r="HAI414" s="37"/>
      <c r="HAJ414" s="37"/>
      <c r="HAK414" s="11"/>
      <c r="HAL414" s="24"/>
      <c r="HAM414" s="28"/>
      <c r="HAN414" s="11"/>
      <c r="HAO414" s="12"/>
      <c r="HAP414" s="27"/>
      <c r="HAQ414" s="37"/>
      <c r="HAR414" s="37"/>
      <c r="HAS414" s="14"/>
      <c r="HAT414" s="14"/>
      <c r="HAU414" s="11"/>
      <c r="HAV414" s="12"/>
      <c r="HAW414" s="12"/>
      <c r="HAX414" s="12"/>
      <c r="HAY414" s="11"/>
      <c r="HAZ414" s="12"/>
      <c r="HBA414" s="162"/>
      <c r="HBB414" s="37"/>
      <c r="HBC414" s="37"/>
      <c r="HBD414" s="37"/>
      <c r="HBE414" s="37"/>
      <c r="HBF414" s="37"/>
      <c r="HBG414" s="28"/>
      <c r="HBH414" s="11"/>
      <c r="HBI414" s="11"/>
      <c r="HBJ414" s="37"/>
      <c r="HBK414" s="162"/>
      <c r="HBL414" s="162"/>
      <c r="HBM414" s="37"/>
      <c r="HBN414" s="12"/>
      <c r="HBO414" s="37"/>
      <c r="HBP414" s="37"/>
      <c r="HBQ414" s="11"/>
      <c r="HBR414" s="24"/>
      <c r="HBS414" s="28"/>
      <c r="HBT414" s="11"/>
      <c r="HBU414" s="12"/>
      <c r="HBV414" s="27"/>
      <c r="HBW414" s="37"/>
      <c r="HBX414" s="37"/>
      <c r="HBY414" s="14"/>
      <c r="HBZ414" s="14"/>
      <c r="HCA414" s="11"/>
      <c r="HCB414" s="12"/>
      <c r="HCC414" s="12"/>
      <c r="HCD414" s="12"/>
      <c r="HCE414" s="11"/>
      <c r="HCF414" s="12"/>
      <c r="HCG414" s="162"/>
      <c r="HCH414" s="37"/>
      <c r="HCI414" s="37"/>
      <c r="HCJ414" s="37"/>
      <c r="HCK414" s="37"/>
      <c r="HCL414" s="37"/>
      <c r="HCM414" s="28"/>
      <c r="HCN414" s="11"/>
      <c r="HCO414" s="11"/>
      <c r="HCP414" s="37"/>
      <c r="HCQ414" s="162"/>
      <c r="HCR414" s="162"/>
      <c r="HCS414" s="37"/>
      <c r="HCT414" s="12"/>
      <c r="HCU414" s="37"/>
      <c r="HCV414" s="37"/>
      <c r="HCW414" s="11"/>
      <c r="HCX414" s="24"/>
      <c r="HCY414" s="28"/>
      <c r="HCZ414" s="11"/>
      <c r="HDA414" s="12"/>
      <c r="HDB414" s="27"/>
      <c r="HDC414" s="37"/>
      <c r="HDD414" s="37"/>
      <c r="HDE414" s="14"/>
      <c r="HDF414" s="14"/>
      <c r="HDG414" s="11"/>
      <c r="HDH414" s="12"/>
      <c r="HDI414" s="12"/>
      <c r="HDJ414" s="12"/>
      <c r="HDK414" s="11"/>
      <c r="HDL414" s="12"/>
      <c r="HDM414" s="162"/>
      <c r="HDN414" s="37"/>
      <c r="HDO414" s="37"/>
      <c r="HDP414" s="37"/>
      <c r="HDQ414" s="37"/>
      <c r="HDR414" s="37"/>
      <c r="HDS414" s="28"/>
      <c r="HDT414" s="11"/>
      <c r="HDU414" s="11"/>
      <c r="HDV414" s="37"/>
      <c r="HDW414" s="162"/>
      <c r="HDX414" s="162"/>
      <c r="HDY414" s="37"/>
      <c r="HDZ414" s="12"/>
      <c r="HEA414" s="37"/>
      <c r="HEB414" s="37"/>
      <c r="HEC414" s="11"/>
      <c r="HED414" s="24"/>
      <c r="HEE414" s="28"/>
      <c r="HEF414" s="11"/>
      <c r="HEG414" s="12"/>
      <c r="HEH414" s="27"/>
      <c r="HEI414" s="37"/>
      <c r="HEJ414" s="37"/>
      <c r="HEK414" s="14"/>
      <c r="HEL414" s="14"/>
      <c r="HEM414" s="11"/>
      <c r="HEN414" s="12"/>
      <c r="HEO414" s="12"/>
      <c r="HEP414" s="12"/>
      <c r="HEQ414" s="11"/>
      <c r="HER414" s="12"/>
      <c r="HES414" s="162"/>
      <c r="HET414" s="37"/>
      <c r="HEU414" s="37"/>
      <c r="HEV414" s="37"/>
      <c r="HEW414" s="37"/>
      <c r="HEX414" s="37"/>
      <c r="HEY414" s="28"/>
      <c r="HEZ414" s="11"/>
      <c r="HFA414" s="11"/>
      <c r="HFB414" s="37"/>
      <c r="HFC414" s="162"/>
      <c r="HFD414" s="162"/>
      <c r="HFE414" s="37"/>
      <c r="HFF414" s="12"/>
      <c r="HFG414" s="37"/>
      <c r="HFH414" s="37"/>
      <c r="HFI414" s="11"/>
      <c r="HFJ414" s="24"/>
      <c r="HFK414" s="28"/>
      <c r="HFL414" s="11"/>
      <c r="HFM414" s="12"/>
      <c r="HFN414" s="27"/>
      <c r="HFO414" s="37"/>
      <c r="HFP414" s="37"/>
      <c r="HFQ414" s="14"/>
      <c r="HFR414" s="14"/>
      <c r="HFS414" s="11"/>
      <c r="HFT414" s="12"/>
      <c r="HFU414" s="12"/>
      <c r="HFV414" s="12"/>
      <c r="HFW414" s="11"/>
      <c r="HFX414" s="12"/>
      <c r="HFY414" s="162"/>
      <c r="HFZ414" s="37"/>
      <c r="HGA414" s="37"/>
      <c r="HGB414" s="37"/>
      <c r="HGC414" s="37"/>
      <c r="HGD414" s="37"/>
      <c r="HGE414" s="28"/>
      <c r="HGF414" s="11"/>
      <c r="HGG414" s="11"/>
      <c r="HGH414" s="37"/>
      <c r="HGI414" s="162"/>
      <c r="HGJ414" s="162"/>
      <c r="HGK414" s="37"/>
      <c r="HGL414" s="12"/>
      <c r="HGM414" s="37"/>
      <c r="HGN414" s="37"/>
      <c r="HGO414" s="11"/>
      <c r="HGP414" s="24"/>
      <c r="HGQ414" s="28"/>
      <c r="HGR414" s="11"/>
      <c r="HGS414" s="12"/>
      <c r="HGT414" s="27"/>
      <c r="HGU414" s="37"/>
      <c r="HGV414" s="37"/>
      <c r="HGW414" s="14"/>
      <c r="HGX414" s="14"/>
      <c r="HGY414" s="11"/>
      <c r="HGZ414" s="12"/>
      <c r="HHA414" s="12"/>
      <c r="HHB414" s="12"/>
      <c r="HHC414" s="11"/>
      <c r="HHD414" s="12"/>
      <c r="HHE414" s="162"/>
      <c r="HHF414" s="37"/>
      <c r="HHG414" s="37"/>
      <c r="HHH414" s="37"/>
      <c r="HHI414" s="37"/>
      <c r="HHJ414" s="37"/>
      <c r="HHK414" s="28"/>
      <c r="HHL414" s="11"/>
      <c r="HHM414" s="11"/>
      <c r="HHN414" s="37"/>
      <c r="HHO414" s="162"/>
      <c r="HHP414" s="162"/>
      <c r="HHQ414" s="37"/>
      <c r="HHR414" s="12"/>
      <c r="HHS414" s="37"/>
      <c r="HHT414" s="37"/>
      <c r="HHU414" s="11"/>
      <c r="HHV414" s="24"/>
      <c r="HHW414" s="28"/>
      <c r="HHX414" s="11"/>
      <c r="HHY414" s="12"/>
      <c r="HHZ414" s="27"/>
      <c r="HIA414" s="37"/>
      <c r="HIB414" s="37"/>
      <c r="HIC414" s="14"/>
      <c r="HID414" s="14"/>
      <c r="HIE414" s="11"/>
      <c r="HIF414" s="12"/>
      <c r="HIG414" s="12"/>
      <c r="HIH414" s="12"/>
      <c r="HII414" s="11"/>
      <c r="HIJ414" s="12"/>
      <c r="HIK414" s="162"/>
      <c r="HIL414" s="37"/>
      <c r="HIM414" s="37"/>
      <c r="HIN414" s="37"/>
      <c r="HIO414" s="37"/>
      <c r="HIP414" s="37"/>
      <c r="HIQ414" s="28"/>
      <c r="HIR414" s="11"/>
      <c r="HIS414" s="11"/>
      <c r="HIT414" s="37"/>
      <c r="HIU414" s="162"/>
      <c r="HIV414" s="162"/>
      <c r="HIW414" s="37"/>
      <c r="HIX414" s="12"/>
      <c r="HIY414" s="37"/>
      <c r="HIZ414" s="37"/>
      <c r="HJA414" s="11"/>
      <c r="HJB414" s="24"/>
      <c r="HJC414" s="28"/>
      <c r="HJD414" s="11"/>
      <c r="HJE414" s="12"/>
      <c r="HJF414" s="27"/>
      <c r="HJG414" s="37"/>
      <c r="HJH414" s="37"/>
      <c r="HJI414" s="14"/>
      <c r="HJJ414" s="14"/>
      <c r="HJK414" s="11"/>
      <c r="HJL414" s="12"/>
      <c r="HJM414" s="12"/>
      <c r="HJN414" s="12"/>
      <c r="HJO414" s="11"/>
      <c r="HJP414" s="12"/>
      <c r="HJQ414" s="162"/>
      <c r="HJR414" s="37"/>
      <c r="HJS414" s="37"/>
      <c r="HJT414" s="37"/>
      <c r="HJU414" s="37"/>
      <c r="HJV414" s="37"/>
      <c r="HJW414" s="28"/>
      <c r="HJX414" s="11"/>
      <c r="HJY414" s="11"/>
      <c r="HJZ414" s="37"/>
      <c r="HKA414" s="162"/>
      <c r="HKB414" s="162"/>
      <c r="HKC414" s="37"/>
      <c r="HKD414" s="12"/>
      <c r="HKE414" s="37"/>
      <c r="HKF414" s="37"/>
      <c r="HKG414" s="11"/>
      <c r="HKH414" s="24"/>
      <c r="HKI414" s="28"/>
      <c r="HKJ414" s="11"/>
      <c r="HKK414" s="12"/>
      <c r="HKL414" s="27"/>
      <c r="HKM414" s="37"/>
      <c r="HKN414" s="37"/>
      <c r="HKO414" s="14"/>
      <c r="HKP414" s="14"/>
      <c r="HKQ414" s="11"/>
      <c r="HKR414" s="12"/>
      <c r="HKS414" s="12"/>
      <c r="HKT414" s="12"/>
      <c r="HKU414" s="11"/>
      <c r="HKV414" s="12"/>
      <c r="HKW414" s="162"/>
      <c r="HKX414" s="37"/>
      <c r="HKY414" s="37"/>
      <c r="HKZ414" s="37"/>
      <c r="HLA414" s="37"/>
      <c r="HLB414" s="37"/>
      <c r="HLC414" s="28"/>
      <c r="HLD414" s="11"/>
      <c r="HLE414" s="11"/>
      <c r="HLF414" s="37"/>
      <c r="HLG414" s="162"/>
      <c r="HLH414" s="162"/>
      <c r="HLI414" s="37"/>
      <c r="HLJ414" s="12"/>
      <c r="HLK414" s="37"/>
      <c r="HLL414" s="37"/>
      <c r="HLM414" s="11"/>
      <c r="HLN414" s="24"/>
      <c r="HLO414" s="28"/>
      <c r="HLP414" s="11"/>
      <c r="HLQ414" s="12"/>
      <c r="HLR414" s="27"/>
      <c r="HLS414" s="37"/>
      <c r="HLT414" s="37"/>
      <c r="HLU414" s="14"/>
      <c r="HLV414" s="14"/>
      <c r="HLW414" s="11"/>
      <c r="HLX414" s="12"/>
      <c r="HLY414" s="12"/>
      <c r="HLZ414" s="12"/>
      <c r="HMA414" s="11"/>
      <c r="HMB414" s="12"/>
      <c r="HMC414" s="162"/>
      <c r="HMD414" s="37"/>
      <c r="HME414" s="37"/>
      <c r="HMF414" s="37"/>
      <c r="HMG414" s="37"/>
      <c r="HMH414" s="37"/>
      <c r="HMI414" s="28"/>
      <c r="HMJ414" s="11"/>
      <c r="HMK414" s="11"/>
      <c r="HML414" s="37"/>
      <c r="HMM414" s="162"/>
      <c r="HMN414" s="162"/>
      <c r="HMO414" s="37"/>
      <c r="HMP414" s="12"/>
      <c r="HMQ414" s="37"/>
      <c r="HMR414" s="37"/>
      <c r="HMS414" s="11"/>
      <c r="HMT414" s="24"/>
      <c r="HMU414" s="28"/>
      <c r="HMV414" s="11"/>
      <c r="HMW414" s="12"/>
      <c r="HMX414" s="27"/>
      <c r="HMY414" s="37"/>
      <c r="HMZ414" s="37"/>
      <c r="HNA414" s="14"/>
      <c r="HNB414" s="14"/>
      <c r="HNC414" s="11"/>
      <c r="HND414" s="12"/>
      <c r="HNE414" s="12"/>
      <c r="HNF414" s="12"/>
      <c r="HNG414" s="11"/>
      <c r="HNH414" s="12"/>
      <c r="HNI414" s="162"/>
      <c r="HNJ414" s="37"/>
      <c r="HNK414" s="37"/>
      <c r="HNL414" s="37"/>
      <c r="HNM414" s="37"/>
      <c r="HNN414" s="37"/>
      <c r="HNO414" s="28"/>
      <c r="HNP414" s="11"/>
      <c r="HNQ414" s="11"/>
      <c r="HNR414" s="37"/>
      <c r="HNS414" s="162"/>
      <c r="HNT414" s="162"/>
      <c r="HNU414" s="37"/>
      <c r="HNV414" s="12"/>
      <c r="HNW414" s="37"/>
      <c r="HNX414" s="37"/>
      <c r="HNY414" s="11"/>
      <c r="HNZ414" s="24"/>
      <c r="HOA414" s="28"/>
      <c r="HOB414" s="11"/>
      <c r="HOC414" s="12"/>
      <c r="HOD414" s="27"/>
      <c r="HOE414" s="37"/>
      <c r="HOF414" s="37"/>
      <c r="HOG414" s="14"/>
      <c r="HOH414" s="14"/>
      <c r="HOI414" s="11"/>
      <c r="HOJ414" s="12"/>
      <c r="HOK414" s="12"/>
      <c r="HOL414" s="12"/>
      <c r="HOM414" s="11"/>
      <c r="HON414" s="12"/>
      <c r="HOO414" s="162"/>
      <c r="HOP414" s="37"/>
      <c r="HOQ414" s="37"/>
      <c r="HOR414" s="37"/>
      <c r="HOS414" s="37"/>
      <c r="HOT414" s="37"/>
      <c r="HOU414" s="28"/>
      <c r="HOV414" s="11"/>
      <c r="HOW414" s="11"/>
      <c r="HOX414" s="37"/>
      <c r="HOY414" s="162"/>
      <c r="HOZ414" s="162"/>
      <c r="HPA414" s="37"/>
      <c r="HPB414" s="12"/>
      <c r="HPC414" s="37"/>
      <c r="HPD414" s="37"/>
      <c r="HPE414" s="11"/>
      <c r="HPF414" s="24"/>
      <c r="HPG414" s="28"/>
      <c r="HPH414" s="11"/>
      <c r="HPI414" s="12"/>
      <c r="HPJ414" s="27"/>
      <c r="HPK414" s="37"/>
      <c r="HPL414" s="37"/>
      <c r="HPM414" s="14"/>
      <c r="HPN414" s="14"/>
      <c r="HPO414" s="11"/>
      <c r="HPP414" s="12"/>
      <c r="HPQ414" s="12"/>
      <c r="HPR414" s="12"/>
      <c r="HPS414" s="11"/>
      <c r="HPT414" s="12"/>
      <c r="HPU414" s="162"/>
      <c r="HPV414" s="37"/>
      <c r="HPW414" s="37"/>
      <c r="HPX414" s="37"/>
      <c r="HPY414" s="37"/>
      <c r="HPZ414" s="37"/>
      <c r="HQA414" s="28"/>
      <c r="HQB414" s="11"/>
      <c r="HQC414" s="11"/>
      <c r="HQD414" s="37"/>
      <c r="HQE414" s="162"/>
      <c r="HQF414" s="162"/>
      <c r="HQG414" s="37"/>
      <c r="HQH414" s="12"/>
      <c r="HQI414" s="37"/>
      <c r="HQJ414" s="37"/>
      <c r="HQK414" s="11"/>
      <c r="HQL414" s="24"/>
      <c r="HQM414" s="28"/>
      <c r="HQN414" s="11"/>
      <c r="HQO414" s="12"/>
      <c r="HQP414" s="27"/>
      <c r="HQQ414" s="37"/>
      <c r="HQR414" s="37"/>
      <c r="HQS414" s="14"/>
      <c r="HQT414" s="14"/>
      <c r="HQU414" s="11"/>
      <c r="HQV414" s="12"/>
      <c r="HQW414" s="12"/>
      <c r="HQX414" s="12"/>
      <c r="HQY414" s="11"/>
      <c r="HQZ414" s="12"/>
      <c r="HRA414" s="162"/>
      <c r="HRB414" s="37"/>
      <c r="HRC414" s="37"/>
      <c r="HRD414" s="37"/>
      <c r="HRE414" s="37"/>
      <c r="HRF414" s="37"/>
      <c r="HRG414" s="28"/>
      <c r="HRH414" s="11"/>
      <c r="HRI414" s="11"/>
      <c r="HRJ414" s="37"/>
      <c r="HRK414" s="162"/>
      <c r="HRL414" s="162"/>
      <c r="HRM414" s="37"/>
      <c r="HRN414" s="12"/>
      <c r="HRO414" s="37"/>
      <c r="HRP414" s="37"/>
      <c r="HRQ414" s="11"/>
      <c r="HRR414" s="24"/>
      <c r="HRS414" s="28"/>
      <c r="HRT414" s="11"/>
      <c r="HRU414" s="12"/>
      <c r="HRV414" s="27"/>
      <c r="HRW414" s="37"/>
      <c r="HRX414" s="37"/>
      <c r="HRY414" s="14"/>
      <c r="HRZ414" s="14"/>
      <c r="HSA414" s="11"/>
      <c r="HSB414" s="12"/>
      <c r="HSC414" s="12"/>
      <c r="HSD414" s="12"/>
      <c r="HSE414" s="11"/>
      <c r="HSF414" s="12"/>
      <c r="HSG414" s="162"/>
      <c r="HSH414" s="37"/>
      <c r="HSI414" s="37"/>
      <c r="HSJ414" s="37"/>
      <c r="HSK414" s="37"/>
      <c r="HSL414" s="37"/>
      <c r="HSM414" s="28"/>
      <c r="HSN414" s="11"/>
      <c r="HSO414" s="11"/>
      <c r="HSP414" s="37"/>
      <c r="HSQ414" s="162"/>
      <c r="HSR414" s="162"/>
      <c r="HSS414" s="37"/>
      <c r="HST414" s="12"/>
      <c r="HSU414" s="37"/>
      <c r="HSV414" s="37"/>
      <c r="HSW414" s="11"/>
      <c r="HSX414" s="24"/>
      <c r="HSY414" s="28"/>
      <c r="HSZ414" s="11"/>
      <c r="HTA414" s="12"/>
      <c r="HTB414" s="27"/>
      <c r="HTC414" s="37"/>
      <c r="HTD414" s="37"/>
      <c r="HTE414" s="14"/>
      <c r="HTF414" s="14"/>
      <c r="HTG414" s="11"/>
      <c r="HTH414" s="12"/>
      <c r="HTI414" s="12"/>
      <c r="HTJ414" s="12"/>
      <c r="HTK414" s="11"/>
      <c r="HTL414" s="12"/>
      <c r="HTM414" s="162"/>
      <c r="HTN414" s="37"/>
      <c r="HTO414" s="37"/>
      <c r="HTP414" s="37"/>
      <c r="HTQ414" s="37"/>
      <c r="HTR414" s="37"/>
      <c r="HTS414" s="28"/>
      <c r="HTT414" s="11"/>
      <c r="HTU414" s="11"/>
      <c r="HTV414" s="37"/>
      <c r="HTW414" s="162"/>
      <c r="HTX414" s="162"/>
      <c r="HTY414" s="37"/>
      <c r="HTZ414" s="12"/>
      <c r="HUA414" s="37"/>
      <c r="HUB414" s="37"/>
      <c r="HUC414" s="11"/>
      <c r="HUD414" s="24"/>
      <c r="HUE414" s="28"/>
      <c r="HUF414" s="11"/>
      <c r="HUG414" s="12"/>
      <c r="HUH414" s="27"/>
      <c r="HUI414" s="37"/>
      <c r="HUJ414" s="37"/>
      <c r="HUK414" s="14"/>
      <c r="HUL414" s="14"/>
      <c r="HUM414" s="11"/>
      <c r="HUN414" s="12"/>
      <c r="HUO414" s="12"/>
      <c r="HUP414" s="12"/>
      <c r="HUQ414" s="11"/>
      <c r="HUR414" s="12"/>
      <c r="HUS414" s="162"/>
      <c r="HUT414" s="37"/>
      <c r="HUU414" s="37"/>
      <c r="HUV414" s="37"/>
      <c r="HUW414" s="37"/>
      <c r="HUX414" s="37"/>
      <c r="HUY414" s="28"/>
      <c r="HUZ414" s="11"/>
      <c r="HVA414" s="11"/>
      <c r="HVB414" s="37"/>
      <c r="HVC414" s="162"/>
      <c r="HVD414" s="162"/>
      <c r="HVE414" s="37"/>
      <c r="HVF414" s="12"/>
      <c r="HVG414" s="37"/>
      <c r="HVH414" s="37"/>
      <c r="HVI414" s="11"/>
      <c r="HVJ414" s="24"/>
      <c r="HVK414" s="28"/>
      <c r="HVL414" s="11"/>
      <c r="HVM414" s="12"/>
      <c r="HVN414" s="27"/>
      <c r="HVO414" s="37"/>
      <c r="HVP414" s="37"/>
      <c r="HVQ414" s="14"/>
      <c r="HVR414" s="14"/>
      <c r="HVS414" s="11"/>
      <c r="HVT414" s="12"/>
      <c r="HVU414" s="12"/>
      <c r="HVV414" s="12"/>
      <c r="HVW414" s="11"/>
      <c r="HVX414" s="12"/>
      <c r="HVY414" s="162"/>
      <c r="HVZ414" s="37"/>
      <c r="HWA414" s="37"/>
      <c r="HWB414" s="37"/>
      <c r="HWC414" s="37"/>
      <c r="HWD414" s="37"/>
      <c r="HWE414" s="28"/>
      <c r="HWF414" s="11"/>
      <c r="HWG414" s="11"/>
      <c r="HWH414" s="37"/>
      <c r="HWI414" s="162"/>
      <c r="HWJ414" s="162"/>
      <c r="HWK414" s="37"/>
      <c r="HWL414" s="12"/>
      <c r="HWM414" s="37"/>
      <c r="HWN414" s="37"/>
      <c r="HWO414" s="11"/>
      <c r="HWP414" s="24"/>
      <c r="HWQ414" s="28"/>
      <c r="HWR414" s="11"/>
      <c r="HWS414" s="12"/>
      <c r="HWT414" s="27"/>
      <c r="HWU414" s="37"/>
      <c r="HWV414" s="37"/>
      <c r="HWW414" s="14"/>
      <c r="HWX414" s="14"/>
      <c r="HWY414" s="11"/>
      <c r="HWZ414" s="12"/>
      <c r="HXA414" s="12"/>
      <c r="HXB414" s="12"/>
      <c r="HXC414" s="11"/>
      <c r="HXD414" s="12"/>
      <c r="HXE414" s="162"/>
      <c r="HXF414" s="37"/>
      <c r="HXG414" s="37"/>
      <c r="HXH414" s="37"/>
      <c r="HXI414" s="37"/>
      <c r="HXJ414" s="37"/>
      <c r="HXK414" s="28"/>
      <c r="HXL414" s="11"/>
      <c r="HXM414" s="11"/>
      <c r="HXN414" s="37"/>
      <c r="HXO414" s="162"/>
      <c r="HXP414" s="162"/>
      <c r="HXQ414" s="37"/>
      <c r="HXR414" s="12"/>
      <c r="HXS414" s="37"/>
      <c r="HXT414" s="37"/>
      <c r="HXU414" s="11"/>
      <c r="HXV414" s="24"/>
      <c r="HXW414" s="28"/>
      <c r="HXX414" s="11"/>
      <c r="HXY414" s="12"/>
      <c r="HXZ414" s="27"/>
      <c r="HYA414" s="37"/>
      <c r="HYB414" s="37"/>
      <c r="HYC414" s="14"/>
      <c r="HYD414" s="14"/>
      <c r="HYE414" s="11"/>
      <c r="HYF414" s="12"/>
      <c r="HYG414" s="12"/>
      <c r="HYH414" s="12"/>
      <c r="HYI414" s="11"/>
      <c r="HYJ414" s="12"/>
      <c r="HYK414" s="162"/>
      <c r="HYL414" s="37"/>
      <c r="HYM414" s="37"/>
      <c r="HYN414" s="37"/>
      <c r="HYO414" s="37"/>
      <c r="HYP414" s="37"/>
      <c r="HYQ414" s="28"/>
      <c r="HYR414" s="11"/>
      <c r="HYS414" s="11"/>
      <c r="HYT414" s="37"/>
      <c r="HYU414" s="162"/>
      <c r="HYV414" s="162"/>
      <c r="HYW414" s="37"/>
      <c r="HYX414" s="12"/>
      <c r="HYY414" s="37"/>
      <c r="HYZ414" s="37"/>
      <c r="HZA414" s="11"/>
      <c r="HZB414" s="24"/>
      <c r="HZC414" s="28"/>
      <c r="HZD414" s="11"/>
      <c r="HZE414" s="12"/>
      <c r="HZF414" s="27"/>
      <c r="HZG414" s="37"/>
      <c r="HZH414" s="37"/>
      <c r="HZI414" s="14"/>
      <c r="HZJ414" s="14"/>
      <c r="HZK414" s="11"/>
      <c r="HZL414" s="12"/>
      <c r="HZM414" s="12"/>
      <c r="HZN414" s="12"/>
      <c r="HZO414" s="11"/>
      <c r="HZP414" s="12"/>
      <c r="HZQ414" s="162"/>
      <c r="HZR414" s="37"/>
      <c r="HZS414" s="37"/>
      <c r="HZT414" s="37"/>
      <c r="HZU414" s="37"/>
      <c r="HZV414" s="37"/>
      <c r="HZW414" s="28"/>
      <c r="HZX414" s="11"/>
      <c r="HZY414" s="11"/>
      <c r="HZZ414" s="37"/>
      <c r="IAA414" s="162"/>
      <c r="IAB414" s="162"/>
      <c r="IAC414" s="37"/>
      <c r="IAD414" s="12"/>
      <c r="IAE414" s="37"/>
      <c r="IAF414" s="37"/>
      <c r="IAG414" s="11"/>
      <c r="IAH414" s="24"/>
      <c r="IAI414" s="28"/>
      <c r="IAJ414" s="11"/>
      <c r="IAK414" s="12"/>
      <c r="IAL414" s="27"/>
      <c r="IAM414" s="37"/>
      <c r="IAN414" s="37"/>
      <c r="IAO414" s="14"/>
      <c r="IAP414" s="14"/>
      <c r="IAQ414" s="11"/>
      <c r="IAR414" s="12"/>
      <c r="IAS414" s="12"/>
      <c r="IAT414" s="12"/>
      <c r="IAU414" s="11"/>
      <c r="IAV414" s="12"/>
      <c r="IAW414" s="162"/>
      <c r="IAX414" s="37"/>
      <c r="IAY414" s="37"/>
      <c r="IAZ414" s="37"/>
      <c r="IBA414" s="37"/>
      <c r="IBB414" s="37"/>
      <c r="IBC414" s="28"/>
      <c r="IBD414" s="11"/>
      <c r="IBE414" s="11"/>
      <c r="IBF414" s="37"/>
      <c r="IBG414" s="162"/>
      <c r="IBH414" s="162"/>
      <c r="IBI414" s="37"/>
      <c r="IBJ414" s="12"/>
      <c r="IBK414" s="37"/>
      <c r="IBL414" s="37"/>
      <c r="IBM414" s="11"/>
      <c r="IBN414" s="24"/>
      <c r="IBO414" s="28"/>
      <c r="IBP414" s="11"/>
      <c r="IBQ414" s="12"/>
      <c r="IBR414" s="27"/>
      <c r="IBS414" s="37"/>
      <c r="IBT414" s="37"/>
      <c r="IBU414" s="14"/>
      <c r="IBV414" s="14"/>
      <c r="IBW414" s="11"/>
      <c r="IBX414" s="12"/>
      <c r="IBY414" s="12"/>
      <c r="IBZ414" s="12"/>
      <c r="ICA414" s="11"/>
      <c r="ICB414" s="12"/>
      <c r="ICC414" s="162"/>
      <c r="ICD414" s="37"/>
      <c r="ICE414" s="37"/>
      <c r="ICF414" s="37"/>
      <c r="ICG414" s="37"/>
      <c r="ICH414" s="37"/>
      <c r="ICI414" s="28"/>
      <c r="ICJ414" s="11"/>
      <c r="ICK414" s="11"/>
      <c r="ICL414" s="37"/>
      <c r="ICM414" s="162"/>
      <c r="ICN414" s="162"/>
      <c r="ICO414" s="37"/>
      <c r="ICP414" s="12"/>
      <c r="ICQ414" s="37"/>
      <c r="ICR414" s="37"/>
      <c r="ICS414" s="11"/>
      <c r="ICT414" s="24"/>
      <c r="ICU414" s="28"/>
      <c r="ICV414" s="11"/>
      <c r="ICW414" s="12"/>
      <c r="ICX414" s="27"/>
      <c r="ICY414" s="37"/>
      <c r="ICZ414" s="37"/>
      <c r="IDA414" s="14"/>
      <c r="IDB414" s="14"/>
      <c r="IDC414" s="11"/>
      <c r="IDD414" s="12"/>
      <c r="IDE414" s="12"/>
      <c r="IDF414" s="12"/>
      <c r="IDG414" s="11"/>
      <c r="IDH414" s="12"/>
      <c r="IDI414" s="162"/>
      <c r="IDJ414" s="37"/>
      <c r="IDK414" s="37"/>
      <c r="IDL414" s="37"/>
      <c r="IDM414" s="37"/>
      <c r="IDN414" s="37"/>
      <c r="IDO414" s="28"/>
      <c r="IDP414" s="11"/>
      <c r="IDQ414" s="11"/>
      <c r="IDR414" s="37"/>
      <c r="IDS414" s="162"/>
      <c r="IDT414" s="162"/>
      <c r="IDU414" s="37"/>
      <c r="IDV414" s="12"/>
      <c r="IDW414" s="37"/>
      <c r="IDX414" s="37"/>
      <c r="IDY414" s="11"/>
      <c r="IDZ414" s="24"/>
      <c r="IEA414" s="28"/>
      <c r="IEB414" s="11"/>
      <c r="IEC414" s="12"/>
      <c r="IED414" s="27"/>
      <c r="IEE414" s="37"/>
      <c r="IEF414" s="37"/>
      <c r="IEG414" s="14"/>
      <c r="IEH414" s="14"/>
      <c r="IEI414" s="11"/>
      <c r="IEJ414" s="12"/>
      <c r="IEK414" s="12"/>
      <c r="IEL414" s="12"/>
      <c r="IEM414" s="11"/>
      <c r="IEN414" s="12"/>
      <c r="IEO414" s="162"/>
      <c r="IEP414" s="37"/>
      <c r="IEQ414" s="37"/>
      <c r="IER414" s="37"/>
      <c r="IES414" s="37"/>
      <c r="IET414" s="37"/>
      <c r="IEU414" s="28"/>
      <c r="IEV414" s="11"/>
      <c r="IEW414" s="11"/>
      <c r="IEX414" s="37"/>
      <c r="IEY414" s="162"/>
      <c r="IEZ414" s="162"/>
      <c r="IFA414" s="37"/>
      <c r="IFB414" s="12"/>
      <c r="IFC414" s="37"/>
      <c r="IFD414" s="37"/>
      <c r="IFE414" s="11"/>
      <c r="IFF414" s="24"/>
      <c r="IFG414" s="28"/>
      <c r="IFH414" s="11"/>
      <c r="IFI414" s="12"/>
      <c r="IFJ414" s="27"/>
      <c r="IFK414" s="37"/>
      <c r="IFL414" s="37"/>
      <c r="IFM414" s="14"/>
      <c r="IFN414" s="14"/>
      <c r="IFO414" s="11"/>
      <c r="IFP414" s="12"/>
      <c r="IFQ414" s="12"/>
      <c r="IFR414" s="12"/>
      <c r="IFS414" s="11"/>
      <c r="IFT414" s="12"/>
      <c r="IFU414" s="162"/>
      <c r="IFV414" s="37"/>
      <c r="IFW414" s="37"/>
      <c r="IFX414" s="37"/>
      <c r="IFY414" s="37"/>
      <c r="IFZ414" s="37"/>
      <c r="IGA414" s="28"/>
      <c r="IGB414" s="11"/>
      <c r="IGC414" s="11"/>
      <c r="IGD414" s="37"/>
      <c r="IGE414" s="162"/>
      <c r="IGF414" s="162"/>
      <c r="IGG414" s="37"/>
      <c r="IGH414" s="12"/>
      <c r="IGI414" s="37"/>
      <c r="IGJ414" s="37"/>
      <c r="IGK414" s="11"/>
      <c r="IGL414" s="24"/>
      <c r="IGM414" s="28"/>
      <c r="IGN414" s="11"/>
      <c r="IGO414" s="12"/>
      <c r="IGP414" s="27"/>
      <c r="IGQ414" s="37"/>
      <c r="IGR414" s="37"/>
      <c r="IGS414" s="14"/>
      <c r="IGT414" s="14"/>
      <c r="IGU414" s="11"/>
      <c r="IGV414" s="12"/>
      <c r="IGW414" s="12"/>
      <c r="IGX414" s="12"/>
      <c r="IGY414" s="11"/>
      <c r="IGZ414" s="12"/>
      <c r="IHA414" s="162"/>
      <c r="IHB414" s="37"/>
      <c r="IHC414" s="37"/>
      <c r="IHD414" s="37"/>
      <c r="IHE414" s="37"/>
      <c r="IHF414" s="37"/>
      <c r="IHG414" s="28"/>
      <c r="IHH414" s="11"/>
      <c r="IHI414" s="11"/>
      <c r="IHJ414" s="37"/>
      <c r="IHK414" s="162"/>
      <c r="IHL414" s="162"/>
      <c r="IHM414" s="37"/>
      <c r="IHN414" s="12"/>
      <c r="IHO414" s="37"/>
      <c r="IHP414" s="37"/>
      <c r="IHQ414" s="11"/>
      <c r="IHR414" s="24"/>
      <c r="IHS414" s="28"/>
      <c r="IHT414" s="11"/>
      <c r="IHU414" s="12"/>
      <c r="IHV414" s="27"/>
      <c r="IHW414" s="37"/>
      <c r="IHX414" s="37"/>
      <c r="IHY414" s="14"/>
      <c r="IHZ414" s="14"/>
      <c r="IIA414" s="11"/>
      <c r="IIB414" s="12"/>
      <c r="IIC414" s="12"/>
      <c r="IID414" s="12"/>
      <c r="IIE414" s="11"/>
      <c r="IIF414" s="12"/>
      <c r="IIG414" s="162"/>
      <c r="IIH414" s="37"/>
      <c r="III414" s="37"/>
      <c r="IIJ414" s="37"/>
      <c r="IIK414" s="37"/>
      <c r="IIL414" s="37"/>
      <c r="IIM414" s="28"/>
      <c r="IIN414" s="11"/>
      <c r="IIO414" s="11"/>
      <c r="IIP414" s="37"/>
      <c r="IIQ414" s="162"/>
      <c r="IIR414" s="162"/>
      <c r="IIS414" s="37"/>
      <c r="IIT414" s="12"/>
      <c r="IIU414" s="37"/>
      <c r="IIV414" s="37"/>
      <c r="IIW414" s="11"/>
      <c r="IIX414" s="24"/>
      <c r="IIY414" s="28"/>
      <c r="IIZ414" s="11"/>
      <c r="IJA414" s="12"/>
      <c r="IJB414" s="27"/>
      <c r="IJC414" s="37"/>
      <c r="IJD414" s="37"/>
      <c r="IJE414" s="14"/>
      <c r="IJF414" s="14"/>
      <c r="IJG414" s="11"/>
      <c r="IJH414" s="12"/>
      <c r="IJI414" s="12"/>
      <c r="IJJ414" s="12"/>
      <c r="IJK414" s="11"/>
      <c r="IJL414" s="12"/>
      <c r="IJM414" s="162"/>
      <c r="IJN414" s="37"/>
      <c r="IJO414" s="37"/>
      <c r="IJP414" s="37"/>
      <c r="IJQ414" s="37"/>
      <c r="IJR414" s="37"/>
      <c r="IJS414" s="28"/>
      <c r="IJT414" s="11"/>
      <c r="IJU414" s="11"/>
      <c r="IJV414" s="37"/>
      <c r="IJW414" s="162"/>
      <c r="IJX414" s="162"/>
      <c r="IJY414" s="37"/>
      <c r="IJZ414" s="12"/>
      <c r="IKA414" s="37"/>
      <c r="IKB414" s="37"/>
      <c r="IKC414" s="11"/>
      <c r="IKD414" s="24"/>
      <c r="IKE414" s="28"/>
      <c r="IKF414" s="11"/>
      <c r="IKG414" s="12"/>
      <c r="IKH414" s="27"/>
      <c r="IKI414" s="37"/>
      <c r="IKJ414" s="37"/>
      <c r="IKK414" s="14"/>
      <c r="IKL414" s="14"/>
      <c r="IKM414" s="11"/>
      <c r="IKN414" s="12"/>
      <c r="IKO414" s="12"/>
      <c r="IKP414" s="12"/>
      <c r="IKQ414" s="11"/>
      <c r="IKR414" s="12"/>
      <c r="IKS414" s="162"/>
      <c r="IKT414" s="37"/>
      <c r="IKU414" s="37"/>
      <c r="IKV414" s="37"/>
      <c r="IKW414" s="37"/>
      <c r="IKX414" s="37"/>
      <c r="IKY414" s="28"/>
      <c r="IKZ414" s="11"/>
      <c r="ILA414" s="11"/>
      <c r="ILB414" s="37"/>
      <c r="ILC414" s="162"/>
      <c r="ILD414" s="162"/>
      <c r="ILE414" s="37"/>
      <c r="ILF414" s="12"/>
      <c r="ILG414" s="37"/>
      <c r="ILH414" s="37"/>
      <c r="ILI414" s="11"/>
      <c r="ILJ414" s="24"/>
      <c r="ILK414" s="28"/>
      <c r="ILL414" s="11"/>
      <c r="ILM414" s="12"/>
      <c r="ILN414" s="27"/>
      <c r="ILO414" s="37"/>
      <c r="ILP414" s="37"/>
      <c r="ILQ414" s="14"/>
      <c r="ILR414" s="14"/>
      <c r="ILS414" s="11"/>
      <c r="ILT414" s="12"/>
      <c r="ILU414" s="12"/>
      <c r="ILV414" s="12"/>
      <c r="ILW414" s="11"/>
      <c r="ILX414" s="12"/>
      <c r="ILY414" s="162"/>
      <c r="ILZ414" s="37"/>
      <c r="IMA414" s="37"/>
      <c r="IMB414" s="37"/>
      <c r="IMC414" s="37"/>
      <c r="IMD414" s="37"/>
      <c r="IME414" s="28"/>
      <c r="IMF414" s="11"/>
      <c r="IMG414" s="11"/>
      <c r="IMH414" s="37"/>
      <c r="IMI414" s="162"/>
      <c r="IMJ414" s="162"/>
      <c r="IMK414" s="37"/>
      <c r="IML414" s="12"/>
      <c r="IMM414" s="37"/>
      <c r="IMN414" s="37"/>
      <c r="IMO414" s="11"/>
      <c r="IMP414" s="24"/>
      <c r="IMQ414" s="28"/>
      <c r="IMR414" s="11"/>
      <c r="IMS414" s="12"/>
      <c r="IMT414" s="27"/>
      <c r="IMU414" s="37"/>
      <c r="IMV414" s="37"/>
      <c r="IMW414" s="14"/>
      <c r="IMX414" s="14"/>
      <c r="IMY414" s="11"/>
      <c r="IMZ414" s="12"/>
      <c r="INA414" s="12"/>
      <c r="INB414" s="12"/>
      <c r="INC414" s="11"/>
      <c r="IND414" s="12"/>
      <c r="INE414" s="162"/>
      <c r="INF414" s="37"/>
      <c r="ING414" s="37"/>
      <c r="INH414" s="37"/>
      <c r="INI414" s="37"/>
      <c r="INJ414" s="37"/>
      <c r="INK414" s="28"/>
      <c r="INL414" s="11"/>
      <c r="INM414" s="11"/>
      <c r="INN414" s="37"/>
      <c r="INO414" s="162"/>
      <c r="INP414" s="162"/>
      <c r="INQ414" s="37"/>
      <c r="INR414" s="12"/>
      <c r="INS414" s="37"/>
      <c r="INT414" s="37"/>
      <c r="INU414" s="11"/>
      <c r="INV414" s="24"/>
      <c r="INW414" s="28"/>
      <c r="INX414" s="11"/>
      <c r="INY414" s="12"/>
      <c r="INZ414" s="27"/>
      <c r="IOA414" s="37"/>
      <c r="IOB414" s="37"/>
      <c r="IOC414" s="14"/>
      <c r="IOD414" s="14"/>
      <c r="IOE414" s="11"/>
      <c r="IOF414" s="12"/>
      <c r="IOG414" s="12"/>
      <c r="IOH414" s="12"/>
      <c r="IOI414" s="11"/>
      <c r="IOJ414" s="12"/>
      <c r="IOK414" s="162"/>
      <c r="IOL414" s="37"/>
      <c r="IOM414" s="37"/>
      <c r="ION414" s="37"/>
      <c r="IOO414" s="37"/>
      <c r="IOP414" s="37"/>
      <c r="IOQ414" s="28"/>
      <c r="IOR414" s="11"/>
      <c r="IOS414" s="11"/>
      <c r="IOT414" s="37"/>
      <c r="IOU414" s="162"/>
      <c r="IOV414" s="162"/>
      <c r="IOW414" s="37"/>
      <c r="IOX414" s="12"/>
      <c r="IOY414" s="37"/>
      <c r="IOZ414" s="37"/>
      <c r="IPA414" s="11"/>
      <c r="IPB414" s="24"/>
      <c r="IPC414" s="28"/>
      <c r="IPD414" s="11"/>
      <c r="IPE414" s="12"/>
      <c r="IPF414" s="27"/>
      <c r="IPG414" s="37"/>
      <c r="IPH414" s="37"/>
      <c r="IPI414" s="14"/>
      <c r="IPJ414" s="14"/>
      <c r="IPK414" s="11"/>
      <c r="IPL414" s="12"/>
      <c r="IPM414" s="12"/>
      <c r="IPN414" s="12"/>
      <c r="IPO414" s="11"/>
      <c r="IPP414" s="12"/>
      <c r="IPQ414" s="162"/>
      <c r="IPR414" s="37"/>
      <c r="IPS414" s="37"/>
      <c r="IPT414" s="37"/>
      <c r="IPU414" s="37"/>
      <c r="IPV414" s="37"/>
      <c r="IPW414" s="28"/>
      <c r="IPX414" s="11"/>
      <c r="IPY414" s="11"/>
      <c r="IPZ414" s="37"/>
      <c r="IQA414" s="162"/>
      <c r="IQB414" s="162"/>
      <c r="IQC414" s="37"/>
      <c r="IQD414" s="12"/>
      <c r="IQE414" s="37"/>
      <c r="IQF414" s="37"/>
      <c r="IQG414" s="11"/>
      <c r="IQH414" s="24"/>
      <c r="IQI414" s="28"/>
      <c r="IQJ414" s="11"/>
      <c r="IQK414" s="12"/>
      <c r="IQL414" s="27"/>
      <c r="IQM414" s="37"/>
      <c r="IQN414" s="37"/>
      <c r="IQO414" s="14"/>
      <c r="IQP414" s="14"/>
      <c r="IQQ414" s="11"/>
      <c r="IQR414" s="12"/>
      <c r="IQS414" s="12"/>
      <c r="IQT414" s="12"/>
      <c r="IQU414" s="11"/>
      <c r="IQV414" s="12"/>
      <c r="IQW414" s="162"/>
      <c r="IQX414" s="37"/>
      <c r="IQY414" s="37"/>
      <c r="IQZ414" s="37"/>
      <c r="IRA414" s="37"/>
      <c r="IRB414" s="37"/>
      <c r="IRC414" s="28"/>
      <c r="IRD414" s="11"/>
      <c r="IRE414" s="11"/>
      <c r="IRF414" s="37"/>
      <c r="IRG414" s="162"/>
      <c r="IRH414" s="162"/>
      <c r="IRI414" s="37"/>
      <c r="IRJ414" s="12"/>
      <c r="IRK414" s="37"/>
      <c r="IRL414" s="37"/>
      <c r="IRM414" s="11"/>
      <c r="IRN414" s="24"/>
      <c r="IRO414" s="28"/>
      <c r="IRP414" s="11"/>
      <c r="IRQ414" s="12"/>
      <c r="IRR414" s="27"/>
      <c r="IRS414" s="37"/>
      <c r="IRT414" s="37"/>
      <c r="IRU414" s="14"/>
      <c r="IRV414" s="14"/>
      <c r="IRW414" s="11"/>
      <c r="IRX414" s="12"/>
      <c r="IRY414" s="12"/>
      <c r="IRZ414" s="12"/>
      <c r="ISA414" s="11"/>
      <c r="ISB414" s="12"/>
      <c r="ISC414" s="162"/>
      <c r="ISD414" s="37"/>
      <c r="ISE414" s="37"/>
      <c r="ISF414" s="37"/>
      <c r="ISG414" s="37"/>
      <c r="ISH414" s="37"/>
      <c r="ISI414" s="28"/>
      <c r="ISJ414" s="11"/>
      <c r="ISK414" s="11"/>
      <c r="ISL414" s="37"/>
      <c r="ISM414" s="162"/>
      <c r="ISN414" s="162"/>
      <c r="ISO414" s="37"/>
      <c r="ISP414" s="12"/>
      <c r="ISQ414" s="37"/>
      <c r="ISR414" s="37"/>
      <c r="ISS414" s="11"/>
      <c r="IST414" s="24"/>
      <c r="ISU414" s="28"/>
      <c r="ISV414" s="11"/>
      <c r="ISW414" s="12"/>
      <c r="ISX414" s="27"/>
      <c r="ISY414" s="37"/>
      <c r="ISZ414" s="37"/>
      <c r="ITA414" s="14"/>
      <c r="ITB414" s="14"/>
      <c r="ITC414" s="11"/>
      <c r="ITD414" s="12"/>
      <c r="ITE414" s="12"/>
      <c r="ITF414" s="12"/>
      <c r="ITG414" s="11"/>
      <c r="ITH414" s="12"/>
      <c r="ITI414" s="162"/>
      <c r="ITJ414" s="37"/>
      <c r="ITK414" s="37"/>
      <c r="ITL414" s="37"/>
      <c r="ITM414" s="37"/>
      <c r="ITN414" s="37"/>
      <c r="ITO414" s="28"/>
      <c r="ITP414" s="11"/>
      <c r="ITQ414" s="11"/>
      <c r="ITR414" s="37"/>
      <c r="ITS414" s="162"/>
      <c r="ITT414" s="162"/>
      <c r="ITU414" s="37"/>
      <c r="ITV414" s="12"/>
      <c r="ITW414" s="37"/>
      <c r="ITX414" s="37"/>
      <c r="ITY414" s="11"/>
      <c r="ITZ414" s="24"/>
      <c r="IUA414" s="28"/>
      <c r="IUB414" s="11"/>
      <c r="IUC414" s="12"/>
      <c r="IUD414" s="27"/>
      <c r="IUE414" s="37"/>
      <c r="IUF414" s="37"/>
      <c r="IUG414" s="14"/>
      <c r="IUH414" s="14"/>
      <c r="IUI414" s="11"/>
      <c r="IUJ414" s="12"/>
      <c r="IUK414" s="12"/>
      <c r="IUL414" s="12"/>
      <c r="IUM414" s="11"/>
      <c r="IUN414" s="12"/>
      <c r="IUO414" s="162"/>
      <c r="IUP414" s="37"/>
      <c r="IUQ414" s="37"/>
      <c r="IUR414" s="37"/>
      <c r="IUS414" s="37"/>
      <c r="IUT414" s="37"/>
      <c r="IUU414" s="28"/>
      <c r="IUV414" s="11"/>
      <c r="IUW414" s="11"/>
      <c r="IUX414" s="37"/>
      <c r="IUY414" s="162"/>
      <c r="IUZ414" s="162"/>
      <c r="IVA414" s="37"/>
      <c r="IVB414" s="12"/>
      <c r="IVC414" s="37"/>
      <c r="IVD414" s="37"/>
      <c r="IVE414" s="11"/>
      <c r="IVF414" s="24"/>
      <c r="IVG414" s="28"/>
      <c r="IVH414" s="11"/>
      <c r="IVI414" s="12"/>
      <c r="IVJ414" s="27"/>
      <c r="IVK414" s="37"/>
      <c r="IVL414" s="37"/>
      <c r="IVM414" s="14"/>
      <c r="IVN414" s="14"/>
      <c r="IVO414" s="11"/>
      <c r="IVP414" s="12"/>
      <c r="IVQ414" s="12"/>
      <c r="IVR414" s="12"/>
      <c r="IVS414" s="11"/>
      <c r="IVT414" s="12"/>
      <c r="IVU414" s="162"/>
      <c r="IVV414" s="37"/>
      <c r="IVW414" s="37"/>
      <c r="IVX414" s="37"/>
      <c r="IVY414" s="37"/>
      <c r="IVZ414" s="37"/>
      <c r="IWA414" s="28"/>
      <c r="IWB414" s="11"/>
      <c r="IWC414" s="11"/>
      <c r="IWD414" s="37"/>
      <c r="IWE414" s="162"/>
      <c r="IWF414" s="162"/>
      <c r="IWG414" s="37"/>
      <c r="IWH414" s="12"/>
      <c r="IWI414" s="37"/>
      <c r="IWJ414" s="37"/>
      <c r="IWK414" s="11"/>
      <c r="IWL414" s="24"/>
      <c r="IWM414" s="28"/>
      <c r="IWN414" s="11"/>
      <c r="IWO414" s="12"/>
      <c r="IWP414" s="27"/>
      <c r="IWQ414" s="37"/>
      <c r="IWR414" s="37"/>
      <c r="IWS414" s="14"/>
      <c r="IWT414" s="14"/>
      <c r="IWU414" s="11"/>
      <c r="IWV414" s="12"/>
      <c r="IWW414" s="12"/>
      <c r="IWX414" s="12"/>
      <c r="IWY414" s="11"/>
      <c r="IWZ414" s="12"/>
      <c r="IXA414" s="162"/>
      <c r="IXB414" s="37"/>
      <c r="IXC414" s="37"/>
      <c r="IXD414" s="37"/>
      <c r="IXE414" s="37"/>
      <c r="IXF414" s="37"/>
      <c r="IXG414" s="28"/>
      <c r="IXH414" s="11"/>
      <c r="IXI414" s="11"/>
      <c r="IXJ414" s="37"/>
      <c r="IXK414" s="162"/>
      <c r="IXL414" s="162"/>
      <c r="IXM414" s="37"/>
      <c r="IXN414" s="12"/>
      <c r="IXO414" s="37"/>
      <c r="IXP414" s="37"/>
      <c r="IXQ414" s="11"/>
      <c r="IXR414" s="24"/>
      <c r="IXS414" s="28"/>
      <c r="IXT414" s="11"/>
      <c r="IXU414" s="12"/>
      <c r="IXV414" s="27"/>
      <c r="IXW414" s="37"/>
      <c r="IXX414" s="37"/>
      <c r="IXY414" s="14"/>
      <c r="IXZ414" s="14"/>
      <c r="IYA414" s="11"/>
      <c r="IYB414" s="12"/>
      <c r="IYC414" s="12"/>
      <c r="IYD414" s="12"/>
      <c r="IYE414" s="11"/>
      <c r="IYF414" s="12"/>
      <c r="IYG414" s="162"/>
      <c r="IYH414" s="37"/>
      <c r="IYI414" s="37"/>
      <c r="IYJ414" s="37"/>
      <c r="IYK414" s="37"/>
      <c r="IYL414" s="37"/>
      <c r="IYM414" s="28"/>
      <c r="IYN414" s="11"/>
      <c r="IYO414" s="11"/>
      <c r="IYP414" s="37"/>
      <c r="IYQ414" s="162"/>
      <c r="IYR414" s="162"/>
      <c r="IYS414" s="37"/>
      <c r="IYT414" s="12"/>
      <c r="IYU414" s="37"/>
      <c r="IYV414" s="37"/>
      <c r="IYW414" s="11"/>
      <c r="IYX414" s="24"/>
      <c r="IYY414" s="28"/>
      <c r="IYZ414" s="11"/>
      <c r="IZA414" s="12"/>
      <c r="IZB414" s="27"/>
      <c r="IZC414" s="37"/>
      <c r="IZD414" s="37"/>
      <c r="IZE414" s="14"/>
      <c r="IZF414" s="14"/>
      <c r="IZG414" s="11"/>
      <c r="IZH414" s="12"/>
      <c r="IZI414" s="12"/>
      <c r="IZJ414" s="12"/>
      <c r="IZK414" s="11"/>
      <c r="IZL414" s="12"/>
      <c r="IZM414" s="162"/>
      <c r="IZN414" s="37"/>
      <c r="IZO414" s="37"/>
      <c r="IZP414" s="37"/>
      <c r="IZQ414" s="37"/>
      <c r="IZR414" s="37"/>
      <c r="IZS414" s="28"/>
      <c r="IZT414" s="11"/>
      <c r="IZU414" s="11"/>
      <c r="IZV414" s="37"/>
      <c r="IZW414" s="162"/>
      <c r="IZX414" s="162"/>
      <c r="IZY414" s="37"/>
      <c r="IZZ414" s="12"/>
      <c r="JAA414" s="37"/>
      <c r="JAB414" s="37"/>
      <c r="JAC414" s="11"/>
      <c r="JAD414" s="24"/>
      <c r="JAE414" s="28"/>
      <c r="JAF414" s="11"/>
      <c r="JAG414" s="12"/>
      <c r="JAH414" s="27"/>
      <c r="JAI414" s="37"/>
      <c r="JAJ414" s="37"/>
      <c r="JAK414" s="14"/>
      <c r="JAL414" s="14"/>
      <c r="JAM414" s="11"/>
      <c r="JAN414" s="12"/>
      <c r="JAO414" s="12"/>
      <c r="JAP414" s="12"/>
      <c r="JAQ414" s="11"/>
      <c r="JAR414" s="12"/>
      <c r="JAS414" s="162"/>
      <c r="JAT414" s="37"/>
      <c r="JAU414" s="37"/>
      <c r="JAV414" s="37"/>
      <c r="JAW414" s="37"/>
      <c r="JAX414" s="37"/>
      <c r="JAY414" s="28"/>
      <c r="JAZ414" s="11"/>
      <c r="JBA414" s="11"/>
      <c r="JBB414" s="37"/>
      <c r="JBC414" s="162"/>
      <c r="JBD414" s="162"/>
      <c r="JBE414" s="37"/>
      <c r="JBF414" s="12"/>
      <c r="JBG414" s="37"/>
      <c r="JBH414" s="37"/>
      <c r="JBI414" s="11"/>
      <c r="JBJ414" s="24"/>
      <c r="JBK414" s="28"/>
      <c r="JBL414" s="11"/>
      <c r="JBM414" s="12"/>
      <c r="JBN414" s="27"/>
      <c r="JBO414" s="37"/>
      <c r="JBP414" s="37"/>
      <c r="JBQ414" s="14"/>
      <c r="JBR414" s="14"/>
      <c r="JBS414" s="11"/>
      <c r="JBT414" s="12"/>
      <c r="JBU414" s="12"/>
      <c r="JBV414" s="12"/>
      <c r="JBW414" s="11"/>
      <c r="JBX414" s="12"/>
      <c r="JBY414" s="162"/>
      <c r="JBZ414" s="37"/>
      <c r="JCA414" s="37"/>
      <c r="JCB414" s="37"/>
      <c r="JCC414" s="37"/>
      <c r="JCD414" s="37"/>
      <c r="JCE414" s="28"/>
      <c r="JCF414" s="11"/>
      <c r="JCG414" s="11"/>
      <c r="JCH414" s="37"/>
      <c r="JCI414" s="162"/>
      <c r="JCJ414" s="162"/>
      <c r="JCK414" s="37"/>
      <c r="JCL414" s="12"/>
      <c r="JCM414" s="37"/>
      <c r="JCN414" s="37"/>
      <c r="JCO414" s="11"/>
      <c r="JCP414" s="24"/>
      <c r="JCQ414" s="28"/>
      <c r="JCR414" s="11"/>
      <c r="JCS414" s="12"/>
      <c r="JCT414" s="27"/>
      <c r="JCU414" s="37"/>
      <c r="JCV414" s="37"/>
      <c r="JCW414" s="14"/>
      <c r="JCX414" s="14"/>
      <c r="JCY414" s="11"/>
      <c r="JCZ414" s="12"/>
      <c r="JDA414" s="12"/>
      <c r="JDB414" s="12"/>
      <c r="JDC414" s="11"/>
      <c r="JDD414" s="12"/>
      <c r="JDE414" s="162"/>
      <c r="JDF414" s="37"/>
      <c r="JDG414" s="37"/>
      <c r="JDH414" s="37"/>
      <c r="JDI414" s="37"/>
      <c r="JDJ414" s="37"/>
      <c r="JDK414" s="28"/>
      <c r="JDL414" s="11"/>
      <c r="JDM414" s="11"/>
      <c r="JDN414" s="37"/>
      <c r="JDO414" s="162"/>
      <c r="JDP414" s="162"/>
      <c r="JDQ414" s="37"/>
      <c r="JDR414" s="12"/>
      <c r="JDS414" s="37"/>
      <c r="JDT414" s="37"/>
      <c r="JDU414" s="11"/>
      <c r="JDV414" s="24"/>
      <c r="JDW414" s="28"/>
      <c r="JDX414" s="11"/>
      <c r="JDY414" s="12"/>
      <c r="JDZ414" s="27"/>
      <c r="JEA414" s="37"/>
      <c r="JEB414" s="37"/>
      <c r="JEC414" s="14"/>
      <c r="JED414" s="14"/>
      <c r="JEE414" s="11"/>
      <c r="JEF414" s="12"/>
      <c r="JEG414" s="12"/>
      <c r="JEH414" s="12"/>
      <c r="JEI414" s="11"/>
      <c r="JEJ414" s="12"/>
      <c r="JEK414" s="162"/>
      <c r="JEL414" s="37"/>
      <c r="JEM414" s="37"/>
      <c r="JEN414" s="37"/>
      <c r="JEO414" s="37"/>
      <c r="JEP414" s="37"/>
      <c r="JEQ414" s="28"/>
      <c r="JER414" s="11"/>
      <c r="JES414" s="11"/>
      <c r="JET414" s="37"/>
      <c r="JEU414" s="162"/>
      <c r="JEV414" s="162"/>
      <c r="JEW414" s="37"/>
      <c r="JEX414" s="12"/>
      <c r="JEY414" s="37"/>
      <c r="JEZ414" s="37"/>
      <c r="JFA414" s="11"/>
      <c r="JFB414" s="24"/>
      <c r="JFC414" s="28"/>
      <c r="JFD414" s="11"/>
      <c r="JFE414" s="12"/>
      <c r="JFF414" s="27"/>
      <c r="JFG414" s="37"/>
      <c r="JFH414" s="37"/>
      <c r="JFI414" s="14"/>
      <c r="JFJ414" s="14"/>
      <c r="JFK414" s="11"/>
      <c r="JFL414" s="12"/>
      <c r="JFM414" s="12"/>
      <c r="JFN414" s="12"/>
      <c r="JFO414" s="11"/>
      <c r="JFP414" s="12"/>
      <c r="JFQ414" s="162"/>
      <c r="JFR414" s="37"/>
      <c r="JFS414" s="37"/>
      <c r="JFT414" s="37"/>
      <c r="JFU414" s="37"/>
      <c r="JFV414" s="37"/>
      <c r="JFW414" s="28"/>
      <c r="JFX414" s="11"/>
      <c r="JFY414" s="11"/>
      <c r="JFZ414" s="37"/>
      <c r="JGA414" s="162"/>
      <c r="JGB414" s="162"/>
      <c r="JGC414" s="37"/>
      <c r="JGD414" s="12"/>
      <c r="JGE414" s="37"/>
      <c r="JGF414" s="37"/>
      <c r="JGG414" s="11"/>
      <c r="JGH414" s="24"/>
      <c r="JGI414" s="28"/>
      <c r="JGJ414" s="11"/>
      <c r="JGK414" s="12"/>
      <c r="JGL414" s="27"/>
      <c r="JGM414" s="37"/>
      <c r="JGN414" s="37"/>
      <c r="JGO414" s="14"/>
      <c r="JGP414" s="14"/>
      <c r="JGQ414" s="11"/>
      <c r="JGR414" s="12"/>
      <c r="JGS414" s="12"/>
      <c r="JGT414" s="12"/>
      <c r="JGU414" s="11"/>
      <c r="JGV414" s="12"/>
      <c r="JGW414" s="162"/>
      <c r="JGX414" s="37"/>
      <c r="JGY414" s="37"/>
      <c r="JGZ414" s="37"/>
      <c r="JHA414" s="37"/>
      <c r="JHB414" s="37"/>
      <c r="JHC414" s="28"/>
      <c r="JHD414" s="11"/>
      <c r="JHE414" s="11"/>
      <c r="JHF414" s="37"/>
      <c r="JHG414" s="162"/>
      <c r="JHH414" s="162"/>
      <c r="JHI414" s="37"/>
      <c r="JHJ414" s="12"/>
      <c r="JHK414" s="37"/>
      <c r="JHL414" s="37"/>
      <c r="JHM414" s="11"/>
      <c r="JHN414" s="24"/>
      <c r="JHO414" s="28"/>
      <c r="JHP414" s="11"/>
      <c r="JHQ414" s="12"/>
      <c r="JHR414" s="27"/>
      <c r="JHS414" s="37"/>
      <c r="JHT414" s="37"/>
      <c r="JHU414" s="14"/>
      <c r="JHV414" s="14"/>
      <c r="JHW414" s="11"/>
      <c r="JHX414" s="12"/>
      <c r="JHY414" s="12"/>
      <c r="JHZ414" s="12"/>
      <c r="JIA414" s="11"/>
      <c r="JIB414" s="12"/>
      <c r="JIC414" s="162"/>
      <c r="JID414" s="37"/>
      <c r="JIE414" s="37"/>
      <c r="JIF414" s="37"/>
      <c r="JIG414" s="37"/>
      <c r="JIH414" s="37"/>
      <c r="JII414" s="28"/>
      <c r="JIJ414" s="11"/>
      <c r="JIK414" s="11"/>
      <c r="JIL414" s="37"/>
      <c r="JIM414" s="162"/>
      <c r="JIN414" s="162"/>
      <c r="JIO414" s="37"/>
      <c r="JIP414" s="12"/>
      <c r="JIQ414" s="37"/>
      <c r="JIR414" s="37"/>
      <c r="JIS414" s="11"/>
      <c r="JIT414" s="24"/>
      <c r="JIU414" s="28"/>
      <c r="JIV414" s="11"/>
      <c r="JIW414" s="12"/>
      <c r="JIX414" s="27"/>
      <c r="JIY414" s="37"/>
      <c r="JIZ414" s="37"/>
      <c r="JJA414" s="14"/>
      <c r="JJB414" s="14"/>
      <c r="JJC414" s="11"/>
      <c r="JJD414" s="12"/>
      <c r="JJE414" s="12"/>
      <c r="JJF414" s="12"/>
      <c r="JJG414" s="11"/>
      <c r="JJH414" s="12"/>
      <c r="JJI414" s="162"/>
      <c r="JJJ414" s="37"/>
      <c r="JJK414" s="37"/>
      <c r="JJL414" s="37"/>
      <c r="JJM414" s="37"/>
      <c r="JJN414" s="37"/>
      <c r="JJO414" s="28"/>
      <c r="JJP414" s="11"/>
      <c r="JJQ414" s="11"/>
      <c r="JJR414" s="37"/>
      <c r="JJS414" s="162"/>
      <c r="JJT414" s="162"/>
      <c r="JJU414" s="37"/>
      <c r="JJV414" s="12"/>
      <c r="JJW414" s="37"/>
      <c r="JJX414" s="37"/>
      <c r="JJY414" s="11"/>
      <c r="JJZ414" s="24"/>
      <c r="JKA414" s="28"/>
      <c r="JKB414" s="11"/>
      <c r="JKC414" s="12"/>
      <c r="JKD414" s="27"/>
      <c r="JKE414" s="37"/>
      <c r="JKF414" s="37"/>
      <c r="JKG414" s="14"/>
      <c r="JKH414" s="14"/>
      <c r="JKI414" s="11"/>
      <c r="JKJ414" s="12"/>
      <c r="JKK414" s="12"/>
      <c r="JKL414" s="12"/>
      <c r="JKM414" s="11"/>
      <c r="JKN414" s="12"/>
      <c r="JKO414" s="162"/>
      <c r="JKP414" s="37"/>
      <c r="JKQ414" s="37"/>
      <c r="JKR414" s="37"/>
      <c r="JKS414" s="37"/>
      <c r="JKT414" s="37"/>
      <c r="JKU414" s="28"/>
      <c r="JKV414" s="11"/>
      <c r="JKW414" s="11"/>
      <c r="JKX414" s="37"/>
      <c r="JKY414" s="162"/>
      <c r="JKZ414" s="162"/>
      <c r="JLA414" s="37"/>
      <c r="JLB414" s="12"/>
      <c r="JLC414" s="37"/>
      <c r="JLD414" s="37"/>
      <c r="JLE414" s="11"/>
      <c r="JLF414" s="24"/>
      <c r="JLG414" s="28"/>
      <c r="JLH414" s="11"/>
      <c r="JLI414" s="12"/>
      <c r="JLJ414" s="27"/>
      <c r="JLK414" s="37"/>
      <c r="JLL414" s="37"/>
      <c r="JLM414" s="14"/>
      <c r="JLN414" s="14"/>
      <c r="JLO414" s="11"/>
      <c r="JLP414" s="12"/>
      <c r="JLQ414" s="12"/>
      <c r="JLR414" s="12"/>
      <c r="JLS414" s="11"/>
      <c r="JLT414" s="12"/>
      <c r="JLU414" s="162"/>
      <c r="JLV414" s="37"/>
      <c r="JLW414" s="37"/>
      <c r="JLX414" s="37"/>
      <c r="JLY414" s="37"/>
      <c r="JLZ414" s="37"/>
      <c r="JMA414" s="28"/>
      <c r="JMB414" s="11"/>
      <c r="JMC414" s="11"/>
      <c r="JMD414" s="37"/>
      <c r="JME414" s="162"/>
      <c r="JMF414" s="162"/>
      <c r="JMG414" s="37"/>
      <c r="JMH414" s="12"/>
      <c r="JMI414" s="37"/>
      <c r="JMJ414" s="37"/>
      <c r="JMK414" s="11"/>
      <c r="JML414" s="24"/>
      <c r="JMM414" s="28"/>
      <c r="JMN414" s="11"/>
      <c r="JMO414" s="12"/>
      <c r="JMP414" s="27"/>
      <c r="JMQ414" s="37"/>
      <c r="JMR414" s="37"/>
      <c r="JMS414" s="14"/>
      <c r="JMT414" s="14"/>
      <c r="JMU414" s="11"/>
      <c r="JMV414" s="12"/>
      <c r="JMW414" s="12"/>
      <c r="JMX414" s="12"/>
      <c r="JMY414" s="11"/>
      <c r="JMZ414" s="12"/>
      <c r="JNA414" s="162"/>
      <c r="JNB414" s="37"/>
      <c r="JNC414" s="37"/>
      <c r="JND414" s="37"/>
      <c r="JNE414" s="37"/>
      <c r="JNF414" s="37"/>
      <c r="JNG414" s="28"/>
      <c r="JNH414" s="11"/>
      <c r="JNI414" s="11"/>
      <c r="JNJ414" s="37"/>
      <c r="JNK414" s="162"/>
      <c r="JNL414" s="162"/>
      <c r="JNM414" s="37"/>
      <c r="JNN414" s="12"/>
      <c r="JNO414" s="37"/>
      <c r="JNP414" s="37"/>
      <c r="JNQ414" s="11"/>
      <c r="JNR414" s="24"/>
      <c r="JNS414" s="28"/>
      <c r="JNT414" s="11"/>
      <c r="JNU414" s="12"/>
      <c r="JNV414" s="27"/>
      <c r="JNW414" s="37"/>
      <c r="JNX414" s="37"/>
      <c r="JNY414" s="14"/>
      <c r="JNZ414" s="14"/>
      <c r="JOA414" s="11"/>
      <c r="JOB414" s="12"/>
      <c r="JOC414" s="12"/>
      <c r="JOD414" s="12"/>
      <c r="JOE414" s="11"/>
      <c r="JOF414" s="12"/>
      <c r="JOG414" s="162"/>
      <c r="JOH414" s="37"/>
      <c r="JOI414" s="37"/>
      <c r="JOJ414" s="37"/>
      <c r="JOK414" s="37"/>
      <c r="JOL414" s="37"/>
      <c r="JOM414" s="28"/>
      <c r="JON414" s="11"/>
      <c r="JOO414" s="11"/>
      <c r="JOP414" s="37"/>
      <c r="JOQ414" s="162"/>
      <c r="JOR414" s="162"/>
      <c r="JOS414" s="37"/>
      <c r="JOT414" s="12"/>
      <c r="JOU414" s="37"/>
      <c r="JOV414" s="37"/>
      <c r="JOW414" s="11"/>
      <c r="JOX414" s="24"/>
      <c r="JOY414" s="28"/>
      <c r="JOZ414" s="11"/>
      <c r="JPA414" s="12"/>
      <c r="JPB414" s="27"/>
      <c r="JPC414" s="37"/>
      <c r="JPD414" s="37"/>
      <c r="JPE414" s="14"/>
      <c r="JPF414" s="14"/>
      <c r="JPG414" s="11"/>
      <c r="JPH414" s="12"/>
      <c r="JPI414" s="12"/>
      <c r="JPJ414" s="12"/>
      <c r="JPK414" s="11"/>
      <c r="JPL414" s="12"/>
      <c r="JPM414" s="162"/>
      <c r="JPN414" s="37"/>
      <c r="JPO414" s="37"/>
      <c r="JPP414" s="37"/>
      <c r="JPQ414" s="37"/>
      <c r="JPR414" s="37"/>
      <c r="JPS414" s="28"/>
      <c r="JPT414" s="11"/>
      <c r="JPU414" s="11"/>
      <c r="JPV414" s="37"/>
      <c r="JPW414" s="162"/>
      <c r="JPX414" s="162"/>
      <c r="JPY414" s="37"/>
      <c r="JPZ414" s="12"/>
      <c r="JQA414" s="37"/>
      <c r="JQB414" s="37"/>
      <c r="JQC414" s="11"/>
      <c r="JQD414" s="24"/>
      <c r="JQE414" s="28"/>
      <c r="JQF414" s="11"/>
      <c r="JQG414" s="12"/>
      <c r="JQH414" s="27"/>
      <c r="JQI414" s="37"/>
      <c r="JQJ414" s="37"/>
      <c r="JQK414" s="14"/>
      <c r="JQL414" s="14"/>
      <c r="JQM414" s="11"/>
      <c r="JQN414" s="12"/>
      <c r="JQO414" s="12"/>
      <c r="JQP414" s="12"/>
      <c r="JQQ414" s="11"/>
      <c r="JQR414" s="12"/>
      <c r="JQS414" s="162"/>
      <c r="JQT414" s="37"/>
      <c r="JQU414" s="37"/>
      <c r="JQV414" s="37"/>
      <c r="JQW414" s="37"/>
      <c r="JQX414" s="37"/>
      <c r="JQY414" s="28"/>
      <c r="JQZ414" s="11"/>
      <c r="JRA414" s="11"/>
      <c r="JRB414" s="37"/>
      <c r="JRC414" s="162"/>
      <c r="JRD414" s="162"/>
      <c r="JRE414" s="37"/>
      <c r="JRF414" s="12"/>
      <c r="JRG414" s="37"/>
      <c r="JRH414" s="37"/>
      <c r="JRI414" s="11"/>
      <c r="JRJ414" s="24"/>
      <c r="JRK414" s="28"/>
      <c r="JRL414" s="11"/>
      <c r="JRM414" s="12"/>
      <c r="JRN414" s="27"/>
      <c r="JRO414" s="37"/>
      <c r="JRP414" s="37"/>
      <c r="JRQ414" s="14"/>
      <c r="JRR414" s="14"/>
      <c r="JRS414" s="11"/>
      <c r="JRT414" s="12"/>
      <c r="JRU414" s="12"/>
      <c r="JRV414" s="12"/>
      <c r="JRW414" s="11"/>
      <c r="JRX414" s="12"/>
      <c r="JRY414" s="162"/>
      <c r="JRZ414" s="37"/>
      <c r="JSA414" s="37"/>
      <c r="JSB414" s="37"/>
      <c r="JSC414" s="37"/>
      <c r="JSD414" s="37"/>
      <c r="JSE414" s="28"/>
      <c r="JSF414" s="11"/>
      <c r="JSG414" s="11"/>
      <c r="JSH414" s="37"/>
      <c r="JSI414" s="162"/>
      <c r="JSJ414" s="162"/>
      <c r="JSK414" s="37"/>
      <c r="JSL414" s="12"/>
      <c r="JSM414" s="37"/>
      <c r="JSN414" s="37"/>
      <c r="JSO414" s="11"/>
      <c r="JSP414" s="24"/>
      <c r="JSQ414" s="28"/>
      <c r="JSR414" s="11"/>
      <c r="JSS414" s="12"/>
      <c r="JST414" s="27"/>
      <c r="JSU414" s="37"/>
      <c r="JSV414" s="37"/>
      <c r="JSW414" s="14"/>
      <c r="JSX414" s="14"/>
      <c r="JSY414" s="11"/>
      <c r="JSZ414" s="12"/>
      <c r="JTA414" s="12"/>
      <c r="JTB414" s="12"/>
      <c r="JTC414" s="11"/>
      <c r="JTD414" s="12"/>
      <c r="JTE414" s="162"/>
      <c r="JTF414" s="37"/>
      <c r="JTG414" s="37"/>
      <c r="JTH414" s="37"/>
      <c r="JTI414" s="37"/>
      <c r="JTJ414" s="37"/>
      <c r="JTK414" s="28"/>
      <c r="JTL414" s="11"/>
      <c r="JTM414" s="11"/>
      <c r="JTN414" s="37"/>
      <c r="JTO414" s="162"/>
      <c r="JTP414" s="162"/>
      <c r="JTQ414" s="37"/>
      <c r="JTR414" s="12"/>
      <c r="JTS414" s="37"/>
      <c r="JTT414" s="37"/>
      <c r="JTU414" s="11"/>
      <c r="JTV414" s="24"/>
      <c r="JTW414" s="28"/>
      <c r="JTX414" s="11"/>
      <c r="JTY414" s="12"/>
      <c r="JTZ414" s="27"/>
      <c r="JUA414" s="37"/>
      <c r="JUB414" s="37"/>
      <c r="JUC414" s="14"/>
      <c r="JUD414" s="14"/>
      <c r="JUE414" s="11"/>
      <c r="JUF414" s="12"/>
      <c r="JUG414" s="12"/>
      <c r="JUH414" s="12"/>
      <c r="JUI414" s="11"/>
      <c r="JUJ414" s="12"/>
      <c r="JUK414" s="162"/>
      <c r="JUL414" s="37"/>
      <c r="JUM414" s="37"/>
      <c r="JUN414" s="37"/>
      <c r="JUO414" s="37"/>
      <c r="JUP414" s="37"/>
      <c r="JUQ414" s="28"/>
      <c r="JUR414" s="11"/>
      <c r="JUS414" s="11"/>
      <c r="JUT414" s="37"/>
      <c r="JUU414" s="162"/>
      <c r="JUV414" s="162"/>
      <c r="JUW414" s="37"/>
      <c r="JUX414" s="12"/>
      <c r="JUY414" s="37"/>
      <c r="JUZ414" s="37"/>
      <c r="JVA414" s="11"/>
      <c r="JVB414" s="24"/>
      <c r="JVC414" s="28"/>
      <c r="JVD414" s="11"/>
      <c r="JVE414" s="12"/>
      <c r="JVF414" s="27"/>
      <c r="JVG414" s="37"/>
      <c r="JVH414" s="37"/>
      <c r="JVI414" s="14"/>
      <c r="JVJ414" s="14"/>
      <c r="JVK414" s="11"/>
      <c r="JVL414" s="12"/>
      <c r="JVM414" s="12"/>
      <c r="JVN414" s="12"/>
      <c r="JVO414" s="11"/>
      <c r="JVP414" s="12"/>
      <c r="JVQ414" s="162"/>
      <c r="JVR414" s="37"/>
      <c r="JVS414" s="37"/>
      <c r="JVT414" s="37"/>
      <c r="JVU414" s="37"/>
      <c r="JVV414" s="37"/>
      <c r="JVW414" s="28"/>
      <c r="JVX414" s="11"/>
      <c r="JVY414" s="11"/>
      <c r="JVZ414" s="37"/>
      <c r="JWA414" s="162"/>
      <c r="JWB414" s="162"/>
      <c r="JWC414" s="37"/>
      <c r="JWD414" s="12"/>
      <c r="JWE414" s="37"/>
      <c r="JWF414" s="37"/>
      <c r="JWG414" s="11"/>
      <c r="JWH414" s="24"/>
      <c r="JWI414" s="28"/>
      <c r="JWJ414" s="11"/>
      <c r="JWK414" s="12"/>
      <c r="JWL414" s="27"/>
      <c r="JWM414" s="37"/>
      <c r="JWN414" s="37"/>
      <c r="JWO414" s="14"/>
      <c r="JWP414" s="14"/>
      <c r="JWQ414" s="11"/>
      <c r="JWR414" s="12"/>
      <c r="JWS414" s="12"/>
      <c r="JWT414" s="12"/>
      <c r="JWU414" s="11"/>
      <c r="JWV414" s="12"/>
      <c r="JWW414" s="162"/>
      <c r="JWX414" s="37"/>
      <c r="JWY414" s="37"/>
      <c r="JWZ414" s="37"/>
      <c r="JXA414" s="37"/>
      <c r="JXB414" s="37"/>
      <c r="JXC414" s="28"/>
      <c r="JXD414" s="11"/>
      <c r="JXE414" s="11"/>
      <c r="JXF414" s="37"/>
      <c r="JXG414" s="162"/>
      <c r="JXH414" s="162"/>
      <c r="JXI414" s="37"/>
      <c r="JXJ414" s="12"/>
      <c r="JXK414" s="37"/>
      <c r="JXL414" s="37"/>
      <c r="JXM414" s="11"/>
      <c r="JXN414" s="24"/>
      <c r="JXO414" s="28"/>
      <c r="JXP414" s="11"/>
      <c r="JXQ414" s="12"/>
      <c r="JXR414" s="27"/>
      <c r="JXS414" s="37"/>
      <c r="JXT414" s="37"/>
      <c r="JXU414" s="14"/>
      <c r="JXV414" s="14"/>
      <c r="JXW414" s="11"/>
      <c r="JXX414" s="12"/>
      <c r="JXY414" s="12"/>
      <c r="JXZ414" s="12"/>
      <c r="JYA414" s="11"/>
      <c r="JYB414" s="12"/>
      <c r="JYC414" s="162"/>
      <c r="JYD414" s="37"/>
      <c r="JYE414" s="37"/>
      <c r="JYF414" s="37"/>
      <c r="JYG414" s="37"/>
      <c r="JYH414" s="37"/>
      <c r="JYI414" s="28"/>
      <c r="JYJ414" s="11"/>
      <c r="JYK414" s="11"/>
      <c r="JYL414" s="37"/>
      <c r="JYM414" s="162"/>
      <c r="JYN414" s="162"/>
      <c r="JYO414" s="37"/>
      <c r="JYP414" s="12"/>
      <c r="JYQ414" s="37"/>
      <c r="JYR414" s="37"/>
      <c r="JYS414" s="11"/>
      <c r="JYT414" s="24"/>
      <c r="JYU414" s="28"/>
      <c r="JYV414" s="11"/>
      <c r="JYW414" s="12"/>
      <c r="JYX414" s="27"/>
      <c r="JYY414" s="37"/>
      <c r="JYZ414" s="37"/>
      <c r="JZA414" s="14"/>
      <c r="JZB414" s="14"/>
      <c r="JZC414" s="11"/>
      <c r="JZD414" s="12"/>
      <c r="JZE414" s="12"/>
      <c r="JZF414" s="12"/>
      <c r="JZG414" s="11"/>
      <c r="JZH414" s="12"/>
      <c r="JZI414" s="162"/>
      <c r="JZJ414" s="37"/>
      <c r="JZK414" s="37"/>
      <c r="JZL414" s="37"/>
      <c r="JZM414" s="37"/>
      <c r="JZN414" s="37"/>
      <c r="JZO414" s="28"/>
      <c r="JZP414" s="11"/>
      <c r="JZQ414" s="11"/>
      <c r="JZR414" s="37"/>
      <c r="JZS414" s="162"/>
      <c r="JZT414" s="162"/>
      <c r="JZU414" s="37"/>
      <c r="JZV414" s="12"/>
      <c r="JZW414" s="37"/>
      <c r="JZX414" s="37"/>
      <c r="JZY414" s="11"/>
      <c r="JZZ414" s="24"/>
      <c r="KAA414" s="28"/>
      <c r="KAB414" s="11"/>
      <c r="KAC414" s="12"/>
      <c r="KAD414" s="27"/>
      <c r="KAE414" s="37"/>
      <c r="KAF414" s="37"/>
      <c r="KAG414" s="14"/>
      <c r="KAH414" s="14"/>
      <c r="KAI414" s="11"/>
      <c r="KAJ414" s="12"/>
      <c r="KAK414" s="12"/>
      <c r="KAL414" s="12"/>
      <c r="KAM414" s="11"/>
      <c r="KAN414" s="12"/>
      <c r="KAO414" s="162"/>
      <c r="KAP414" s="37"/>
      <c r="KAQ414" s="37"/>
      <c r="KAR414" s="37"/>
      <c r="KAS414" s="37"/>
      <c r="KAT414" s="37"/>
      <c r="KAU414" s="28"/>
      <c r="KAV414" s="11"/>
      <c r="KAW414" s="11"/>
      <c r="KAX414" s="37"/>
      <c r="KAY414" s="162"/>
      <c r="KAZ414" s="162"/>
      <c r="KBA414" s="37"/>
      <c r="KBB414" s="12"/>
      <c r="KBC414" s="37"/>
      <c r="KBD414" s="37"/>
      <c r="KBE414" s="11"/>
      <c r="KBF414" s="24"/>
      <c r="KBG414" s="28"/>
      <c r="KBH414" s="11"/>
      <c r="KBI414" s="12"/>
      <c r="KBJ414" s="27"/>
      <c r="KBK414" s="37"/>
      <c r="KBL414" s="37"/>
      <c r="KBM414" s="14"/>
      <c r="KBN414" s="14"/>
      <c r="KBO414" s="11"/>
      <c r="KBP414" s="12"/>
      <c r="KBQ414" s="12"/>
      <c r="KBR414" s="12"/>
      <c r="KBS414" s="11"/>
      <c r="KBT414" s="12"/>
      <c r="KBU414" s="162"/>
      <c r="KBV414" s="37"/>
      <c r="KBW414" s="37"/>
      <c r="KBX414" s="37"/>
      <c r="KBY414" s="37"/>
      <c r="KBZ414" s="37"/>
      <c r="KCA414" s="28"/>
      <c r="KCB414" s="11"/>
      <c r="KCC414" s="11"/>
      <c r="KCD414" s="37"/>
      <c r="KCE414" s="162"/>
      <c r="KCF414" s="162"/>
      <c r="KCG414" s="37"/>
      <c r="KCH414" s="12"/>
      <c r="KCI414" s="37"/>
      <c r="KCJ414" s="37"/>
      <c r="KCK414" s="11"/>
      <c r="KCL414" s="24"/>
      <c r="KCM414" s="28"/>
      <c r="KCN414" s="11"/>
      <c r="KCO414" s="12"/>
      <c r="KCP414" s="27"/>
      <c r="KCQ414" s="37"/>
      <c r="KCR414" s="37"/>
      <c r="KCS414" s="14"/>
      <c r="KCT414" s="14"/>
      <c r="KCU414" s="11"/>
      <c r="KCV414" s="12"/>
      <c r="KCW414" s="12"/>
      <c r="KCX414" s="12"/>
      <c r="KCY414" s="11"/>
      <c r="KCZ414" s="12"/>
      <c r="KDA414" s="162"/>
      <c r="KDB414" s="37"/>
      <c r="KDC414" s="37"/>
      <c r="KDD414" s="37"/>
      <c r="KDE414" s="37"/>
      <c r="KDF414" s="37"/>
      <c r="KDG414" s="28"/>
      <c r="KDH414" s="11"/>
      <c r="KDI414" s="11"/>
      <c r="KDJ414" s="37"/>
      <c r="KDK414" s="162"/>
      <c r="KDL414" s="162"/>
      <c r="KDM414" s="37"/>
      <c r="KDN414" s="12"/>
      <c r="KDO414" s="37"/>
      <c r="KDP414" s="37"/>
      <c r="KDQ414" s="11"/>
      <c r="KDR414" s="24"/>
      <c r="KDS414" s="28"/>
      <c r="KDT414" s="11"/>
      <c r="KDU414" s="12"/>
      <c r="KDV414" s="27"/>
      <c r="KDW414" s="37"/>
      <c r="KDX414" s="37"/>
      <c r="KDY414" s="14"/>
      <c r="KDZ414" s="14"/>
      <c r="KEA414" s="11"/>
      <c r="KEB414" s="12"/>
      <c r="KEC414" s="12"/>
      <c r="KED414" s="12"/>
      <c r="KEE414" s="11"/>
      <c r="KEF414" s="12"/>
      <c r="KEG414" s="162"/>
      <c r="KEH414" s="37"/>
      <c r="KEI414" s="37"/>
      <c r="KEJ414" s="37"/>
      <c r="KEK414" s="37"/>
      <c r="KEL414" s="37"/>
      <c r="KEM414" s="28"/>
      <c r="KEN414" s="11"/>
      <c r="KEO414" s="11"/>
      <c r="KEP414" s="37"/>
      <c r="KEQ414" s="162"/>
      <c r="KER414" s="162"/>
      <c r="KES414" s="37"/>
      <c r="KET414" s="12"/>
      <c r="KEU414" s="37"/>
      <c r="KEV414" s="37"/>
      <c r="KEW414" s="11"/>
      <c r="KEX414" s="24"/>
      <c r="KEY414" s="28"/>
      <c r="KEZ414" s="11"/>
      <c r="KFA414" s="12"/>
      <c r="KFB414" s="27"/>
      <c r="KFC414" s="37"/>
      <c r="KFD414" s="37"/>
      <c r="KFE414" s="14"/>
      <c r="KFF414" s="14"/>
      <c r="KFG414" s="11"/>
      <c r="KFH414" s="12"/>
      <c r="KFI414" s="12"/>
      <c r="KFJ414" s="12"/>
      <c r="KFK414" s="11"/>
      <c r="KFL414" s="12"/>
      <c r="KFM414" s="162"/>
      <c r="KFN414" s="37"/>
      <c r="KFO414" s="37"/>
      <c r="KFP414" s="37"/>
      <c r="KFQ414" s="37"/>
      <c r="KFR414" s="37"/>
      <c r="KFS414" s="28"/>
      <c r="KFT414" s="11"/>
      <c r="KFU414" s="11"/>
      <c r="KFV414" s="37"/>
      <c r="KFW414" s="162"/>
      <c r="KFX414" s="162"/>
      <c r="KFY414" s="37"/>
      <c r="KFZ414" s="12"/>
      <c r="KGA414" s="37"/>
      <c r="KGB414" s="37"/>
      <c r="KGC414" s="11"/>
      <c r="KGD414" s="24"/>
      <c r="KGE414" s="28"/>
      <c r="KGF414" s="11"/>
      <c r="KGG414" s="12"/>
      <c r="KGH414" s="27"/>
      <c r="KGI414" s="37"/>
      <c r="KGJ414" s="37"/>
      <c r="KGK414" s="14"/>
      <c r="KGL414" s="14"/>
      <c r="KGM414" s="11"/>
      <c r="KGN414" s="12"/>
      <c r="KGO414" s="12"/>
      <c r="KGP414" s="12"/>
      <c r="KGQ414" s="11"/>
      <c r="KGR414" s="12"/>
      <c r="KGS414" s="162"/>
      <c r="KGT414" s="37"/>
      <c r="KGU414" s="37"/>
      <c r="KGV414" s="37"/>
      <c r="KGW414" s="37"/>
      <c r="KGX414" s="37"/>
      <c r="KGY414" s="28"/>
      <c r="KGZ414" s="11"/>
      <c r="KHA414" s="11"/>
      <c r="KHB414" s="37"/>
      <c r="KHC414" s="162"/>
      <c r="KHD414" s="162"/>
      <c r="KHE414" s="37"/>
      <c r="KHF414" s="12"/>
      <c r="KHG414" s="37"/>
      <c r="KHH414" s="37"/>
      <c r="KHI414" s="11"/>
      <c r="KHJ414" s="24"/>
      <c r="KHK414" s="28"/>
      <c r="KHL414" s="11"/>
      <c r="KHM414" s="12"/>
      <c r="KHN414" s="27"/>
      <c r="KHO414" s="37"/>
      <c r="KHP414" s="37"/>
      <c r="KHQ414" s="14"/>
      <c r="KHR414" s="14"/>
      <c r="KHS414" s="11"/>
      <c r="KHT414" s="12"/>
      <c r="KHU414" s="12"/>
      <c r="KHV414" s="12"/>
      <c r="KHW414" s="11"/>
      <c r="KHX414" s="12"/>
      <c r="KHY414" s="162"/>
      <c r="KHZ414" s="37"/>
      <c r="KIA414" s="37"/>
      <c r="KIB414" s="37"/>
      <c r="KIC414" s="37"/>
      <c r="KID414" s="37"/>
      <c r="KIE414" s="28"/>
      <c r="KIF414" s="11"/>
      <c r="KIG414" s="11"/>
      <c r="KIH414" s="37"/>
      <c r="KII414" s="162"/>
      <c r="KIJ414" s="162"/>
      <c r="KIK414" s="37"/>
      <c r="KIL414" s="12"/>
      <c r="KIM414" s="37"/>
      <c r="KIN414" s="37"/>
      <c r="KIO414" s="11"/>
      <c r="KIP414" s="24"/>
      <c r="KIQ414" s="28"/>
      <c r="KIR414" s="11"/>
      <c r="KIS414" s="12"/>
      <c r="KIT414" s="27"/>
      <c r="KIU414" s="37"/>
      <c r="KIV414" s="37"/>
      <c r="KIW414" s="14"/>
      <c r="KIX414" s="14"/>
      <c r="KIY414" s="11"/>
      <c r="KIZ414" s="12"/>
      <c r="KJA414" s="12"/>
      <c r="KJB414" s="12"/>
      <c r="KJC414" s="11"/>
      <c r="KJD414" s="12"/>
      <c r="KJE414" s="162"/>
      <c r="KJF414" s="37"/>
      <c r="KJG414" s="37"/>
      <c r="KJH414" s="37"/>
      <c r="KJI414" s="37"/>
      <c r="KJJ414" s="37"/>
      <c r="KJK414" s="28"/>
      <c r="KJL414" s="11"/>
      <c r="KJM414" s="11"/>
      <c r="KJN414" s="37"/>
      <c r="KJO414" s="162"/>
      <c r="KJP414" s="162"/>
      <c r="KJQ414" s="37"/>
      <c r="KJR414" s="12"/>
      <c r="KJS414" s="37"/>
      <c r="KJT414" s="37"/>
      <c r="KJU414" s="11"/>
      <c r="KJV414" s="24"/>
      <c r="KJW414" s="28"/>
      <c r="KJX414" s="11"/>
      <c r="KJY414" s="12"/>
      <c r="KJZ414" s="27"/>
      <c r="KKA414" s="37"/>
      <c r="KKB414" s="37"/>
      <c r="KKC414" s="14"/>
      <c r="KKD414" s="14"/>
      <c r="KKE414" s="11"/>
      <c r="KKF414" s="12"/>
      <c r="KKG414" s="12"/>
      <c r="KKH414" s="12"/>
      <c r="KKI414" s="11"/>
      <c r="KKJ414" s="12"/>
      <c r="KKK414" s="162"/>
      <c r="KKL414" s="37"/>
      <c r="KKM414" s="37"/>
      <c r="KKN414" s="37"/>
      <c r="KKO414" s="37"/>
      <c r="KKP414" s="37"/>
      <c r="KKQ414" s="28"/>
      <c r="KKR414" s="11"/>
      <c r="KKS414" s="11"/>
      <c r="KKT414" s="37"/>
      <c r="KKU414" s="162"/>
      <c r="KKV414" s="162"/>
      <c r="KKW414" s="37"/>
      <c r="KKX414" s="12"/>
      <c r="KKY414" s="37"/>
      <c r="KKZ414" s="37"/>
      <c r="KLA414" s="11"/>
      <c r="KLB414" s="24"/>
      <c r="KLC414" s="28"/>
      <c r="KLD414" s="11"/>
      <c r="KLE414" s="12"/>
      <c r="KLF414" s="27"/>
      <c r="KLG414" s="37"/>
      <c r="KLH414" s="37"/>
      <c r="KLI414" s="14"/>
      <c r="KLJ414" s="14"/>
      <c r="KLK414" s="11"/>
      <c r="KLL414" s="12"/>
      <c r="KLM414" s="12"/>
      <c r="KLN414" s="12"/>
      <c r="KLO414" s="11"/>
      <c r="KLP414" s="12"/>
      <c r="KLQ414" s="162"/>
      <c r="KLR414" s="37"/>
      <c r="KLS414" s="37"/>
      <c r="KLT414" s="37"/>
      <c r="KLU414" s="37"/>
      <c r="KLV414" s="37"/>
      <c r="KLW414" s="28"/>
      <c r="KLX414" s="11"/>
      <c r="KLY414" s="11"/>
      <c r="KLZ414" s="37"/>
      <c r="KMA414" s="162"/>
      <c r="KMB414" s="162"/>
      <c r="KMC414" s="37"/>
      <c r="KMD414" s="12"/>
      <c r="KME414" s="37"/>
      <c r="KMF414" s="37"/>
      <c r="KMG414" s="11"/>
      <c r="KMH414" s="24"/>
      <c r="KMI414" s="28"/>
      <c r="KMJ414" s="11"/>
      <c r="KMK414" s="12"/>
      <c r="KML414" s="27"/>
      <c r="KMM414" s="37"/>
      <c r="KMN414" s="37"/>
      <c r="KMO414" s="14"/>
      <c r="KMP414" s="14"/>
      <c r="KMQ414" s="11"/>
      <c r="KMR414" s="12"/>
      <c r="KMS414" s="12"/>
      <c r="KMT414" s="12"/>
      <c r="KMU414" s="11"/>
      <c r="KMV414" s="12"/>
      <c r="KMW414" s="162"/>
      <c r="KMX414" s="37"/>
      <c r="KMY414" s="37"/>
      <c r="KMZ414" s="37"/>
      <c r="KNA414" s="37"/>
      <c r="KNB414" s="37"/>
      <c r="KNC414" s="28"/>
      <c r="KND414" s="11"/>
      <c r="KNE414" s="11"/>
      <c r="KNF414" s="37"/>
      <c r="KNG414" s="162"/>
      <c r="KNH414" s="162"/>
      <c r="KNI414" s="37"/>
      <c r="KNJ414" s="12"/>
      <c r="KNK414" s="37"/>
      <c r="KNL414" s="37"/>
      <c r="KNM414" s="11"/>
      <c r="KNN414" s="24"/>
      <c r="KNO414" s="28"/>
      <c r="KNP414" s="11"/>
      <c r="KNQ414" s="12"/>
      <c r="KNR414" s="27"/>
      <c r="KNS414" s="37"/>
      <c r="KNT414" s="37"/>
      <c r="KNU414" s="14"/>
      <c r="KNV414" s="14"/>
      <c r="KNW414" s="11"/>
      <c r="KNX414" s="12"/>
      <c r="KNY414" s="12"/>
      <c r="KNZ414" s="12"/>
      <c r="KOA414" s="11"/>
      <c r="KOB414" s="12"/>
      <c r="KOC414" s="162"/>
      <c r="KOD414" s="37"/>
      <c r="KOE414" s="37"/>
      <c r="KOF414" s="37"/>
      <c r="KOG414" s="37"/>
      <c r="KOH414" s="37"/>
      <c r="KOI414" s="28"/>
      <c r="KOJ414" s="11"/>
      <c r="KOK414" s="11"/>
      <c r="KOL414" s="37"/>
      <c r="KOM414" s="162"/>
      <c r="KON414" s="162"/>
      <c r="KOO414" s="37"/>
      <c r="KOP414" s="12"/>
      <c r="KOQ414" s="37"/>
      <c r="KOR414" s="37"/>
      <c r="KOS414" s="11"/>
      <c r="KOT414" s="24"/>
      <c r="KOU414" s="28"/>
      <c r="KOV414" s="11"/>
      <c r="KOW414" s="12"/>
      <c r="KOX414" s="27"/>
      <c r="KOY414" s="37"/>
      <c r="KOZ414" s="37"/>
      <c r="KPA414" s="14"/>
      <c r="KPB414" s="14"/>
      <c r="KPC414" s="11"/>
      <c r="KPD414" s="12"/>
      <c r="KPE414" s="12"/>
      <c r="KPF414" s="12"/>
      <c r="KPG414" s="11"/>
      <c r="KPH414" s="12"/>
      <c r="KPI414" s="162"/>
      <c r="KPJ414" s="37"/>
      <c r="KPK414" s="37"/>
      <c r="KPL414" s="37"/>
      <c r="KPM414" s="37"/>
      <c r="KPN414" s="37"/>
      <c r="KPO414" s="28"/>
      <c r="KPP414" s="11"/>
      <c r="KPQ414" s="11"/>
      <c r="KPR414" s="37"/>
      <c r="KPS414" s="162"/>
      <c r="KPT414" s="162"/>
      <c r="KPU414" s="37"/>
      <c r="KPV414" s="12"/>
      <c r="KPW414" s="37"/>
      <c r="KPX414" s="37"/>
      <c r="KPY414" s="11"/>
      <c r="KPZ414" s="24"/>
      <c r="KQA414" s="28"/>
      <c r="KQB414" s="11"/>
      <c r="KQC414" s="12"/>
      <c r="KQD414" s="27"/>
      <c r="KQE414" s="37"/>
      <c r="KQF414" s="37"/>
      <c r="KQG414" s="14"/>
      <c r="KQH414" s="14"/>
      <c r="KQI414" s="11"/>
      <c r="KQJ414" s="12"/>
      <c r="KQK414" s="12"/>
      <c r="KQL414" s="12"/>
      <c r="KQM414" s="11"/>
      <c r="KQN414" s="12"/>
      <c r="KQO414" s="162"/>
      <c r="KQP414" s="37"/>
      <c r="KQQ414" s="37"/>
      <c r="KQR414" s="37"/>
      <c r="KQS414" s="37"/>
      <c r="KQT414" s="37"/>
      <c r="KQU414" s="28"/>
      <c r="KQV414" s="11"/>
      <c r="KQW414" s="11"/>
      <c r="KQX414" s="37"/>
      <c r="KQY414" s="162"/>
      <c r="KQZ414" s="162"/>
      <c r="KRA414" s="37"/>
      <c r="KRB414" s="12"/>
      <c r="KRC414" s="37"/>
      <c r="KRD414" s="37"/>
      <c r="KRE414" s="11"/>
      <c r="KRF414" s="24"/>
      <c r="KRG414" s="28"/>
      <c r="KRH414" s="11"/>
      <c r="KRI414" s="12"/>
      <c r="KRJ414" s="27"/>
      <c r="KRK414" s="37"/>
      <c r="KRL414" s="37"/>
      <c r="KRM414" s="14"/>
      <c r="KRN414" s="14"/>
      <c r="KRO414" s="11"/>
      <c r="KRP414" s="12"/>
      <c r="KRQ414" s="12"/>
      <c r="KRR414" s="12"/>
      <c r="KRS414" s="11"/>
      <c r="KRT414" s="12"/>
      <c r="KRU414" s="162"/>
      <c r="KRV414" s="37"/>
      <c r="KRW414" s="37"/>
      <c r="KRX414" s="37"/>
      <c r="KRY414" s="37"/>
      <c r="KRZ414" s="37"/>
      <c r="KSA414" s="28"/>
      <c r="KSB414" s="11"/>
      <c r="KSC414" s="11"/>
      <c r="KSD414" s="37"/>
      <c r="KSE414" s="162"/>
      <c r="KSF414" s="162"/>
      <c r="KSG414" s="37"/>
      <c r="KSH414" s="12"/>
      <c r="KSI414" s="37"/>
      <c r="KSJ414" s="37"/>
      <c r="KSK414" s="11"/>
      <c r="KSL414" s="24"/>
      <c r="KSM414" s="28"/>
      <c r="KSN414" s="11"/>
      <c r="KSO414" s="12"/>
      <c r="KSP414" s="27"/>
      <c r="KSQ414" s="37"/>
      <c r="KSR414" s="37"/>
      <c r="KSS414" s="14"/>
      <c r="KST414" s="14"/>
      <c r="KSU414" s="11"/>
      <c r="KSV414" s="12"/>
      <c r="KSW414" s="12"/>
      <c r="KSX414" s="12"/>
      <c r="KSY414" s="11"/>
      <c r="KSZ414" s="12"/>
      <c r="KTA414" s="162"/>
      <c r="KTB414" s="37"/>
      <c r="KTC414" s="37"/>
      <c r="KTD414" s="37"/>
      <c r="KTE414" s="37"/>
      <c r="KTF414" s="37"/>
      <c r="KTG414" s="28"/>
      <c r="KTH414" s="11"/>
      <c r="KTI414" s="11"/>
      <c r="KTJ414" s="37"/>
      <c r="KTK414" s="162"/>
      <c r="KTL414" s="162"/>
      <c r="KTM414" s="37"/>
      <c r="KTN414" s="12"/>
      <c r="KTO414" s="37"/>
      <c r="KTP414" s="37"/>
      <c r="KTQ414" s="11"/>
      <c r="KTR414" s="24"/>
      <c r="KTS414" s="28"/>
      <c r="KTT414" s="11"/>
      <c r="KTU414" s="12"/>
      <c r="KTV414" s="27"/>
      <c r="KTW414" s="37"/>
      <c r="KTX414" s="37"/>
      <c r="KTY414" s="14"/>
      <c r="KTZ414" s="14"/>
      <c r="KUA414" s="11"/>
      <c r="KUB414" s="12"/>
      <c r="KUC414" s="12"/>
      <c r="KUD414" s="12"/>
      <c r="KUE414" s="11"/>
      <c r="KUF414" s="12"/>
      <c r="KUG414" s="162"/>
      <c r="KUH414" s="37"/>
      <c r="KUI414" s="37"/>
      <c r="KUJ414" s="37"/>
      <c r="KUK414" s="37"/>
      <c r="KUL414" s="37"/>
      <c r="KUM414" s="28"/>
      <c r="KUN414" s="11"/>
      <c r="KUO414" s="11"/>
      <c r="KUP414" s="37"/>
      <c r="KUQ414" s="162"/>
      <c r="KUR414" s="162"/>
      <c r="KUS414" s="37"/>
      <c r="KUT414" s="12"/>
      <c r="KUU414" s="37"/>
      <c r="KUV414" s="37"/>
      <c r="KUW414" s="11"/>
      <c r="KUX414" s="24"/>
      <c r="KUY414" s="28"/>
      <c r="KUZ414" s="11"/>
      <c r="KVA414" s="12"/>
      <c r="KVB414" s="27"/>
      <c r="KVC414" s="37"/>
      <c r="KVD414" s="37"/>
      <c r="KVE414" s="14"/>
      <c r="KVF414" s="14"/>
      <c r="KVG414" s="11"/>
      <c r="KVH414" s="12"/>
      <c r="KVI414" s="12"/>
      <c r="KVJ414" s="12"/>
      <c r="KVK414" s="11"/>
      <c r="KVL414" s="12"/>
      <c r="KVM414" s="162"/>
      <c r="KVN414" s="37"/>
      <c r="KVO414" s="37"/>
      <c r="KVP414" s="37"/>
      <c r="KVQ414" s="37"/>
      <c r="KVR414" s="37"/>
      <c r="KVS414" s="28"/>
      <c r="KVT414" s="11"/>
      <c r="KVU414" s="11"/>
      <c r="KVV414" s="37"/>
      <c r="KVW414" s="162"/>
      <c r="KVX414" s="162"/>
      <c r="KVY414" s="37"/>
      <c r="KVZ414" s="12"/>
      <c r="KWA414" s="37"/>
      <c r="KWB414" s="37"/>
      <c r="KWC414" s="11"/>
      <c r="KWD414" s="24"/>
      <c r="KWE414" s="28"/>
      <c r="KWF414" s="11"/>
      <c r="KWG414" s="12"/>
      <c r="KWH414" s="27"/>
      <c r="KWI414" s="37"/>
      <c r="KWJ414" s="37"/>
      <c r="KWK414" s="14"/>
      <c r="KWL414" s="14"/>
      <c r="KWM414" s="11"/>
      <c r="KWN414" s="12"/>
      <c r="KWO414" s="12"/>
      <c r="KWP414" s="12"/>
      <c r="KWQ414" s="11"/>
      <c r="KWR414" s="12"/>
      <c r="KWS414" s="162"/>
      <c r="KWT414" s="37"/>
      <c r="KWU414" s="37"/>
      <c r="KWV414" s="37"/>
      <c r="KWW414" s="37"/>
      <c r="KWX414" s="37"/>
      <c r="KWY414" s="28"/>
      <c r="KWZ414" s="11"/>
      <c r="KXA414" s="11"/>
      <c r="KXB414" s="37"/>
      <c r="KXC414" s="162"/>
      <c r="KXD414" s="162"/>
      <c r="KXE414" s="37"/>
      <c r="KXF414" s="12"/>
      <c r="KXG414" s="37"/>
      <c r="KXH414" s="37"/>
      <c r="KXI414" s="11"/>
      <c r="KXJ414" s="24"/>
      <c r="KXK414" s="28"/>
      <c r="KXL414" s="11"/>
      <c r="KXM414" s="12"/>
      <c r="KXN414" s="27"/>
      <c r="KXO414" s="37"/>
      <c r="KXP414" s="37"/>
      <c r="KXQ414" s="14"/>
      <c r="KXR414" s="14"/>
      <c r="KXS414" s="11"/>
      <c r="KXT414" s="12"/>
      <c r="KXU414" s="12"/>
      <c r="KXV414" s="12"/>
      <c r="KXW414" s="11"/>
      <c r="KXX414" s="12"/>
      <c r="KXY414" s="162"/>
      <c r="KXZ414" s="37"/>
      <c r="KYA414" s="37"/>
      <c r="KYB414" s="37"/>
      <c r="KYC414" s="37"/>
      <c r="KYD414" s="37"/>
      <c r="KYE414" s="28"/>
      <c r="KYF414" s="11"/>
      <c r="KYG414" s="11"/>
      <c r="KYH414" s="37"/>
      <c r="KYI414" s="162"/>
      <c r="KYJ414" s="162"/>
      <c r="KYK414" s="37"/>
      <c r="KYL414" s="12"/>
      <c r="KYM414" s="37"/>
      <c r="KYN414" s="37"/>
      <c r="KYO414" s="11"/>
      <c r="KYP414" s="24"/>
      <c r="KYQ414" s="28"/>
      <c r="KYR414" s="11"/>
      <c r="KYS414" s="12"/>
      <c r="KYT414" s="27"/>
      <c r="KYU414" s="37"/>
      <c r="KYV414" s="37"/>
      <c r="KYW414" s="14"/>
      <c r="KYX414" s="14"/>
      <c r="KYY414" s="11"/>
      <c r="KYZ414" s="12"/>
      <c r="KZA414" s="12"/>
      <c r="KZB414" s="12"/>
      <c r="KZC414" s="11"/>
      <c r="KZD414" s="12"/>
      <c r="KZE414" s="162"/>
      <c r="KZF414" s="37"/>
      <c r="KZG414" s="37"/>
      <c r="KZH414" s="37"/>
      <c r="KZI414" s="37"/>
      <c r="KZJ414" s="37"/>
      <c r="KZK414" s="28"/>
      <c r="KZL414" s="11"/>
      <c r="KZM414" s="11"/>
      <c r="KZN414" s="37"/>
      <c r="KZO414" s="162"/>
      <c r="KZP414" s="162"/>
      <c r="KZQ414" s="37"/>
      <c r="KZR414" s="12"/>
      <c r="KZS414" s="37"/>
      <c r="KZT414" s="37"/>
      <c r="KZU414" s="11"/>
      <c r="KZV414" s="24"/>
      <c r="KZW414" s="28"/>
      <c r="KZX414" s="11"/>
      <c r="KZY414" s="12"/>
      <c r="KZZ414" s="27"/>
      <c r="LAA414" s="37"/>
      <c r="LAB414" s="37"/>
      <c r="LAC414" s="14"/>
      <c r="LAD414" s="14"/>
      <c r="LAE414" s="11"/>
      <c r="LAF414" s="12"/>
      <c r="LAG414" s="12"/>
      <c r="LAH414" s="12"/>
      <c r="LAI414" s="11"/>
      <c r="LAJ414" s="12"/>
      <c r="LAK414" s="162"/>
      <c r="LAL414" s="37"/>
      <c r="LAM414" s="37"/>
      <c r="LAN414" s="37"/>
      <c r="LAO414" s="37"/>
      <c r="LAP414" s="37"/>
      <c r="LAQ414" s="28"/>
      <c r="LAR414" s="11"/>
      <c r="LAS414" s="11"/>
      <c r="LAT414" s="37"/>
      <c r="LAU414" s="162"/>
      <c r="LAV414" s="162"/>
      <c r="LAW414" s="37"/>
      <c r="LAX414" s="12"/>
      <c r="LAY414" s="37"/>
      <c r="LAZ414" s="37"/>
      <c r="LBA414" s="11"/>
      <c r="LBB414" s="24"/>
      <c r="LBC414" s="28"/>
      <c r="LBD414" s="11"/>
      <c r="LBE414" s="12"/>
      <c r="LBF414" s="27"/>
      <c r="LBG414" s="37"/>
      <c r="LBH414" s="37"/>
      <c r="LBI414" s="14"/>
      <c r="LBJ414" s="14"/>
      <c r="LBK414" s="11"/>
      <c r="LBL414" s="12"/>
      <c r="LBM414" s="12"/>
      <c r="LBN414" s="12"/>
      <c r="LBO414" s="11"/>
      <c r="LBP414" s="12"/>
      <c r="LBQ414" s="162"/>
      <c r="LBR414" s="37"/>
      <c r="LBS414" s="37"/>
      <c r="LBT414" s="37"/>
      <c r="LBU414" s="37"/>
      <c r="LBV414" s="37"/>
      <c r="LBW414" s="28"/>
      <c r="LBX414" s="11"/>
      <c r="LBY414" s="11"/>
      <c r="LBZ414" s="37"/>
      <c r="LCA414" s="162"/>
      <c r="LCB414" s="162"/>
      <c r="LCC414" s="37"/>
      <c r="LCD414" s="12"/>
      <c r="LCE414" s="37"/>
      <c r="LCF414" s="37"/>
      <c r="LCG414" s="11"/>
      <c r="LCH414" s="24"/>
      <c r="LCI414" s="28"/>
      <c r="LCJ414" s="11"/>
      <c r="LCK414" s="12"/>
      <c r="LCL414" s="27"/>
      <c r="LCM414" s="37"/>
      <c r="LCN414" s="37"/>
      <c r="LCO414" s="14"/>
      <c r="LCP414" s="14"/>
      <c r="LCQ414" s="11"/>
      <c r="LCR414" s="12"/>
      <c r="LCS414" s="12"/>
      <c r="LCT414" s="12"/>
      <c r="LCU414" s="11"/>
      <c r="LCV414" s="12"/>
      <c r="LCW414" s="162"/>
      <c r="LCX414" s="37"/>
      <c r="LCY414" s="37"/>
      <c r="LCZ414" s="37"/>
      <c r="LDA414" s="37"/>
      <c r="LDB414" s="37"/>
      <c r="LDC414" s="28"/>
      <c r="LDD414" s="11"/>
      <c r="LDE414" s="11"/>
      <c r="LDF414" s="37"/>
      <c r="LDG414" s="162"/>
      <c r="LDH414" s="162"/>
      <c r="LDI414" s="37"/>
      <c r="LDJ414" s="12"/>
      <c r="LDK414" s="37"/>
      <c r="LDL414" s="37"/>
      <c r="LDM414" s="11"/>
      <c r="LDN414" s="24"/>
      <c r="LDO414" s="28"/>
      <c r="LDP414" s="11"/>
      <c r="LDQ414" s="12"/>
      <c r="LDR414" s="27"/>
      <c r="LDS414" s="37"/>
      <c r="LDT414" s="37"/>
      <c r="LDU414" s="14"/>
      <c r="LDV414" s="14"/>
      <c r="LDW414" s="11"/>
      <c r="LDX414" s="12"/>
      <c r="LDY414" s="12"/>
      <c r="LDZ414" s="12"/>
      <c r="LEA414" s="11"/>
      <c r="LEB414" s="12"/>
      <c r="LEC414" s="162"/>
      <c r="LED414" s="37"/>
      <c r="LEE414" s="37"/>
      <c r="LEF414" s="37"/>
      <c r="LEG414" s="37"/>
      <c r="LEH414" s="37"/>
      <c r="LEI414" s="28"/>
      <c r="LEJ414" s="11"/>
      <c r="LEK414" s="11"/>
      <c r="LEL414" s="37"/>
      <c r="LEM414" s="162"/>
      <c r="LEN414" s="162"/>
      <c r="LEO414" s="37"/>
      <c r="LEP414" s="12"/>
      <c r="LEQ414" s="37"/>
      <c r="LER414" s="37"/>
      <c r="LES414" s="11"/>
      <c r="LET414" s="24"/>
      <c r="LEU414" s="28"/>
      <c r="LEV414" s="11"/>
      <c r="LEW414" s="12"/>
      <c r="LEX414" s="27"/>
      <c r="LEY414" s="37"/>
      <c r="LEZ414" s="37"/>
      <c r="LFA414" s="14"/>
      <c r="LFB414" s="14"/>
      <c r="LFC414" s="11"/>
      <c r="LFD414" s="12"/>
      <c r="LFE414" s="12"/>
      <c r="LFF414" s="12"/>
      <c r="LFG414" s="11"/>
      <c r="LFH414" s="12"/>
      <c r="LFI414" s="162"/>
      <c r="LFJ414" s="37"/>
      <c r="LFK414" s="37"/>
      <c r="LFL414" s="37"/>
      <c r="LFM414" s="37"/>
      <c r="LFN414" s="37"/>
      <c r="LFO414" s="28"/>
      <c r="LFP414" s="11"/>
      <c r="LFQ414" s="11"/>
      <c r="LFR414" s="37"/>
      <c r="LFS414" s="162"/>
      <c r="LFT414" s="162"/>
      <c r="LFU414" s="37"/>
      <c r="LFV414" s="12"/>
      <c r="LFW414" s="37"/>
      <c r="LFX414" s="37"/>
      <c r="LFY414" s="11"/>
      <c r="LFZ414" s="24"/>
      <c r="LGA414" s="28"/>
      <c r="LGB414" s="11"/>
      <c r="LGC414" s="12"/>
      <c r="LGD414" s="27"/>
      <c r="LGE414" s="37"/>
      <c r="LGF414" s="37"/>
      <c r="LGG414" s="14"/>
      <c r="LGH414" s="14"/>
      <c r="LGI414" s="11"/>
      <c r="LGJ414" s="12"/>
      <c r="LGK414" s="12"/>
      <c r="LGL414" s="12"/>
      <c r="LGM414" s="11"/>
      <c r="LGN414" s="12"/>
      <c r="LGO414" s="162"/>
      <c r="LGP414" s="37"/>
      <c r="LGQ414" s="37"/>
      <c r="LGR414" s="37"/>
      <c r="LGS414" s="37"/>
      <c r="LGT414" s="37"/>
      <c r="LGU414" s="28"/>
      <c r="LGV414" s="11"/>
      <c r="LGW414" s="11"/>
      <c r="LGX414" s="37"/>
      <c r="LGY414" s="162"/>
      <c r="LGZ414" s="162"/>
      <c r="LHA414" s="37"/>
      <c r="LHB414" s="12"/>
      <c r="LHC414" s="37"/>
      <c r="LHD414" s="37"/>
      <c r="LHE414" s="11"/>
      <c r="LHF414" s="24"/>
      <c r="LHG414" s="28"/>
      <c r="LHH414" s="11"/>
      <c r="LHI414" s="12"/>
      <c r="LHJ414" s="27"/>
      <c r="LHK414" s="37"/>
      <c r="LHL414" s="37"/>
      <c r="LHM414" s="14"/>
      <c r="LHN414" s="14"/>
      <c r="LHO414" s="11"/>
      <c r="LHP414" s="12"/>
      <c r="LHQ414" s="12"/>
      <c r="LHR414" s="12"/>
      <c r="LHS414" s="11"/>
      <c r="LHT414" s="12"/>
      <c r="LHU414" s="162"/>
      <c r="LHV414" s="37"/>
      <c r="LHW414" s="37"/>
      <c r="LHX414" s="37"/>
      <c r="LHY414" s="37"/>
      <c r="LHZ414" s="37"/>
      <c r="LIA414" s="28"/>
      <c r="LIB414" s="11"/>
      <c r="LIC414" s="11"/>
      <c r="LID414" s="37"/>
      <c r="LIE414" s="162"/>
      <c r="LIF414" s="162"/>
      <c r="LIG414" s="37"/>
      <c r="LIH414" s="12"/>
      <c r="LII414" s="37"/>
      <c r="LIJ414" s="37"/>
      <c r="LIK414" s="11"/>
      <c r="LIL414" s="24"/>
      <c r="LIM414" s="28"/>
      <c r="LIN414" s="11"/>
      <c r="LIO414" s="12"/>
      <c r="LIP414" s="27"/>
      <c r="LIQ414" s="37"/>
      <c r="LIR414" s="37"/>
      <c r="LIS414" s="14"/>
      <c r="LIT414" s="14"/>
      <c r="LIU414" s="11"/>
      <c r="LIV414" s="12"/>
      <c r="LIW414" s="12"/>
      <c r="LIX414" s="12"/>
      <c r="LIY414" s="11"/>
      <c r="LIZ414" s="12"/>
      <c r="LJA414" s="162"/>
      <c r="LJB414" s="37"/>
      <c r="LJC414" s="37"/>
      <c r="LJD414" s="37"/>
      <c r="LJE414" s="37"/>
      <c r="LJF414" s="37"/>
      <c r="LJG414" s="28"/>
      <c r="LJH414" s="11"/>
      <c r="LJI414" s="11"/>
      <c r="LJJ414" s="37"/>
      <c r="LJK414" s="162"/>
      <c r="LJL414" s="162"/>
      <c r="LJM414" s="37"/>
      <c r="LJN414" s="12"/>
      <c r="LJO414" s="37"/>
      <c r="LJP414" s="37"/>
      <c r="LJQ414" s="11"/>
      <c r="LJR414" s="24"/>
      <c r="LJS414" s="28"/>
      <c r="LJT414" s="11"/>
      <c r="LJU414" s="12"/>
      <c r="LJV414" s="27"/>
      <c r="LJW414" s="37"/>
      <c r="LJX414" s="37"/>
      <c r="LJY414" s="14"/>
      <c r="LJZ414" s="14"/>
      <c r="LKA414" s="11"/>
      <c r="LKB414" s="12"/>
      <c r="LKC414" s="12"/>
      <c r="LKD414" s="12"/>
      <c r="LKE414" s="11"/>
      <c r="LKF414" s="12"/>
      <c r="LKG414" s="162"/>
      <c r="LKH414" s="37"/>
      <c r="LKI414" s="37"/>
      <c r="LKJ414" s="37"/>
      <c r="LKK414" s="37"/>
      <c r="LKL414" s="37"/>
      <c r="LKM414" s="28"/>
      <c r="LKN414" s="11"/>
      <c r="LKO414" s="11"/>
      <c r="LKP414" s="37"/>
      <c r="LKQ414" s="162"/>
      <c r="LKR414" s="162"/>
      <c r="LKS414" s="37"/>
      <c r="LKT414" s="12"/>
      <c r="LKU414" s="37"/>
      <c r="LKV414" s="37"/>
      <c r="LKW414" s="11"/>
      <c r="LKX414" s="24"/>
      <c r="LKY414" s="28"/>
      <c r="LKZ414" s="11"/>
      <c r="LLA414" s="12"/>
      <c r="LLB414" s="27"/>
      <c r="LLC414" s="37"/>
      <c r="LLD414" s="37"/>
      <c r="LLE414" s="14"/>
      <c r="LLF414" s="14"/>
      <c r="LLG414" s="11"/>
      <c r="LLH414" s="12"/>
      <c r="LLI414" s="12"/>
      <c r="LLJ414" s="12"/>
      <c r="LLK414" s="11"/>
      <c r="LLL414" s="12"/>
      <c r="LLM414" s="162"/>
      <c r="LLN414" s="37"/>
      <c r="LLO414" s="37"/>
      <c r="LLP414" s="37"/>
      <c r="LLQ414" s="37"/>
      <c r="LLR414" s="37"/>
      <c r="LLS414" s="28"/>
      <c r="LLT414" s="11"/>
      <c r="LLU414" s="11"/>
      <c r="LLV414" s="37"/>
      <c r="LLW414" s="162"/>
      <c r="LLX414" s="162"/>
      <c r="LLY414" s="37"/>
      <c r="LLZ414" s="12"/>
      <c r="LMA414" s="37"/>
      <c r="LMB414" s="37"/>
      <c r="LMC414" s="11"/>
      <c r="LMD414" s="24"/>
      <c r="LME414" s="28"/>
      <c r="LMF414" s="11"/>
      <c r="LMG414" s="12"/>
      <c r="LMH414" s="27"/>
      <c r="LMI414" s="37"/>
      <c r="LMJ414" s="37"/>
      <c r="LMK414" s="14"/>
      <c r="LML414" s="14"/>
      <c r="LMM414" s="11"/>
      <c r="LMN414" s="12"/>
      <c r="LMO414" s="12"/>
      <c r="LMP414" s="12"/>
      <c r="LMQ414" s="11"/>
      <c r="LMR414" s="12"/>
      <c r="LMS414" s="162"/>
      <c r="LMT414" s="37"/>
      <c r="LMU414" s="37"/>
      <c r="LMV414" s="37"/>
      <c r="LMW414" s="37"/>
      <c r="LMX414" s="37"/>
      <c r="LMY414" s="28"/>
      <c r="LMZ414" s="11"/>
      <c r="LNA414" s="11"/>
      <c r="LNB414" s="37"/>
      <c r="LNC414" s="162"/>
      <c r="LND414" s="162"/>
      <c r="LNE414" s="37"/>
      <c r="LNF414" s="12"/>
      <c r="LNG414" s="37"/>
      <c r="LNH414" s="37"/>
      <c r="LNI414" s="11"/>
      <c r="LNJ414" s="24"/>
      <c r="LNK414" s="28"/>
      <c r="LNL414" s="11"/>
      <c r="LNM414" s="12"/>
      <c r="LNN414" s="27"/>
      <c r="LNO414" s="37"/>
      <c r="LNP414" s="37"/>
      <c r="LNQ414" s="14"/>
      <c r="LNR414" s="14"/>
      <c r="LNS414" s="11"/>
      <c r="LNT414" s="12"/>
      <c r="LNU414" s="12"/>
      <c r="LNV414" s="12"/>
      <c r="LNW414" s="11"/>
      <c r="LNX414" s="12"/>
      <c r="LNY414" s="162"/>
      <c r="LNZ414" s="37"/>
      <c r="LOA414" s="37"/>
      <c r="LOB414" s="37"/>
      <c r="LOC414" s="37"/>
      <c r="LOD414" s="37"/>
      <c r="LOE414" s="28"/>
      <c r="LOF414" s="11"/>
      <c r="LOG414" s="11"/>
      <c r="LOH414" s="37"/>
      <c r="LOI414" s="162"/>
      <c r="LOJ414" s="162"/>
      <c r="LOK414" s="37"/>
      <c r="LOL414" s="12"/>
      <c r="LOM414" s="37"/>
      <c r="LON414" s="37"/>
      <c r="LOO414" s="11"/>
      <c r="LOP414" s="24"/>
      <c r="LOQ414" s="28"/>
      <c r="LOR414" s="11"/>
      <c r="LOS414" s="12"/>
      <c r="LOT414" s="27"/>
      <c r="LOU414" s="37"/>
      <c r="LOV414" s="37"/>
      <c r="LOW414" s="14"/>
      <c r="LOX414" s="14"/>
      <c r="LOY414" s="11"/>
      <c r="LOZ414" s="12"/>
      <c r="LPA414" s="12"/>
      <c r="LPB414" s="12"/>
      <c r="LPC414" s="11"/>
      <c r="LPD414" s="12"/>
      <c r="LPE414" s="162"/>
      <c r="LPF414" s="37"/>
      <c r="LPG414" s="37"/>
      <c r="LPH414" s="37"/>
      <c r="LPI414" s="37"/>
      <c r="LPJ414" s="37"/>
      <c r="LPK414" s="28"/>
      <c r="LPL414" s="11"/>
      <c r="LPM414" s="11"/>
      <c r="LPN414" s="37"/>
      <c r="LPO414" s="162"/>
      <c r="LPP414" s="162"/>
      <c r="LPQ414" s="37"/>
      <c r="LPR414" s="12"/>
      <c r="LPS414" s="37"/>
      <c r="LPT414" s="37"/>
      <c r="LPU414" s="11"/>
      <c r="LPV414" s="24"/>
      <c r="LPW414" s="28"/>
      <c r="LPX414" s="11"/>
      <c r="LPY414" s="12"/>
      <c r="LPZ414" s="27"/>
      <c r="LQA414" s="37"/>
      <c r="LQB414" s="37"/>
      <c r="LQC414" s="14"/>
      <c r="LQD414" s="14"/>
      <c r="LQE414" s="11"/>
      <c r="LQF414" s="12"/>
      <c r="LQG414" s="12"/>
      <c r="LQH414" s="12"/>
      <c r="LQI414" s="11"/>
      <c r="LQJ414" s="12"/>
      <c r="LQK414" s="162"/>
      <c r="LQL414" s="37"/>
      <c r="LQM414" s="37"/>
      <c r="LQN414" s="37"/>
      <c r="LQO414" s="37"/>
      <c r="LQP414" s="37"/>
      <c r="LQQ414" s="28"/>
      <c r="LQR414" s="11"/>
      <c r="LQS414" s="11"/>
      <c r="LQT414" s="37"/>
      <c r="LQU414" s="162"/>
      <c r="LQV414" s="162"/>
      <c r="LQW414" s="37"/>
      <c r="LQX414" s="12"/>
      <c r="LQY414" s="37"/>
      <c r="LQZ414" s="37"/>
      <c r="LRA414" s="11"/>
      <c r="LRB414" s="24"/>
      <c r="LRC414" s="28"/>
      <c r="LRD414" s="11"/>
      <c r="LRE414" s="12"/>
      <c r="LRF414" s="27"/>
      <c r="LRG414" s="37"/>
      <c r="LRH414" s="37"/>
      <c r="LRI414" s="14"/>
      <c r="LRJ414" s="14"/>
      <c r="LRK414" s="11"/>
      <c r="LRL414" s="12"/>
      <c r="LRM414" s="12"/>
      <c r="LRN414" s="12"/>
      <c r="LRO414" s="11"/>
      <c r="LRP414" s="12"/>
      <c r="LRQ414" s="162"/>
      <c r="LRR414" s="37"/>
      <c r="LRS414" s="37"/>
      <c r="LRT414" s="37"/>
      <c r="LRU414" s="37"/>
      <c r="LRV414" s="37"/>
      <c r="LRW414" s="28"/>
      <c r="LRX414" s="11"/>
      <c r="LRY414" s="11"/>
      <c r="LRZ414" s="37"/>
      <c r="LSA414" s="162"/>
      <c r="LSB414" s="162"/>
      <c r="LSC414" s="37"/>
      <c r="LSD414" s="12"/>
      <c r="LSE414" s="37"/>
      <c r="LSF414" s="37"/>
      <c r="LSG414" s="11"/>
      <c r="LSH414" s="24"/>
      <c r="LSI414" s="28"/>
      <c r="LSJ414" s="11"/>
      <c r="LSK414" s="12"/>
      <c r="LSL414" s="27"/>
      <c r="LSM414" s="37"/>
      <c r="LSN414" s="37"/>
      <c r="LSO414" s="14"/>
      <c r="LSP414" s="14"/>
      <c r="LSQ414" s="11"/>
      <c r="LSR414" s="12"/>
      <c r="LSS414" s="12"/>
      <c r="LST414" s="12"/>
      <c r="LSU414" s="11"/>
      <c r="LSV414" s="12"/>
      <c r="LSW414" s="162"/>
      <c r="LSX414" s="37"/>
      <c r="LSY414" s="37"/>
      <c r="LSZ414" s="37"/>
      <c r="LTA414" s="37"/>
      <c r="LTB414" s="37"/>
      <c r="LTC414" s="28"/>
      <c r="LTD414" s="11"/>
      <c r="LTE414" s="11"/>
      <c r="LTF414" s="37"/>
      <c r="LTG414" s="162"/>
      <c r="LTH414" s="162"/>
      <c r="LTI414" s="37"/>
      <c r="LTJ414" s="12"/>
      <c r="LTK414" s="37"/>
      <c r="LTL414" s="37"/>
      <c r="LTM414" s="11"/>
      <c r="LTN414" s="24"/>
      <c r="LTO414" s="28"/>
      <c r="LTP414" s="11"/>
      <c r="LTQ414" s="12"/>
      <c r="LTR414" s="27"/>
      <c r="LTS414" s="37"/>
      <c r="LTT414" s="37"/>
      <c r="LTU414" s="14"/>
      <c r="LTV414" s="14"/>
      <c r="LTW414" s="11"/>
      <c r="LTX414" s="12"/>
      <c r="LTY414" s="12"/>
      <c r="LTZ414" s="12"/>
      <c r="LUA414" s="11"/>
      <c r="LUB414" s="12"/>
      <c r="LUC414" s="162"/>
      <c r="LUD414" s="37"/>
      <c r="LUE414" s="37"/>
      <c r="LUF414" s="37"/>
      <c r="LUG414" s="37"/>
      <c r="LUH414" s="37"/>
      <c r="LUI414" s="28"/>
      <c r="LUJ414" s="11"/>
      <c r="LUK414" s="11"/>
      <c r="LUL414" s="37"/>
      <c r="LUM414" s="162"/>
      <c r="LUN414" s="162"/>
      <c r="LUO414" s="37"/>
      <c r="LUP414" s="12"/>
      <c r="LUQ414" s="37"/>
      <c r="LUR414" s="37"/>
      <c r="LUS414" s="11"/>
      <c r="LUT414" s="24"/>
      <c r="LUU414" s="28"/>
      <c r="LUV414" s="11"/>
      <c r="LUW414" s="12"/>
      <c r="LUX414" s="27"/>
      <c r="LUY414" s="37"/>
      <c r="LUZ414" s="37"/>
      <c r="LVA414" s="14"/>
      <c r="LVB414" s="14"/>
      <c r="LVC414" s="11"/>
      <c r="LVD414" s="12"/>
      <c r="LVE414" s="12"/>
      <c r="LVF414" s="12"/>
      <c r="LVG414" s="11"/>
      <c r="LVH414" s="12"/>
      <c r="LVI414" s="162"/>
      <c r="LVJ414" s="37"/>
      <c r="LVK414" s="37"/>
      <c r="LVL414" s="37"/>
      <c r="LVM414" s="37"/>
      <c r="LVN414" s="37"/>
      <c r="LVO414" s="28"/>
      <c r="LVP414" s="11"/>
      <c r="LVQ414" s="11"/>
      <c r="LVR414" s="37"/>
      <c r="LVS414" s="162"/>
      <c r="LVT414" s="162"/>
      <c r="LVU414" s="37"/>
      <c r="LVV414" s="12"/>
      <c r="LVW414" s="37"/>
      <c r="LVX414" s="37"/>
      <c r="LVY414" s="11"/>
      <c r="LVZ414" s="24"/>
      <c r="LWA414" s="28"/>
      <c r="LWB414" s="11"/>
      <c r="LWC414" s="12"/>
      <c r="LWD414" s="27"/>
      <c r="LWE414" s="37"/>
      <c r="LWF414" s="37"/>
      <c r="LWG414" s="14"/>
      <c r="LWH414" s="14"/>
      <c r="LWI414" s="11"/>
      <c r="LWJ414" s="12"/>
      <c r="LWK414" s="12"/>
      <c r="LWL414" s="12"/>
      <c r="LWM414" s="11"/>
      <c r="LWN414" s="12"/>
      <c r="LWO414" s="162"/>
      <c r="LWP414" s="37"/>
      <c r="LWQ414" s="37"/>
      <c r="LWR414" s="37"/>
      <c r="LWS414" s="37"/>
      <c r="LWT414" s="37"/>
      <c r="LWU414" s="28"/>
      <c r="LWV414" s="11"/>
      <c r="LWW414" s="11"/>
      <c r="LWX414" s="37"/>
      <c r="LWY414" s="162"/>
      <c r="LWZ414" s="162"/>
      <c r="LXA414" s="37"/>
      <c r="LXB414" s="12"/>
      <c r="LXC414" s="37"/>
      <c r="LXD414" s="37"/>
      <c r="LXE414" s="11"/>
      <c r="LXF414" s="24"/>
      <c r="LXG414" s="28"/>
      <c r="LXH414" s="11"/>
      <c r="LXI414" s="12"/>
      <c r="LXJ414" s="27"/>
      <c r="LXK414" s="37"/>
      <c r="LXL414" s="37"/>
      <c r="LXM414" s="14"/>
      <c r="LXN414" s="14"/>
      <c r="LXO414" s="11"/>
      <c r="LXP414" s="12"/>
      <c r="LXQ414" s="12"/>
      <c r="LXR414" s="12"/>
      <c r="LXS414" s="11"/>
      <c r="LXT414" s="12"/>
      <c r="LXU414" s="162"/>
      <c r="LXV414" s="37"/>
      <c r="LXW414" s="37"/>
      <c r="LXX414" s="37"/>
      <c r="LXY414" s="37"/>
      <c r="LXZ414" s="37"/>
      <c r="LYA414" s="28"/>
      <c r="LYB414" s="11"/>
      <c r="LYC414" s="11"/>
      <c r="LYD414" s="37"/>
      <c r="LYE414" s="162"/>
      <c r="LYF414" s="162"/>
      <c r="LYG414" s="37"/>
      <c r="LYH414" s="12"/>
      <c r="LYI414" s="37"/>
      <c r="LYJ414" s="37"/>
      <c r="LYK414" s="11"/>
      <c r="LYL414" s="24"/>
      <c r="LYM414" s="28"/>
      <c r="LYN414" s="11"/>
      <c r="LYO414" s="12"/>
      <c r="LYP414" s="27"/>
      <c r="LYQ414" s="37"/>
      <c r="LYR414" s="37"/>
      <c r="LYS414" s="14"/>
      <c r="LYT414" s="14"/>
      <c r="LYU414" s="11"/>
      <c r="LYV414" s="12"/>
      <c r="LYW414" s="12"/>
      <c r="LYX414" s="12"/>
      <c r="LYY414" s="11"/>
      <c r="LYZ414" s="12"/>
      <c r="LZA414" s="162"/>
      <c r="LZB414" s="37"/>
      <c r="LZC414" s="37"/>
      <c r="LZD414" s="37"/>
      <c r="LZE414" s="37"/>
      <c r="LZF414" s="37"/>
      <c r="LZG414" s="28"/>
      <c r="LZH414" s="11"/>
      <c r="LZI414" s="11"/>
      <c r="LZJ414" s="37"/>
      <c r="LZK414" s="162"/>
      <c r="LZL414" s="162"/>
      <c r="LZM414" s="37"/>
      <c r="LZN414" s="12"/>
      <c r="LZO414" s="37"/>
      <c r="LZP414" s="37"/>
      <c r="LZQ414" s="11"/>
      <c r="LZR414" s="24"/>
      <c r="LZS414" s="28"/>
      <c r="LZT414" s="11"/>
      <c r="LZU414" s="12"/>
      <c r="LZV414" s="27"/>
      <c r="LZW414" s="37"/>
      <c r="LZX414" s="37"/>
      <c r="LZY414" s="14"/>
      <c r="LZZ414" s="14"/>
      <c r="MAA414" s="11"/>
      <c r="MAB414" s="12"/>
      <c r="MAC414" s="12"/>
      <c r="MAD414" s="12"/>
      <c r="MAE414" s="11"/>
      <c r="MAF414" s="12"/>
      <c r="MAG414" s="162"/>
      <c r="MAH414" s="37"/>
      <c r="MAI414" s="37"/>
      <c r="MAJ414" s="37"/>
      <c r="MAK414" s="37"/>
      <c r="MAL414" s="37"/>
      <c r="MAM414" s="28"/>
      <c r="MAN414" s="11"/>
      <c r="MAO414" s="11"/>
      <c r="MAP414" s="37"/>
      <c r="MAQ414" s="162"/>
      <c r="MAR414" s="162"/>
      <c r="MAS414" s="37"/>
      <c r="MAT414" s="12"/>
      <c r="MAU414" s="37"/>
      <c r="MAV414" s="37"/>
      <c r="MAW414" s="11"/>
      <c r="MAX414" s="24"/>
      <c r="MAY414" s="28"/>
      <c r="MAZ414" s="11"/>
      <c r="MBA414" s="12"/>
      <c r="MBB414" s="27"/>
      <c r="MBC414" s="37"/>
      <c r="MBD414" s="37"/>
      <c r="MBE414" s="14"/>
      <c r="MBF414" s="14"/>
      <c r="MBG414" s="11"/>
      <c r="MBH414" s="12"/>
      <c r="MBI414" s="12"/>
      <c r="MBJ414" s="12"/>
      <c r="MBK414" s="11"/>
      <c r="MBL414" s="12"/>
      <c r="MBM414" s="162"/>
      <c r="MBN414" s="37"/>
      <c r="MBO414" s="37"/>
      <c r="MBP414" s="37"/>
      <c r="MBQ414" s="37"/>
      <c r="MBR414" s="37"/>
      <c r="MBS414" s="28"/>
      <c r="MBT414" s="11"/>
      <c r="MBU414" s="11"/>
      <c r="MBV414" s="37"/>
      <c r="MBW414" s="162"/>
      <c r="MBX414" s="162"/>
      <c r="MBY414" s="37"/>
      <c r="MBZ414" s="12"/>
      <c r="MCA414" s="37"/>
      <c r="MCB414" s="37"/>
      <c r="MCC414" s="11"/>
      <c r="MCD414" s="24"/>
      <c r="MCE414" s="28"/>
      <c r="MCF414" s="11"/>
      <c r="MCG414" s="12"/>
      <c r="MCH414" s="27"/>
      <c r="MCI414" s="37"/>
      <c r="MCJ414" s="37"/>
      <c r="MCK414" s="14"/>
      <c r="MCL414" s="14"/>
      <c r="MCM414" s="11"/>
      <c r="MCN414" s="12"/>
      <c r="MCO414" s="12"/>
      <c r="MCP414" s="12"/>
      <c r="MCQ414" s="11"/>
      <c r="MCR414" s="12"/>
      <c r="MCS414" s="162"/>
      <c r="MCT414" s="37"/>
      <c r="MCU414" s="37"/>
      <c r="MCV414" s="37"/>
      <c r="MCW414" s="37"/>
      <c r="MCX414" s="37"/>
      <c r="MCY414" s="28"/>
      <c r="MCZ414" s="11"/>
      <c r="MDA414" s="11"/>
      <c r="MDB414" s="37"/>
      <c r="MDC414" s="162"/>
      <c r="MDD414" s="162"/>
      <c r="MDE414" s="37"/>
      <c r="MDF414" s="12"/>
      <c r="MDG414" s="37"/>
      <c r="MDH414" s="37"/>
      <c r="MDI414" s="11"/>
      <c r="MDJ414" s="24"/>
      <c r="MDK414" s="28"/>
      <c r="MDL414" s="11"/>
      <c r="MDM414" s="12"/>
      <c r="MDN414" s="27"/>
      <c r="MDO414" s="37"/>
      <c r="MDP414" s="37"/>
      <c r="MDQ414" s="14"/>
      <c r="MDR414" s="14"/>
      <c r="MDS414" s="11"/>
      <c r="MDT414" s="12"/>
      <c r="MDU414" s="12"/>
      <c r="MDV414" s="12"/>
      <c r="MDW414" s="11"/>
      <c r="MDX414" s="12"/>
      <c r="MDY414" s="162"/>
      <c r="MDZ414" s="37"/>
      <c r="MEA414" s="37"/>
      <c r="MEB414" s="37"/>
      <c r="MEC414" s="37"/>
      <c r="MED414" s="37"/>
      <c r="MEE414" s="28"/>
      <c r="MEF414" s="11"/>
      <c r="MEG414" s="11"/>
      <c r="MEH414" s="37"/>
      <c r="MEI414" s="162"/>
      <c r="MEJ414" s="162"/>
      <c r="MEK414" s="37"/>
      <c r="MEL414" s="12"/>
      <c r="MEM414" s="37"/>
      <c r="MEN414" s="37"/>
      <c r="MEO414" s="11"/>
      <c r="MEP414" s="24"/>
      <c r="MEQ414" s="28"/>
      <c r="MER414" s="11"/>
      <c r="MES414" s="12"/>
      <c r="MET414" s="27"/>
      <c r="MEU414" s="37"/>
      <c r="MEV414" s="37"/>
      <c r="MEW414" s="14"/>
      <c r="MEX414" s="14"/>
      <c r="MEY414" s="11"/>
      <c r="MEZ414" s="12"/>
      <c r="MFA414" s="12"/>
      <c r="MFB414" s="12"/>
      <c r="MFC414" s="11"/>
      <c r="MFD414" s="12"/>
      <c r="MFE414" s="162"/>
      <c r="MFF414" s="37"/>
      <c r="MFG414" s="37"/>
      <c r="MFH414" s="37"/>
      <c r="MFI414" s="37"/>
      <c r="MFJ414" s="37"/>
      <c r="MFK414" s="28"/>
      <c r="MFL414" s="11"/>
      <c r="MFM414" s="11"/>
      <c r="MFN414" s="37"/>
      <c r="MFO414" s="162"/>
      <c r="MFP414" s="162"/>
      <c r="MFQ414" s="37"/>
      <c r="MFR414" s="12"/>
      <c r="MFS414" s="37"/>
      <c r="MFT414" s="37"/>
      <c r="MFU414" s="11"/>
      <c r="MFV414" s="24"/>
      <c r="MFW414" s="28"/>
      <c r="MFX414" s="11"/>
      <c r="MFY414" s="12"/>
      <c r="MFZ414" s="27"/>
      <c r="MGA414" s="37"/>
      <c r="MGB414" s="37"/>
      <c r="MGC414" s="14"/>
      <c r="MGD414" s="14"/>
      <c r="MGE414" s="11"/>
      <c r="MGF414" s="12"/>
      <c r="MGG414" s="12"/>
      <c r="MGH414" s="12"/>
      <c r="MGI414" s="11"/>
      <c r="MGJ414" s="12"/>
      <c r="MGK414" s="162"/>
      <c r="MGL414" s="37"/>
      <c r="MGM414" s="37"/>
      <c r="MGN414" s="37"/>
      <c r="MGO414" s="37"/>
      <c r="MGP414" s="37"/>
      <c r="MGQ414" s="28"/>
      <c r="MGR414" s="11"/>
      <c r="MGS414" s="11"/>
      <c r="MGT414" s="37"/>
      <c r="MGU414" s="162"/>
      <c r="MGV414" s="162"/>
      <c r="MGW414" s="37"/>
      <c r="MGX414" s="12"/>
      <c r="MGY414" s="37"/>
      <c r="MGZ414" s="37"/>
      <c r="MHA414" s="11"/>
      <c r="MHB414" s="24"/>
      <c r="MHC414" s="28"/>
      <c r="MHD414" s="11"/>
      <c r="MHE414" s="12"/>
      <c r="MHF414" s="27"/>
      <c r="MHG414" s="37"/>
      <c r="MHH414" s="37"/>
      <c r="MHI414" s="14"/>
      <c r="MHJ414" s="14"/>
      <c r="MHK414" s="11"/>
      <c r="MHL414" s="12"/>
      <c r="MHM414" s="12"/>
      <c r="MHN414" s="12"/>
      <c r="MHO414" s="11"/>
      <c r="MHP414" s="12"/>
      <c r="MHQ414" s="162"/>
      <c r="MHR414" s="37"/>
      <c r="MHS414" s="37"/>
      <c r="MHT414" s="37"/>
      <c r="MHU414" s="37"/>
      <c r="MHV414" s="37"/>
      <c r="MHW414" s="28"/>
      <c r="MHX414" s="11"/>
      <c r="MHY414" s="11"/>
      <c r="MHZ414" s="37"/>
      <c r="MIA414" s="162"/>
      <c r="MIB414" s="162"/>
      <c r="MIC414" s="37"/>
      <c r="MID414" s="12"/>
      <c r="MIE414" s="37"/>
      <c r="MIF414" s="37"/>
      <c r="MIG414" s="11"/>
      <c r="MIH414" s="24"/>
      <c r="MII414" s="28"/>
      <c r="MIJ414" s="11"/>
      <c r="MIK414" s="12"/>
      <c r="MIL414" s="27"/>
      <c r="MIM414" s="37"/>
      <c r="MIN414" s="37"/>
      <c r="MIO414" s="14"/>
      <c r="MIP414" s="14"/>
      <c r="MIQ414" s="11"/>
      <c r="MIR414" s="12"/>
      <c r="MIS414" s="12"/>
      <c r="MIT414" s="12"/>
      <c r="MIU414" s="11"/>
      <c r="MIV414" s="12"/>
      <c r="MIW414" s="162"/>
      <c r="MIX414" s="37"/>
      <c r="MIY414" s="37"/>
      <c r="MIZ414" s="37"/>
      <c r="MJA414" s="37"/>
      <c r="MJB414" s="37"/>
      <c r="MJC414" s="28"/>
      <c r="MJD414" s="11"/>
      <c r="MJE414" s="11"/>
      <c r="MJF414" s="37"/>
      <c r="MJG414" s="162"/>
      <c r="MJH414" s="162"/>
      <c r="MJI414" s="37"/>
      <c r="MJJ414" s="12"/>
      <c r="MJK414" s="37"/>
      <c r="MJL414" s="37"/>
      <c r="MJM414" s="11"/>
      <c r="MJN414" s="24"/>
      <c r="MJO414" s="28"/>
      <c r="MJP414" s="11"/>
      <c r="MJQ414" s="12"/>
      <c r="MJR414" s="27"/>
      <c r="MJS414" s="37"/>
      <c r="MJT414" s="37"/>
      <c r="MJU414" s="14"/>
      <c r="MJV414" s="14"/>
      <c r="MJW414" s="11"/>
      <c r="MJX414" s="12"/>
      <c r="MJY414" s="12"/>
      <c r="MJZ414" s="12"/>
      <c r="MKA414" s="11"/>
      <c r="MKB414" s="12"/>
      <c r="MKC414" s="162"/>
      <c r="MKD414" s="37"/>
      <c r="MKE414" s="37"/>
      <c r="MKF414" s="37"/>
      <c r="MKG414" s="37"/>
      <c r="MKH414" s="37"/>
      <c r="MKI414" s="28"/>
      <c r="MKJ414" s="11"/>
      <c r="MKK414" s="11"/>
      <c r="MKL414" s="37"/>
      <c r="MKM414" s="162"/>
      <c r="MKN414" s="162"/>
      <c r="MKO414" s="37"/>
      <c r="MKP414" s="12"/>
      <c r="MKQ414" s="37"/>
      <c r="MKR414" s="37"/>
      <c r="MKS414" s="11"/>
      <c r="MKT414" s="24"/>
      <c r="MKU414" s="28"/>
      <c r="MKV414" s="11"/>
      <c r="MKW414" s="12"/>
      <c r="MKX414" s="27"/>
      <c r="MKY414" s="37"/>
      <c r="MKZ414" s="37"/>
      <c r="MLA414" s="14"/>
      <c r="MLB414" s="14"/>
      <c r="MLC414" s="11"/>
      <c r="MLD414" s="12"/>
      <c r="MLE414" s="12"/>
      <c r="MLF414" s="12"/>
      <c r="MLG414" s="11"/>
      <c r="MLH414" s="12"/>
      <c r="MLI414" s="162"/>
      <c r="MLJ414" s="37"/>
      <c r="MLK414" s="37"/>
      <c r="MLL414" s="37"/>
      <c r="MLM414" s="37"/>
      <c r="MLN414" s="37"/>
      <c r="MLO414" s="28"/>
      <c r="MLP414" s="11"/>
      <c r="MLQ414" s="11"/>
      <c r="MLR414" s="37"/>
      <c r="MLS414" s="162"/>
      <c r="MLT414" s="162"/>
      <c r="MLU414" s="37"/>
      <c r="MLV414" s="12"/>
      <c r="MLW414" s="37"/>
      <c r="MLX414" s="37"/>
      <c r="MLY414" s="11"/>
      <c r="MLZ414" s="24"/>
      <c r="MMA414" s="28"/>
      <c r="MMB414" s="11"/>
      <c r="MMC414" s="12"/>
      <c r="MMD414" s="27"/>
      <c r="MME414" s="37"/>
      <c r="MMF414" s="37"/>
      <c r="MMG414" s="14"/>
      <c r="MMH414" s="14"/>
      <c r="MMI414" s="11"/>
      <c r="MMJ414" s="12"/>
      <c r="MMK414" s="12"/>
      <c r="MML414" s="12"/>
      <c r="MMM414" s="11"/>
      <c r="MMN414" s="12"/>
      <c r="MMO414" s="162"/>
      <c r="MMP414" s="37"/>
      <c r="MMQ414" s="37"/>
      <c r="MMR414" s="37"/>
      <c r="MMS414" s="37"/>
      <c r="MMT414" s="37"/>
      <c r="MMU414" s="28"/>
      <c r="MMV414" s="11"/>
      <c r="MMW414" s="11"/>
      <c r="MMX414" s="37"/>
      <c r="MMY414" s="162"/>
      <c r="MMZ414" s="162"/>
      <c r="MNA414" s="37"/>
      <c r="MNB414" s="12"/>
      <c r="MNC414" s="37"/>
      <c r="MND414" s="37"/>
      <c r="MNE414" s="11"/>
      <c r="MNF414" s="24"/>
      <c r="MNG414" s="28"/>
      <c r="MNH414" s="11"/>
      <c r="MNI414" s="12"/>
      <c r="MNJ414" s="27"/>
      <c r="MNK414" s="37"/>
      <c r="MNL414" s="37"/>
      <c r="MNM414" s="14"/>
      <c r="MNN414" s="14"/>
      <c r="MNO414" s="11"/>
      <c r="MNP414" s="12"/>
      <c r="MNQ414" s="12"/>
      <c r="MNR414" s="12"/>
      <c r="MNS414" s="11"/>
      <c r="MNT414" s="12"/>
      <c r="MNU414" s="162"/>
      <c r="MNV414" s="37"/>
      <c r="MNW414" s="37"/>
      <c r="MNX414" s="37"/>
      <c r="MNY414" s="37"/>
      <c r="MNZ414" s="37"/>
      <c r="MOA414" s="28"/>
      <c r="MOB414" s="11"/>
      <c r="MOC414" s="11"/>
      <c r="MOD414" s="37"/>
      <c r="MOE414" s="162"/>
      <c r="MOF414" s="162"/>
      <c r="MOG414" s="37"/>
      <c r="MOH414" s="12"/>
      <c r="MOI414" s="37"/>
      <c r="MOJ414" s="37"/>
      <c r="MOK414" s="11"/>
      <c r="MOL414" s="24"/>
      <c r="MOM414" s="28"/>
      <c r="MON414" s="11"/>
      <c r="MOO414" s="12"/>
      <c r="MOP414" s="27"/>
      <c r="MOQ414" s="37"/>
      <c r="MOR414" s="37"/>
      <c r="MOS414" s="14"/>
      <c r="MOT414" s="14"/>
      <c r="MOU414" s="11"/>
      <c r="MOV414" s="12"/>
      <c r="MOW414" s="12"/>
      <c r="MOX414" s="12"/>
      <c r="MOY414" s="11"/>
      <c r="MOZ414" s="12"/>
      <c r="MPA414" s="162"/>
      <c r="MPB414" s="37"/>
      <c r="MPC414" s="37"/>
      <c r="MPD414" s="37"/>
      <c r="MPE414" s="37"/>
      <c r="MPF414" s="37"/>
      <c r="MPG414" s="28"/>
      <c r="MPH414" s="11"/>
      <c r="MPI414" s="11"/>
      <c r="MPJ414" s="37"/>
      <c r="MPK414" s="162"/>
      <c r="MPL414" s="162"/>
      <c r="MPM414" s="37"/>
      <c r="MPN414" s="12"/>
      <c r="MPO414" s="37"/>
      <c r="MPP414" s="37"/>
      <c r="MPQ414" s="11"/>
      <c r="MPR414" s="24"/>
      <c r="MPS414" s="28"/>
      <c r="MPT414" s="11"/>
      <c r="MPU414" s="12"/>
      <c r="MPV414" s="27"/>
      <c r="MPW414" s="37"/>
      <c r="MPX414" s="37"/>
      <c r="MPY414" s="14"/>
      <c r="MPZ414" s="14"/>
      <c r="MQA414" s="11"/>
      <c r="MQB414" s="12"/>
      <c r="MQC414" s="12"/>
      <c r="MQD414" s="12"/>
      <c r="MQE414" s="11"/>
      <c r="MQF414" s="12"/>
      <c r="MQG414" s="162"/>
      <c r="MQH414" s="37"/>
      <c r="MQI414" s="37"/>
      <c r="MQJ414" s="37"/>
      <c r="MQK414" s="37"/>
      <c r="MQL414" s="37"/>
      <c r="MQM414" s="28"/>
      <c r="MQN414" s="11"/>
      <c r="MQO414" s="11"/>
      <c r="MQP414" s="37"/>
      <c r="MQQ414" s="162"/>
      <c r="MQR414" s="162"/>
      <c r="MQS414" s="37"/>
      <c r="MQT414" s="12"/>
      <c r="MQU414" s="37"/>
      <c r="MQV414" s="37"/>
      <c r="MQW414" s="11"/>
      <c r="MQX414" s="24"/>
      <c r="MQY414" s="28"/>
      <c r="MQZ414" s="11"/>
      <c r="MRA414" s="12"/>
      <c r="MRB414" s="27"/>
      <c r="MRC414" s="37"/>
      <c r="MRD414" s="37"/>
      <c r="MRE414" s="14"/>
      <c r="MRF414" s="14"/>
      <c r="MRG414" s="11"/>
      <c r="MRH414" s="12"/>
      <c r="MRI414" s="12"/>
      <c r="MRJ414" s="12"/>
      <c r="MRK414" s="11"/>
      <c r="MRL414" s="12"/>
      <c r="MRM414" s="162"/>
      <c r="MRN414" s="37"/>
      <c r="MRO414" s="37"/>
      <c r="MRP414" s="37"/>
      <c r="MRQ414" s="37"/>
      <c r="MRR414" s="37"/>
      <c r="MRS414" s="28"/>
      <c r="MRT414" s="11"/>
      <c r="MRU414" s="11"/>
      <c r="MRV414" s="37"/>
      <c r="MRW414" s="162"/>
      <c r="MRX414" s="162"/>
      <c r="MRY414" s="37"/>
      <c r="MRZ414" s="12"/>
      <c r="MSA414" s="37"/>
      <c r="MSB414" s="37"/>
      <c r="MSC414" s="11"/>
      <c r="MSD414" s="24"/>
      <c r="MSE414" s="28"/>
      <c r="MSF414" s="11"/>
      <c r="MSG414" s="12"/>
      <c r="MSH414" s="27"/>
      <c r="MSI414" s="37"/>
      <c r="MSJ414" s="37"/>
      <c r="MSK414" s="14"/>
      <c r="MSL414" s="14"/>
      <c r="MSM414" s="11"/>
      <c r="MSN414" s="12"/>
      <c r="MSO414" s="12"/>
      <c r="MSP414" s="12"/>
      <c r="MSQ414" s="11"/>
      <c r="MSR414" s="12"/>
      <c r="MSS414" s="162"/>
      <c r="MST414" s="37"/>
      <c r="MSU414" s="37"/>
      <c r="MSV414" s="37"/>
      <c r="MSW414" s="37"/>
      <c r="MSX414" s="37"/>
      <c r="MSY414" s="28"/>
      <c r="MSZ414" s="11"/>
      <c r="MTA414" s="11"/>
      <c r="MTB414" s="37"/>
      <c r="MTC414" s="162"/>
      <c r="MTD414" s="162"/>
      <c r="MTE414" s="37"/>
      <c r="MTF414" s="12"/>
      <c r="MTG414" s="37"/>
      <c r="MTH414" s="37"/>
      <c r="MTI414" s="11"/>
      <c r="MTJ414" s="24"/>
      <c r="MTK414" s="28"/>
      <c r="MTL414" s="11"/>
      <c r="MTM414" s="12"/>
      <c r="MTN414" s="27"/>
      <c r="MTO414" s="37"/>
      <c r="MTP414" s="37"/>
      <c r="MTQ414" s="14"/>
      <c r="MTR414" s="14"/>
      <c r="MTS414" s="11"/>
      <c r="MTT414" s="12"/>
      <c r="MTU414" s="12"/>
      <c r="MTV414" s="12"/>
      <c r="MTW414" s="11"/>
      <c r="MTX414" s="12"/>
      <c r="MTY414" s="162"/>
      <c r="MTZ414" s="37"/>
      <c r="MUA414" s="37"/>
      <c r="MUB414" s="37"/>
      <c r="MUC414" s="37"/>
      <c r="MUD414" s="37"/>
      <c r="MUE414" s="28"/>
      <c r="MUF414" s="11"/>
      <c r="MUG414" s="11"/>
      <c r="MUH414" s="37"/>
      <c r="MUI414" s="162"/>
      <c r="MUJ414" s="162"/>
      <c r="MUK414" s="37"/>
      <c r="MUL414" s="12"/>
      <c r="MUM414" s="37"/>
      <c r="MUN414" s="37"/>
      <c r="MUO414" s="11"/>
      <c r="MUP414" s="24"/>
      <c r="MUQ414" s="28"/>
      <c r="MUR414" s="11"/>
      <c r="MUS414" s="12"/>
      <c r="MUT414" s="27"/>
      <c r="MUU414" s="37"/>
      <c r="MUV414" s="37"/>
      <c r="MUW414" s="14"/>
      <c r="MUX414" s="14"/>
      <c r="MUY414" s="11"/>
      <c r="MUZ414" s="12"/>
      <c r="MVA414" s="12"/>
      <c r="MVB414" s="12"/>
      <c r="MVC414" s="11"/>
      <c r="MVD414" s="12"/>
      <c r="MVE414" s="162"/>
      <c r="MVF414" s="37"/>
      <c r="MVG414" s="37"/>
      <c r="MVH414" s="37"/>
      <c r="MVI414" s="37"/>
      <c r="MVJ414" s="37"/>
      <c r="MVK414" s="28"/>
      <c r="MVL414" s="11"/>
      <c r="MVM414" s="11"/>
      <c r="MVN414" s="37"/>
      <c r="MVO414" s="162"/>
      <c r="MVP414" s="162"/>
      <c r="MVQ414" s="37"/>
      <c r="MVR414" s="12"/>
      <c r="MVS414" s="37"/>
      <c r="MVT414" s="37"/>
      <c r="MVU414" s="11"/>
      <c r="MVV414" s="24"/>
      <c r="MVW414" s="28"/>
      <c r="MVX414" s="11"/>
      <c r="MVY414" s="12"/>
      <c r="MVZ414" s="27"/>
      <c r="MWA414" s="37"/>
      <c r="MWB414" s="37"/>
      <c r="MWC414" s="14"/>
      <c r="MWD414" s="14"/>
      <c r="MWE414" s="11"/>
      <c r="MWF414" s="12"/>
      <c r="MWG414" s="12"/>
      <c r="MWH414" s="12"/>
      <c r="MWI414" s="11"/>
      <c r="MWJ414" s="12"/>
      <c r="MWK414" s="162"/>
      <c r="MWL414" s="37"/>
      <c r="MWM414" s="37"/>
      <c r="MWN414" s="37"/>
      <c r="MWO414" s="37"/>
      <c r="MWP414" s="37"/>
      <c r="MWQ414" s="28"/>
      <c r="MWR414" s="11"/>
      <c r="MWS414" s="11"/>
      <c r="MWT414" s="37"/>
      <c r="MWU414" s="162"/>
      <c r="MWV414" s="162"/>
      <c r="MWW414" s="37"/>
      <c r="MWX414" s="12"/>
      <c r="MWY414" s="37"/>
      <c r="MWZ414" s="37"/>
      <c r="MXA414" s="11"/>
      <c r="MXB414" s="24"/>
      <c r="MXC414" s="28"/>
      <c r="MXD414" s="11"/>
      <c r="MXE414" s="12"/>
      <c r="MXF414" s="27"/>
      <c r="MXG414" s="37"/>
      <c r="MXH414" s="37"/>
      <c r="MXI414" s="14"/>
      <c r="MXJ414" s="14"/>
      <c r="MXK414" s="11"/>
      <c r="MXL414" s="12"/>
      <c r="MXM414" s="12"/>
      <c r="MXN414" s="12"/>
      <c r="MXO414" s="11"/>
      <c r="MXP414" s="12"/>
      <c r="MXQ414" s="162"/>
      <c r="MXR414" s="37"/>
      <c r="MXS414" s="37"/>
      <c r="MXT414" s="37"/>
      <c r="MXU414" s="37"/>
      <c r="MXV414" s="37"/>
      <c r="MXW414" s="28"/>
      <c r="MXX414" s="11"/>
      <c r="MXY414" s="11"/>
      <c r="MXZ414" s="37"/>
      <c r="MYA414" s="162"/>
      <c r="MYB414" s="162"/>
      <c r="MYC414" s="37"/>
      <c r="MYD414" s="12"/>
      <c r="MYE414" s="37"/>
      <c r="MYF414" s="37"/>
      <c r="MYG414" s="11"/>
      <c r="MYH414" s="24"/>
      <c r="MYI414" s="28"/>
      <c r="MYJ414" s="11"/>
      <c r="MYK414" s="12"/>
      <c r="MYL414" s="27"/>
      <c r="MYM414" s="37"/>
      <c r="MYN414" s="37"/>
      <c r="MYO414" s="14"/>
      <c r="MYP414" s="14"/>
      <c r="MYQ414" s="11"/>
      <c r="MYR414" s="12"/>
      <c r="MYS414" s="12"/>
      <c r="MYT414" s="12"/>
      <c r="MYU414" s="11"/>
      <c r="MYV414" s="12"/>
      <c r="MYW414" s="162"/>
      <c r="MYX414" s="37"/>
      <c r="MYY414" s="37"/>
      <c r="MYZ414" s="37"/>
      <c r="MZA414" s="37"/>
      <c r="MZB414" s="37"/>
      <c r="MZC414" s="28"/>
      <c r="MZD414" s="11"/>
      <c r="MZE414" s="11"/>
      <c r="MZF414" s="37"/>
      <c r="MZG414" s="162"/>
      <c r="MZH414" s="162"/>
      <c r="MZI414" s="37"/>
      <c r="MZJ414" s="12"/>
      <c r="MZK414" s="37"/>
      <c r="MZL414" s="37"/>
      <c r="MZM414" s="11"/>
      <c r="MZN414" s="24"/>
      <c r="MZO414" s="28"/>
      <c r="MZP414" s="11"/>
      <c r="MZQ414" s="12"/>
      <c r="MZR414" s="27"/>
      <c r="MZS414" s="37"/>
      <c r="MZT414" s="37"/>
      <c r="MZU414" s="14"/>
      <c r="MZV414" s="14"/>
      <c r="MZW414" s="11"/>
      <c r="MZX414" s="12"/>
      <c r="MZY414" s="12"/>
      <c r="MZZ414" s="12"/>
      <c r="NAA414" s="11"/>
      <c r="NAB414" s="12"/>
      <c r="NAC414" s="162"/>
      <c r="NAD414" s="37"/>
      <c r="NAE414" s="37"/>
      <c r="NAF414" s="37"/>
      <c r="NAG414" s="37"/>
      <c r="NAH414" s="37"/>
      <c r="NAI414" s="28"/>
      <c r="NAJ414" s="11"/>
      <c r="NAK414" s="11"/>
      <c r="NAL414" s="37"/>
      <c r="NAM414" s="162"/>
      <c r="NAN414" s="162"/>
      <c r="NAO414" s="37"/>
      <c r="NAP414" s="12"/>
      <c r="NAQ414" s="37"/>
      <c r="NAR414" s="37"/>
      <c r="NAS414" s="11"/>
      <c r="NAT414" s="24"/>
      <c r="NAU414" s="28"/>
      <c r="NAV414" s="11"/>
      <c r="NAW414" s="12"/>
      <c r="NAX414" s="27"/>
      <c r="NAY414" s="37"/>
      <c r="NAZ414" s="37"/>
      <c r="NBA414" s="14"/>
      <c r="NBB414" s="14"/>
      <c r="NBC414" s="11"/>
      <c r="NBD414" s="12"/>
      <c r="NBE414" s="12"/>
      <c r="NBF414" s="12"/>
      <c r="NBG414" s="11"/>
      <c r="NBH414" s="12"/>
      <c r="NBI414" s="162"/>
      <c r="NBJ414" s="37"/>
      <c r="NBK414" s="37"/>
      <c r="NBL414" s="37"/>
      <c r="NBM414" s="37"/>
      <c r="NBN414" s="37"/>
      <c r="NBO414" s="28"/>
      <c r="NBP414" s="11"/>
      <c r="NBQ414" s="11"/>
      <c r="NBR414" s="37"/>
      <c r="NBS414" s="162"/>
      <c r="NBT414" s="162"/>
      <c r="NBU414" s="37"/>
      <c r="NBV414" s="12"/>
      <c r="NBW414" s="37"/>
      <c r="NBX414" s="37"/>
      <c r="NBY414" s="11"/>
      <c r="NBZ414" s="24"/>
      <c r="NCA414" s="28"/>
      <c r="NCB414" s="11"/>
      <c r="NCC414" s="12"/>
      <c r="NCD414" s="27"/>
      <c r="NCE414" s="37"/>
      <c r="NCF414" s="37"/>
      <c r="NCG414" s="14"/>
      <c r="NCH414" s="14"/>
      <c r="NCI414" s="11"/>
      <c r="NCJ414" s="12"/>
      <c r="NCK414" s="12"/>
      <c r="NCL414" s="12"/>
      <c r="NCM414" s="11"/>
      <c r="NCN414" s="12"/>
      <c r="NCO414" s="162"/>
      <c r="NCP414" s="37"/>
      <c r="NCQ414" s="37"/>
      <c r="NCR414" s="37"/>
      <c r="NCS414" s="37"/>
      <c r="NCT414" s="37"/>
      <c r="NCU414" s="28"/>
      <c r="NCV414" s="11"/>
      <c r="NCW414" s="11"/>
      <c r="NCX414" s="37"/>
      <c r="NCY414" s="162"/>
      <c r="NCZ414" s="162"/>
      <c r="NDA414" s="37"/>
      <c r="NDB414" s="12"/>
      <c r="NDC414" s="37"/>
      <c r="NDD414" s="37"/>
      <c r="NDE414" s="11"/>
      <c r="NDF414" s="24"/>
      <c r="NDG414" s="28"/>
      <c r="NDH414" s="11"/>
      <c r="NDI414" s="12"/>
      <c r="NDJ414" s="27"/>
      <c r="NDK414" s="37"/>
      <c r="NDL414" s="37"/>
      <c r="NDM414" s="14"/>
      <c r="NDN414" s="14"/>
      <c r="NDO414" s="11"/>
      <c r="NDP414" s="12"/>
      <c r="NDQ414" s="12"/>
      <c r="NDR414" s="12"/>
      <c r="NDS414" s="11"/>
      <c r="NDT414" s="12"/>
      <c r="NDU414" s="162"/>
      <c r="NDV414" s="37"/>
      <c r="NDW414" s="37"/>
      <c r="NDX414" s="37"/>
      <c r="NDY414" s="37"/>
      <c r="NDZ414" s="37"/>
      <c r="NEA414" s="28"/>
      <c r="NEB414" s="11"/>
      <c r="NEC414" s="11"/>
      <c r="NED414" s="37"/>
      <c r="NEE414" s="162"/>
      <c r="NEF414" s="162"/>
      <c r="NEG414" s="37"/>
      <c r="NEH414" s="12"/>
      <c r="NEI414" s="37"/>
      <c r="NEJ414" s="37"/>
      <c r="NEK414" s="11"/>
      <c r="NEL414" s="24"/>
      <c r="NEM414" s="28"/>
      <c r="NEN414" s="11"/>
      <c r="NEO414" s="12"/>
      <c r="NEP414" s="27"/>
      <c r="NEQ414" s="37"/>
      <c r="NER414" s="37"/>
      <c r="NES414" s="14"/>
      <c r="NET414" s="14"/>
      <c r="NEU414" s="11"/>
      <c r="NEV414" s="12"/>
      <c r="NEW414" s="12"/>
      <c r="NEX414" s="12"/>
      <c r="NEY414" s="11"/>
      <c r="NEZ414" s="12"/>
      <c r="NFA414" s="162"/>
      <c r="NFB414" s="37"/>
      <c r="NFC414" s="37"/>
      <c r="NFD414" s="37"/>
      <c r="NFE414" s="37"/>
      <c r="NFF414" s="37"/>
      <c r="NFG414" s="28"/>
      <c r="NFH414" s="11"/>
      <c r="NFI414" s="11"/>
      <c r="NFJ414" s="37"/>
      <c r="NFK414" s="162"/>
      <c r="NFL414" s="162"/>
      <c r="NFM414" s="37"/>
      <c r="NFN414" s="12"/>
      <c r="NFO414" s="37"/>
      <c r="NFP414" s="37"/>
      <c r="NFQ414" s="11"/>
      <c r="NFR414" s="24"/>
      <c r="NFS414" s="28"/>
      <c r="NFT414" s="11"/>
      <c r="NFU414" s="12"/>
      <c r="NFV414" s="27"/>
      <c r="NFW414" s="37"/>
      <c r="NFX414" s="37"/>
      <c r="NFY414" s="14"/>
      <c r="NFZ414" s="14"/>
      <c r="NGA414" s="11"/>
      <c r="NGB414" s="12"/>
      <c r="NGC414" s="12"/>
      <c r="NGD414" s="12"/>
      <c r="NGE414" s="11"/>
      <c r="NGF414" s="12"/>
      <c r="NGG414" s="162"/>
      <c r="NGH414" s="37"/>
      <c r="NGI414" s="37"/>
      <c r="NGJ414" s="37"/>
      <c r="NGK414" s="37"/>
      <c r="NGL414" s="37"/>
      <c r="NGM414" s="28"/>
      <c r="NGN414" s="11"/>
      <c r="NGO414" s="11"/>
      <c r="NGP414" s="37"/>
      <c r="NGQ414" s="162"/>
      <c r="NGR414" s="162"/>
      <c r="NGS414" s="37"/>
      <c r="NGT414" s="12"/>
      <c r="NGU414" s="37"/>
      <c r="NGV414" s="37"/>
      <c r="NGW414" s="11"/>
      <c r="NGX414" s="24"/>
      <c r="NGY414" s="28"/>
      <c r="NGZ414" s="11"/>
      <c r="NHA414" s="12"/>
      <c r="NHB414" s="27"/>
      <c r="NHC414" s="37"/>
      <c r="NHD414" s="37"/>
      <c r="NHE414" s="14"/>
      <c r="NHF414" s="14"/>
      <c r="NHG414" s="11"/>
      <c r="NHH414" s="12"/>
      <c r="NHI414" s="12"/>
      <c r="NHJ414" s="12"/>
      <c r="NHK414" s="11"/>
      <c r="NHL414" s="12"/>
      <c r="NHM414" s="162"/>
      <c r="NHN414" s="37"/>
      <c r="NHO414" s="37"/>
      <c r="NHP414" s="37"/>
      <c r="NHQ414" s="37"/>
      <c r="NHR414" s="37"/>
      <c r="NHS414" s="28"/>
      <c r="NHT414" s="11"/>
      <c r="NHU414" s="11"/>
      <c r="NHV414" s="37"/>
      <c r="NHW414" s="162"/>
      <c r="NHX414" s="162"/>
      <c r="NHY414" s="37"/>
      <c r="NHZ414" s="12"/>
      <c r="NIA414" s="37"/>
      <c r="NIB414" s="37"/>
      <c r="NIC414" s="11"/>
      <c r="NID414" s="24"/>
      <c r="NIE414" s="28"/>
      <c r="NIF414" s="11"/>
      <c r="NIG414" s="12"/>
      <c r="NIH414" s="27"/>
      <c r="NII414" s="37"/>
      <c r="NIJ414" s="37"/>
      <c r="NIK414" s="14"/>
      <c r="NIL414" s="14"/>
      <c r="NIM414" s="11"/>
      <c r="NIN414" s="12"/>
      <c r="NIO414" s="12"/>
      <c r="NIP414" s="12"/>
      <c r="NIQ414" s="11"/>
      <c r="NIR414" s="12"/>
      <c r="NIS414" s="162"/>
      <c r="NIT414" s="37"/>
      <c r="NIU414" s="37"/>
      <c r="NIV414" s="37"/>
      <c r="NIW414" s="37"/>
      <c r="NIX414" s="37"/>
      <c r="NIY414" s="28"/>
      <c r="NIZ414" s="11"/>
      <c r="NJA414" s="11"/>
      <c r="NJB414" s="37"/>
      <c r="NJC414" s="162"/>
      <c r="NJD414" s="162"/>
      <c r="NJE414" s="37"/>
      <c r="NJF414" s="12"/>
      <c r="NJG414" s="37"/>
      <c r="NJH414" s="37"/>
      <c r="NJI414" s="11"/>
      <c r="NJJ414" s="24"/>
      <c r="NJK414" s="28"/>
      <c r="NJL414" s="11"/>
      <c r="NJM414" s="12"/>
      <c r="NJN414" s="27"/>
      <c r="NJO414" s="37"/>
      <c r="NJP414" s="37"/>
      <c r="NJQ414" s="14"/>
      <c r="NJR414" s="14"/>
      <c r="NJS414" s="11"/>
      <c r="NJT414" s="12"/>
      <c r="NJU414" s="12"/>
      <c r="NJV414" s="12"/>
      <c r="NJW414" s="11"/>
      <c r="NJX414" s="12"/>
      <c r="NJY414" s="162"/>
      <c r="NJZ414" s="37"/>
      <c r="NKA414" s="37"/>
      <c r="NKB414" s="37"/>
      <c r="NKC414" s="37"/>
      <c r="NKD414" s="37"/>
      <c r="NKE414" s="28"/>
      <c r="NKF414" s="11"/>
      <c r="NKG414" s="11"/>
      <c r="NKH414" s="37"/>
      <c r="NKI414" s="162"/>
      <c r="NKJ414" s="162"/>
      <c r="NKK414" s="37"/>
      <c r="NKL414" s="12"/>
      <c r="NKM414" s="37"/>
      <c r="NKN414" s="37"/>
      <c r="NKO414" s="11"/>
      <c r="NKP414" s="24"/>
      <c r="NKQ414" s="28"/>
      <c r="NKR414" s="11"/>
      <c r="NKS414" s="12"/>
      <c r="NKT414" s="27"/>
      <c r="NKU414" s="37"/>
      <c r="NKV414" s="37"/>
      <c r="NKW414" s="14"/>
      <c r="NKX414" s="14"/>
      <c r="NKY414" s="11"/>
      <c r="NKZ414" s="12"/>
      <c r="NLA414" s="12"/>
      <c r="NLB414" s="12"/>
      <c r="NLC414" s="11"/>
      <c r="NLD414" s="12"/>
      <c r="NLE414" s="162"/>
      <c r="NLF414" s="37"/>
      <c r="NLG414" s="37"/>
      <c r="NLH414" s="37"/>
      <c r="NLI414" s="37"/>
      <c r="NLJ414" s="37"/>
      <c r="NLK414" s="28"/>
      <c r="NLL414" s="11"/>
      <c r="NLM414" s="11"/>
      <c r="NLN414" s="37"/>
      <c r="NLO414" s="162"/>
      <c r="NLP414" s="162"/>
      <c r="NLQ414" s="37"/>
      <c r="NLR414" s="12"/>
      <c r="NLS414" s="37"/>
      <c r="NLT414" s="37"/>
      <c r="NLU414" s="11"/>
      <c r="NLV414" s="24"/>
      <c r="NLW414" s="28"/>
      <c r="NLX414" s="11"/>
      <c r="NLY414" s="12"/>
      <c r="NLZ414" s="27"/>
      <c r="NMA414" s="37"/>
      <c r="NMB414" s="37"/>
      <c r="NMC414" s="14"/>
      <c r="NMD414" s="14"/>
      <c r="NME414" s="11"/>
      <c r="NMF414" s="12"/>
      <c r="NMG414" s="12"/>
      <c r="NMH414" s="12"/>
      <c r="NMI414" s="11"/>
      <c r="NMJ414" s="12"/>
      <c r="NMK414" s="162"/>
      <c r="NML414" s="37"/>
      <c r="NMM414" s="37"/>
      <c r="NMN414" s="37"/>
      <c r="NMO414" s="37"/>
      <c r="NMP414" s="37"/>
      <c r="NMQ414" s="28"/>
      <c r="NMR414" s="11"/>
      <c r="NMS414" s="11"/>
      <c r="NMT414" s="37"/>
      <c r="NMU414" s="162"/>
      <c r="NMV414" s="162"/>
      <c r="NMW414" s="37"/>
      <c r="NMX414" s="12"/>
      <c r="NMY414" s="37"/>
      <c r="NMZ414" s="37"/>
      <c r="NNA414" s="11"/>
      <c r="NNB414" s="24"/>
      <c r="NNC414" s="28"/>
      <c r="NND414" s="11"/>
      <c r="NNE414" s="12"/>
      <c r="NNF414" s="27"/>
      <c r="NNG414" s="37"/>
      <c r="NNH414" s="37"/>
      <c r="NNI414" s="14"/>
      <c r="NNJ414" s="14"/>
      <c r="NNK414" s="11"/>
      <c r="NNL414" s="12"/>
      <c r="NNM414" s="12"/>
      <c r="NNN414" s="12"/>
      <c r="NNO414" s="11"/>
      <c r="NNP414" s="12"/>
      <c r="NNQ414" s="162"/>
      <c r="NNR414" s="37"/>
      <c r="NNS414" s="37"/>
      <c r="NNT414" s="37"/>
      <c r="NNU414" s="37"/>
      <c r="NNV414" s="37"/>
      <c r="NNW414" s="28"/>
      <c r="NNX414" s="11"/>
      <c r="NNY414" s="11"/>
      <c r="NNZ414" s="37"/>
      <c r="NOA414" s="162"/>
      <c r="NOB414" s="162"/>
      <c r="NOC414" s="37"/>
      <c r="NOD414" s="12"/>
      <c r="NOE414" s="37"/>
      <c r="NOF414" s="37"/>
      <c r="NOG414" s="11"/>
      <c r="NOH414" s="24"/>
      <c r="NOI414" s="28"/>
      <c r="NOJ414" s="11"/>
      <c r="NOK414" s="12"/>
      <c r="NOL414" s="27"/>
      <c r="NOM414" s="37"/>
      <c r="NON414" s="37"/>
      <c r="NOO414" s="14"/>
      <c r="NOP414" s="14"/>
      <c r="NOQ414" s="11"/>
      <c r="NOR414" s="12"/>
      <c r="NOS414" s="12"/>
      <c r="NOT414" s="12"/>
      <c r="NOU414" s="11"/>
      <c r="NOV414" s="12"/>
      <c r="NOW414" s="162"/>
      <c r="NOX414" s="37"/>
      <c r="NOY414" s="37"/>
      <c r="NOZ414" s="37"/>
      <c r="NPA414" s="37"/>
      <c r="NPB414" s="37"/>
      <c r="NPC414" s="28"/>
      <c r="NPD414" s="11"/>
      <c r="NPE414" s="11"/>
      <c r="NPF414" s="37"/>
      <c r="NPG414" s="162"/>
      <c r="NPH414" s="162"/>
      <c r="NPI414" s="37"/>
      <c r="NPJ414" s="12"/>
      <c r="NPK414" s="37"/>
      <c r="NPL414" s="37"/>
      <c r="NPM414" s="11"/>
      <c r="NPN414" s="24"/>
      <c r="NPO414" s="28"/>
      <c r="NPP414" s="11"/>
      <c r="NPQ414" s="12"/>
      <c r="NPR414" s="27"/>
      <c r="NPS414" s="37"/>
      <c r="NPT414" s="37"/>
      <c r="NPU414" s="14"/>
      <c r="NPV414" s="14"/>
      <c r="NPW414" s="11"/>
      <c r="NPX414" s="12"/>
      <c r="NPY414" s="12"/>
      <c r="NPZ414" s="12"/>
      <c r="NQA414" s="11"/>
      <c r="NQB414" s="12"/>
      <c r="NQC414" s="162"/>
      <c r="NQD414" s="37"/>
      <c r="NQE414" s="37"/>
      <c r="NQF414" s="37"/>
      <c r="NQG414" s="37"/>
      <c r="NQH414" s="37"/>
      <c r="NQI414" s="28"/>
      <c r="NQJ414" s="11"/>
      <c r="NQK414" s="11"/>
      <c r="NQL414" s="37"/>
      <c r="NQM414" s="162"/>
      <c r="NQN414" s="162"/>
      <c r="NQO414" s="37"/>
      <c r="NQP414" s="12"/>
      <c r="NQQ414" s="37"/>
      <c r="NQR414" s="37"/>
      <c r="NQS414" s="11"/>
      <c r="NQT414" s="24"/>
      <c r="NQU414" s="28"/>
      <c r="NQV414" s="11"/>
      <c r="NQW414" s="12"/>
      <c r="NQX414" s="27"/>
      <c r="NQY414" s="37"/>
      <c r="NQZ414" s="37"/>
      <c r="NRA414" s="14"/>
      <c r="NRB414" s="14"/>
      <c r="NRC414" s="11"/>
      <c r="NRD414" s="12"/>
      <c r="NRE414" s="12"/>
      <c r="NRF414" s="12"/>
      <c r="NRG414" s="11"/>
      <c r="NRH414" s="12"/>
      <c r="NRI414" s="162"/>
      <c r="NRJ414" s="37"/>
      <c r="NRK414" s="37"/>
      <c r="NRL414" s="37"/>
      <c r="NRM414" s="37"/>
      <c r="NRN414" s="37"/>
      <c r="NRO414" s="28"/>
      <c r="NRP414" s="11"/>
      <c r="NRQ414" s="11"/>
      <c r="NRR414" s="37"/>
      <c r="NRS414" s="162"/>
      <c r="NRT414" s="162"/>
      <c r="NRU414" s="37"/>
      <c r="NRV414" s="12"/>
      <c r="NRW414" s="37"/>
      <c r="NRX414" s="37"/>
      <c r="NRY414" s="11"/>
      <c r="NRZ414" s="24"/>
      <c r="NSA414" s="28"/>
      <c r="NSB414" s="11"/>
      <c r="NSC414" s="12"/>
      <c r="NSD414" s="27"/>
      <c r="NSE414" s="37"/>
      <c r="NSF414" s="37"/>
      <c r="NSG414" s="14"/>
      <c r="NSH414" s="14"/>
      <c r="NSI414" s="11"/>
      <c r="NSJ414" s="12"/>
      <c r="NSK414" s="12"/>
      <c r="NSL414" s="12"/>
      <c r="NSM414" s="11"/>
      <c r="NSN414" s="12"/>
      <c r="NSO414" s="162"/>
      <c r="NSP414" s="37"/>
      <c r="NSQ414" s="37"/>
      <c r="NSR414" s="37"/>
      <c r="NSS414" s="37"/>
      <c r="NST414" s="37"/>
      <c r="NSU414" s="28"/>
      <c r="NSV414" s="11"/>
      <c r="NSW414" s="11"/>
      <c r="NSX414" s="37"/>
      <c r="NSY414" s="162"/>
      <c r="NSZ414" s="162"/>
      <c r="NTA414" s="37"/>
      <c r="NTB414" s="12"/>
      <c r="NTC414" s="37"/>
      <c r="NTD414" s="37"/>
      <c r="NTE414" s="11"/>
      <c r="NTF414" s="24"/>
      <c r="NTG414" s="28"/>
      <c r="NTH414" s="11"/>
      <c r="NTI414" s="12"/>
      <c r="NTJ414" s="27"/>
      <c r="NTK414" s="37"/>
      <c r="NTL414" s="37"/>
      <c r="NTM414" s="14"/>
      <c r="NTN414" s="14"/>
      <c r="NTO414" s="11"/>
      <c r="NTP414" s="12"/>
      <c r="NTQ414" s="12"/>
      <c r="NTR414" s="12"/>
      <c r="NTS414" s="11"/>
      <c r="NTT414" s="12"/>
      <c r="NTU414" s="162"/>
      <c r="NTV414" s="37"/>
      <c r="NTW414" s="37"/>
      <c r="NTX414" s="37"/>
      <c r="NTY414" s="37"/>
      <c r="NTZ414" s="37"/>
      <c r="NUA414" s="28"/>
      <c r="NUB414" s="11"/>
      <c r="NUC414" s="11"/>
      <c r="NUD414" s="37"/>
      <c r="NUE414" s="162"/>
      <c r="NUF414" s="162"/>
      <c r="NUG414" s="37"/>
      <c r="NUH414" s="12"/>
      <c r="NUI414" s="37"/>
      <c r="NUJ414" s="37"/>
      <c r="NUK414" s="11"/>
      <c r="NUL414" s="24"/>
      <c r="NUM414" s="28"/>
      <c r="NUN414" s="11"/>
      <c r="NUO414" s="12"/>
      <c r="NUP414" s="27"/>
      <c r="NUQ414" s="37"/>
      <c r="NUR414" s="37"/>
      <c r="NUS414" s="14"/>
      <c r="NUT414" s="14"/>
      <c r="NUU414" s="11"/>
      <c r="NUV414" s="12"/>
      <c r="NUW414" s="12"/>
      <c r="NUX414" s="12"/>
      <c r="NUY414" s="11"/>
      <c r="NUZ414" s="12"/>
      <c r="NVA414" s="162"/>
      <c r="NVB414" s="37"/>
      <c r="NVC414" s="37"/>
      <c r="NVD414" s="37"/>
      <c r="NVE414" s="37"/>
      <c r="NVF414" s="37"/>
      <c r="NVG414" s="28"/>
      <c r="NVH414" s="11"/>
      <c r="NVI414" s="11"/>
      <c r="NVJ414" s="37"/>
      <c r="NVK414" s="162"/>
      <c r="NVL414" s="162"/>
      <c r="NVM414" s="37"/>
      <c r="NVN414" s="12"/>
      <c r="NVO414" s="37"/>
      <c r="NVP414" s="37"/>
      <c r="NVQ414" s="11"/>
      <c r="NVR414" s="24"/>
      <c r="NVS414" s="28"/>
      <c r="NVT414" s="11"/>
      <c r="NVU414" s="12"/>
      <c r="NVV414" s="27"/>
      <c r="NVW414" s="37"/>
      <c r="NVX414" s="37"/>
      <c r="NVY414" s="14"/>
      <c r="NVZ414" s="14"/>
      <c r="NWA414" s="11"/>
      <c r="NWB414" s="12"/>
      <c r="NWC414" s="12"/>
      <c r="NWD414" s="12"/>
      <c r="NWE414" s="11"/>
      <c r="NWF414" s="12"/>
      <c r="NWG414" s="162"/>
      <c r="NWH414" s="37"/>
      <c r="NWI414" s="37"/>
      <c r="NWJ414" s="37"/>
      <c r="NWK414" s="37"/>
      <c r="NWL414" s="37"/>
      <c r="NWM414" s="28"/>
      <c r="NWN414" s="11"/>
      <c r="NWO414" s="11"/>
      <c r="NWP414" s="37"/>
      <c r="NWQ414" s="162"/>
      <c r="NWR414" s="162"/>
      <c r="NWS414" s="37"/>
      <c r="NWT414" s="12"/>
      <c r="NWU414" s="37"/>
      <c r="NWV414" s="37"/>
      <c r="NWW414" s="11"/>
      <c r="NWX414" s="24"/>
      <c r="NWY414" s="28"/>
      <c r="NWZ414" s="11"/>
      <c r="NXA414" s="12"/>
      <c r="NXB414" s="27"/>
      <c r="NXC414" s="37"/>
      <c r="NXD414" s="37"/>
      <c r="NXE414" s="14"/>
      <c r="NXF414" s="14"/>
      <c r="NXG414" s="11"/>
      <c r="NXH414" s="12"/>
      <c r="NXI414" s="12"/>
      <c r="NXJ414" s="12"/>
      <c r="NXK414" s="11"/>
      <c r="NXL414" s="12"/>
      <c r="NXM414" s="162"/>
      <c r="NXN414" s="37"/>
      <c r="NXO414" s="37"/>
      <c r="NXP414" s="37"/>
      <c r="NXQ414" s="37"/>
      <c r="NXR414" s="37"/>
      <c r="NXS414" s="28"/>
      <c r="NXT414" s="11"/>
      <c r="NXU414" s="11"/>
      <c r="NXV414" s="37"/>
      <c r="NXW414" s="162"/>
      <c r="NXX414" s="162"/>
      <c r="NXY414" s="37"/>
      <c r="NXZ414" s="12"/>
      <c r="NYA414" s="37"/>
      <c r="NYB414" s="37"/>
      <c r="NYC414" s="11"/>
      <c r="NYD414" s="24"/>
      <c r="NYE414" s="28"/>
      <c r="NYF414" s="11"/>
      <c r="NYG414" s="12"/>
      <c r="NYH414" s="27"/>
      <c r="NYI414" s="37"/>
      <c r="NYJ414" s="37"/>
      <c r="NYK414" s="14"/>
      <c r="NYL414" s="14"/>
      <c r="NYM414" s="11"/>
      <c r="NYN414" s="12"/>
      <c r="NYO414" s="12"/>
      <c r="NYP414" s="12"/>
      <c r="NYQ414" s="11"/>
      <c r="NYR414" s="12"/>
      <c r="NYS414" s="162"/>
      <c r="NYT414" s="37"/>
      <c r="NYU414" s="37"/>
      <c r="NYV414" s="37"/>
      <c r="NYW414" s="37"/>
      <c r="NYX414" s="37"/>
      <c r="NYY414" s="28"/>
      <c r="NYZ414" s="11"/>
      <c r="NZA414" s="11"/>
      <c r="NZB414" s="37"/>
      <c r="NZC414" s="162"/>
      <c r="NZD414" s="162"/>
      <c r="NZE414" s="37"/>
      <c r="NZF414" s="12"/>
      <c r="NZG414" s="37"/>
      <c r="NZH414" s="37"/>
      <c r="NZI414" s="11"/>
      <c r="NZJ414" s="24"/>
      <c r="NZK414" s="28"/>
      <c r="NZL414" s="11"/>
      <c r="NZM414" s="12"/>
      <c r="NZN414" s="27"/>
      <c r="NZO414" s="37"/>
      <c r="NZP414" s="37"/>
      <c r="NZQ414" s="14"/>
      <c r="NZR414" s="14"/>
      <c r="NZS414" s="11"/>
      <c r="NZT414" s="12"/>
      <c r="NZU414" s="12"/>
      <c r="NZV414" s="12"/>
      <c r="NZW414" s="11"/>
      <c r="NZX414" s="12"/>
      <c r="NZY414" s="162"/>
      <c r="NZZ414" s="37"/>
      <c r="OAA414" s="37"/>
      <c r="OAB414" s="37"/>
      <c r="OAC414" s="37"/>
      <c r="OAD414" s="37"/>
      <c r="OAE414" s="28"/>
      <c r="OAF414" s="11"/>
      <c r="OAG414" s="11"/>
      <c r="OAH414" s="37"/>
      <c r="OAI414" s="162"/>
      <c r="OAJ414" s="162"/>
      <c r="OAK414" s="37"/>
      <c r="OAL414" s="12"/>
      <c r="OAM414" s="37"/>
      <c r="OAN414" s="37"/>
      <c r="OAO414" s="11"/>
      <c r="OAP414" s="24"/>
      <c r="OAQ414" s="28"/>
      <c r="OAR414" s="11"/>
      <c r="OAS414" s="12"/>
      <c r="OAT414" s="27"/>
      <c r="OAU414" s="37"/>
      <c r="OAV414" s="37"/>
      <c r="OAW414" s="14"/>
      <c r="OAX414" s="14"/>
      <c r="OAY414" s="11"/>
      <c r="OAZ414" s="12"/>
      <c r="OBA414" s="12"/>
      <c r="OBB414" s="12"/>
      <c r="OBC414" s="11"/>
      <c r="OBD414" s="12"/>
      <c r="OBE414" s="162"/>
      <c r="OBF414" s="37"/>
      <c r="OBG414" s="37"/>
      <c r="OBH414" s="37"/>
      <c r="OBI414" s="37"/>
      <c r="OBJ414" s="37"/>
      <c r="OBK414" s="28"/>
      <c r="OBL414" s="11"/>
      <c r="OBM414" s="11"/>
      <c r="OBN414" s="37"/>
      <c r="OBO414" s="162"/>
      <c r="OBP414" s="162"/>
      <c r="OBQ414" s="37"/>
      <c r="OBR414" s="12"/>
      <c r="OBS414" s="37"/>
      <c r="OBT414" s="37"/>
      <c r="OBU414" s="11"/>
      <c r="OBV414" s="24"/>
      <c r="OBW414" s="28"/>
      <c r="OBX414" s="11"/>
      <c r="OBY414" s="12"/>
      <c r="OBZ414" s="27"/>
      <c r="OCA414" s="37"/>
      <c r="OCB414" s="37"/>
      <c r="OCC414" s="14"/>
      <c r="OCD414" s="14"/>
      <c r="OCE414" s="11"/>
      <c r="OCF414" s="12"/>
      <c r="OCG414" s="12"/>
      <c r="OCH414" s="12"/>
      <c r="OCI414" s="11"/>
      <c r="OCJ414" s="12"/>
      <c r="OCK414" s="162"/>
      <c r="OCL414" s="37"/>
      <c r="OCM414" s="37"/>
      <c r="OCN414" s="37"/>
      <c r="OCO414" s="37"/>
      <c r="OCP414" s="37"/>
      <c r="OCQ414" s="28"/>
      <c r="OCR414" s="11"/>
      <c r="OCS414" s="11"/>
      <c r="OCT414" s="37"/>
      <c r="OCU414" s="162"/>
      <c r="OCV414" s="162"/>
      <c r="OCW414" s="37"/>
      <c r="OCX414" s="12"/>
      <c r="OCY414" s="37"/>
      <c r="OCZ414" s="37"/>
      <c r="ODA414" s="11"/>
      <c r="ODB414" s="24"/>
      <c r="ODC414" s="28"/>
      <c r="ODD414" s="11"/>
      <c r="ODE414" s="12"/>
      <c r="ODF414" s="27"/>
      <c r="ODG414" s="37"/>
      <c r="ODH414" s="37"/>
      <c r="ODI414" s="14"/>
      <c r="ODJ414" s="14"/>
      <c r="ODK414" s="11"/>
      <c r="ODL414" s="12"/>
      <c r="ODM414" s="12"/>
      <c r="ODN414" s="12"/>
      <c r="ODO414" s="11"/>
      <c r="ODP414" s="12"/>
      <c r="ODQ414" s="162"/>
      <c r="ODR414" s="37"/>
      <c r="ODS414" s="37"/>
      <c r="ODT414" s="37"/>
      <c r="ODU414" s="37"/>
      <c r="ODV414" s="37"/>
      <c r="ODW414" s="28"/>
      <c r="ODX414" s="11"/>
      <c r="ODY414" s="11"/>
      <c r="ODZ414" s="37"/>
      <c r="OEA414" s="162"/>
      <c r="OEB414" s="162"/>
      <c r="OEC414" s="37"/>
      <c r="OED414" s="12"/>
      <c r="OEE414" s="37"/>
      <c r="OEF414" s="37"/>
      <c r="OEG414" s="11"/>
      <c r="OEH414" s="24"/>
      <c r="OEI414" s="28"/>
      <c r="OEJ414" s="11"/>
      <c r="OEK414" s="12"/>
      <c r="OEL414" s="27"/>
      <c r="OEM414" s="37"/>
      <c r="OEN414" s="37"/>
      <c r="OEO414" s="14"/>
      <c r="OEP414" s="14"/>
      <c r="OEQ414" s="11"/>
      <c r="OER414" s="12"/>
      <c r="OES414" s="12"/>
      <c r="OET414" s="12"/>
      <c r="OEU414" s="11"/>
      <c r="OEV414" s="12"/>
      <c r="OEW414" s="162"/>
      <c r="OEX414" s="37"/>
      <c r="OEY414" s="37"/>
      <c r="OEZ414" s="37"/>
      <c r="OFA414" s="37"/>
      <c r="OFB414" s="37"/>
      <c r="OFC414" s="28"/>
      <c r="OFD414" s="11"/>
      <c r="OFE414" s="11"/>
      <c r="OFF414" s="37"/>
      <c r="OFG414" s="162"/>
      <c r="OFH414" s="162"/>
      <c r="OFI414" s="37"/>
      <c r="OFJ414" s="12"/>
      <c r="OFK414" s="37"/>
      <c r="OFL414" s="37"/>
      <c r="OFM414" s="11"/>
      <c r="OFN414" s="24"/>
      <c r="OFO414" s="28"/>
      <c r="OFP414" s="11"/>
      <c r="OFQ414" s="12"/>
      <c r="OFR414" s="27"/>
      <c r="OFS414" s="37"/>
      <c r="OFT414" s="37"/>
      <c r="OFU414" s="14"/>
      <c r="OFV414" s="14"/>
      <c r="OFW414" s="11"/>
      <c r="OFX414" s="12"/>
      <c r="OFY414" s="12"/>
      <c r="OFZ414" s="12"/>
      <c r="OGA414" s="11"/>
      <c r="OGB414" s="12"/>
      <c r="OGC414" s="162"/>
      <c r="OGD414" s="37"/>
      <c r="OGE414" s="37"/>
      <c r="OGF414" s="37"/>
      <c r="OGG414" s="37"/>
      <c r="OGH414" s="37"/>
      <c r="OGI414" s="28"/>
      <c r="OGJ414" s="11"/>
      <c r="OGK414" s="11"/>
      <c r="OGL414" s="37"/>
      <c r="OGM414" s="162"/>
      <c r="OGN414" s="162"/>
      <c r="OGO414" s="37"/>
      <c r="OGP414" s="12"/>
      <c r="OGQ414" s="37"/>
      <c r="OGR414" s="37"/>
      <c r="OGS414" s="11"/>
      <c r="OGT414" s="24"/>
      <c r="OGU414" s="28"/>
      <c r="OGV414" s="11"/>
      <c r="OGW414" s="12"/>
      <c r="OGX414" s="27"/>
      <c r="OGY414" s="37"/>
      <c r="OGZ414" s="37"/>
      <c r="OHA414" s="14"/>
      <c r="OHB414" s="14"/>
      <c r="OHC414" s="11"/>
      <c r="OHD414" s="12"/>
      <c r="OHE414" s="12"/>
      <c r="OHF414" s="12"/>
      <c r="OHG414" s="11"/>
      <c r="OHH414" s="12"/>
      <c r="OHI414" s="162"/>
      <c r="OHJ414" s="37"/>
      <c r="OHK414" s="37"/>
      <c r="OHL414" s="37"/>
      <c r="OHM414" s="37"/>
      <c r="OHN414" s="37"/>
      <c r="OHO414" s="28"/>
      <c r="OHP414" s="11"/>
      <c r="OHQ414" s="11"/>
      <c r="OHR414" s="37"/>
      <c r="OHS414" s="162"/>
      <c r="OHT414" s="162"/>
      <c r="OHU414" s="37"/>
      <c r="OHV414" s="12"/>
      <c r="OHW414" s="37"/>
      <c r="OHX414" s="37"/>
      <c r="OHY414" s="11"/>
      <c r="OHZ414" s="24"/>
      <c r="OIA414" s="28"/>
      <c r="OIB414" s="11"/>
      <c r="OIC414" s="12"/>
      <c r="OID414" s="27"/>
      <c r="OIE414" s="37"/>
      <c r="OIF414" s="37"/>
      <c r="OIG414" s="14"/>
      <c r="OIH414" s="14"/>
      <c r="OII414" s="11"/>
      <c r="OIJ414" s="12"/>
      <c r="OIK414" s="12"/>
      <c r="OIL414" s="12"/>
      <c r="OIM414" s="11"/>
      <c r="OIN414" s="12"/>
      <c r="OIO414" s="162"/>
      <c r="OIP414" s="37"/>
      <c r="OIQ414" s="37"/>
      <c r="OIR414" s="37"/>
      <c r="OIS414" s="37"/>
      <c r="OIT414" s="37"/>
      <c r="OIU414" s="28"/>
      <c r="OIV414" s="11"/>
      <c r="OIW414" s="11"/>
      <c r="OIX414" s="37"/>
      <c r="OIY414" s="162"/>
      <c r="OIZ414" s="162"/>
      <c r="OJA414" s="37"/>
      <c r="OJB414" s="12"/>
      <c r="OJC414" s="37"/>
      <c r="OJD414" s="37"/>
      <c r="OJE414" s="11"/>
      <c r="OJF414" s="24"/>
      <c r="OJG414" s="28"/>
      <c r="OJH414" s="11"/>
      <c r="OJI414" s="12"/>
      <c r="OJJ414" s="27"/>
      <c r="OJK414" s="37"/>
      <c r="OJL414" s="37"/>
      <c r="OJM414" s="14"/>
      <c r="OJN414" s="14"/>
      <c r="OJO414" s="11"/>
      <c r="OJP414" s="12"/>
      <c r="OJQ414" s="12"/>
      <c r="OJR414" s="12"/>
      <c r="OJS414" s="11"/>
      <c r="OJT414" s="12"/>
      <c r="OJU414" s="162"/>
      <c r="OJV414" s="37"/>
      <c r="OJW414" s="37"/>
      <c r="OJX414" s="37"/>
      <c r="OJY414" s="37"/>
      <c r="OJZ414" s="37"/>
      <c r="OKA414" s="28"/>
      <c r="OKB414" s="11"/>
      <c r="OKC414" s="11"/>
      <c r="OKD414" s="37"/>
      <c r="OKE414" s="162"/>
      <c r="OKF414" s="162"/>
      <c r="OKG414" s="37"/>
      <c r="OKH414" s="12"/>
      <c r="OKI414" s="37"/>
      <c r="OKJ414" s="37"/>
      <c r="OKK414" s="11"/>
      <c r="OKL414" s="24"/>
      <c r="OKM414" s="28"/>
      <c r="OKN414" s="11"/>
      <c r="OKO414" s="12"/>
      <c r="OKP414" s="27"/>
      <c r="OKQ414" s="37"/>
      <c r="OKR414" s="37"/>
      <c r="OKS414" s="14"/>
      <c r="OKT414" s="14"/>
      <c r="OKU414" s="11"/>
      <c r="OKV414" s="12"/>
      <c r="OKW414" s="12"/>
      <c r="OKX414" s="12"/>
      <c r="OKY414" s="11"/>
      <c r="OKZ414" s="12"/>
      <c r="OLA414" s="162"/>
      <c r="OLB414" s="37"/>
      <c r="OLC414" s="37"/>
      <c r="OLD414" s="37"/>
      <c r="OLE414" s="37"/>
      <c r="OLF414" s="37"/>
      <c r="OLG414" s="28"/>
      <c r="OLH414" s="11"/>
      <c r="OLI414" s="11"/>
      <c r="OLJ414" s="37"/>
      <c r="OLK414" s="162"/>
      <c r="OLL414" s="162"/>
      <c r="OLM414" s="37"/>
      <c r="OLN414" s="12"/>
      <c r="OLO414" s="37"/>
      <c r="OLP414" s="37"/>
      <c r="OLQ414" s="11"/>
      <c r="OLR414" s="24"/>
      <c r="OLS414" s="28"/>
      <c r="OLT414" s="11"/>
      <c r="OLU414" s="12"/>
      <c r="OLV414" s="27"/>
      <c r="OLW414" s="37"/>
      <c r="OLX414" s="37"/>
      <c r="OLY414" s="14"/>
      <c r="OLZ414" s="14"/>
      <c r="OMA414" s="11"/>
      <c r="OMB414" s="12"/>
      <c r="OMC414" s="12"/>
      <c r="OMD414" s="12"/>
      <c r="OME414" s="11"/>
      <c r="OMF414" s="12"/>
      <c r="OMG414" s="162"/>
      <c r="OMH414" s="37"/>
      <c r="OMI414" s="37"/>
      <c r="OMJ414" s="37"/>
      <c r="OMK414" s="37"/>
      <c r="OML414" s="37"/>
      <c r="OMM414" s="28"/>
      <c r="OMN414" s="11"/>
      <c r="OMO414" s="11"/>
      <c r="OMP414" s="37"/>
      <c r="OMQ414" s="162"/>
      <c r="OMR414" s="162"/>
      <c r="OMS414" s="37"/>
      <c r="OMT414" s="12"/>
      <c r="OMU414" s="37"/>
      <c r="OMV414" s="37"/>
      <c r="OMW414" s="11"/>
      <c r="OMX414" s="24"/>
      <c r="OMY414" s="28"/>
      <c r="OMZ414" s="11"/>
      <c r="ONA414" s="12"/>
      <c r="ONB414" s="27"/>
      <c r="ONC414" s="37"/>
      <c r="OND414" s="37"/>
      <c r="ONE414" s="14"/>
      <c r="ONF414" s="14"/>
      <c r="ONG414" s="11"/>
      <c r="ONH414" s="12"/>
      <c r="ONI414" s="12"/>
      <c r="ONJ414" s="12"/>
      <c r="ONK414" s="11"/>
      <c r="ONL414" s="12"/>
      <c r="ONM414" s="162"/>
      <c r="ONN414" s="37"/>
      <c r="ONO414" s="37"/>
      <c r="ONP414" s="37"/>
      <c r="ONQ414" s="37"/>
      <c r="ONR414" s="37"/>
      <c r="ONS414" s="28"/>
      <c r="ONT414" s="11"/>
      <c r="ONU414" s="11"/>
      <c r="ONV414" s="37"/>
      <c r="ONW414" s="162"/>
      <c r="ONX414" s="162"/>
      <c r="ONY414" s="37"/>
      <c r="ONZ414" s="12"/>
      <c r="OOA414" s="37"/>
      <c r="OOB414" s="37"/>
      <c r="OOC414" s="11"/>
      <c r="OOD414" s="24"/>
      <c r="OOE414" s="28"/>
      <c r="OOF414" s="11"/>
      <c r="OOG414" s="12"/>
      <c r="OOH414" s="27"/>
      <c r="OOI414" s="37"/>
      <c r="OOJ414" s="37"/>
      <c r="OOK414" s="14"/>
      <c r="OOL414" s="14"/>
      <c r="OOM414" s="11"/>
      <c r="OON414" s="12"/>
      <c r="OOO414" s="12"/>
      <c r="OOP414" s="12"/>
      <c r="OOQ414" s="11"/>
      <c r="OOR414" s="12"/>
      <c r="OOS414" s="162"/>
      <c r="OOT414" s="37"/>
      <c r="OOU414" s="37"/>
      <c r="OOV414" s="37"/>
      <c r="OOW414" s="37"/>
      <c r="OOX414" s="37"/>
      <c r="OOY414" s="28"/>
      <c r="OOZ414" s="11"/>
      <c r="OPA414" s="11"/>
      <c r="OPB414" s="37"/>
      <c r="OPC414" s="162"/>
      <c r="OPD414" s="162"/>
      <c r="OPE414" s="37"/>
      <c r="OPF414" s="12"/>
      <c r="OPG414" s="37"/>
      <c r="OPH414" s="37"/>
      <c r="OPI414" s="11"/>
      <c r="OPJ414" s="24"/>
      <c r="OPK414" s="28"/>
      <c r="OPL414" s="11"/>
      <c r="OPM414" s="12"/>
      <c r="OPN414" s="27"/>
      <c r="OPO414" s="37"/>
      <c r="OPP414" s="37"/>
      <c r="OPQ414" s="14"/>
      <c r="OPR414" s="14"/>
      <c r="OPS414" s="11"/>
      <c r="OPT414" s="12"/>
      <c r="OPU414" s="12"/>
      <c r="OPV414" s="12"/>
      <c r="OPW414" s="11"/>
      <c r="OPX414" s="12"/>
      <c r="OPY414" s="162"/>
      <c r="OPZ414" s="37"/>
      <c r="OQA414" s="37"/>
      <c r="OQB414" s="37"/>
      <c r="OQC414" s="37"/>
      <c r="OQD414" s="37"/>
      <c r="OQE414" s="28"/>
      <c r="OQF414" s="11"/>
      <c r="OQG414" s="11"/>
      <c r="OQH414" s="37"/>
      <c r="OQI414" s="162"/>
      <c r="OQJ414" s="162"/>
      <c r="OQK414" s="37"/>
      <c r="OQL414" s="12"/>
      <c r="OQM414" s="37"/>
      <c r="OQN414" s="37"/>
      <c r="OQO414" s="11"/>
      <c r="OQP414" s="24"/>
      <c r="OQQ414" s="28"/>
      <c r="OQR414" s="11"/>
      <c r="OQS414" s="12"/>
      <c r="OQT414" s="27"/>
      <c r="OQU414" s="37"/>
      <c r="OQV414" s="37"/>
      <c r="OQW414" s="14"/>
      <c r="OQX414" s="14"/>
      <c r="OQY414" s="11"/>
      <c r="OQZ414" s="12"/>
      <c r="ORA414" s="12"/>
      <c r="ORB414" s="12"/>
      <c r="ORC414" s="11"/>
      <c r="ORD414" s="12"/>
      <c r="ORE414" s="162"/>
      <c r="ORF414" s="37"/>
      <c r="ORG414" s="37"/>
      <c r="ORH414" s="37"/>
      <c r="ORI414" s="37"/>
      <c r="ORJ414" s="37"/>
      <c r="ORK414" s="28"/>
      <c r="ORL414" s="11"/>
      <c r="ORM414" s="11"/>
      <c r="ORN414" s="37"/>
      <c r="ORO414" s="162"/>
      <c r="ORP414" s="162"/>
      <c r="ORQ414" s="37"/>
      <c r="ORR414" s="12"/>
      <c r="ORS414" s="37"/>
      <c r="ORT414" s="37"/>
      <c r="ORU414" s="11"/>
      <c r="ORV414" s="24"/>
      <c r="ORW414" s="28"/>
      <c r="ORX414" s="11"/>
      <c r="ORY414" s="12"/>
      <c r="ORZ414" s="27"/>
      <c r="OSA414" s="37"/>
      <c r="OSB414" s="37"/>
      <c r="OSC414" s="14"/>
      <c r="OSD414" s="14"/>
      <c r="OSE414" s="11"/>
      <c r="OSF414" s="12"/>
      <c r="OSG414" s="12"/>
      <c r="OSH414" s="12"/>
      <c r="OSI414" s="11"/>
      <c r="OSJ414" s="12"/>
      <c r="OSK414" s="162"/>
      <c r="OSL414" s="37"/>
      <c r="OSM414" s="37"/>
      <c r="OSN414" s="37"/>
      <c r="OSO414" s="37"/>
      <c r="OSP414" s="37"/>
      <c r="OSQ414" s="28"/>
      <c r="OSR414" s="11"/>
      <c r="OSS414" s="11"/>
      <c r="OST414" s="37"/>
      <c r="OSU414" s="162"/>
      <c r="OSV414" s="162"/>
      <c r="OSW414" s="37"/>
      <c r="OSX414" s="12"/>
      <c r="OSY414" s="37"/>
      <c r="OSZ414" s="37"/>
      <c r="OTA414" s="11"/>
      <c r="OTB414" s="24"/>
      <c r="OTC414" s="28"/>
      <c r="OTD414" s="11"/>
      <c r="OTE414" s="12"/>
      <c r="OTF414" s="27"/>
      <c r="OTG414" s="37"/>
      <c r="OTH414" s="37"/>
      <c r="OTI414" s="14"/>
      <c r="OTJ414" s="14"/>
      <c r="OTK414" s="11"/>
      <c r="OTL414" s="12"/>
      <c r="OTM414" s="12"/>
      <c r="OTN414" s="12"/>
      <c r="OTO414" s="11"/>
      <c r="OTP414" s="12"/>
      <c r="OTQ414" s="162"/>
      <c r="OTR414" s="37"/>
      <c r="OTS414" s="37"/>
      <c r="OTT414" s="37"/>
      <c r="OTU414" s="37"/>
      <c r="OTV414" s="37"/>
      <c r="OTW414" s="28"/>
      <c r="OTX414" s="11"/>
      <c r="OTY414" s="11"/>
      <c r="OTZ414" s="37"/>
      <c r="OUA414" s="162"/>
      <c r="OUB414" s="162"/>
      <c r="OUC414" s="37"/>
      <c r="OUD414" s="12"/>
      <c r="OUE414" s="37"/>
      <c r="OUF414" s="37"/>
      <c r="OUG414" s="11"/>
      <c r="OUH414" s="24"/>
      <c r="OUI414" s="28"/>
      <c r="OUJ414" s="11"/>
      <c r="OUK414" s="12"/>
      <c r="OUL414" s="27"/>
      <c r="OUM414" s="37"/>
      <c r="OUN414" s="37"/>
      <c r="OUO414" s="14"/>
      <c r="OUP414" s="14"/>
      <c r="OUQ414" s="11"/>
      <c r="OUR414" s="12"/>
      <c r="OUS414" s="12"/>
      <c r="OUT414" s="12"/>
      <c r="OUU414" s="11"/>
      <c r="OUV414" s="12"/>
      <c r="OUW414" s="162"/>
      <c r="OUX414" s="37"/>
      <c r="OUY414" s="37"/>
      <c r="OUZ414" s="37"/>
      <c r="OVA414" s="37"/>
      <c r="OVB414" s="37"/>
      <c r="OVC414" s="28"/>
      <c r="OVD414" s="11"/>
      <c r="OVE414" s="11"/>
      <c r="OVF414" s="37"/>
      <c r="OVG414" s="162"/>
      <c r="OVH414" s="162"/>
      <c r="OVI414" s="37"/>
      <c r="OVJ414" s="12"/>
      <c r="OVK414" s="37"/>
      <c r="OVL414" s="37"/>
      <c r="OVM414" s="11"/>
      <c r="OVN414" s="24"/>
      <c r="OVO414" s="28"/>
      <c r="OVP414" s="11"/>
      <c r="OVQ414" s="12"/>
      <c r="OVR414" s="27"/>
      <c r="OVS414" s="37"/>
      <c r="OVT414" s="37"/>
      <c r="OVU414" s="14"/>
      <c r="OVV414" s="14"/>
      <c r="OVW414" s="11"/>
      <c r="OVX414" s="12"/>
      <c r="OVY414" s="12"/>
      <c r="OVZ414" s="12"/>
      <c r="OWA414" s="11"/>
      <c r="OWB414" s="12"/>
      <c r="OWC414" s="162"/>
      <c r="OWD414" s="37"/>
      <c r="OWE414" s="37"/>
      <c r="OWF414" s="37"/>
      <c r="OWG414" s="37"/>
      <c r="OWH414" s="37"/>
      <c r="OWI414" s="28"/>
      <c r="OWJ414" s="11"/>
      <c r="OWK414" s="11"/>
      <c r="OWL414" s="37"/>
      <c r="OWM414" s="162"/>
      <c r="OWN414" s="162"/>
      <c r="OWO414" s="37"/>
      <c r="OWP414" s="12"/>
      <c r="OWQ414" s="37"/>
      <c r="OWR414" s="37"/>
      <c r="OWS414" s="11"/>
      <c r="OWT414" s="24"/>
      <c r="OWU414" s="28"/>
      <c r="OWV414" s="11"/>
      <c r="OWW414" s="12"/>
      <c r="OWX414" s="27"/>
      <c r="OWY414" s="37"/>
      <c r="OWZ414" s="37"/>
      <c r="OXA414" s="14"/>
      <c r="OXB414" s="14"/>
      <c r="OXC414" s="11"/>
      <c r="OXD414" s="12"/>
      <c r="OXE414" s="12"/>
      <c r="OXF414" s="12"/>
      <c r="OXG414" s="11"/>
      <c r="OXH414" s="12"/>
      <c r="OXI414" s="162"/>
      <c r="OXJ414" s="37"/>
      <c r="OXK414" s="37"/>
      <c r="OXL414" s="37"/>
      <c r="OXM414" s="37"/>
      <c r="OXN414" s="37"/>
      <c r="OXO414" s="28"/>
      <c r="OXP414" s="11"/>
      <c r="OXQ414" s="11"/>
      <c r="OXR414" s="37"/>
      <c r="OXS414" s="162"/>
      <c r="OXT414" s="162"/>
      <c r="OXU414" s="37"/>
      <c r="OXV414" s="12"/>
      <c r="OXW414" s="37"/>
      <c r="OXX414" s="37"/>
      <c r="OXY414" s="11"/>
      <c r="OXZ414" s="24"/>
      <c r="OYA414" s="28"/>
      <c r="OYB414" s="11"/>
      <c r="OYC414" s="12"/>
      <c r="OYD414" s="27"/>
      <c r="OYE414" s="37"/>
      <c r="OYF414" s="37"/>
      <c r="OYG414" s="14"/>
      <c r="OYH414" s="14"/>
      <c r="OYI414" s="11"/>
      <c r="OYJ414" s="12"/>
      <c r="OYK414" s="12"/>
      <c r="OYL414" s="12"/>
      <c r="OYM414" s="11"/>
      <c r="OYN414" s="12"/>
      <c r="OYO414" s="162"/>
      <c r="OYP414" s="37"/>
      <c r="OYQ414" s="37"/>
      <c r="OYR414" s="37"/>
      <c r="OYS414" s="37"/>
      <c r="OYT414" s="37"/>
      <c r="OYU414" s="28"/>
      <c r="OYV414" s="11"/>
      <c r="OYW414" s="11"/>
      <c r="OYX414" s="37"/>
      <c r="OYY414" s="162"/>
      <c r="OYZ414" s="162"/>
      <c r="OZA414" s="37"/>
      <c r="OZB414" s="12"/>
      <c r="OZC414" s="37"/>
      <c r="OZD414" s="37"/>
      <c r="OZE414" s="11"/>
      <c r="OZF414" s="24"/>
      <c r="OZG414" s="28"/>
      <c r="OZH414" s="11"/>
      <c r="OZI414" s="12"/>
      <c r="OZJ414" s="27"/>
      <c r="OZK414" s="37"/>
      <c r="OZL414" s="37"/>
      <c r="OZM414" s="14"/>
      <c r="OZN414" s="14"/>
      <c r="OZO414" s="11"/>
      <c r="OZP414" s="12"/>
      <c r="OZQ414" s="12"/>
      <c r="OZR414" s="12"/>
      <c r="OZS414" s="11"/>
      <c r="OZT414" s="12"/>
      <c r="OZU414" s="162"/>
      <c r="OZV414" s="37"/>
      <c r="OZW414" s="37"/>
      <c r="OZX414" s="37"/>
      <c r="OZY414" s="37"/>
      <c r="OZZ414" s="37"/>
      <c r="PAA414" s="28"/>
      <c r="PAB414" s="11"/>
      <c r="PAC414" s="11"/>
      <c r="PAD414" s="37"/>
      <c r="PAE414" s="162"/>
      <c r="PAF414" s="162"/>
      <c r="PAG414" s="37"/>
      <c r="PAH414" s="12"/>
      <c r="PAI414" s="37"/>
      <c r="PAJ414" s="37"/>
      <c r="PAK414" s="11"/>
      <c r="PAL414" s="24"/>
      <c r="PAM414" s="28"/>
      <c r="PAN414" s="11"/>
      <c r="PAO414" s="12"/>
      <c r="PAP414" s="27"/>
      <c r="PAQ414" s="37"/>
      <c r="PAR414" s="37"/>
      <c r="PAS414" s="14"/>
      <c r="PAT414" s="14"/>
      <c r="PAU414" s="11"/>
      <c r="PAV414" s="12"/>
      <c r="PAW414" s="12"/>
      <c r="PAX414" s="12"/>
      <c r="PAY414" s="11"/>
      <c r="PAZ414" s="12"/>
      <c r="PBA414" s="162"/>
      <c r="PBB414" s="37"/>
      <c r="PBC414" s="37"/>
      <c r="PBD414" s="37"/>
      <c r="PBE414" s="37"/>
      <c r="PBF414" s="37"/>
      <c r="PBG414" s="28"/>
      <c r="PBH414" s="11"/>
      <c r="PBI414" s="11"/>
      <c r="PBJ414" s="37"/>
      <c r="PBK414" s="162"/>
      <c r="PBL414" s="162"/>
      <c r="PBM414" s="37"/>
      <c r="PBN414" s="12"/>
      <c r="PBO414" s="37"/>
      <c r="PBP414" s="37"/>
      <c r="PBQ414" s="11"/>
      <c r="PBR414" s="24"/>
      <c r="PBS414" s="28"/>
      <c r="PBT414" s="11"/>
      <c r="PBU414" s="12"/>
      <c r="PBV414" s="27"/>
      <c r="PBW414" s="37"/>
      <c r="PBX414" s="37"/>
      <c r="PBY414" s="14"/>
      <c r="PBZ414" s="14"/>
      <c r="PCA414" s="11"/>
      <c r="PCB414" s="12"/>
      <c r="PCC414" s="12"/>
      <c r="PCD414" s="12"/>
      <c r="PCE414" s="11"/>
      <c r="PCF414" s="12"/>
      <c r="PCG414" s="162"/>
      <c r="PCH414" s="37"/>
      <c r="PCI414" s="37"/>
      <c r="PCJ414" s="37"/>
      <c r="PCK414" s="37"/>
      <c r="PCL414" s="37"/>
      <c r="PCM414" s="28"/>
      <c r="PCN414" s="11"/>
      <c r="PCO414" s="11"/>
      <c r="PCP414" s="37"/>
      <c r="PCQ414" s="162"/>
      <c r="PCR414" s="162"/>
      <c r="PCS414" s="37"/>
      <c r="PCT414" s="12"/>
      <c r="PCU414" s="37"/>
      <c r="PCV414" s="37"/>
      <c r="PCW414" s="11"/>
      <c r="PCX414" s="24"/>
      <c r="PCY414" s="28"/>
      <c r="PCZ414" s="11"/>
      <c r="PDA414" s="12"/>
      <c r="PDB414" s="27"/>
      <c r="PDC414" s="37"/>
      <c r="PDD414" s="37"/>
      <c r="PDE414" s="14"/>
      <c r="PDF414" s="14"/>
      <c r="PDG414" s="11"/>
      <c r="PDH414" s="12"/>
      <c r="PDI414" s="12"/>
      <c r="PDJ414" s="12"/>
      <c r="PDK414" s="11"/>
      <c r="PDL414" s="12"/>
      <c r="PDM414" s="162"/>
      <c r="PDN414" s="37"/>
      <c r="PDO414" s="37"/>
      <c r="PDP414" s="37"/>
      <c r="PDQ414" s="37"/>
      <c r="PDR414" s="37"/>
      <c r="PDS414" s="28"/>
      <c r="PDT414" s="11"/>
      <c r="PDU414" s="11"/>
      <c r="PDV414" s="37"/>
      <c r="PDW414" s="162"/>
      <c r="PDX414" s="162"/>
      <c r="PDY414" s="37"/>
      <c r="PDZ414" s="12"/>
      <c r="PEA414" s="37"/>
      <c r="PEB414" s="37"/>
      <c r="PEC414" s="11"/>
      <c r="PED414" s="24"/>
      <c r="PEE414" s="28"/>
      <c r="PEF414" s="11"/>
      <c r="PEG414" s="12"/>
      <c r="PEH414" s="27"/>
      <c r="PEI414" s="37"/>
      <c r="PEJ414" s="37"/>
      <c r="PEK414" s="14"/>
      <c r="PEL414" s="14"/>
      <c r="PEM414" s="11"/>
      <c r="PEN414" s="12"/>
      <c r="PEO414" s="12"/>
      <c r="PEP414" s="12"/>
      <c r="PEQ414" s="11"/>
      <c r="PER414" s="12"/>
      <c r="PES414" s="162"/>
      <c r="PET414" s="37"/>
      <c r="PEU414" s="37"/>
      <c r="PEV414" s="37"/>
      <c r="PEW414" s="37"/>
      <c r="PEX414" s="37"/>
      <c r="PEY414" s="28"/>
      <c r="PEZ414" s="11"/>
      <c r="PFA414" s="11"/>
      <c r="PFB414" s="37"/>
      <c r="PFC414" s="162"/>
      <c r="PFD414" s="162"/>
      <c r="PFE414" s="37"/>
      <c r="PFF414" s="12"/>
      <c r="PFG414" s="37"/>
      <c r="PFH414" s="37"/>
      <c r="PFI414" s="11"/>
      <c r="PFJ414" s="24"/>
      <c r="PFK414" s="28"/>
      <c r="PFL414" s="11"/>
      <c r="PFM414" s="12"/>
      <c r="PFN414" s="27"/>
      <c r="PFO414" s="37"/>
      <c r="PFP414" s="37"/>
      <c r="PFQ414" s="14"/>
      <c r="PFR414" s="14"/>
      <c r="PFS414" s="11"/>
      <c r="PFT414" s="12"/>
      <c r="PFU414" s="12"/>
      <c r="PFV414" s="12"/>
      <c r="PFW414" s="11"/>
      <c r="PFX414" s="12"/>
      <c r="PFY414" s="162"/>
      <c r="PFZ414" s="37"/>
      <c r="PGA414" s="37"/>
      <c r="PGB414" s="37"/>
      <c r="PGC414" s="37"/>
      <c r="PGD414" s="37"/>
      <c r="PGE414" s="28"/>
      <c r="PGF414" s="11"/>
      <c r="PGG414" s="11"/>
      <c r="PGH414" s="37"/>
      <c r="PGI414" s="162"/>
      <c r="PGJ414" s="162"/>
      <c r="PGK414" s="37"/>
      <c r="PGL414" s="12"/>
      <c r="PGM414" s="37"/>
      <c r="PGN414" s="37"/>
      <c r="PGO414" s="11"/>
      <c r="PGP414" s="24"/>
      <c r="PGQ414" s="28"/>
      <c r="PGR414" s="11"/>
      <c r="PGS414" s="12"/>
      <c r="PGT414" s="27"/>
      <c r="PGU414" s="37"/>
      <c r="PGV414" s="37"/>
      <c r="PGW414" s="14"/>
      <c r="PGX414" s="14"/>
      <c r="PGY414" s="11"/>
      <c r="PGZ414" s="12"/>
      <c r="PHA414" s="12"/>
      <c r="PHB414" s="12"/>
      <c r="PHC414" s="11"/>
      <c r="PHD414" s="12"/>
      <c r="PHE414" s="162"/>
      <c r="PHF414" s="37"/>
      <c r="PHG414" s="37"/>
      <c r="PHH414" s="37"/>
      <c r="PHI414" s="37"/>
      <c r="PHJ414" s="37"/>
      <c r="PHK414" s="28"/>
      <c r="PHL414" s="11"/>
      <c r="PHM414" s="11"/>
      <c r="PHN414" s="37"/>
      <c r="PHO414" s="162"/>
      <c r="PHP414" s="162"/>
      <c r="PHQ414" s="37"/>
      <c r="PHR414" s="12"/>
      <c r="PHS414" s="37"/>
      <c r="PHT414" s="37"/>
      <c r="PHU414" s="11"/>
      <c r="PHV414" s="24"/>
      <c r="PHW414" s="28"/>
      <c r="PHX414" s="11"/>
      <c r="PHY414" s="12"/>
      <c r="PHZ414" s="27"/>
      <c r="PIA414" s="37"/>
      <c r="PIB414" s="37"/>
      <c r="PIC414" s="14"/>
      <c r="PID414" s="14"/>
      <c r="PIE414" s="11"/>
      <c r="PIF414" s="12"/>
      <c r="PIG414" s="12"/>
      <c r="PIH414" s="12"/>
      <c r="PII414" s="11"/>
      <c r="PIJ414" s="12"/>
      <c r="PIK414" s="162"/>
      <c r="PIL414" s="37"/>
      <c r="PIM414" s="37"/>
      <c r="PIN414" s="37"/>
      <c r="PIO414" s="37"/>
      <c r="PIP414" s="37"/>
      <c r="PIQ414" s="28"/>
      <c r="PIR414" s="11"/>
      <c r="PIS414" s="11"/>
      <c r="PIT414" s="37"/>
      <c r="PIU414" s="162"/>
      <c r="PIV414" s="162"/>
      <c r="PIW414" s="37"/>
      <c r="PIX414" s="12"/>
      <c r="PIY414" s="37"/>
      <c r="PIZ414" s="37"/>
      <c r="PJA414" s="11"/>
      <c r="PJB414" s="24"/>
      <c r="PJC414" s="28"/>
      <c r="PJD414" s="11"/>
      <c r="PJE414" s="12"/>
      <c r="PJF414" s="27"/>
      <c r="PJG414" s="37"/>
      <c r="PJH414" s="37"/>
      <c r="PJI414" s="14"/>
      <c r="PJJ414" s="14"/>
      <c r="PJK414" s="11"/>
      <c r="PJL414" s="12"/>
      <c r="PJM414" s="12"/>
      <c r="PJN414" s="12"/>
      <c r="PJO414" s="11"/>
      <c r="PJP414" s="12"/>
      <c r="PJQ414" s="162"/>
      <c r="PJR414" s="37"/>
      <c r="PJS414" s="37"/>
      <c r="PJT414" s="37"/>
      <c r="PJU414" s="37"/>
      <c r="PJV414" s="37"/>
      <c r="PJW414" s="28"/>
      <c r="PJX414" s="11"/>
      <c r="PJY414" s="11"/>
      <c r="PJZ414" s="37"/>
      <c r="PKA414" s="162"/>
      <c r="PKB414" s="162"/>
      <c r="PKC414" s="37"/>
      <c r="PKD414" s="12"/>
      <c r="PKE414" s="37"/>
      <c r="PKF414" s="37"/>
      <c r="PKG414" s="11"/>
      <c r="PKH414" s="24"/>
      <c r="PKI414" s="28"/>
      <c r="PKJ414" s="11"/>
      <c r="PKK414" s="12"/>
      <c r="PKL414" s="27"/>
      <c r="PKM414" s="37"/>
      <c r="PKN414" s="37"/>
      <c r="PKO414" s="14"/>
      <c r="PKP414" s="14"/>
      <c r="PKQ414" s="11"/>
      <c r="PKR414" s="12"/>
      <c r="PKS414" s="12"/>
      <c r="PKT414" s="12"/>
      <c r="PKU414" s="11"/>
      <c r="PKV414" s="12"/>
      <c r="PKW414" s="162"/>
      <c r="PKX414" s="37"/>
      <c r="PKY414" s="37"/>
      <c r="PKZ414" s="37"/>
      <c r="PLA414" s="37"/>
      <c r="PLB414" s="37"/>
      <c r="PLC414" s="28"/>
      <c r="PLD414" s="11"/>
      <c r="PLE414" s="11"/>
      <c r="PLF414" s="37"/>
      <c r="PLG414" s="162"/>
      <c r="PLH414" s="162"/>
      <c r="PLI414" s="37"/>
      <c r="PLJ414" s="12"/>
      <c r="PLK414" s="37"/>
      <c r="PLL414" s="37"/>
      <c r="PLM414" s="11"/>
      <c r="PLN414" s="24"/>
      <c r="PLO414" s="28"/>
      <c r="PLP414" s="11"/>
      <c r="PLQ414" s="12"/>
      <c r="PLR414" s="27"/>
      <c r="PLS414" s="37"/>
      <c r="PLT414" s="37"/>
      <c r="PLU414" s="14"/>
      <c r="PLV414" s="14"/>
      <c r="PLW414" s="11"/>
      <c r="PLX414" s="12"/>
      <c r="PLY414" s="12"/>
      <c r="PLZ414" s="12"/>
      <c r="PMA414" s="11"/>
      <c r="PMB414" s="12"/>
      <c r="PMC414" s="162"/>
      <c r="PMD414" s="37"/>
      <c r="PME414" s="37"/>
      <c r="PMF414" s="37"/>
      <c r="PMG414" s="37"/>
      <c r="PMH414" s="37"/>
      <c r="PMI414" s="28"/>
      <c r="PMJ414" s="11"/>
      <c r="PMK414" s="11"/>
      <c r="PML414" s="37"/>
      <c r="PMM414" s="162"/>
      <c r="PMN414" s="162"/>
      <c r="PMO414" s="37"/>
      <c r="PMP414" s="12"/>
      <c r="PMQ414" s="37"/>
      <c r="PMR414" s="37"/>
      <c r="PMS414" s="11"/>
      <c r="PMT414" s="24"/>
      <c r="PMU414" s="28"/>
      <c r="PMV414" s="11"/>
      <c r="PMW414" s="12"/>
      <c r="PMX414" s="27"/>
      <c r="PMY414" s="37"/>
      <c r="PMZ414" s="37"/>
      <c r="PNA414" s="14"/>
      <c r="PNB414" s="14"/>
      <c r="PNC414" s="11"/>
      <c r="PND414" s="12"/>
      <c r="PNE414" s="12"/>
      <c r="PNF414" s="12"/>
      <c r="PNG414" s="11"/>
      <c r="PNH414" s="12"/>
      <c r="PNI414" s="162"/>
      <c r="PNJ414" s="37"/>
      <c r="PNK414" s="37"/>
      <c r="PNL414" s="37"/>
      <c r="PNM414" s="37"/>
      <c r="PNN414" s="37"/>
      <c r="PNO414" s="28"/>
      <c r="PNP414" s="11"/>
      <c r="PNQ414" s="11"/>
      <c r="PNR414" s="37"/>
      <c r="PNS414" s="162"/>
      <c r="PNT414" s="162"/>
      <c r="PNU414" s="37"/>
      <c r="PNV414" s="12"/>
      <c r="PNW414" s="37"/>
      <c r="PNX414" s="37"/>
      <c r="PNY414" s="11"/>
      <c r="PNZ414" s="24"/>
      <c r="POA414" s="28"/>
      <c r="POB414" s="11"/>
      <c r="POC414" s="12"/>
      <c r="POD414" s="27"/>
      <c r="POE414" s="37"/>
      <c r="POF414" s="37"/>
      <c r="POG414" s="14"/>
      <c r="POH414" s="14"/>
      <c r="POI414" s="11"/>
      <c r="POJ414" s="12"/>
      <c r="POK414" s="12"/>
      <c r="POL414" s="12"/>
      <c r="POM414" s="11"/>
      <c r="PON414" s="12"/>
      <c r="POO414" s="162"/>
      <c r="POP414" s="37"/>
      <c r="POQ414" s="37"/>
      <c r="POR414" s="37"/>
      <c r="POS414" s="37"/>
      <c r="POT414" s="37"/>
      <c r="POU414" s="28"/>
      <c r="POV414" s="11"/>
      <c r="POW414" s="11"/>
      <c r="POX414" s="37"/>
      <c r="POY414" s="162"/>
      <c r="POZ414" s="162"/>
      <c r="PPA414" s="37"/>
      <c r="PPB414" s="12"/>
      <c r="PPC414" s="37"/>
      <c r="PPD414" s="37"/>
      <c r="PPE414" s="11"/>
      <c r="PPF414" s="24"/>
      <c r="PPG414" s="28"/>
      <c r="PPH414" s="11"/>
      <c r="PPI414" s="12"/>
      <c r="PPJ414" s="27"/>
      <c r="PPK414" s="37"/>
      <c r="PPL414" s="37"/>
      <c r="PPM414" s="14"/>
      <c r="PPN414" s="14"/>
      <c r="PPO414" s="11"/>
      <c r="PPP414" s="12"/>
      <c r="PPQ414" s="12"/>
      <c r="PPR414" s="12"/>
      <c r="PPS414" s="11"/>
      <c r="PPT414" s="12"/>
      <c r="PPU414" s="162"/>
      <c r="PPV414" s="37"/>
      <c r="PPW414" s="37"/>
      <c r="PPX414" s="37"/>
      <c r="PPY414" s="37"/>
      <c r="PPZ414" s="37"/>
      <c r="PQA414" s="28"/>
      <c r="PQB414" s="11"/>
      <c r="PQC414" s="11"/>
      <c r="PQD414" s="37"/>
      <c r="PQE414" s="162"/>
      <c r="PQF414" s="162"/>
      <c r="PQG414" s="37"/>
      <c r="PQH414" s="12"/>
      <c r="PQI414" s="37"/>
      <c r="PQJ414" s="37"/>
      <c r="PQK414" s="11"/>
      <c r="PQL414" s="24"/>
      <c r="PQM414" s="28"/>
      <c r="PQN414" s="11"/>
      <c r="PQO414" s="12"/>
      <c r="PQP414" s="27"/>
      <c r="PQQ414" s="37"/>
      <c r="PQR414" s="37"/>
      <c r="PQS414" s="14"/>
      <c r="PQT414" s="14"/>
      <c r="PQU414" s="11"/>
      <c r="PQV414" s="12"/>
      <c r="PQW414" s="12"/>
      <c r="PQX414" s="12"/>
      <c r="PQY414" s="11"/>
      <c r="PQZ414" s="12"/>
      <c r="PRA414" s="162"/>
      <c r="PRB414" s="37"/>
      <c r="PRC414" s="37"/>
      <c r="PRD414" s="37"/>
      <c r="PRE414" s="37"/>
      <c r="PRF414" s="37"/>
      <c r="PRG414" s="28"/>
      <c r="PRH414" s="11"/>
      <c r="PRI414" s="11"/>
      <c r="PRJ414" s="37"/>
      <c r="PRK414" s="162"/>
      <c r="PRL414" s="162"/>
      <c r="PRM414" s="37"/>
      <c r="PRN414" s="12"/>
      <c r="PRO414" s="37"/>
      <c r="PRP414" s="37"/>
      <c r="PRQ414" s="11"/>
      <c r="PRR414" s="24"/>
      <c r="PRS414" s="28"/>
      <c r="PRT414" s="11"/>
      <c r="PRU414" s="12"/>
      <c r="PRV414" s="27"/>
      <c r="PRW414" s="37"/>
      <c r="PRX414" s="37"/>
      <c r="PRY414" s="14"/>
      <c r="PRZ414" s="14"/>
      <c r="PSA414" s="11"/>
      <c r="PSB414" s="12"/>
      <c r="PSC414" s="12"/>
      <c r="PSD414" s="12"/>
      <c r="PSE414" s="11"/>
      <c r="PSF414" s="12"/>
      <c r="PSG414" s="162"/>
      <c r="PSH414" s="37"/>
      <c r="PSI414" s="37"/>
      <c r="PSJ414" s="37"/>
      <c r="PSK414" s="37"/>
      <c r="PSL414" s="37"/>
      <c r="PSM414" s="28"/>
      <c r="PSN414" s="11"/>
      <c r="PSO414" s="11"/>
      <c r="PSP414" s="37"/>
      <c r="PSQ414" s="162"/>
      <c r="PSR414" s="162"/>
      <c r="PSS414" s="37"/>
      <c r="PST414" s="12"/>
      <c r="PSU414" s="37"/>
      <c r="PSV414" s="37"/>
      <c r="PSW414" s="11"/>
      <c r="PSX414" s="24"/>
      <c r="PSY414" s="28"/>
      <c r="PSZ414" s="11"/>
      <c r="PTA414" s="12"/>
      <c r="PTB414" s="27"/>
      <c r="PTC414" s="37"/>
      <c r="PTD414" s="37"/>
      <c r="PTE414" s="14"/>
      <c r="PTF414" s="14"/>
      <c r="PTG414" s="11"/>
      <c r="PTH414" s="12"/>
      <c r="PTI414" s="12"/>
      <c r="PTJ414" s="12"/>
      <c r="PTK414" s="11"/>
      <c r="PTL414" s="12"/>
      <c r="PTM414" s="162"/>
      <c r="PTN414" s="37"/>
      <c r="PTO414" s="37"/>
      <c r="PTP414" s="37"/>
      <c r="PTQ414" s="37"/>
      <c r="PTR414" s="37"/>
      <c r="PTS414" s="28"/>
      <c r="PTT414" s="11"/>
      <c r="PTU414" s="11"/>
      <c r="PTV414" s="37"/>
      <c r="PTW414" s="162"/>
      <c r="PTX414" s="162"/>
      <c r="PTY414" s="37"/>
      <c r="PTZ414" s="12"/>
      <c r="PUA414" s="37"/>
      <c r="PUB414" s="37"/>
      <c r="PUC414" s="11"/>
      <c r="PUD414" s="24"/>
      <c r="PUE414" s="28"/>
      <c r="PUF414" s="11"/>
      <c r="PUG414" s="12"/>
      <c r="PUH414" s="27"/>
      <c r="PUI414" s="37"/>
      <c r="PUJ414" s="37"/>
      <c r="PUK414" s="14"/>
      <c r="PUL414" s="14"/>
      <c r="PUM414" s="11"/>
      <c r="PUN414" s="12"/>
      <c r="PUO414" s="12"/>
      <c r="PUP414" s="12"/>
      <c r="PUQ414" s="11"/>
      <c r="PUR414" s="12"/>
      <c r="PUS414" s="162"/>
      <c r="PUT414" s="37"/>
      <c r="PUU414" s="37"/>
      <c r="PUV414" s="37"/>
      <c r="PUW414" s="37"/>
      <c r="PUX414" s="37"/>
      <c r="PUY414" s="28"/>
      <c r="PUZ414" s="11"/>
      <c r="PVA414" s="11"/>
      <c r="PVB414" s="37"/>
      <c r="PVC414" s="162"/>
      <c r="PVD414" s="162"/>
      <c r="PVE414" s="37"/>
      <c r="PVF414" s="12"/>
      <c r="PVG414" s="37"/>
      <c r="PVH414" s="37"/>
      <c r="PVI414" s="11"/>
      <c r="PVJ414" s="24"/>
      <c r="PVK414" s="28"/>
      <c r="PVL414" s="11"/>
      <c r="PVM414" s="12"/>
      <c r="PVN414" s="27"/>
      <c r="PVO414" s="37"/>
      <c r="PVP414" s="37"/>
      <c r="PVQ414" s="14"/>
      <c r="PVR414" s="14"/>
      <c r="PVS414" s="11"/>
      <c r="PVT414" s="12"/>
      <c r="PVU414" s="12"/>
      <c r="PVV414" s="12"/>
      <c r="PVW414" s="11"/>
      <c r="PVX414" s="12"/>
      <c r="PVY414" s="162"/>
      <c r="PVZ414" s="37"/>
      <c r="PWA414" s="37"/>
      <c r="PWB414" s="37"/>
      <c r="PWC414" s="37"/>
      <c r="PWD414" s="37"/>
      <c r="PWE414" s="28"/>
      <c r="PWF414" s="11"/>
      <c r="PWG414" s="11"/>
      <c r="PWH414" s="37"/>
      <c r="PWI414" s="162"/>
      <c r="PWJ414" s="162"/>
      <c r="PWK414" s="37"/>
      <c r="PWL414" s="12"/>
      <c r="PWM414" s="37"/>
      <c r="PWN414" s="37"/>
      <c r="PWO414" s="11"/>
      <c r="PWP414" s="24"/>
      <c r="PWQ414" s="28"/>
      <c r="PWR414" s="11"/>
      <c r="PWS414" s="12"/>
      <c r="PWT414" s="27"/>
      <c r="PWU414" s="37"/>
      <c r="PWV414" s="37"/>
      <c r="PWW414" s="14"/>
      <c r="PWX414" s="14"/>
      <c r="PWY414" s="11"/>
      <c r="PWZ414" s="12"/>
      <c r="PXA414" s="12"/>
      <c r="PXB414" s="12"/>
      <c r="PXC414" s="11"/>
      <c r="PXD414" s="12"/>
      <c r="PXE414" s="162"/>
      <c r="PXF414" s="37"/>
      <c r="PXG414" s="37"/>
      <c r="PXH414" s="37"/>
      <c r="PXI414" s="37"/>
      <c r="PXJ414" s="37"/>
      <c r="PXK414" s="28"/>
      <c r="PXL414" s="11"/>
      <c r="PXM414" s="11"/>
      <c r="PXN414" s="37"/>
      <c r="PXO414" s="162"/>
      <c r="PXP414" s="162"/>
      <c r="PXQ414" s="37"/>
      <c r="PXR414" s="12"/>
      <c r="PXS414" s="37"/>
      <c r="PXT414" s="37"/>
      <c r="PXU414" s="11"/>
      <c r="PXV414" s="24"/>
      <c r="PXW414" s="28"/>
      <c r="PXX414" s="11"/>
      <c r="PXY414" s="12"/>
      <c r="PXZ414" s="27"/>
      <c r="PYA414" s="37"/>
      <c r="PYB414" s="37"/>
      <c r="PYC414" s="14"/>
      <c r="PYD414" s="14"/>
      <c r="PYE414" s="11"/>
      <c r="PYF414" s="12"/>
      <c r="PYG414" s="12"/>
      <c r="PYH414" s="12"/>
      <c r="PYI414" s="11"/>
      <c r="PYJ414" s="12"/>
      <c r="PYK414" s="162"/>
      <c r="PYL414" s="37"/>
      <c r="PYM414" s="37"/>
      <c r="PYN414" s="37"/>
      <c r="PYO414" s="37"/>
      <c r="PYP414" s="37"/>
      <c r="PYQ414" s="28"/>
      <c r="PYR414" s="11"/>
      <c r="PYS414" s="11"/>
      <c r="PYT414" s="37"/>
      <c r="PYU414" s="162"/>
      <c r="PYV414" s="162"/>
      <c r="PYW414" s="37"/>
      <c r="PYX414" s="12"/>
      <c r="PYY414" s="37"/>
      <c r="PYZ414" s="37"/>
      <c r="PZA414" s="11"/>
      <c r="PZB414" s="24"/>
      <c r="PZC414" s="28"/>
      <c r="PZD414" s="11"/>
      <c r="PZE414" s="12"/>
      <c r="PZF414" s="27"/>
      <c r="PZG414" s="37"/>
      <c r="PZH414" s="37"/>
      <c r="PZI414" s="14"/>
      <c r="PZJ414" s="14"/>
      <c r="PZK414" s="11"/>
      <c r="PZL414" s="12"/>
      <c r="PZM414" s="12"/>
      <c r="PZN414" s="12"/>
      <c r="PZO414" s="11"/>
      <c r="PZP414" s="12"/>
      <c r="PZQ414" s="162"/>
      <c r="PZR414" s="37"/>
      <c r="PZS414" s="37"/>
      <c r="PZT414" s="37"/>
      <c r="PZU414" s="37"/>
      <c r="PZV414" s="37"/>
      <c r="PZW414" s="28"/>
      <c r="PZX414" s="11"/>
      <c r="PZY414" s="11"/>
      <c r="PZZ414" s="37"/>
      <c r="QAA414" s="162"/>
      <c r="QAB414" s="162"/>
      <c r="QAC414" s="37"/>
      <c r="QAD414" s="12"/>
      <c r="QAE414" s="37"/>
      <c r="QAF414" s="37"/>
      <c r="QAG414" s="11"/>
      <c r="QAH414" s="24"/>
      <c r="QAI414" s="28"/>
      <c r="QAJ414" s="11"/>
      <c r="QAK414" s="12"/>
      <c r="QAL414" s="27"/>
      <c r="QAM414" s="37"/>
      <c r="QAN414" s="37"/>
      <c r="QAO414" s="14"/>
      <c r="QAP414" s="14"/>
      <c r="QAQ414" s="11"/>
      <c r="QAR414" s="12"/>
      <c r="QAS414" s="12"/>
      <c r="QAT414" s="12"/>
      <c r="QAU414" s="11"/>
      <c r="QAV414" s="12"/>
      <c r="QAW414" s="162"/>
      <c r="QAX414" s="37"/>
      <c r="QAY414" s="37"/>
      <c r="QAZ414" s="37"/>
      <c r="QBA414" s="37"/>
      <c r="QBB414" s="37"/>
      <c r="QBC414" s="28"/>
      <c r="QBD414" s="11"/>
      <c r="QBE414" s="11"/>
      <c r="QBF414" s="37"/>
      <c r="QBG414" s="162"/>
      <c r="QBH414" s="162"/>
      <c r="QBI414" s="37"/>
      <c r="QBJ414" s="12"/>
      <c r="QBK414" s="37"/>
      <c r="QBL414" s="37"/>
      <c r="QBM414" s="11"/>
      <c r="QBN414" s="24"/>
      <c r="QBO414" s="28"/>
      <c r="QBP414" s="11"/>
      <c r="QBQ414" s="12"/>
      <c r="QBR414" s="27"/>
      <c r="QBS414" s="37"/>
      <c r="QBT414" s="37"/>
      <c r="QBU414" s="14"/>
      <c r="QBV414" s="14"/>
      <c r="QBW414" s="11"/>
      <c r="QBX414" s="12"/>
      <c r="QBY414" s="12"/>
      <c r="QBZ414" s="12"/>
      <c r="QCA414" s="11"/>
      <c r="QCB414" s="12"/>
      <c r="QCC414" s="162"/>
      <c r="QCD414" s="37"/>
      <c r="QCE414" s="37"/>
      <c r="QCF414" s="37"/>
      <c r="QCG414" s="37"/>
      <c r="QCH414" s="37"/>
      <c r="QCI414" s="28"/>
      <c r="QCJ414" s="11"/>
      <c r="QCK414" s="11"/>
      <c r="QCL414" s="37"/>
      <c r="QCM414" s="162"/>
      <c r="QCN414" s="162"/>
      <c r="QCO414" s="37"/>
      <c r="QCP414" s="12"/>
      <c r="QCQ414" s="37"/>
      <c r="QCR414" s="37"/>
      <c r="QCS414" s="11"/>
      <c r="QCT414" s="24"/>
      <c r="QCU414" s="28"/>
      <c r="QCV414" s="11"/>
      <c r="QCW414" s="12"/>
      <c r="QCX414" s="27"/>
      <c r="QCY414" s="37"/>
      <c r="QCZ414" s="37"/>
      <c r="QDA414" s="14"/>
      <c r="QDB414" s="14"/>
      <c r="QDC414" s="11"/>
      <c r="QDD414" s="12"/>
      <c r="QDE414" s="12"/>
      <c r="QDF414" s="12"/>
      <c r="QDG414" s="11"/>
      <c r="QDH414" s="12"/>
      <c r="QDI414" s="162"/>
      <c r="QDJ414" s="37"/>
      <c r="QDK414" s="37"/>
      <c r="QDL414" s="37"/>
      <c r="QDM414" s="37"/>
      <c r="QDN414" s="37"/>
      <c r="QDO414" s="28"/>
      <c r="QDP414" s="11"/>
      <c r="QDQ414" s="11"/>
      <c r="QDR414" s="37"/>
      <c r="QDS414" s="162"/>
      <c r="QDT414" s="162"/>
      <c r="QDU414" s="37"/>
      <c r="QDV414" s="12"/>
      <c r="QDW414" s="37"/>
      <c r="QDX414" s="37"/>
      <c r="QDY414" s="11"/>
      <c r="QDZ414" s="24"/>
      <c r="QEA414" s="28"/>
      <c r="QEB414" s="11"/>
      <c r="QEC414" s="12"/>
      <c r="QED414" s="27"/>
      <c r="QEE414" s="37"/>
      <c r="QEF414" s="37"/>
      <c r="QEG414" s="14"/>
      <c r="QEH414" s="14"/>
      <c r="QEI414" s="11"/>
      <c r="QEJ414" s="12"/>
      <c r="QEK414" s="12"/>
      <c r="QEL414" s="12"/>
      <c r="QEM414" s="11"/>
      <c r="QEN414" s="12"/>
      <c r="QEO414" s="162"/>
      <c r="QEP414" s="37"/>
      <c r="QEQ414" s="37"/>
      <c r="QER414" s="37"/>
      <c r="QES414" s="37"/>
      <c r="QET414" s="37"/>
      <c r="QEU414" s="28"/>
      <c r="QEV414" s="11"/>
      <c r="QEW414" s="11"/>
      <c r="QEX414" s="37"/>
      <c r="QEY414" s="162"/>
      <c r="QEZ414" s="162"/>
      <c r="QFA414" s="37"/>
      <c r="QFB414" s="12"/>
      <c r="QFC414" s="37"/>
      <c r="QFD414" s="37"/>
      <c r="QFE414" s="11"/>
      <c r="QFF414" s="24"/>
      <c r="QFG414" s="28"/>
      <c r="QFH414" s="11"/>
      <c r="QFI414" s="12"/>
      <c r="QFJ414" s="27"/>
      <c r="QFK414" s="37"/>
      <c r="QFL414" s="37"/>
      <c r="QFM414" s="14"/>
      <c r="QFN414" s="14"/>
      <c r="QFO414" s="11"/>
      <c r="QFP414" s="12"/>
      <c r="QFQ414" s="12"/>
      <c r="QFR414" s="12"/>
      <c r="QFS414" s="11"/>
      <c r="QFT414" s="12"/>
      <c r="QFU414" s="162"/>
      <c r="QFV414" s="37"/>
      <c r="QFW414" s="37"/>
      <c r="QFX414" s="37"/>
      <c r="QFY414" s="37"/>
      <c r="QFZ414" s="37"/>
      <c r="QGA414" s="28"/>
      <c r="QGB414" s="11"/>
      <c r="QGC414" s="11"/>
      <c r="QGD414" s="37"/>
      <c r="QGE414" s="162"/>
      <c r="QGF414" s="162"/>
      <c r="QGG414" s="37"/>
      <c r="QGH414" s="12"/>
      <c r="QGI414" s="37"/>
      <c r="QGJ414" s="37"/>
      <c r="QGK414" s="11"/>
      <c r="QGL414" s="24"/>
      <c r="QGM414" s="28"/>
      <c r="QGN414" s="11"/>
      <c r="QGO414" s="12"/>
      <c r="QGP414" s="27"/>
      <c r="QGQ414" s="37"/>
      <c r="QGR414" s="37"/>
      <c r="QGS414" s="14"/>
      <c r="QGT414" s="14"/>
      <c r="QGU414" s="11"/>
      <c r="QGV414" s="12"/>
      <c r="QGW414" s="12"/>
      <c r="QGX414" s="12"/>
      <c r="QGY414" s="11"/>
      <c r="QGZ414" s="12"/>
      <c r="QHA414" s="162"/>
      <c r="QHB414" s="37"/>
      <c r="QHC414" s="37"/>
      <c r="QHD414" s="37"/>
      <c r="QHE414" s="37"/>
      <c r="QHF414" s="37"/>
      <c r="QHG414" s="28"/>
      <c r="QHH414" s="11"/>
      <c r="QHI414" s="11"/>
      <c r="QHJ414" s="37"/>
      <c r="QHK414" s="162"/>
      <c r="QHL414" s="162"/>
      <c r="QHM414" s="37"/>
      <c r="QHN414" s="12"/>
      <c r="QHO414" s="37"/>
      <c r="QHP414" s="37"/>
      <c r="QHQ414" s="11"/>
      <c r="QHR414" s="24"/>
      <c r="QHS414" s="28"/>
      <c r="QHT414" s="11"/>
      <c r="QHU414" s="12"/>
      <c r="QHV414" s="27"/>
      <c r="QHW414" s="37"/>
      <c r="QHX414" s="37"/>
      <c r="QHY414" s="14"/>
      <c r="QHZ414" s="14"/>
      <c r="QIA414" s="11"/>
      <c r="QIB414" s="12"/>
      <c r="QIC414" s="12"/>
      <c r="QID414" s="12"/>
      <c r="QIE414" s="11"/>
      <c r="QIF414" s="12"/>
      <c r="QIG414" s="162"/>
      <c r="QIH414" s="37"/>
      <c r="QII414" s="37"/>
      <c r="QIJ414" s="37"/>
      <c r="QIK414" s="37"/>
      <c r="QIL414" s="37"/>
      <c r="QIM414" s="28"/>
      <c r="QIN414" s="11"/>
      <c r="QIO414" s="11"/>
      <c r="QIP414" s="37"/>
      <c r="QIQ414" s="162"/>
      <c r="QIR414" s="162"/>
      <c r="QIS414" s="37"/>
      <c r="QIT414" s="12"/>
      <c r="QIU414" s="37"/>
      <c r="QIV414" s="37"/>
      <c r="QIW414" s="11"/>
      <c r="QIX414" s="24"/>
      <c r="QIY414" s="28"/>
      <c r="QIZ414" s="11"/>
      <c r="QJA414" s="12"/>
      <c r="QJB414" s="27"/>
      <c r="QJC414" s="37"/>
      <c r="QJD414" s="37"/>
      <c r="QJE414" s="14"/>
      <c r="QJF414" s="14"/>
      <c r="QJG414" s="11"/>
      <c r="QJH414" s="12"/>
      <c r="QJI414" s="12"/>
      <c r="QJJ414" s="12"/>
      <c r="QJK414" s="11"/>
      <c r="QJL414" s="12"/>
      <c r="QJM414" s="162"/>
      <c r="QJN414" s="37"/>
      <c r="QJO414" s="37"/>
      <c r="QJP414" s="37"/>
      <c r="QJQ414" s="37"/>
      <c r="QJR414" s="37"/>
      <c r="QJS414" s="28"/>
      <c r="QJT414" s="11"/>
      <c r="QJU414" s="11"/>
      <c r="QJV414" s="37"/>
      <c r="QJW414" s="162"/>
      <c r="QJX414" s="162"/>
      <c r="QJY414" s="37"/>
      <c r="QJZ414" s="12"/>
      <c r="QKA414" s="37"/>
      <c r="QKB414" s="37"/>
      <c r="QKC414" s="11"/>
      <c r="QKD414" s="24"/>
      <c r="QKE414" s="28"/>
      <c r="QKF414" s="11"/>
      <c r="QKG414" s="12"/>
      <c r="QKH414" s="27"/>
      <c r="QKI414" s="37"/>
      <c r="QKJ414" s="37"/>
      <c r="QKK414" s="14"/>
      <c r="QKL414" s="14"/>
      <c r="QKM414" s="11"/>
      <c r="QKN414" s="12"/>
      <c r="QKO414" s="12"/>
      <c r="QKP414" s="12"/>
      <c r="QKQ414" s="11"/>
      <c r="QKR414" s="12"/>
      <c r="QKS414" s="162"/>
      <c r="QKT414" s="37"/>
      <c r="QKU414" s="37"/>
      <c r="QKV414" s="37"/>
      <c r="QKW414" s="37"/>
      <c r="QKX414" s="37"/>
      <c r="QKY414" s="28"/>
      <c r="QKZ414" s="11"/>
      <c r="QLA414" s="11"/>
      <c r="QLB414" s="37"/>
      <c r="QLC414" s="162"/>
      <c r="QLD414" s="162"/>
      <c r="QLE414" s="37"/>
      <c r="QLF414" s="12"/>
      <c r="QLG414" s="37"/>
      <c r="QLH414" s="37"/>
      <c r="QLI414" s="11"/>
      <c r="QLJ414" s="24"/>
      <c r="QLK414" s="28"/>
      <c r="QLL414" s="11"/>
      <c r="QLM414" s="12"/>
      <c r="QLN414" s="27"/>
      <c r="QLO414" s="37"/>
      <c r="QLP414" s="37"/>
      <c r="QLQ414" s="14"/>
      <c r="QLR414" s="14"/>
      <c r="QLS414" s="11"/>
      <c r="QLT414" s="12"/>
      <c r="QLU414" s="12"/>
      <c r="QLV414" s="12"/>
      <c r="QLW414" s="11"/>
      <c r="QLX414" s="12"/>
      <c r="QLY414" s="162"/>
      <c r="QLZ414" s="37"/>
      <c r="QMA414" s="37"/>
      <c r="QMB414" s="37"/>
      <c r="QMC414" s="37"/>
      <c r="QMD414" s="37"/>
      <c r="QME414" s="28"/>
      <c r="QMF414" s="11"/>
      <c r="QMG414" s="11"/>
      <c r="QMH414" s="37"/>
      <c r="QMI414" s="162"/>
      <c r="QMJ414" s="162"/>
      <c r="QMK414" s="37"/>
      <c r="QML414" s="12"/>
      <c r="QMM414" s="37"/>
      <c r="QMN414" s="37"/>
      <c r="QMO414" s="11"/>
      <c r="QMP414" s="24"/>
      <c r="QMQ414" s="28"/>
      <c r="QMR414" s="11"/>
      <c r="QMS414" s="12"/>
      <c r="QMT414" s="27"/>
      <c r="QMU414" s="37"/>
      <c r="QMV414" s="37"/>
      <c r="QMW414" s="14"/>
      <c r="QMX414" s="14"/>
      <c r="QMY414" s="11"/>
      <c r="QMZ414" s="12"/>
      <c r="QNA414" s="12"/>
      <c r="QNB414" s="12"/>
      <c r="QNC414" s="11"/>
      <c r="QND414" s="12"/>
      <c r="QNE414" s="162"/>
      <c r="QNF414" s="37"/>
      <c r="QNG414" s="37"/>
      <c r="QNH414" s="37"/>
      <c r="QNI414" s="37"/>
      <c r="QNJ414" s="37"/>
      <c r="QNK414" s="28"/>
      <c r="QNL414" s="11"/>
      <c r="QNM414" s="11"/>
      <c r="QNN414" s="37"/>
      <c r="QNO414" s="162"/>
      <c r="QNP414" s="162"/>
      <c r="QNQ414" s="37"/>
      <c r="QNR414" s="12"/>
      <c r="QNS414" s="37"/>
      <c r="QNT414" s="37"/>
      <c r="QNU414" s="11"/>
      <c r="QNV414" s="24"/>
      <c r="QNW414" s="28"/>
      <c r="QNX414" s="11"/>
      <c r="QNY414" s="12"/>
      <c r="QNZ414" s="27"/>
      <c r="QOA414" s="37"/>
      <c r="QOB414" s="37"/>
      <c r="QOC414" s="14"/>
      <c r="QOD414" s="14"/>
      <c r="QOE414" s="11"/>
      <c r="QOF414" s="12"/>
      <c r="QOG414" s="12"/>
      <c r="QOH414" s="12"/>
      <c r="QOI414" s="11"/>
      <c r="QOJ414" s="12"/>
      <c r="QOK414" s="162"/>
      <c r="QOL414" s="37"/>
      <c r="QOM414" s="37"/>
      <c r="QON414" s="37"/>
      <c r="QOO414" s="37"/>
      <c r="QOP414" s="37"/>
      <c r="QOQ414" s="28"/>
      <c r="QOR414" s="11"/>
      <c r="QOS414" s="11"/>
      <c r="QOT414" s="37"/>
      <c r="QOU414" s="162"/>
      <c r="QOV414" s="162"/>
      <c r="QOW414" s="37"/>
      <c r="QOX414" s="12"/>
      <c r="QOY414" s="37"/>
      <c r="QOZ414" s="37"/>
      <c r="QPA414" s="11"/>
      <c r="QPB414" s="24"/>
      <c r="QPC414" s="28"/>
      <c r="QPD414" s="11"/>
      <c r="QPE414" s="12"/>
      <c r="QPF414" s="27"/>
      <c r="QPG414" s="37"/>
      <c r="QPH414" s="37"/>
      <c r="QPI414" s="14"/>
      <c r="QPJ414" s="14"/>
      <c r="QPK414" s="11"/>
      <c r="QPL414" s="12"/>
      <c r="QPM414" s="12"/>
      <c r="QPN414" s="12"/>
      <c r="QPO414" s="11"/>
      <c r="QPP414" s="12"/>
      <c r="QPQ414" s="162"/>
      <c r="QPR414" s="37"/>
      <c r="QPS414" s="37"/>
      <c r="QPT414" s="37"/>
      <c r="QPU414" s="37"/>
      <c r="QPV414" s="37"/>
      <c r="QPW414" s="28"/>
      <c r="QPX414" s="11"/>
      <c r="QPY414" s="11"/>
      <c r="QPZ414" s="37"/>
      <c r="QQA414" s="162"/>
      <c r="QQB414" s="162"/>
      <c r="QQC414" s="37"/>
      <c r="QQD414" s="12"/>
      <c r="QQE414" s="37"/>
      <c r="QQF414" s="37"/>
      <c r="QQG414" s="11"/>
      <c r="QQH414" s="24"/>
      <c r="QQI414" s="28"/>
      <c r="QQJ414" s="11"/>
      <c r="QQK414" s="12"/>
      <c r="QQL414" s="27"/>
      <c r="QQM414" s="37"/>
      <c r="QQN414" s="37"/>
      <c r="QQO414" s="14"/>
      <c r="QQP414" s="14"/>
      <c r="QQQ414" s="11"/>
      <c r="QQR414" s="12"/>
      <c r="QQS414" s="12"/>
      <c r="QQT414" s="12"/>
      <c r="QQU414" s="11"/>
      <c r="QQV414" s="12"/>
      <c r="QQW414" s="162"/>
      <c r="QQX414" s="37"/>
      <c r="QQY414" s="37"/>
      <c r="QQZ414" s="37"/>
      <c r="QRA414" s="37"/>
      <c r="QRB414" s="37"/>
      <c r="QRC414" s="28"/>
      <c r="QRD414" s="11"/>
      <c r="QRE414" s="11"/>
      <c r="QRF414" s="37"/>
      <c r="QRG414" s="162"/>
      <c r="QRH414" s="162"/>
      <c r="QRI414" s="37"/>
      <c r="QRJ414" s="12"/>
      <c r="QRK414" s="37"/>
      <c r="QRL414" s="37"/>
      <c r="QRM414" s="11"/>
      <c r="QRN414" s="24"/>
      <c r="QRO414" s="28"/>
      <c r="QRP414" s="11"/>
      <c r="QRQ414" s="12"/>
      <c r="QRR414" s="27"/>
      <c r="QRS414" s="37"/>
      <c r="QRT414" s="37"/>
      <c r="QRU414" s="14"/>
      <c r="QRV414" s="14"/>
      <c r="QRW414" s="11"/>
      <c r="QRX414" s="12"/>
      <c r="QRY414" s="12"/>
      <c r="QRZ414" s="12"/>
      <c r="QSA414" s="11"/>
      <c r="QSB414" s="12"/>
      <c r="QSC414" s="162"/>
      <c r="QSD414" s="37"/>
      <c r="QSE414" s="37"/>
      <c r="QSF414" s="37"/>
      <c r="QSG414" s="37"/>
      <c r="QSH414" s="37"/>
      <c r="QSI414" s="28"/>
      <c r="QSJ414" s="11"/>
      <c r="QSK414" s="11"/>
      <c r="QSL414" s="37"/>
      <c r="QSM414" s="162"/>
      <c r="QSN414" s="162"/>
      <c r="QSO414" s="37"/>
      <c r="QSP414" s="12"/>
      <c r="QSQ414" s="37"/>
      <c r="QSR414" s="37"/>
      <c r="QSS414" s="11"/>
      <c r="QST414" s="24"/>
      <c r="QSU414" s="28"/>
      <c r="QSV414" s="11"/>
      <c r="QSW414" s="12"/>
      <c r="QSX414" s="27"/>
      <c r="QSY414" s="37"/>
      <c r="QSZ414" s="37"/>
      <c r="QTA414" s="14"/>
      <c r="QTB414" s="14"/>
      <c r="QTC414" s="11"/>
      <c r="QTD414" s="12"/>
      <c r="QTE414" s="12"/>
      <c r="QTF414" s="12"/>
      <c r="QTG414" s="11"/>
      <c r="QTH414" s="12"/>
      <c r="QTI414" s="162"/>
      <c r="QTJ414" s="37"/>
      <c r="QTK414" s="37"/>
      <c r="QTL414" s="37"/>
      <c r="QTM414" s="37"/>
      <c r="QTN414" s="37"/>
      <c r="QTO414" s="28"/>
      <c r="QTP414" s="11"/>
      <c r="QTQ414" s="11"/>
      <c r="QTR414" s="37"/>
      <c r="QTS414" s="162"/>
      <c r="QTT414" s="162"/>
      <c r="QTU414" s="37"/>
      <c r="QTV414" s="12"/>
      <c r="QTW414" s="37"/>
      <c r="QTX414" s="37"/>
      <c r="QTY414" s="11"/>
      <c r="QTZ414" s="24"/>
      <c r="QUA414" s="28"/>
      <c r="QUB414" s="11"/>
      <c r="QUC414" s="12"/>
      <c r="QUD414" s="27"/>
      <c r="QUE414" s="37"/>
      <c r="QUF414" s="37"/>
      <c r="QUG414" s="14"/>
      <c r="QUH414" s="14"/>
      <c r="QUI414" s="11"/>
      <c r="QUJ414" s="12"/>
      <c r="QUK414" s="12"/>
      <c r="QUL414" s="12"/>
      <c r="QUM414" s="11"/>
      <c r="QUN414" s="12"/>
      <c r="QUO414" s="162"/>
      <c r="QUP414" s="37"/>
      <c r="QUQ414" s="37"/>
      <c r="QUR414" s="37"/>
      <c r="QUS414" s="37"/>
      <c r="QUT414" s="37"/>
      <c r="QUU414" s="28"/>
      <c r="QUV414" s="11"/>
      <c r="QUW414" s="11"/>
      <c r="QUX414" s="37"/>
      <c r="QUY414" s="162"/>
      <c r="QUZ414" s="162"/>
      <c r="QVA414" s="37"/>
      <c r="QVB414" s="12"/>
      <c r="QVC414" s="37"/>
      <c r="QVD414" s="37"/>
      <c r="QVE414" s="11"/>
      <c r="QVF414" s="24"/>
      <c r="QVG414" s="28"/>
      <c r="QVH414" s="11"/>
      <c r="QVI414" s="12"/>
      <c r="QVJ414" s="27"/>
      <c r="QVK414" s="37"/>
      <c r="QVL414" s="37"/>
      <c r="QVM414" s="14"/>
      <c r="QVN414" s="14"/>
      <c r="QVO414" s="11"/>
      <c r="QVP414" s="12"/>
      <c r="QVQ414" s="12"/>
      <c r="QVR414" s="12"/>
      <c r="QVS414" s="11"/>
      <c r="QVT414" s="12"/>
      <c r="QVU414" s="162"/>
      <c r="QVV414" s="37"/>
      <c r="QVW414" s="37"/>
      <c r="QVX414" s="37"/>
      <c r="QVY414" s="37"/>
      <c r="QVZ414" s="37"/>
      <c r="QWA414" s="28"/>
      <c r="QWB414" s="11"/>
      <c r="QWC414" s="11"/>
      <c r="QWD414" s="37"/>
      <c r="QWE414" s="162"/>
      <c r="QWF414" s="162"/>
      <c r="QWG414" s="37"/>
      <c r="QWH414" s="12"/>
      <c r="QWI414" s="37"/>
      <c r="QWJ414" s="37"/>
      <c r="QWK414" s="11"/>
      <c r="QWL414" s="24"/>
      <c r="QWM414" s="28"/>
      <c r="QWN414" s="11"/>
      <c r="QWO414" s="12"/>
      <c r="QWP414" s="27"/>
      <c r="QWQ414" s="37"/>
      <c r="QWR414" s="37"/>
      <c r="QWS414" s="14"/>
      <c r="QWT414" s="14"/>
      <c r="QWU414" s="11"/>
      <c r="QWV414" s="12"/>
      <c r="QWW414" s="12"/>
      <c r="QWX414" s="12"/>
      <c r="QWY414" s="11"/>
      <c r="QWZ414" s="12"/>
      <c r="QXA414" s="162"/>
      <c r="QXB414" s="37"/>
      <c r="QXC414" s="37"/>
      <c r="QXD414" s="37"/>
      <c r="QXE414" s="37"/>
      <c r="QXF414" s="37"/>
      <c r="QXG414" s="28"/>
      <c r="QXH414" s="11"/>
      <c r="QXI414" s="11"/>
      <c r="QXJ414" s="37"/>
      <c r="QXK414" s="162"/>
      <c r="QXL414" s="162"/>
      <c r="QXM414" s="37"/>
      <c r="QXN414" s="12"/>
      <c r="QXO414" s="37"/>
      <c r="QXP414" s="37"/>
      <c r="QXQ414" s="11"/>
      <c r="QXR414" s="24"/>
      <c r="QXS414" s="28"/>
      <c r="QXT414" s="11"/>
      <c r="QXU414" s="12"/>
      <c r="QXV414" s="27"/>
      <c r="QXW414" s="37"/>
      <c r="QXX414" s="37"/>
      <c r="QXY414" s="14"/>
      <c r="QXZ414" s="14"/>
      <c r="QYA414" s="11"/>
      <c r="QYB414" s="12"/>
      <c r="QYC414" s="12"/>
      <c r="QYD414" s="12"/>
      <c r="QYE414" s="11"/>
      <c r="QYF414" s="12"/>
      <c r="QYG414" s="162"/>
      <c r="QYH414" s="37"/>
      <c r="QYI414" s="37"/>
      <c r="QYJ414" s="37"/>
      <c r="QYK414" s="37"/>
      <c r="QYL414" s="37"/>
      <c r="QYM414" s="28"/>
      <c r="QYN414" s="11"/>
      <c r="QYO414" s="11"/>
      <c r="QYP414" s="37"/>
      <c r="QYQ414" s="162"/>
      <c r="QYR414" s="162"/>
      <c r="QYS414" s="37"/>
      <c r="QYT414" s="12"/>
      <c r="QYU414" s="37"/>
      <c r="QYV414" s="37"/>
      <c r="QYW414" s="11"/>
      <c r="QYX414" s="24"/>
      <c r="QYY414" s="28"/>
      <c r="QYZ414" s="11"/>
      <c r="QZA414" s="12"/>
      <c r="QZB414" s="27"/>
      <c r="QZC414" s="37"/>
      <c r="QZD414" s="37"/>
      <c r="QZE414" s="14"/>
      <c r="QZF414" s="14"/>
      <c r="QZG414" s="11"/>
      <c r="QZH414" s="12"/>
      <c r="QZI414" s="12"/>
      <c r="QZJ414" s="12"/>
      <c r="QZK414" s="11"/>
      <c r="QZL414" s="12"/>
      <c r="QZM414" s="162"/>
      <c r="QZN414" s="37"/>
      <c r="QZO414" s="37"/>
      <c r="QZP414" s="37"/>
      <c r="QZQ414" s="37"/>
      <c r="QZR414" s="37"/>
      <c r="QZS414" s="28"/>
      <c r="QZT414" s="11"/>
      <c r="QZU414" s="11"/>
      <c r="QZV414" s="37"/>
      <c r="QZW414" s="162"/>
      <c r="QZX414" s="162"/>
      <c r="QZY414" s="37"/>
      <c r="QZZ414" s="12"/>
      <c r="RAA414" s="37"/>
      <c r="RAB414" s="37"/>
      <c r="RAC414" s="11"/>
      <c r="RAD414" s="24"/>
      <c r="RAE414" s="28"/>
      <c r="RAF414" s="11"/>
      <c r="RAG414" s="12"/>
      <c r="RAH414" s="27"/>
      <c r="RAI414" s="37"/>
      <c r="RAJ414" s="37"/>
      <c r="RAK414" s="14"/>
      <c r="RAL414" s="14"/>
      <c r="RAM414" s="11"/>
      <c r="RAN414" s="12"/>
      <c r="RAO414" s="12"/>
      <c r="RAP414" s="12"/>
      <c r="RAQ414" s="11"/>
      <c r="RAR414" s="12"/>
      <c r="RAS414" s="162"/>
      <c r="RAT414" s="37"/>
      <c r="RAU414" s="37"/>
      <c r="RAV414" s="37"/>
      <c r="RAW414" s="37"/>
      <c r="RAX414" s="37"/>
      <c r="RAY414" s="28"/>
      <c r="RAZ414" s="11"/>
      <c r="RBA414" s="11"/>
      <c r="RBB414" s="37"/>
      <c r="RBC414" s="162"/>
      <c r="RBD414" s="162"/>
      <c r="RBE414" s="37"/>
      <c r="RBF414" s="12"/>
      <c r="RBG414" s="37"/>
      <c r="RBH414" s="37"/>
      <c r="RBI414" s="11"/>
      <c r="RBJ414" s="24"/>
      <c r="RBK414" s="28"/>
      <c r="RBL414" s="11"/>
      <c r="RBM414" s="12"/>
      <c r="RBN414" s="27"/>
      <c r="RBO414" s="37"/>
      <c r="RBP414" s="37"/>
      <c r="RBQ414" s="14"/>
      <c r="RBR414" s="14"/>
      <c r="RBS414" s="11"/>
      <c r="RBT414" s="12"/>
      <c r="RBU414" s="12"/>
      <c r="RBV414" s="12"/>
      <c r="RBW414" s="11"/>
      <c r="RBX414" s="12"/>
      <c r="RBY414" s="162"/>
      <c r="RBZ414" s="37"/>
      <c r="RCA414" s="37"/>
      <c r="RCB414" s="37"/>
      <c r="RCC414" s="37"/>
      <c r="RCD414" s="37"/>
      <c r="RCE414" s="28"/>
      <c r="RCF414" s="11"/>
      <c r="RCG414" s="11"/>
      <c r="RCH414" s="37"/>
      <c r="RCI414" s="162"/>
      <c r="RCJ414" s="162"/>
      <c r="RCK414" s="37"/>
      <c r="RCL414" s="12"/>
      <c r="RCM414" s="37"/>
      <c r="RCN414" s="37"/>
      <c r="RCO414" s="11"/>
      <c r="RCP414" s="24"/>
      <c r="RCQ414" s="28"/>
      <c r="RCR414" s="11"/>
      <c r="RCS414" s="12"/>
      <c r="RCT414" s="27"/>
      <c r="RCU414" s="37"/>
      <c r="RCV414" s="37"/>
      <c r="RCW414" s="14"/>
      <c r="RCX414" s="14"/>
      <c r="RCY414" s="11"/>
      <c r="RCZ414" s="12"/>
      <c r="RDA414" s="12"/>
      <c r="RDB414" s="12"/>
      <c r="RDC414" s="11"/>
      <c r="RDD414" s="12"/>
      <c r="RDE414" s="162"/>
      <c r="RDF414" s="37"/>
      <c r="RDG414" s="37"/>
      <c r="RDH414" s="37"/>
      <c r="RDI414" s="37"/>
      <c r="RDJ414" s="37"/>
      <c r="RDK414" s="28"/>
      <c r="RDL414" s="11"/>
      <c r="RDM414" s="11"/>
      <c r="RDN414" s="37"/>
      <c r="RDO414" s="162"/>
      <c r="RDP414" s="162"/>
      <c r="RDQ414" s="37"/>
      <c r="RDR414" s="12"/>
      <c r="RDS414" s="37"/>
      <c r="RDT414" s="37"/>
      <c r="RDU414" s="11"/>
      <c r="RDV414" s="24"/>
      <c r="RDW414" s="28"/>
      <c r="RDX414" s="11"/>
      <c r="RDY414" s="12"/>
      <c r="RDZ414" s="27"/>
      <c r="REA414" s="37"/>
      <c r="REB414" s="37"/>
      <c r="REC414" s="14"/>
      <c r="RED414" s="14"/>
      <c r="REE414" s="11"/>
      <c r="REF414" s="12"/>
      <c r="REG414" s="12"/>
      <c r="REH414" s="12"/>
      <c r="REI414" s="11"/>
      <c r="REJ414" s="12"/>
      <c r="REK414" s="162"/>
      <c r="REL414" s="37"/>
      <c r="REM414" s="37"/>
      <c r="REN414" s="37"/>
      <c r="REO414" s="37"/>
      <c r="REP414" s="37"/>
      <c r="REQ414" s="28"/>
      <c r="RER414" s="11"/>
      <c r="RES414" s="11"/>
      <c r="RET414" s="37"/>
      <c r="REU414" s="162"/>
      <c r="REV414" s="162"/>
      <c r="REW414" s="37"/>
      <c r="REX414" s="12"/>
      <c r="REY414" s="37"/>
      <c r="REZ414" s="37"/>
      <c r="RFA414" s="11"/>
      <c r="RFB414" s="24"/>
      <c r="RFC414" s="28"/>
      <c r="RFD414" s="11"/>
      <c r="RFE414" s="12"/>
      <c r="RFF414" s="27"/>
      <c r="RFG414" s="37"/>
      <c r="RFH414" s="37"/>
      <c r="RFI414" s="14"/>
      <c r="RFJ414" s="14"/>
      <c r="RFK414" s="11"/>
      <c r="RFL414" s="12"/>
      <c r="RFM414" s="12"/>
      <c r="RFN414" s="12"/>
      <c r="RFO414" s="11"/>
      <c r="RFP414" s="12"/>
      <c r="RFQ414" s="162"/>
      <c r="RFR414" s="37"/>
      <c r="RFS414" s="37"/>
      <c r="RFT414" s="37"/>
      <c r="RFU414" s="37"/>
      <c r="RFV414" s="37"/>
      <c r="RFW414" s="28"/>
      <c r="RFX414" s="11"/>
      <c r="RFY414" s="11"/>
      <c r="RFZ414" s="37"/>
      <c r="RGA414" s="162"/>
      <c r="RGB414" s="162"/>
      <c r="RGC414" s="37"/>
      <c r="RGD414" s="12"/>
      <c r="RGE414" s="37"/>
      <c r="RGF414" s="37"/>
      <c r="RGG414" s="11"/>
      <c r="RGH414" s="24"/>
      <c r="RGI414" s="28"/>
      <c r="RGJ414" s="11"/>
      <c r="RGK414" s="12"/>
      <c r="RGL414" s="27"/>
      <c r="RGM414" s="37"/>
      <c r="RGN414" s="37"/>
      <c r="RGO414" s="14"/>
      <c r="RGP414" s="14"/>
      <c r="RGQ414" s="11"/>
      <c r="RGR414" s="12"/>
      <c r="RGS414" s="12"/>
      <c r="RGT414" s="12"/>
      <c r="RGU414" s="11"/>
      <c r="RGV414" s="12"/>
      <c r="RGW414" s="162"/>
      <c r="RGX414" s="37"/>
      <c r="RGY414" s="37"/>
      <c r="RGZ414" s="37"/>
      <c r="RHA414" s="37"/>
      <c r="RHB414" s="37"/>
      <c r="RHC414" s="28"/>
      <c r="RHD414" s="11"/>
      <c r="RHE414" s="11"/>
      <c r="RHF414" s="37"/>
      <c r="RHG414" s="162"/>
      <c r="RHH414" s="162"/>
      <c r="RHI414" s="37"/>
      <c r="RHJ414" s="12"/>
      <c r="RHK414" s="37"/>
      <c r="RHL414" s="37"/>
      <c r="RHM414" s="11"/>
      <c r="RHN414" s="24"/>
      <c r="RHO414" s="28"/>
      <c r="RHP414" s="11"/>
      <c r="RHQ414" s="12"/>
      <c r="RHR414" s="27"/>
      <c r="RHS414" s="37"/>
      <c r="RHT414" s="37"/>
      <c r="RHU414" s="14"/>
      <c r="RHV414" s="14"/>
      <c r="RHW414" s="11"/>
      <c r="RHX414" s="12"/>
      <c r="RHY414" s="12"/>
      <c r="RHZ414" s="12"/>
      <c r="RIA414" s="11"/>
      <c r="RIB414" s="12"/>
      <c r="RIC414" s="162"/>
      <c r="RID414" s="37"/>
      <c r="RIE414" s="37"/>
      <c r="RIF414" s="37"/>
      <c r="RIG414" s="37"/>
      <c r="RIH414" s="37"/>
      <c r="RII414" s="28"/>
      <c r="RIJ414" s="11"/>
      <c r="RIK414" s="11"/>
      <c r="RIL414" s="37"/>
      <c r="RIM414" s="162"/>
      <c r="RIN414" s="162"/>
      <c r="RIO414" s="37"/>
      <c r="RIP414" s="12"/>
      <c r="RIQ414" s="37"/>
      <c r="RIR414" s="37"/>
      <c r="RIS414" s="11"/>
      <c r="RIT414" s="24"/>
      <c r="RIU414" s="28"/>
      <c r="RIV414" s="11"/>
      <c r="RIW414" s="12"/>
      <c r="RIX414" s="27"/>
      <c r="RIY414" s="37"/>
      <c r="RIZ414" s="37"/>
      <c r="RJA414" s="14"/>
      <c r="RJB414" s="14"/>
      <c r="RJC414" s="11"/>
      <c r="RJD414" s="12"/>
      <c r="RJE414" s="12"/>
      <c r="RJF414" s="12"/>
      <c r="RJG414" s="11"/>
      <c r="RJH414" s="12"/>
      <c r="RJI414" s="162"/>
      <c r="RJJ414" s="37"/>
      <c r="RJK414" s="37"/>
      <c r="RJL414" s="37"/>
      <c r="RJM414" s="37"/>
      <c r="RJN414" s="37"/>
      <c r="RJO414" s="28"/>
      <c r="RJP414" s="11"/>
      <c r="RJQ414" s="11"/>
      <c r="RJR414" s="37"/>
      <c r="RJS414" s="162"/>
      <c r="RJT414" s="162"/>
      <c r="RJU414" s="37"/>
      <c r="RJV414" s="12"/>
      <c r="RJW414" s="37"/>
      <c r="RJX414" s="37"/>
      <c r="RJY414" s="11"/>
      <c r="RJZ414" s="24"/>
      <c r="RKA414" s="28"/>
      <c r="RKB414" s="11"/>
      <c r="RKC414" s="12"/>
      <c r="RKD414" s="27"/>
      <c r="RKE414" s="37"/>
      <c r="RKF414" s="37"/>
      <c r="RKG414" s="14"/>
      <c r="RKH414" s="14"/>
      <c r="RKI414" s="11"/>
      <c r="RKJ414" s="12"/>
      <c r="RKK414" s="12"/>
      <c r="RKL414" s="12"/>
      <c r="RKM414" s="11"/>
      <c r="RKN414" s="12"/>
      <c r="RKO414" s="162"/>
      <c r="RKP414" s="37"/>
      <c r="RKQ414" s="37"/>
      <c r="RKR414" s="37"/>
      <c r="RKS414" s="37"/>
      <c r="RKT414" s="37"/>
      <c r="RKU414" s="28"/>
      <c r="RKV414" s="11"/>
      <c r="RKW414" s="11"/>
      <c r="RKX414" s="37"/>
      <c r="RKY414" s="162"/>
      <c r="RKZ414" s="162"/>
      <c r="RLA414" s="37"/>
      <c r="RLB414" s="12"/>
      <c r="RLC414" s="37"/>
      <c r="RLD414" s="37"/>
      <c r="RLE414" s="11"/>
      <c r="RLF414" s="24"/>
      <c r="RLG414" s="28"/>
      <c r="RLH414" s="11"/>
      <c r="RLI414" s="12"/>
      <c r="RLJ414" s="27"/>
      <c r="RLK414" s="37"/>
      <c r="RLL414" s="37"/>
      <c r="RLM414" s="14"/>
      <c r="RLN414" s="14"/>
      <c r="RLO414" s="11"/>
      <c r="RLP414" s="12"/>
      <c r="RLQ414" s="12"/>
      <c r="RLR414" s="12"/>
      <c r="RLS414" s="11"/>
      <c r="RLT414" s="12"/>
      <c r="RLU414" s="162"/>
      <c r="RLV414" s="37"/>
      <c r="RLW414" s="37"/>
      <c r="RLX414" s="37"/>
      <c r="RLY414" s="37"/>
      <c r="RLZ414" s="37"/>
      <c r="RMA414" s="28"/>
      <c r="RMB414" s="11"/>
      <c r="RMC414" s="11"/>
      <c r="RMD414" s="37"/>
      <c r="RME414" s="162"/>
      <c r="RMF414" s="162"/>
      <c r="RMG414" s="37"/>
      <c r="RMH414" s="12"/>
      <c r="RMI414" s="37"/>
      <c r="RMJ414" s="37"/>
      <c r="RMK414" s="11"/>
      <c r="RML414" s="24"/>
      <c r="RMM414" s="28"/>
      <c r="RMN414" s="11"/>
      <c r="RMO414" s="12"/>
      <c r="RMP414" s="27"/>
      <c r="RMQ414" s="37"/>
      <c r="RMR414" s="37"/>
      <c r="RMS414" s="14"/>
      <c r="RMT414" s="14"/>
      <c r="RMU414" s="11"/>
      <c r="RMV414" s="12"/>
      <c r="RMW414" s="12"/>
      <c r="RMX414" s="12"/>
      <c r="RMY414" s="11"/>
      <c r="RMZ414" s="12"/>
      <c r="RNA414" s="162"/>
      <c r="RNB414" s="37"/>
      <c r="RNC414" s="37"/>
      <c r="RND414" s="37"/>
      <c r="RNE414" s="37"/>
      <c r="RNF414" s="37"/>
      <c r="RNG414" s="28"/>
      <c r="RNH414" s="11"/>
      <c r="RNI414" s="11"/>
      <c r="RNJ414" s="37"/>
      <c r="RNK414" s="162"/>
      <c r="RNL414" s="162"/>
      <c r="RNM414" s="37"/>
      <c r="RNN414" s="12"/>
      <c r="RNO414" s="37"/>
      <c r="RNP414" s="37"/>
      <c r="RNQ414" s="11"/>
      <c r="RNR414" s="24"/>
      <c r="RNS414" s="28"/>
      <c r="RNT414" s="11"/>
      <c r="RNU414" s="12"/>
      <c r="RNV414" s="27"/>
      <c r="RNW414" s="37"/>
      <c r="RNX414" s="37"/>
      <c r="RNY414" s="14"/>
      <c r="RNZ414" s="14"/>
      <c r="ROA414" s="11"/>
      <c r="ROB414" s="12"/>
      <c r="ROC414" s="12"/>
      <c r="ROD414" s="12"/>
      <c r="ROE414" s="11"/>
      <c r="ROF414" s="12"/>
      <c r="ROG414" s="162"/>
      <c r="ROH414" s="37"/>
      <c r="ROI414" s="37"/>
      <c r="ROJ414" s="37"/>
      <c r="ROK414" s="37"/>
      <c r="ROL414" s="37"/>
      <c r="ROM414" s="28"/>
      <c r="RON414" s="11"/>
      <c r="ROO414" s="11"/>
      <c r="ROP414" s="37"/>
      <c r="ROQ414" s="162"/>
      <c r="ROR414" s="162"/>
      <c r="ROS414" s="37"/>
      <c r="ROT414" s="12"/>
      <c r="ROU414" s="37"/>
      <c r="ROV414" s="37"/>
      <c r="ROW414" s="11"/>
      <c r="ROX414" s="24"/>
      <c r="ROY414" s="28"/>
      <c r="ROZ414" s="11"/>
      <c r="RPA414" s="12"/>
      <c r="RPB414" s="27"/>
      <c r="RPC414" s="37"/>
      <c r="RPD414" s="37"/>
      <c r="RPE414" s="14"/>
      <c r="RPF414" s="14"/>
      <c r="RPG414" s="11"/>
      <c r="RPH414" s="12"/>
      <c r="RPI414" s="12"/>
      <c r="RPJ414" s="12"/>
      <c r="RPK414" s="11"/>
      <c r="RPL414" s="12"/>
      <c r="RPM414" s="162"/>
      <c r="RPN414" s="37"/>
      <c r="RPO414" s="37"/>
      <c r="RPP414" s="37"/>
      <c r="RPQ414" s="37"/>
      <c r="RPR414" s="37"/>
      <c r="RPS414" s="28"/>
      <c r="RPT414" s="11"/>
      <c r="RPU414" s="11"/>
      <c r="RPV414" s="37"/>
      <c r="RPW414" s="162"/>
      <c r="RPX414" s="162"/>
      <c r="RPY414" s="37"/>
      <c r="RPZ414" s="12"/>
      <c r="RQA414" s="37"/>
      <c r="RQB414" s="37"/>
      <c r="RQC414" s="11"/>
      <c r="RQD414" s="24"/>
      <c r="RQE414" s="28"/>
      <c r="RQF414" s="11"/>
      <c r="RQG414" s="12"/>
      <c r="RQH414" s="27"/>
      <c r="RQI414" s="37"/>
      <c r="RQJ414" s="37"/>
      <c r="RQK414" s="14"/>
      <c r="RQL414" s="14"/>
      <c r="RQM414" s="11"/>
      <c r="RQN414" s="12"/>
      <c r="RQO414" s="12"/>
      <c r="RQP414" s="12"/>
      <c r="RQQ414" s="11"/>
      <c r="RQR414" s="12"/>
      <c r="RQS414" s="162"/>
      <c r="RQT414" s="37"/>
      <c r="RQU414" s="37"/>
      <c r="RQV414" s="37"/>
      <c r="RQW414" s="37"/>
      <c r="RQX414" s="37"/>
      <c r="RQY414" s="28"/>
      <c r="RQZ414" s="11"/>
      <c r="RRA414" s="11"/>
      <c r="RRB414" s="37"/>
      <c r="RRC414" s="162"/>
      <c r="RRD414" s="162"/>
      <c r="RRE414" s="37"/>
      <c r="RRF414" s="12"/>
      <c r="RRG414" s="37"/>
      <c r="RRH414" s="37"/>
      <c r="RRI414" s="11"/>
      <c r="RRJ414" s="24"/>
      <c r="RRK414" s="28"/>
      <c r="RRL414" s="11"/>
      <c r="RRM414" s="12"/>
      <c r="RRN414" s="27"/>
      <c r="RRO414" s="37"/>
      <c r="RRP414" s="37"/>
      <c r="RRQ414" s="14"/>
      <c r="RRR414" s="14"/>
      <c r="RRS414" s="11"/>
      <c r="RRT414" s="12"/>
      <c r="RRU414" s="12"/>
      <c r="RRV414" s="12"/>
      <c r="RRW414" s="11"/>
      <c r="RRX414" s="12"/>
      <c r="RRY414" s="162"/>
      <c r="RRZ414" s="37"/>
      <c r="RSA414" s="37"/>
      <c r="RSB414" s="37"/>
      <c r="RSC414" s="37"/>
      <c r="RSD414" s="37"/>
      <c r="RSE414" s="28"/>
      <c r="RSF414" s="11"/>
      <c r="RSG414" s="11"/>
      <c r="RSH414" s="37"/>
      <c r="RSI414" s="162"/>
      <c r="RSJ414" s="162"/>
      <c r="RSK414" s="37"/>
      <c r="RSL414" s="12"/>
      <c r="RSM414" s="37"/>
      <c r="RSN414" s="37"/>
      <c r="RSO414" s="11"/>
      <c r="RSP414" s="24"/>
      <c r="RSQ414" s="28"/>
      <c r="RSR414" s="11"/>
      <c r="RSS414" s="12"/>
      <c r="RST414" s="27"/>
      <c r="RSU414" s="37"/>
      <c r="RSV414" s="37"/>
      <c r="RSW414" s="14"/>
      <c r="RSX414" s="14"/>
      <c r="RSY414" s="11"/>
      <c r="RSZ414" s="12"/>
      <c r="RTA414" s="12"/>
      <c r="RTB414" s="12"/>
      <c r="RTC414" s="11"/>
      <c r="RTD414" s="12"/>
      <c r="RTE414" s="162"/>
      <c r="RTF414" s="37"/>
      <c r="RTG414" s="37"/>
      <c r="RTH414" s="37"/>
      <c r="RTI414" s="37"/>
      <c r="RTJ414" s="37"/>
      <c r="RTK414" s="28"/>
      <c r="RTL414" s="11"/>
      <c r="RTM414" s="11"/>
      <c r="RTN414" s="37"/>
      <c r="RTO414" s="162"/>
      <c r="RTP414" s="162"/>
      <c r="RTQ414" s="37"/>
      <c r="RTR414" s="12"/>
      <c r="RTS414" s="37"/>
      <c r="RTT414" s="37"/>
      <c r="RTU414" s="11"/>
      <c r="RTV414" s="24"/>
      <c r="RTW414" s="28"/>
      <c r="RTX414" s="11"/>
      <c r="RTY414" s="12"/>
      <c r="RTZ414" s="27"/>
      <c r="RUA414" s="37"/>
      <c r="RUB414" s="37"/>
      <c r="RUC414" s="14"/>
      <c r="RUD414" s="14"/>
      <c r="RUE414" s="11"/>
      <c r="RUF414" s="12"/>
      <c r="RUG414" s="12"/>
      <c r="RUH414" s="12"/>
      <c r="RUI414" s="11"/>
      <c r="RUJ414" s="12"/>
      <c r="RUK414" s="162"/>
      <c r="RUL414" s="37"/>
      <c r="RUM414" s="37"/>
      <c r="RUN414" s="37"/>
      <c r="RUO414" s="37"/>
      <c r="RUP414" s="37"/>
      <c r="RUQ414" s="28"/>
      <c r="RUR414" s="11"/>
      <c r="RUS414" s="11"/>
      <c r="RUT414" s="37"/>
      <c r="RUU414" s="162"/>
      <c r="RUV414" s="162"/>
      <c r="RUW414" s="37"/>
      <c r="RUX414" s="12"/>
      <c r="RUY414" s="37"/>
      <c r="RUZ414" s="37"/>
      <c r="RVA414" s="11"/>
      <c r="RVB414" s="24"/>
      <c r="RVC414" s="28"/>
      <c r="RVD414" s="11"/>
      <c r="RVE414" s="12"/>
      <c r="RVF414" s="27"/>
      <c r="RVG414" s="37"/>
      <c r="RVH414" s="37"/>
      <c r="RVI414" s="14"/>
      <c r="RVJ414" s="14"/>
      <c r="RVK414" s="11"/>
      <c r="RVL414" s="12"/>
      <c r="RVM414" s="12"/>
      <c r="RVN414" s="12"/>
      <c r="RVO414" s="11"/>
      <c r="RVP414" s="12"/>
      <c r="RVQ414" s="162"/>
      <c r="RVR414" s="37"/>
      <c r="RVS414" s="37"/>
      <c r="RVT414" s="37"/>
      <c r="RVU414" s="37"/>
      <c r="RVV414" s="37"/>
      <c r="RVW414" s="28"/>
      <c r="RVX414" s="11"/>
      <c r="RVY414" s="11"/>
      <c r="RVZ414" s="37"/>
      <c r="RWA414" s="162"/>
      <c r="RWB414" s="162"/>
      <c r="RWC414" s="37"/>
      <c r="RWD414" s="12"/>
      <c r="RWE414" s="37"/>
      <c r="RWF414" s="37"/>
      <c r="RWG414" s="11"/>
      <c r="RWH414" s="24"/>
      <c r="RWI414" s="28"/>
      <c r="RWJ414" s="11"/>
      <c r="RWK414" s="12"/>
      <c r="RWL414" s="27"/>
      <c r="RWM414" s="37"/>
      <c r="RWN414" s="37"/>
      <c r="RWO414" s="14"/>
      <c r="RWP414" s="14"/>
      <c r="RWQ414" s="11"/>
      <c r="RWR414" s="12"/>
      <c r="RWS414" s="12"/>
      <c r="RWT414" s="12"/>
      <c r="RWU414" s="11"/>
      <c r="RWV414" s="12"/>
      <c r="RWW414" s="162"/>
      <c r="RWX414" s="37"/>
      <c r="RWY414" s="37"/>
      <c r="RWZ414" s="37"/>
      <c r="RXA414" s="37"/>
      <c r="RXB414" s="37"/>
      <c r="RXC414" s="28"/>
      <c r="RXD414" s="11"/>
      <c r="RXE414" s="11"/>
      <c r="RXF414" s="37"/>
      <c r="RXG414" s="162"/>
      <c r="RXH414" s="162"/>
      <c r="RXI414" s="37"/>
      <c r="RXJ414" s="12"/>
      <c r="RXK414" s="37"/>
      <c r="RXL414" s="37"/>
      <c r="RXM414" s="11"/>
      <c r="RXN414" s="24"/>
      <c r="RXO414" s="28"/>
      <c r="RXP414" s="11"/>
      <c r="RXQ414" s="12"/>
      <c r="RXR414" s="27"/>
      <c r="RXS414" s="37"/>
      <c r="RXT414" s="37"/>
      <c r="RXU414" s="14"/>
      <c r="RXV414" s="14"/>
      <c r="RXW414" s="11"/>
      <c r="RXX414" s="12"/>
      <c r="RXY414" s="12"/>
      <c r="RXZ414" s="12"/>
      <c r="RYA414" s="11"/>
      <c r="RYB414" s="12"/>
      <c r="RYC414" s="162"/>
      <c r="RYD414" s="37"/>
      <c r="RYE414" s="37"/>
      <c r="RYF414" s="37"/>
      <c r="RYG414" s="37"/>
      <c r="RYH414" s="37"/>
      <c r="RYI414" s="28"/>
      <c r="RYJ414" s="11"/>
      <c r="RYK414" s="11"/>
      <c r="RYL414" s="37"/>
      <c r="RYM414" s="162"/>
      <c r="RYN414" s="162"/>
      <c r="RYO414" s="37"/>
      <c r="RYP414" s="12"/>
      <c r="RYQ414" s="37"/>
      <c r="RYR414" s="37"/>
      <c r="RYS414" s="11"/>
      <c r="RYT414" s="24"/>
      <c r="RYU414" s="28"/>
      <c r="RYV414" s="11"/>
      <c r="RYW414" s="12"/>
      <c r="RYX414" s="27"/>
      <c r="RYY414" s="37"/>
      <c r="RYZ414" s="37"/>
      <c r="RZA414" s="14"/>
      <c r="RZB414" s="14"/>
      <c r="RZC414" s="11"/>
      <c r="RZD414" s="12"/>
      <c r="RZE414" s="12"/>
      <c r="RZF414" s="12"/>
      <c r="RZG414" s="11"/>
      <c r="RZH414" s="12"/>
      <c r="RZI414" s="162"/>
      <c r="RZJ414" s="37"/>
      <c r="RZK414" s="37"/>
      <c r="RZL414" s="37"/>
      <c r="RZM414" s="37"/>
      <c r="RZN414" s="37"/>
      <c r="RZO414" s="28"/>
      <c r="RZP414" s="11"/>
      <c r="RZQ414" s="11"/>
      <c r="RZR414" s="37"/>
      <c r="RZS414" s="162"/>
      <c r="RZT414" s="162"/>
      <c r="RZU414" s="37"/>
      <c r="RZV414" s="12"/>
      <c r="RZW414" s="37"/>
      <c r="RZX414" s="37"/>
      <c r="RZY414" s="11"/>
      <c r="RZZ414" s="24"/>
      <c r="SAA414" s="28"/>
      <c r="SAB414" s="11"/>
      <c r="SAC414" s="12"/>
      <c r="SAD414" s="27"/>
      <c r="SAE414" s="37"/>
      <c r="SAF414" s="37"/>
      <c r="SAG414" s="14"/>
      <c r="SAH414" s="14"/>
      <c r="SAI414" s="11"/>
      <c r="SAJ414" s="12"/>
      <c r="SAK414" s="12"/>
      <c r="SAL414" s="12"/>
      <c r="SAM414" s="11"/>
      <c r="SAN414" s="12"/>
      <c r="SAO414" s="162"/>
      <c r="SAP414" s="37"/>
      <c r="SAQ414" s="37"/>
      <c r="SAR414" s="37"/>
      <c r="SAS414" s="37"/>
      <c r="SAT414" s="37"/>
      <c r="SAU414" s="28"/>
      <c r="SAV414" s="11"/>
      <c r="SAW414" s="11"/>
      <c r="SAX414" s="37"/>
      <c r="SAY414" s="162"/>
      <c r="SAZ414" s="162"/>
      <c r="SBA414" s="37"/>
      <c r="SBB414" s="12"/>
      <c r="SBC414" s="37"/>
      <c r="SBD414" s="37"/>
      <c r="SBE414" s="11"/>
      <c r="SBF414" s="24"/>
      <c r="SBG414" s="28"/>
      <c r="SBH414" s="11"/>
      <c r="SBI414" s="12"/>
      <c r="SBJ414" s="27"/>
      <c r="SBK414" s="37"/>
      <c r="SBL414" s="37"/>
      <c r="SBM414" s="14"/>
      <c r="SBN414" s="14"/>
      <c r="SBO414" s="11"/>
      <c r="SBP414" s="12"/>
      <c r="SBQ414" s="12"/>
      <c r="SBR414" s="12"/>
      <c r="SBS414" s="11"/>
      <c r="SBT414" s="12"/>
      <c r="SBU414" s="162"/>
      <c r="SBV414" s="37"/>
      <c r="SBW414" s="37"/>
      <c r="SBX414" s="37"/>
      <c r="SBY414" s="37"/>
      <c r="SBZ414" s="37"/>
      <c r="SCA414" s="28"/>
      <c r="SCB414" s="11"/>
      <c r="SCC414" s="11"/>
      <c r="SCD414" s="37"/>
      <c r="SCE414" s="162"/>
      <c r="SCF414" s="162"/>
      <c r="SCG414" s="37"/>
      <c r="SCH414" s="12"/>
      <c r="SCI414" s="37"/>
      <c r="SCJ414" s="37"/>
      <c r="SCK414" s="11"/>
      <c r="SCL414" s="24"/>
      <c r="SCM414" s="28"/>
      <c r="SCN414" s="11"/>
      <c r="SCO414" s="12"/>
      <c r="SCP414" s="27"/>
      <c r="SCQ414" s="37"/>
      <c r="SCR414" s="37"/>
      <c r="SCS414" s="14"/>
      <c r="SCT414" s="14"/>
      <c r="SCU414" s="11"/>
      <c r="SCV414" s="12"/>
      <c r="SCW414" s="12"/>
      <c r="SCX414" s="12"/>
      <c r="SCY414" s="11"/>
      <c r="SCZ414" s="12"/>
      <c r="SDA414" s="162"/>
      <c r="SDB414" s="37"/>
      <c r="SDC414" s="37"/>
      <c r="SDD414" s="37"/>
      <c r="SDE414" s="37"/>
      <c r="SDF414" s="37"/>
      <c r="SDG414" s="28"/>
      <c r="SDH414" s="11"/>
      <c r="SDI414" s="11"/>
      <c r="SDJ414" s="37"/>
      <c r="SDK414" s="162"/>
      <c r="SDL414" s="162"/>
      <c r="SDM414" s="37"/>
      <c r="SDN414" s="12"/>
      <c r="SDO414" s="37"/>
      <c r="SDP414" s="37"/>
      <c r="SDQ414" s="11"/>
      <c r="SDR414" s="24"/>
      <c r="SDS414" s="28"/>
      <c r="SDT414" s="11"/>
      <c r="SDU414" s="12"/>
      <c r="SDV414" s="27"/>
      <c r="SDW414" s="37"/>
      <c r="SDX414" s="37"/>
      <c r="SDY414" s="14"/>
      <c r="SDZ414" s="14"/>
      <c r="SEA414" s="11"/>
      <c r="SEB414" s="12"/>
      <c r="SEC414" s="12"/>
      <c r="SED414" s="12"/>
      <c r="SEE414" s="11"/>
      <c r="SEF414" s="12"/>
      <c r="SEG414" s="162"/>
      <c r="SEH414" s="37"/>
      <c r="SEI414" s="37"/>
      <c r="SEJ414" s="37"/>
      <c r="SEK414" s="37"/>
      <c r="SEL414" s="37"/>
      <c r="SEM414" s="28"/>
      <c r="SEN414" s="11"/>
      <c r="SEO414" s="11"/>
      <c r="SEP414" s="37"/>
      <c r="SEQ414" s="162"/>
      <c r="SER414" s="162"/>
      <c r="SES414" s="37"/>
      <c r="SET414" s="12"/>
      <c r="SEU414" s="37"/>
      <c r="SEV414" s="37"/>
      <c r="SEW414" s="11"/>
      <c r="SEX414" s="24"/>
      <c r="SEY414" s="28"/>
      <c r="SEZ414" s="11"/>
      <c r="SFA414" s="12"/>
      <c r="SFB414" s="27"/>
      <c r="SFC414" s="37"/>
      <c r="SFD414" s="37"/>
      <c r="SFE414" s="14"/>
      <c r="SFF414" s="14"/>
      <c r="SFG414" s="11"/>
      <c r="SFH414" s="12"/>
      <c r="SFI414" s="12"/>
      <c r="SFJ414" s="12"/>
      <c r="SFK414" s="11"/>
      <c r="SFL414" s="12"/>
      <c r="SFM414" s="162"/>
      <c r="SFN414" s="37"/>
      <c r="SFO414" s="37"/>
      <c r="SFP414" s="37"/>
      <c r="SFQ414" s="37"/>
      <c r="SFR414" s="37"/>
      <c r="SFS414" s="28"/>
      <c r="SFT414" s="11"/>
      <c r="SFU414" s="11"/>
      <c r="SFV414" s="37"/>
      <c r="SFW414" s="162"/>
      <c r="SFX414" s="162"/>
      <c r="SFY414" s="37"/>
      <c r="SFZ414" s="12"/>
      <c r="SGA414" s="37"/>
      <c r="SGB414" s="37"/>
      <c r="SGC414" s="11"/>
      <c r="SGD414" s="24"/>
      <c r="SGE414" s="28"/>
      <c r="SGF414" s="11"/>
      <c r="SGG414" s="12"/>
      <c r="SGH414" s="27"/>
      <c r="SGI414" s="37"/>
      <c r="SGJ414" s="37"/>
      <c r="SGK414" s="14"/>
      <c r="SGL414" s="14"/>
      <c r="SGM414" s="11"/>
      <c r="SGN414" s="12"/>
      <c r="SGO414" s="12"/>
      <c r="SGP414" s="12"/>
      <c r="SGQ414" s="11"/>
      <c r="SGR414" s="12"/>
      <c r="SGS414" s="162"/>
      <c r="SGT414" s="37"/>
      <c r="SGU414" s="37"/>
      <c r="SGV414" s="37"/>
      <c r="SGW414" s="37"/>
      <c r="SGX414" s="37"/>
      <c r="SGY414" s="28"/>
      <c r="SGZ414" s="11"/>
      <c r="SHA414" s="11"/>
      <c r="SHB414" s="37"/>
      <c r="SHC414" s="162"/>
      <c r="SHD414" s="162"/>
      <c r="SHE414" s="37"/>
      <c r="SHF414" s="12"/>
      <c r="SHG414" s="37"/>
      <c r="SHH414" s="37"/>
      <c r="SHI414" s="11"/>
      <c r="SHJ414" s="24"/>
      <c r="SHK414" s="28"/>
      <c r="SHL414" s="11"/>
      <c r="SHM414" s="12"/>
      <c r="SHN414" s="27"/>
      <c r="SHO414" s="37"/>
      <c r="SHP414" s="37"/>
      <c r="SHQ414" s="14"/>
      <c r="SHR414" s="14"/>
      <c r="SHS414" s="11"/>
      <c r="SHT414" s="12"/>
      <c r="SHU414" s="12"/>
      <c r="SHV414" s="12"/>
      <c r="SHW414" s="11"/>
      <c r="SHX414" s="12"/>
      <c r="SHY414" s="162"/>
      <c r="SHZ414" s="37"/>
      <c r="SIA414" s="37"/>
      <c r="SIB414" s="37"/>
      <c r="SIC414" s="37"/>
      <c r="SID414" s="37"/>
      <c r="SIE414" s="28"/>
      <c r="SIF414" s="11"/>
      <c r="SIG414" s="11"/>
      <c r="SIH414" s="37"/>
      <c r="SII414" s="162"/>
      <c r="SIJ414" s="162"/>
      <c r="SIK414" s="37"/>
      <c r="SIL414" s="12"/>
      <c r="SIM414" s="37"/>
      <c r="SIN414" s="37"/>
      <c r="SIO414" s="11"/>
      <c r="SIP414" s="24"/>
      <c r="SIQ414" s="28"/>
      <c r="SIR414" s="11"/>
      <c r="SIS414" s="12"/>
      <c r="SIT414" s="27"/>
      <c r="SIU414" s="37"/>
      <c r="SIV414" s="37"/>
      <c r="SIW414" s="14"/>
      <c r="SIX414" s="14"/>
      <c r="SIY414" s="11"/>
      <c r="SIZ414" s="12"/>
      <c r="SJA414" s="12"/>
      <c r="SJB414" s="12"/>
      <c r="SJC414" s="11"/>
      <c r="SJD414" s="12"/>
      <c r="SJE414" s="162"/>
      <c r="SJF414" s="37"/>
      <c r="SJG414" s="37"/>
      <c r="SJH414" s="37"/>
      <c r="SJI414" s="37"/>
      <c r="SJJ414" s="37"/>
      <c r="SJK414" s="28"/>
      <c r="SJL414" s="11"/>
      <c r="SJM414" s="11"/>
      <c r="SJN414" s="37"/>
      <c r="SJO414" s="162"/>
      <c r="SJP414" s="162"/>
      <c r="SJQ414" s="37"/>
      <c r="SJR414" s="12"/>
      <c r="SJS414" s="37"/>
      <c r="SJT414" s="37"/>
      <c r="SJU414" s="11"/>
      <c r="SJV414" s="24"/>
      <c r="SJW414" s="28"/>
      <c r="SJX414" s="11"/>
      <c r="SJY414" s="12"/>
      <c r="SJZ414" s="27"/>
      <c r="SKA414" s="37"/>
      <c r="SKB414" s="37"/>
      <c r="SKC414" s="14"/>
      <c r="SKD414" s="14"/>
      <c r="SKE414" s="11"/>
      <c r="SKF414" s="12"/>
      <c r="SKG414" s="12"/>
      <c r="SKH414" s="12"/>
      <c r="SKI414" s="11"/>
      <c r="SKJ414" s="12"/>
      <c r="SKK414" s="162"/>
      <c r="SKL414" s="37"/>
      <c r="SKM414" s="37"/>
      <c r="SKN414" s="37"/>
      <c r="SKO414" s="37"/>
      <c r="SKP414" s="37"/>
      <c r="SKQ414" s="28"/>
      <c r="SKR414" s="11"/>
      <c r="SKS414" s="11"/>
      <c r="SKT414" s="37"/>
      <c r="SKU414" s="162"/>
      <c r="SKV414" s="162"/>
      <c r="SKW414" s="37"/>
      <c r="SKX414" s="12"/>
      <c r="SKY414" s="37"/>
      <c r="SKZ414" s="37"/>
      <c r="SLA414" s="11"/>
      <c r="SLB414" s="24"/>
      <c r="SLC414" s="28"/>
      <c r="SLD414" s="11"/>
      <c r="SLE414" s="12"/>
      <c r="SLF414" s="27"/>
      <c r="SLG414" s="37"/>
      <c r="SLH414" s="37"/>
      <c r="SLI414" s="14"/>
      <c r="SLJ414" s="14"/>
      <c r="SLK414" s="11"/>
      <c r="SLL414" s="12"/>
      <c r="SLM414" s="12"/>
      <c r="SLN414" s="12"/>
      <c r="SLO414" s="11"/>
      <c r="SLP414" s="12"/>
      <c r="SLQ414" s="162"/>
      <c r="SLR414" s="37"/>
      <c r="SLS414" s="37"/>
      <c r="SLT414" s="37"/>
      <c r="SLU414" s="37"/>
      <c r="SLV414" s="37"/>
      <c r="SLW414" s="28"/>
      <c r="SLX414" s="11"/>
      <c r="SLY414" s="11"/>
      <c r="SLZ414" s="37"/>
      <c r="SMA414" s="162"/>
      <c r="SMB414" s="162"/>
      <c r="SMC414" s="37"/>
      <c r="SMD414" s="12"/>
      <c r="SME414" s="37"/>
      <c r="SMF414" s="37"/>
      <c r="SMG414" s="11"/>
      <c r="SMH414" s="24"/>
      <c r="SMI414" s="28"/>
      <c r="SMJ414" s="11"/>
      <c r="SMK414" s="12"/>
      <c r="SML414" s="27"/>
      <c r="SMM414" s="37"/>
      <c r="SMN414" s="37"/>
      <c r="SMO414" s="14"/>
      <c r="SMP414" s="14"/>
      <c r="SMQ414" s="11"/>
      <c r="SMR414" s="12"/>
      <c r="SMS414" s="12"/>
      <c r="SMT414" s="12"/>
      <c r="SMU414" s="11"/>
      <c r="SMV414" s="12"/>
      <c r="SMW414" s="162"/>
      <c r="SMX414" s="37"/>
      <c r="SMY414" s="37"/>
      <c r="SMZ414" s="37"/>
      <c r="SNA414" s="37"/>
      <c r="SNB414" s="37"/>
      <c r="SNC414" s="28"/>
      <c r="SND414" s="11"/>
      <c r="SNE414" s="11"/>
      <c r="SNF414" s="37"/>
      <c r="SNG414" s="162"/>
      <c r="SNH414" s="162"/>
      <c r="SNI414" s="37"/>
      <c r="SNJ414" s="12"/>
      <c r="SNK414" s="37"/>
      <c r="SNL414" s="37"/>
      <c r="SNM414" s="11"/>
      <c r="SNN414" s="24"/>
      <c r="SNO414" s="28"/>
      <c r="SNP414" s="11"/>
      <c r="SNQ414" s="12"/>
      <c r="SNR414" s="27"/>
      <c r="SNS414" s="37"/>
      <c r="SNT414" s="37"/>
      <c r="SNU414" s="14"/>
      <c r="SNV414" s="14"/>
      <c r="SNW414" s="11"/>
      <c r="SNX414" s="12"/>
      <c r="SNY414" s="12"/>
      <c r="SNZ414" s="12"/>
      <c r="SOA414" s="11"/>
      <c r="SOB414" s="12"/>
      <c r="SOC414" s="162"/>
      <c r="SOD414" s="37"/>
      <c r="SOE414" s="37"/>
      <c r="SOF414" s="37"/>
      <c r="SOG414" s="37"/>
      <c r="SOH414" s="37"/>
      <c r="SOI414" s="28"/>
      <c r="SOJ414" s="11"/>
      <c r="SOK414" s="11"/>
      <c r="SOL414" s="37"/>
      <c r="SOM414" s="162"/>
      <c r="SON414" s="162"/>
      <c r="SOO414" s="37"/>
      <c r="SOP414" s="12"/>
      <c r="SOQ414" s="37"/>
      <c r="SOR414" s="37"/>
      <c r="SOS414" s="11"/>
      <c r="SOT414" s="24"/>
      <c r="SOU414" s="28"/>
      <c r="SOV414" s="11"/>
      <c r="SOW414" s="12"/>
      <c r="SOX414" s="27"/>
      <c r="SOY414" s="37"/>
      <c r="SOZ414" s="37"/>
      <c r="SPA414" s="14"/>
      <c r="SPB414" s="14"/>
      <c r="SPC414" s="11"/>
      <c r="SPD414" s="12"/>
      <c r="SPE414" s="12"/>
      <c r="SPF414" s="12"/>
      <c r="SPG414" s="11"/>
      <c r="SPH414" s="12"/>
      <c r="SPI414" s="162"/>
      <c r="SPJ414" s="37"/>
      <c r="SPK414" s="37"/>
      <c r="SPL414" s="37"/>
      <c r="SPM414" s="37"/>
      <c r="SPN414" s="37"/>
      <c r="SPO414" s="28"/>
      <c r="SPP414" s="11"/>
      <c r="SPQ414" s="11"/>
      <c r="SPR414" s="37"/>
      <c r="SPS414" s="162"/>
      <c r="SPT414" s="162"/>
      <c r="SPU414" s="37"/>
      <c r="SPV414" s="12"/>
      <c r="SPW414" s="37"/>
      <c r="SPX414" s="37"/>
      <c r="SPY414" s="11"/>
      <c r="SPZ414" s="24"/>
      <c r="SQA414" s="28"/>
      <c r="SQB414" s="11"/>
      <c r="SQC414" s="12"/>
      <c r="SQD414" s="27"/>
      <c r="SQE414" s="37"/>
      <c r="SQF414" s="37"/>
      <c r="SQG414" s="14"/>
      <c r="SQH414" s="14"/>
      <c r="SQI414" s="11"/>
      <c r="SQJ414" s="12"/>
      <c r="SQK414" s="12"/>
      <c r="SQL414" s="12"/>
      <c r="SQM414" s="11"/>
      <c r="SQN414" s="12"/>
      <c r="SQO414" s="162"/>
      <c r="SQP414" s="37"/>
      <c r="SQQ414" s="37"/>
      <c r="SQR414" s="37"/>
      <c r="SQS414" s="37"/>
      <c r="SQT414" s="37"/>
      <c r="SQU414" s="28"/>
      <c r="SQV414" s="11"/>
      <c r="SQW414" s="11"/>
      <c r="SQX414" s="37"/>
      <c r="SQY414" s="162"/>
      <c r="SQZ414" s="162"/>
      <c r="SRA414" s="37"/>
      <c r="SRB414" s="12"/>
      <c r="SRC414" s="37"/>
      <c r="SRD414" s="37"/>
      <c r="SRE414" s="11"/>
      <c r="SRF414" s="24"/>
      <c r="SRG414" s="28"/>
      <c r="SRH414" s="11"/>
      <c r="SRI414" s="12"/>
      <c r="SRJ414" s="27"/>
      <c r="SRK414" s="37"/>
      <c r="SRL414" s="37"/>
      <c r="SRM414" s="14"/>
      <c r="SRN414" s="14"/>
      <c r="SRO414" s="11"/>
      <c r="SRP414" s="12"/>
      <c r="SRQ414" s="12"/>
      <c r="SRR414" s="12"/>
      <c r="SRS414" s="11"/>
      <c r="SRT414" s="12"/>
      <c r="SRU414" s="162"/>
      <c r="SRV414" s="37"/>
      <c r="SRW414" s="37"/>
      <c r="SRX414" s="37"/>
      <c r="SRY414" s="37"/>
      <c r="SRZ414" s="37"/>
      <c r="SSA414" s="28"/>
      <c r="SSB414" s="11"/>
      <c r="SSC414" s="11"/>
      <c r="SSD414" s="37"/>
      <c r="SSE414" s="162"/>
      <c r="SSF414" s="162"/>
      <c r="SSG414" s="37"/>
      <c r="SSH414" s="12"/>
      <c r="SSI414" s="37"/>
      <c r="SSJ414" s="37"/>
      <c r="SSK414" s="11"/>
      <c r="SSL414" s="24"/>
      <c r="SSM414" s="28"/>
      <c r="SSN414" s="11"/>
      <c r="SSO414" s="12"/>
      <c r="SSP414" s="27"/>
      <c r="SSQ414" s="37"/>
      <c r="SSR414" s="37"/>
      <c r="SSS414" s="14"/>
      <c r="SST414" s="14"/>
      <c r="SSU414" s="11"/>
      <c r="SSV414" s="12"/>
      <c r="SSW414" s="12"/>
      <c r="SSX414" s="12"/>
      <c r="SSY414" s="11"/>
      <c r="SSZ414" s="12"/>
      <c r="STA414" s="162"/>
      <c r="STB414" s="37"/>
      <c r="STC414" s="37"/>
      <c r="STD414" s="37"/>
      <c r="STE414" s="37"/>
      <c r="STF414" s="37"/>
      <c r="STG414" s="28"/>
      <c r="STH414" s="11"/>
      <c r="STI414" s="11"/>
      <c r="STJ414" s="37"/>
      <c r="STK414" s="162"/>
      <c r="STL414" s="162"/>
      <c r="STM414" s="37"/>
      <c r="STN414" s="12"/>
      <c r="STO414" s="37"/>
      <c r="STP414" s="37"/>
      <c r="STQ414" s="11"/>
      <c r="STR414" s="24"/>
      <c r="STS414" s="28"/>
      <c r="STT414" s="11"/>
      <c r="STU414" s="12"/>
      <c r="STV414" s="27"/>
      <c r="STW414" s="37"/>
      <c r="STX414" s="37"/>
      <c r="STY414" s="14"/>
      <c r="STZ414" s="14"/>
      <c r="SUA414" s="11"/>
      <c r="SUB414" s="12"/>
      <c r="SUC414" s="12"/>
      <c r="SUD414" s="12"/>
      <c r="SUE414" s="11"/>
      <c r="SUF414" s="12"/>
      <c r="SUG414" s="162"/>
      <c r="SUH414" s="37"/>
      <c r="SUI414" s="37"/>
      <c r="SUJ414" s="37"/>
      <c r="SUK414" s="37"/>
      <c r="SUL414" s="37"/>
      <c r="SUM414" s="28"/>
      <c r="SUN414" s="11"/>
      <c r="SUO414" s="11"/>
      <c r="SUP414" s="37"/>
      <c r="SUQ414" s="162"/>
      <c r="SUR414" s="162"/>
      <c r="SUS414" s="37"/>
      <c r="SUT414" s="12"/>
      <c r="SUU414" s="37"/>
      <c r="SUV414" s="37"/>
      <c r="SUW414" s="11"/>
      <c r="SUX414" s="24"/>
      <c r="SUY414" s="28"/>
      <c r="SUZ414" s="11"/>
      <c r="SVA414" s="12"/>
      <c r="SVB414" s="27"/>
      <c r="SVC414" s="37"/>
      <c r="SVD414" s="37"/>
      <c r="SVE414" s="14"/>
      <c r="SVF414" s="14"/>
      <c r="SVG414" s="11"/>
      <c r="SVH414" s="12"/>
      <c r="SVI414" s="12"/>
      <c r="SVJ414" s="12"/>
      <c r="SVK414" s="11"/>
      <c r="SVL414" s="12"/>
      <c r="SVM414" s="162"/>
      <c r="SVN414" s="37"/>
      <c r="SVO414" s="37"/>
      <c r="SVP414" s="37"/>
      <c r="SVQ414" s="37"/>
      <c r="SVR414" s="37"/>
      <c r="SVS414" s="28"/>
      <c r="SVT414" s="11"/>
      <c r="SVU414" s="11"/>
      <c r="SVV414" s="37"/>
      <c r="SVW414" s="162"/>
      <c r="SVX414" s="162"/>
      <c r="SVY414" s="37"/>
      <c r="SVZ414" s="12"/>
      <c r="SWA414" s="37"/>
      <c r="SWB414" s="37"/>
      <c r="SWC414" s="11"/>
      <c r="SWD414" s="24"/>
      <c r="SWE414" s="28"/>
      <c r="SWF414" s="11"/>
      <c r="SWG414" s="12"/>
      <c r="SWH414" s="27"/>
      <c r="SWI414" s="37"/>
      <c r="SWJ414" s="37"/>
      <c r="SWK414" s="14"/>
      <c r="SWL414" s="14"/>
      <c r="SWM414" s="11"/>
      <c r="SWN414" s="12"/>
      <c r="SWO414" s="12"/>
      <c r="SWP414" s="12"/>
      <c r="SWQ414" s="11"/>
      <c r="SWR414" s="12"/>
      <c r="SWS414" s="162"/>
      <c r="SWT414" s="37"/>
      <c r="SWU414" s="37"/>
      <c r="SWV414" s="37"/>
      <c r="SWW414" s="37"/>
      <c r="SWX414" s="37"/>
      <c r="SWY414" s="28"/>
      <c r="SWZ414" s="11"/>
      <c r="SXA414" s="11"/>
      <c r="SXB414" s="37"/>
      <c r="SXC414" s="162"/>
      <c r="SXD414" s="162"/>
      <c r="SXE414" s="37"/>
      <c r="SXF414" s="12"/>
      <c r="SXG414" s="37"/>
      <c r="SXH414" s="37"/>
      <c r="SXI414" s="11"/>
      <c r="SXJ414" s="24"/>
      <c r="SXK414" s="28"/>
      <c r="SXL414" s="11"/>
      <c r="SXM414" s="12"/>
      <c r="SXN414" s="27"/>
      <c r="SXO414" s="37"/>
      <c r="SXP414" s="37"/>
      <c r="SXQ414" s="14"/>
      <c r="SXR414" s="14"/>
      <c r="SXS414" s="11"/>
      <c r="SXT414" s="12"/>
      <c r="SXU414" s="12"/>
      <c r="SXV414" s="12"/>
      <c r="SXW414" s="11"/>
      <c r="SXX414" s="12"/>
      <c r="SXY414" s="162"/>
      <c r="SXZ414" s="37"/>
      <c r="SYA414" s="37"/>
      <c r="SYB414" s="37"/>
      <c r="SYC414" s="37"/>
      <c r="SYD414" s="37"/>
      <c r="SYE414" s="28"/>
      <c r="SYF414" s="11"/>
      <c r="SYG414" s="11"/>
      <c r="SYH414" s="37"/>
      <c r="SYI414" s="162"/>
      <c r="SYJ414" s="162"/>
      <c r="SYK414" s="37"/>
      <c r="SYL414" s="12"/>
      <c r="SYM414" s="37"/>
      <c r="SYN414" s="37"/>
      <c r="SYO414" s="11"/>
      <c r="SYP414" s="24"/>
      <c r="SYQ414" s="28"/>
      <c r="SYR414" s="11"/>
      <c r="SYS414" s="12"/>
      <c r="SYT414" s="27"/>
      <c r="SYU414" s="37"/>
      <c r="SYV414" s="37"/>
      <c r="SYW414" s="14"/>
      <c r="SYX414" s="14"/>
      <c r="SYY414" s="11"/>
      <c r="SYZ414" s="12"/>
      <c r="SZA414" s="12"/>
      <c r="SZB414" s="12"/>
      <c r="SZC414" s="11"/>
      <c r="SZD414" s="12"/>
      <c r="SZE414" s="162"/>
      <c r="SZF414" s="37"/>
      <c r="SZG414" s="37"/>
      <c r="SZH414" s="37"/>
      <c r="SZI414" s="37"/>
      <c r="SZJ414" s="37"/>
      <c r="SZK414" s="28"/>
      <c r="SZL414" s="11"/>
      <c r="SZM414" s="11"/>
      <c r="SZN414" s="37"/>
      <c r="SZO414" s="162"/>
      <c r="SZP414" s="162"/>
      <c r="SZQ414" s="37"/>
      <c r="SZR414" s="12"/>
      <c r="SZS414" s="37"/>
      <c r="SZT414" s="37"/>
      <c r="SZU414" s="11"/>
      <c r="SZV414" s="24"/>
      <c r="SZW414" s="28"/>
      <c r="SZX414" s="11"/>
      <c r="SZY414" s="12"/>
      <c r="SZZ414" s="27"/>
      <c r="TAA414" s="37"/>
      <c r="TAB414" s="37"/>
      <c r="TAC414" s="14"/>
      <c r="TAD414" s="14"/>
      <c r="TAE414" s="11"/>
      <c r="TAF414" s="12"/>
      <c r="TAG414" s="12"/>
      <c r="TAH414" s="12"/>
      <c r="TAI414" s="11"/>
      <c r="TAJ414" s="12"/>
      <c r="TAK414" s="162"/>
      <c r="TAL414" s="37"/>
      <c r="TAM414" s="37"/>
      <c r="TAN414" s="37"/>
      <c r="TAO414" s="37"/>
      <c r="TAP414" s="37"/>
      <c r="TAQ414" s="28"/>
      <c r="TAR414" s="11"/>
      <c r="TAS414" s="11"/>
      <c r="TAT414" s="37"/>
      <c r="TAU414" s="162"/>
      <c r="TAV414" s="162"/>
      <c r="TAW414" s="37"/>
      <c r="TAX414" s="12"/>
      <c r="TAY414" s="37"/>
      <c r="TAZ414" s="37"/>
      <c r="TBA414" s="11"/>
      <c r="TBB414" s="24"/>
      <c r="TBC414" s="28"/>
      <c r="TBD414" s="11"/>
      <c r="TBE414" s="12"/>
      <c r="TBF414" s="27"/>
      <c r="TBG414" s="37"/>
      <c r="TBH414" s="37"/>
      <c r="TBI414" s="14"/>
      <c r="TBJ414" s="14"/>
      <c r="TBK414" s="11"/>
      <c r="TBL414" s="12"/>
      <c r="TBM414" s="12"/>
      <c r="TBN414" s="12"/>
      <c r="TBO414" s="11"/>
      <c r="TBP414" s="12"/>
      <c r="TBQ414" s="162"/>
      <c r="TBR414" s="37"/>
      <c r="TBS414" s="37"/>
      <c r="TBT414" s="37"/>
      <c r="TBU414" s="37"/>
      <c r="TBV414" s="37"/>
      <c r="TBW414" s="28"/>
      <c r="TBX414" s="11"/>
      <c r="TBY414" s="11"/>
      <c r="TBZ414" s="37"/>
      <c r="TCA414" s="162"/>
      <c r="TCB414" s="162"/>
      <c r="TCC414" s="37"/>
      <c r="TCD414" s="12"/>
      <c r="TCE414" s="37"/>
      <c r="TCF414" s="37"/>
      <c r="TCG414" s="11"/>
      <c r="TCH414" s="24"/>
      <c r="TCI414" s="28"/>
      <c r="TCJ414" s="11"/>
      <c r="TCK414" s="12"/>
      <c r="TCL414" s="27"/>
      <c r="TCM414" s="37"/>
      <c r="TCN414" s="37"/>
      <c r="TCO414" s="14"/>
      <c r="TCP414" s="14"/>
      <c r="TCQ414" s="11"/>
      <c r="TCR414" s="12"/>
      <c r="TCS414" s="12"/>
      <c r="TCT414" s="12"/>
      <c r="TCU414" s="11"/>
      <c r="TCV414" s="12"/>
      <c r="TCW414" s="162"/>
      <c r="TCX414" s="37"/>
      <c r="TCY414" s="37"/>
      <c r="TCZ414" s="37"/>
      <c r="TDA414" s="37"/>
      <c r="TDB414" s="37"/>
      <c r="TDC414" s="28"/>
      <c r="TDD414" s="11"/>
      <c r="TDE414" s="11"/>
      <c r="TDF414" s="37"/>
      <c r="TDG414" s="162"/>
      <c r="TDH414" s="162"/>
      <c r="TDI414" s="37"/>
      <c r="TDJ414" s="12"/>
      <c r="TDK414" s="37"/>
      <c r="TDL414" s="37"/>
      <c r="TDM414" s="11"/>
      <c r="TDN414" s="24"/>
      <c r="TDO414" s="28"/>
      <c r="TDP414" s="11"/>
      <c r="TDQ414" s="12"/>
      <c r="TDR414" s="27"/>
      <c r="TDS414" s="37"/>
      <c r="TDT414" s="37"/>
      <c r="TDU414" s="14"/>
      <c r="TDV414" s="14"/>
      <c r="TDW414" s="11"/>
      <c r="TDX414" s="12"/>
      <c r="TDY414" s="12"/>
      <c r="TDZ414" s="12"/>
      <c r="TEA414" s="11"/>
      <c r="TEB414" s="12"/>
      <c r="TEC414" s="162"/>
      <c r="TED414" s="37"/>
      <c r="TEE414" s="37"/>
      <c r="TEF414" s="37"/>
      <c r="TEG414" s="37"/>
      <c r="TEH414" s="37"/>
      <c r="TEI414" s="28"/>
      <c r="TEJ414" s="11"/>
      <c r="TEK414" s="11"/>
      <c r="TEL414" s="37"/>
      <c r="TEM414" s="162"/>
      <c r="TEN414" s="162"/>
      <c r="TEO414" s="37"/>
      <c r="TEP414" s="12"/>
      <c r="TEQ414" s="37"/>
      <c r="TER414" s="37"/>
      <c r="TES414" s="11"/>
      <c r="TET414" s="24"/>
      <c r="TEU414" s="28"/>
      <c r="TEV414" s="11"/>
      <c r="TEW414" s="12"/>
      <c r="TEX414" s="27"/>
      <c r="TEY414" s="37"/>
      <c r="TEZ414" s="37"/>
      <c r="TFA414" s="14"/>
      <c r="TFB414" s="14"/>
      <c r="TFC414" s="11"/>
      <c r="TFD414" s="12"/>
      <c r="TFE414" s="12"/>
      <c r="TFF414" s="12"/>
      <c r="TFG414" s="11"/>
      <c r="TFH414" s="12"/>
      <c r="TFI414" s="162"/>
      <c r="TFJ414" s="37"/>
      <c r="TFK414" s="37"/>
      <c r="TFL414" s="37"/>
      <c r="TFM414" s="37"/>
      <c r="TFN414" s="37"/>
      <c r="TFO414" s="28"/>
      <c r="TFP414" s="11"/>
      <c r="TFQ414" s="11"/>
      <c r="TFR414" s="37"/>
      <c r="TFS414" s="162"/>
      <c r="TFT414" s="162"/>
      <c r="TFU414" s="37"/>
      <c r="TFV414" s="12"/>
      <c r="TFW414" s="37"/>
      <c r="TFX414" s="37"/>
      <c r="TFY414" s="11"/>
      <c r="TFZ414" s="24"/>
      <c r="TGA414" s="28"/>
      <c r="TGB414" s="11"/>
      <c r="TGC414" s="12"/>
      <c r="TGD414" s="27"/>
      <c r="TGE414" s="37"/>
      <c r="TGF414" s="37"/>
      <c r="TGG414" s="14"/>
      <c r="TGH414" s="14"/>
      <c r="TGI414" s="11"/>
      <c r="TGJ414" s="12"/>
      <c r="TGK414" s="12"/>
      <c r="TGL414" s="12"/>
      <c r="TGM414" s="11"/>
      <c r="TGN414" s="12"/>
      <c r="TGO414" s="162"/>
      <c r="TGP414" s="37"/>
      <c r="TGQ414" s="37"/>
      <c r="TGR414" s="37"/>
      <c r="TGS414" s="37"/>
      <c r="TGT414" s="37"/>
      <c r="TGU414" s="28"/>
      <c r="TGV414" s="11"/>
      <c r="TGW414" s="11"/>
      <c r="TGX414" s="37"/>
      <c r="TGY414" s="162"/>
      <c r="TGZ414" s="162"/>
      <c r="THA414" s="37"/>
      <c r="THB414" s="12"/>
      <c r="THC414" s="37"/>
      <c r="THD414" s="37"/>
      <c r="THE414" s="11"/>
      <c r="THF414" s="24"/>
      <c r="THG414" s="28"/>
      <c r="THH414" s="11"/>
      <c r="THI414" s="12"/>
      <c r="THJ414" s="27"/>
      <c r="THK414" s="37"/>
      <c r="THL414" s="37"/>
      <c r="THM414" s="14"/>
      <c r="THN414" s="14"/>
      <c r="THO414" s="11"/>
      <c r="THP414" s="12"/>
      <c r="THQ414" s="12"/>
      <c r="THR414" s="12"/>
      <c r="THS414" s="11"/>
      <c r="THT414" s="12"/>
      <c r="THU414" s="162"/>
      <c r="THV414" s="37"/>
      <c r="THW414" s="37"/>
      <c r="THX414" s="37"/>
      <c r="THY414" s="37"/>
      <c r="THZ414" s="37"/>
      <c r="TIA414" s="28"/>
      <c r="TIB414" s="11"/>
      <c r="TIC414" s="11"/>
      <c r="TID414" s="37"/>
      <c r="TIE414" s="162"/>
      <c r="TIF414" s="162"/>
      <c r="TIG414" s="37"/>
      <c r="TIH414" s="12"/>
      <c r="TII414" s="37"/>
      <c r="TIJ414" s="37"/>
      <c r="TIK414" s="11"/>
      <c r="TIL414" s="24"/>
      <c r="TIM414" s="28"/>
      <c r="TIN414" s="11"/>
      <c r="TIO414" s="12"/>
      <c r="TIP414" s="27"/>
      <c r="TIQ414" s="37"/>
      <c r="TIR414" s="37"/>
      <c r="TIS414" s="14"/>
      <c r="TIT414" s="14"/>
      <c r="TIU414" s="11"/>
      <c r="TIV414" s="12"/>
      <c r="TIW414" s="12"/>
      <c r="TIX414" s="12"/>
      <c r="TIY414" s="11"/>
      <c r="TIZ414" s="12"/>
      <c r="TJA414" s="162"/>
      <c r="TJB414" s="37"/>
      <c r="TJC414" s="37"/>
      <c r="TJD414" s="37"/>
      <c r="TJE414" s="37"/>
      <c r="TJF414" s="37"/>
      <c r="TJG414" s="28"/>
      <c r="TJH414" s="11"/>
      <c r="TJI414" s="11"/>
      <c r="TJJ414" s="37"/>
      <c r="TJK414" s="162"/>
      <c r="TJL414" s="162"/>
      <c r="TJM414" s="37"/>
      <c r="TJN414" s="12"/>
      <c r="TJO414" s="37"/>
      <c r="TJP414" s="37"/>
      <c r="TJQ414" s="11"/>
      <c r="TJR414" s="24"/>
      <c r="TJS414" s="28"/>
      <c r="TJT414" s="11"/>
      <c r="TJU414" s="12"/>
      <c r="TJV414" s="27"/>
      <c r="TJW414" s="37"/>
      <c r="TJX414" s="37"/>
      <c r="TJY414" s="14"/>
      <c r="TJZ414" s="14"/>
      <c r="TKA414" s="11"/>
      <c r="TKB414" s="12"/>
      <c r="TKC414" s="12"/>
      <c r="TKD414" s="12"/>
      <c r="TKE414" s="11"/>
      <c r="TKF414" s="12"/>
      <c r="TKG414" s="162"/>
      <c r="TKH414" s="37"/>
      <c r="TKI414" s="37"/>
      <c r="TKJ414" s="37"/>
      <c r="TKK414" s="37"/>
      <c r="TKL414" s="37"/>
      <c r="TKM414" s="28"/>
      <c r="TKN414" s="11"/>
      <c r="TKO414" s="11"/>
      <c r="TKP414" s="37"/>
      <c r="TKQ414" s="162"/>
      <c r="TKR414" s="162"/>
      <c r="TKS414" s="37"/>
      <c r="TKT414" s="12"/>
      <c r="TKU414" s="37"/>
      <c r="TKV414" s="37"/>
      <c r="TKW414" s="11"/>
      <c r="TKX414" s="24"/>
      <c r="TKY414" s="28"/>
      <c r="TKZ414" s="11"/>
      <c r="TLA414" s="12"/>
      <c r="TLB414" s="27"/>
      <c r="TLC414" s="37"/>
      <c r="TLD414" s="37"/>
      <c r="TLE414" s="14"/>
      <c r="TLF414" s="14"/>
      <c r="TLG414" s="11"/>
      <c r="TLH414" s="12"/>
      <c r="TLI414" s="12"/>
      <c r="TLJ414" s="12"/>
      <c r="TLK414" s="11"/>
      <c r="TLL414" s="12"/>
      <c r="TLM414" s="162"/>
      <c r="TLN414" s="37"/>
      <c r="TLO414" s="37"/>
      <c r="TLP414" s="37"/>
      <c r="TLQ414" s="37"/>
      <c r="TLR414" s="37"/>
      <c r="TLS414" s="28"/>
      <c r="TLT414" s="11"/>
      <c r="TLU414" s="11"/>
      <c r="TLV414" s="37"/>
      <c r="TLW414" s="162"/>
      <c r="TLX414" s="162"/>
      <c r="TLY414" s="37"/>
      <c r="TLZ414" s="12"/>
      <c r="TMA414" s="37"/>
      <c r="TMB414" s="37"/>
      <c r="TMC414" s="11"/>
      <c r="TMD414" s="24"/>
      <c r="TME414" s="28"/>
      <c r="TMF414" s="11"/>
      <c r="TMG414" s="12"/>
      <c r="TMH414" s="27"/>
      <c r="TMI414" s="37"/>
      <c r="TMJ414" s="37"/>
      <c r="TMK414" s="14"/>
      <c r="TML414" s="14"/>
      <c r="TMM414" s="11"/>
      <c r="TMN414" s="12"/>
      <c r="TMO414" s="12"/>
      <c r="TMP414" s="12"/>
      <c r="TMQ414" s="11"/>
      <c r="TMR414" s="12"/>
      <c r="TMS414" s="162"/>
      <c r="TMT414" s="37"/>
      <c r="TMU414" s="37"/>
      <c r="TMV414" s="37"/>
      <c r="TMW414" s="37"/>
      <c r="TMX414" s="37"/>
      <c r="TMY414" s="28"/>
      <c r="TMZ414" s="11"/>
      <c r="TNA414" s="11"/>
      <c r="TNB414" s="37"/>
      <c r="TNC414" s="162"/>
      <c r="TND414" s="162"/>
      <c r="TNE414" s="37"/>
      <c r="TNF414" s="12"/>
      <c r="TNG414" s="37"/>
      <c r="TNH414" s="37"/>
      <c r="TNI414" s="11"/>
      <c r="TNJ414" s="24"/>
      <c r="TNK414" s="28"/>
      <c r="TNL414" s="11"/>
      <c r="TNM414" s="12"/>
      <c r="TNN414" s="27"/>
      <c r="TNO414" s="37"/>
      <c r="TNP414" s="37"/>
      <c r="TNQ414" s="14"/>
      <c r="TNR414" s="14"/>
      <c r="TNS414" s="11"/>
      <c r="TNT414" s="12"/>
      <c r="TNU414" s="12"/>
      <c r="TNV414" s="12"/>
      <c r="TNW414" s="11"/>
      <c r="TNX414" s="12"/>
      <c r="TNY414" s="162"/>
      <c r="TNZ414" s="37"/>
      <c r="TOA414" s="37"/>
      <c r="TOB414" s="37"/>
      <c r="TOC414" s="37"/>
      <c r="TOD414" s="37"/>
      <c r="TOE414" s="28"/>
      <c r="TOF414" s="11"/>
      <c r="TOG414" s="11"/>
      <c r="TOH414" s="37"/>
      <c r="TOI414" s="162"/>
      <c r="TOJ414" s="162"/>
      <c r="TOK414" s="37"/>
      <c r="TOL414" s="12"/>
      <c r="TOM414" s="37"/>
      <c r="TON414" s="37"/>
      <c r="TOO414" s="11"/>
      <c r="TOP414" s="24"/>
      <c r="TOQ414" s="28"/>
      <c r="TOR414" s="11"/>
      <c r="TOS414" s="12"/>
      <c r="TOT414" s="27"/>
      <c r="TOU414" s="37"/>
      <c r="TOV414" s="37"/>
      <c r="TOW414" s="14"/>
      <c r="TOX414" s="14"/>
      <c r="TOY414" s="11"/>
      <c r="TOZ414" s="12"/>
      <c r="TPA414" s="12"/>
      <c r="TPB414" s="12"/>
      <c r="TPC414" s="11"/>
      <c r="TPD414" s="12"/>
      <c r="TPE414" s="162"/>
      <c r="TPF414" s="37"/>
      <c r="TPG414" s="37"/>
      <c r="TPH414" s="37"/>
      <c r="TPI414" s="37"/>
      <c r="TPJ414" s="37"/>
      <c r="TPK414" s="28"/>
      <c r="TPL414" s="11"/>
      <c r="TPM414" s="11"/>
      <c r="TPN414" s="37"/>
      <c r="TPO414" s="162"/>
      <c r="TPP414" s="162"/>
      <c r="TPQ414" s="37"/>
      <c r="TPR414" s="12"/>
      <c r="TPS414" s="37"/>
      <c r="TPT414" s="37"/>
      <c r="TPU414" s="11"/>
      <c r="TPV414" s="24"/>
      <c r="TPW414" s="28"/>
      <c r="TPX414" s="11"/>
      <c r="TPY414" s="12"/>
      <c r="TPZ414" s="27"/>
      <c r="TQA414" s="37"/>
      <c r="TQB414" s="37"/>
      <c r="TQC414" s="14"/>
      <c r="TQD414" s="14"/>
      <c r="TQE414" s="11"/>
      <c r="TQF414" s="12"/>
      <c r="TQG414" s="12"/>
      <c r="TQH414" s="12"/>
      <c r="TQI414" s="11"/>
      <c r="TQJ414" s="12"/>
      <c r="TQK414" s="162"/>
      <c r="TQL414" s="37"/>
      <c r="TQM414" s="37"/>
      <c r="TQN414" s="37"/>
      <c r="TQO414" s="37"/>
      <c r="TQP414" s="37"/>
      <c r="TQQ414" s="28"/>
      <c r="TQR414" s="11"/>
      <c r="TQS414" s="11"/>
      <c r="TQT414" s="37"/>
      <c r="TQU414" s="162"/>
      <c r="TQV414" s="162"/>
      <c r="TQW414" s="37"/>
      <c r="TQX414" s="12"/>
      <c r="TQY414" s="37"/>
      <c r="TQZ414" s="37"/>
      <c r="TRA414" s="11"/>
      <c r="TRB414" s="24"/>
      <c r="TRC414" s="28"/>
      <c r="TRD414" s="11"/>
      <c r="TRE414" s="12"/>
      <c r="TRF414" s="27"/>
      <c r="TRG414" s="37"/>
      <c r="TRH414" s="37"/>
      <c r="TRI414" s="14"/>
      <c r="TRJ414" s="14"/>
      <c r="TRK414" s="11"/>
      <c r="TRL414" s="12"/>
      <c r="TRM414" s="12"/>
      <c r="TRN414" s="12"/>
      <c r="TRO414" s="11"/>
      <c r="TRP414" s="12"/>
      <c r="TRQ414" s="162"/>
      <c r="TRR414" s="37"/>
      <c r="TRS414" s="37"/>
      <c r="TRT414" s="37"/>
      <c r="TRU414" s="37"/>
      <c r="TRV414" s="37"/>
      <c r="TRW414" s="28"/>
      <c r="TRX414" s="11"/>
      <c r="TRY414" s="11"/>
      <c r="TRZ414" s="37"/>
      <c r="TSA414" s="162"/>
      <c r="TSB414" s="162"/>
      <c r="TSC414" s="37"/>
      <c r="TSD414" s="12"/>
      <c r="TSE414" s="37"/>
      <c r="TSF414" s="37"/>
      <c r="TSG414" s="11"/>
      <c r="TSH414" s="24"/>
      <c r="TSI414" s="28"/>
      <c r="TSJ414" s="11"/>
      <c r="TSK414" s="12"/>
      <c r="TSL414" s="27"/>
      <c r="TSM414" s="37"/>
      <c r="TSN414" s="37"/>
      <c r="TSO414" s="14"/>
      <c r="TSP414" s="14"/>
      <c r="TSQ414" s="11"/>
      <c r="TSR414" s="12"/>
      <c r="TSS414" s="12"/>
      <c r="TST414" s="12"/>
      <c r="TSU414" s="11"/>
      <c r="TSV414" s="12"/>
      <c r="TSW414" s="162"/>
      <c r="TSX414" s="37"/>
      <c r="TSY414" s="37"/>
      <c r="TSZ414" s="37"/>
      <c r="TTA414" s="37"/>
      <c r="TTB414" s="37"/>
      <c r="TTC414" s="28"/>
      <c r="TTD414" s="11"/>
      <c r="TTE414" s="11"/>
      <c r="TTF414" s="37"/>
      <c r="TTG414" s="162"/>
      <c r="TTH414" s="162"/>
      <c r="TTI414" s="37"/>
      <c r="TTJ414" s="12"/>
      <c r="TTK414" s="37"/>
      <c r="TTL414" s="37"/>
      <c r="TTM414" s="11"/>
      <c r="TTN414" s="24"/>
      <c r="TTO414" s="28"/>
      <c r="TTP414" s="11"/>
      <c r="TTQ414" s="12"/>
      <c r="TTR414" s="27"/>
      <c r="TTS414" s="37"/>
      <c r="TTT414" s="37"/>
      <c r="TTU414" s="14"/>
      <c r="TTV414" s="14"/>
      <c r="TTW414" s="11"/>
      <c r="TTX414" s="12"/>
      <c r="TTY414" s="12"/>
      <c r="TTZ414" s="12"/>
      <c r="TUA414" s="11"/>
      <c r="TUB414" s="12"/>
      <c r="TUC414" s="162"/>
      <c r="TUD414" s="37"/>
      <c r="TUE414" s="37"/>
      <c r="TUF414" s="37"/>
      <c r="TUG414" s="37"/>
      <c r="TUH414" s="37"/>
      <c r="TUI414" s="28"/>
      <c r="TUJ414" s="11"/>
      <c r="TUK414" s="11"/>
      <c r="TUL414" s="37"/>
      <c r="TUM414" s="162"/>
      <c r="TUN414" s="162"/>
      <c r="TUO414" s="37"/>
      <c r="TUP414" s="12"/>
      <c r="TUQ414" s="37"/>
      <c r="TUR414" s="37"/>
      <c r="TUS414" s="11"/>
      <c r="TUT414" s="24"/>
      <c r="TUU414" s="28"/>
      <c r="TUV414" s="11"/>
      <c r="TUW414" s="12"/>
      <c r="TUX414" s="27"/>
      <c r="TUY414" s="37"/>
      <c r="TUZ414" s="37"/>
      <c r="TVA414" s="14"/>
      <c r="TVB414" s="14"/>
      <c r="TVC414" s="11"/>
      <c r="TVD414" s="12"/>
      <c r="TVE414" s="12"/>
      <c r="TVF414" s="12"/>
      <c r="TVG414" s="11"/>
      <c r="TVH414" s="12"/>
      <c r="TVI414" s="162"/>
      <c r="TVJ414" s="37"/>
      <c r="TVK414" s="37"/>
      <c r="TVL414" s="37"/>
      <c r="TVM414" s="37"/>
      <c r="TVN414" s="37"/>
      <c r="TVO414" s="28"/>
      <c r="TVP414" s="11"/>
      <c r="TVQ414" s="11"/>
      <c r="TVR414" s="37"/>
      <c r="TVS414" s="162"/>
      <c r="TVT414" s="162"/>
      <c r="TVU414" s="37"/>
      <c r="TVV414" s="12"/>
      <c r="TVW414" s="37"/>
      <c r="TVX414" s="37"/>
      <c r="TVY414" s="11"/>
      <c r="TVZ414" s="24"/>
      <c r="TWA414" s="28"/>
      <c r="TWB414" s="11"/>
      <c r="TWC414" s="12"/>
      <c r="TWD414" s="27"/>
      <c r="TWE414" s="37"/>
      <c r="TWF414" s="37"/>
      <c r="TWG414" s="14"/>
      <c r="TWH414" s="14"/>
      <c r="TWI414" s="11"/>
      <c r="TWJ414" s="12"/>
      <c r="TWK414" s="12"/>
      <c r="TWL414" s="12"/>
      <c r="TWM414" s="11"/>
      <c r="TWN414" s="12"/>
      <c r="TWO414" s="162"/>
      <c r="TWP414" s="37"/>
      <c r="TWQ414" s="37"/>
      <c r="TWR414" s="37"/>
      <c r="TWS414" s="37"/>
      <c r="TWT414" s="37"/>
      <c r="TWU414" s="28"/>
      <c r="TWV414" s="11"/>
      <c r="TWW414" s="11"/>
      <c r="TWX414" s="37"/>
      <c r="TWY414" s="162"/>
      <c r="TWZ414" s="162"/>
      <c r="TXA414" s="37"/>
      <c r="TXB414" s="12"/>
      <c r="TXC414" s="37"/>
      <c r="TXD414" s="37"/>
      <c r="TXE414" s="11"/>
      <c r="TXF414" s="24"/>
      <c r="TXG414" s="28"/>
      <c r="TXH414" s="11"/>
      <c r="TXI414" s="12"/>
      <c r="TXJ414" s="27"/>
      <c r="TXK414" s="37"/>
      <c r="TXL414" s="37"/>
      <c r="TXM414" s="14"/>
      <c r="TXN414" s="14"/>
      <c r="TXO414" s="11"/>
      <c r="TXP414" s="12"/>
      <c r="TXQ414" s="12"/>
      <c r="TXR414" s="12"/>
      <c r="TXS414" s="11"/>
      <c r="TXT414" s="12"/>
      <c r="TXU414" s="162"/>
      <c r="TXV414" s="37"/>
      <c r="TXW414" s="37"/>
      <c r="TXX414" s="37"/>
      <c r="TXY414" s="37"/>
      <c r="TXZ414" s="37"/>
      <c r="TYA414" s="28"/>
      <c r="TYB414" s="11"/>
      <c r="TYC414" s="11"/>
      <c r="TYD414" s="37"/>
      <c r="TYE414" s="162"/>
      <c r="TYF414" s="162"/>
      <c r="TYG414" s="37"/>
      <c r="TYH414" s="12"/>
      <c r="TYI414" s="37"/>
      <c r="TYJ414" s="37"/>
      <c r="TYK414" s="11"/>
      <c r="TYL414" s="24"/>
      <c r="TYM414" s="28"/>
      <c r="TYN414" s="11"/>
      <c r="TYO414" s="12"/>
      <c r="TYP414" s="27"/>
      <c r="TYQ414" s="37"/>
      <c r="TYR414" s="37"/>
      <c r="TYS414" s="14"/>
      <c r="TYT414" s="14"/>
      <c r="TYU414" s="11"/>
      <c r="TYV414" s="12"/>
      <c r="TYW414" s="12"/>
      <c r="TYX414" s="12"/>
      <c r="TYY414" s="11"/>
      <c r="TYZ414" s="12"/>
      <c r="TZA414" s="162"/>
      <c r="TZB414" s="37"/>
      <c r="TZC414" s="37"/>
      <c r="TZD414" s="37"/>
      <c r="TZE414" s="37"/>
      <c r="TZF414" s="37"/>
      <c r="TZG414" s="28"/>
      <c r="TZH414" s="11"/>
      <c r="TZI414" s="11"/>
      <c r="TZJ414" s="37"/>
      <c r="TZK414" s="162"/>
      <c r="TZL414" s="162"/>
      <c r="TZM414" s="37"/>
      <c r="TZN414" s="12"/>
      <c r="TZO414" s="37"/>
      <c r="TZP414" s="37"/>
      <c r="TZQ414" s="11"/>
      <c r="TZR414" s="24"/>
      <c r="TZS414" s="28"/>
      <c r="TZT414" s="11"/>
      <c r="TZU414" s="12"/>
      <c r="TZV414" s="27"/>
      <c r="TZW414" s="37"/>
      <c r="TZX414" s="37"/>
      <c r="TZY414" s="14"/>
      <c r="TZZ414" s="14"/>
      <c r="UAA414" s="11"/>
      <c r="UAB414" s="12"/>
      <c r="UAC414" s="12"/>
      <c r="UAD414" s="12"/>
      <c r="UAE414" s="11"/>
      <c r="UAF414" s="12"/>
      <c r="UAG414" s="162"/>
      <c r="UAH414" s="37"/>
      <c r="UAI414" s="37"/>
      <c r="UAJ414" s="37"/>
      <c r="UAK414" s="37"/>
      <c r="UAL414" s="37"/>
      <c r="UAM414" s="28"/>
      <c r="UAN414" s="11"/>
      <c r="UAO414" s="11"/>
      <c r="UAP414" s="37"/>
      <c r="UAQ414" s="162"/>
      <c r="UAR414" s="162"/>
      <c r="UAS414" s="37"/>
      <c r="UAT414" s="12"/>
      <c r="UAU414" s="37"/>
      <c r="UAV414" s="37"/>
      <c r="UAW414" s="11"/>
      <c r="UAX414" s="24"/>
      <c r="UAY414" s="28"/>
      <c r="UAZ414" s="11"/>
      <c r="UBA414" s="12"/>
      <c r="UBB414" s="27"/>
      <c r="UBC414" s="37"/>
      <c r="UBD414" s="37"/>
      <c r="UBE414" s="14"/>
      <c r="UBF414" s="14"/>
      <c r="UBG414" s="11"/>
      <c r="UBH414" s="12"/>
      <c r="UBI414" s="12"/>
      <c r="UBJ414" s="12"/>
      <c r="UBK414" s="11"/>
      <c r="UBL414" s="12"/>
      <c r="UBM414" s="162"/>
      <c r="UBN414" s="37"/>
      <c r="UBO414" s="37"/>
      <c r="UBP414" s="37"/>
      <c r="UBQ414" s="37"/>
      <c r="UBR414" s="37"/>
      <c r="UBS414" s="28"/>
      <c r="UBT414" s="11"/>
      <c r="UBU414" s="11"/>
      <c r="UBV414" s="37"/>
      <c r="UBW414" s="162"/>
      <c r="UBX414" s="162"/>
      <c r="UBY414" s="37"/>
      <c r="UBZ414" s="12"/>
      <c r="UCA414" s="37"/>
      <c r="UCB414" s="37"/>
      <c r="UCC414" s="11"/>
      <c r="UCD414" s="24"/>
      <c r="UCE414" s="28"/>
      <c r="UCF414" s="11"/>
      <c r="UCG414" s="12"/>
      <c r="UCH414" s="27"/>
      <c r="UCI414" s="37"/>
      <c r="UCJ414" s="37"/>
      <c r="UCK414" s="14"/>
      <c r="UCL414" s="14"/>
      <c r="UCM414" s="11"/>
      <c r="UCN414" s="12"/>
      <c r="UCO414" s="12"/>
      <c r="UCP414" s="12"/>
      <c r="UCQ414" s="11"/>
      <c r="UCR414" s="12"/>
      <c r="UCS414" s="162"/>
      <c r="UCT414" s="37"/>
      <c r="UCU414" s="37"/>
      <c r="UCV414" s="37"/>
      <c r="UCW414" s="37"/>
      <c r="UCX414" s="37"/>
      <c r="UCY414" s="28"/>
      <c r="UCZ414" s="11"/>
      <c r="UDA414" s="11"/>
      <c r="UDB414" s="37"/>
      <c r="UDC414" s="162"/>
      <c r="UDD414" s="162"/>
      <c r="UDE414" s="37"/>
      <c r="UDF414" s="12"/>
      <c r="UDG414" s="37"/>
      <c r="UDH414" s="37"/>
      <c r="UDI414" s="11"/>
      <c r="UDJ414" s="24"/>
      <c r="UDK414" s="28"/>
      <c r="UDL414" s="11"/>
      <c r="UDM414" s="12"/>
      <c r="UDN414" s="27"/>
      <c r="UDO414" s="37"/>
      <c r="UDP414" s="37"/>
      <c r="UDQ414" s="14"/>
      <c r="UDR414" s="14"/>
      <c r="UDS414" s="11"/>
      <c r="UDT414" s="12"/>
      <c r="UDU414" s="12"/>
      <c r="UDV414" s="12"/>
      <c r="UDW414" s="11"/>
      <c r="UDX414" s="12"/>
      <c r="UDY414" s="162"/>
      <c r="UDZ414" s="37"/>
      <c r="UEA414" s="37"/>
      <c r="UEB414" s="37"/>
      <c r="UEC414" s="37"/>
      <c r="UED414" s="37"/>
      <c r="UEE414" s="28"/>
      <c r="UEF414" s="11"/>
      <c r="UEG414" s="11"/>
      <c r="UEH414" s="37"/>
      <c r="UEI414" s="162"/>
      <c r="UEJ414" s="162"/>
      <c r="UEK414" s="37"/>
      <c r="UEL414" s="12"/>
      <c r="UEM414" s="37"/>
      <c r="UEN414" s="37"/>
      <c r="UEO414" s="11"/>
      <c r="UEP414" s="24"/>
      <c r="UEQ414" s="28"/>
      <c r="UER414" s="11"/>
      <c r="UES414" s="12"/>
      <c r="UET414" s="27"/>
      <c r="UEU414" s="37"/>
      <c r="UEV414" s="37"/>
      <c r="UEW414" s="14"/>
      <c r="UEX414" s="14"/>
      <c r="UEY414" s="11"/>
      <c r="UEZ414" s="12"/>
      <c r="UFA414" s="12"/>
      <c r="UFB414" s="12"/>
      <c r="UFC414" s="11"/>
      <c r="UFD414" s="12"/>
      <c r="UFE414" s="162"/>
      <c r="UFF414" s="37"/>
      <c r="UFG414" s="37"/>
      <c r="UFH414" s="37"/>
      <c r="UFI414" s="37"/>
      <c r="UFJ414" s="37"/>
      <c r="UFK414" s="28"/>
      <c r="UFL414" s="11"/>
      <c r="UFM414" s="11"/>
      <c r="UFN414" s="37"/>
      <c r="UFO414" s="162"/>
      <c r="UFP414" s="162"/>
      <c r="UFQ414" s="37"/>
      <c r="UFR414" s="12"/>
      <c r="UFS414" s="37"/>
      <c r="UFT414" s="37"/>
      <c r="UFU414" s="11"/>
      <c r="UFV414" s="24"/>
      <c r="UFW414" s="28"/>
      <c r="UFX414" s="11"/>
      <c r="UFY414" s="12"/>
      <c r="UFZ414" s="27"/>
      <c r="UGA414" s="37"/>
      <c r="UGB414" s="37"/>
      <c r="UGC414" s="14"/>
      <c r="UGD414" s="14"/>
      <c r="UGE414" s="11"/>
      <c r="UGF414" s="12"/>
      <c r="UGG414" s="12"/>
      <c r="UGH414" s="12"/>
      <c r="UGI414" s="11"/>
      <c r="UGJ414" s="12"/>
      <c r="UGK414" s="162"/>
      <c r="UGL414" s="37"/>
      <c r="UGM414" s="37"/>
      <c r="UGN414" s="37"/>
      <c r="UGO414" s="37"/>
      <c r="UGP414" s="37"/>
      <c r="UGQ414" s="28"/>
      <c r="UGR414" s="11"/>
      <c r="UGS414" s="11"/>
      <c r="UGT414" s="37"/>
      <c r="UGU414" s="162"/>
      <c r="UGV414" s="162"/>
      <c r="UGW414" s="37"/>
      <c r="UGX414" s="12"/>
      <c r="UGY414" s="37"/>
      <c r="UGZ414" s="37"/>
      <c r="UHA414" s="11"/>
      <c r="UHB414" s="24"/>
      <c r="UHC414" s="28"/>
      <c r="UHD414" s="11"/>
      <c r="UHE414" s="12"/>
      <c r="UHF414" s="27"/>
      <c r="UHG414" s="37"/>
      <c r="UHH414" s="37"/>
      <c r="UHI414" s="14"/>
      <c r="UHJ414" s="14"/>
      <c r="UHK414" s="11"/>
      <c r="UHL414" s="12"/>
      <c r="UHM414" s="12"/>
      <c r="UHN414" s="12"/>
      <c r="UHO414" s="11"/>
      <c r="UHP414" s="12"/>
      <c r="UHQ414" s="162"/>
      <c r="UHR414" s="37"/>
      <c r="UHS414" s="37"/>
      <c r="UHT414" s="37"/>
      <c r="UHU414" s="37"/>
      <c r="UHV414" s="37"/>
      <c r="UHW414" s="28"/>
      <c r="UHX414" s="11"/>
      <c r="UHY414" s="11"/>
      <c r="UHZ414" s="37"/>
      <c r="UIA414" s="162"/>
      <c r="UIB414" s="162"/>
      <c r="UIC414" s="37"/>
      <c r="UID414" s="12"/>
      <c r="UIE414" s="37"/>
      <c r="UIF414" s="37"/>
      <c r="UIG414" s="11"/>
      <c r="UIH414" s="24"/>
      <c r="UII414" s="28"/>
      <c r="UIJ414" s="11"/>
      <c r="UIK414" s="12"/>
      <c r="UIL414" s="27"/>
      <c r="UIM414" s="37"/>
      <c r="UIN414" s="37"/>
      <c r="UIO414" s="14"/>
      <c r="UIP414" s="14"/>
      <c r="UIQ414" s="11"/>
      <c r="UIR414" s="12"/>
      <c r="UIS414" s="12"/>
      <c r="UIT414" s="12"/>
      <c r="UIU414" s="11"/>
      <c r="UIV414" s="12"/>
      <c r="UIW414" s="162"/>
      <c r="UIX414" s="37"/>
      <c r="UIY414" s="37"/>
      <c r="UIZ414" s="37"/>
      <c r="UJA414" s="37"/>
      <c r="UJB414" s="37"/>
      <c r="UJC414" s="28"/>
      <c r="UJD414" s="11"/>
      <c r="UJE414" s="11"/>
      <c r="UJF414" s="37"/>
      <c r="UJG414" s="162"/>
      <c r="UJH414" s="162"/>
      <c r="UJI414" s="37"/>
      <c r="UJJ414" s="12"/>
      <c r="UJK414" s="37"/>
      <c r="UJL414" s="37"/>
      <c r="UJM414" s="11"/>
      <c r="UJN414" s="24"/>
      <c r="UJO414" s="28"/>
      <c r="UJP414" s="11"/>
      <c r="UJQ414" s="12"/>
      <c r="UJR414" s="27"/>
      <c r="UJS414" s="37"/>
      <c r="UJT414" s="37"/>
      <c r="UJU414" s="14"/>
      <c r="UJV414" s="14"/>
      <c r="UJW414" s="11"/>
      <c r="UJX414" s="12"/>
      <c r="UJY414" s="12"/>
      <c r="UJZ414" s="12"/>
      <c r="UKA414" s="11"/>
      <c r="UKB414" s="12"/>
      <c r="UKC414" s="162"/>
      <c r="UKD414" s="37"/>
      <c r="UKE414" s="37"/>
      <c r="UKF414" s="37"/>
      <c r="UKG414" s="37"/>
      <c r="UKH414" s="37"/>
      <c r="UKI414" s="28"/>
      <c r="UKJ414" s="11"/>
      <c r="UKK414" s="11"/>
      <c r="UKL414" s="37"/>
      <c r="UKM414" s="162"/>
      <c r="UKN414" s="162"/>
      <c r="UKO414" s="37"/>
      <c r="UKP414" s="12"/>
      <c r="UKQ414" s="37"/>
      <c r="UKR414" s="37"/>
      <c r="UKS414" s="11"/>
      <c r="UKT414" s="24"/>
      <c r="UKU414" s="28"/>
      <c r="UKV414" s="11"/>
      <c r="UKW414" s="12"/>
      <c r="UKX414" s="27"/>
      <c r="UKY414" s="37"/>
      <c r="UKZ414" s="37"/>
      <c r="ULA414" s="14"/>
      <c r="ULB414" s="14"/>
      <c r="ULC414" s="11"/>
      <c r="ULD414" s="12"/>
      <c r="ULE414" s="12"/>
      <c r="ULF414" s="12"/>
      <c r="ULG414" s="11"/>
      <c r="ULH414" s="12"/>
      <c r="ULI414" s="162"/>
      <c r="ULJ414" s="37"/>
      <c r="ULK414" s="37"/>
      <c r="ULL414" s="37"/>
      <c r="ULM414" s="37"/>
      <c r="ULN414" s="37"/>
      <c r="ULO414" s="28"/>
      <c r="ULP414" s="11"/>
      <c r="ULQ414" s="11"/>
      <c r="ULR414" s="37"/>
      <c r="ULS414" s="162"/>
      <c r="ULT414" s="162"/>
      <c r="ULU414" s="37"/>
      <c r="ULV414" s="12"/>
      <c r="ULW414" s="37"/>
      <c r="ULX414" s="37"/>
      <c r="ULY414" s="11"/>
      <c r="ULZ414" s="24"/>
      <c r="UMA414" s="28"/>
      <c r="UMB414" s="11"/>
      <c r="UMC414" s="12"/>
      <c r="UMD414" s="27"/>
      <c r="UME414" s="37"/>
      <c r="UMF414" s="37"/>
      <c r="UMG414" s="14"/>
      <c r="UMH414" s="14"/>
      <c r="UMI414" s="11"/>
      <c r="UMJ414" s="12"/>
      <c r="UMK414" s="12"/>
      <c r="UML414" s="12"/>
      <c r="UMM414" s="11"/>
      <c r="UMN414" s="12"/>
      <c r="UMO414" s="162"/>
      <c r="UMP414" s="37"/>
      <c r="UMQ414" s="37"/>
      <c r="UMR414" s="37"/>
      <c r="UMS414" s="37"/>
      <c r="UMT414" s="37"/>
      <c r="UMU414" s="28"/>
      <c r="UMV414" s="11"/>
      <c r="UMW414" s="11"/>
      <c r="UMX414" s="37"/>
      <c r="UMY414" s="162"/>
      <c r="UMZ414" s="162"/>
      <c r="UNA414" s="37"/>
      <c r="UNB414" s="12"/>
      <c r="UNC414" s="37"/>
      <c r="UND414" s="37"/>
      <c r="UNE414" s="11"/>
      <c r="UNF414" s="24"/>
      <c r="UNG414" s="28"/>
      <c r="UNH414" s="11"/>
      <c r="UNI414" s="12"/>
      <c r="UNJ414" s="27"/>
      <c r="UNK414" s="37"/>
      <c r="UNL414" s="37"/>
      <c r="UNM414" s="14"/>
      <c r="UNN414" s="14"/>
      <c r="UNO414" s="11"/>
      <c r="UNP414" s="12"/>
      <c r="UNQ414" s="12"/>
      <c r="UNR414" s="12"/>
      <c r="UNS414" s="11"/>
      <c r="UNT414" s="12"/>
      <c r="UNU414" s="162"/>
      <c r="UNV414" s="37"/>
      <c r="UNW414" s="37"/>
      <c r="UNX414" s="37"/>
      <c r="UNY414" s="37"/>
      <c r="UNZ414" s="37"/>
      <c r="UOA414" s="28"/>
      <c r="UOB414" s="11"/>
      <c r="UOC414" s="11"/>
      <c r="UOD414" s="37"/>
      <c r="UOE414" s="162"/>
      <c r="UOF414" s="162"/>
      <c r="UOG414" s="37"/>
      <c r="UOH414" s="12"/>
      <c r="UOI414" s="37"/>
      <c r="UOJ414" s="37"/>
      <c r="UOK414" s="11"/>
      <c r="UOL414" s="24"/>
      <c r="UOM414" s="28"/>
      <c r="UON414" s="11"/>
      <c r="UOO414" s="12"/>
      <c r="UOP414" s="27"/>
      <c r="UOQ414" s="37"/>
      <c r="UOR414" s="37"/>
      <c r="UOS414" s="14"/>
      <c r="UOT414" s="14"/>
      <c r="UOU414" s="11"/>
      <c r="UOV414" s="12"/>
      <c r="UOW414" s="12"/>
      <c r="UOX414" s="12"/>
      <c r="UOY414" s="11"/>
      <c r="UOZ414" s="12"/>
      <c r="UPA414" s="162"/>
      <c r="UPB414" s="37"/>
      <c r="UPC414" s="37"/>
      <c r="UPD414" s="37"/>
      <c r="UPE414" s="37"/>
      <c r="UPF414" s="37"/>
      <c r="UPG414" s="28"/>
      <c r="UPH414" s="11"/>
      <c r="UPI414" s="11"/>
      <c r="UPJ414" s="37"/>
      <c r="UPK414" s="162"/>
      <c r="UPL414" s="162"/>
      <c r="UPM414" s="37"/>
      <c r="UPN414" s="12"/>
      <c r="UPO414" s="37"/>
      <c r="UPP414" s="37"/>
      <c r="UPQ414" s="11"/>
      <c r="UPR414" s="24"/>
      <c r="UPS414" s="28"/>
      <c r="UPT414" s="11"/>
      <c r="UPU414" s="12"/>
      <c r="UPV414" s="27"/>
      <c r="UPW414" s="37"/>
      <c r="UPX414" s="37"/>
      <c r="UPY414" s="14"/>
      <c r="UPZ414" s="14"/>
      <c r="UQA414" s="11"/>
      <c r="UQB414" s="12"/>
      <c r="UQC414" s="12"/>
      <c r="UQD414" s="12"/>
      <c r="UQE414" s="11"/>
      <c r="UQF414" s="12"/>
      <c r="UQG414" s="162"/>
      <c r="UQH414" s="37"/>
      <c r="UQI414" s="37"/>
      <c r="UQJ414" s="37"/>
      <c r="UQK414" s="37"/>
      <c r="UQL414" s="37"/>
      <c r="UQM414" s="28"/>
      <c r="UQN414" s="11"/>
      <c r="UQO414" s="11"/>
      <c r="UQP414" s="37"/>
      <c r="UQQ414" s="162"/>
      <c r="UQR414" s="162"/>
      <c r="UQS414" s="37"/>
      <c r="UQT414" s="12"/>
      <c r="UQU414" s="37"/>
      <c r="UQV414" s="37"/>
      <c r="UQW414" s="11"/>
      <c r="UQX414" s="24"/>
      <c r="UQY414" s="28"/>
      <c r="UQZ414" s="11"/>
      <c r="URA414" s="12"/>
      <c r="URB414" s="27"/>
      <c r="URC414" s="37"/>
      <c r="URD414" s="37"/>
      <c r="URE414" s="14"/>
      <c r="URF414" s="14"/>
      <c r="URG414" s="11"/>
      <c r="URH414" s="12"/>
      <c r="URI414" s="12"/>
      <c r="URJ414" s="12"/>
      <c r="URK414" s="11"/>
      <c r="URL414" s="12"/>
      <c r="URM414" s="162"/>
      <c r="URN414" s="37"/>
      <c r="URO414" s="37"/>
      <c r="URP414" s="37"/>
      <c r="URQ414" s="37"/>
      <c r="URR414" s="37"/>
      <c r="URS414" s="28"/>
      <c r="URT414" s="11"/>
      <c r="URU414" s="11"/>
      <c r="URV414" s="37"/>
      <c r="URW414" s="162"/>
      <c r="URX414" s="162"/>
      <c r="URY414" s="37"/>
      <c r="URZ414" s="12"/>
      <c r="USA414" s="37"/>
      <c r="USB414" s="37"/>
      <c r="USC414" s="11"/>
      <c r="USD414" s="24"/>
      <c r="USE414" s="28"/>
      <c r="USF414" s="11"/>
      <c r="USG414" s="12"/>
      <c r="USH414" s="27"/>
      <c r="USI414" s="37"/>
      <c r="USJ414" s="37"/>
      <c r="USK414" s="14"/>
      <c r="USL414" s="14"/>
      <c r="USM414" s="11"/>
      <c r="USN414" s="12"/>
      <c r="USO414" s="12"/>
      <c r="USP414" s="12"/>
      <c r="USQ414" s="11"/>
      <c r="USR414" s="12"/>
      <c r="USS414" s="162"/>
      <c r="UST414" s="37"/>
      <c r="USU414" s="37"/>
      <c r="USV414" s="37"/>
      <c r="USW414" s="37"/>
      <c r="USX414" s="37"/>
      <c r="USY414" s="28"/>
      <c r="USZ414" s="11"/>
      <c r="UTA414" s="11"/>
      <c r="UTB414" s="37"/>
      <c r="UTC414" s="162"/>
      <c r="UTD414" s="162"/>
      <c r="UTE414" s="37"/>
      <c r="UTF414" s="12"/>
      <c r="UTG414" s="37"/>
      <c r="UTH414" s="37"/>
      <c r="UTI414" s="11"/>
      <c r="UTJ414" s="24"/>
      <c r="UTK414" s="28"/>
      <c r="UTL414" s="11"/>
      <c r="UTM414" s="12"/>
      <c r="UTN414" s="27"/>
      <c r="UTO414" s="37"/>
      <c r="UTP414" s="37"/>
      <c r="UTQ414" s="14"/>
      <c r="UTR414" s="14"/>
      <c r="UTS414" s="11"/>
      <c r="UTT414" s="12"/>
      <c r="UTU414" s="12"/>
      <c r="UTV414" s="12"/>
      <c r="UTW414" s="11"/>
      <c r="UTX414" s="12"/>
      <c r="UTY414" s="162"/>
      <c r="UTZ414" s="37"/>
      <c r="UUA414" s="37"/>
      <c r="UUB414" s="37"/>
      <c r="UUC414" s="37"/>
      <c r="UUD414" s="37"/>
      <c r="UUE414" s="28"/>
      <c r="UUF414" s="11"/>
      <c r="UUG414" s="11"/>
      <c r="UUH414" s="37"/>
      <c r="UUI414" s="162"/>
      <c r="UUJ414" s="162"/>
      <c r="UUK414" s="37"/>
      <c r="UUL414" s="12"/>
      <c r="UUM414" s="37"/>
      <c r="UUN414" s="37"/>
      <c r="UUO414" s="11"/>
      <c r="UUP414" s="24"/>
      <c r="UUQ414" s="28"/>
      <c r="UUR414" s="11"/>
      <c r="UUS414" s="12"/>
      <c r="UUT414" s="27"/>
      <c r="UUU414" s="37"/>
      <c r="UUV414" s="37"/>
      <c r="UUW414" s="14"/>
      <c r="UUX414" s="14"/>
      <c r="UUY414" s="11"/>
      <c r="UUZ414" s="12"/>
      <c r="UVA414" s="12"/>
      <c r="UVB414" s="12"/>
      <c r="UVC414" s="11"/>
      <c r="UVD414" s="12"/>
      <c r="UVE414" s="162"/>
      <c r="UVF414" s="37"/>
      <c r="UVG414" s="37"/>
      <c r="UVH414" s="37"/>
      <c r="UVI414" s="37"/>
      <c r="UVJ414" s="37"/>
      <c r="UVK414" s="28"/>
      <c r="UVL414" s="11"/>
      <c r="UVM414" s="11"/>
      <c r="UVN414" s="37"/>
      <c r="UVO414" s="162"/>
      <c r="UVP414" s="162"/>
      <c r="UVQ414" s="37"/>
      <c r="UVR414" s="12"/>
      <c r="UVS414" s="37"/>
      <c r="UVT414" s="37"/>
      <c r="UVU414" s="11"/>
      <c r="UVV414" s="24"/>
      <c r="UVW414" s="28"/>
      <c r="UVX414" s="11"/>
      <c r="UVY414" s="12"/>
      <c r="UVZ414" s="27"/>
      <c r="UWA414" s="37"/>
      <c r="UWB414" s="37"/>
      <c r="UWC414" s="14"/>
      <c r="UWD414" s="14"/>
      <c r="UWE414" s="11"/>
      <c r="UWF414" s="12"/>
      <c r="UWG414" s="12"/>
      <c r="UWH414" s="12"/>
      <c r="UWI414" s="11"/>
      <c r="UWJ414" s="12"/>
      <c r="UWK414" s="162"/>
      <c r="UWL414" s="37"/>
      <c r="UWM414" s="37"/>
      <c r="UWN414" s="37"/>
      <c r="UWO414" s="37"/>
      <c r="UWP414" s="37"/>
      <c r="UWQ414" s="28"/>
      <c r="UWR414" s="11"/>
      <c r="UWS414" s="11"/>
      <c r="UWT414" s="37"/>
      <c r="UWU414" s="162"/>
      <c r="UWV414" s="162"/>
      <c r="UWW414" s="37"/>
      <c r="UWX414" s="12"/>
      <c r="UWY414" s="37"/>
      <c r="UWZ414" s="37"/>
      <c r="UXA414" s="11"/>
      <c r="UXB414" s="24"/>
      <c r="UXC414" s="28"/>
      <c r="UXD414" s="11"/>
      <c r="UXE414" s="12"/>
      <c r="UXF414" s="27"/>
      <c r="UXG414" s="37"/>
      <c r="UXH414" s="37"/>
      <c r="UXI414" s="14"/>
      <c r="UXJ414" s="14"/>
      <c r="UXK414" s="11"/>
      <c r="UXL414" s="12"/>
      <c r="UXM414" s="12"/>
      <c r="UXN414" s="12"/>
      <c r="UXO414" s="11"/>
      <c r="UXP414" s="12"/>
      <c r="UXQ414" s="162"/>
      <c r="UXR414" s="37"/>
      <c r="UXS414" s="37"/>
      <c r="UXT414" s="37"/>
      <c r="UXU414" s="37"/>
      <c r="UXV414" s="37"/>
      <c r="UXW414" s="28"/>
      <c r="UXX414" s="11"/>
      <c r="UXY414" s="11"/>
      <c r="UXZ414" s="37"/>
      <c r="UYA414" s="162"/>
      <c r="UYB414" s="162"/>
      <c r="UYC414" s="37"/>
      <c r="UYD414" s="12"/>
      <c r="UYE414" s="37"/>
      <c r="UYF414" s="37"/>
      <c r="UYG414" s="11"/>
      <c r="UYH414" s="24"/>
      <c r="UYI414" s="28"/>
      <c r="UYJ414" s="11"/>
      <c r="UYK414" s="12"/>
      <c r="UYL414" s="27"/>
      <c r="UYM414" s="37"/>
      <c r="UYN414" s="37"/>
      <c r="UYO414" s="14"/>
      <c r="UYP414" s="14"/>
      <c r="UYQ414" s="11"/>
      <c r="UYR414" s="12"/>
      <c r="UYS414" s="12"/>
      <c r="UYT414" s="12"/>
      <c r="UYU414" s="11"/>
      <c r="UYV414" s="12"/>
      <c r="UYW414" s="162"/>
      <c r="UYX414" s="37"/>
      <c r="UYY414" s="37"/>
      <c r="UYZ414" s="37"/>
      <c r="UZA414" s="37"/>
      <c r="UZB414" s="37"/>
      <c r="UZC414" s="28"/>
      <c r="UZD414" s="11"/>
      <c r="UZE414" s="11"/>
      <c r="UZF414" s="37"/>
      <c r="UZG414" s="162"/>
      <c r="UZH414" s="162"/>
      <c r="UZI414" s="37"/>
      <c r="UZJ414" s="12"/>
      <c r="UZK414" s="37"/>
      <c r="UZL414" s="37"/>
      <c r="UZM414" s="11"/>
      <c r="UZN414" s="24"/>
      <c r="UZO414" s="28"/>
      <c r="UZP414" s="11"/>
      <c r="UZQ414" s="12"/>
      <c r="UZR414" s="27"/>
      <c r="UZS414" s="37"/>
      <c r="UZT414" s="37"/>
      <c r="UZU414" s="14"/>
      <c r="UZV414" s="14"/>
      <c r="UZW414" s="11"/>
      <c r="UZX414" s="12"/>
      <c r="UZY414" s="12"/>
      <c r="UZZ414" s="12"/>
      <c r="VAA414" s="11"/>
      <c r="VAB414" s="12"/>
      <c r="VAC414" s="162"/>
      <c r="VAD414" s="37"/>
      <c r="VAE414" s="37"/>
      <c r="VAF414" s="37"/>
      <c r="VAG414" s="37"/>
      <c r="VAH414" s="37"/>
      <c r="VAI414" s="28"/>
      <c r="VAJ414" s="11"/>
      <c r="VAK414" s="11"/>
      <c r="VAL414" s="37"/>
      <c r="VAM414" s="162"/>
      <c r="VAN414" s="162"/>
      <c r="VAO414" s="37"/>
      <c r="VAP414" s="12"/>
      <c r="VAQ414" s="37"/>
      <c r="VAR414" s="37"/>
      <c r="VAS414" s="11"/>
      <c r="VAT414" s="24"/>
      <c r="VAU414" s="28"/>
      <c r="VAV414" s="11"/>
      <c r="VAW414" s="12"/>
      <c r="VAX414" s="27"/>
      <c r="VAY414" s="37"/>
      <c r="VAZ414" s="37"/>
      <c r="VBA414" s="14"/>
      <c r="VBB414" s="14"/>
      <c r="VBC414" s="11"/>
      <c r="VBD414" s="12"/>
      <c r="VBE414" s="12"/>
      <c r="VBF414" s="12"/>
      <c r="VBG414" s="11"/>
      <c r="VBH414" s="12"/>
      <c r="VBI414" s="162"/>
      <c r="VBJ414" s="37"/>
      <c r="VBK414" s="37"/>
      <c r="VBL414" s="37"/>
      <c r="VBM414" s="37"/>
      <c r="VBN414" s="37"/>
      <c r="VBO414" s="28"/>
      <c r="VBP414" s="11"/>
      <c r="VBQ414" s="11"/>
      <c r="VBR414" s="37"/>
      <c r="VBS414" s="162"/>
      <c r="VBT414" s="162"/>
      <c r="VBU414" s="37"/>
      <c r="VBV414" s="12"/>
      <c r="VBW414" s="37"/>
      <c r="VBX414" s="37"/>
      <c r="VBY414" s="11"/>
      <c r="VBZ414" s="24"/>
      <c r="VCA414" s="28"/>
      <c r="VCB414" s="11"/>
      <c r="VCC414" s="12"/>
      <c r="VCD414" s="27"/>
      <c r="VCE414" s="37"/>
      <c r="VCF414" s="37"/>
      <c r="VCG414" s="14"/>
      <c r="VCH414" s="14"/>
      <c r="VCI414" s="11"/>
      <c r="VCJ414" s="12"/>
      <c r="VCK414" s="12"/>
      <c r="VCL414" s="12"/>
      <c r="VCM414" s="11"/>
      <c r="VCN414" s="12"/>
      <c r="VCO414" s="162"/>
      <c r="VCP414" s="37"/>
      <c r="VCQ414" s="37"/>
      <c r="VCR414" s="37"/>
      <c r="VCS414" s="37"/>
      <c r="VCT414" s="37"/>
      <c r="VCU414" s="28"/>
      <c r="VCV414" s="11"/>
      <c r="VCW414" s="11"/>
      <c r="VCX414" s="37"/>
      <c r="VCY414" s="162"/>
      <c r="VCZ414" s="162"/>
      <c r="VDA414" s="37"/>
      <c r="VDB414" s="12"/>
      <c r="VDC414" s="37"/>
      <c r="VDD414" s="37"/>
      <c r="VDE414" s="11"/>
      <c r="VDF414" s="24"/>
      <c r="VDG414" s="28"/>
      <c r="VDH414" s="11"/>
      <c r="VDI414" s="12"/>
      <c r="VDJ414" s="27"/>
      <c r="VDK414" s="37"/>
      <c r="VDL414" s="37"/>
      <c r="VDM414" s="14"/>
      <c r="VDN414" s="14"/>
      <c r="VDO414" s="11"/>
      <c r="VDP414" s="12"/>
      <c r="VDQ414" s="12"/>
      <c r="VDR414" s="12"/>
      <c r="VDS414" s="11"/>
      <c r="VDT414" s="12"/>
      <c r="VDU414" s="162"/>
      <c r="VDV414" s="37"/>
      <c r="VDW414" s="37"/>
      <c r="VDX414" s="37"/>
      <c r="VDY414" s="37"/>
      <c r="VDZ414" s="37"/>
      <c r="VEA414" s="28"/>
      <c r="VEB414" s="11"/>
      <c r="VEC414" s="11"/>
      <c r="VED414" s="37"/>
      <c r="VEE414" s="162"/>
      <c r="VEF414" s="162"/>
      <c r="VEG414" s="37"/>
      <c r="VEH414" s="12"/>
      <c r="VEI414" s="37"/>
      <c r="VEJ414" s="37"/>
      <c r="VEK414" s="11"/>
      <c r="VEL414" s="24"/>
      <c r="VEM414" s="28"/>
      <c r="VEN414" s="11"/>
      <c r="VEO414" s="12"/>
      <c r="VEP414" s="27"/>
      <c r="VEQ414" s="37"/>
      <c r="VER414" s="37"/>
      <c r="VES414" s="14"/>
      <c r="VET414" s="14"/>
      <c r="VEU414" s="11"/>
      <c r="VEV414" s="12"/>
      <c r="VEW414" s="12"/>
      <c r="VEX414" s="12"/>
      <c r="VEY414" s="11"/>
      <c r="VEZ414" s="12"/>
      <c r="VFA414" s="162"/>
      <c r="VFB414" s="37"/>
      <c r="VFC414" s="37"/>
      <c r="VFD414" s="37"/>
      <c r="VFE414" s="37"/>
      <c r="VFF414" s="37"/>
      <c r="VFG414" s="28"/>
      <c r="VFH414" s="11"/>
      <c r="VFI414" s="11"/>
      <c r="VFJ414" s="37"/>
      <c r="VFK414" s="162"/>
      <c r="VFL414" s="162"/>
      <c r="VFM414" s="37"/>
      <c r="VFN414" s="12"/>
      <c r="VFO414" s="37"/>
      <c r="VFP414" s="37"/>
      <c r="VFQ414" s="11"/>
      <c r="VFR414" s="24"/>
      <c r="VFS414" s="28"/>
      <c r="VFT414" s="11"/>
      <c r="VFU414" s="12"/>
      <c r="VFV414" s="27"/>
      <c r="VFW414" s="37"/>
      <c r="VFX414" s="37"/>
      <c r="VFY414" s="14"/>
      <c r="VFZ414" s="14"/>
      <c r="VGA414" s="11"/>
      <c r="VGB414" s="12"/>
      <c r="VGC414" s="12"/>
      <c r="VGD414" s="12"/>
      <c r="VGE414" s="11"/>
      <c r="VGF414" s="12"/>
      <c r="VGG414" s="162"/>
      <c r="VGH414" s="37"/>
      <c r="VGI414" s="37"/>
      <c r="VGJ414" s="37"/>
      <c r="VGK414" s="37"/>
      <c r="VGL414" s="37"/>
      <c r="VGM414" s="28"/>
      <c r="VGN414" s="11"/>
      <c r="VGO414" s="11"/>
      <c r="VGP414" s="37"/>
      <c r="VGQ414" s="162"/>
      <c r="VGR414" s="162"/>
      <c r="VGS414" s="37"/>
      <c r="VGT414" s="12"/>
      <c r="VGU414" s="37"/>
      <c r="VGV414" s="37"/>
      <c r="VGW414" s="11"/>
      <c r="VGX414" s="24"/>
      <c r="VGY414" s="28"/>
      <c r="VGZ414" s="11"/>
      <c r="VHA414" s="12"/>
      <c r="VHB414" s="27"/>
      <c r="VHC414" s="37"/>
      <c r="VHD414" s="37"/>
      <c r="VHE414" s="14"/>
      <c r="VHF414" s="14"/>
      <c r="VHG414" s="11"/>
      <c r="VHH414" s="12"/>
      <c r="VHI414" s="12"/>
      <c r="VHJ414" s="12"/>
      <c r="VHK414" s="11"/>
      <c r="VHL414" s="12"/>
      <c r="VHM414" s="162"/>
      <c r="VHN414" s="37"/>
      <c r="VHO414" s="37"/>
      <c r="VHP414" s="37"/>
      <c r="VHQ414" s="37"/>
      <c r="VHR414" s="37"/>
      <c r="VHS414" s="28"/>
      <c r="VHT414" s="11"/>
      <c r="VHU414" s="11"/>
      <c r="VHV414" s="37"/>
      <c r="VHW414" s="162"/>
      <c r="VHX414" s="162"/>
      <c r="VHY414" s="37"/>
      <c r="VHZ414" s="12"/>
      <c r="VIA414" s="37"/>
      <c r="VIB414" s="37"/>
      <c r="VIC414" s="11"/>
      <c r="VID414" s="24"/>
      <c r="VIE414" s="28"/>
      <c r="VIF414" s="11"/>
      <c r="VIG414" s="12"/>
      <c r="VIH414" s="27"/>
      <c r="VII414" s="37"/>
      <c r="VIJ414" s="37"/>
      <c r="VIK414" s="14"/>
      <c r="VIL414" s="14"/>
      <c r="VIM414" s="11"/>
      <c r="VIN414" s="12"/>
      <c r="VIO414" s="12"/>
      <c r="VIP414" s="12"/>
      <c r="VIQ414" s="11"/>
      <c r="VIR414" s="12"/>
      <c r="VIS414" s="162"/>
      <c r="VIT414" s="37"/>
      <c r="VIU414" s="37"/>
      <c r="VIV414" s="37"/>
      <c r="VIW414" s="37"/>
      <c r="VIX414" s="37"/>
      <c r="VIY414" s="28"/>
      <c r="VIZ414" s="11"/>
      <c r="VJA414" s="11"/>
      <c r="VJB414" s="37"/>
      <c r="VJC414" s="162"/>
      <c r="VJD414" s="162"/>
      <c r="VJE414" s="37"/>
      <c r="VJF414" s="12"/>
      <c r="VJG414" s="37"/>
      <c r="VJH414" s="37"/>
      <c r="VJI414" s="11"/>
      <c r="VJJ414" s="24"/>
      <c r="VJK414" s="28"/>
      <c r="VJL414" s="11"/>
      <c r="VJM414" s="12"/>
      <c r="VJN414" s="27"/>
      <c r="VJO414" s="37"/>
      <c r="VJP414" s="37"/>
      <c r="VJQ414" s="14"/>
      <c r="VJR414" s="14"/>
      <c r="VJS414" s="11"/>
      <c r="VJT414" s="12"/>
      <c r="VJU414" s="12"/>
      <c r="VJV414" s="12"/>
      <c r="VJW414" s="11"/>
      <c r="VJX414" s="12"/>
      <c r="VJY414" s="162"/>
      <c r="VJZ414" s="37"/>
      <c r="VKA414" s="37"/>
      <c r="VKB414" s="37"/>
      <c r="VKC414" s="37"/>
      <c r="VKD414" s="37"/>
      <c r="VKE414" s="28"/>
      <c r="VKF414" s="11"/>
      <c r="VKG414" s="11"/>
      <c r="VKH414" s="37"/>
      <c r="VKI414" s="162"/>
      <c r="VKJ414" s="162"/>
      <c r="VKK414" s="37"/>
      <c r="VKL414" s="12"/>
      <c r="VKM414" s="37"/>
      <c r="VKN414" s="37"/>
      <c r="VKO414" s="11"/>
      <c r="VKP414" s="24"/>
      <c r="VKQ414" s="28"/>
      <c r="VKR414" s="11"/>
      <c r="VKS414" s="12"/>
      <c r="VKT414" s="27"/>
      <c r="VKU414" s="37"/>
      <c r="VKV414" s="37"/>
      <c r="VKW414" s="14"/>
      <c r="VKX414" s="14"/>
      <c r="VKY414" s="11"/>
      <c r="VKZ414" s="12"/>
      <c r="VLA414" s="12"/>
      <c r="VLB414" s="12"/>
      <c r="VLC414" s="11"/>
      <c r="VLD414" s="12"/>
      <c r="VLE414" s="162"/>
      <c r="VLF414" s="37"/>
      <c r="VLG414" s="37"/>
      <c r="VLH414" s="37"/>
      <c r="VLI414" s="37"/>
      <c r="VLJ414" s="37"/>
      <c r="VLK414" s="28"/>
      <c r="VLL414" s="11"/>
      <c r="VLM414" s="11"/>
      <c r="VLN414" s="37"/>
      <c r="VLO414" s="162"/>
      <c r="VLP414" s="162"/>
      <c r="VLQ414" s="37"/>
      <c r="VLR414" s="12"/>
      <c r="VLS414" s="37"/>
      <c r="VLT414" s="37"/>
      <c r="VLU414" s="11"/>
      <c r="VLV414" s="24"/>
      <c r="VLW414" s="28"/>
      <c r="VLX414" s="11"/>
      <c r="VLY414" s="12"/>
      <c r="VLZ414" s="27"/>
      <c r="VMA414" s="37"/>
      <c r="VMB414" s="37"/>
      <c r="VMC414" s="14"/>
      <c r="VMD414" s="14"/>
      <c r="VME414" s="11"/>
      <c r="VMF414" s="12"/>
      <c r="VMG414" s="12"/>
      <c r="VMH414" s="12"/>
      <c r="VMI414" s="11"/>
      <c r="VMJ414" s="12"/>
      <c r="VMK414" s="162"/>
      <c r="VML414" s="37"/>
      <c r="VMM414" s="37"/>
      <c r="VMN414" s="37"/>
      <c r="VMO414" s="37"/>
      <c r="VMP414" s="37"/>
      <c r="VMQ414" s="28"/>
      <c r="VMR414" s="11"/>
      <c r="VMS414" s="11"/>
      <c r="VMT414" s="37"/>
      <c r="VMU414" s="162"/>
      <c r="VMV414" s="162"/>
      <c r="VMW414" s="37"/>
      <c r="VMX414" s="12"/>
      <c r="VMY414" s="37"/>
      <c r="VMZ414" s="37"/>
      <c r="VNA414" s="11"/>
      <c r="VNB414" s="24"/>
      <c r="VNC414" s="28"/>
      <c r="VND414" s="11"/>
      <c r="VNE414" s="12"/>
      <c r="VNF414" s="27"/>
      <c r="VNG414" s="37"/>
      <c r="VNH414" s="37"/>
      <c r="VNI414" s="14"/>
      <c r="VNJ414" s="14"/>
      <c r="VNK414" s="11"/>
      <c r="VNL414" s="12"/>
      <c r="VNM414" s="12"/>
      <c r="VNN414" s="12"/>
      <c r="VNO414" s="11"/>
      <c r="VNP414" s="12"/>
      <c r="VNQ414" s="162"/>
      <c r="VNR414" s="37"/>
      <c r="VNS414" s="37"/>
      <c r="VNT414" s="37"/>
      <c r="VNU414" s="37"/>
      <c r="VNV414" s="37"/>
      <c r="VNW414" s="28"/>
      <c r="VNX414" s="11"/>
      <c r="VNY414" s="11"/>
      <c r="VNZ414" s="37"/>
      <c r="VOA414" s="162"/>
      <c r="VOB414" s="162"/>
      <c r="VOC414" s="37"/>
      <c r="VOD414" s="12"/>
      <c r="VOE414" s="37"/>
      <c r="VOF414" s="37"/>
      <c r="VOG414" s="11"/>
      <c r="VOH414" s="24"/>
      <c r="VOI414" s="28"/>
      <c r="VOJ414" s="11"/>
      <c r="VOK414" s="12"/>
      <c r="VOL414" s="27"/>
      <c r="VOM414" s="37"/>
      <c r="VON414" s="37"/>
      <c r="VOO414" s="14"/>
      <c r="VOP414" s="14"/>
      <c r="VOQ414" s="11"/>
      <c r="VOR414" s="12"/>
      <c r="VOS414" s="12"/>
      <c r="VOT414" s="12"/>
      <c r="VOU414" s="11"/>
      <c r="VOV414" s="12"/>
      <c r="VOW414" s="162"/>
      <c r="VOX414" s="37"/>
      <c r="VOY414" s="37"/>
      <c r="VOZ414" s="37"/>
      <c r="VPA414" s="37"/>
      <c r="VPB414" s="37"/>
      <c r="VPC414" s="28"/>
      <c r="VPD414" s="11"/>
      <c r="VPE414" s="11"/>
      <c r="VPF414" s="37"/>
      <c r="VPG414" s="162"/>
      <c r="VPH414" s="162"/>
      <c r="VPI414" s="37"/>
      <c r="VPJ414" s="12"/>
      <c r="VPK414" s="37"/>
      <c r="VPL414" s="37"/>
      <c r="VPM414" s="11"/>
      <c r="VPN414" s="24"/>
      <c r="VPO414" s="28"/>
      <c r="VPP414" s="11"/>
      <c r="VPQ414" s="12"/>
      <c r="VPR414" s="27"/>
      <c r="VPS414" s="37"/>
      <c r="VPT414" s="37"/>
      <c r="VPU414" s="14"/>
      <c r="VPV414" s="14"/>
      <c r="VPW414" s="11"/>
      <c r="VPX414" s="12"/>
      <c r="VPY414" s="12"/>
      <c r="VPZ414" s="12"/>
      <c r="VQA414" s="11"/>
      <c r="VQB414" s="12"/>
      <c r="VQC414" s="162"/>
      <c r="VQD414" s="37"/>
      <c r="VQE414" s="37"/>
      <c r="VQF414" s="37"/>
      <c r="VQG414" s="37"/>
      <c r="VQH414" s="37"/>
      <c r="VQI414" s="28"/>
      <c r="VQJ414" s="11"/>
      <c r="VQK414" s="11"/>
      <c r="VQL414" s="37"/>
      <c r="VQM414" s="162"/>
      <c r="VQN414" s="162"/>
      <c r="VQO414" s="37"/>
      <c r="VQP414" s="12"/>
      <c r="VQQ414" s="37"/>
      <c r="VQR414" s="37"/>
      <c r="VQS414" s="11"/>
      <c r="VQT414" s="24"/>
      <c r="VQU414" s="28"/>
      <c r="VQV414" s="11"/>
      <c r="VQW414" s="12"/>
      <c r="VQX414" s="27"/>
      <c r="VQY414" s="37"/>
      <c r="VQZ414" s="37"/>
      <c r="VRA414" s="14"/>
      <c r="VRB414" s="14"/>
      <c r="VRC414" s="11"/>
      <c r="VRD414" s="12"/>
      <c r="VRE414" s="12"/>
      <c r="VRF414" s="12"/>
      <c r="VRG414" s="11"/>
      <c r="VRH414" s="12"/>
      <c r="VRI414" s="162"/>
      <c r="VRJ414" s="37"/>
      <c r="VRK414" s="37"/>
      <c r="VRL414" s="37"/>
      <c r="VRM414" s="37"/>
      <c r="VRN414" s="37"/>
      <c r="VRO414" s="28"/>
      <c r="VRP414" s="11"/>
      <c r="VRQ414" s="11"/>
      <c r="VRR414" s="37"/>
      <c r="VRS414" s="162"/>
      <c r="VRT414" s="162"/>
      <c r="VRU414" s="37"/>
      <c r="VRV414" s="12"/>
      <c r="VRW414" s="37"/>
      <c r="VRX414" s="37"/>
      <c r="VRY414" s="11"/>
      <c r="VRZ414" s="24"/>
      <c r="VSA414" s="28"/>
      <c r="VSB414" s="11"/>
      <c r="VSC414" s="12"/>
      <c r="VSD414" s="27"/>
      <c r="VSE414" s="37"/>
      <c r="VSF414" s="37"/>
      <c r="VSG414" s="14"/>
      <c r="VSH414" s="14"/>
      <c r="VSI414" s="11"/>
      <c r="VSJ414" s="12"/>
      <c r="VSK414" s="12"/>
      <c r="VSL414" s="12"/>
      <c r="VSM414" s="11"/>
      <c r="VSN414" s="12"/>
      <c r="VSO414" s="162"/>
      <c r="VSP414" s="37"/>
      <c r="VSQ414" s="37"/>
      <c r="VSR414" s="37"/>
      <c r="VSS414" s="37"/>
      <c r="VST414" s="37"/>
      <c r="VSU414" s="28"/>
      <c r="VSV414" s="11"/>
      <c r="VSW414" s="11"/>
      <c r="VSX414" s="37"/>
      <c r="VSY414" s="162"/>
      <c r="VSZ414" s="162"/>
      <c r="VTA414" s="37"/>
      <c r="VTB414" s="12"/>
      <c r="VTC414" s="37"/>
      <c r="VTD414" s="37"/>
      <c r="VTE414" s="11"/>
      <c r="VTF414" s="24"/>
      <c r="VTG414" s="28"/>
      <c r="VTH414" s="11"/>
      <c r="VTI414" s="12"/>
      <c r="VTJ414" s="27"/>
      <c r="VTK414" s="37"/>
      <c r="VTL414" s="37"/>
      <c r="VTM414" s="14"/>
      <c r="VTN414" s="14"/>
      <c r="VTO414" s="11"/>
      <c r="VTP414" s="12"/>
      <c r="VTQ414" s="12"/>
      <c r="VTR414" s="12"/>
      <c r="VTS414" s="11"/>
      <c r="VTT414" s="12"/>
      <c r="VTU414" s="162"/>
      <c r="VTV414" s="37"/>
      <c r="VTW414" s="37"/>
      <c r="VTX414" s="37"/>
      <c r="VTY414" s="37"/>
      <c r="VTZ414" s="37"/>
      <c r="VUA414" s="28"/>
      <c r="VUB414" s="11"/>
      <c r="VUC414" s="11"/>
      <c r="VUD414" s="37"/>
      <c r="VUE414" s="162"/>
      <c r="VUF414" s="162"/>
      <c r="VUG414" s="37"/>
      <c r="VUH414" s="12"/>
      <c r="VUI414" s="37"/>
      <c r="VUJ414" s="37"/>
      <c r="VUK414" s="11"/>
      <c r="VUL414" s="24"/>
      <c r="VUM414" s="28"/>
      <c r="VUN414" s="11"/>
      <c r="VUO414" s="12"/>
      <c r="VUP414" s="27"/>
      <c r="VUQ414" s="37"/>
      <c r="VUR414" s="37"/>
      <c r="VUS414" s="14"/>
      <c r="VUT414" s="14"/>
      <c r="VUU414" s="11"/>
      <c r="VUV414" s="12"/>
      <c r="VUW414" s="12"/>
      <c r="VUX414" s="12"/>
      <c r="VUY414" s="11"/>
      <c r="VUZ414" s="12"/>
      <c r="VVA414" s="162"/>
      <c r="VVB414" s="37"/>
      <c r="VVC414" s="37"/>
      <c r="VVD414" s="37"/>
      <c r="VVE414" s="37"/>
      <c r="VVF414" s="37"/>
      <c r="VVG414" s="28"/>
      <c r="VVH414" s="11"/>
      <c r="VVI414" s="11"/>
      <c r="VVJ414" s="37"/>
      <c r="VVK414" s="162"/>
      <c r="VVL414" s="162"/>
      <c r="VVM414" s="37"/>
      <c r="VVN414" s="12"/>
      <c r="VVO414" s="37"/>
      <c r="VVP414" s="37"/>
      <c r="VVQ414" s="11"/>
      <c r="VVR414" s="24"/>
      <c r="VVS414" s="28"/>
      <c r="VVT414" s="11"/>
      <c r="VVU414" s="12"/>
      <c r="VVV414" s="27"/>
      <c r="VVW414" s="37"/>
      <c r="VVX414" s="37"/>
      <c r="VVY414" s="14"/>
      <c r="VVZ414" s="14"/>
      <c r="VWA414" s="11"/>
      <c r="VWB414" s="12"/>
      <c r="VWC414" s="12"/>
      <c r="VWD414" s="12"/>
      <c r="VWE414" s="11"/>
      <c r="VWF414" s="12"/>
      <c r="VWG414" s="162"/>
      <c r="VWH414" s="37"/>
      <c r="VWI414" s="37"/>
      <c r="VWJ414" s="37"/>
      <c r="VWK414" s="37"/>
      <c r="VWL414" s="37"/>
      <c r="VWM414" s="28"/>
      <c r="VWN414" s="11"/>
      <c r="VWO414" s="11"/>
      <c r="VWP414" s="37"/>
      <c r="VWQ414" s="162"/>
      <c r="VWR414" s="162"/>
      <c r="VWS414" s="37"/>
      <c r="VWT414" s="12"/>
      <c r="VWU414" s="37"/>
      <c r="VWV414" s="37"/>
      <c r="VWW414" s="11"/>
      <c r="VWX414" s="24"/>
      <c r="VWY414" s="28"/>
      <c r="VWZ414" s="11"/>
      <c r="VXA414" s="12"/>
      <c r="VXB414" s="27"/>
      <c r="VXC414" s="37"/>
      <c r="VXD414" s="37"/>
      <c r="VXE414" s="14"/>
      <c r="VXF414" s="14"/>
      <c r="VXG414" s="11"/>
      <c r="VXH414" s="12"/>
      <c r="VXI414" s="12"/>
      <c r="VXJ414" s="12"/>
      <c r="VXK414" s="11"/>
      <c r="VXL414" s="12"/>
      <c r="VXM414" s="162"/>
      <c r="VXN414" s="37"/>
      <c r="VXO414" s="37"/>
      <c r="VXP414" s="37"/>
      <c r="VXQ414" s="37"/>
      <c r="VXR414" s="37"/>
      <c r="VXS414" s="28"/>
      <c r="VXT414" s="11"/>
      <c r="VXU414" s="11"/>
      <c r="VXV414" s="37"/>
      <c r="VXW414" s="162"/>
      <c r="VXX414" s="162"/>
      <c r="VXY414" s="37"/>
      <c r="VXZ414" s="12"/>
      <c r="VYA414" s="37"/>
      <c r="VYB414" s="37"/>
      <c r="VYC414" s="11"/>
      <c r="VYD414" s="24"/>
      <c r="VYE414" s="28"/>
      <c r="VYF414" s="11"/>
      <c r="VYG414" s="12"/>
      <c r="VYH414" s="27"/>
      <c r="VYI414" s="37"/>
      <c r="VYJ414" s="37"/>
      <c r="VYK414" s="14"/>
      <c r="VYL414" s="14"/>
      <c r="VYM414" s="11"/>
      <c r="VYN414" s="12"/>
      <c r="VYO414" s="12"/>
      <c r="VYP414" s="12"/>
      <c r="VYQ414" s="11"/>
      <c r="VYR414" s="12"/>
      <c r="VYS414" s="162"/>
      <c r="VYT414" s="37"/>
      <c r="VYU414" s="37"/>
      <c r="VYV414" s="37"/>
      <c r="VYW414" s="37"/>
      <c r="VYX414" s="37"/>
      <c r="VYY414" s="28"/>
      <c r="VYZ414" s="11"/>
      <c r="VZA414" s="11"/>
      <c r="VZB414" s="37"/>
      <c r="VZC414" s="162"/>
      <c r="VZD414" s="162"/>
      <c r="VZE414" s="37"/>
      <c r="VZF414" s="12"/>
      <c r="VZG414" s="37"/>
      <c r="VZH414" s="37"/>
      <c r="VZI414" s="11"/>
      <c r="VZJ414" s="24"/>
      <c r="VZK414" s="28"/>
      <c r="VZL414" s="11"/>
      <c r="VZM414" s="12"/>
      <c r="VZN414" s="27"/>
      <c r="VZO414" s="37"/>
      <c r="VZP414" s="37"/>
      <c r="VZQ414" s="14"/>
      <c r="VZR414" s="14"/>
      <c r="VZS414" s="11"/>
      <c r="VZT414" s="12"/>
      <c r="VZU414" s="12"/>
      <c r="VZV414" s="12"/>
      <c r="VZW414" s="11"/>
      <c r="VZX414" s="12"/>
      <c r="VZY414" s="162"/>
      <c r="VZZ414" s="37"/>
      <c r="WAA414" s="37"/>
      <c r="WAB414" s="37"/>
      <c r="WAC414" s="37"/>
      <c r="WAD414" s="37"/>
      <c r="WAE414" s="28"/>
      <c r="WAF414" s="11"/>
      <c r="WAG414" s="11"/>
      <c r="WAH414" s="37"/>
      <c r="WAI414" s="162"/>
      <c r="WAJ414" s="162"/>
      <c r="WAK414" s="37"/>
      <c r="WAL414" s="12"/>
      <c r="WAM414" s="37"/>
      <c r="WAN414" s="37"/>
      <c r="WAO414" s="11"/>
      <c r="WAP414" s="24"/>
      <c r="WAQ414" s="28"/>
      <c r="WAR414" s="11"/>
      <c r="WAS414" s="12"/>
      <c r="WAT414" s="27"/>
      <c r="WAU414" s="37"/>
      <c r="WAV414" s="37"/>
      <c r="WAW414" s="14"/>
      <c r="WAX414" s="14"/>
      <c r="WAY414" s="11"/>
      <c r="WAZ414" s="12"/>
      <c r="WBA414" s="12"/>
      <c r="WBB414" s="12"/>
      <c r="WBC414" s="11"/>
      <c r="WBD414" s="12"/>
      <c r="WBE414" s="162"/>
      <c r="WBF414" s="37"/>
      <c r="WBG414" s="37"/>
      <c r="WBH414" s="37"/>
      <c r="WBI414" s="37"/>
      <c r="WBJ414" s="37"/>
      <c r="WBK414" s="28"/>
      <c r="WBL414" s="11"/>
      <c r="WBM414" s="11"/>
      <c r="WBN414" s="37"/>
      <c r="WBO414" s="162"/>
      <c r="WBP414" s="162"/>
      <c r="WBQ414" s="37"/>
      <c r="WBR414" s="12"/>
      <c r="WBS414" s="37"/>
      <c r="WBT414" s="37"/>
      <c r="WBU414" s="11"/>
      <c r="WBV414" s="24"/>
      <c r="WBW414" s="28"/>
      <c r="WBX414" s="11"/>
      <c r="WBY414" s="12"/>
      <c r="WBZ414" s="27"/>
      <c r="WCA414" s="37"/>
      <c r="WCB414" s="37"/>
      <c r="WCC414" s="14"/>
      <c r="WCD414" s="14"/>
      <c r="WCE414" s="11"/>
      <c r="WCF414" s="12"/>
      <c r="WCG414" s="12"/>
      <c r="WCH414" s="12"/>
      <c r="WCI414" s="11"/>
      <c r="WCJ414" s="12"/>
      <c r="WCK414" s="162"/>
      <c r="WCL414" s="37"/>
      <c r="WCM414" s="37"/>
      <c r="WCN414" s="37"/>
      <c r="WCO414" s="37"/>
      <c r="WCP414" s="37"/>
      <c r="WCQ414" s="28"/>
      <c r="WCR414" s="11"/>
      <c r="WCS414" s="11"/>
      <c r="WCT414" s="37"/>
      <c r="WCU414" s="162"/>
      <c r="WCV414" s="162"/>
      <c r="WCW414" s="37"/>
      <c r="WCX414" s="12"/>
      <c r="WCY414" s="37"/>
      <c r="WCZ414" s="37"/>
      <c r="WDA414" s="11"/>
      <c r="WDB414" s="24"/>
      <c r="WDC414" s="28"/>
      <c r="WDD414" s="11"/>
      <c r="WDE414" s="12"/>
      <c r="WDF414" s="27"/>
      <c r="WDG414" s="37"/>
      <c r="WDH414" s="37"/>
      <c r="WDI414" s="14"/>
      <c r="WDJ414" s="14"/>
      <c r="WDK414" s="11"/>
      <c r="WDL414" s="12"/>
      <c r="WDM414" s="12"/>
      <c r="WDN414" s="12"/>
      <c r="WDO414" s="11"/>
      <c r="WDP414" s="12"/>
      <c r="WDQ414" s="162"/>
      <c r="WDR414" s="37"/>
      <c r="WDS414" s="37"/>
      <c r="WDT414" s="37"/>
      <c r="WDU414" s="37"/>
      <c r="WDV414" s="37"/>
      <c r="WDW414" s="28"/>
      <c r="WDX414" s="11"/>
      <c r="WDY414" s="11"/>
      <c r="WDZ414" s="37"/>
      <c r="WEA414" s="162"/>
      <c r="WEB414" s="162"/>
      <c r="WEC414" s="37"/>
      <c r="WED414" s="12"/>
      <c r="WEE414" s="37"/>
      <c r="WEF414" s="37"/>
      <c r="WEG414" s="11"/>
      <c r="WEH414" s="24"/>
      <c r="WEI414" s="28"/>
      <c r="WEJ414" s="11"/>
      <c r="WEK414" s="12"/>
      <c r="WEL414" s="27"/>
      <c r="WEM414" s="37"/>
      <c r="WEN414" s="37"/>
      <c r="WEO414" s="14"/>
      <c r="WEP414" s="14"/>
      <c r="WEQ414" s="11"/>
      <c r="WER414" s="12"/>
      <c r="WES414" s="12"/>
      <c r="WET414" s="12"/>
      <c r="WEU414" s="11"/>
      <c r="WEV414" s="12"/>
      <c r="WEW414" s="162"/>
      <c r="WEX414" s="37"/>
      <c r="WEY414" s="37"/>
      <c r="WEZ414" s="37"/>
      <c r="WFA414" s="37"/>
      <c r="WFB414" s="37"/>
      <c r="WFC414" s="28"/>
      <c r="WFD414" s="11"/>
      <c r="WFE414" s="11"/>
      <c r="WFF414" s="37"/>
      <c r="WFG414" s="162"/>
      <c r="WFH414" s="162"/>
      <c r="WFI414" s="37"/>
      <c r="WFJ414" s="12"/>
      <c r="WFK414" s="37"/>
      <c r="WFL414" s="37"/>
      <c r="WFM414" s="11"/>
      <c r="WFN414" s="24"/>
      <c r="WFO414" s="28"/>
      <c r="WFP414" s="11"/>
      <c r="WFQ414" s="12"/>
      <c r="WFR414" s="27"/>
      <c r="WFS414" s="37"/>
      <c r="WFT414" s="37"/>
      <c r="WFU414" s="14"/>
      <c r="WFV414" s="14"/>
      <c r="WFW414" s="11"/>
      <c r="WFX414" s="12"/>
      <c r="WFY414" s="12"/>
      <c r="WFZ414" s="12"/>
      <c r="WGA414" s="11"/>
      <c r="WGB414" s="12"/>
      <c r="WGC414" s="162"/>
      <c r="WGD414" s="37"/>
      <c r="WGE414" s="37"/>
      <c r="WGF414" s="37"/>
      <c r="WGG414" s="37"/>
      <c r="WGH414" s="37"/>
      <c r="WGI414" s="28"/>
      <c r="WGJ414" s="11"/>
      <c r="WGK414" s="11"/>
      <c r="WGL414" s="37"/>
      <c r="WGM414" s="162"/>
      <c r="WGN414" s="162"/>
      <c r="WGO414" s="37"/>
      <c r="WGP414" s="12"/>
      <c r="WGQ414" s="37"/>
      <c r="WGR414" s="37"/>
      <c r="WGS414" s="11"/>
      <c r="WGT414" s="24"/>
      <c r="WGU414" s="28"/>
      <c r="WGV414" s="11"/>
      <c r="WGW414" s="12"/>
      <c r="WGX414" s="27"/>
      <c r="WGY414" s="37"/>
      <c r="WGZ414" s="37"/>
      <c r="WHA414" s="14"/>
      <c r="WHB414" s="14"/>
      <c r="WHC414" s="11"/>
      <c r="WHD414" s="12"/>
      <c r="WHE414" s="12"/>
      <c r="WHF414" s="12"/>
      <c r="WHG414" s="11"/>
      <c r="WHH414" s="12"/>
      <c r="WHI414" s="162"/>
      <c r="WHJ414" s="37"/>
      <c r="WHK414" s="37"/>
      <c r="WHL414" s="37"/>
      <c r="WHM414" s="37"/>
      <c r="WHN414" s="37"/>
      <c r="WHO414" s="28"/>
      <c r="WHP414" s="11"/>
      <c r="WHQ414" s="11"/>
      <c r="WHR414" s="37"/>
      <c r="WHS414" s="162"/>
      <c r="WHT414" s="162"/>
      <c r="WHU414" s="37"/>
      <c r="WHV414" s="12"/>
      <c r="WHW414" s="37"/>
      <c r="WHX414" s="37"/>
      <c r="WHY414" s="11"/>
      <c r="WHZ414" s="24"/>
      <c r="WIA414" s="28"/>
      <c r="WIB414" s="11"/>
      <c r="WIC414" s="12"/>
      <c r="WID414" s="27"/>
      <c r="WIE414" s="37"/>
      <c r="WIF414" s="37"/>
      <c r="WIG414" s="14"/>
      <c r="WIH414" s="14"/>
      <c r="WII414" s="11"/>
      <c r="WIJ414" s="12"/>
      <c r="WIK414" s="12"/>
      <c r="WIL414" s="12"/>
      <c r="WIM414" s="11"/>
      <c r="WIN414" s="12"/>
      <c r="WIO414" s="162"/>
      <c r="WIP414" s="37"/>
      <c r="WIQ414" s="37"/>
      <c r="WIR414" s="37"/>
      <c r="WIS414" s="37"/>
      <c r="WIT414" s="37"/>
      <c r="WIU414" s="28"/>
      <c r="WIV414" s="11"/>
      <c r="WIW414" s="11"/>
      <c r="WIX414" s="37"/>
      <c r="WIY414" s="162"/>
      <c r="WIZ414" s="162"/>
      <c r="WJA414" s="37"/>
      <c r="WJB414" s="12"/>
      <c r="WJC414" s="37"/>
      <c r="WJD414" s="37"/>
      <c r="WJE414" s="11"/>
      <c r="WJF414" s="24"/>
      <c r="WJG414" s="28"/>
      <c r="WJH414" s="11"/>
      <c r="WJI414" s="12"/>
      <c r="WJJ414" s="27"/>
      <c r="WJK414" s="37"/>
      <c r="WJL414" s="37"/>
      <c r="WJM414" s="14"/>
      <c r="WJN414" s="14"/>
      <c r="WJO414" s="11"/>
      <c r="WJP414" s="12"/>
      <c r="WJQ414" s="12"/>
      <c r="WJR414" s="12"/>
      <c r="WJS414" s="11"/>
      <c r="WJT414" s="12"/>
      <c r="WJU414" s="162"/>
      <c r="WJV414" s="37"/>
      <c r="WJW414" s="37"/>
      <c r="WJX414" s="37"/>
      <c r="WJY414" s="37"/>
      <c r="WJZ414" s="37"/>
      <c r="WKA414" s="28"/>
      <c r="WKB414" s="11"/>
      <c r="WKC414" s="11"/>
      <c r="WKD414" s="37"/>
      <c r="WKE414" s="162"/>
      <c r="WKF414" s="162"/>
      <c r="WKG414" s="37"/>
      <c r="WKH414" s="12"/>
      <c r="WKI414" s="37"/>
      <c r="WKJ414" s="37"/>
      <c r="WKK414" s="11"/>
      <c r="WKL414" s="24"/>
      <c r="WKM414" s="28"/>
      <c r="WKN414" s="11"/>
      <c r="WKO414" s="12"/>
      <c r="WKP414" s="27"/>
      <c r="WKQ414" s="37"/>
      <c r="WKR414" s="37"/>
      <c r="WKS414" s="14"/>
      <c r="WKT414" s="14"/>
      <c r="WKU414" s="11"/>
      <c r="WKV414" s="12"/>
      <c r="WKW414" s="12"/>
      <c r="WKX414" s="12"/>
      <c r="WKY414" s="11"/>
      <c r="WKZ414" s="12"/>
      <c r="WLA414" s="162"/>
      <c r="WLB414" s="37"/>
      <c r="WLC414" s="37"/>
      <c r="WLD414" s="37"/>
      <c r="WLE414" s="37"/>
      <c r="WLF414" s="37"/>
      <c r="WLG414" s="28"/>
      <c r="WLH414" s="11"/>
      <c r="WLI414" s="11"/>
      <c r="WLJ414" s="37"/>
      <c r="WLK414" s="162"/>
      <c r="WLL414" s="162"/>
      <c r="WLM414" s="37"/>
      <c r="WLN414" s="12"/>
      <c r="WLO414" s="37"/>
      <c r="WLP414" s="37"/>
      <c r="WLQ414" s="11"/>
      <c r="WLR414" s="24"/>
      <c r="WLS414" s="28"/>
      <c r="WLT414" s="11"/>
      <c r="WLU414" s="12"/>
      <c r="WLV414" s="27"/>
      <c r="WLW414" s="37"/>
      <c r="WLX414" s="37"/>
      <c r="WLY414" s="14"/>
      <c r="WLZ414" s="14"/>
      <c r="WMA414" s="11"/>
      <c r="WMB414" s="12"/>
      <c r="WMC414" s="12"/>
      <c r="WMD414" s="12"/>
      <c r="WME414" s="11"/>
      <c r="WMF414" s="12"/>
      <c r="WMG414" s="162"/>
      <c r="WMH414" s="37"/>
      <c r="WMI414" s="37"/>
      <c r="WMJ414" s="37"/>
      <c r="WMK414" s="37"/>
      <c r="WML414" s="37"/>
      <c r="WMM414" s="28"/>
      <c r="WMN414" s="11"/>
      <c r="WMO414" s="11"/>
      <c r="WMP414" s="37"/>
      <c r="WMQ414" s="162"/>
      <c r="WMR414" s="162"/>
      <c r="WMS414" s="37"/>
      <c r="WMT414" s="12"/>
      <c r="WMU414" s="37"/>
      <c r="WMV414" s="37"/>
      <c r="WMW414" s="11"/>
      <c r="WMX414" s="24"/>
      <c r="WMY414" s="28"/>
      <c r="WMZ414" s="11"/>
      <c r="WNA414" s="12"/>
      <c r="WNB414" s="27"/>
      <c r="WNC414" s="37"/>
      <c r="WND414" s="37"/>
      <c r="WNE414" s="14"/>
      <c r="WNF414" s="14"/>
      <c r="WNG414" s="11"/>
      <c r="WNH414" s="12"/>
      <c r="WNI414" s="12"/>
      <c r="WNJ414" s="12"/>
      <c r="WNK414" s="11"/>
      <c r="WNL414" s="12"/>
      <c r="WNM414" s="162"/>
      <c r="WNN414" s="37"/>
      <c r="WNO414" s="37"/>
      <c r="WNP414" s="37"/>
      <c r="WNQ414" s="37"/>
      <c r="WNR414" s="37"/>
      <c r="WNS414" s="28"/>
      <c r="WNT414" s="11"/>
      <c r="WNU414" s="11"/>
      <c r="WNV414" s="37"/>
      <c r="WNW414" s="162"/>
      <c r="WNX414" s="162"/>
      <c r="WNY414" s="37"/>
      <c r="WNZ414" s="12"/>
      <c r="WOA414" s="37"/>
      <c r="WOB414" s="37"/>
      <c r="WOC414" s="11"/>
      <c r="WOD414" s="24"/>
      <c r="WOE414" s="28"/>
      <c r="WOF414" s="11"/>
      <c r="WOG414" s="12"/>
      <c r="WOH414" s="27"/>
      <c r="WOI414" s="37"/>
      <c r="WOJ414" s="37"/>
      <c r="WOK414" s="14"/>
      <c r="WOL414" s="14"/>
      <c r="WOM414" s="11"/>
      <c r="WON414" s="12"/>
      <c r="WOO414" s="12"/>
      <c r="WOP414" s="12"/>
      <c r="WOQ414" s="11"/>
      <c r="WOR414" s="12"/>
      <c r="WOS414" s="162"/>
      <c r="WOT414" s="37"/>
      <c r="WOU414" s="37"/>
      <c r="WOV414" s="37"/>
      <c r="WOW414" s="37"/>
      <c r="WOX414" s="37"/>
      <c r="WOY414" s="28"/>
      <c r="WOZ414" s="11"/>
      <c r="WPA414" s="11"/>
      <c r="WPB414" s="37"/>
      <c r="WPC414" s="162"/>
      <c r="WPD414" s="162"/>
      <c r="WPE414" s="37"/>
      <c r="WPF414" s="12"/>
      <c r="WPG414" s="37"/>
      <c r="WPH414" s="37"/>
      <c r="WPI414" s="11"/>
      <c r="WPJ414" s="24"/>
      <c r="WPK414" s="28"/>
      <c r="WPL414" s="11"/>
      <c r="WPM414" s="12"/>
      <c r="WPN414" s="27"/>
      <c r="WPO414" s="37"/>
      <c r="WPP414" s="37"/>
      <c r="WPQ414" s="14"/>
      <c r="WPR414" s="14"/>
      <c r="WPS414" s="11"/>
      <c r="WPT414" s="12"/>
      <c r="WPU414" s="12"/>
      <c r="WPV414" s="12"/>
      <c r="WPW414" s="11"/>
      <c r="WPX414" s="12"/>
      <c r="WPY414" s="162"/>
      <c r="WPZ414" s="37"/>
      <c r="WQA414" s="37"/>
      <c r="WQB414" s="37"/>
      <c r="WQC414" s="37"/>
      <c r="WQD414" s="37"/>
      <c r="WQE414" s="28"/>
      <c r="WQF414" s="11"/>
      <c r="WQG414" s="11"/>
      <c r="WQH414" s="37"/>
      <c r="WQI414" s="162"/>
      <c r="WQJ414" s="162"/>
      <c r="WQK414" s="37"/>
      <c r="WQL414" s="12"/>
      <c r="WQM414" s="37"/>
      <c r="WQN414" s="37"/>
      <c r="WQO414" s="11"/>
      <c r="WQP414" s="24"/>
      <c r="WQQ414" s="28"/>
      <c r="WQR414" s="11"/>
      <c r="WQS414" s="12"/>
      <c r="WQT414" s="27"/>
      <c r="WQU414" s="37"/>
      <c r="WQV414" s="37"/>
      <c r="WQW414" s="14"/>
      <c r="WQX414" s="14"/>
      <c r="WQY414" s="11"/>
      <c r="WQZ414" s="12"/>
      <c r="WRA414" s="12"/>
      <c r="WRB414" s="12"/>
      <c r="WRC414" s="11"/>
      <c r="WRD414" s="12"/>
      <c r="WRE414" s="162"/>
      <c r="WRF414" s="37"/>
      <c r="WRG414" s="37"/>
      <c r="WRH414" s="37"/>
      <c r="WRI414" s="37"/>
      <c r="WRJ414" s="37"/>
      <c r="WRK414" s="28"/>
      <c r="WRL414" s="11"/>
      <c r="WRM414" s="11"/>
      <c r="WRN414" s="37"/>
      <c r="WRO414" s="162"/>
      <c r="WRP414" s="162"/>
      <c r="WRQ414" s="37"/>
      <c r="WRR414" s="12"/>
      <c r="WRS414" s="37"/>
      <c r="WRT414" s="37"/>
      <c r="WRU414" s="11"/>
      <c r="WRV414" s="24"/>
      <c r="WRW414" s="28"/>
      <c r="WRX414" s="11"/>
      <c r="WRY414" s="12"/>
      <c r="WRZ414" s="27"/>
      <c r="WSA414" s="37"/>
      <c r="WSB414" s="37"/>
      <c r="WSC414" s="14"/>
      <c r="WSD414" s="14"/>
      <c r="WSE414" s="11"/>
      <c r="WSF414" s="12"/>
      <c r="WSG414" s="12"/>
      <c r="WSH414" s="12"/>
      <c r="WSI414" s="11"/>
      <c r="WSJ414" s="12"/>
      <c r="WSK414" s="162"/>
      <c r="WSL414" s="37"/>
      <c r="WSM414" s="37"/>
      <c r="WSN414" s="37"/>
      <c r="WSO414" s="37"/>
      <c r="WSP414" s="37"/>
      <c r="WSQ414" s="28"/>
      <c r="WSR414" s="11"/>
      <c r="WSS414" s="11"/>
      <c r="WST414" s="37"/>
      <c r="WSU414" s="162"/>
      <c r="WSV414" s="162"/>
      <c r="WSW414" s="37"/>
      <c r="WSX414" s="12"/>
      <c r="WSY414" s="37"/>
      <c r="WSZ414" s="37"/>
      <c r="WTA414" s="11"/>
      <c r="WTB414" s="24"/>
      <c r="WTC414" s="28"/>
      <c r="WTD414" s="11"/>
      <c r="WTE414" s="12"/>
      <c r="WTF414" s="27"/>
      <c r="WTG414" s="37"/>
      <c r="WTH414" s="37"/>
      <c r="WTI414" s="14"/>
      <c r="WTJ414" s="14"/>
      <c r="WTK414" s="11"/>
      <c r="WTL414" s="12"/>
      <c r="WTM414" s="12"/>
      <c r="WTN414" s="12"/>
      <c r="WTO414" s="11"/>
      <c r="WTP414" s="12"/>
      <c r="WTQ414" s="162"/>
      <c r="WTR414" s="37"/>
      <c r="WTS414" s="37"/>
      <c r="WTT414" s="37"/>
      <c r="WTU414" s="37"/>
      <c r="WTV414" s="37"/>
      <c r="WTW414" s="28"/>
      <c r="WTX414" s="11"/>
      <c r="WTY414" s="11"/>
      <c r="WTZ414" s="37"/>
      <c r="WUA414" s="162"/>
      <c r="WUB414" s="162"/>
      <c r="WUC414" s="37"/>
      <c r="WUD414" s="12"/>
      <c r="WUE414" s="37"/>
      <c r="WUF414" s="37"/>
      <c r="WUG414" s="11"/>
      <c r="WUH414" s="24"/>
      <c r="WUI414" s="28"/>
      <c r="WUJ414" s="11"/>
      <c r="WUK414" s="12"/>
      <c r="WUL414" s="27"/>
      <c r="WUM414" s="37"/>
      <c r="WUN414" s="37"/>
      <c r="WUO414" s="14"/>
      <c r="WUP414" s="14"/>
      <c r="WUQ414" s="11"/>
      <c r="WUR414" s="12"/>
      <c r="WUS414" s="12"/>
      <c r="WUT414" s="12"/>
      <c r="WUU414" s="11"/>
      <c r="WUV414" s="12"/>
      <c r="WUW414" s="162"/>
      <c r="WUX414" s="37"/>
      <c r="WUY414" s="37"/>
      <c r="WUZ414" s="37"/>
      <c r="WVA414" s="37"/>
      <c r="WVB414" s="37"/>
      <c r="WVC414" s="28"/>
      <c r="WVD414" s="11"/>
      <c r="WVE414" s="11"/>
      <c r="WVF414" s="37"/>
      <c r="WVG414" s="162"/>
      <c r="WVH414" s="162"/>
      <c r="WVI414" s="37"/>
      <c r="WVJ414" s="12"/>
      <c r="WVK414" s="37"/>
      <c r="WVL414" s="37"/>
      <c r="WVM414" s="11"/>
      <c r="WVN414" s="24"/>
      <c r="WVO414" s="28"/>
      <c r="WVP414" s="11"/>
      <c r="WVQ414" s="12"/>
      <c r="WVR414" s="27"/>
      <c r="WVS414" s="37"/>
      <c r="WVT414" s="37"/>
      <c r="WVU414" s="14"/>
      <c r="WVV414" s="14"/>
      <c r="WVW414" s="11"/>
      <c r="WVX414" s="12"/>
      <c r="WVY414" s="12"/>
      <c r="WVZ414" s="12"/>
      <c r="WWA414" s="11"/>
      <c r="WWB414" s="12"/>
      <c r="WWC414" s="162"/>
      <c r="WWD414" s="37"/>
      <c r="WWE414" s="37"/>
      <c r="WWF414" s="37"/>
      <c r="WWG414" s="37"/>
      <c r="WWH414" s="37"/>
      <c r="WWI414" s="28"/>
      <c r="WWJ414" s="11"/>
      <c r="WWK414" s="11"/>
      <c r="WWL414" s="37"/>
      <c r="WWM414" s="162"/>
      <c r="WWN414" s="162"/>
      <c r="WWO414" s="37"/>
      <c r="WWP414" s="12"/>
      <c r="WWQ414" s="37"/>
      <c r="WWR414" s="37"/>
      <c r="WWS414" s="11"/>
      <c r="WWT414" s="24"/>
      <c r="WWU414" s="28"/>
      <c r="WWV414" s="11"/>
      <c r="WWW414" s="12"/>
      <c r="WWX414" s="27"/>
      <c r="WWY414" s="37"/>
      <c r="WWZ414" s="37"/>
      <c r="WXA414" s="14"/>
      <c r="WXB414" s="14"/>
      <c r="WXC414" s="11"/>
      <c r="WXD414" s="12"/>
      <c r="WXE414" s="12"/>
      <c r="WXF414" s="12"/>
      <c r="WXG414" s="11"/>
      <c r="WXH414" s="12"/>
      <c r="WXI414" s="162"/>
      <c r="WXJ414" s="37"/>
      <c r="WXK414" s="37"/>
      <c r="WXL414" s="37"/>
      <c r="WXM414" s="37"/>
      <c r="WXN414" s="37"/>
      <c r="WXO414" s="28"/>
      <c r="WXP414" s="11"/>
      <c r="WXQ414" s="11"/>
      <c r="WXR414" s="37"/>
      <c r="WXS414" s="162"/>
      <c r="WXT414" s="162"/>
      <c r="WXU414" s="37"/>
      <c r="WXV414" s="12"/>
      <c r="WXW414" s="37"/>
      <c r="WXX414" s="37"/>
      <c r="WXY414" s="11"/>
      <c r="WXZ414" s="24"/>
      <c r="WYA414" s="28"/>
      <c r="WYB414" s="11"/>
      <c r="WYC414" s="12"/>
      <c r="WYD414" s="27"/>
      <c r="WYE414" s="37"/>
      <c r="WYF414" s="37"/>
      <c r="WYG414" s="14"/>
      <c r="WYH414" s="14"/>
      <c r="WYI414" s="11"/>
      <c r="WYJ414" s="12"/>
      <c r="WYK414" s="12"/>
      <c r="WYL414" s="12"/>
      <c r="WYM414" s="11"/>
      <c r="WYN414" s="12"/>
      <c r="WYO414" s="162"/>
      <c r="WYP414" s="37"/>
      <c r="WYQ414" s="37"/>
      <c r="WYR414" s="37"/>
      <c r="WYS414" s="37"/>
      <c r="WYT414" s="37"/>
      <c r="WYU414" s="28"/>
      <c r="WYV414" s="11"/>
      <c r="WYW414" s="11"/>
      <c r="WYX414" s="37"/>
      <c r="WYY414" s="162"/>
      <c r="WYZ414" s="162"/>
      <c r="WZA414" s="37"/>
      <c r="WZB414" s="12"/>
      <c r="WZC414" s="37"/>
      <c r="WZD414" s="37"/>
      <c r="WZE414" s="11"/>
      <c r="WZF414" s="24"/>
      <c r="WZG414" s="28"/>
      <c r="WZH414" s="11"/>
      <c r="WZI414" s="12"/>
      <c r="WZJ414" s="27"/>
      <c r="WZK414" s="37"/>
      <c r="WZL414" s="37"/>
      <c r="WZM414" s="14"/>
      <c r="WZN414" s="14"/>
      <c r="WZO414" s="11"/>
      <c r="WZP414" s="12"/>
      <c r="WZQ414" s="12"/>
      <c r="WZR414" s="12"/>
      <c r="WZS414" s="11"/>
      <c r="WZT414" s="12"/>
      <c r="WZU414" s="162"/>
      <c r="WZV414" s="37"/>
      <c r="WZW414" s="37"/>
      <c r="WZX414" s="37"/>
      <c r="WZY414" s="37"/>
      <c r="WZZ414" s="37"/>
      <c r="XAA414" s="28"/>
      <c r="XAB414" s="11"/>
      <c r="XAC414" s="11"/>
      <c r="XAD414" s="37"/>
      <c r="XAE414" s="162"/>
      <c r="XAF414" s="162"/>
      <c r="XAG414" s="37"/>
      <c r="XAH414" s="12"/>
      <c r="XAI414" s="37"/>
      <c r="XAJ414" s="37"/>
      <c r="XAK414" s="11"/>
      <c r="XAL414" s="24"/>
      <c r="XAM414" s="28"/>
      <c r="XAN414" s="11"/>
      <c r="XAO414" s="12"/>
      <c r="XAP414" s="27"/>
      <c r="XAQ414" s="37"/>
      <c r="XAR414" s="37"/>
      <c r="XAS414" s="14"/>
      <c r="XAT414" s="14"/>
      <c r="XAU414" s="11"/>
      <c r="XAV414" s="12"/>
      <c r="XAW414" s="12"/>
      <c r="XAX414" s="12"/>
      <c r="XAY414" s="11"/>
      <c r="XAZ414" s="12"/>
      <c r="XBA414" s="162"/>
      <c r="XBB414" s="37"/>
      <c r="XBC414" s="37"/>
      <c r="XBD414" s="37"/>
      <c r="XBE414" s="37"/>
      <c r="XBF414" s="37"/>
      <c r="XBG414" s="28"/>
      <c r="XBH414" s="11"/>
      <c r="XBI414" s="11"/>
      <c r="XBJ414" s="37"/>
      <c r="XBK414" s="162"/>
      <c r="XBL414" s="162"/>
      <c r="XBM414" s="37"/>
      <c r="XBN414" s="12"/>
      <c r="XBO414" s="37"/>
      <c r="XBP414" s="37"/>
      <c r="XBQ414" s="11"/>
      <c r="XBR414" s="24"/>
      <c r="XBS414" s="28"/>
      <c r="XBT414" s="11"/>
      <c r="XBU414" s="12"/>
      <c r="XBV414" s="27"/>
      <c r="XBW414" s="37"/>
      <c r="XBX414" s="37"/>
      <c r="XBY414" s="14"/>
      <c r="XBZ414" s="14"/>
      <c r="XCA414" s="11"/>
      <c r="XCB414" s="12"/>
      <c r="XCC414" s="12"/>
      <c r="XCD414" s="12"/>
      <c r="XCE414" s="11"/>
      <c r="XCF414" s="12"/>
      <c r="XCG414" s="162"/>
      <c r="XCH414" s="37"/>
      <c r="XCI414" s="37"/>
      <c r="XCJ414" s="37"/>
      <c r="XCK414" s="37"/>
      <c r="XCL414" s="37"/>
      <c r="XCM414" s="28"/>
      <c r="XCN414" s="11"/>
      <c r="XCO414" s="11"/>
      <c r="XCP414" s="37"/>
      <c r="XCQ414" s="162"/>
      <c r="XCR414" s="162"/>
      <c r="XCS414" s="37"/>
      <c r="XCT414" s="12"/>
      <c r="XCU414" s="37"/>
      <c r="XCV414" s="37"/>
      <c r="XCW414" s="11"/>
      <c r="XCX414" s="24"/>
      <c r="XCY414" s="28"/>
      <c r="XCZ414" s="11"/>
      <c r="XDA414" s="12"/>
      <c r="XDB414" s="27"/>
      <c r="XDC414" s="37"/>
      <c r="XDD414" s="37"/>
      <c r="XDE414" s="14"/>
      <c r="XDF414" s="14"/>
      <c r="XDG414" s="11"/>
      <c r="XDH414" s="12"/>
      <c r="XDI414" s="12"/>
      <c r="XDJ414" s="12"/>
      <c r="XDK414" s="11"/>
      <c r="XDL414" s="12"/>
      <c r="XDM414" s="162"/>
      <c r="XDN414" s="37"/>
      <c r="XDO414" s="37"/>
      <c r="XDP414" s="37"/>
      <c r="XDQ414" s="37"/>
      <c r="XDR414" s="37"/>
      <c r="XDS414" s="28"/>
      <c r="XDT414" s="11"/>
      <c r="XDU414" s="11"/>
      <c r="XDV414" s="37"/>
      <c r="XDW414" s="162"/>
      <c r="XDX414" s="162"/>
      <c r="XDY414" s="37"/>
      <c r="XDZ414" s="12"/>
      <c r="XEA414" s="37"/>
      <c r="XEB414" s="37"/>
      <c r="XEC414" s="11"/>
      <c r="XED414" s="24"/>
      <c r="XEE414" s="28"/>
      <c r="XEF414" s="11"/>
      <c r="XEG414" s="12"/>
      <c r="XEH414" s="27"/>
      <c r="XEI414" s="37"/>
      <c r="XEJ414" s="37"/>
      <c r="XEK414" s="14"/>
      <c r="XEL414" s="14"/>
      <c r="XEM414" s="11"/>
      <c r="XEN414" s="12"/>
      <c r="XEO414" s="12"/>
      <c r="XEP414" s="12"/>
      <c r="XEQ414" s="11"/>
      <c r="XER414" s="12"/>
      <c r="XES414" s="162"/>
      <c r="XET414" s="37"/>
      <c r="XEU414" s="37"/>
      <c r="XEV414" s="37"/>
      <c r="XEW414" s="37"/>
      <c r="XEX414" s="37"/>
      <c r="XEY414" s="28"/>
      <c r="XEZ414" s="11"/>
      <c r="XFA414" s="11"/>
      <c r="XFB414" s="37"/>
      <c r="XFC414" s="162"/>
      <c r="XFD414" s="162"/>
    </row>
    <row r="415" spans="1:16384" ht="47.25">
      <c r="B415" s="157">
        <f>penilaian!A410</f>
        <v>0</v>
      </c>
      <c r="C415" s="172" t="str">
        <f>penilaian!B410</f>
        <v>d.</v>
      </c>
      <c r="D415" s="492" t="str">
        <f>penilaian!C410</f>
        <v>Jl. Melati RT/RW 002/001 Desa Babakan Kec. Kertajati Kab. Majalengka</v>
      </c>
      <c r="E415" s="172">
        <f>penilaian!D410</f>
        <v>0</v>
      </c>
      <c r="F415" s="171">
        <f>penilaian!E410</f>
        <v>0</v>
      </c>
      <c r="G415" s="205">
        <f>penilaian!F410</f>
        <v>0</v>
      </c>
      <c r="H415" s="61">
        <f>penilaian!G410</f>
        <v>0</v>
      </c>
      <c r="I415" s="61">
        <f>penilaian!H410</f>
        <v>0</v>
      </c>
      <c r="J415" s="202">
        <f>penilaian!I410</f>
        <v>0</v>
      </c>
      <c r="K415" s="157">
        <f>penilaian!J410</f>
        <v>0</v>
      </c>
      <c r="L415" s="182">
        <f>penilaian!K410</f>
        <v>0</v>
      </c>
      <c r="M415" s="186">
        <f>penilaian!L410</f>
        <v>0</v>
      </c>
      <c r="N415" s="187">
        <f>penilaian!M410</f>
        <v>0</v>
      </c>
      <c r="O415" s="61">
        <f>penilaian!N410</f>
        <v>0</v>
      </c>
      <c r="P415" s="183">
        <f>penilaian!O410</f>
        <v>0</v>
      </c>
      <c r="Q415" s="516">
        <f>penilaian!P410</f>
        <v>0</v>
      </c>
      <c r="R415" s="516">
        <f>penilaian!Q410</f>
        <v>0</v>
      </c>
      <c r="S415" s="505">
        <f>penilaian!R410</f>
        <v>0</v>
      </c>
      <c r="T415" s="505">
        <f>penilaian!S410</f>
        <v>0</v>
      </c>
      <c r="U415" s="505">
        <f>penilaian!T410</f>
        <v>0</v>
      </c>
      <c r="V415" s="503">
        <f>penilaian!U410</f>
        <v>2</v>
      </c>
      <c r="W415" s="505" t="str">
        <f>penilaian!V410</f>
        <v>Jeruk Lemon</v>
      </c>
      <c r="X415" s="505">
        <f>penilaian!W410</f>
        <v>25</v>
      </c>
      <c r="Y415" s="505">
        <f>penilaian!X410</f>
        <v>0</v>
      </c>
      <c r="Z415" s="505">
        <f>penilaian!Y410</f>
        <v>0</v>
      </c>
      <c r="AA415" s="505">
        <f>penilaian!Z410</f>
        <v>25</v>
      </c>
      <c r="AB415" s="505">
        <f>penilaian!AA410</f>
        <v>0</v>
      </c>
      <c r="AC415" s="519">
        <f>penilaian!AB410</f>
        <v>0</v>
      </c>
      <c r="AD415" s="505">
        <f>penilaian!AC410</f>
        <v>0</v>
      </c>
      <c r="AE415" s="505">
        <f>penilaian!AD410</f>
        <v>0</v>
      </c>
      <c r="AF415" s="505">
        <f>penilaian!AE410</f>
        <v>0</v>
      </c>
      <c r="AG415" s="519">
        <f>penilaian!AF410</f>
        <v>0</v>
      </c>
      <c r="AH415" s="519">
        <f>penilaian!AG410</f>
        <v>0</v>
      </c>
      <c r="AI415" s="517">
        <f>penilaian!AH410</f>
        <v>0</v>
      </c>
      <c r="AJ415" s="520">
        <f>penilaian!AI410</f>
        <v>0</v>
      </c>
      <c r="AK415" s="517">
        <f>penilaian!AJ410</f>
        <v>0</v>
      </c>
      <c r="AL415" s="517">
        <f>penilaian!AK410</f>
        <v>0</v>
      </c>
      <c r="AM415" s="517">
        <f>penilaian!AL410</f>
        <v>0</v>
      </c>
      <c r="AN415" s="517">
        <f>penilaian!AM410</f>
        <v>50000</v>
      </c>
      <c r="AO415" s="517">
        <f>penilaian!AN410</f>
        <v>1250000</v>
      </c>
      <c r="AP415" s="517">
        <f>penilaian!AO410</f>
        <v>0</v>
      </c>
      <c r="AQ415" s="521">
        <f>penilaian!AP410</f>
        <v>0</v>
      </c>
      <c r="AR415" s="517">
        <f>penilaian!AQ410</f>
        <v>0</v>
      </c>
      <c r="AS415" s="517">
        <f>penilaian!AR410</f>
        <v>0</v>
      </c>
      <c r="AT415" s="517">
        <f>penilaian!AS410</f>
        <v>0</v>
      </c>
      <c r="AU415" s="517">
        <f>penilaian!AT410</f>
        <v>0</v>
      </c>
      <c r="AV415" s="517">
        <f>penilaian!AU410</f>
        <v>0</v>
      </c>
      <c r="AW415" s="521">
        <f>penilaian!AV410</f>
        <v>0</v>
      </c>
      <c r="AX415" s="521">
        <f>penilaian!AW410</f>
        <v>0</v>
      </c>
    </row>
    <row r="416" spans="1:16384" ht="15.75">
      <c r="B416" s="157">
        <f>penilaian!A411</f>
        <v>0</v>
      </c>
      <c r="C416" s="172" t="str">
        <f>penilaian!B411</f>
        <v>e.</v>
      </c>
      <c r="D416" s="492" t="str">
        <f>penilaian!C411</f>
        <v>3210141606520021</v>
      </c>
      <c r="E416" s="172">
        <f>penilaian!D411</f>
        <v>0</v>
      </c>
      <c r="F416" s="171">
        <f>penilaian!E411</f>
        <v>0</v>
      </c>
      <c r="G416" s="205">
        <f>penilaian!F411</f>
        <v>0</v>
      </c>
      <c r="H416" s="61">
        <f>penilaian!G411</f>
        <v>0</v>
      </c>
      <c r="I416" s="61">
        <f>penilaian!H411</f>
        <v>0</v>
      </c>
      <c r="J416" s="202">
        <f>penilaian!I411</f>
        <v>0</v>
      </c>
      <c r="K416" s="157">
        <f>penilaian!J411</f>
        <v>0</v>
      </c>
      <c r="L416" s="182">
        <f>penilaian!K411</f>
        <v>0</v>
      </c>
      <c r="M416" s="186">
        <f>penilaian!L411</f>
        <v>0</v>
      </c>
      <c r="N416" s="187">
        <f>penilaian!M411</f>
        <v>0</v>
      </c>
      <c r="O416" s="61">
        <f>penilaian!N411</f>
        <v>0</v>
      </c>
      <c r="P416" s="183">
        <f>penilaian!O411</f>
        <v>0</v>
      </c>
      <c r="Q416" s="516">
        <f>penilaian!P411</f>
        <v>0</v>
      </c>
      <c r="R416" s="516">
        <f>penilaian!Q411</f>
        <v>0</v>
      </c>
      <c r="S416" s="505">
        <f>penilaian!R411</f>
        <v>0</v>
      </c>
      <c r="T416" s="505">
        <f>penilaian!S411</f>
        <v>0</v>
      </c>
      <c r="U416" s="505">
        <f>penilaian!T411</f>
        <v>0</v>
      </c>
      <c r="V416" s="503">
        <f>penilaian!U411</f>
        <v>3</v>
      </c>
      <c r="W416" s="505" t="str">
        <f>penilaian!V411</f>
        <v>Rambutan</v>
      </c>
      <c r="X416" s="505">
        <f>penilaian!W411</f>
        <v>3</v>
      </c>
      <c r="Y416" s="505">
        <f>penilaian!X411</f>
        <v>0</v>
      </c>
      <c r="Z416" s="505">
        <f>penilaian!Y411</f>
        <v>0</v>
      </c>
      <c r="AA416" s="505">
        <f>penilaian!Z411</f>
        <v>3</v>
      </c>
      <c r="AB416" s="505">
        <f>penilaian!AA411</f>
        <v>0</v>
      </c>
      <c r="AC416" s="519">
        <f>penilaian!AB411</f>
        <v>0</v>
      </c>
      <c r="AD416" s="505">
        <f>penilaian!AC411</f>
        <v>0</v>
      </c>
      <c r="AE416" s="505">
        <f>penilaian!AD411</f>
        <v>0</v>
      </c>
      <c r="AF416" s="505">
        <f>penilaian!AE411</f>
        <v>0</v>
      </c>
      <c r="AG416" s="519">
        <f>penilaian!AF411</f>
        <v>0</v>
      </c>
      <c r="AH416" s="519">
        <f>penilaian!AG411</f>
        <v>0</v>
      </c>
      <c r="AI416" s="517">
        <f>penilaian!AH411</f>
        <v>0</v>
      </c>
      <c r="AJ416" s="520">
        <f>penilaian!AI411</f>
        <v>0</v>
      </c>
      <c r="AK416" s="517">
        <f>penilaian!AJ411</f>
        <v>0</v>
      </c>
      <c r="AL416" s="517">
        <f>penilaian!AK411</f>
        <v>0</v>
      </c>
      <c r="AM416" s="517">
        <f>penilaian!AL411</f>
        <v>0</v>
      </c>
      <c r="AN416" s="517">
        <f>penilaian!AM411</f>
        <v>200000</v>
      </c>
      <c r="AO416" s="517">
        <f>penilaian!AN411</f>
        <v>600000</v>
      </c>
      <c r="AP416" s="517">
        <f>penilaian!AO411</f>
        <v>0</v>
      </c>
      <c r="AQ416" s="521">
        <f>penilaian!AP411</f>
        <v>0</v>
      </c>
      <c r="AR416" s="517">
        <f>penilaian!AQ411</f>
        <v>0</v>
      </c>
      <c r="AS416" s="517">
        <f>penilaian!AR411</f>
        <v>0</v>
      </c>
      <c r="AT416" s="517">
        <f>penilaian!AS411</f>
        <v>0</v>
      </c>
      <c r="AU416" s="517">
        <f>penilaian!AT411</f>
        <v>0</v>
      </c>
      <c r="AV416" s="517">
        <f>penilaian!AU411</f>
        <v>0</v>
      </c>
      <c r="AW416" s="521">
        <f>penilaian!AV411</f>
        <v>0</v>
      </c>
      <c r="AX416" s="521">
        <f>penilaian!AW411</f>
        <v>0</v>
      </c>
    </row>
    <row r="417" spans="2:50" ht="15.75">
      <c r="B417" s="157">
        <f>penilaian!A412</f>
        <v>0</v>
      </c>
      <c r="C417" s="172">
        <f>penilaian!B412</f>
        <v>0</v>
      </c>
      <c r="D417" s="492">
        <f>penilaian!C412</f>
        <v>0</v>
      </c>
      <c r="E417" s="172">
        <f>penilaian!D412</f>
        <v>0</v>
      </c>
      <c r="F417" s="171">
        <f>penilaian!E412</f>
        <v>0</v>
      </c>
      <c r="G417" s="205">
        <f>penilaian!F412</f>
        <v>0</v>
      </c>
      <c r="H417" s="61">
        <f>penilaian!G412</f>
        <v>0</v>
      </c>
      <c r="I417" s="61">
        <f>penilaian!H412</f>
        <v>0</v>
      </c>
      <c r="J417" s="202">
        <f>penilaian!I412</f>
        <v>0</v>
      </c>
      <c r="K417" s="157">
        <f>penilaian!J412</f>
        <v>0</v>
      </c>
      <c r="L417" s="182">
        <f>penilaian!K412</f>
        <v>0</v>
      </c>
      <c r="M417" s="186">
        <f>penilaian!L412</f>
        <v>0</v>
      </c>
      <c r="N417" s="187">
        <f>penilaian!M412</f>
        <v>0</v>
      </c>
      <c r="O417" s="61">
        <f>penilaian!N412</f>
        <v>0</v>
      </c>
      <c r="P417" s="183">
        <f>penilaian!O412</f>
        <v>0</v>
      </c>
      <c r="Q417" s="516">
        <f>penilaian!P412</f>
        <v>0</v>
      </c>
      <c r="R417" s="516">
        <f>penilaian!Q412</f>
        <v>0</v>
      </c>
      <c r="S417" s="505">
        <f>penilaian!R412</f>
        <v>0</v>
      </c>
      <c r="T417" s="505">
        <f>penilaian!S412</f>
        <v>0</v>
      </c>
      <c r="U417" s="505">
        <f>penilaian!T412</f>
        <v>0</v>
      </c>
      <c r="V417" s="503">
        <f>penilaian!U412</f>
        <v>0</v>
      </c>
      <c r="W417" s="505" t="str">
        <f>penilaian!V412</f>
        <v>Rambutan</v>
      </c>
      <c r="X417" s="505">
        <f>penilaian!W412</f>
        <v>0</v>
      </c>
      <c r="Y417" s="505">
        <f>penilaian!X412</f>
        <v>1</v>
      </c>
      <c r="Z417" s="505">
        <f>penilaian!Y412</f>
        <v>0</v>
      </c>
      <c r="AA417" s="505">
        <f>penilaian!Z412</f>
        <v>0</v>
      </c>
      <c r="AB417" s="505">
        <f>penilaian!AA412</f>
        <v>0</v>
      </c>
      <c r="AC417" s="519">
        <f>penilaian!AB412</f>
        <v>0</v>
      </c>
      <c r="AD417" s="505">
        <f>penilaian!AC412</f>
        <v>0</v>
      </c>
      <c r="AE417" s="505">
        <f>penilaian!AD412</f>
        <v>0</v>
      </c>
      <c r="AF417" s="505">
        <f>penilaian!AE412</f>
        <v>0</v>
      </c>
      <c r="AG417" s="519">
        <f>penilaian!AF412</f>
        <v>0</v>
      </c>
      <c r="AH417" s="519">
        <f>penilaian!AG412</f>
        <v>0</v>
      </c>
      <c r="AI417" s="517">
        <f>penilaian!AH412</f>
        <v>0</v>
      </c>
      <c r="AJ417" s="520">
        <f>penilaian!AI412</f>
        <v>0</v>
      </c>
      <c r="AK417" s="517">
        <f>penilaian!AJ412</f>
        <v>0</v>
      </c>
      <c r="AL417" s="517">
        <f>penilaian!AK412</f>
        <v>0</v>
      </c>
      <c r="AM417" s="517">
        <f>penilaian!AL412</f>
        <v>0</v>
      </c>
      <c r="AN417" s="517">
        <f>penilaian!AM412</f>
        <v>132000</v>
      </c>
      <c r="AO417" s="517">
        <f>penilaian!AN412</f>
        <v>132000</v>
      </c>
      <c r="AP417" s="517">
        <f>penilaian!AO412</f>
        <v>0</v>
      </c>
      <c r="AQ417" s="521">
        <f>penilaian!AP412</f>
        <v>0</v>
      </c>
      <c r="AR417" s="517">
        <f>penilaian!AQ412</f>
        <v>0</v>
      </c>
      <c r="AS417" s="517">
        <f>penilaian!AR412</f>
        <v>0</v>
      </c>
      <c r="AT417" s="517">
        <f>penilaian!AS412</f>
        <v>0</v>
      </c>
      <c r="AU417" s="517">
        <f>penilaian!AT412</f>
        <v>0</v>
      </c>
      <c r="AV417" s="517">
        <f>penilaian!AU412</f>
        <v>0</v>
      </c>
      <c r="AW417" s="521">
        <f>penilaian!AV412</f>
        <v>0</v>
      </c>
      <c r="AX417" s="521">
        <f>penilaian!AW412</f>
        <v>0</v>
      </c>
    </row>
    <row r="418" spans="2:50" ht="15.75">
      <c r="B418" s="157">
        <f>penilaian!A413</f>
        <v>0</v>
      </c>
      <c r="C418" s="172">
        <f>penilaian!B413</f>
        <v>0</v>
      </c>
      <c r="D418" s="492">
        <f>penilaian!C413</f>
        <v>0</v>
      </c>
      <c r="E418" s="172">
        <f>penilaian!D413</f>
        <v>0</v>
      </c>
      <c r="F418" s="171">
        <f>penilaian!E413</f>
        <v>0</v>
      </c>
      <c r="G418" s="205">
        <f>penilaian!F413</f>
        <v>0</v>
      </c>
      <c r="H418" s="61">
        <f>penilaian!G413</f>
        <v>0</v>
      </c>
      <c r="I418" s="61">
        <f>penilaian!H413</f>
        <v>0</v>
      </c>
      <c r="J418" s="202">
        <f>penilaian!I413</f>
        <v>0</v>
      </c>
      <c r="K418" s="157">
        <f>penilaian!J413</f>
        <v>0</v>
      </c>
      <c r="L418" s="182">
        <f>penilaian!K413</f>
        <v>0</v>
      </c>
      <c r="M418" s="186">
        <f>penilaian!L413</f>
        <v>0</v>
      </c>
      <c r="N418" s="187">
        <f>penilaian!M413</f>
        <v>0</v>
      </c>
      <c r="O418" s="61">
        <f>penilaian!N413</f>
        <v>0</v>
      </c>
      <c r="P418" s="183">
        <f>penilaian!O413</f>
        <v>0</v>
      </c>
      <c r="Q418" s="516">
        <f>penilaian!P413</f>
        <v>0</v>
      </c>
      <c r="R418" s="516">
        <f>penilaian!Q413</f>
        <v>0</v>
      </c>
      <c r="S418" s="505">
        <f>penilaian!R413</f>
        <v>0</v>
      </c>
      <c r="T418" s="505">
        <f>penilaian!S413</f>
        <v>0</v>
      </c>
      <c r="U418" s="505">
        <f>penilaian!T413</f>
        <v>0</v>
      </c>
      <c r="V418" s="503">
        <f>penilaian!U413</f>
        <v>0</v>
      </c>
      <c r="W418" s="505" t="str">
        <f>penilaian!V413</f>
        <v>Rambutan</v>
      </c>
      <c r="X418" s="505">
        <f>penilaian!W413</f>
        <v>0</v>
      </c>
      <c r="Y418" s="505">
        <f>penilaian!X413</f>
        <v>0</v>
      </c>
      <c r="Z418" s="505">
        <f>penilaian!Y413</f>
        <v>1</v>
      </c>
      <c r="AA418" s="505">
        <f>penilaian!Z413</f>
        <v>0</v>
      </c>
      <c r="AB418" s="505">
        <f>penilaian!AA413</f>
        <v>0</v>
      </c>
      <c r="AC418" s="519">
        <f>penilaian!AB413</f>
        <v>0</v>
      </c>
      <c r="AD418" s="505">
        <f>penilaian!AC413</f>
        <v>0</v>
      </c>
      <c r="AE418" s="505">
        <f>penilaian!AD413</f>
        <v>0</v>
      </c>
      <c r="AF418" s="505">
        <f>penilaian!AE413</f>
        <v>0</v>
      </c>
      <c r="AG418" s="519">
        <f>penilaian!AF413</f>
        <v>0</v>
      </c>
      <c r="AH418" s="519">
        <f>penilaian!AG413</f>
        <v>0</v>
      </c>
      <c r="AI418" s="517">
        <f>penilaian!AH413</f>
        <v>0</v>
      </c>
      <c r="AJ418" s="520">
        <f>penilaian!AI413</f>
        <v>0</v>
      </c>
      <c r="AK418" s="517">
        <f>penilaian!AJ413</f>
        <v>0</v>
      </c>
      <c r="AL418" s="517">
        <f>penilaian!AK413</f>
        <v>0</v>
      </c>
      <c r="AM418" s="517">
        <f>penilaian!AL413</f>
        <v>0</v>
      </c>
      <c r="AN418" s="517">
        <f>penilaian!AM413</f>
        <v>66000</v>
      </c>
      <c r="AO418" s="517">
        <f>penilaian!AN413</f>
        <v>66000</v>
      </c>
      <c r="AP418" s="517">
        <f>penilaian!AO413</f>
        <v>0</v>
      </c>
      <c r="AQ418" s="521">
        <f>penilaian!AP413</f>
        <v>0</v>
      </c>
      <c r="AR418" s="517">
        <f>penilaian!AQ413</f>
        <v>0</v>
      </c>
      <c r="AS418" s="517">
        <f>penilaian!AR413</f>
        <v>0</v>
      </c>
      <c r="AT418" s="517">
        <f>penilaian!AS413</f>
        <v>0</v>
      </c>
      <c r="AU418" s="517">
        <f>penilaian!AT413</f>
        <v>0</v>
      </c>
      <c r="AV418" s="517">
        <f>penilaian!AU413</f>
        <v>0</v>
      </c>
      <c r="AW418" s="521">
        <f>penilaian!AV413</f>
        <v>0</v>
      </c>
      <c r="AX418" s="521">
        <f>penilaian!AW413</f>
        <v>0</v>
      </c>
    </row>
    <row r="419" spans="2:50" ht="15.75">
      <c r="B419" s="157">
        <f>penilaian!A414</f>
        <v>0</v>
      </c>
      <c r="C419" s="172">
        <f>penilaian!B414</f>
        <v>0</v>
      </c>
      <c r="D419" s="492">
        <f>penilaian!C414</f>
        <v>0</v>
      </c>
      <c r="E419" s="172">
        <f>penilaian!D414</f>
        <v>0</v>
      </c>
      <c r="F419" s="171">
        <f>penilaian!E414</f>
        <v>0</v>
      </c>
      <c r="G419" s="205">
        <f>penilaian!F414</f>
        <v>0</v>
      </c>
      <c r="H419" s="61">
        <f>penilaian!G414</f>
        <v>0</v>
      </c>
      <c r="I419" s="61">
        <f>penilaian!H414</f>
        <v>0</v>
      </c>
      <c r="J419" s="202">
        <f>penilaian!I414</f>
        <v>0</v>
      </c>
      <c r="K419" s="157">
        <f>penilaian!J414</f>
        <v>0</v>
      </c>
      <c r="L419" s="182">
        <f>penilaian!K414</f>
        <v>0</v>
      </c>
      <c r="M419" s="186">
        <f>penilaian!L414</f>
        <v>0</v>
      </c>
      <c r="N419" s="187">
        <f>penilaian!M414</f>
        <v>0</v>
      </c>
      <c r="O419" s="61">
        <f>penilaian!N414</f>
        <v>0</v>
      </c>
      <c r="P419" s="183">
        <f>penilaian!O414</f>
        <v>0</v>
      </c>
      <c r="Q419" s="516">
        <f>penilaian!P414</f>
        <v>0</v>
      </c>
      <c r="R419" s="516">
        <f>penilaian!Q414</f>
        <v>0</v>
      </c>
      <c r="S419" s="505">
        <f>penilaian!R414</f>
        <v>0</v>
      </c>
      <c r="T419" s="505">
        <f>penilaian!S414</f>
        <v>0</v>
      </c>
      <c r="U419" s="505">
        <f>penilaian!T414</f>
        <v>0</v>
      </c>
      <c r="V419" s="503">
        <f>penilaian!U414</f>
        <v>4</v>
      </c>
      <c r="W419" s="505" t="str">
        <f>penilaian!V414</f>
        <v>Nangka</v>
      </c>
      <c r="X419" s="505">
        <f>penilaian!W414</f>
        <v>3</v>
      </c>
      <c r="Y419" s="505">
        <f>penilaian!X414</f>
        <v>0</v>
      </c>
      <c r="Z419" s="505">
        <f>penilaian!Y414</f>
        <v>0</v>
      </c>
      <c r="AA419" s="505">
        <f>penilaian!Z414</f>
        <v>3</v>
      </c>
      <c r="AB419" s="505">
        <f>penilaian!AA414</f>
        <v>0</v>
      </c>
      <c r="AC419" s="519">
        <f>penilaian!AB414</f>
        <v>0</v>
      </c>
      <c r="AD419" s="505">
        <f>penilaian!AC414</f>
        <v>0</v>
      </c>
      <c r="AE419" s="505">
        <f>penilaian!AD414</f>
        <v>0</v>
      </c>
      <c r="AF419" s="505">
        <f>penilaian!AE414</f>
        <v>0</v>
      </c>
      <c r="AG419" s="519">
        <f>penilaian!AF414</f>
        <v>0</v>
      </c>
      <c r="AH419" s="519">
        <f>penilaian!AG414</f>
        <v>0</v>
      </c>
      <c r="AI419" s="517">
        <f>penilaian!AH414</f>
        <v>0</v>
      </c>
      <c r="AJ419" s="520">
        <f>penilaian!AI414</f>
        <v>0</v>
      </c>
      <c r="AK419" s="517">
        <f>penilaian!AJ414</f>
        <v>0</v>
      </c>
      <c r="AL419" s="517">
        <f>penilaian!AK414</f>
        <v>0</v>
      </c>
      <c r="AM419" s="517">
        <f>penilaian!AL414</f>
        <v>0</v>
      </c>
      <c r="AN419" s="517">
        <f>penilaian!AM414</f>
        <v>125000</v>
      </c>
      <c r="AO419" s="517">
        <f>penilaian!AN414</f>
        <v>375000</v>
      </c>
      <c r="AP419" s="517">
        <f>penilaian!AO414</f>
        <v>0</v>
      </c>
      <c r="AQ419" s="521">
        <f>penilaian!AP414</f>
        <v>0</v>
      </c>
      <c r="AR419" s="517">
        <f>penilaian!AQ414</f>
        <v>0</v>
      </c>
      <c r="AS419" s="517">
        <f>penilaian!AR414</f>
        <v>0</v>
      </c>
      <c r="AT419" s="517">
        <f>penilaian!AS414</f>
        <v>0</v>
      </c>
      <c r="AU419" s="517">
        <f>penilaian!AT414</f>
        <v>0</v>
      </c>
      <c r="AV419" s="517">
        <f>penilaian!AU414</f>
        <v>0</v>
      </c>
      <c r="AW419" s="521">
        <f>penilaian!AV414</f>
        <v>0</v>
      </c>
      <c r="AX419" s="521">
        <f>penilaian!AW414</f>
        <v>0</v>
      </c>
    </row>
    <row r="420" spans="2:50" ht="15.75">
      <c r="B420" s="157">
        <f>penilaian!A415</f>
        <v>0</v>
      </c>
      <c r="C420" s="172">
        <f>penilaian!B415</f>
        <v>0</v>
      </c>
      <c r="D420" s="492">
        <f>penilaian!C415</f>
        <v>0</v>
      </c>
      <c r="E420" s="172">
        <f>penilaian!D415</f>
        <v>0</v>
      </c>
      <c r="F420" s="171">
        <f>penilaian!E415</f>
        <v>0</v>
      </c>
      <c r="G420" s="205">
        <f>penilaian!F415</f>
        <v>0</v>
      </c>
      <c r="H420" s="61">
        <f>penilaian!G415</f>
        <v>0</v>
      </c>
      <c r="I420" s="61">
        <f>penilaian!H415</f>
        <v>0</v>
      </c>
      <c r="J420" s="202">
        <f>penilaian!I415</f>
        <v>0</v>
      </c>
      <c r="K420" s="157">
        <f>penilaian!J415</f>
        <v>0</v>
      </c>
      <c r="L420" s="182">
        <f>penilaian!K415</f>
        <v>0</v>
      </c>
      <c r="M420" s="186">
        <f>penilaian!L415</f>
        <v>0</v>
      </c>
      <c r="N420" s="187">
        <f>penilaian!M415</f>
        <v>0</v>
      </c>
      <c r="O420" s="61">
        <f>penilaian!N415</f>
        <v>0</v>
      </c>
      <c r="P420" s="183">
        <f>penilaian!O415</f>
        <v>0</v>
      </c>
      <c r="Q420" s="516">
        <f>penilaian!P415</f>
        <v>0</v>
      </c>
      <c r="R420" s="516">
        <f>penilaian!Q415</f>
        <v>0</v>
      </c>
      <c r="S420" s="505">
        <f>penilaian!R415</f>
        <v>0</v>
      </c>
      <c r="T420" s="505">
        <f>penilaian!S415</f>
        <v>0</v>
      </c>
      <c r="U420" s="505">
        <f>penilaian!T415</f>
        <v>0</v>
      </c>
      <c r="V420" s="503">
        <f>penilaian!U415</f>
        <v>0</v>
      </c>
      <c r="W420" s="505" t="str">
        <f>penilaian!V415</f>
        <v>Nangka</v>
      </c>
      <c r="X420" s="505">
        <f>penilaian!W415</f>
        <v>0</v>
      </c>
      <c r="Y420" s="505">
        <f>penilaian!X415</f>
        <v>2</v>
      </c>
      <c r="Z420" s="505">
        <f>penilaian!Y415</f>
        <v>0</v>
      </c>
      <c r="AA420" s="505">
        <f>penilaian!Z415</f>
        <v>0</v>
      </c>
      <c r="AB420" s="505">
        <f>penilaian!AA415</f>
        <v>0</v>
      </c>
      <c r="AC420" s="519">
        <f>penilaian!AB415</f>
        <v>0</v>
      </c>
      <c r="AD420" s="505">
        <f>penilaian!AC415</f>
        <v>0</v>
      </c>
      <c r="AE420" s="505">
        <f>penilaian!AD415</f>
        <v>0</v>
      </c>
      <c r="AF420" s="505">
        <f>penilaian!AE415</f>
        <v>0</v>
      </c>
      <c r="AG420" s="519">
        <f>penilaian!AF415</f>
        <v>0</v>
      </c>
      <c r="AH420" s="519">
        <f>penilaian!AG415</f>
        <v>0</v>
      </c>
      <c r="AI420" s="517">
        <f>penilaian!AH415</f>
        <v>0</v>
      </c>
      <c r="AJ420" s="520">
        <f>penilaian!AI415</f>
        <v>0</v>
      </c>
      <c r="AK420" s="517">
        <f>penilaian!AJ415</f>
        <v>0</v>
      </c>
      <c r="AL420" s="517">
        <f>penilaian!AK415</f>
        <v>0</v>
      </c>
      <c r="AM420" s="517">
        <f>penilaian!AL415</f>
        <v>0</v>
      </c>
      <c r="AN420" s="517">
        <f>penilaian!AM415</f>
        <v>82500</v>
      </c>
      <c r="AO420" s="517">
        <f>penilaian!AN415</f>
        <v>165000</v>
      </c>
      <c r="AP420" s="517">
        <f>penilaian!AO415</f>
        <v>0</v>
      </c>
      <c r="AQ420" s="521">
        <f>penilaian!AP415</f>
        <v>0</v>
      </c>
      <c r="AR420" s="517">
        <f>penilaian!AQ415</f>
        <v>0</v>
      </c>
      <c r="AS420" s="517">
        <f>penilaian!AR415</f>
        <v>0</v>
      </c>
      <c r="AT420" s="517">
        <f>penilaian!AS415</f>
        <v>0</v>
      </c>
      <c r="AU420" s="517">
        <f>penilaian!AT415</f>
        <v>0</v>
      </c>
      <c r="AV420" s="517">
        <f>penilaian!AU415</f>
        <v>0</v>
      </c>
      <c r="AW420" s="521">
        <f>penilaian!AV415</f>
        <v>0</v>
      </c>
      <c r="AX420" s="521">
        <f>penilaian!AW415</f>
        <v>0</v>
      </c>
    </row>
    <row r="421" spans="2:50" ht="15.75">
      <c r="B421" s="157">
        <f>penilaian!A416</f>
        <v>0</v>
      </c>
      <c r="C421" s="172">
        <f>penilaian!B416</f>
        <v>0</v>
      </c>
      <c r="D421" s="492">
        <f>penilaian!C416</f>
        <v>0</v>
      </c>
      <c r="E421" s="172">
        <f>penilaian!D416</f>
        <v>0</v>
      </c>
      <c r="F421" s="171">
        <f>penilaian!E416</f>
        <v>0</v>
      </c>
      <c r="G421" s="205">
        <f>penilaian!F416</f>
        <v>0</v>
      </c>
      <c r="H421" s="61">
        <f>penilaian!G416</f>
        <v>0</v>
      </c>
      <c r="I421" s="61">
        <f>penilaian!H416</f>
        <v>0</v>
      </c>
      <c r="J421" s="202">
        <f>penilaian!I416</f>
        <v>0</v>
      </c>
      <c r="K421" s="157">
        <f>penilaian!J416</f>
        <v>0</v>
      </c>
      <c r="L421" s="182">
        <f>penilaian!K416</f>
        <v>0</v>
      </c>
      <c r="M421" s="186">
        <f>penilaian!L416</f>
        <v>0</v>
      </c>
      <c r="N421" s="187">
        <f>penilaian!M416</f>
        <v>0</v>
      </c>
      <c r="O421" s="61">
        <f>penilaian!N416</f>
        <v>0</v>
      </c>
      <c r="P421" s="183">
        <f>penilaian!O416</f>
        <v>0</v>
      </c>
      <c r="Q421" s="516">
        <f>penilaian!P416</f>
        <v>0</v>
      </c>
      <c r="R421" s="516">
        <f>penilaian!Q416</f>
        <v>0</v>
      </c>
      <c r="S421" s="505">
        <f>penilaian!R416</f>
        <v>0</v>
      </c>
      <c r="T421" s="505">
        <f>penilaian!S416</f>
        <v>0</v>
      </c>
      <c r="U421" s="505">
        <f>penilaian!T416</f>
        <v>0</v>
      </c>
      <c r="V421" s="503">
        <f>penilaian!U416</f>
        <v>0</v>
      </c>
      <c r="W421" s="505" t="str">
        <f>penilaian!V416</f>
        <v>Nangka</v>
      </c>
      <c r="X421" s="505">
        <f>penilaian!W416</f>
        <v>0</v>
      </c>
      <c r="Y421" s="505">
        <f>penilaian!X416</f>
        <v>0</v>
      </c>
      <c r="Z421" s="505">
        <f>penilaian!Y416</f>
        <v>5</v>
      </c>
      <c r="AA421" s="505">
        <f>penilaian!Z416</f>
        <v>0</v>
      </c>
      <c r="AB421" s="505">
        <f>penilaian!AA416</f>
        <v>0</v>
      </c>
      <c r="AC421" s="519">
        <f>penilaian!AB416</f>
        <v>0</v>
      </c>
      <c r="AD421" s="505">
        <f>penilaian!AC416</f>
        <v>0</v>
      </c>
      <c r="AE421" s="505">
        <f>penilaian!AD416</f>
        <v>0</v>
      </c>
      <c r="AF421" s="505">
        <f>penilaian!AE416</f>
        <v>0</v>
      </c>
      <c r="AG421" s="519">
        <f>penilaian!AF416</f>
        <v>0</v>
      </c>
      <c r="AH421" s="519">
        <f>penilaian!AG416</f>
        <v>0</v>
      </c>
      <c r="AI421" s="517">
        <f>penilaian!AH416</f>
        <v>0</v>
      </c>
      <c r="AJ421" s="520">
        <f>penilaian!AI416</f>
        <v>0</v>
      </c>
      <c r="AK421" s="517">
        <f>penilaian!AJ416</f>
        <v>0</v>
      </c>
      <c r="AL421" s="517">
        <f>penilaian!AK416</f>
        <v>0</v>
      </c>
      <c r="AM421" s="517">
        <f>penilaian!AL416</f>
        <v>0</v>
      </c>
      <c r="AN421" s="517">
        <f>penilaian!AM416</f>
        <v>41250</v>
      </c>
      <c r="AO421" s="517">
        <f>penilaian!AN416</f>
        <v>206250</v>
      </c>
      <c r="AP421" s="517">
        <f>penilaian!AO416</f>
        <v>0</v>
      </c>
      <c r="AQ421" s="521">
        <f>penilaian!AP416</f>
        <v>0</v>
      </c>
      <c r="AR421" s="517">
        <f>penilaian!AQ416</f>
        <v>0</v>
      </c>
      <c r="AS421" s="517">
        <f>penilaian!AR416</f>
        <v>0</v>
      </c>
      <c r="AT421" s="517">
        <f>penilaian!AS416</f>
        <v>0</v>
      </c>
      <c r="AU421" s="517">
        <f>penilaian!AT416</f>
        <v>0</v>
      </c>
      <c r="AV421" s="517">
        <f>penilaian!AU416</f>
        <v>0</v>
      </c>
      <c r="AW421" s="521">
        <f>penilaian!AV416</f>
        <v>0</v>
      </c>
      <c r="AX421" s="521">
        <f>penilaian!AW416</f>
        <v>0</v>
      </c>
    </row>
    <row r="422" spans="2:50" ht="15.75">
      <c r="B422" s="157">
        <f>penilaian!A417</f>
        <v>0</v>
      </c>
      <c r="C422" s="172">
        <f>penilaian!B417</f>
        <v>0</v>
      </c>
      <c r="D422" s="492">
        <f>penilaian!C417</f>
        <v>0</v>
      </c>
      <c r="E422" s="172">
        <f>penilaian!D417</f>
        <v>0</v>
      </c>
      <c r="F422" s="171">
        <f>penilaian!E417</f>
        <v>0</v>
      </c>
      <c r="G422" s="205">
        <f>penilaian!F417</f>
        <v>0</v>
      </c>
      <c r="H422" s="61">
        <f>penilaian!G417</f>
        <v>0</v>
      </c>
      <c r="I422" s="61">
        <f>penilaian!H417</f>
        <v>0</v>
      </c>
      <c r="J422" s="202">
        <f>penilaian!I417</f>
        <v>0</v>
      </c>
      <c r="K422" s="157">
        <f>penilaian!J417</f>
        <v>0</v>
      </c>
      <c r="L422" s="182">
        <f>penilaian!K417</f>
        <v>0</v>
      </c>
      <c r="M422" s="186">
        <f>penilaian!L417</f>
        <v>0</v>
      </c>
      <c r="N422" s="187">
        <f>penilaian!M417</f>
        <v>0</v>
      </c>
      <c r="O422" s="61">
        <f>penilaian!N417</f>
        <v>0</v>
      </c>
      <c r="P422" s="183">
        <f>penilaian!O417</f>
        <v>0</v>
      </c>
      <c r="Q422" s="516">
        <f>penilaian!P417</f>
        <v>0</v>
      </c>
      <c r="R422" s="516">
        <f>penilaian!Q417</f>
        <v>0</v>
      </c>
      <c r="S422" s="505">
        <f>penilaian!R417</f>
        <v>0</v>
      </c>
      <c r="T422" s="505">
        <f>penilaian!S417</f>
        <v>0</v>
      </c>
      <c r="U422" s="505">
        <f>penilaian!T417</f>
        <v>0</v>
      </c>
      <c r="V422" s="503">
        <f>penilaian!U417</f>
        <v>5</v>
      </c>
      <c r="W422" s="505" t="str">
        <f>penilaian!V417</f>
        <v>Pisang</v>
      </c>
      <c r="X422" s="505">
        <f>penilaian!W417</f>
        <v>95</v>
      </c>
      <c r="Y422" s="505">
        <f>penilaian!X417</f>
        <v>0</v>
      </c>
      <c r="Z422" s="505">
        <f>penilaian!Y417</f>
        <v>0</v>
      </c>
      <c r="AA422" s="505">
        <f>penilaian!Z417</f>
        <v>95</v>
      </c>
      <c r="AB422" s="505">
        <f>penilaian!AA417</f>
        <v>0</v>
      </c>
      <c r="AC422" s="519">
        <f>penilaian!AB417</f>
        <v>0</v>
      </c>
      <c r="AD422" s="505">
        <f>penilaian!AC417</f>
        <v>0</v>
      </c>
      <c r="AE422" s="505">
        <f>penilaian!AD417</f>
        <v>0</v>
      </c>
      <c r="AF422" s="505">
        <f>penilaian!AE417</f>
        <v>0</v>
      </c>
      <c r="AG422" s="519">
        <f>penilaian!AF417</f>
        <v>0</v>
      </c>
      <c r="AH422" s="519">
        <f>penilaian!AG417</f>
        <v>0</v>
      </c>
      <c r="AI422" s="517">
        <f>penilaian!AH417</f>
        <v>0</v>
      </c>
      <c r="AJ422" s="520">
        <f>penilaian!AI417</f>
        <v>0</v>
      </c>
      <c r="AK422" s="517">
        <f>penilaian!AJ417</f>
        <v>0</v>
      </c>
      <c r="AL422" s="517">
        <f>penilaian!AK417</f>
        <v>0</v>
      </c>
      <c r="AM422" s="517">
        <f>penilaian!AL417</f>
        <v>0</v>
      </c>
      <c r="AN422" s="517">
        <f>penilaian!AM417</f>
        <v>15000</v>
      </c>
      <c r="AO422" s="517">
        <f>penilaian!AN417</f>
        <v>1425000</v>
      </c>
      <c r="AP422" s="517">
        <f>penilaian!AO417</f>
        <v>0</v>
      </c>
      <c r="AQ422" s="521">
        <f>penilaian!AP417</f>
        <v>0</v>
      </c>
      <c r="AR422" s="517">
        <f>penilaian!AQ417</f>
        <v>0</v>
      </c>
      <c r="AS422" s="517">
        <f>penilaian!AR417</f>
        <v>0</v>
      </c>
      <c r="AT422" s="517">
        <f>penilaian!AS417</f>
        <v>0</v>
      </c>
      <c r="AU422" s="517">
        <f>penilaian!AT417</f>
        <v>0</v>
      </c>
      <c r="AV422" s="517">
        <f>penilaian!AU417</f>
        <v>0</v>
      </c>
      <c r="AW422" s="521">
        <f>penilaian!AV417</f>
        <v>0</v>
      </c>
      <c r="AX422" s="521">
        <f>penilaian!AW417</f>
        <v>0</v>
      </c>
    </row>
    <row r="423" spans="2:50" ht="15.75">
      <c r="B423" s="157">
        <f>penilaian!A418</f>
        <v>0</v>
      </c>
      <c r="C423" s="172">
        <f>penilaian!B418</f>
        <v>0</v>
      </c>
      <c r="D423" s="492">
        <f>penilaian!C418</f>
        <v>0</v>
      </c>
      <c r="E423" s="172">
        <f>penilaian!D418</f>
        <v>0</v>
      </c>
      <c r="F423" s="171">
        <f>penilaian!E418</f>
        <v>0</v>
      </c>
      <c r="G423" s="205">
        <f>penilaian!F418</f>
        <v>0</v>
      </c>
      <c r="H423" s="61">
        <f>penilaian!G418</f>
        <v>0</v>
      </c>
      <c r="I423" s="61">
        <f>penilaian!H418</f>
        <v>0</v>
      </c>
      <c r="J423" s="202">
        <f>penilaian!I418</f>
        <v>0</v>
      </c>
      <c r="K423" s="157">
        <f>penilaian!J418</f>
        <v>0</v>
      </c>
      <c r="L423" s="182">
        <f>penilaian!K418</f>
        <v>0</v>
      </c>
      <c r="M423" s="186">
        <f>penilaian!L418</f>
        <v>0</v>
      </c>
      <c r="N423" s="187">
        <f>penilaian!M418</f>
        <v>0</v>
      </c>
      <c r="O423" s="61">
        <f>penilaian!N418</f>
        <v>0</v>
      </c>
      <c r="P423" s="183">
        <f>penilaian!O418</f>
        <v>0</v>
      </c>
      <c r="Q423" s="516">
        <f>penilaian!P418</f>
        <v>0</v>
      </c>
      <c r="R423" s="516">
        <f>penilaian!Q418</f>
        <v>0</v>
      </c>
      <c r="S423" s="505">
        <f>penilaian!R418</f>
        <v>0</v>
      </c>
      <c r="T423" s="505">
        <f>penilaian!S418</f>
        <v>0</v>
      </c>
      <c r="U423" s="505">
        <f>penilaian!T418</f>
        <v>0</v>
      </c>
      <c r="V423" s="503">
        <f>penilaian!U418</f>
        <v>0</v>
      </c>
      <c r="W423" s="505" t="str">
        <f>penilaian!V418</f>
        <v>Pisang</v>
      </c>
      <c r="X423" s="505">
        <f>penilaian!W418</f>
        <v>0</v>
      </c>
      <c r="Y423" s="505">
        <f>penilaian!X418</f>
        <v>15</v>
      </c>
      <c r="Z423" s="505">
        <f>penilaian!Y418</f>
        <v>0</v>
      </c>
      <c r="AA423" s="505">
        <f>penilaian!Z418</f>
        <v>0</v>
      </c>
      <c r="AB423" s="505">
        <f>penilaian!AA418</f>
        <v>0</v>
      </c>
      <c r="AC423" s="519">
        <f>penilaian!AB418</f>
        <v>0</v>
      </c>
      <c r="AD423" s="505">
        <f>penilaian!AC418</f>
        <v>0</v>
      </c>
      <c r="AE423" s="505">
        <f>penilaian!AD418</f>
        <v>0</v>
      </c>
      <c r="AF423" s="505">
        <f>penilaian!AE418</f>
        <v>0</v>
      </c>
      <c r="AG423" s="519">
        <f>penilaian!AF418</f>
        <v>0</v>
      </c>
      <c r="AH423" s="519">
        <f>penilaian!AG418</f>
        <v>0</v>
      </c>
      <c r="AI423" s="517">
        <f>penilaian!AH418</f>
        <v>0</v>
      </c>
      <c r="AJ423" s="520">
        <f>penilaian!AI418</f>
        <v>0</v>
      </c>
      <c r="AK423" s="517">
        <f>penilaian!AJ418</f>
        <v>0</v>
      </c>
      <c r="AL423" s="517">
        <f>penilaian!AK418</f>
        <v>0</v>
      </c>
      <c r="AM423" s="517">
        <f>penilaian!AL418</f>
        <v>0</v>
      </c>
      <c r="AN423" s="517">
        <f>penilaian!AM418</f>
        <v>10000</v>
      </c>
      <c r="AO423" s="517">
        <f>penilaian!AN418</f>
        <v>150000</v>
      </c>
      <c r="AP423" s="517">
        <f>penilaian!AO418</f>
        <v>0</v>
      </c>
      <c r="AQ423" s="521">
        <f>penilaian!AP418</f>
        <v>0</v>
      </c>
      <c r="AR423" s="517">
        <f>penilaian!AQ418</f>
        <v>0</v>
      </c>
      <c r="AS423" s="517">
        <f>penilaian!AR418</f>
        <v>0</v>
      </c>
      <c r="AT423" s="517">
        <f>penilaian!AS418</f>
        <v>0</v>
      </c>
      <c r="AU423" s="517">
        <f>penilaian!AT418</f>
        <v>0</v>
      </c>
      <c r="AV423" s="517">
        <f>penilaian!AU418</f>
        <v>0</v>
      </c>
      <c r="AW423" s="521">
        <f>penilaian!AV418</f>
        <v>0</v>
      </c>
      <c r="AX423" s="521">
        <f>penilaian!AW418</f>
        <v>0</v>
      </c>
    </row>
    <row r="424" spans="2:50" ht="15.75">
      <c r="B424" s="157">
        <f>penilaian!A419</f>
        <v>0</v>
      </c>
      <c r="C424" s="172">
        <f>penilaian!B419</f>
        <v>0</v>
      </c>
      <c r="D424" s="492">
        <f>penilaian!C419</f>
        <v>0</v>
      </c>
      <c r="E424" s="172">
        <f>penilaian!D419</f>
        <v>0</v>
      </c>
      <c r="F424" s="171">
        <f>penilaian!E419</f>
        <v>0</v>
      </c>
      <c r="G424" s="205">
        <f>penilaian!F419</f>
        <v>0</v>
      </c>
      <c r="H424" s="61">
        <f>penilaian!G419</f>
        <v>0</v>
      </c>
      <c r="I424" s="61">
        <f>penilaian!H419</f>
        <v>0</v>
      </c>
      <c r="J424" s="202">
        <f>penilaian!I419</f>
        <v>0</v>
      </c>
      <c r="K424" s="157">
        <f>penilaian!J419</f>
        <v>0</v>
      </c>
      <c r="L424" s="182">
        <f>penilaian!K419</f>
        <v>0</v>
      </c>
      <c r="M424" s="186">
        <f>penilaian!L419</f>
        <v>0</v>
      </c>
      <c r="N424" s="187">
        <f>penilaian!M419</f>
        <v>0</v>
      </c>
      <c r="O424" s="61">
        <f>penilaian!N419</f>
        <v>0</v>
      </c>
      <c r="P424" s="183">
        <f>penilaian!O419</f>
        <v>0</v>
      </c>
      <c r="Q424" s="516">
        <f>penilaian!P419</f>
        <v>0</v>
      </c>
      <c r="R424" s="516">
        <f>penilaian!Q419</f>
        <v>0</v>
      </c>
      <c r="S424" s="505">
        <f>penilaian!R419</f>
        <v>0</v>
      </c>
      <c r="T424" s="505">
        <f>penilaian!S419</f>
        <v>0</v>
      </c>
      <c r="U424" s="505">
        <f>penilaian!T419</f>
        <v>0</v>
      </c>
      <c r="V424" s="503">
        <f>penilaian!U419</f>
        <v>0</v>
      </c>
      <c r="W424" s="505" t="str">
        <f>penilaian!V419</f>
        <v>Pisang</v>
      </c>
      <c r="X424" s="505">
        <f>penilaian!W419</f>
        <v>0</v>
      </c>
      <c r="Y424" s="505">
        <f>penilaian!X419</f>
        <v>0</v>
      </c>
      <c r="Z424" s="505">
        <f>penilaian!Y419</f>
        <v>90</v>
      </c>
      <c r="AA424" s="505">
        <f>penilaian!Z419</f>
        <v>0</v>
      </c>
      <c r="AB424" s="505">
        <f>penilaian!AA419</f>
        <v>0</v>
      </c>
      <c r="AC424" s="519">
        <f>penilaian!AB419</f>
        <v>0</v>
      </c>
      <c r="AD424" s="505">
        <f>penilaian!AC419</f>
        <v>0</v>
      </c>
      <c r="AE424" s="505">
        <f>penilaian!AD419</f>
        <v>0</v>
      </c>
      <c r="AF424" s="505">
        <f>penilaian!AE419</f>
        <v>0</v>
      </c>
      <c r="AG424" s="519">
        <f>penilaian!AF419</f>
        <v>0</v>
      </c>
      <c r="AH424" s="519">
        <f>penilaian!AG419</f>
        <v>0</v>
      </c>
      <c r="AI424" s="517">
        <f>penilaian!AH419</f>
        <v>0</v>
      </c>
      <c r="AJ424" s="520">
        <f>penilaian!AI419</f>
        <v>0</v>
      </c>
      <c r="AK424" s="517">
        <f>penilaian!AJ419</f>
        <v>0</v>
      </c>
      <c r="AL424" s="517">
        <f>penilaian!AK419</f>
        <v>0</v>
      </c>
      <c r="AM424" s="517">
        <f>penilaian!AL419</f>
        <v>0</v>
      </c>
      <c r="AN424" s="517">
        <f>penilaian!AM419</f>
        <v>5000</v>
      </c>
      <c r="AO424" s="517">
        <f>penilaian!AN419</f>
        <v>450000</v>
      </c>
      <c r="AP424" s="517">
        <f>penilaian!AO419</f>
        <v>0</v>
      </c>
      <c r="AQ424" s="521">
        <f>penilaian!AP419</f>
        <v>0</v>
      </c>
      <c r="AR424" s="517">
        <f>penilaian!AQ419</f>
        <v>0</v>
      </c>
      <c r="AS424" s="517">
        <f>penilaian!AR419</f>
        <v>0</v>
      </c>
      <c r="AT424" s="517">
        <f>penilaian!AS419</f>
        <v>0</v>
      </c>
      <c r="AU424" s="517">
        <f>penilaian!AT419</f>
        <v>0</v>
      </c>
      <c r="AV424" s="517">
        <f>penilaian!AU419</f>
        <v>0</v>
      </c>
      <c r="AW424" s="521">
        <f>penilaian!AV419</f>
        <v>0</v>
      </c>
      <c r="AX424" s="521">
        <f>penilaian!AW419</f>
        <v>0</v>
      </c>
    </row>
    <row r="425" spans="2:50" ht="15.75">
      <c r="B425" s="157">
        <f>penilaian!A420</f>
        <v>0</v>
      </c>
      <c r="C425" s="172">
        <f>penilaian!B420</f>
        <v>0</v>
      </c>
      <c r="D425" s="492">
        <f>penilaian!C420</f>
        <v>0</v>
      </c>
      <c r="E425" s="172">
        <f>penilaian!D420</f>
        <v>0</v>
      </c>
      <c r="F425" s="171">
        <f>penilaian!E420</f>
        <v>0</v>
      </c>
      <c r="G425" s="205">
        <f>penilaian!F420</f>
        <v>0</v>
      </c>
      <c r="H425" s="61">
        <f>penilaian!G420</f>
        <v>0</v>
      </c>
      <c r="I425" s="61">
        <f>penilaian!H420</f>
        <v>0</v>
      </c>
      <c r="J425" s="202">
        <f>penilaian!I420</f>
        <v>0</v>
      </c>
      <c r="K425" s="157">
        <f>penilaian!J420</f>
        <v>0</v>
      </c>
      <c r="L425" s="182">
        <f>penilaian!K420</f>
        <v>0</v>
      </c>
      <c r="M425" s="186">
        <f>penilaian!L420</f>
        <v>0</v>
      </c>
      <c r="N425" s="187">
        <f>penilaian!M420</f>
        <v>0</v>
      </c>
      <c r="O425" s="61">
        <f>penilaian!N420</f>
        <v>0</v>
      </c>
      <c r="P425" s="183">
        <f>penilaian!O420</f>
        <v>0</v>
      </c>
      <c r="Q425" s="516">
        <f>penilaian!P420</f>
        <v>0</v>
      </c>
      <c r="R425" s="516">
        <f>penilaian!Q420</f>
        <v>0</v>
      </c>
      <c r="S425" s="505">
        <f>penilaian!R420</f>
        <v>0</v>
      </c>
      <c r="T425" s="505">
        <f>penilaian!S420</f>
        <v>0</v>
      </c>
      <c r="U425" s="505">
        <f>penilaian!T420</f>
        <v>0</v>
      </c>
      <c r="V425" s="503">
        <f>penilaian!U420</f>
        <v>6</v>
      </c>
      <c r="W425" s="505" t="str">
        <f>penilaian!V420</f>
        <v>Jagung</v>
      </c>
      <c r="X425" s="505">
        <f>penilaian!W420</f>
        <v>0</v>
      </c>
      <c r="Y425" s="505">
        <f>penilaian!X420</f>
        <v>0</v>
      </c>
      <c r="Z425" s="505">
        <f>penilaian!Y420</f>
        <v>4000</v>
      </c>
      <c r="AA425" s="505">
        <f>penilaian!Z420</f>
        <v>4000</v>
      </c>
      <c r="AB425" s="505">
        <f>penilaian!AA420</f>
        <v>0</v>
      </c>
      <c r="AC425" s="519">
        <f>penilaian!AB420</f>
        <v>0</v>
      </c>
      <c r="AD425" s="505">
        <f>penilaian!AC420</f>
        <v>0</v>
      </c>
      <c r="AE425" s="505">
        <f>penilaian!AD420</f>
        <v>0</v>
      </c>
      <c r="AF425" s="505">
        <f>penilaian!AE420</f>
        <v>0</v>
      </c>
      <c r="AG425" s="519">
        <f>penilaian!AF420</f>
        <v>0</v>
      </c>
      <c r="AH425" s="519">
        <f>penilaian!AG420</f>
        <v>0</v>
      </c>
      <c r="AI425" s="517">
        <f>penilaian!AH420</f>
        <v>0</v>
      </c>
      <c r="AJ425" s="520">
        <f>penilaian!AI420</f>
        <v>0</v>
      </c>
      <c r="AK425" s="517">
        <f>penilaian!AJ420</f>
        <v>0</v>
      </c>
      <c r="AL425" s="517">
        <f>penilaian!AK420</f>
        <v>0</v>
      </c>
      <c r="AM425" s="517">
        <f>penilaian!AL420</f>
        <v>0</v>
      </c>
      <c r="AN425" s="517">
        <f>penilaian!AM420</f>
        <v>1190</v>
      </c>
      <c r="AO425" s="517">
        <f>penilaian!AN420</f>
        <v>4760000</v>
      </c>
      <c r="AP425" s="517">
        <f>penilaian!AO420</f>
        <v>0</v>
      </c>
      <c r="AQ425" s="521">
        <f>penilaian!AP420</f>
        <v>0</v>
      </c>
      <c r="AR425" s="517">
        <f>penilaian!AQ420</f>
        <v>0</v>
      </c>
      <c r="AS425" s="517">
        <f>penilaian!AR420</f>
        <v>0</v>
      </c>
      <c r="AT425" s="517">
        <f>penilaian!AS420</f>
        <v>0</v>
      </c>
      <c r="AU425" s="517">
        <f>penilaian!AT420</f>
        <v>0</v>
      </c>
      <c r="AV425" s="517">
        <f>penilaian!AU420</f>
        <v>0</v>
      </c>
      <c r="AW425" s="521">
        <f>penilaian!AV420</f>
        <v>0</v>
      </c>
      <c r="AX425" s="521">
        <f>penilaian!AW420</f>
        <v>0</v>
      </c>
    </row>
    <row r="426" spans="2:50" ht="15.75">
      <c r="B426" s="157">
        <f>penilaian!A421</f>
        <v>0</v>
      </c>
      <c r="C426" s="172">
        <f>penilaian!B421</f>
        <v>0</v>
      </c>
      <c r="D426" s="492">
        <f>penilaian!C421</f>
        <v>0</v>
      </c>
      <c r="E426" s="172">
        <f>penilaian!D421</f>
        <v>0</v>
      </c>
      <c r="F426" s="171">
        <f>penilaian!E421</f>
        <v>0</v>
      </c>
      <c r="G426" s="205">
        <f>penilaian!F421</f>
        <v>0</v>
      </c>
      <c r="H426" s="61">
        <f>penilaian!G421</f>
        <v>0</v>
      </c>
      <c r="I426" s="61">
        <f>penilaian!H421</f>
        <v>0</v>
      </c>
      <c r="J426" s="202">
        <f>penilaian!I421</f>
        <v>0</v>
      </c>
      <c r="K426" s="157">
        <f>penilaian!J421</f>
        <v>0</v>
      </c>
      <c r="L426" s="182">
        <f>penilaian!K421</f>
        <v>0</v>
      </c>
      <c r="M426" s="186">
        <f>penilaian!L421</f>
        <v>0</v>
      </c>
      <c r="N426" s="187">
        <f>penilaian!M421</f>
        <v>0</v>
      </c>
      <c r="O426" s="61">
        <f>penilaian!N421</f>
        <v>0</v>
      </c>
      <c r="P426" s="183">
        <f>penilaian!O421</f>
        <v>0</v>
      </c>
      <c r="Q426" s="516">
        <f>penilaian!P421</f>
        <v>0</v>
      </c>
      <c r="R426" s="516">
        <f>penilaian!Q421</f>
        <v>0</v>
      </c>
      <c r="S426" s="505">
        <f>penilaian!R421</f>
        <v>0</v>
      </c>
      <c r="T426" s="505">
        <f>penilaian!S421</f>
        <v>0</v>
      </c>
      <c r="U426" s="505">
        <f>penilaian!T421</f>
        <v>0</v>
      </c>
      <c r="V426" s="503">
        <f>penilaian!U421</f>
        <v>7</v>
      </c>
      <c r="W426" s="505" t="str">
        <f>penilaian!V421</f>
        <v>Kangkung</v>
      </c>
      <c r="X426" s="505">
        <f>penilaian!W421</f>
        <v>0</v>
      </c>
      <c r="Y426" s="505">
        <f>penilaian!X421</f>
        <v>0</v>
      </c>
      <c r="Z426" s="505">
        <f>penilaian!Y421</f>
        <v>0</v>
      </c>
      <c r="AA426" s="505" t="str">
        <f>penilaian!Z421</f>
        <v>7,5x9m</v>
      </c>
      <c r="AB426" s="505">
        <f>penilaian!AA421</f>
        <v>0</v>
      </c>
      <c r="AC426" s="519">
        <f>penilaian!AB421</f>
        <v>0</v>
      </c>
      <c r="AD426" s="505">
        <f>penilaian!AC421</f>
        <v>0</v>
      </c>
      <c r="AE426" s="505">
        <f>penilaian!AD421</f>
        <v>0</v>
      </c>
      <c r="AF426" s="505">
        <f>penilaian!AE421</f>
        <v>0</v>
      </c>
      <c r="AG426" s="519">
        <f>penilaian!AF421</f>
        <v>0</v>
      </c>
      <c r="AH426" s="519">
        <f>penilaian!AG421</f>
        <v>0</v>
      </c>
      <c r="AI426" s="517">
        <f>penilaian!AH421</f>
        <v>0</v>
      </c>
      <c r="AJ426" s="520">
        <f>penilaian!AI421</f>
        <v>0</v>
      </c>
      <c r="AK426" s="517">
        <f>penilaian!AJ421</f>
        <v>0</v>
      </c>
      <c r="AL426" s="517">
        <f>penilaian!AK421</f>
        <v>0</v>
      </c>
      <c r="AM426" s="517">
        <f>penilaian!AL421</f>
        <v>0</v>
      </c>
      <c r="AN426" s="517">
        <f>penilaian!AM421</f>
        <v>0</v>
      </c>
      <c r="AO426" s="517">
        <f>penilaian!AN421</f>
        <v>0</v>
      </c>
      <c r="AP426" s="517">
        <f>penilaian!AO421</f>
        <v>0</v>
      </c>
      <c r="AQ426" s="521">
        <f>penilaian!AP421</f>
        <v>0</v>
      </c>
      <c r="AR426" s="517">
        <f>penilaian!AQ421</f>
        <v>0</v>
      </c>
      <c r="AS426" s="517">
        <f>penilaian!AR421</f>
        <v>0</v>
      </c>
      <c r="AT426" s="517">
        <f>penilaian!AS421</f>
        <v>0</v>
      </c>
      <c r="AU426" s="517">
        <f>penilaian!AT421</f>
        <v>0</v>
      </c>
      <c r="AV426" s="517">
        <f>penilaian!AU421</f>
        <v>0</v>
      </c>
      <c r="AW426" s="521">
        <f>penilaian!AV421</f>
        <v>0</v>
      </c>
      <c r="AX426" s="521">
        <f>penilaian!AW421</f>
        <v>0</v>
      </c>
    </row>
    <row r="427" spans="2:50" ht="15.75">
      <c r="B427" s="157">
        <f>penilaian!A422</f>
        <v>0</v>
      </c>
      <c r="C427" s="172">
        <f>penilaian!B422</f>
        <v>0</v>
      </c>
      <c r="D427" s="492">
        <f>penilaian!C422</f>
        <v>0</v>
      </c>
      <c r="E427" s="172">
        <f>penilaian!D422</f>
        <v>0</v>
      </c>
      <c r="F427" s="171">
        <f>penilaian!E422</f>
        <v>0</v>
      </c>
      <c r="G427" s="205">
        <f>penilaian!F422</f>
        <v>0</v>
      </c>
      <c r="H427" s="61">
        <f>penilaian!G422</f>
        <v>0</v>
      </c>
      <c r="I427" s="61">
        <f>penilaian!H422</f>
        <v>0</v>
      </c>
      <c r="J427" s="202">
        <f>penilaian!I422</f>
        <v>0</v>
      </c>
      <c r="K427" s="157">
        <f>penilaian!J422</f>
        <v>0</v>
      </c>
      <c r="L427" s="182">
        <f>penilaian!K422</f>
        <v>0</v>
      </c>
      <c r="M427" s="186">
        <f>penilaian!L422</f>
        <v>0</v>
      </c>
      <c r="N427" s="187">
        <f>penilaian!M422</f>
        <v>0</v>
      </c>
      <c r="O427" s="61">
        <f>penilaian!N422</f>
        <v>0</v>
      </c>
      <c r="P427" s="183">
        <f>penilaian!O422</f>
        <v>0</v>
      </c>
      <c r="Q427" s="516">
        <f>penilaian!P422</f>
        <v>0</v>
      </c>
      <c r="R427" s="516">
        <f>penilaian!Q422</f>
        <v>0</v>
      </c>
      <c r="S427" s="505">
        <f>penilaian!R422</f>
        <v>0</v>
      </c>
      <c r="T427" s="505">
        <f>penilaian!S422</f>
        <v>0</v>
      </c>
      <c r="U427" s="505">
        <f>penilaian!T422</f>
        <v>0</v>
      </c>
      <c r="V427" s="503">
        <f>penilaian!U422</f>
        <v>8</v>
      </c>
      <c r="W427" s="505" t="str">
        <f>penilaian!V422</f>
        <v>Singkong</v>
      </c>
      <c r="X427" s="505">
        <f>penilaian!W422</f>
        <v>0</v>
      </c>
      <c r="Y427" s="505">
        <f>penilaian!X422</f>
        <v>500</v>
      </c>
      <c r="Z427" s="505">
        <f>penilaian!Y422</f>
        <v>0</v>
      </c>
      <c r="AA427" s="505">
        <f>penilaian!Z422</f>
        <v>500</v>
      </c>
      <c r="AB427" s="505">
        <f>penilaian!AA422</f>
        <v>0</v>
      </c>
      <c r="AC427" s="519">
        <f>penilaian!AB422</f>
        <v>0</v>
      </c>
      <c r="AD427" s="505">
        <f>penilaian!AC422</f>
        <v>0</v>
      </c>
      <c r="AE427" s="505">
        <f>penilaian!AD422</f>
        <v>0</v>
      </c>
      <c r="AF427" s="505">
        <f>penilaian!AE422</f>
        <v>0</v>
      </c>
      <c r="AG427" s="519">
        <f>penilaian!AF422</f>
        <v>0</v>
      </c>
      <c r="AH427" s="519">
        <f>penilaian!AG422</f>
        <v>0</v>
      </c>
      <c r="AI427" s="517">
        <f>penilaian!AH422</f>
        <v>0</v>
      </c>
      <c r="AJ427" s="520">
        <f>penilaian!AI422</f>
        <v>0</v>
      </c>
      <c r="AK427" s="517">
        <f>penilaian!AJ422</f>
        <v>0</v>
      </c>
      <c r="AL427" s="517">
        <f>penilaian!AK422</f>
        <v>0</v>
      </c>
      <c r="AM427" s="517">
        <f>penilaian!AL422</f>
        <v>0</v>
      </c>
      <c r="AN427" s="517">
        <f>penilaian!AM422</f>
        <v>465</v>
      </c>
      <c r="AO427" s="517">
        <f>penilaian!AN422</f>
        <v>232500</v>
      </c>
      <c r="AP427" s="517">
        <f>penilaian!AO422</f>
        <v>0</v>
      </c>
      <c r="AQ427" s="521">
        <f>penilaian!AP422</f>
        <v>0</v>
      </c>
      <c r="AR427" s="517">
        <f>penilaian!AQ422</f>
        <v>0</v>
      </c>
      <c r="AS427" s="517">
        <f>penilaian!AR422</f>
        <v>0</v>
      </c>
      <c r="AT427" s="517">
        <f>penilaian!AS422</f>
        <v>0</v>
      </c>
      <c r="AU427" s="517">
        <f>penilaian!AT422</f>
        <v>0</v>
      </c>
      <c r="AV427" s="517">
        <f>penilaian!AU422</f>
        <v>0</v>
      </c>
      <c r="AW427" s="521">
        <f>penilaian!AV422</f>
        <v>0</v>
      </c>
      <c r="AX427" s="521">
        <f>penilaian!AW422</f>
        <v>0</v>
      </c>
    </row>
    <row r="428" spans="2:50" ht="15.75">
      <c r="B428" s="157">
        <f>penilaian!A423</f>
        <v>0</v>
      </c>
      <c r="C428" s="172">
        <f>penilaian!B423</f>
        <v>0</v>
      </c>
      <c r="D428" s="492">
        <f>penilaian!C423</f>
        <v>0</v>
      </c>
      <c r="E428" s="172">
        <f>penilaian!D423</f>
        <v>0</v>
      </c>
      <c r="F428" s="171">
        <f>penilaian!E423</f>
        <v>0</v>
      </c>
      <c r="G428" s="205">
        <f>penilaian!F423</f>
        <v>0</v>
      </c>
      <c r="H428" s="61">
        <f>penilaian!G423</f>
        <v>0</v>
      </c>
      <c r="I428" s="61">
        <f>penilaian!H423</f>
        <v>0</v>
      </c>
      <c r="J428" s="202">
        <f>penilaian!I423</f>
        <v>0</v>
      </c>
      <c r="K428" s="157">
        <f>penilaian!J423</f>
        <v>0</v>
      </c>
      <c r="L428" s="182">
        <f>penilaian!K423</f>
        <v>0</v>
      </c>
      <c r="M428" s="186">
        <f>penilaian!L423</f>
        <v>0</v>
      </c>
      <c r="N428" s="187">
        <f>penilaian!M423</f>
        <v>0</v>
      </c>
      <c r="O428" s="61">
        <f>penilaian!N423</f>
        <v>0</v>
      </c>
      <c r="P428" s="183">
        <f>penilaian!O423</f>
        <v>0</v>
      </c>
      <c r="Q428" s="516">
        <f>penilaian!P423</f>
        <v>0</v>
      </c>
      <c r="R428" s="516">
        <f>penilaian!Q423</f>
        <v>0</v>
      </c>
      <c r="S428" s="505">
        <f>penilaian!R423</f>
        <v>0</v>
      </c>
      <c r="T428" s="505">
        <f>penilaian!S423</f>
        <v>0</v>
      </c>
      <c r="U428" s="505">
        <f>penilaian!T423</f>
        <v>0</v>
      </c>
      <c r="V428" s="503">
        <f>penilaian!U423</f>
        <v>0</v>
      </c>
      <c r="W428" s="505" t="str">
        <f>penilaian!V423</f>
        <v>Singkong</v>
      </c>
      <c r="X428" s="505">
        <f>penilaian!W423</f>
        <v>0</v>
      </c>
      <c r="Y428" s="505">
        <f>penilaian!X423</f>
        <v>0</v>
      </c>
      <c r="Z428" s="505">
        <f>penilaian!Y423</f>
        <v>2000</v>
      </c>
      <c r="AA428" s="505">
        <f>penilaian!Z423</f>
        <v>0</v>
      </c>
      <c r="AB428" s="505">
        <f>penilaian!AA423</f>
        <v>0</v>
      </c>
      <c r="AC428" s="519">
        <f>penilaian!AB423</f>
        <v>0</v>
      </c>
      <c r="AD428" s="505">
        <f>penilaian!AC423</f>
        <v>0</v>
      </c>
      <c r="AE428" s="505">
        <f>penilaian!AD423</f>
        <v>0</v>
      </c>
      <c r="AF428" s="505">
        <f>penilaian!AE423</f>
        <v>0</v>
      </c>
      <c r="AG428" s="519">
        <f>penilaian!AF423</f>
        <v>0</v>
      </c>
      <c r="AH428" s="519">
        <f>penilaian!AG423</f>
        <v>0</v>
      </c>
      <c r="AI428" s="517">
        <f>penilaian!AH423</f>
        <v>0</v>
      </c>
      <c r="AJ428" s="520">
        <f>penilaian!AI423</f>
        <v>0</v>
      </c>
      <c r="AK428" s="517">
        <f>penilaian!AJ423</f>
        <v>0</v>
      </c>
      <c r="AL428" s="517">
        <f>penilaian!AK423</f>
        <v>0</v>
      </c>
      <c r="AM428" s="517">
        <f>penilaian!AL423</f>
        <v>0</v>
      </c>
      <c r="AN428" s="517">
        <f>penilaian!AM423</f>
        <v>360</v>
      </c>
      <c r="AO428" s="517">
        <f>penilaian!AN423</f>
        <v>720000</v>
      </c>
      <c r="AP428" s="517">
        <f>penilaian!AO423</f>
        <v>0</v>
      </c>
      <c r="AQ428" s="521">
        <f>penilaian!AP423</f>
        <v>0</v>
      </c>
      <c r="AR428" s="517">
        <f>penilaian!AQ423</f>
        <v>0</v>
      </c>
      <c r="AS428" s="517">
        <f>penilaian!AR423</f>
        <v>0</v>
      </c>
      <c r="AT428" s="517">
        <f>penilaian!AS423</f>
        <v>0</v>
      </c>
      <c r="AU428" s="517">
        <f>penilaian!AT423</f>
        <v>0</v>
      </c>
      <c r="AV428" s="517">
        <f>penilaian!AU423</f>
        <v>0</v>
      </c>
      <c r="AW428" s="521">
        <f>penilaian!AV423</f>
        <v>0</v>
      </c>
      <c r="AX428" s="521">
        <f>penilaian!AW423</f>
        <v>0</v>
      </c>
    </row>
    <row r="429" spans="2:50" ht="47.25">
      <c r="B429" s="157">
        <f>penilaian!A424</f>
        <v>21</v>
      </c>
      <c r="C429" s="172" t="str">
        <f>penilaian!B424</f>
        <v>a.</v>
      </c>
      <c r="D429" s="492" t="str">
        <f>penilaian!C424</f>
        <v>IR. JOSEF SEPTIARDI</v>
      </c>
      <c r="E429" s="172">
        <f>penilaian!D424</f>
        <v>0</v>
      </c>
      <c r="F429" s="171">
        <f>penilaian!E424</f>
        <v>0</v>
      </c>
      <c r="G429" s="205" t="str">
        <f>penilaian!F424</f>
        <v>00021</v>
      </c>
      <c r="H429" s="61" t="str">
        <f>penilaian!G424</f>
        <v>a.</v>
      </c>
      <c r="I429" s="61" t="str">
        <f>penilaian!H424</f>
        <v>Blok Sukamelang</v>
      </c>
      <c r="J429" s="202">
        <f>penilaian!I424</f>
        <v>2112</v>
      </c>
      <c r="K429" s="157" t="str">
        <f>penilaian!J424</f>
        <v>SHM</v>
      </c>
      <c r="L429" s="182" t="str">
        <f>penilaian!K424</f>
        <v>SHM No. 1755/Desa Babakan a.n IR. JOSEF SEPTIARDI</v>
      </c>
      <c r="M429" s="186" t="str">
        <f>penilaian!L424</f>
        <v>-</v>
      </c>
      <c r="N429" s="187" t="str">
        <f>penilaian!M424</f>
        <v>-</v>
      </c>
      <c r="O429" s="61" t="str">
        <f>penilaian!N424</f>
        <v>a.</v>
      </c>
      <c r="P429" s="183" t="str">
        <f>penilaian!O424</f>
        <v>Saung Asbes</v>
      </c>
      <c r="Q429" s="516">
        <f>penilaian!P424</f>
        <v>0</v>
      </c>
      <c r="R429" s="516">
        <f>penilaian!Q424</f>
        <v>9</v>
      </c>
      <c r="S429" s="505" t="str">
        <f>penilaian!R424</f>
        <v>a.</v>
      </c>
      <c r="T429" s="505" t="str">
        <f>penilaian!S424</f>
        <v>Tahunan</v>
      </c>
      <c r="U429" s="505">
        <f>penilaian!T424</f>
        <v>4</v>
      </c>
      <c r="V429" s="503">
        <f>penilaian!U424</f>
        <v>1</v>
      </c>
      <c r="W429" s="505" t="str">
        <f>penilaian!V424</f>
        <v>MAHONI</v>
      </c>
      <c r="X429" s="505">
        <f>penilaian!W424</f>
        <v>0</v>
      </c>
      <c r="Y429" s="505">
        <f>penilaian!X424</f>
        <v>110</v>
      </c>
      <c r="Z429" s="505">
        <f>penilaian!Y424</f>
        <v>0</v>
      </c>
      <c r="AA429" s="505">
        <f>penilaian!Z424</f>
        <v>110</v>
      </c>
      <c r="AB429" s="505">
        <f>penilaian!AA424</f>
        <v>0</v>
      </c>
      <c r="AC429" s="519">
        <f>penilaian!AB424</f>
        <v>0</v>
      </c>
      <c r="AD429" s="505">
        <f>penilaian!AC424</f>
        <v>0</v>
      </c>
      <c r="AE429" s="505">
        <f>penilaian!AD424</f>
        <v>0</v>
      </c>
      <c r="AF429" s="505">
        <f>penilaian!AE424</f>
        <v>0</v>
      </c>
      <c r="AG429" s="519">
        <f>penilaian!AF424</f>
        <v>0</v>
      </c>
      <c r="AH429" s="519">
        <f>penilaian!AG424</f>
        <v>0</v>
      </c>
      <c r="AI429" s="517">
        <f>penilaian!AH424</f>
        <v>242000.00000000003</v>
      </c>
      <c r="AJ429" s="520">
        <f>penilaian!AI424</f>
        <v>511104000.00000006</v>
      </c>
      <c r="AK429" s="517">
        <f>penilaian!AJ424</f>
        <v>180000</v>
      </c>
      <c r="AL429" s="517">
        <f>penilaian!AK424</f>
        <v>810000</v>
      </c>
      <c r="AM429" s="517">
        <f>penilaian!AL424</f>
        <v>810000</v>
      </c>
      <c r="AN429" s="517">
        <f>penilaian!AM424</f>
        <v>53050</v>
      </c>
      <c r="AO429" s="517">
        <f>penilaian!AN424</f>
        <v>5835500</v>
      </c>
      <c r="AP429" s="517">
        <f>penilaian!AO424</f>
        <v>53960050</v>
      </c>
      <c r="AQ429" s="521">
        <f>penilaian!AP424</f>
        <v>565874050</v>
      </c>
      <c r="AR429" s="517">
        <f>penilaian!AQ424</f>
        <v>0</v>
      </c>
      <c r="AS429" s="517">
        <f>penilaian!AR424</f>
        <v>0</v>
      </c>
      <c r="AT429" s="517">
        <f>penilaian!AS424</f>
        <v>0</v>
      </c>
      <c r="AU429" s="517">
        <f>penilaian!AT424</f>
        <v>25555200.000000004</v>
      </c>
      <c r="AV429" s="517">
        <f>penilaian!AU424</f>
        <v>2555520.0000000005</v>
      </c>
      <c r="AW429" s="521">
        <f>penilaian!AV424</f>
        <v>28110720.000000004</v>
      </c>
      <c r="AX429" s="521">
        <f>penilaian!AW424</f>
        <v>593985000</v>
      </c>
    </row>
    <row r="430" spans="2:50" ht="15.75">
      <c r="B430" s="157">
        <f>penilaian!A425</f>
        <v>0</v>
      </c>
      <c r="C430" s="172">
        <f>penilaian!B425</f>
        <v>0</v>
      </c>
      <c r="D430" s="492">
        <f>penilaian!C425</f>
        <v>0</v>
      </c>
      <c r="E430" s="172">
        <f>penilaian!D425</f>
        <v>0</v>
      </c>
      <c r="F430" s="171">
        <f>penilaian!E425</f>
        <v>0</v>
      </c>
      <c r="G430" s="205">
        <f>penilaian!F425</f>
        <v>0</v>
      </c>
      <c r="H430" s="61">
        <f>penilaian!G425</f>
        <v>0</v>
      </c>
      <c r="I430" s="61">
        <f>penilaian!H425</f>
        <v>0</v>
      </c>
      <c r="J430" s="202">
        <f>penilaian!I425</f>
        <v>0</v>
      </c>
      <c r="K430" s="157">
        <f>penilaian!J425</f>
        <v>0</v>
      </c>
      <c r="L430" s="182">
        <f>penilaian!K425</f>
        <v>0</v>
      </c>
      <c r="M430" s="186">
        <f>penilaian!L425</f>
        <v>0</v>
      </c>
      <c r="N430" s="187">
        <f>penilaian!M425</f>
        <v>0</v>
      </c>
      <c r="O430" s="61">
        <f>penilaian!N425</f>
        <v>0</v>
      </c>
      <c r="P430" s="183">
        <f>penilaian!O425</f>
        <v>0</v>
      </c>
      <c r="Q430" s="516">
        <f>penilaian!P425</f>
        <v>0</v>
      </c>
      <c r="R430" s="516">
        <f>penilaian!Q425</f>
        <v>0</v>
      </c>
      <c r="S430" s="505">
        <f>penilaian!R425</f>
        <v>0</v>
      </c>
      <c r="T430" s="505">
        <f>penilaian!S425</f>
        <v>0</v>
      </c>
      <c r="U430" s="505">
        <f>penilaian!T425</f>
        <v>0</v>
      </c>
      <c r="V430" s="503">
        <f>penilaian!U425</f>
        <v>0</v>
      </c>
      <c r="W430" s="505" t="str">
        <f>penilaian!V425</f>
        <v>MAHONI</v>
      </c>
      <c r="X430" s="505">
        <f>penilaian!W425</f>
        <v>0</v>
      </c>
      <c r="Y430" s="505">
        <f>penilaian!X425</f>
        <v>0</v>
      </c>
      <c r="Z430" s="505">
        <f>penilaian!Y425</f>
        <v>260</v>
      </c>
      <c r="AA430" s="505">
        <f>penilaian!Z425</f>
        <v>0</v>
      </c>
      <c r="AB430" s="505">
        <f>penilaian!AA425</f>
        <v>0</v>
      </c>
      <c r="AC430" s="519">
        <f>penilaian!AB425</f>
        <v>0</v>
      </c>
      <c r="AD430" s="505">
        <f>penilaian!AC425</f>
        <v>0</v>
      </c>
      <c r="AE430" s="505">
        <f>penilaian!AD425</f>
        <v>0</v>
      </c>
      <c r="AF430" s="505">
        <f>penilaian!AE425</f>
        <v>0</v>
      </c>
      <c r="AG430" s="519">
        <f>penilaian!AF425</f>
        <v>0</v>
      </c>
      <c r="AH430" s="519">
        <f>penilaian!AG425</f>
        <v>0</v>
      </c>
      <c r="AI430" s="517">
        <f>penilaian!AH425</f>
        <v>0</v>
      </c>
      <c r="AJ430" s="520">
        <f>penilaian!AI425</f>
        <v>0</v>
      </c>
      <c r="AK430" s="517">
        <f>penilaian!AJ425</f>
        <v>0</v>
      </c>
      <c r="AL430" s="517">
        <f>penilaian!AK425</f>
        <v>0</v>
      </c>
      <c r="AM430" s="517">
        <f>penilaian!AL425</f>
        <v>0</v>
      </c>
      <c r="AN430" s="517">
        <f>penilaian!AM425</f>
        <v>9750</v>
      </c>
      <c r="AO430" s="517">
        <f>penilaian!AN425</f>
        <v>2535000</v>
      </c>
      <c r="AP430" s="517">
        <f>penilaian!AO425</f>
        <v>0</v>
      </c>
      <c r="AQ430" s="521">
        <f>penilaian!AP425</f>
        <v>0</v>
      </c>
      <c r="AR430" s="517">
        <f>penilaian!AQ425</f>
        <v>0</v>
      </c>
      <c r="AS430" s="517">
        <f>penilaian!AR425</f>
        <v>0</v>
      </c>
      <c r="AT430" s="517">
        <f>penilaian!AS425</f>
        <v>0</v>
      </c>
      <c r="AU430" s="517">
        <f>penilaian!AT425</f>
        <v>0</v>
      </c>
      <c r="AV430" s="517">
        <f>penilaian!AU425</f>
        <v>0</v>
      </c>
      <c r="AW430" s="521">
        <f>penilaian!AV425</f>
        <v>0</v>
      </c>
      <c r="AX430" s="521">
        <f>penilaian!AW425</f>
        <v>0</v>
      </c>
    </row>
    <row r="431" spans="2:50" ht="15.75">
      <c r="B431" s="157">
        <f>penilaian!A426</f>
        <v>0</v>
      </c>
      <c r="C431" s="172" t="str">
        <f>penilaian!B426</f>
        <v>b.</v>
      </c>
      <c r="D431" s="492" t="str">
        <f>penilaian!C426</f>
        <v>Tangerang, 15-09-1971</v>
      </c>
      <c r="E431" s="172">
        <f>penilaian!D426</f>
        <v>0</v>
      </c>
      <c r="F431" s="171">
        <f>penilaian!E426</f>
        <v>0</v>
      </c>
      <c r="G431" s="205">
        <f>penilaian!F426</f>
        <v>0</v>
      </c>
      <c r="H431" s="61" t="str">
        <f>penilaian!G426</f>
        <v>b.</v>
      </c>
      <c r="I431" s="61" t="str">
        <f>penilaian!H426</f>
        <v>Babakan</v>
      </c>
      <c r="J431" s="202">
        <f>penilaian!I426</f>
        <v>0</v>
      </c>
      <c r="K431" s="157">
        <f>penilaian!J426</f>
        <v>0</v>
      </c>
      <c r="L431" s="182">
        <f>penilaian!K426</f>
        <v>0</v>
      </c>
      <c r="M431" s="186">
        <f>penilaian!L426</f>
        <v>0</v>
      </c>
      <c r="N431" s="187">
        <f>penilaian!M426</f>
        <v>0</v>
      </c>
      <c r="O431" s="61" t="str">
        <f>penilaian!N426</f>
        <v>b.</v>
      </c>
      <c r="P431" s="183">
        <f>penilaian!O426</f>
        <v>0</v>
      </c>
      <c r="Q431" s="516">
        <f>penilaian!P426</f>
        <v>0</v>
      </c>
      <c r="R431" s="516">
        <f>penilaian!Q426</f>
        <v>0</v>
      </c>
      <c r="S431" s="505">
        <f>penilaian!R426</f>
        <v>0</v>
      </c>
      <c r="T431" s="505">
        <f>penilaian!S426</f>
        <v>0</v>
      </c>
      <c r="U431" s="505">
        <f>penilaian!T426</f>
        <v>0</v>
      </c>
      <c r="V431" s="503">
        <f>penilaian!U426</f>
        <v>2</v>
      </c>
      <c r="W431" s="505" t="str">
        <f>penilaian!V426</f>
        <v>JATI</v>
      </c>
      <c r="X431" s="505">
        <f>penilaian!W426</f>
        <v>0</v>
      </c>
      <c r="Y431" s="505">
        <f>penilaian!X426</f>
        <v>0</v>
      </c>
      <c r="Z431" s="505">
        <f>penilaian!Y426</f>
        <v>65</v>
      </c>
      <c r="AA431" s="505">
        <f>penilaian!Z426</f>
        <v>65</v>
      </c>
      <c r="AB431" s="505">
        <f>penilaian!AA426</f>
        <v>0</v>
      </c>
      <c r="AC431" s="519">
        <f>penilaian!AB426</f>
        <v>0</v>
      </c>
      <c r="AD431" s="505">
        <f>penilaian!AC426</f>
        <v>0</v>
      </c>
      <c r="AE431" s="505">
        <f>penilaian!AD426</f>
        <v>0</v>
      </c>
      <c r="AF431" s="505">
        <f>penilaian!AE426</f>
        <v>0</v>
      </c>
      <c r="AG431" s="519">
        <f>penilaian!AF426</f>
        <v>0</v>
      </c>
      <c r="AH431" s="519">
        <f>penilaian!AG426</f>
        <v>0</v>
      </c>
      <c r="AI431" s="517">
        <f>penilaian!AH426</f>
        <v>0</v>
      </c>
      <c r="AJ431" s="520">
        <f>penilaian!AI426</f>
        <v>0</v>
      </c>
      <c r="AK431" s="517">
        <f>penilaian!AJ426</f>
        <v>0</v>
      </c>
      <c r="AL431" s="517">
        <f>penilaian!AK426</f>
        <v>0</v>
      </c>
      <c r="AM431" s="517">
        <f>penilaian!AL426</f>
        <v>0</v>
      </c>
      <c r="AN431" s="517">
        <f>penilaian!AM426</f>
        <v>50000</v>
      </c>
      <c r="AO431" s="517">
        <f>penilaian!AN426</f>
        <v>3250000</v>
      </c>
      <c r="AP431" s="517">
        <f>penilaian!AO426</f>
        <v>0</v>
      </c>
      <c r="AQ431" s="521">
        <f>penilaian!AP426</f>
        <v>0</v>
      </c>
      <c r="AR431" s="517">
        <f>penilaian!AQ426</f>
        <v>0</v>
      </c>
      <c r="AS431" s="517">
        <f>penilaian!AR426</f>
        <v>0</v>
      </c>
      <c r="AT431" s="517">
        <f>penilaian!AS426</f>
        <v>0</v>
      </c>
      <c r="AU431" s="517">
        <f>penilaian!AT426</f>
        <v>0</v>
      </c>
      <c r="AV431" s="517">
        <f>penilaian!AU426</f>
        <v>0</v>
      </c>
      <c r="AW431" s="521">
        <f>penilaian!AV426</f>
        <v>0</v>
      </c>
      <c r="AX431" s="521">
        <f>penilaian!AW426</f>
        <v>0</v>
      </c>
    </row>
    <row r="432" spans="2:50" ht="15.75">
      <c r="B432" s="157">
        <f>penilaian!A427</f>
        <v>0</v>
      </c>
      <c r="C432" s="172" t="str">
        <f>penilaian!B427</f>
        <v>c.</v>
      </c>
      <c r="D432" s="492" t="str">
        <f>penilaian!C427</f>
        <v>Karyawan Swasta</v>
      </c>
      <c r="E432" s="172">
        <f>penilaian!D427</f>
        <v>0</v>
      </c>
      <c r="F432" s="171">
        <f>penilaian!E427</f>
        <v>0</v>
      </c>
      <c r="G432" s="205">
        <f>penilaian!F427</f>
        <v>0</v>
      </c>
      <c r="H432" s="61" t="str">
        <f>penilaian!G427</f>
        <v>c.</v>
      </c>
      <c r="I432" s="61" t="str">
        <f>penilaian!H427</f>
        <v>Kertajati</v>
      </c>
      <c r="J432" s="202">
        <f>penilaian!I427</f>
        <v>0</v>
      </c>
      <c r="K432" s="157">
        <f>penilaian!J427</f>
        <v>0</v>
      </c>
      <c r="L432" s="182">
        <f>penilaian!K427</f>
        <v>0</v>
      </c>
      <c r="M432" s="186">
        <f>penilaian!L427</f>
        <v>0</v>
      </c>
      <c r="N432" s="187">
        <f>penilaian!M427</f>
        <v>0</v>
      </c>
      <c r="O432" s="61" t="str">
        <f>penilaian!N427</f>
        <v>c.</v>
      </c>
      <c r="P432" s="183">
        <f>penilaian!O427</f>
        <v>0</v>
      </c>
      <c r="Q432" s="516">
        <f>penilaian!P427</f>
        <v>0</v>
      </c>
      <c r="R432" s="516">
        <f>penilaian!Q427</f>
        <v>0</v>
      </c>
      <c r="S432" s="505">
        <f>penilaian!R427</f>
        <v>0</v>
      </c>
      <c r="T432" s="505">
        <f>penilaian!S427</f>
        <v>0</v>
      </c>
      <c r="U432" s="505">
        <f>penilaian!T427</f>
        <v>0</v>
      </c>
      <c r="V432" s="503">
        <f>penilaian!U427</f>
        <v>3</v>
      </c>
      <c r="W432" s="505" t="str">
        <f>penilaian!V427</f>
        <v>LANTORO</v>
      </c>
      <c r="X432" s="505">
        <f>penilaian!W427</f>
        <v>5</v>
      </c>
      <c r="Y432" s="505">
        <f>penilaian!X427</f>
        <v>0</v>
      </c>
      <c r="Z432" s="505">
        <f>penilaian!Y427</f>
        <v>0</v>
      </c>
      <c r="AA432" s="505">
        <f>penilaian!Z427</f>
        <v>5</v>
      </c>
      <c r="AB432" s="505">
        <f>penilaian!AA427</f>
        <v>0</v>
      </c>
      <c r="AC432" s="519">
        <f>penilaian!AB427</f>
        <v>0</v>
      </c>
      <c r="AD432" s="505">
        <f>penilaian!AC427</f>
        <v>0</v>
      </c>
      <c r="AE432" s="505">
        <f>penilaian!AD427</f>
        <v>0</v>
      </c>
      <c r="AF432" s="505">
        <f>penilaian!AE427</f>
        <v>0</v>
      </c>
      <c r="AG432" s="519">
        <f>penilaian!AF427</f>
        <v>0</v>
      </c>
      <c r="AH432" s="519">
        <f>penilaian!AG427</f>
        <v>0</v>
      </c>
      <c r="AI432" s="517">
        <f>penilaian!AH427</f>
        <v>0</v>
      </c>
      <c r="AJ432" s="520">
        <f>penilaian!AI427</f>
        <v>0</v>
      </c>
      <c r="AK432" s="517">
        <f>penilaian!AJ427</f>
        <v>0</v>
      </c>
      <c r="AL432" s="517">
        <f>penilaian!AK427</f>
        <v>0</v>
      </c>
      <c r="AM432" s="517">
        <f>penilaian!AL427</f>
        <v>0</v>
      </c>
      <c r="AN432" s="517">
        <f>penilaian!AM427</f>
        <v>16900</v>
      </c>
      <c r="AO432" s="517">
        <f>penilaian!AN427</f>
        <v>84500</v>
      </c>
      <c r="AP432" s="517">
        <f>penilaian!AO427</f>
        <v>0</v>
      </c>
      <c r="AQ432" s="521">
        <f>penilaian!AP427</f>
        <v>0</v>
      </c>
      <c r="AR432" s="517">
        <f>penilaian!AQ427</f>
        <v>0</v>
      </c>
      <c r="AS432" s="517">
        <f>penilaian!AR427</f>
        <v>0</v>
      </c>
      <c r="AT432" s="517">
        <f>penilaian!AS427</f>
        <v>0</v>
      </c>
      <c r="AU432" s="517">
        <f>penilaian!AT427</f>
        <v>0</v>
      </c>
      <c r="AV432" s="517">
        <f>penilaian!AU427</f>
        <v>0</v>
      </c>
      <c r="AW432" s="521">
        <f>penilaian!AV427</f>
        <v>0</v>
      </c>
      <c r="AX432" s="521">
        <f>penilaian!AW427</f>
        <v>0</v>
      </c>
    </row>
    <row r="433" spans="1:50" ht="15.75">
      <c r="B433" s="157">
        <f>penilaian!A428</f>
        <v>0</v>
      </c>
      <c r="C433" s="172">
        <f>penilaian!B428</f>
        <v>0</v>
      </c>
      <c r="D433" s="492">
        <f>penilaian!C428</f>
        <v>0</v>
      </c>
      <c r="E433" s="172">
        <f>penilaian!D428</f>
        <v>0</v>
      </c>
      <c r="F433" s="171">
        <f>penilaian!E428</f>
        <v>0</v>
      </c>
      <c r="G433" s="205">
        <f>penilaian!F428</f>
        <v>0</v>
      </c>
      <c r="H433" s="61">
        <f>penilaian!G428</f>
        <v>0</v>
      </c>
      <c r="I433" s="61">
        <f>penilaian!H428</f>
        <v>0</v>
      </c>
      <c r="J433" s="202">
        <f>penilaian!I428</f>
        <v>0</v>
      </c>
      <c r="K433" s="157">
        <f>penilaian!J428</f>
        <v>0</v>
      </c>
      <c r="L433" s="182">
        <f>penilaian!K428</f>
        <v>0</v>
      </c>
      <c r="M433" s="186">
        <f>penilaian!L428</f>
        <v>0</v>
      </c>
      <c r="N433" s="187">
        <f>penilaian!M428</f>
        <v>0</v>
      </c>
      <c r="O433" s="61">
        <f>penilaian!N428</f>
        <v>0</v>
      </c>
      <c r="P433" s="183">
        <f>penilaian!O428</f>
        <v>0</v>
      </c>
      <c r="Q433" s="516">
        <f>penilaian!P428</f>
        <v>0</v>
      </c>
      <c r="R433" s="516">
        <f>penilaian!Q428</f>
        <v>0</v>
      </c>
      <c r="S433" s="505">
        <f>penilaian!R428</f>
        <v>0</v>
      </c>
      <c r="T433" s="505">
        <f>penilaian!S428</f>
        <v>0</v>
      </c>
      <c r="U433" s="505">
        <f>penilaian!T428</f>
        <v>0</v>
      </c>
      <c r="V433" s="503">
        <f>penilaian!U428</f>
        <v>0</v>
      </c>
      <c r="W433" s="505" t="str">
        <f>penilaian!V428</f>
        <v>LANTORO</v>
      </c>
      <c r="X433" s="505">
        <f>penilaian!W428</f>
        <v>0</v>
      </c>
      <c r="Y433" s="505">
        <f>penilaian!X428</f>
        <v>15</v>
      </c>
      <c r="Z433" s="505">
        <f>penilaian!Y428</f>
        <v>0</v>
      </c>
      <c r="AA433" s="505">
        <f>penilaian!Z428</f>
        <v>0</v>
      </c>
      <c r="AB433" s="505">
        <f>penilaian!AA428</f>
        <v>0</v>
      </c>
      <c r="AC433" s="519">
        <f>penilaian!AB428</f>
        <v>0</v>
      </c>
      <c r="AD433" s="505">
        <f>penilaian!AC428</f>
        <v>0</v>
      </c>
      <c r="AE433" s="505">
        <f>penilaian!AD428</f>
        <v>0</v>
      </c>
      <c r="AF433" s="505">
        <f>penilaian!AE428</f>
        <v>0</v>
      </c>
      <c r="AG433" s="519">
        <f>penilaian!AF428</f>
        <v>0</v>
      </c>
      <c r="AH433" s="519">
        <f>penilaian!AG428</f>
        <v>0</v>
      </c>
      <c r="AI433" s="517">
        <f>penilaian!AH428</f>
        <v>0</v>
      </c>
      <c r="AJ433" s="520">
        <f>penilaian!AI428</f>
        <v>0</v>
      </c>
      <c r="AK433" s="517">
        <f>penilaian!AJ428</f>
        <v>0</v>
      </c>
      <c r="AL433" s="517">
        <f>penilaian!AK428</f>
        <v>0</v>
      </c>
      <c r="AM433" s="517">
        <f>penilaian!AL428</f>
        <v>0</v>
      </c>
      <c r="AN433" s="517">
        <f>penilaian!AM428</f>
        <v>8470</v>
      </c>
      <c r="AO433" s="517">
        <f>penilaian!AN428</f>
        <v>127050</v>
      </c>
      <c r="AP433" s="517">
        <f>penilaian!AO428</f>
        <v>0</v>
      </c>
      <c r="AQ433" s="521">
        <f>penilaian!AP428</f>
        <v>0</v>
      </c>
      <c r="AR433" s="517">
        <f>penilaian!AQ428</f>
        <v>0</v>
      </c>
      <c r="AS433" s="517">
        <f>penilaian!AR428</f>
        <v>0</v>
      </c>
      <c r="AT433" s="517">
        <f>penilaian!AS428</f>
        <v>0</v>
      </c>
      <c r="AU433" s="517">
        <f>penilaian!AT428</f>
        <v>0</v>
      </c>
      <c r="AV433" s="517">
        <f>penilaian!AU428</f>
        <v>0</v>
      </c>
      <c r="AW433" s="521">
        <f>penilaian!AV428</f>
        <v>0</v>
      </c>
      <c r="AX433" s="521">
        <f>penilaian!AW428</f>
        <v>0</v>
      </c>
    </row>
    <row r="434" spans="1:50" ht="47.25">
      <c r="B434" s="157">
        <f>penilaian!A429</f>
        <v>0</v>
      </c>
      <c r="C434" s="172" t="str">
        <f>penilaian!B429</f>
        <v>d.</v>
      </c>
      <c r="D434" s="492" t="str">
        <f>penilaian!C429</f>
        <v>Villa Bogor Indah Blok E -4 No. 2 Desa/Kel. Ciparigi Kec. Kota Bogor Utara</v>
      </c>
      <c r="E434" s="172">
        <f>penilaian!D429</f>
        <v>0</v>
      </c>
      <c r="F434" s="171">
        <f>penilaian!E429</f>
        <v>0</v>
      </c>
      <c r="G434" s="205">
        <f>penilaian!F429</f>
        <v>0</v>
      </c>
      <c r="H434" s="61">
        <f>penilaian!G429</f>
        <v>0</v>
      </c>
      <c r="I434" s="61">
        <f>penilaian!H429</f>
        <v>0</v>
      </c>
      <c r="J434" s="202">
        <f>penilaian!I429</f>
        <v>0</v>
      </c>
      <c r="K434" s="157">
        <f>penilaian!J429</f>
        <v>0</v>
      </c>
      <c r="L434" s="182">
        <f>penilaian!K429</f>
        <v>0</v>
      </c>
      <c r="M434" s="186">
        <f>penilaian!L429</f>
        <v>0</v>
      </c>
      <c r="N434" s="187">
        <f>penilaian!M429</f>
        <v>0</v>
      </c>
      <c r="O434" s="61">
        <f>penilaian!N429</f>
        <v>0</v>
      </c>
      <c r="P434" s="183">
        <f>penilaian!O429</f>
        <v>0</v>
      </c>
      <c r="Q434" s="516">
        <f>penilaian!P429</f>
        <v>0</v>
      </c>
      <c r="R434" s="516">
        <f>penilaian!Q429</f>
        <v>0</v>
      </c>
      <c r="S434" s="505">
        <f>penilaian!R429</f>
        <v>0</v>
      </c>
      <c r="T434" s="505">
        <f>penilaian!S429</f>
        <v>0</v>
      </c>
      <c r="U434" s="505">
        <f>penilaian!T429</f>
        <v>0</v>
      </c>
      <c r="V434" s="503">
        <f>penilaian!U429</f>
        <v>4</v>
      </c>
      <c r="W434" s="505" t="str">
        <f>penilaian!V429</f>
        <v>GEMPOL</v>
      </c>
      <c r="X434" s="505">
        <f>penilaian!W429</f>
        <v>0</v>
      </c>
      <c r="Y434" s="505">
        <f>penilaian!X429</f>
        <v>15</v>
      </c>
      <c r="Z434" s="505">
        <f>penilaian!Y429</f>
        <v>0</v>
      </c>
      <c r="AA434" s="505">
        <f>penilaian!Z429</f>
        <v>15</v>
      </c>
      <c r="AB434" s="505">
        <f>penilaian!AA429</f>
        <v>0</v>
      </c>
      <c r="AC434" s="519">
        <f>penilaian!AB429</f>
        <v>0</v>
      </c>
      <c r="AD434" s="505">
        <f>penilaian!AC429</f>
        <v>0</v>
      </c>
      <c r="AE434" s="505">
        <f>penilaian!AD429</f>
        <v>0</v>
      </c>
      <c r="AF434" s="505">
        <f>penilaian!AE429</f>
        <v>0</v>
      </c>
      <c r="AG434" s="519">
        <f>penilaian!AF429</f>
        <v>0</v>
      </c>
      <c r="AH434" s="519">
        <f>penilaian!AG429</f>
        <v>0</v>
      </c>
      <c r="AI434" s="517">
        <f>penilaian!AH429</f>
        <v>0</v>
      </c>
      <c r="AJ434" s="520">
        <f>penilaian!AI429</f>
        <v>0</v>
      </c>
      <c r="AK434" s="517">
        <f>penilaian!AJ429</f>
        <v>0</v>
      </c>
      <c r="AL434" s="517">
        <f>penilaian!AK429</f>
        <v>0</v>
      </c>
      <c r="AM434" s="517">
        <f>penilaian!AL429</f>
        <v>0</v>
      </c>
      <c r="AN434" s="517">
        <f>penilaian!AM429</f>
        <v>22500</v>
      </c>
      <c r="AO434" s="517">
        <f>penilaian!AN429</f>
        <v>337500</v>
      </c>
      <c r="AP434" s="517">
        <f>penilaian!AO429</f>
        <v>0</v>
      </c>
      <c r="AQ434" s="521">
        <f>penilaian!AP429</f>
        <v>0</v>
      </c>
      <c r="AR434" s="517">
        <f>penilaian!AQ429</f>
        <v>0</v>
      </c>
      <c r="AS434" s="517">
        <f>penilaian!AR429</f>
        <v>0</v>
      </c>
      <c r="AT434" s="517">
        <f>penilaian!AS429</f>
        <v>0</v>
      </c>
      <c r="AU434" s="517">
        <f>penilaian!AT429</f>
        <v>0</v>
      </c>
      <c r="AV434" s="517">
        <f>penilaian!AU429</f>
        <v>0</v>
      </c>
      <c r="AW434" s="521">
        <f>penilaian!AV429</f>
        <v>0</v>
      </c>
      <c r="AX434" s="521">
        <f>penilaian!AW429</f>
        <v>0</v>
      </c>
    </row>
    <row r="435" spans="1:50" ht="15.75">
      <c r="B435" s="157">
        <f>penilaian!A430</f>
        <v>0</v>
      </c>
      <c r="C435" s="172" t="str">
        <f>penilaian!B430</f>
        <v>e.</v>
      </c>
      <c r="D435" s="492" t="str">
        <f>penilaian!C430</f>
        <v>32710515097100006</v>
      </c>
      <c r="E435" s="172">
        <f>penilaian!D430</f>
        <v>0</v>
      </c>
      <c r="F435" s="171">
        <f>penilaian!E430</f>
        <v>0</v>
      </c>
      <c r="G435" s="205">
        <f>penilaian!F430</f>
        <v>0</v>
      </c>
      <c r="H435" s="61">
        <f>penilaian!G430</f>
        <v>0</v>
      </c>
      <c r="I435" s="61">
        <f>penilaian!H430</f>
        <v>0</v>
      </c>
      <c r="J435" s="202">
        <f>penilaian!I430</f>
        <v>0</v>
      </c>
      <c r="K435" s="157">
        <f>penilaian!J430</f>
        <v>0</v>
      </c>
      <c r="L435" s="182">
        <f>penilaian!K430</f>
        <v>0</v>
      </c>
      <c r="M435" s="186">
        <f>penilaian!L430</f>
        <v>0</v>
      </c>
      <c r="N435" s="187">
        <f>penilaian!M430</f>
        <v>0</v>
      </c>
      <c r="O435" s="61">
        <f>penilaian!N430</f>
        <v>0</v>
      </c>
      <c r="P435" s="183">
        <f>penilaian!O430</f>
        <v>0</v>
      </c>
      <c r="Q435" s="516">
        <f>penilaian!P430</f>
        <v>0</v>
      </c>
      <c r="R435" s="516">
        <f>penilaian!Q430</f>
        <v>0</v>
      </c>
      <c r="S435" s="505">
        <f>penilaian!R430</f>
        <v>0</v>
      </c>
      <c r="T435" s="505">
        <f>penilaian!S430</f>
        <v>0</v>
      </c>
      <c r="U435" s="505">
        <f>penilaian!T430</f>
        <v>0</v>
      </c>
      <c r="V435" s="503">
        <f>penilaian!U430</f>
        <v>0</v>
      </c>
      <c r="W435" s="505">
        <f>penilaian!V430</f>
        <v>0</v>
      </c>
      <c r="X435" s="505">
        <f>penilaian!W430</f>
        <v>0</v>
      </c>
      <c r="Y435" s="505">
        <f>penilaian!X430</f>
        <v>0</v>
      </c>
      <c r="Z435" s="505">
        <f>penilaian!Y430</f>
        <v>0</v>
      </c>
      <c r="AA435" s="505">
        <f>penilaian!Z430</f>
        <v>0</v>
      </c>
      <c r="AB435" s="505">
        <f>penilaian!AA430</f>
        <v>0</v>
      </c>
      <c r="AC435" s="519">
        <f>penilaian!AB430</f>
        <v>0</v>
      </c>
      <c r="AD435" s="505">
        <f>penilaian!AC430</f>
        <v>0</v>
      </c>
      <c r="AE435" s="505">
        <f>penilaian!AD430</f>
        <v>0</v>
      </c>
      <c r="AF435" s="505">
        <f>penilaian!AE430</f>
        <v>0</v>
      </c>
      <c r="AG435" s="519">
        <f>penilaian!AF430</f>
        <v>0</v>
      </c>
      <c r="AH435" s="519">
        <f>penilaian!AG430</f>
        <v>0</v>
      </c>
      <c r="AI435" s="517">
        <f>penilaian!AH430</f>
        <v>0</v>
      </c>
      <c r="AJ435" s="520">
        <f>penilaian!AI430</f>
        <v>0</v>
      </c>
      <c r="AK435" s="517">
        <f>penilaian!AJ430</f>
        <v>0</v>
      </c>
      <c r="AL435" s="517">
        <f>penilaian!AK430</f>
        <v>0</v>
      </c>
      <c r="AM435" s="517">
        <f>penilaian!AL430</f>
        <v>0</v>
      </c>
      <c r="AN435" s="517">
        <f>penilaian!AM430</f>
        <v>0</v>
      </c>
      <c r="AO435" s="517">
        <f>penilaian!AN430</f>
        <v>0</v>
      </c>
      <c r="AP435" s="517">
        <f>penilaian!AO430</f>
        <v>0</v>
      </c>
      <c r="AQ435" s="521">
        <f>penilaian!AP430</f>
        <v>0</v>
      </c>
      <c r="AR435" s="517">
        <f>penilaian!AQ430</f>
        <v>0</v>
      </c>
      <c r="AS435" s="517">
        <f>penilaian!AR430</f>
        <v>0</v>
      </c>
      <c r="AT435" s="517">
        <f>penilaian!AS430</f>
        <v>0</v>
      </c>
      <c r="AU435" s="517">
        <f>penilaian!AT430</f>
        <v>0</v>
      </c>
      <c r="AV435" s="517">
        <f>penilaian!AU430</f>
        <v>0</v>
      </c>
      <c r="AW435" s="521">
        <f>penilaian!AV430</f>
        <v>0</v>
      </c>
      <c r="AX435" s="521">
        <f>penilaian!AW430</f>
        <v>0</v>
      </c>
    </row>
    <row r="436" spans="1:50" ht="15.75">
      <c r="B436" s="157">
        <f>penilaian!A431</f>
        <v>0</v>
      </c>
      <c r="C436" s="172">
        <f>penilaian!B431</f>
        <v>0</v>
      </c>
      <c r="D436" s="492">
        <f>penilaian!C431</f>
        <v>0</v>
      </c>
      <c r="E436" s="172">
        <f>penilaian!D431</f>
        <v>0</v>
      </c>
      <c r="F436" s="171">
        <f>penilaian!E431</f>
        <v>0</v>
      </c>
      <c r="G436" s="205">
        <f>penilaian!F431</f>
        <v>0</v>
      </c>
      <c r="H436" s="61">
        <f>penilaian!G431</f>
        <v>0</v>
      </c>
      <c r="I436" s="61">
        <f>penilaian!H431</f>
        <v>0</v>
      </c>
      <c r="J436" s="202">
        <f>penilaian!I431</f>
        <v>0</v>
      </c>
      <c r="K436" s="157">
        <f>penilaian!J431</f>
        <v>0</v>
      </c>
      <c r="L436" s="182">
        <f>penilaian!K431</f>
        <v>0</v>
      </c>
      <c r="M436" s="186">
        <f>penilaian!L431</f>
        <v>0</v>
      </c>
      <c r="N436" s="187">
        <f>penilaian!M431</f>
        <v>0</v>
      </c>
      <c r="O436" s="61">
        <f>penilaian!N431</f>
        <v>0</v>
      </c>
      <c r="P436" s="183">
        <f>penilaian!O431</f>
        <v>0</v>
      </c>
      <c r="Q436" s="516">
        <f>penilaian!P431</f>
        <v>0</v>
      </c>
      <c r="R436" s="516">
        <f>penilaian!Q431</f>
        <v>0</v>
      </c>
      <c r="S436" s="505" t="str">
        <f>penilaian!R431</f>
        <v>b.</v>
      </c>
      <c r="T436" s="505" t="str">
        <f>penilaian!S431</f>
        <v>Musiman</v>
      </c>
      <c r="U436" s="505">
        <f>penilaian!T431</f>
        <v>3</v>
      </c>
      <c r="V436" s="503">
        <f>penilaian!U431</f>
        <v>1</v>
      </c>
      <c r="W436" s="505" t="str">
        <f>penilaian!V431</f>
        <v>Pisang</v>
      </c>
      <c r="X436" s="505">
        <f>penilaian!W431</f>
        <v>145</v>
      </c>
      <c r="Y436" s="505">
        <f>penilaian!X431</f>
        <v>0</v>
      </c>
      <c r="Z436" s="505">
        <f>penilaian!Y431</f>
        <v>0</v>
      </c>
      <c r="AA436" s="505">
        <f>penilaian!Z431</f>
        <v>215</v>
      </c>
      <c r="AB436" s="505">
        <f>penilaian!AA431</f>
        <v>0</v>
      </c>
      <c r="AC436" s="519">
        <f>penilaian!AB431</f>
        <v>0</v>
      </c>
      <c r="AD436" s="505">
        <f>penilaian!AC431</f>
        <v>0</v>
      </c>
      <c r="AE436" s="505">
        <f>penilaian!AD431</f>
        <v>0</v>
      </c>
      <c r="AF436" s="505">
        <f>penilaian!AE431</f>
        <v>0</v>
      </c>
      <c r="AG436" s="519">
        <f>penilaian!AF431</f>
        <v>0</v>
      </c>
      <c r="AH436" s="519">
        <f>penilaian!AG431</f>
        <v>0</v>
      </c>
      <c r="AI436" s="517">
        <f>penilaian!AH431</f>
        <v>0</v>
      </c>
      <c r="AJ436" s="520">
        <f>penilaian!AI431</f>
        <v>0</v>
      </c>
      <c r="AK436" s="517">
        <f>penilaian!AJ431</f>
        <v>0</v>
      </c>
      <c r="AL436" s="517">
        <f>penilaian!AK431</f>
        <v>0</v>
      </c>
      <c r="AM436" s="517">
        <f>penilaian!AL431</f>
        <v>0</v>
      </c>
      <c r="AN436" s="517">
        <f>penilaian!AM431</f>
        <v>15000</v>
      </c>
      <c r="AO436" s="517">
        <f>penilaian!AN431</f>
        <v>2175000</v>
      </c>
      <c r="AP436" s="517">
        <f>penilaian!AO431</f>
        <v>0</v>
      </c>
      <c r="AQ436" s="521">
        <f>penilaian!AP431</f>
        <v>0</v>
      </c>
      <c r="AR436" s="517">
        <f>penilaian!AQ431</f>
        <v>0</v>
      </c>
      <c r="AS436" s="517">
        <f>penilaian!AR431</f>
        <v>0</v>
      </c>
      <c r="AT436" s="517">
        <f>penilaian!AS431</f>
        <v>0</v>
      </c>
      <c r="AU436" s="517">
        <f>penilaian!AT431</f>
        <v>0</v>
      </c>
      <c r="AV436" s="517">
        <f>penilaian!AU431</f>
        <v>0</v>
      </c>
      <c r="AW436" s="521">
        <f>penilaian!AV431</f>
        <v>0</v>
      </c>
      <c r="AX436" s="521">
        <f>penilaian!AW431</f>
        <v>0</v>
      </c>
    </row>
    <row r="437" spans="1:50" ht="15.75">
      <c r="B437" s="157">
        <f>penilaian!A432</f>
        <v>0</v>
      </c>
      <c r="C437" s="172">
        <f>penilaian!B432</f>
        <v>0</v>
      </c>
      <c r="D437" s="492">
        <f>penilaian!C432</f>
        <v>0</v>
      </c>
      <c r="E437" s="172">
        <f>penilaian!D432</f>
        <v>0</v>
      </c>
      <c r="F437" s="171">
        <f>penilaian!E432</f>
        <v>0</v>
      </c>
      <c r="G437" s="205">
        <f>penilaian!F432</f>
        <v>0</v>
      </c>
      <c r="H437" s="61">
        <f>penilaian!G432</f>
        <v>0</v>
      </c>
      <c r="I437" s="61">
        <f>penilaian!H432</f>
        <v>0</v>
      </c>
      <c r="J437" s="202">
        <f>penilaian!I432</f>
        <v>0</v>
      </c>
      <c r="K437" s="157">
        <f>penilaian!J432</f>
        <v>0</v>
      </c>
      <c r="L437" s="182">
        <f>penilaian!K432</f>
        <v>0</v>
      </c>
      <c r="M437" s="186">
        <f>penilaian!L432</f>
        <v>0</v>
      </c>
      <c r="N437" s="187">
        <f>penilaian!M432</f>
        <v>0</v>
      </c>
      <c r="O437" s="61">
        <f>penilaian!N432</f>
        <v>0</v>
      </c>
      <c r="P437" s="183">
        <f>penilaian!O432</f>
        <v>0</v>
      </c>
      <c r="Q437" s="516">
        <f>penilaian!P432</f>
        <v>0</v>
      </c>
      <c r="R437" s="516">
        <f>penilaian!Q432</f>
        <v>0</v>
      </c>
      <c r="S437" s="505">
        <f>penilaian!R432</f>
        <v>0</v>
      </c>
      <c r="T437" s="505">
        <f>penilaian!S432</f>
        <v>0</v>
      </c>
      <c r="U437" s="505">
        <f>penilaian!T432</f>
        <v>0</v>
      </c>
      <c r="V437" s="503">
        <f>penilaian!U432</f>
        <v>0</v>
      </c>
      <c r="W437" s="505" t="str">
        <f>penilaian!V432</f>
        <v>Pisang</v>
      </c>
      <c r="X437" s="505">
        <f>penilaian!W432</f>
        <v>0</v>
      </c>
      <c r="Y437" s="505">
        <f>penilaian!X432</f>
        <v>0</v>
      </c>
      <c r="Z437" s="505">
        <f>penilaian!Y432</f>
        <v>70</v>
      </c>
      <c r="AA437" s="505">
        <f>penilaian!Z432</f>
        <v>0</v>
      </c>
      <c r="AB437" s="505">
        <f>penilaian!AA432</f>
        <v>0</v>
      </c>
      <c r="AC437" s="519">
        <f>penilaian!AB432</f>
        <v>0</v>
      </c>
      <c r="AD437" s="505">
        <f>penilaian!AC432</f>
        <v>0</v>
      </c>
      <c r="AE437" s="505">
        <f>penilaian!AD432</f>
        <v>0</v>
      </c>
      <c r="AF437" s="505">
        <f>penilaian!AE432</f>
        <v>0</v>
      </c>
      <c r="AG437" s="519">
        <f>penilaian!AF432</f>
        <v>0</v>
      </c>
      <c r="AH437" s="519">
        <f>penilaian!AG432</f>
        <v>0</v>
      </c>
      <c r="AI437" s="517">
        <f>penilaian!AH432</f>
        <v>0</v>
      </c>
      <c r="AJ437" s="520">
        <f>penilaian!AI432</f>
        <v>0</v>
      </c>
      <c r="AK437" s="517">
        <f>penilaian!AJ432</f>
        <v>0</v>
      </c>
      <c r="AL437" s="517">
        <f>penilaian!AK432</f>
        <v>0</v>
      </c>
      <c r="AM437" s="517">
        <f>penilaian!AL432</f>
        <v>0</v>
      </c>
      <c r="AN437" s="517">
        <f>penilaian!AM432</f>
        <v>5000</v>
      </c>
      <c r="AO437" s="517">
        <f>penilaian!AN432</f>
        <v>350000</v>
      </c>
      <c r="AP437" s="517">
        <f>penilaian!AO432</f>
        <v>0</v>
      </c>
      <c r="AQ437" s="521">
        <f>penilaian!AP432</f>
        <v>0</v>
      </c>
      <c r="AR437" s="517">
        <f>penilaian!AQ432</f>
        <v>0</v>
      </c>
      <c r="AS437" s="517">
        <f>penilaian!AR432</f>
        <v>0</v>
      </c>
      <c r="AT437" s="517">
        <f>penilaian!AS432</f>
        <v>0</v>
      </c>
      <c r="AU437" s="517">
        <f>penilaian!AT432</f>
        <v>0</v>
      </c>
      <c r="AV437" s="517">
        <f>penilaian!AU432</f>
        <v>0</v>
      </c>
      <c r="AW437" s="521">
        <f>penilaian!AV432</f>
        <v>0</v>
      </c>
      <c r="AX437" s="521">
        <f>penilaian!AW432</f>
        <v>0</v>
      </c>
    </row>
    <row r="438" spans="1:50" ht="15.75">
      <c r="B438" s="157">
        <f>penilaian!A433</f>
        <v>0</v>
      </c>
      <c r="C438" s="172">
        <f>penilaian!B433</f>
        <v>0</v>
      </c>
      <c r="D438" s="492">
        <f>penilaian!C433</f>
        <v>0</v>
      </c>
      <c r="E438" s="172">
        <f>penilaian!D433</f>
        <v>0</v>
      </c>
      <c r="F438" s="171">
        <f>penilaian!E433</f>
        <v>0</v>
      </c>
      <c r="G438" s="205">
        <f>penilaian!F433</f>
        <v>0</v>
      </c>
      <c r="H438" s="61">
        <f>penilaian!G433</f>
        <v>0</v>
      </c>
      <c r="I438" s="61">
        <f>penilaian!H433</f>
        <v>0</v>
      </c>
      <c r="J438" s="202">
        <f>penilaian!I433</f>
        <v>0</v>
      </c>
      <c r="K438" s="157">
        <f>penilaian!J433</f>
        <v>0</v>
      </c>
      <c r="L438" s="182">
        <f>penilaian!K433</f>
        <v>0</v>
      </c>
      <c r="M438" s="186">
        <f>penilaian!L433</f>
        <v>0</v>
      </c>
      <c r="N438" s="187">
        <f>penilaian!M433</f>
        <v>0</v>
      </c>
      <c r="O438" s="61">
        <f>penilaian!N433</f>
        <v>0</v>
      </c>
      <c r="P438" s="183">
        <f>penilaian!O433</f>
        <v>0</v>
      </c>
      <c r="Q438" s="516">
        <f>penilaian!P433</f>
        <v>0</v>
      </c>
      <c r="R438" s="516">
        <f>penilaian!Q433</f>
        <v>0</v>
      </c>
      <c r="S438" s="505">
        <f>penilaian!R433</f>
        <v>0</v>
      </c>
      <c r="T438" s="505">
        <f>penilaian!S433</f>
        <v>0</v>
      </c>
      <c r="U438" s="505">
        <f>penilaian!T433</f>
        <v>0</v>
      </c>
      <c r="V438" s="503">
        <f>penilaian!U433</f>
        <v>2</v>
      </c>
      <c r="W438" s="505" t="str">
        <f>penilaian!V433</f>
        <v>Mangga</v>
      </c>
      <c r="X438" s="505">
        <f>penilaian!W433</f>
        <v>93</v>
      </c>
      <c r="Y438" s="505">
        <f>penilaian!X433</f>
        <v>0</v>
      </c>
      <c r="Z438" s="505">
        <f>penilaian!Y433</f>
        <v>0</v>
      </c>
      <c r="AA438" s="505">
        <f>penilaian!Z433</f>
        <v>134</v>
      </c>
      <c r="AB438" s="505">
        <f>penilaian!AA433</f>
        <v>0</v>
      </c>
      <c r="AC438" s="519">
        <f>penilaian!AB433</f>
        <v>0</v>
      </c>
      <c r="AD438" s="505">
        <f>penilaian!AC433</f>
        <v>0</v>
      </c>
      <c r="AE438" s="505">
        <f>penilaian!AD433</f>
        <v>0</v>
      </c>
      <c r="AF438" s="505">
        <f>penilaian!AE433</f>
        <v>0</v>
      </c>
      <c r="AG438" s="519">
        <f>penilaian!AF433</f>
        <v>0</v>
      </c>
      <c r="AH438" s="519">
        <f>penilaian!AG433</f>
        <v>0</v>
      </c>
      <c r="AI438" s="517">
        <f>penilaian!AH433</f>
        <v>0</v>
      </c>
      <c r="AJ438" s="520">
        <f>penilaian!AI433</f>
        <v>0</v>
      </c>
      <c r="AK438" s="517">
        <f>penilaian!AJ433</f>
        <v>0</v>
      </c>
      <c r="AL438" s="517">
        <f>penilaian!AK433</f>
        <v>0</v>
      </c>
      <c r="AM438" s="517">
        <f>penilaian!AL433</f>
        <v>0</v>
      </c>
      <c r="AN438" s="517">
        <f>penilaian!AM433</f>
        <v>350000</v>
      </c>
      <c r="AO438" s="517">
        <f>penilaian!AN433</f>
        <v>32550000</v>
      </c>
      <c r="AP438" s="517">
        <f>penilaian!AO433</f>
        <v>0</v>
      </c>
      <c r="AQ438" s="521">
        <f>penilaian!AP433</f>
        <v>0</v>
      </c>
      <c r="AR438" s="517">
        <f>penilaian!AQ433</f>
        <v>0</v>
      </c>
      <c r="AS438" s="517">
        <f>penilaian!AR433</f>
        <v>0</v>
      </c>
      <c r="AT438" s="517">
        <f>penilaian!AS433</f>
        <v>0</v>
      </c>
      <c r="AU438" s="517">
        <f>penilaian!AT433</f>
        <v>0</v>
      </c>
      <c r="AV438" s="517">
        <f>penilaian!AU433</f>
        <v>0</v>
      </c>
      <c r="AW438" s="521">
        <f>penilaian!AV433</f>
        <v>0</v>
      </c>
      <c r="AX438" s="521">
        <f>penilaian!AW433</f>
        <v>0</v>
      </c>
    </row>
    <row r="439" spans="1:50" ht="15.75">
      <c r="B439" s="157">
        <f>penilaian!A434</f>
        <v>0</v>
      </c>
      <c r="C439" s="172">
        <f>penilaian!B434</f>
        <v>0</v>
      </c>
      <c r="D439" s="492">
        <f>penilaian!C434</f>
        <v>0</v>
      </c>
      <c r="E439" s="172">
        <f>penilaian!D434</f>
        <v>0</v>
      </c>
      <c r="F439" s="171">
        <f>penilaian!E434</f>
        <v>0</v>
      </c>
      <c r="G439" s="205">
        <f>penilaian!F434</f>
        <v>0</v>
      </c>
      <c r="H439" s="61">
        <f>penilaian!G434</f>
        <v>0</v>
      </c>
      <c r="I439" s="61">
        <f>penilaian!H434</f>
        <v>0</v>
      </c>
      <c r="J439" s="202">
        <f>penilaian!I434</f>
        <v>0</v>
      </c>
      <c r="K439" s="157">
        <f>penilaian!J434</f>
        <v>0</v>
      </c>
      <c r="L439" s="182">
        <f>penilaian!K434</f>
        <v>0</v>
      </c>
      <c r="M439" s="186">
        <f>penilaian!L434</f>
        <v>0</v>
      </c>
      <c r="N439" s="187">
        <f>penilaian!M434</f>
        <v>0</v>
      </c>
      <c r="O439" s="61">
        <f>penilaian!N434</f>
        <v>0</v>
      </c>
      <c r="P439" s="183">
        <f>penilaian!O434</f>
        <v>0</v>
      </c>
      <c r="Q439" s="516">
        <f>penilaian!P434</f>
        <v>0</v>
      </c>
      <c r="R439" s="516">
        <f>penilaian!Q434</f>
        <v>0</v>
      </c>
      <c r="S439" s="505">
        <f>penilaian!R434</f>
        <v>0</v>
      </c>
      <c r="T439" s="505">
        <f>penilaian!S434</f>
        <v>0</v>
      </c>
      <c r="U439" s="505">
        <f>penilaian!T434</f>
        <v>0</v>
      </c>
      <c r="V439" s="503">
        <f>penilaian!U434</f>
        <v>0</v>
      </c>
      <c r="W439" s="505" t="str">
        <f>penilaian!V434</f>
        <v>Mangga</v>
      </c>
      <c r="X439" s="505">
        <f>penilaian!W434</f>
        <v>0</v>
      </c>
      <c r="Y439" s="505">
        <f>penilaian!X434</f>
        <v>0</v>
      </c>
      <c r="Z439" s="505">
        <f>penilaian!Y434</f>
        <v>41</v>
      </c>
      <c r="AA439" s="505">
        <f>penilaian!Z434</f>
        <v>0</v>
      </c>
      <c r="AB439" s="505">
        <f>penilaian!AA434</f>
        <v>0</v>
      </c>
      <c r="AC439" s="519">
        <f>penilaian!AB434</f>
        <v>0</v>
      </c>
      <c r="AD439" s="505">
        <f>penilaian!AC434</f>
        <v>0</v>
      </c>
      <c r="AE439" s="505">
        <f>penilaian!AD434</f>
        <v>0</v>
      </c>
      <c r="AF439" s="505">
        <f>penilaian!AE434</f>
        <v>0</v>
      </c>
      <c r="AG439" s="519">
        <f>penilaian!AF434</f>
        <v>0</v>
      </c>
      <c r="AH439" s="519">
        <f>penilaian!AG434</f>
        <v>0</v>
      </c>
      <c r="AI439" s="517">
        <f>penilaian!AH434</f>
        <v>0</v>
      </c>
      <c r="AJ439" s="520">
        <f>penilaian!AI434</f>
        <v>0</v>
      </c>
      <c r="AK439" s="517">
        <f>penilaian!AJ434</f>
        <v>0</v>
      </c>
      <c r="AL439" s="517">
        <f>penilaian!AK434</f>
        <v>0</v>
      </c>
      <c r="AM439" s="517">
        <f>penilaian!AL434</f>
        <v>0</v>
      </c>
      <c r="AN439" s="517">
        <f>penilaian!AM434</f>
        <v>115500</v>
      </c>
      <c r="AO439" s="517">
        <f>penilaian!AN434</f>
        <v>4735500</v>
      </c>
      <c r="AP439" s="517">
        <f>penilaian!AO434</f>
        <v>0</v>
      </c>
      <c r="AQ439" s="521">
        <f>penilaian!AP434</f>
        <v>0</v>
      </c>
      <c r="AR439" s="517">
        <f>penilaian!AQ434</f>
        <v>0</v>
      </c>
      <c r="AS439" s="517">
        <f>penilaian!AR434</f>
        <v>0</v>
      </c>
      <c r="AT439" s="517">
        <f>penilaian!AS434</f>
        <v>0</v>
      </c>
      <c r="AU439" s="517">
        <f>penilaian!AT434</f>
        <v>0</v>
      </c>
      <c r="AV439" s="517">
        <f>penilaian!AU434</f>
        <v>0</v>
      </c>
      <c r="AW439" s="521">
        <f>penilaian!AV434</f>
        <v>0</v>
      </c>
      <c r="AX439" s="521">
        <f>penilaian!AW434</f>
        <v>0</v>
      </c>
    </row>
    <row r="440" spans="1:50" ht="15.75">
      <c r="B440" s="157">
        <f>penilaian!A435</f>
        <v>0</v>
      </c>
      <c r="C440" s="172">
        <f>penilaian!B435</f>
        <v>0</v>
      </c>
      <c r="D440" s="492">
        <f>penilaian!C435</f>
        <v>0</v>
      </c>
      <c r="E440" s="172">
        <f>penilaian!D435</f>
        <v>0</v>
      </c>
      <c r="F440" s="171">
        <f>penilaian!E435</f>
        <v>0</v>
      </c>
      <c r="G440" s="205">
        <f>penilaian!F435</f>
        <v>0</v>
      </c>
      <c r="H440" s="61">
        <f>penilaian!G435</f>
        <v>0</v>
      </c>
      <c r="I440" s="61">
        <f>penilaian!H435</f>
        <v>0</v>
      </c>
      <c r="J440" s="202">
        <f>penilaian!I435</f>
        <v>0</v>
      </c>
      <c r="K440" s="157">
        <f>penilaian!J435</f>
        <v>0</v>
      </c>
      <c r="L440" s="182">
        <f>penilaian!K435</f>
        <v>0</v>
      </c>
      <c r="M440" s="186">
        <f>penilaian!L435</f>
        <v>0</v>
      </c>
      <c r="N440" s="187">
        <f>penilaian!M435</f>
        <v>0</v>
      </c>
      <c r="O440" s="61">
        <f>penilaian!N435</f>
        <v>0</v>
      </c>
      <c r="P440" s="183">
        <f>penilaian!O435</f>
        <v>0</v>
      </c>
      <c r="Q440" s="516">
        <f>penilaian!P435</f>
        <v>0</v>
      </c>
      <c r="R440" s="516">
        <f>penilaian!Q435</f>
        <v>0</v>
      </c>
      <c r="S440" s="505">
        <f>penilaian!R435</f>
        <v>0</v>
      </c>
      <c r="T440" s="505">
        <f>penilaian!S435</f>
        <v>0</v>
      </c>
      <c r="U440" s="505">
        <f>penilaian!T435</f>
        <v>0</v>
      </c>
      <c r="V440" s="503">
        <f>penilaian!U435</f>
        <v>3</v>
      </c>
      <c r="W440" s="505" t="str">
        <f>penilaian!V435</f>
        <v>Tebu</v>
      </c>
      <c r="X440" s="505">
        <f>penilaian!W435</f>
        <v>0</v>
      </c>
      <c r="Y440" s="505">
        <f>penilaian!X435</f>
        <v>120</v>
      </c>
      <c r="Z440" s="505">
        <f>penilaian!Y435</f>
        <v>0</v>
      </c>
      <c r="AA440" s="505">
        <f>penilaian!Z435</f>
        <v>120</v>
      </c>
      <c r="AB440" s="505">
        <f>penilaian!AA435</f>
        <v>0</v>
      </c>
      <c r="AC440" s="519">
        <f>penilaian!AB435</f>
        <v>0</v>
      </c>
      <c r="AD440" s="505">
        <f>penilaian!AC435</f>
        <v>0</v>
      </c>
      <c r="AE440" s="505">
        <f>penilaian!AD435</f>
        <v>0</v>
      </c>
      <c r="AF440" s="505">
        <f>penilaian!AE435</f>
        <v>0</v>
      </c>
      <c r="AG440" s="519">
        <f>penilaian!AF435</f>
        <v>0</v>
      </c>
      <c r="AH440" s="519">
        <f>penilaian!AG435</f>
        <v>0</v>
      </c>
      <c r="AI440" s="517">
        <f>penilaian!AH435</f>
        <v>0</v>
      </c>
      <c r="AJ440" s="520">
        <f>penilaian!AI435</f>
        <v>0</v>
      </c>
      <c r="AK440" s="517">
        <f>penilaian!AJ435</f>
        <v>0</v>
      </c>
      <c r="AL440" s="517">
        <f>penilaian!AK435</f>
        <v>0</v>
      </c>
      <c r="AM440" s="517">
        <f>penilaian!AL435</f>
        <v>0</v>
      </c>
      <c r="AN440" s="517">
        <f>penilaian!AM435</f>
        <v>16500</v>
      </c>
      <c r="AO440" s="517">
        <f>penilaian!AN435</f>
        <v>1980000</v>
      </c>
      <c r="AP440" s="517">
        <f>penilaian!AO435</f>
        <v>0</v>
      </c>
      <c r="AQ440" s="521">
        <f>penilaian!AP435</f>
        <v>0</v>
      </c>
      <c r="AR440" s="517">
        <f>penilaian!AQ435</f>
        <v>0</v>
      </c>
      <c r="AS440" s="517">
        <f>penilaian!AR435</f>
        <v>0</v>
      </c>
      <c r="AT440" s="517">
        <f>penilaian!AS435</f>
        <v>0</v>
      </c>
      <c r="AU440" s="517">
        <f>penilaian!AT435</f>
        <v>0</v>
      </c>
      <c r="AV440" s="517">
        <f>penilaian!AU435</f>
        <v>0</v>
      </c>
      <c r="AW440" s="521">
        <f>penilaian!AV435</f>
        <v>0</v>
      </c>
      <c r="AX440" s="521">
        <f>penilaian!AW435</f>
        <v>0</v>
      </c>
    </row>
    <row r="441" spans="1:50" ht="15.75">
      <c r="B441" s="157">
        <f>penilaian!A436</f>
        <v>0</v>
      </c>
      <c r="C441" s="172">
        <f>penilaian!B436</f>
        <v>0</v>
      </c>
      <c r="D441" s="492">
        <f>penilaian!C436</f>
        <v>0</v>
      </c>
      <c r="E441" s="172">
        <f>penilaian!D436</f>
        <v>0</v>
      </c>
      <c r="F441" s="171">
        <f>penilaian!E436</f>
        <v>0</v>
      </c>
      <c r="G441" s="205">
        <f>penilaian!F436</f>
        <v>0</v>
      </c>
      <c r="H441" s="61">
        <f>penilaian!G436</f>
        <v>0</v>
      </c>
      <c r="I441" s="61">
        <f>penilaian!H436</f>
        <v>0</v>
      </c>
      <c r="J441" s="202">
        <f>penilaian!I436</f>
        <v>0</v>
      </c>
      <c r="K441" s="157">
        <f>penilaian!J436</f>
        <v>0</v>
      </c>
      <c r="L441" s="182">
        <f>penilaian!K436</f>
        <v>0</v>
      </c>
      <c r="M441" s="186">
        <f>penilaian!L436</f>
        <v>0</v>
      </c>
      <c r="N441" s="187">
        <f>penilaian!M436</f>
        <v>0</v>
      </c>
      <c r="O441" s="61">
        <f>penilaian!N436</f>
        <v>0</v>
      </c>
      <c r="P441" s="183">
        <f>penilaian!O436</f>
        <v>0</v>
      </c>
      <c r="Q441" s="516">
        <f>penilaian!P436</f>
        <v>0</v>
      </c>
      <c r="R441" s="516">
        <f>penilaian!Q436</f>
        <v>0</v>
      </c>
      <c r="S441" s="505">
        <f>penilaian!R436</f>
        <v>0</v>
      </c>
      <c r="T441" s="505">
        <f>penilaian!S436</f>
        <v>0</v>
      </c>
      <c r="U441" s="505">
        <f>penilaian!T436</f>
        <v>0</v>
      </c>
      <c r="V441" s="503">
        <f>penilaian!U436</f>
        <v>0</v>
      </c>
      <c r="W441" s="505">
        <f>penilaian!V436</f>
        <v>0</v>
      </c>
      <c r="X441" s="505">
        <f>penilaian!W436</f>
        <v>0</v>
      </c>
      <c r="Y441" s="505">
        <f>penilaian!X436</f>
        <v>0</v>
      </c>
      <c r="Z441" s="505">
        <f>penilaian!Y436</f>
        <v>0</v>
      </c>
      <c r="AA441" s="505">
        <f>penilaian!Z436</f>
        <v>0</v>
      </c>
      <c r="AB441" s="505">
        <f>penilaian!AA436</f>
        <v>0</v>
      </c>
      <c r="AC441" s="519">
        <f>penilaian!AB436</f>
        <v>0</v>
      </c>
      <c r="AD441" s="505">
        <f>penilaian!AC436</f>
        <v>0</v>
      </c>
      <c r="AE441" s="505">
        <f>penilaian!AD436</f>
        <v>0</v>
      </c>
      <c r="AF441" s="505">
        <f>penilaian!AE436</f>
        <v>0</v>
      </c>
      <c r="AG441" s="519">
        <f>penilaian!AF436</f>
        <v>0</v>
      </c>
      <c r="AH441" s="519">
        <f>penilaian!AG436</f>
        <v>0</v>
      </c>
      <c r="AI441" s="517">
        <f>penilaian!AH436</f>
        <v>0</v>
      </c>
      <c r="AJ441" s="520">
        <f>penilaian!AI436</f>
        <v>0</v>
      </c>
      <c r="AK441" s="517">
        <f>penilaian!AJ436</f>
        <v>0</v>
      </c>
      <c r="AL441" s="517">
        <f>penilaian!AK436</f>
        <v>0</v>
      </c>
      <c r="AM441" s="517">
        <f>penilaian!AL436</f>
        <v>0</v>
      </c>
      <c r="AN441" s="517">
        <f>penilaian!AM436</f>
        <v>0</v>
      </c>
      <c r="AO441" s="517">
        <f>penilaian!AN436</f>
        <v>0</v>
      </c>
      <c r="AP441" s="517">
        <f>penilaian!AO436</f>
        <v>0</v>
      </c>
      <c r="AQ441" s="521">
        <f>penilaian!AP436</f>
        <v>0</v>
      </c>
      <c r="AR441" s="517">
        <f>penilaian!AQ436</f>
        <v>0</v>
      </c>
      <c r="AS441" s="517">
        <f>penilaian!AR436</f>
        <v>0</v>
      </c>
      <c r="AT441" s="517">
        <f>penilaian!AS436</f>
        <v>0</v>
      </c>
      <c r="AU441" s="517">
        <f>penilaian!AT436</f>
        <v>0</v>
      </c>
      <c r="AV441" s="517">
        <f>penilaian!AU436</f>
        <v>0</v>
      </c>
      <c r="AW441" s="521">
        <f>penilaian!AV436</f>
        <v>0</v>
      </c>
      <c r="AX441" s="521">
        <f>penilaian!AW436</f>
        <v>0</v>
      </c>
    </row>
    <row r="442" spans="1:50" ht="47.25">
      <c r="B442" s="157">
        <f>penilaian!A437</f>
        <v>22</v>
      </c>
      <c r="C442" s="172" t="str">
        <f>penilaian!B437</f>
        <v>a.</v>
      </c>
      <c r="D442" s="492" t="str">
        <f>penilaian!C437</f>
        <v>H. ROHMAN</v>
      </c>
      <c r="E442" s="172">
        <f>penilaian!D437</f>
        <v>0</v>
      </c>
      <c r="F442" s="171">
        <f>penilaian!E437</f>
        <v>0</v>
      </c>
      <c r="G442" s="205" t="str">
        <f>penilaian!F437</f>
        <v>00022</v>
      </c>
      <c r="H442" s="61" t="str">
        <f>penilaian!G437</f>
        <v>a.</v>
      </c>
      <c r="I442" s="61" t="str">
        <f>penilaian!H437</f>
        <v>Blok Sukamelang</v>
      </c>
      <c r="J442" s="202">
        <f>penilaian!I437</f>
        <v>2534</v>
      </c>
      <c r="K442" s="157" t="str">
        <f>penilaian!J437</f>
        <v>TMA</v>
      </c>
      <c r="L442" s="182" t="str">
        <f>penilaian!K437</f>
        <v>SPPT No. 32.12.140.006.047-0021.0 a.n HJ. SITI AISAH</v>
      </c>
      <c r="M442" s="186">
        <f>penilaian!L437</f>
        <v>0</v>
      </c>
      <c r="N442" s="187">
        <f>penilaian!M437</f>
        <v>0</v>
      </c>
      <c r="O442" s="61" t="str">
        <f>penilaian!N437</f>
        <v>a.</v>
      </c>
      <c r="P442" s="183">
        <f>penilaian!O437</f>
        <v>0</v>
      </c>
      <c r="Q442" s="516">
        <f>penilaian!P437</f>
        <v>0</v>
      </c>
      <c r="R442" s="516">
        <f>penilaian!Q437</f>
        <v>0</v>
      </c>
      <c r="S442" s="505" t="str">
        <f>penilaian!R437</f>
        <v>a.</v>
      </c>
      <c r="T442" s="505" t="str">
        <f>penilaian!S437</f>
        <v>Tahunan</v>
      </c>
      <c r="U442" s="505">
        <f>penilaian!T437</f>
        <v>1</v>
      </c>
      <c r="V442" s="503">
        <f>penilaian!U437</f>
        <v>1</v>
      </c>
      <c r="W442" s="505" t="str">
        <f>penilaian!V437</f>
        <v>Kawijaran</v>
      </c>
      <c r="X442" s="505">
        <f>penilaian!W437</f>
        <v>5</v>
      </c>
      <c r="Y442" s="505">
        <f>penilaian!X437</f>
        <v>0</v>
      </c>
      <c r="Z442" s="505">
        <f>penilaian!Y437</f>
        <v>0</v>
      </c>
      <c r="AA442" s="505">
        <f>penilaian!Z437</f>
        <v>5</v>
      </c>
      <c r="AB442" s="505">
        <f>penilaian!AA437</f>
        <v>0</v>
      </c>
      <c r="AC442" s="519">
        <f>penilaian!AB437</f>
        <v>0</v>
      </c>
      <c r="AD442" s="505">
        <f>penilaian!AC437</f>
        <v>0</v>
      </c>
      <c r="AE442" s="505">
        <f>penilaian!AD437</f>
        <v>0</v>
      </c>
      <c r="AF442" s="505">
        <f>penilaian!AE437</f>
        <v>0</v>
      </c>
      <c r="AG442" s="519">
        <f>penilaian!AF437</f>
        <v>0</v>
      </c>
      <c r="AH442" s="519">
        <f>penilaian!AG437</f>
        <v>0</v>
      </c>
      <c r="AI442" s="517">
        <f>penilaian!AH437</f>
        <v>220000</v>
      </c>
      <c r="AJ442" s="520">
        <f>penilaian!AI437</f>
        <v>557480000</v>
      </c>
      <c r="AK442" s="517">
        <f>penilaian!AJ437</f>
        <v>0</v>
      </c>
      <c r="AL442" s="517">
        <f>penilaian!AK437</f>
        <v>0</v>
      </c>
      <c r="AM442" s="517">
        <f>penilaian!AL437</f>
        <v>0</v>
      </c>
      <c r="AN442" s="517">
        <f>penilaian!AM437</f>
        <v>16900</v>
      </c>
      <c r="AO442" s="517">
        <f>penilaian!AN437</f>
        <v>84500</v>
      </c>
      <c r="AP442" s="517">
        <f>penilaian!AO437</f>
        <v>22383700</v>
      </c>
      <c r="AQ442" s="521">
        <f>penilaian!AP437</f>
        <v>579863700</v>
      </c>
      <c r="AR442" s="517">
        <f>penilaian!AQ437</f>
        <v>0</v>
      </c>
      <c r="AS442" s="517">
        <f>penilaian!AR437</f>
        <v>0</v>
      </c>
      <c r="AT442" s="517">
        <f>penilaian!AS437</f>
        <v>0</v>
      </c>
      <c r="AU442" s="517">
        <f>penilaian!AT437</f>
        <v>27874000</v>
      </c>
      <c r="AV442" s="517">
        <f>penilaian!AU437</f>
        <v>2787400</v>
      </c>
      <c r="AW442" s="521">
        <f>penilaian!AV437</f>
        <v>30661400</v>
      </c>
      <c r="AX442" s="521">
        <f>penilaian!AW437</f>
        <v>610525000</v>
      </c>
    </row>
    <row r="443" spans="1:50" ht="15.75">
      <c r="B443" s="157">
        <f>penilaian!A438</f>
        <v>0</v>
      </c>
      <c r="C443" s="172" t="str">
        <f>penilaian!B438</f>
        <v>b.</v>
      </c>
      <c r="D443" s="492">
        <f>penilaian!C438</f>
        <v>0</v>
      </c>
      <c r="E443" s="172">
        <f>penilaian!D438</f>
        <v>0</v>
      </c>
      <c r="F443" s="171">
        <f>penilaian!E438</f>
        <v>0</v>
      </c>
      <c r="G443" s="205">
        <f>penilaian!F438</f>
        <v>0</v>
      </c>
      <c r="H443" s="61" t="str">
        <f>penilaian!G438</f>
        <v>b.</v>
      </c>
      <c r="I443" s="61" t="str">
        <f>penilaian!H438</f>
        <v>Babakan</v>
      </c>
      <c r="J443" s="202">
        <f>penilaian!I438</f>
        <v>0</v>
      </c>
      <c r="K443" s="157">
        <f>penilaian!J438</f>
        <v>0</v>
      </c>
      <c r="L443" s="182">
        <f>penilaian!K438</f>
        <v>0</v>
      </c>
      <c r="M443" s="186">
        <f>penilaian!L438</f>
        <v>0</v>
      </c>
      <c r="N443" s="187">
        <f>penilaian!M438</f>
        <v>0</v>
      </c>
      <c r="O443" s="61" t="str">
        <f>penilaian!N438</f>
        <v>b.</v>
      </c>
      <c r="P443" s="183">
        <f>penilaian!O438</f>
        <v>0</v>
      </c>
      <c r="Q443" s="516">
        <f>penilaian!P438</f>
        <v>0</v>
      </c>
      <c r="R443" s="516">
        <f>penilaian!Q438</f>
        <v>0</v>
      </c>
      <c r="S443" s="505">
        <f>penilaian!R438</f>
        <v>0</v>
      </c>
      <c r="T443" s="505">
        <f>penilaian!S438</f>
        <v>0</v>
      </c>
      <c r="U443" s="505">
        <f>penilaian!T438</f>
        <v>0</v>
      </c>
      <c r="V443" s="503">
        <f>penilaian!U438</f>
        <v>0</v>
      </c>
      <c r="W443" s="505">
        <f>penilaian!V438</f>
        <v>0</v>
      </c>
      <c r="X443" s="505">
        <f>penilaian!W438</f>
        <v>0</v>
      </c>
      <c r="Y443" s="505">
        <f>penilaian!X438</f>
        <v>0</v>
      </c>
      <c r="Z443" s="505">
        <f>penilaian!Y438</f>
        <v>0</v>
      </c>
      <c r="AA443" s="505">
        <f>penilaian!Z438</f>
        <v>0</v>
      </c>
      <c r="AB443" s="505">
        <f>penilaian!AA438</f>
        <v>0</v>
      </c>
      <c r="AC443" s="519">
        <f>penilaian!AB438</f>
        <v>0</v>
      </c>
      <c r="AD443" s="505">
        <f>penilaian!AC438</f>
        <v>0</v>
      </c>
      <c r="AE443" s="505">
        <f>penilaian!AD438</f>
        <v>0</v>
      </c>
      <c r="AF443" s="505">
        <f>penilaian!AE438</f>
        <v>0</v>
      </c>
      <c r="AG443" s="519">
        <f>penilaian!AF438</f>
        <v>0</v>
      </c>
      <c r="AH443" s="519">
        <f>penilaian!AG438</f>
        <v>0</v>
      </c>
      <c r="AI443" s="517">
        <f>penilaian!AH438</f>
        <v>0</v>
      </c>
      <c r="AJ443" s="520">
        <f>penilaian!AI438</f>
        <v>0</v>
      </c>
      <c r="AK443" s="517">
        <f>penilaian!AJ438</f>
        <v>0</v>
      </c>
      <c r="AL443" s="517">
        <f>penilaian!AK438</f>
        <v>0</v>
      </c>
      <c r="AM443" s="517">
        <f>penilaian!AL438</f>
        <v>0</v>
      </c>
      <c r="AN443" s="517">
        <f>penilaian!AM438</f>
        <v>0</v>
      </c>
      <c r="AO443" s="517">
        <f>penilaian!AN438</f>
        <v>0</v>
      </c>
      <c r="AP443" s="517">
        <f>penilaian!AO438</f>
        <v>0</v>
      </c>
      <c r="AQ443" s="521">
        <f>penilaian!AP438</f>
        <v>0</v>
      </c>
      <c r="AR443" s="517">
        <f>penilaian!AQ438</f>
        <v>0</v>
      </c>
      <c r="AS443" s="517">
        <f>penilaian!AR438</f>
        <v>0</v>
      </c>
      <c r="AT443" s="517">
        <f>penilaian!AS438</f>
        <v>0</v>
      </c>
      <c r="AU443" s="517">
        <f>penilaian!AT438</f>
        <v>0</v>
      </c>
      <c r="AV443" s="517">
        <f>penilaian!AU438</f>
        <v>0</v>
      </c>
      <c r="AW443" s="521">
        <f>penilaian!AV438</f>
        <v>0</v>
      </c>
      <c r="AX443" s="521">
        <f>penilaian!AW438</f>
        <v>0</v>
      </c>
    </row>
    <row r="444" spans="1:50" ht="15.75">
      <c r="B444" s="157">
        <f>penilaian!A439</f>
        <v>0</v>
      </c>
      <c r="C444" s="172" t="str">
        <f>penilaian!B439</f>
        <v>c.</v>
      </c>
      <c r="D444" s="492">
        <f>penilaian!C439</f>
        <v>0</v>
      </c>
      <c r="E444" s="172">
        <f>penilaian!D439</f>
        <v>0</v>
      </c>
      <c r="F444" s="171">
        <f>penilaian!E439</f>
        <v>0</v>
      </c>
      <c r="G444" s="205">
        <f>penilaian!F439</f>
        <v>0</v>
      </c>
      <c r="H444" s="61" t="str">
        <f>penilaian!G439</f>
        <v>c.</v>
      </c>
      <c r="I444" s="61" t="str">
        <f>penilaian!H439</f>
        <v>Kertajati</v>
      </c>
      <c r="J444" s="202">
        <f>penilaian!I439</f>
        <v>0</v>
      </c>
      <c r="K444" s="157">
        <f>penilaian!J439</f>
        <v>0</v>
      </c>
      <c r="L444" s="182">
        <f>penilaian!K439</f>
        <v>0</v>
      </c>
      <c r="M444" s="186">
        <f>penilaian!L439</f>
        <v>0</v>
      </c>
      <c r="N444" s="187">
        <f>penilaian!M439</f>
        <v>0</v>
      </c>
      <c r="O444" s="61" t="str">
        <f>penilaian!N439</f>
        <v>c.</v>
      </c>
      <c r="P444" s="183">
        <f>penilaian!O439</f>
        <v>0</v>
      </c>
      <c r="Q444" s="516">
        <f>penilaian!P439</f>
        <v>0</v>
      </c>
      <c r="R444" s="516">
        <f>penilaian!Q439</f>
        <v>0</v>
      </c>
      <c r="S444" s="505" t="str">
        <f>penilaian!R439</f>
        <v>b.</v>
      </c>
      <c r="T444" s="505" t="str">
        <f>penilaian!S439</f>
        <v>Musiman</v>
      </c>
      <c r="U444" s="505">
        <f>penilaian!T439</f>
        <v>1</v>
      </c>
      <c r="V444" s="503">
        <f>penilaian!U439</f>
        <v>1</v>
      </c>
      <c r="W444" s="505" t="str">
        <f>penilaian!V439</f>
        <v>Tebu</v>
      </c>
      <c r="X444" s="505">
        <f>penilaian!W439</f>
        <v>0</v>
      </c>
      <c r="Y444" s="505">
        <f>penilaian!X439</f>
        <v>2027.2</v>
      </c>
      <c r="Z444" s="505">
        <f>penilaian!Y439</f>
        <v>0</v>
      </c>
      <c r="AA444" s="505">
        <f>penilaian!Z439</f>
        <v>2027.2</v>
      </c>
      <c r="AB444" s="505">
        <f>penilaian!AA439</f>
        <v>0</v>
      </c>
      <c r="AC444" s="519">
        <f>penilaian!AB439</f>
        <v>0</v>
      </c>
      <c r="AD444" s="505">
        <f>penilaian!AC439</f>
        <v>0</v>
      </c>
      <c r="AE444" s="505">
        <f>penilaian!AD439</f>
        <v>0</v>
      </c>
      <c r="AF444" s="505">
        <f>penilaian!AE439</f>
        <v>0</v>
      </c>
      <c r="AG444" s="519">
        <f>penilaian!AF439</f>
        <v>0</v>
      </c>
      <c r="AH444" s="519">
        <f>penilaian!AG439</f>
        <v>0</v>
      </c>
      <c r="AI444" s="517">
        <f>penilaian!AH439</f>
        <v>0</v>
      </c>
      <c r="AJ444" s="520">
        <f>penilaian!AI439</f>
        <v>0</v>
      </c>
      <c r="AK444" s="517">
        <f>penilaian!AJ439</f>
        <v>0</v>
      </c>
      <c r="AL444" s="517">
        <f>penilaian!AK439</f>
        <v>0</v>
      </c>
      <c r="AM444" s="517">
        <f>penilaian!AL439</f>
        <v>0</v>
      </c>
      <c r="AN444" s="517">
        <f>penilaian!AM439</f>
        <v>11000</v>
      </c>
      <c r="AO444" s="517">
        <f>penilaian!AN439</f>
        <v>22299200</v>
      </c>
      <c r="AP444" s="517">
        <f>penilaian!AO439</f>
        <v>0</v>
      </c>
      <c r="AQ444" s="521">
        <f>penilaian!AP439</f>
        <v>0</v>
      </c>
      <c r="AR444" s="517">
        <f>penilaian!AQ439</f>
        <v>0</v>
      </c>
      <c r="AS444" s="517">
        <f>penilaian!AR439</f>
        <v>0</v>
      </c>
      <c r="AT444" s="517">
        <f>penilaian!AS439</f>
        <v>0</v>
      </c>
      <c r="AU444" s="517">
        <f>penilaian!AT439</f>
        <v>0</v>
      </c>
      <c r="AV444" s="517">
        <f>penilaian!AU439</f>
        <v>0</v>
      </c>
      <c r="AW444" s="521">
        <f>penilaian!AV439</f>
        <v>0</v>
      </c>
      <c r="AX444" s="521">
        <f>penilaian!AW439</f>
        <v>0</v>
      </c>
    </row>
    <row r="445" spans="1:50" ht="15.75">
      <c r="B445" s="157">
        <f>penilaian!A440</f>
        <v>0</v>
      </c>
      <c r="C445" s="172" t="str">
        <f>penilaian!B440</f>
        <v>d.</v>
      </c>
      <c r="D445" s="492">
        <f>penilaian!C440</f>
        <v>0</v>
      </c>
      <c r="E445" s="172">
        <f>penilaian!D440</f>
        <v>0</v>
      </c>
      <c r="F445" s="171">
        <f>penilaian!E440</f>
        <v>0</v>
      </c>
      <c r="G445" s="205">
        <f>penilaian!F440</f>
        <v>0</v>
      </c>
      <c r="H445" s="61">
        <f>penilaian!G440</f>
        <v>0</v>
      </c>
      <c r="I445" s="61">
        <f>penilaian!H440</f>
        <v>0</v>
      </c>
      <c r="J445" s="202">
        <f>penilaian!I440</f>
        <v>0</v>
      </c>
      <c r="K445" s="157">
        <f>penilaian!J440</f>
        <v>0</v>
      </c>
      <c r="L445" s="182">
        <f>penilaian!K440</f>
        <v>0</v>
      </c>
      <c r="M445" s="186">
        <f>penilaian!L440</f>
        <v>0</v>
      </c>
      <c r="N445" s="187">
        <f>penilaian!M440</f>
        <v>0</v>
      </c>
      <c r="O445" s="61">
        <f>penilaian!N440</f>
        <v>0</v>
      </c>
      <c r="P445" s="183">
        <f>penilaian!O440</f>
        <v>0</v>
      </c>
      <c r="Q445" s="516">
        <f>penilaian!P440</f>
        <v>0</v>
      </c>
      <c r="R445" s="516">
        <f>penilaian!Q440</f>
        <v>0</v>
      </c>
      <c r="S445" s="505">
        <f>penilaian!R440</f>
        <v>0</v>
      </c>
      <c r="T445" s="505">
        <f>penilaian!S440</f>
        <v>0</v>
      </c>
      <c r="U445" s="505">
        <f>penilaian!T440</f>
        <v>0</v>
      </c>
      <c r="V445" s="503">
        <f>penilaian!U440</f>
        <v>0</v>
      </c>
      <c r="W445" s="505">
        <f>penilaian!V440</f>
        <v>0</v>
      </c>
      <c r="X445" s="505">
        <f>penilaian!W440</f>
        <v>0</v>
      </c>
      <c r="Y445" s="505">
        <f>penilaian!X440</f>
        <v>0</v>
      </c>
      <c r="Z445" s="505">
        <f>penilaian!Y440</f>
        <v>0</v>
      </c>
      <c r="AA445" s="505">
        <f>penilaian!Z440</f>
        <v>0</v>
      </c>
      <c r="AB445" s="505">
        <f>penilaian!AA440</f>
        <v>0</v>
      </c>
      <c r="AC445" s="519">
        <f>penilaian!AB440</f>
        <v>0</v>
      </c>
      <c r="AD445" s="505">
        <f>penilaian!AC440</f>
        <v>0</v>
      </c>
      <c r="AE445" s="505">
        <f>penilaian!AD440</f>
        <v>0</v>
      </c>
      <c r="AF445" s="505">
        <f>penilaian!AE440</f>
        <v>0</v>
      </c>
      <c r="AG445" s="519">
        <f>penilaian!AF440</f>
        <v>0</v>
      </c>
      <c r="AH445" s="519">
        <f>penilaian!AG440</f>
        <v>0</v>
      </c>
      <c r="AI445" s="517">
        <f>penilaian!AH440</f>
        <v>0</v>
      </c>
      <c r="AJ445" s="520">
        <f>penilaian!AI440</f>
        <v>0</v>
      </c>
      <c r="AK445" s="517">
        <f>penilaian!AJ440</f>
        <v>0</v>
      </c>
      <c r="AL445" s="517">
        <f>penilaian!AK440</f>
        <v>0</v>
      </c>
      <c r="AM445" s="517">
        <f>penilaian!AL440</f>
        <v>0</v>
      </c>
      <c r="AN445" s="517">
        <f>penilaian!AM440</f>
        <v>0</v>
      </c>
      <c r="AO445" s="517">
        <f>penilaian!AN440</f>
        <v>0</v>
      </c>
      <c r="AP445" s="517">
        <f>penilaian!AO440</f>
        <v>0</v>
      </c>
      <c r="AQ445" s="521">
        <f>penilaian!AP440</f>
        <v>0</v>
      </c>
      <c r="AR445" s="517">
        <f>penilaian!AQ440</f>
        <v>0</v>
      </c>
      <c r="AS445" s="517">
        <f>penilaian!AR440</f>
        <v>0</v>
      </c>
      <c r="AT445" s="517">
        <f>penilaian!AS440</f>
        <v>0</v>
      </c>
      <c r="AU445" s="517">
        <f>penilaian!AT440</f>
        <v>0</v>
      </c>
      <c r="AV445" s="517">
        <f>penilaian!AU440</f>
        <v>0</v>
      </c>
      <c r="AW445" s="521">
        <f>penilaian!AV440</f>
        <v>0</v>
      </c>
      <c r="AX445" s="521">
        <f>penilaian!AW440</f>
        <v>0</v>
      </c>
    </row>
    <row r="446" spans="1:50" ht="15.75">
      <c r="A446" s="288">
        <v>1</v>
      </c>
      <c r="B446" s="157">
        <f>penilaian!A441</f>
        <v>0</v>
      </c>
      <c r="C446" s="172" t="str">
        <f>penilaian!B441</f>
        <v>e.</v>
      </c>
      <c r="D446" s="492">
        <f>penilaian!C441</f>
        <v>0</v>
      </c>
      <c r="E446" s="172">
        <f>penilaian!D441</f>
        <v>0</v>
      </c>
      <c r="F446" s="171">
        <f>penilaian!E441</f>
        <v>0</v>
      </c>
      <c r="G446" s="205">
        <f>penilaian!F441</f>
        <v>0</v>
      </c>
      <c r="H446" s="61">
        <f>penilaian!G441</f>
        <v>0</v>
      </c>
      <c r="I446" s="61">
        <f>penilaian!H441</f>
        <v>0</v>
      </c>
      <c r="J446" s="202">
        <f>penilaian!I441</f>
        <v>0</v>
      </c>
      <c r="K446" s="157">
        <f>penilaian!J441</f>
        <v>0</v>
      </c>
      <c r="L446" s="182">
        <f>penilaian!K441</f>
        <v>0</v>
      </c>
      <c r="M446" s="186">
        <f>penilaian!L441</f>
        <v>0</v>
      </c>
      <c r="N446" s="187">
        <f>penilaian!M441</f>
        <v>0</v>
      </c>
      <c r="O446" s="61">
        <f>penilaian!N441</f>
        <v>0</v>
      </c>
      <c r="P446" s="183">
        <f>penilaian!O441</f>
        <v>0</v>
      </c>
      <c r="Q446" s="516">
        <f>penilaian!P441</f>
        <v>0</v>
      </c>
      <c r="R446" s="516">
        <f>penilaian!Q441</f>
        <v>0</v>
      </c>
      <c r="S446" s="505">
        <f>penilaian!R441</f>
        <v>0</v>
      </c>
      <c r="T446" s="505">
        <f>penilaian!S441</f>
        <v>0</v>
      </c>
      <c r="U446" s="505">
        <f>penilaian!T441</f>
        <v>0</v>
      </c>
      <c r="V446" s="503">
        <f>penilaian!U441</f>
        <v>0</v>
      </c>
      <c r="W446" s="505">
        <f>penilaian!V441</f>
        <v>0</v>
      </c>
      <c r="X446" s="505">
        <f>penilaian!W441</f>
        <v>0</v>
      </c>
      <c r="Y446" s="505">
        <f>penilaian!X441</f>
        <v>0</v>
      </c>
      <c r="Z446" s="505">
        <f>penilaian!Y441</f>
        <v>0</v>
      </c>
      <c r="AA446" s="505">
        <f>penilaian!Z441</f>
        <v>0</v>
      </c>
      <c r="AB446" s="505">
        <f>penilaian!AA441</f>
        <v>0</v>
      </c>
      <c r="AC446" s="519">
        <f>penilaian!AB441</f>
        <v>0</v>
      </c>
      <c r="AD446" s="505">
        <f>penilaian!AC441</f>
        <v>0</v>
      </c>
      <c r="AE446" s="505">
        <f>penilaian!AD441</f>
        <v>0</v>
      </c>
      <c r="AF446" s="505">
        <f>penilaian!AE441</f>
        <v>0</v>
      </c>
      <c r="AG446" s="519">
        <f>penilaian!AF441</f>
        <v>0</v>
      </c>
      <c r="AH446" s="519">
        <f>penilaian!AG441</f>
        <v>0</v>
      </c>
      <c r="AI446" s="517">
        <f>penilaian!AH441</f>
        <v>0</v>
      </c>
      <c r="AJ446" s="520">
        <f>penilaian!AI441</f>
        <v>0</v>
      </c>
      <c r="AK446" s="517">
        <f>penilaian!AJ441</f>
        <v>0</v>
      </c>
      <c r="AL446" s="517">
        <f>penilaian!AK441</f>
        <v>0</v>
      </c>
      <c r="AM446" s="517">
        <f>penilaian!AL441</f>
        <v>0</v>
      </c>
      <c r="AN446" s="517">
        <f>penilaian!AM441</f>
        <v>0</v>
      </c>
      <c r="AO446" s="517">
        <f>penilaian!AN441</f>
        <v>0</v>
      </c>
      <c r="AP446" s="517">
        <f>penilaian!AO441</f>
        <v>0</v>
      </c>
      <c r="AQ446" s="521">
        <f>penilaian!AP441</f>
        <v>0</v>
      </c>
      <c r="AR446" s="517">
        <f>penilaian!AQ441</f>
        <v>0</v>
      </c>
      <c r="AS446" s="517">
        <f>penilaian!AR441</f>
        <v>0</v>
      </c>
      <c r="AT446" s="517">
        <f>penilaian!AS441</f>
        <v>0</v>
      </c>
      <c r="AU446" s="517">
        <f>penilaian!AT441</f>
        <v>0</v>
      </c>
      <c r="AV446" s="517">
        <f>penilaian!AU441</f>
        <v>0</v>
      </c>
      <c r="AW446" s="521">
        <f>penilaian!AV441</f>
        <v>0</v>
      </c>
      <c r="AX446" s="521">
        <f>penilaian!AW441</f>
        <v>0</v>
      </c>
    </row>
    <row r="447" spans="1:50" ht="63">
      <c r="B447" s="157">
        <f>penilaian!A442</f>
        <v>23</v>
      </c>
      <c r="C447" s="172" t="str">
        <f>penilaian!B442</f>
        <v>a.</v>
      </c>
      <c r="D447" s="492" t="str">
        <f>penilaian!C442</f>
        <v>DAVID ROSIDI, SE</v>
      </c>
      <c r="E447" s="172">
        <f>penilaian!D442</f>
        <v>0</v>
      </c>
      <c r="F447" s="171">
        <f>penilaian!E442</f>
        <v>0</v>
      </c>
      <c r="G447" s="205" t="str">
        <f>penilaian!F442</f>
        <v>00023</v>
      </c>
      <c r="H447" s="61" t="str">
        <f>penilaian!G442</f>
        <v>a.</v>
      </c>
      <c r="I447" s="61" t="str">
        <f>penilaian!H442</f>
        <v>Blok Tinggar Kohir</v>
      </c>
      <c r="J447" s="202">
        <f>penilaian!I442</f>
        <v>332</v>
      </c>
      <c r="K447" s="157" t="str">
        <f>penilaian!J442</f>
        <v>TMA</v>
      </c>
      <c r="L447" s="182" t="str">
        <f>penilaian!K442</f>
        <v>Akta Jual Beli No. 1544/2015 tanggal 31-12-2015 a.n. DAVID ROSIDI, SE</v>
      </c>
      <c r="M447" s="186" t="str">
        <f>penilaian!L442</f>
        <v>-</v>
      </c>
      <c r="N447" s="187" t="str">
        <f>penilaian!M442</f>
        <v>-</v>
      </c>
      <c r="O447" s="61" t="str">
        <f>penilaian!N442</f>
        <v>a.</v>
      </c>
      <c r="P447" s="183" t="str">
        <f>penilaian!O442</f>
        <v>Saung Los Genteng</v>
      </c>
      <c r="Q447" s="516">
        <f>penilaian!P442</f>
        <v>0</v>
      </c>
      <c r="R447" s="516">
        <f>penilaian!Q442</f>
        <v>7.5</v>
      </c>
      <c r="S447" s="505" t="str">
        <f>penilaian!R442</f>
        <v>a.</v>
      </c>
      <c r="T447" s="505" t="str">
        <f>penilaian!S442</f>
        <v>Tahunan</v>
      </c>
      <c r="U447" s="505">
        <f>penilaian!T442</f>
        <v>2</v>
      </c>
      <c r="V447" s="503">
        <f>penilaian!U442</f>
        <v>1</v>
      </c>
      <c r="W447" s="505" t="str">
        <f>penilaian!V442</f>
        <v>GEMPOL</v>
      </c>
      <c r="X447" s="505">
        <f>penilaian!W442</f>
        <v>0</v>
      </c>
      <c r="Y447" s="505">
        <f>penilaian!X442</f>
        <v>10</v>
      </c>
      <c r="Z447" s="505">
        <f>penilaian!Y442</f>
        <v>0</v>
      </c>
      <c r="AA447" s="505">
        <f>penilaian!Z442</f>
        <v>10</v>
      </c>
      <c r="AB447" s="505">
        <f>penilaian!AA442</f>
        <v>0</v>
      </c>
      <c r="AC447" s="519">
        <f>penilaian!AB442</f>
        <v>0</v>
      </c>
      <c r="AD447" s="505">
        <f>penilaian!AC442</f>
        <v>0</v>
      </c>
      <c r="AE447" s="505">
        <f>penilaian!AD442</f>
        <v>0</v>
      </c>
      <c r="AF447" s="505">
        <f>penilaian!AE442</f>
        <v>0</v>
      </c>
      <c r="AG447" s="519">
        <f>penilaian!AF442</f>
        <v>0</v>
      </c>
      <c r="AH447" s="519">
        <f>penilaian!AG442</f>
        <v>0</v>
      </c>
      <c r="AI447" s="517">
        <f>penilaian!AH442</f>
        <v>170000</v>
      </c>
      <c r="AJ447" s="520">
        <f>penilaian!AI442</f>
        <v>56440000</v>
      </c>
      <c r="AK447" s="517">
        <f>penilaian!AJ442</f>
        <v>210000</v>
      </c>
      <c r="AL447" s="517">
        <f>penilaian!AK442</f>
        <v>787500</v>
      </c>
      <c r="AM447" s="517">
        <f>penilaian!AL442</f>
        <v>787500</v>
      </c>
      <c r="AN447" s="517">
        <f>penilaian!AM442</f>
        <v>22500</v>
      </c>
      <c r="AO447" s="517">
        <f>penilaian!AN442</f>
        <v>225000</v>
      </c>
      <c r="AP447" s="517">
        <f>penilaian!AO442</f>
        <v>1168500</v>
      </c>
      <c r="AQ447" s="521">
        <f>penilaian!AP442</f>
        <v>58396000</v>
      </c>
      <c r="AR447" s="517">
        <f>penilaian!AQ442</f>
        <v>0</v>
      </c>
      <c r="AS447" s="517">
        <f>penilaian!AR442</f>
        <v>0</v>
      </c>
      <c r="AT447" s="517">
        <f>penilaian!AS442</f>
        <v>0</v>
      </c>
      <c r="AU447" s="517">
        <f>penilaian!AT442</f>
        <v>2822000</v>
      </c>
      <c r="AV447" s="517">
        <f>penilaian!AU442</f>
        <v>282200</v>
      </c>
      <c r="AW447" s="521">
        <f>penilaian!AV442</f>
        <v>3104200</v>
      </c>
      <c r="AX447" s="521">
        <f>penilaian!AW442</f>
        <v>61500000</v>
      </c>
    </row>
    <row r="448" spans="1:50" ht="15.75">
      <c r="B448" s="157">
        <f>penilaian!A443</f>
        <v>0</v>
      </c>
      <c r="C448" s="172" t="str">
        <f>penilaian!B443</f>
        <v>b.</v>
      </c>
      <c r="D448" s="492" t="str">
        <f>penilaian!C443</f>
        <v>Majalengka, 25-08-1972</v>
      </c>
      <c r="E448" s="172">
        <f>penilaian!D443</f>
        <v>0</v>
      </c>
      <c r="F448" s="171">
        <f>penilaian!E443</f>
        <v>0</v>
      </c>
      <c r="G448" s="205">
        <f>penilaian!F443</f>
        <v>0</v>
      </c>
      <c r="H448" s="61" t="str">
        <f>penilaian!G443</f>
        <v>b.</v>
      </c>
      <c r="I448" s="61" t="str">
        <f>penilaian!H443</f>
        <v>Babakan</v>
      </c>
      <c r="J448" s="202">
        <f>penilaian!I443</f>
        <v>0</v>
      </c>
      <c r="K448" s="157">
        <f>penilaian!J443</f>
        <v>0</v>
      </c>
      <c r="L448" s="182">
        <f>penilaian!K443</f>
        <v>0</v>
      </c>
      <c r="M448" s="186">
        <f>penilaian!L443</f>
        <v>0</v>
      </c>
      <c r="N448" s="187">
        <f>penilaian!M443</f>
        <v>0</v>
      </c>
      <c r="O448" s="61" t="str">
        <f>penilaian!N443</f>
        <v>b.</v>
      </c>
      <c r="P448" s="183">
        <f>penilaian!O443</f>
        <v>0</v>
      </c>
      <c r="Q448" s="516">
        <f>penilaian!P443</f>
        <v>0</v>
      </c>
      <c r="R448" s="516">
        <f>penilaian!Q443</f>
        <v>0</v>
      </c>
      <c r="S448" s="505">
        <f>penilaian!R443</f>
        <v>0</v>
      </c>
      <c r="T448" s="505">
        <f>penilaian!S443</f>
        <v>0</v>
      </c>
      <c r="U448" s="505">
        <f>penilaian!T443</f>
        <v>0</v>
      </c>
      <c r="V448" s="503">
        <f>penilaian!U443</f>
        <v>2</v>
      </c>
      <c r="W448" s="505" t="str">
        <f>penilaian!V443</f>
        <v>LAMTORO</v>
      </c>
      <c r="X448" s="505">
        <f>penilaian!W443</f>
        <v>0</v>
      </c>
      <c r="Y448" s="505">
        <f>penilaian!X443</f>
        <v>0</v>
      </c>
      <c r="Z448" s="505">
        <f>penilaian!Y443</f>
        <v>20</v>
      </c>
      <c r="AA448" s="505">
        <f>penilaian!Z443</f>
        <v>20</v>
      </c>
      <c r="AB448" s="505">
        <f>penilaian!AA443</f>
        <v>0</v>
      </c>
      <c r="AC448" s="519">
        <f>penilaian!AB443</f>
        <v>0</v>
      </c>
      <c r="AD448" s="505">
        <f>penilaian!AC443</f>
        <v>0</v>
      </c>
      <c r="AE448" s="505">
        <f>penilaian!AD443</f>
        <v>0</v>
      </c>
      <c r="AF448" s="505">
        <f>penilaian!AE443</f>
        <v>0</v>
      </c>
      <c r="AG448" s="519">
        <f>penilaian!AF443</f>
        <v>0</v>
      </c>
      <c r="AH448" s="519">
        <f>penilaian!AG443</f>
        <v>0</v>
      </c>
      <c r="AI448" s="517">
        <f>penilaian!AH443</f>
        <v>0</v>
      </c>
      <c r="AJ448" s="520">
        <f>penilaian!AI443</f>
        <v>0</v>
      </c>
      <c r="AK448" s="517">
        <f>penilaian!AJ443</f>
        <v>0</v>
      </c>
      <c r="AL448" s="517">
        <f>penilaian!AK443</f>
        <v>0</v>
      </c>
      <c r="AM448" s="517">
        <f>penilaian!AL443</f>
        <v>0</v>
      </c>
      <c r="AN448" s="517">
        <f>penilaian!AM443</f>
        <v>5050</v>
      </c>
      <c r="AO448" s="517">
        <f>penilaian!AN443</f>
        <v>101000</v>
      </c>
      <c r="AP448" s="517">
        <f>penilaian!AO443</f>
        <v>0</v>
      </c>
      <c r="AQ448" s="521">
        <f>penilaian!AP443</f>
        <v>0</v>
      </c>
      <c r="AR448" s="517">
        <f>penilaian!AQ443</f>
        <v>0</v>
      </c>
      <c r="AS448" s="517">
        <f>penilaian!AR443</f>
        <v>0</v>
      </c>
      <c r="AT448" s="517">
        <f>penilaian!AS443</f>
        <v>0</v>
      </c>
      <c r="AU448" s="517">
        <f>penilaian!AT443</f>
        <v>0</v>
      </c>
      <c r="AV448" s="517">
        <f>penilaian!AU443</f>
        <v>0</v>
      </c>
      <c r="AW448" s="521">
        <f>penilaian!AV443</f>
        <v>0</v>
      </c>
      <c r="AX448" s="521">
        <f>penilaian!AW443</f>
        <v>0</v>
      </c>
    </row>
    <row r="449" spans="2:50" ht="15.75">
      <c r="B449" s="157">
        <f>penilaian!A444</f>
        <v>0</v>
      </c>
      <c r="C449" s="172" t="str">
        <f>penilaian!B444</f>
        <v>c.</v>
      </c>
      <c r="D449" s="492" t="str">
        <f>penilaian!C444</f>
        <v>Wiraswasta</v>
      </c>
      <c r="E449" s="172">
        <f>penilaian!D444</f>
        <v>0</v>
      </c>
      <c r="F449" s="171">
        <f>penilaian!E444</f>
        <v>0</v>
      </c>
      <c r="G449" s="205">
        <f>penilaian!F444</f>
        <v>0</v>
      </c>
      <c r="H449" s="61" t="str">
        <f>penilaian!G444</f>
        <v>c.</v>
      </c>
      <c r="I449" s="61" t="str">
        <f>penilaian!H444</f>
        <v>Kertajati</v>
      </c>
      <c r="J449" s="202">
        <f>penilaian!I444</f>
        <v>0</v>
      </c>
      <c r="K449" s="157">
        <f>penilaian!J444</f>
        <v>0</v>
      </c>
      <c r="L449" s="182">
        <f>penilaian!K444</f>
        <v>0</v>
      </c>
      <c r="M449" s="186">
        <f>penilaian!L444</f>
        <v>0</v>
      </c>
      <c r="N449" s="187">
        <f>penilaian!M444</f>
        <v>0</v>
      </c>
      <c r="O449" s="61" t="str">
        <f>penilaian!N444</f>
        <v>c.</v>
      </c>
      <c r="P449" s="183">
        <f>penilaian!O444</f>
        <v>0</v>
      </c>
      <c r="Q449" s="516">
        <f>penilaian!P444</f>
        <v>0</v>
      </c>
      <c r="R449" s="516">
        <f>penilaian!Q444</f>
        <v>0</v>
      </c>
      <c r="S449" s="505">
        <f>penilaian!R444</f>
        <v>0</v>
      </c>
      <c r="T449" s="505">
        <f>penilaian!S444</f>
        <v>0</v>
      </c>
      <c r="U449" s="505">
        <f>penilaian!T444</f>
        <v>0</v>
      </c>
      <c r="V449" s="503">
        <f>penilaian!U444</f>
        <v>0</v>
      </c>
      <c r="W449" s="505">
        <f>penilaian!V444</f>
        <v>0</v>
      </c>
      <c r="X449" s="505">
        <f>penilaian!W444</f>
        <v>0</v>
      </c>
      <c r="Y449" s="505">
        <f>penilaian!X444</f>
        <v>0</v>
      </c>
      <c r="Z449" s="505">
        <f>penilaian!Y444</f>
        <v>0</v>
      </c>
      <c r="AA449" s="505">
        <f>penilaian!Z444</f>
        <v>0</v>
      </c>
      <c r="AB449" s="505">
        <f>penilaian!AA444</f>
        <v>0</v>
      </c>
      <c r="AC449" s="519">
        <f>penilaian!AB444</f>
        <v>0</v>
      </c>
      <c r="AD449" s="505">
        <f>penilaian!AC444</f>
        <v>0</v>
      </c>
      <c r="AE449" s="505">
        <f>penilaian!AD444</f>
        <v>0</v>
      </c>
      <c r="AF449" s="505">
        <f>penilaian!AE444</f>
        <v>0</v>
      </c>
      <c r="AG449" s="519">
        <f>penilaian!AF444</f>
        <v>0</v>
      </c>
      <c r="AH449" s="519">
        <f>penilaian!AG444</f>
        <v>0</v>
      </c>
      <c r="AI449" s="517">
        <f>penilaian!AH444</f>
        <v>0</v>
      </c>
      <c r="AJ449" s="520">
        <f>penilaian!AI444</f>
        <v>0</v>
      </c>
      <c r="AK449" s="517">
        <f>penilaian!AJ444</f>
        <v>0</v>
      </c>
      <c r="AL449" s="517">
        <f>penilaian!AK444</f>
        <v>0</v>
      </c>
      <c r="AM449" s="517">
        <f>penilaian!AL444</f>
        <v>0</v>
      </c>
      <c r="AN449" s="517">
        <f>penilaian!AM444</f>
        <v>0</v>
      </c>
      <c r="AO449" s="517">
        <f>penilaian!AN444</f>
        <v>0</v>
      </c>
      <c r="AP449" s="517">
        <f>penilaian!AO444</f>
        <v>0</v>
      </c>
      <c r="AQ449" s="521">
        <f>penilaian!AP444</f>
        <v>0</v>
      </c>
      <c r="AR449" s="517">
        <f>penilaian!AQ444</f>
        <v>0</v>
      </c>
      <c r="AS449" s="517">
        <f>penilaian!AR444</f>
        <v>0</v>
      </c>
      <c r="AT449" s="517">
        <f>penilaian!AS444</f>
        <v>0</v>
      </c>
      <c r="AU449" s="517">
        <f>penilaian!AT444</f>
        <v>0</v>
      </c>
      <c r="AV449" s="517">
        <f>penilaian!AU444</f>
        <v>0</v>
      </c>
      <c r="AW449" s="521">
        <f>penilaian!AV444</f>
        <v>0</v>
      </c>
      <c r="AX449" s="521">
        <f>penilaian!AW444</f>
        <v>0</v>
      </c>
    </row>
    <row r="450" spans="2:50" ht="63">
      <c r="B450" s="157">
        <f>penilaian!A445</f>
        <v>0</v>
      </c>
      <c r="C450" s="172" t="str">
        <f>penilaian!B445</f>
        <v>d.</v>
      </c>
      <c r="D450" s="492" t="str">
        <f>penilaian!C445</f>
        <v>Jl. Siliwangi andir Rt/Rw 005/004 Desa Karyamukti Kecamatan Panyingkiran Kabupaten Majalengka</v>
      </c>
      <c r="E450" s="172">
        <f>penilaian!D445</f>
        <v>0</v>
      </c>
      <c r="F450" s="171">
        <f>penilaian!E445</f>
        <v>0</v>
      </c>
      <c r="G450" s="205">
        <f>penilaian!F445</f>
        <v>0</v>
      </c>
      <c r="H450" s="61">
        <f>penilaian!G445</f>
        <v>0</v>
      </c>
      <c r="I450" s="61">
        <f>penilaian!H445</f>
        <v>0</v>
      </c>
      <c r="J450" s="202">
        <f>penilaian!I445</f>
        <v>0</v>
      </c>
      <c r="K450" s="157">
        <f>penilaian!J445</f>
        <v>0</v>
      </c>
      <c r="L450" s="182">
        <f>penilaian!K445</f>
        <v>0</v>
      </c>
      <c r="M450" s="186">
        <f>penilaian!L445</f>
        <v>0</v>
      </c>
      <c r="N450" s="187">
        <f>penilaian!M445</f>
        <v>0</v>
      </c>
      <c r="O450" s="61">
        <f>penilaian!N445</f>
        <v>0</v>
      </c>
      <c r="P450" s="183">
        <f>penilaian!O445</f>
        <v>0</v>
      </c>
      <c r="Q450" s="516">
        <f>penilaian!P445</f>
        <v>0</v>
      </c>
      <c r="R450" s="516">
        <f>penilaian!Q445</f>
        <v>0</v>
      </c>
      <c r="S450" s="505" t="str">
        <f>penilaian!R445</f>
        <v>b.</v>
      </c>
      <c r="T450" s="505" t="str">
        <f>penilaian!S445</f>
        <v>Musiman</v>
      </c>
      <c r="U450" s="505">
        <f>penilaian!T445</f>
        <v>2</v>
      </c>
      <c r="V450" s="503">
        <f>penilaian!U445</f>
        <v>1</v>
      </c>
      <c r="W450" s="505" t="str">
        <f>penilaian!V445</f>
        <v>Padi</v>
      </c>
      <c r="X450" s="505">
        <f>penilaian!W445</f>
        <v>0</v>
      </c>
      <c r="Y450" s="505">
        <f>penilaian!X445</f>
        <v>630</v>
      </c>
      <c r="Z450" s="505">
        <f>penilaian!Y445</f>
        <v>0</v>
      </c>
      <c r="AA450" s="505" t="str">
        <f>penilaian!Z445</f>
        <v>630 m2</v>
      </c>
      <c r="AB450" s="505">
        <f>penilaian!AA445</f>
        <v>0</v>
      </c>
      <c r="AC450" s="519">
        <f>penilaian!AB445</f>
        <v>0</v>
      </c>
      <c r="AD450" s="505">
        <f>penilaian!AC445</f>
        <v>0</v>
      </c>
      <c r="AE450" s="505">
        <f>penilaian!AD445</f>
        <v>0</v>
      </c>
      <c r="AF450" s="505">
        <f>penilaian!AE445</f>
        <v>0</v>
      </c>
      <c r="AG450" s="519">
        <f>penilaian!AF445</f>
        <v>0</v>
      </c>
      <c r="AH450" s="519">
        <f>penilaian!AG445</f>
        <v>0</v>
      </c>
      <c r="AI450" s="517">
        <f>penilaian!AH445</f>
        <v>0</v>
      </c>
      <c r="AJ450" s="520">
        <f>penilaian!AI445</f>
        <v>0</v>
      </c>
      <c r="AK450" s="517">
        <f>penilaian!AJ445</f>
        <v>0</v>
      </c>
      <c r="AL450" s="517">
        <f>penilaian!AK445</f>
        <v>0</v>
      </c>
      <c r="AM450" s="517">
        <f>penilaian!AL445</f>
        <v>0</v>
      </c>
      <c r="AN450" s="517">
        <f>penilaian!AM445</f>
        <v>1200</v>
      </c>
      <c r="AO450" s="517">
        <f>penilaian!AN445</f>
        <v>756000</v>
      </c>
      <c r="AP450" s="517">
        <f>penilaian!AO445</f>
        <v>0</v>
      </c>
      <c r="AQ450" s="521">
        <f>penilaian!AP445</f>
        <v>0</v>
      </c>
      <c r="AR450" s="517">
        <f>penilaian!AQ445</f>
        <v>0</v>
      </c>
      <c r="AS450" s="517">
        <f>penilaian!AR445</f>
        <v>0</v>
      </c>
      <c r="AT450" s="517">
        <f>penilaian!AS445</f>
        <v>0</v>
      </c>
      <c r="AU450" s="517">
        <f>penilaian!AT445</f>
        <v>0</v>
      </c>
      <c r="AV450" s="517">
        <f>penilaian!AU445</f>
        <v>0</v>
      </c>
      <c r="AW450" s="521">
        <f>penilaian!AV445</f>
        <v>0</v>
      </c>
      <c r="AX450" s="521">
        <f>penilaian!AW445</f>
        <v>0</v>
      </c>
    </row>
    <row r="451" spans="2:50" ht="15.75">
      <c r="B451" s="157">
        <f>penilaian!A446</f>
        <v>0</v>
      </c>
      <c r="C451" s="172" t="str">
        <f>penilaian!B446</f>
        <v>e.</v>
      </c>
      <c r="D451" s="492" t="str">
        <f>penilaian!C446</f>
        <v>3210182508720021</v>
      </c>
      <c r="E451" s="172">
        <f>penilaian!D446</f>
        <v>0</v>
      </c>
      <c r="F451" s="171">
        <f>penilaian!E446</f>
        <v>0</v>
      </c>
      <c r="G451" s="205">
        <f>penilaian!F446</f>
        <v>0</v>
      </c>
      <c r="H451" s="61">
        <f>penilaian!G446</f>
        <v>0</v>
      </c>
      <c r="I451" s="61">
        <f>penilaian!H446</f>
        <v>0</v>
      </c>
      <c r="J451" s="202">
        <f>penilaian!I446</f>
        <v>0</v>
      </c>
      <c r="K451" s="157">
        <f>penilaian!J446</f>
        <v>0</v>
      </c>
      <c r="L451" s="182">
        <f>penilaian!K446</f>
        <v>0</v>
      </c>
      <c r="M451" s="186">
        <f>penilaian!L446</f>
        <v>0</v>
      </c>
      <c r="N451" s="187">
        <f>penilaian!M446</f>
        <v>0</v>
      </c>
      <c r="O451" s="61">
        <f>penilaian!N446</f>
        <v>0</v>
      </c>
      <c r="P451" s="183">
        <f>penilaian!O446</f>
        <v>0</v>
      </c>
      <c r="Q451" s="516">
        <f>penilaian!P446</f>
        <v>0</v>
      </c>
      <c r="R451" s="516">
        <f>penilaian!Q446</f>
        <v>0</v>
      </c>
      <c r="S451" s="505">
        <f>penilaian!R446</f>
        <v>0</v>
      </c>
      <c r="T451" s="505">
        <f>penilaian!S446</f>
        <v>0</v>
      </c>
      <c r="U451" s="505">
        <f>penilaian!T446</f>
        <v>0</v>
      </c>
      <c r="V451" s="503">
        <f>penilaian!U446</f>
        <v>2</v>
      </c>
      <c r="W451" s="505" t="str">
        <f>penilaian!V446</f>
        <v>Kunyit</v>
      </c>
      <c r="X451" s="505">
        <f>penilaian!W446</f>
        <v>0</v>
      </c>
      <c r="Y451" s="505">
        <f>penilaian!X446</f>
        <v>0</v>
      </c>
      <c r="Z451" s="505">
        <f>penilaian!Y446</f>
        <v>100</v>
      </c>
      <c r="AA451" s="505">
        <f>penilaian!Z446</f>
        <v>100</v>
      </c>
      <c r="AB451" s="505">
        <f>penilaian!AA446</f>
        <v>0</v>
      </c>
      <c r="AC451" s="519">
        <f>penilaian!AB446</f>
        <v>0</v>
      </c>
      <c r="AD451" s="505">
        <f>penilaian!AC446</f>
        <v>0</v>
      </c>
      <c r="AE451" s="505">
        <f>penilaian!AD446</f>
        <v>0</v>
      </c>
      <c r="AF451" s="505">
        <f>penilaian!AE446</f>
        <v>0</v>
      </c>
      <c r="AG451" s="519">
        <f>penilaian!AF446</f>
        <v>0</v>
      </c>
      <c r="AH451" s="519">
        <f>penilaian!AG446</f>
        <v>0</v>
      </c>
      <c r="AI451" s="517">
        <f>penilaian!AH446</f>
        <v>0</v>
      </c>
      <c r="AJ451" s="520">
        <f>penilaian!AI446</f>
        <v>0</v>
      </c>
      <c r="AK451" s="517">
        <f>penilaian!AJ446</f>
        <v>0</v>
      </c>
      <c r="AL451" s="517">
        <f>penilaian!AK446</f>
        <v>0</v>
      </c>
      <c r="AM451" s="517">
        <f>penilaian!AL446</f>
        <v>0</v>
      </c>
      <c r="AN451" s="517">
        <f>penilaian!AM446</f>
        <v>865</v>
      </c>
      <c r="AO451" s="517">
        <f>penilaian!AN446</f>
        <v>86500</v>
      </c>
      <c r="AP451" s="517">
        <f>penilaian!AO446</f>
        <v>0</v>
      </c>
      <c r="AQ451" s="521">
        <f>penilaian!AP446</f>
        <v>0</v>
      </c>
      <c r="AR451" s="517">
        <f>penilaian!AQ446</f>
        <v>0</v>
      </c>
      <c r="AS451" s="517">
        <f>penilaian!AR446</f>
        <v>0</v>
      </c>
      <c r="AT451" s="517">
        <f>penilaian!AS446</f>
        <v>0</v>
      </c>
      <c r="AU451" s="517">
        <f>penilaian!AT446</f>
        <v>0</v>
      </c>
      <c r="AV451" s="517">
        <f>penilaian!AU446</f>
        <v>0</v>
      </c>
      <c r="AW451" s="521">
        <f>penilaian!AV446</f>
        <v>0</v>
      </c>
      <c r="AX451" s="521">
        <f>penilaian!AW446</f>
        <v>0</v>
      </c>
    </row>
    <row r="452" spans="2:50" ht="15.75">
      <c r="B452" s="157">
        <f>penilaian!A447</f>
        <v>24</v>
      </c>
      <c r="C452" s="172" t="str">
        <f>penilaian!B447</f>
        <v>a.</v>
      </c>
      <c r="D452" s="492" t="str">
        <f>penilaian!C447</f>
        <v>OJI</v>
      </c>
      <c r="E452" s="172" t="str">
        <f>penilaian!D447</f>
        <v>a.</v>
      </c>
      <c r="F452" s="171" t="str">
        <f>penilaian!E447</f>
        <v>ADI SUBEKTI</v>
      </c>
      <c r="G452" s="205" t="str">
        <f>penilaian!F447</f>
        <v>00024</v>
      </c>
      <c r="H452" s="61" t="str">
        <f>penilaian!G447</f>
        <v>a.</v>
      </c>
      <c r="I452" s="61">
        <f>penilaian!H447</f>
        <v>0</v>
      </c>
      <c r="J452" s="202">
        <f>penilaian!I447</f>
        <v>593</v>
      </c>
      <c r="K452" s="157">
        <f>penilaian!J447</f>
        <v>0</v>
      </c>
      <c r="L452" s="182">
        <f>penilaian!K447</f>
        <v>0</v>
      </c>
      <c r="M452" s="186">
        <f>penilaian!L447</f>
        <v>0</v>
      </c>
      <c r="N452" s="187">
        <f>penilaian!M447</f>
        <v>0</v>
      </c>
      <c r="O452" s="61" t="str">
        <f>penilaian!N447</f>
        <v>a.</v>
      </c>
      <c r="P452" s="183">
        <f>penilaian!O447</f>
        <v>0</v>
      </c>
      <c r="Q452" s="516">
        <f>penilaian!P447</f>
        <v>0</v>
      </c>
      <c r="R452" s="516">
        <f>penilaian!Q447</f>
        <v>0</v>
      </c>
      <c r="S452" s="505" t="str">
        <f>penilaian!R447</f>
        <v>a.</v>
      </c>
      <c r="T452" s="505" t="str">
        <f>penilaian!S447</f>
        <v>Tahunan</v>
      </c>
      <c r="U452" s="505">
        <f>penilaian!T447</f>
        <v>0</v>
      </c>
      <c r="V452" s="503">
        <f>penilaian!U447</f>
        <v>0</v>
      </c>
      <c r="W452" s="505">
        <f>penilaian!V447</f>
        <v>0</v>
      </c>
      <c r="X452" s="505">
        <f>penilaian!W447</f>
        <v>0</v>
      </c>
      <c r="Y452" s="505">
        <f>penilaian!X447</f>
        <v>0</v>
      </c>
      <c r="Z452" s="505">
        <f>penilaian!Y447</f>
        <v>0</v>
      </c>
      <c r="AA452" s="505">
        <f>penilaian!Z447</f>
        <v>0</v>
      </c>
      <c r="AB452" s="505">
        <f>penilaian!AA447</f>
        <v>0</v>
      </c>
      <c r="AC452" s="519">
        <f>penilaian!AB447</f>
        <v>0</v>
      </c>
      <c r="AD452" s="505">
        <f>penilaian!AC447</f>
        <v>0</v>
      </c>
      <c r="AE452" s="505">
        <f>penilaian!AD447</f>
        <v>0</v>
      </c>
      <c r="AF452" s="505">
        <f>penilaian!AE447</f>
        <v>0</v>
      </c>
      <c r="AG452" s="519">
        <f>penilaian!AF447</f>
        <v>0</v>
      </c>
      <c r="AH452" s="519">
        <f>penilaian!AG447</f>
        <v>0</v>
      </c>
      <c r="AI452" s="517">
        <f>penilaian!AH447</f>
        <v>170000</v>
      </c>
      <c r="AJ452" s="520">
        <f>penilaian!AI447</f>
        <v>100810000</v>
      </c>
      <c r="AK452" s="517">
        <f>penilaian!AJ447</f>
        <v>0</v>
      </c>
      <c r="AL452" s="517">
        <f>penilaian!AK447</f>
        <v>0</v>
      </c>
      <c r="AM452" s="517">
        <f>penilaian!AL447</f>
        <v>0</v>
      </c>
      <c r="AN452" s="517">
        <f>penilaian!AM447</f>
        <v>0</v>
      </c>
      <c r="AO452" s="517">
        <f>penilaian!AN447</f>
        <v>0</v>
      </c>
      <c r="AP452" s="517">
        <f>penilaian!AO447</f>
        <v>0</v>
      </c>
      <c r="AQ452" s="521">
        <f>penilaian!AP447</f>
        <v>100810000</v>
      </c>
      <c r="AR452" s="517">
        <f>penilaian!AQ447</f>
        <v>0</v>
      </c>
      <c r="AS452" s="517">
        <f>penilaian!AR447</f>
        <v>0</v>
      </c>
      <c r="AT452" s="517">
        <f>penilaian!AS447</f>
        <v>0</v>
      </c>
      <c r="AU452" s="517">
        <f>penilaian!AT447</f>
        <v>5040500</v>
      </c>
      <c r="AV452" s="517">
        <f>penilaian!AU447</f>
        <v>504050</v>
      </c>
      <c r="AW452" s="521">
        <f>penilaian!AV447</f>
        <v>5544550</v>
      </c>
      <c r="AX452" s="521">
        <f>penilaian!AW447</f>
        <v>106355000</v>
      </c>
    </row>
    <row r="453" spans="2:50" ht="15.75">
      <c r="B453" s="157">
        <f>penilaian!A448</f>
        <v>0</v>
      </c>
      <c r="C453" s="172" t="str">
        <f>penilaian!B448</f>
        <v>b.</v>
      </c>
      <c r="D453" s="492">
        <f>penilaian!C448</f>
        <v>0</v>
      </c>
      <c r="E453" s="172" t="str">
        <f>penilaian!D448</f>
        <v>b.</v>
      </c>
      <c r="F453" s="171" t="str">
        <f>penilaian!E448</f>
        <v>Mojokerto, 19-12-1951</v>
      </c>
      <c r="G453" s="205">
        <f>penilaian!F448</f>
        <v>0</v>
      </c>
      <c r="H453" s="61" t="str">
        <f>penilaian!G448</f>
        <v>b.</v>
      </c>
      <c r="I453" s="61" t="str">
        <f>penilaian!H448</f>
        <v>Babakan</v>
      </c>
      <c r="J453" s="202">
        <f>penilaian!I448</f>
        <v>0</v>
      </c>
      <c r="K453" s="157">
        <f>penilaian!J448</f>
        <v>0</v>
      </c>
      <c r="L453" s="182">
        <f>penilaian!K448</f>
        <v>0</v>
      </c>
      <c r="M453" s="186">
        <f>penilaian!L448</f>
        <v>0</v>
      </c>
      <c r="N453" s="187">
        <f>penilaian!M448</f>
        <v>0</v>
      </c>
      <c r="O453" s="61" t="str">
        <f>penilaian!N448</f>
        <v>b.</v>
      </c>
      <c r="P453" s="183">
        <f>penilaian!O448</f>
        <v>0</v>
      </c>
      <c r="Q453" s="516">
        <f>penilaian!P448</f>
        <v>0</v>
      </c>
      <c r="R453" s="516">
        <f>penilaian!Q448</f>
        <v>0</v>
      </c>
      <c r="S453" s="505">
        <f>penilaian!R448</f>
        <v>0</v>
      </c>
      <c r="T453" s="505">
        <f>penilaian!S448</f>
        <v>0</v>
      </c>
      <c r="U453" s="505">
        <f>penilaian!T448</f>
        <v>0</v>
      </c>
      <c r="V453" s="503">
        <f>penilaian!U448</f>
        <v>0</v>
      </c>
      <c r="W453" s="505">
        <f>penilaian!V448</f>
        <v>0</v>
      </c>
      <c r="X453" s="505">
        <f>penilaian!W448</f>
        <v>0</v>
      </c>
      <c r="Y453" s="505">
        <f>penilaian!X448</f>
        <v>0</v>
      </c>
      <c r="Z453" s="505">
        <f>penilaian!Y448</f>
        <v>0</v>
      </c>
      <c r="AA453" s="505">
        <f>penilaian!Z448</f>
        <v>0</v>
      </c>
      <c r="AB453" s="505">
        <f>penilaian!AA448</f>
        <v>0</v>
      </c>
      <c r="AC453" s="519">
        <f>penilaian!AB448</f>
        <v>0</v>
      </c>
      <c r="AD453" s="505">
        <f>penilaian!AC448</f>
        <v>0</v>
      </c>
      <c r="AE453" s="505">
        <f>penilaian!AD448</f>
        <v>0</v>
      </c>
      <c r="AF453" s="505">
        <f>penilaian!AE448</f>
        <v>0</v>
      </c>
      <c r="AG453" s="519">
        <f>penilaian!AF448</f>
        <v>0</v>
      </c>
      <c r="AH453" s="519">
        <f>penilaian!AG448</f>
        <v>0</v>
      </c>
      <c r="AI453" s="517">
        <f>penilaian!AH448</f>
        <v>0</v>
      </c>
      <c r="AJ453" s="520">
        <f>penilaian!AI448</f>
        <v>0</v>
      </c>
      <c r="AK453" s="517">
        <f>penilaian!AJ448</f>
        <v>0</v>
      </c>
      <c r="AL453" s="517">
        <f>penilaian!AK448</f>
        <v>0</v>
      </c>
      <c r="AM453" s="517">
        <f>penilaian!AL448</f>
        <v>0</v>
      </c>
      <c r="AN453" s="517">
        <f>penilaian!AM448</f>
        <v>0</v>
      </c>
      <c r="AO453" s="517">
        <f>penilaian!AN448</f>
        <v>0</v>
      </c>
      <c r="AP453" s="517">
        <f>penilaian!AO448</f>
        <v>0</v>
      </c>
      <c r="AQ453" s="521">
        <f>penilaian!AP448</f>
        <v>0</v>
      </c>
      <c r="AR453" s="517">
        <f>penilaian!AQ448</f>
        <v>0</v>
      </c>
      <c r="AS453" s="517">
        <f>penilaian!AR448</f>
        <v>0</v>
      </c>
      <c r="AT453" s="517">
        <f>penilaian!AS448</f>
        <v>0</v>
      </c>
      <c r="AU453" s="517">
        <f>penilaian!AT448</f>
        <v>0</v>
      </c>
      <c r="AV453" s="517">
        <f>penilaian!AU448</f>
        <v>0</v>
      </c>
      <c r="AW453" s="521">
        <f>penilaian!AV448</f>
        <v>0</v>
      </c>
      <c r="AX453" s="521">
        <f>penilaian!AW448</f>
        <v>0</v>
      </c>
    </row>
    <row r="454" spans="2:50" ht="15.75">
      <c r="B454" s="157">
        <f>penilaian!A449</f>
        <v>0</v>
      </c>
      <c r="C454" s="172" t="str">
        <f>penilaian!B449</f>
        <v>c.</v>
      </c>
      <c r="D454" s="492">
        <f>penilaian!C449</f>
        <v>0</v>
      </c>
      <c r="E454" s="172" t="str">
        <f>penilaian!D449</f>
        <v>c.</v>
      </c>
      <c r="F454" s="171" t="str">
        <f>penilaian!E449</f>
        <v>Karyawan Swasta</v>
      </c>
      <c r="G454" s="205">
        <f>penilaian!F449</f>
        <v>0</v>
      </c>
      <c r="H454" s="61" t="str">
        <f>penilaian!G449</f>
        <v>c.</v>
      </c>
      <c r="I454" s="61" t="str">
        <f>penilaian!H449</f>
        <v>Kertajati</v>
      </c>
      <c r="J454" s="202">
        <f>penilaian!I449</f>
        <v>0</v>
      </c>
      <c r="K454" s="157">
        <f>penilaian!J449</f>
        <v>0</v>
      </c>
      <c r="L454" s="182">
        <f>penilaian!K449</f>
        <v>0</v>
      </c>
      <c r="M454" s="186">
        <f>penilaian!L449</f>
        <v>0</v>
      </c>
      <c r="N454" s="187">
        <f>penilaian!M449</f>
        <v>0</v>
      </c>
      <c r="O454" s="61" t="str">
        <f>penilaian!N449</f>
        <v>c.</v>
      </c>
      <c r="P454" s="183">
        <f>penilaian!O449</f>
        <v>0</v>
      </c>
      <c r="Q454" s="516">
        <f>penilaian!P449</f>
        <v>0</v>
      </c>
      <c r="R454" s="516">
        <f>penilaian!Q449</f>
        <v>0</v>
      </c>
      <c r="S454" s="505">
        <f>penilaian!R449</f>
        <v>0</v>
      </c>
      <c r="T454" s="505">
        <f>penilaian!S449</f>
        <v>0</v>
      </c>
      <c r="U454" s="505">
        <f>penilaian!T449</f>
        <v>0</v>
      </c>
      <c r="V454" s="503">
        <f>penilaian!U449</f>
        <v>0</v>
      </c>
      <c r="W454" s="505">
        <f>penilaian!V449</f>
        <v>0</v>
      </c>
      <c r="X454" s="505">
        <f>penilaian!W449</f>
        <v>0</v>
      </c>
      <c r="Y454" s="505">
        <f>penilaian!X449</f>
        <v>0</v>
      </c>
      <c r="Z454" s="505">
        <f>penilaian!Y449</f>
        <v>0</v>
      </c>
      <c r="AA454" s="505">
        <f>penilaian!Z449</f>
        <v>0</v>
      </c>
      <c r="AB454" s="505">
        <f>penilaian!AA449</f>
        <v>0</v>
      </c>
      <c r="AC454" s="519">
        <f>penilaian!AB449</f>
        <v>0</v>
      </c>
      <c r="AD454" s="505">
        <f>penilaian!AC449</f>
        <v>0</v>
      </c>
      <c r="AE454" s="505">
        <f>penilaian!AD449</f>
        <v>0</v>
      </c>
      <c r="AF454" s="505">
        <f>penilaian!AE449</f>
        <v>0</v>
      </c>
      <c r="AG454" s="519">
        <f>penilaian!AF449</f>
        <v>0</v>
      </c>
      <c r="AH454" s="519">
        <f>penilaian!AG449</f>
        <v>0</v>
      </c>
      <c r="AI454" s="517">
        <f>penilaian!AH449</f>
        <v>0</v>
      </c>
      <c r="AJ454" s="520">
        <f>penilaian!AI449</f>
        <v>0</v>
      </c>
      <c r="AK454" s="517">
        <f>penilaian!AJ449</f>
        <v>0</v>
      </c>
      <c r="AL454" s="517">
        <f>penilaian!AK449</f>
        <v>0</v>
      </c>
      <c r="AM454" s="517">
        <f>penilaian!AL449</f>
        <v>0</v>
      </c>
      <c r="AN454" s="517">
        <f>penilaian!AM449</f>
        <v>0</v>
      </c>
      <c r="AO454" s="517">
        <f>penilaian!AN449</f>
        <v>0</v>
      </c>
      <c r="AP454" s="517">
        <f>penilaian!AO449</f>
        <v>0</v>
      </c>
      <c r="AQ454" s="521">
        <f>penilaian!AP449</f>
        <v>0</v>
      </c>
      <c r="AR454" s="517">
        <f>penilaian!AQ449</f>
        <v>0</v>
      </c>
      <c r="AS454" s="517">
        <f>penilaian!AR449</f>
        <v>0</v>
      </c>
      <c r="AT454" s="517">
        <f>penilaian!AS449</f>
        <v>0</v>
      </c>
      <c r="AU454" s="517">
        <f>penilaian!AT449</f>
        <v>0</v>
      </c>
      <c r="AV454" s="517">
        <f>penilaian!AU449</f>
        <v>0</v>
      </c>
      <c r="AW454" s="521">
        <f>penilaian!AV449</f>
        <v>0</v>
      </c>
      <c r="AX454" s="521">
        <f>penilaian!AW449</f>
        <v>0</v>
      </c>
    </row>
    <row r="455" spans="2:50" ht="78.75">
      <c r="B455" s="157">
        <f>penilaian!A450</f>
        <v>0</v>
      </c>
      <c r="C455" s="172" t="str">
        <f>penilaian!B450</f>
        <v>d.</v>
      </c>
      <c r="D455" s="492">
        <f>penilaian!C450</f>
        <v>0</v>
      </c>
      <c r="E455" s="172" t="str">
        <f>penilaian!D450</f>
        <v>d.</v>
      </c>
      <c r="F455" s="171" t="str">
        <f>penilaian!E450</f>
        <v>Jl. Kayu Putih Utara 46 RT. 4 RW. 8 Kel. Pulo Gadung Kec. Pulo Gadung Kota Jakarta Timur</v>
      </c>
      <c r="G455" s="205">
        <f>penilaian!F450</f>
        <v>0</v>
      </c>
      <c r="H455" s="61">
        <f>penilaian!G450</f>
        <v>0</v>
      </c>
      <c r="I455" s="61">
        <f>penilaian!H450</f>
        <v>0</v>
      </c>
      <c r="J455" s="202">
        <f>penilaian!I450</f>
        <v>0</v>
      </c>
      <c r="K455" s="157">
        <f>penilaian!J450</f>
        <v>0</v>
      </c>
      <c r="L455" s="182">
        <f>penilaian!K450</f>
        <v>0</v>
      </c>
      <c r="M455" s="186">
        <f>penilaian!L450</f>
        <v>0</v>
      </c>
      <c r="N455" s="187">
        <f>penilaian!M450</f>
        <v>0</v>
      </c>
      <c r="O455" s="61">
        <f>penilaian!N450</f>
        <v>0</v>
      </c>
      <c r="P455" s="183">
        <f>penilaian!O450</f>
        <v>0</v>
      </c>
      <c r="Q455" s="516">
        <f>penilaian!P450</f>
        <v>0</v>
      </c>
      <c r="R455" s="516">
        <f>penilaian!Q450</f>
        <v>0</v>
      </c>
      <c r="S455" s="505">
        <f>penilaian!R450</f>
        <v>0</v>
      </c>
      <c r="T455" s="505">
        <f>penilaian!S450</f>
        <v>0</v>
      </c>
      <c r="U455" s="505">
        <f>penilaian!T450</f>
        <v>0</v>
      </c>
      <c r="V455" s="503">
        <f>penilaian!U450</f>
        <v>0</v>
      </c>
      <c r="W455" s="505">
        <f>penilaian!V450</f>
        <v>0</v>
      </c>
      <c r="X455" s="505">
        <f>penilaian!W450</f>
        <v>0</v>
      </c>
      <c r="Y455" s="505">
        <f>penilaian!X450</f>
        <v>0</v>
      </c>
      <c r="Z455" s="505">
        <f>penilaian!Y450</f>
        <v>0</v>
      </c>
      <c r="AA455" s="505">
        <f>penilaian!Z450</f>
        <v>0</v>
      </c>
      <c r="AB455" s="505">
        <f>penilaian!AA450</f>
        <v>0</v>
      </c>
      <c r="AC455" s="519">
        <f>penilaian!AB450</f>
        <v>0</v>
      </c>
      <c r="AD455" s="505">
        <f>penilaian!AC450</f>
        <v>0</v>
      </c>
      <c r="AE455" s="505">
        <f>penilaian!AD450</f>
        <v>0</v>
      </c>
      <c r="AF455" s="505">
        <f>penilaian!AE450</f>
        <v>0</v>
      </c>
      <c r="AG455" s="519">
        <f>penilaian!AF450</f>
        <v>0</v>
      </c>
      <c r="AH455" s="519">
        <f>penilaian!AG450</f>
        <v>0</v>
      </c>
      <c r="AI455" s="517">
        <f>penilaian!AH450</f>
        <v>0</v>
      </c>
      <c r="AJ455" s="520">
        <f>penilaian!AI450</f>
        <v>0</v>
      </c>
      <c r="AK455" s="517">
        <f>penilaian!AJ450</f>
        <v>0</v>
      </c>
      <c r="AL455" s="517">
        <f>penilaian!AK450</f>
        <v>0</v>
      </c>
      <c r="AM455" s="517">
        <f>penilaian!AL450</f>
        <v>0</v>
      </c>
      <c r="AN455" s="517">
        <f>penilaian!AM450</f>
        <v>0</v>
      </c>
      <c r="AO455" s="517">
        <f>penilaian!AN450</f>
        <v>0</v>
      </c>
      <c r="AP455" s="517">
        <f>penilaian!AO450</f>
        <v>0</v>
      </c>
      <c r="AQ455" s="521">
        <f>penilaian!AP450</f>
        <v>0</v>
      </c>
      <c r="AR455" s="517">
        <f>penilaian!AQ450</f>
        <v>0</v>
      </c>
      <c r="AS455" s="517">
        <f>penilaian!AR450</f>
        <v>0</v>
      </c>
      <c r="AT455" s="517">
        <f>penilaian!AS450</f>
        <v>0</v>
      </c>
      <c r="AU455" s="517">
        <f>penilaian!AT450</f>
        <v>0</v>
      </c>
      <c r="AV455" s="517">
        <f>penilaian!AU450</f>
        <v>0</v>
      </c>
      <c r="AW455" s="521">
        <f>penilaian!AV450</f>
        <v>0</v>
      </c>
      <c r="AX455" s="521">
        <f>penilaian!AW450</f>
        <v>0</v>
      </c>
    </row>
    <row r="456" spans="2:50" ht="15.75">
      <c r="B456" s="157">
        <f>penilaian!A451</f>
        <v>0</v>
      </c>
      <c r="C456" s="172" t="str">
        <f>penilaian!B451</f>
        <v>e.</v>
      </c>
      <c r="D456" s="492">
        <f>penilaian!C451</f>
        <v>0</v>
      </c>
      <c r="E456" s="172" t="str">
        <f>penilaian!D451</f>
        <v>e.</v>
      </c>
      <c r="F456" s="171" t="str">
        <f>penilaian!E451</f>
        <v>3175021912510001</v>
      </c>
      <c r="G456" s="205">
        <f>penilaian!F451</f>
        <v>0</v>
      </c>
      <c r="H456" s="61">
        <f>penilaian!G451</f>
        <v>0</v>
      </c>
      <c r="I456" s="61">
        <f>penilaian!H451</f>
        <v>0</v>
      </c>
      <c r="J456" s="202">
        <f>penilaian!I451</f>
        <v>0</v>
      </c>
      <c r="K456" s="157">
        <f>penilaian!J451</f>
        <v>0</v>
      </c>
      <c r="L456" s="182">
        <f>penilaian!K451</f>
        <v>0</v>
      </c>
      <c r="M456" s="186">
        <f>penilaian!L451</f>
        <v>0</v>
      </c>
      <c r="N456" s="187">
        <f>penilaian!M451</f>
        <v>0</v>
      </c>
      <c r="O456" s="61">
        <f>penilaian!N451</f>
        <v>0</v>
      </c>
      <c r="P456" s="183">
        <f>penilaian!O451</f>
        <v>0</v>
      </c>
      <c r="Q456" s="516">
        <f>penilaian!P451</f>
        <v>0</v>
      </c>
      <c r="R456" s="516">
        <f>penilaian!Q451</f>
        <v>0</v>
      </c>
      <c r="S456" s="505" t="str">
        <f>penilaian!R451</f>
        <v>b.</v>
      </c>
      <c r="T456" s="505" t="str">
        <f>penilaian!S451</f>
        <v>Musiman</v>
      </c>
      <c r="U456" s="505">
        <f>penilaian!T451</f>
        <v>0</v>
      </c>
      <c r="V456" s="503">
        <f>penilaian!U451</f>
        <v>0</v>
      </c>
      <c r="W456" s="505">
        <f>penilaian!V451</f>
        <v>0</v>
      </c>
      <c r="X456" s="505">
        <f>penilaian!W451</f>
        <v>0</v>
      </c>
      <c r="Y456" s="505">
        <f>penilaian!X451</f>
        <v>0</v>
      </c>
      <c r="Z456" s="505">
        <f>penilaian!Y451</f>
        <v>0</v>
      </c>
      <c r="AA456" s="505">
        <f>penilaian!Z451</f>
        <v>0</v>
      </c>
      <c r="AB456" s="505">
        <f>penilaian!AA451</f>
        <v>0</v>
      </c>
      <c r="AC456" s="519">
        <f>penilaian!AB451</f>
        <v>0</v>
      </c>
      <c r="AD456" s="505">
        <f>penilaian!AC451</f>
        <v>0</v>
      </c>
      <c r="AE456" s="505">
        <f>penilaian!AD451</f>
        <v>0</v>
      </c>
      <c r="AF456" s="505">
        <f>penilaian!AE451</f>
        <v>0</v>
      </c>
      <c r="AG456" s="519">
        <f>penilaian!AF451</f>
        <v>0</v>
      </c>
      <c r="AH456" s="519">
        <f>penilaian!AG451</f>
        <v>0</v>
      </c>
      <c r="AI456" s="517">
        <f>penilaian!AH451</f>
        <v>0</v>
      </c>
      <c r="AJ456" s="520">
        <f>penilaian!AI451</f>
        <v>0</v>
      </c>
      <c r="AK456" s="517">
        <f>penilaian!AJ451</f>
        <v>0</v>
      </c>
      <c r="AL456" s="517">
        <f>penilaian!AK451</f>
        <v>0</v>
      </c>
      <c r="AM456" s="517">
        <f>penilaian!AL451</f>
        <v>0</v>
      </c>
      <c r="AN456" s="517">
        <f>penilaian!AM451</f>
        <v>0</v>
      </c>
      <c r="AO456" s="517">
        <f>penilaian!AN451</f>
        <v>0</v>
      </c>
      <c r="AP456" s="517">
        <f>penilaian!AO451</f>
        <v>0</v>
      </c>
      <c r="AQ456" s="521">
        <f>penilaian!AP451</f>
        <v>0</v>
      </c>
      <c r="AR456" s="517">
        <f>penilaian!AQ451</f>
        <v>0</v>
      </c>
      <c r="AS456" s="517">
        <f>penilaian!AR451</f>
        <v>0</v>
      </c>
      <c r="AT456" s="517">
        <f>penilaian!AS451</f>
        <v>0</v>
      </c>
      <c r="AU456" s="517">
        <f>penilaian!AT451</f>
        <v>0</v>
      </c>
      <c r="AV456" s="517">
        <f>penilaian!AU451</f>
        <v>0</v>
      </c>
      <c r="AW456" s="521">
        <f>penilaian!AV451</f>
        <v>0</v>
      </c>
      <c r="AX456" s="521">
        <f>penilaian!AW451</f>
        <v>0</v>
      </c>
    </row>
    <row r="457" spans="2:50" ht="47.25">
      <c r="B457" s="157">
        <f>penilaian!A452</f>
        <v>25</v>
      </c>
      <c r="C457" s="172" t="str">
        <f>penilaian!B452</f>
        <v>a.</v>
      </c>
      <c r="D457" s="492" t="str">
        <f>penilaian!C452</f>
        <v>H. BAKRI</v>
      </c>
      <c r="E457" s="172">
        <f>penilaian!D452</f>
        <v>0</v>
      </c>
      <c r="F457" s="171">
        <f>penilaian!E452</f>
        <v>0</v>
      </c>
      <c r="G457" s="205" t="str">
        <f>penilaian!F452</f>
        <v>00025</v>
      </c>
      <c r="H457" s="61" t="str">
        <f>penilaian!G452</f>
        <v>a.</v>
      </c>
      <c r="I457" s="61" t="str">
        <f>penilaian!H452</f>
        <v>Blok Tinggar</v>
      </c>
      <c r="J457" s="202">
        <f>penilaian!I452</f>
        <v>1258</v>
      </c>
      <c r="K457" s="157" t="str">
        <f>penilaian!J452</f>
        <v>TMA</v>
      </c>
      <c r="L457" s="182" t="str">
        <f>penilaian!K452</f>
        <v>SPPT No. 32.12.140.006.046-0013.0 a.n H. BAKRI</v>
      </c>
      <c r="M457" s="186">
        <f>penilaian!L452</f>
        <v>0</v>
      </c>
      <c r="N457" s="187">
        <f>penilaian!M452</f>
        <v>0</v>
      </c>
      <c r="O457" s="61" t="str">
        <f>penilaian!N452</f>
        <v>a.</v>
      </c>
      <c r="P457" s="183">
        <f>penilaian!O452</f>
        <v>0</v>
      </c>
      <c r="Q457" s="516">
        <f>penilaian!P452</f>
        <v>0</v>
      </c>
      <c r="R457" s="516">
        <f>penilaian!Q452</f>
        <v>0</v>
      </c>
      <c r="S457" s="505" t="str">
        <f>penilaian!R452</f>
        <v>a.</v>
      </c>
      <c r="T457" s="505" t="str">
        <f>penilaian!S452</f>
        <v>Tahunan</v>
      </c>
      <c r="U457" s="505">
        <f>penilaian!T452</f>
        <v>0</v>
      </c>
      <c r="V457" s="503">
        <f>penilaian!U452</f>
        <v>0</v>
      </c>
      <c r="W457" s="505">
        <f>penilaian!V452</f>
        <v>0</v>
      </c>
      <c r="X457" s="505">
        <f>penilaian!W452</f>
        <v>0</v>
      </c>
      <c r="Y457" s="505">
        <f>penilaian!X452</f>
        <v>0</v>
      </c>
      <c r="Z457" s="505">
        <f>penilaian!Y452</f>
        <v>0</v>
      </c>
      <c r="AA457" s="505">
        <f>penilaian!Z452</f>
        <v>0</v>
      </c>
      <c r="AB457" s="505">
        <f>penilaian!AA452</f>
        <v>0</v>
      </c>
      <c r="AC457" s="519">
        <f>penilaian!AB452</f>
        <v>0</v>
      </c>
      <c r="AD457" s="505">
        <f>penilaian!AC452</f>
        <v>0</v>
      </c>
      <c r="AE457" s="505">
        <f>penilaian!AD452</f>
        <v>0</v>
      </c>
      <c r="AF457" s="505">
        <f>penilaian!AE452</f>
        <v>0</v>
      </c>
      <c r="AG457" s="519">
        <f>penilaian!AF452</f>
        <v>0</v>
      </c>
      <c r="AH457" s="519">
        <f>penilaian!AG452</f>
        <v>0</v>
      </c>
      <c r="AI457" s="517">
        <f>penilaian!AH452</f>
        <v>170000</v>
      </c>
      <c r="AJ457" s="520">
        <f>penilaian!AI452</f>
        <v>213860000</v>
      </c>
      <c r="AK457" s="517">
        <f>penilaian!AJ452</f>
        <v>0</v>
      </c>
      <c r="AL457" s="517">
        <f>penilaian!AK452</f>
        <v>0</v>
      </c>
      <c r="AM457" s="517">
        <f>penilaian!AL452</f>
        <v>0</v>
      </c>
      <c r="AN457" s="517">
        <f>penilaian!AM452</f>
        <v>0</v>
      </c>
      <c r="AO457" s="517">
        <f>penilaian!AN452</f>
        <v>0</v>
      </c>
      <c r="AP457" s="517">
        <f>penilaian!AO452</f>
        <v>0</v>
      </c>
      <c r="AQ457" s="521">
        <f>penilaian!AP452</f>
        <v>213860000</v>
      </c>
      <c r="AR457" s="517">
        <f>penilaian!AQ452</f>
        <v>0</v>
      </c>
      <c r="AS457" s="517">
        <f>penilaian!AR452</f>
        <v>0</v>
      </c>
      <c r="AT457" s="517">
        <f>penilaian!AS452</f>
        <v>0</v>
      </c>
      <c r="AU457" s="517">
        <f>penilaian!AT452</f>
        <v>10693000</v>
      </c>
      <c r="AV457" s="517">
        <f>penilaian!AU452</f>
        <v>1069300</v>
      </c>
      <c r="AW457" s="521">
        <f>penilaian!AV452</f>
        <v>11762300</v>
      </c>
      <c r="AX457" s="521">
        <f>penilaian!AW452</f>
        <v>225622000</v>
      </c>
    </row>
    <row r="458" spans="2:50" ht="15.75">
      <c r="B458" s="157">
        <f>penilaian!A453</f>
        <v>0</v>
      </c>
      <c r="C458" s="172" t="str">
        <f>penilaian!B453</f>
        <v>b.</v>
      </c>
      <c r="D458" s="492">
        <f>penilaian!C453</f>
        <v>0</v>
      </c>
      <c r="E458" s="172">
        <f>penilaian!D453</f>
        <v>0</v>
      </c>
      <c r="F458" s="171">
        <f>penilaian!E453</f>
        <v>0</v>
      </c>
      <c r="G458" s="205">
        <f>penilaian!F453</f>
        <v>0</v>
      </c>
      <c r="H458" s="61" t="str">
        <f>penilaian!G453</f>
        <v>b.</v>
      </c>
      <c r="I458" s="61" t="str">
        <f>penilaian!H453</f>
        <v>Babakan</v>
      </c>
      <c r="J458" s="202">
        <f>penilaian!I453</f>
        <v>0</v>
      </c>
      <c r="K458" s="157">
        <f>penilaian!J453</f>
        <v>0</v>
      </c>
      <c r="L458" s="182">
        <f>penilaian!K453</f>
        <v>0</v>
      </c>
      <c r="M458" s="186">
        <f>penilaian!L453</f>
        <v>0</v>
      </c>
      <c r="N458" s="187">
        <f>penilaian!M453</f>
        <v>0</v>
      </c>
      <c r="O458" s="61" t="str">
        <f>penilaian!N453</f>
        <v>b.</v>
      </c>
      <c r="P458" s="183">
        <f>penilaian!O453</f>
        <v>0</v>
      </c>
      <c r="Q458" s="516">
        <f>penilaian!P453</f>
        <v>0</v>
      </c>
      <c r="R458" s="516">
        <f>penilaian!Q453</f>
        <v>0</v>
      </c>
      <c r="S458" s="505">
        <f>penilaian!R453</f>
        <v>0</v>
      </c>
      <c r="T458" s="505">
        <f>penilaian!S453</f>
        <v>0</v>
      </c>
      <c r="U458" s="505">
        <f>penilaian!T453</f>
        <v>0</v>
      </c>
      <c r="V458" s="503">
        <f>penilaian!U453</f>
        <v>0</v>
      </c>
      <c r="W458" s="505">
        <f>penilaian!V453</f>
        <v>0</v>
      </c>
      <c r="X458" s="505">
        <f>penilaian!W453</f>
        <v>0</v>
      </c>
      <c r="Y458" s="505">
        <f>penilaian!X453</f>
        <v>0</v>
      </c>
      <c r="Z458" s="505">
        <f>penilaian!Y453</f>
        <v>0</v>
      </c>
      <c r="AA458" s="505">
        <f>penilaian!Z453</f>
        <v>0</v>
      </c>
      <c r="AB458" s="505">
        <f>penilaian!AA453</f>
        <v>0</v>
      </c>
      <c r="AC458" s="519">
        <f>penilaian!AB453</f>
        <v>0</v>
      </c>
      <c r="AD458" s="505">
        <f>penilaian!AC453</f>
        <v>0</v>
      </c>
      <c r="AE458" s="505">
        <f>penilaian!AD453</f>
        <v>0</v>
      </c>
      <c r="AF458" s="505">
        <f>penilaian!AE453</f>
        <v>0</v>
      </c>
      <c r="AG458" s="519">
        <f>penilaian!AF453</f>
        <v>0</v>
      </c>
      <c r="AH458" s="519">
        <f>penilaian!AG453</f>
        <v>0</v>
      </c>
      <c r="AI458" s="517">
        <f>penilaian!AH453</f>
        <v>0</v>
      </c>
      <c r="AJ458" s="520">
        <f>penilaian!AI453</f>
        <v>0</v>
      </c>
      <c r="AK458" s="517">
        <f>penilaian!AJ453</f>
        <v>0</v>
      </c>
      <c r="AL458" s="517">
        <f>penilaian!AK453</f>
        <v>0</v>
      </c>
      <c r="AM458" s="517">
        <f>penilaian!AL453</f>
        <v>0</v>
      </c>
      <c r="AN458" s="517">
        <f>penilaian!AM453</f>
        <v>0</v>
      </c>
      <c r="AO458" s="517">
        <f>penilaian!AN453</f>
        <v>0</v>
      </c>
      <c r="AP458" s="517">
        <f>penilaian!AO453</f>
        <v>0</v>
      </c>
      <c r="AQ458" s="521">
        <f>penilaian!AP453</f>
        <v>0</v>
      </c>
      <c r="AR458" s="517">
        <f>penilaian!AQ453</f>
        <v>0</v>
      </c>
      <c r="AS458" s="517">
        <f>penilaian!AR453</f>
        <v>0</v>
      </c>
      <c r="AT458" s="517">
        <f>penilaian!AS453</f>
        <v>0</v>
      </c>
      <c r="AU458" s="517">
        <f>penilaian!AT453</f>
        <v>0</v>
      </c>
      <c r="AV458" s="517">
        <f>penilaian!AU453</f>
        <v>0</v>
      </c>
      <c r="AW458" s="521">
        <f>penilaian!AV453</f>
        <v>0</v>
      </c>
      <c r="AX458" s="521">
        <f>penilaian!AW453</f>
        <v>0</v>
      </c>
    </row>
    <row r="459" spans="2:50" ht="15.75">
      <c r="B459" s="157">
        <f>penilaian!A454</f>
        <v>0</v>
      </c>
      <c r="C459" s="172" t="str">
        <f>penilaian!B454</f>
        <v>c.</v>
      </c>
      <c r="D459" s="492">
        <f>penilaian!C454</f>
        <v>0</v>
      </c>
      <c r="E459" s="172">
        <f>penilaian!D454</f>
        <v>0</v>
      </c>
      <c r="F459" s="171">
        <f>penilaian!E454</f>
        <v>0</v>
      </c>
      <c r="G459" s="205">
        <f>penilaian!F454</f>
        <v>0</v>
      </c>
      <c r="H459" s="61" t="str">
        <f>penilaian!G454</f>
        <v>c.</v>
      </c>
      <c r="I459" s="61" t="str">
        <f>penilaian!H454</f>
        <v>Kertajati</v>
      </c>
      <c r="J459" s="202">
        <f>penilaian!I454</f>
        <v>0</v>
      </c>
      <c r="K459" s="157">
        <f>penilaian!J454</f>
        <v>0</v>
      </c>
      <c r="L459" s="182">
        <f>penilaian!K454</f>
        <v>0</v>
      </c>
      <c r="M459" s="186">
        <f>penilaian!L454</f>
        <v>0</v>
      </c>
      <c r="N459" s="187">
        <f>penilaian!M454</f>
        <v>0</v>
      </c>
      <c r="O459" s="61" t="str">
        <f>penilaian!N454</f>
        <v>c.</v>
      </c>
      <c r="P459" s="183">
        <f>penilaian!O454</f>
        <v>0</v>
      </c>
      <c r="Q459" s="516">
        <f>penilaian!P454</f>
        <v>0</v>
      </c>
      <c r="R459" s="516">
        <f>penilaian!Q454</f>
        <v>0</v>
      </c>
      <c r="S459" s="505">
        <f>penilaian!R454</f>
        <v>0</v>
      </c>
      <c r="T459" s="505">
        <f>penilaian!S454</f>
        <v>0</v>
      </c>
      <c r="U459" s="505">
        <f>penilaian!T454</f>
        <v>0</v>
      </c>
      <c r="V459" s="503">
        <f>penilaian!U454</f>
        <v>0</v>
      </c>
      <c r="W459" s="505">
        <f>penilaian!V454</f>
        <v>0</v>
      </c>
      <c r="X459" s="505">
        <f>penilaian!W454</f>
        <v>0</v>
      </c>
      <c r="Y459" s="505">
        <f>penilaian!X454</f>
        <v>0</v>
      </c>
      <c r="Z459" s="505">
        <f>penilaian!Y454</f>
        <v>0</v>
      </c>
      <c r="AA459" s="505">
        <f>penilaian!Z454</f>
        <v>0</v>
      </c>
      <c r="AB459" s="505">
        <f>penilaian!AA454</f>
        <v>0</v>
      </c>
      <c r="AC459" s="519">
        <f>penilaian!AB454</f>
        <v>0</v>
      </c>
      <c r="AD459" s="505">
        <f>penilaian!AC454</f>
        <v>0</v>
      </c>
      <c r="AE459" s="505">
        <f>penilaian!AD454</f>
        <v>0</v>
      </c>
      <c r="AF459" s="505">
        <f>penilaian!AE454</f>
        <v>0</v>
      </c>
      <c r="AG459" s="519">
        <f>penilaian!AF454</f>
        <v>0</v>
      </c>
      <c r="AH459" s="519">
        <f>penilaian!AG454</f>
        <v>0</v>
      </c>
      <c r="AI459" s="517">
        <f>penilaian!AH454</f>
        <v>0</v>
      </c>
      <c r="AJ459" s="520">
        <f>penilaian!AI454</f>
        <v>0</v>
      </c>
      <c r="AK459" s="517">
        <f>penilaian!AJ454</f>
        <v>0</v>
      </c>
      <c r="AL459" s="517">
        <f>penilaian!AK454</f>
        <v>0</v>
      </c>
      <c r="AM459" s="517">
        <f>penilaian!AL454</f>
        <v>0</v>
      </c>
      <c r="AN459" s="517">
        <f>penilaian!AM454</f>
        <v>0</v>
      </c>
      <c r="AO459" s="517">
        <f>penilaian!AN454</f>
        <v>0</v>
      </c>
      <c r="AP459" s="517">
        <f>penilaian!AO454</f>
        <v>0</v>
      </c>
      <c r="AQ459" s="521">
        <f>penilaian!AP454</f>
        <v>0</v>
      </c>
      <c r="AR459" s="517">
        <f>penilaian!AQ454</f>
        <v>0</v>
      </c>
      <c r="AS459" s="517">
        <f>penilaian!AR454</f>
        <v>0</v>
      </c>
      <c r="AT459" s="517">
        <f>penilaian!AS454</f>
        <v>0</v>
      </c>
      <c r="AU459" s="517">
        <f>penilaian!AT454</f>
        <v>0</v>
      </c>
      <c r="AV459" s="517">
        <f>penilaian!AU454</f>
        <v>0</v>
      </c>
      <c r="AW459" s="521">
        <f>penilaian!AV454</f>
        <v>0</v>
      </c>
      <c r="AX459" s="521">
        <f>penilaian!AW454</f>
        <v>0</v>
      </c>
    </row>
    <row r="460" spans="2:50" ht="15.75">
      <c r="B460" s="157">
        <f>penilaian!A455</f>
        <v>0</v>
      </c>
      <c r="C460" s="172" t="str">
        <f>penilaian!B455</f>
        <v>d.</v>
      </c>
      <c r="D460" s="492">
        <f>penilaian!C455</f>
        <v>0</v>
      </c>
      <c r="E460" s="172">
        <f>penilaian!D455</f>
        <v>0</v>
      </c>
      <c r="F460" s="171">
        <f>penilaian!E455</f>
        <v>0</v>
      </c>
      <c r="G460" s="205">
        <f>penilaian!F455</f>
        <v>0</v>
      </c>
      <c r="H460" s="61">
        <f>penilaian!G455</f>
        <v>0</v>
      </c>
      <c r="I460" s="61">
        <f>penilaian!H455</f>
        <v>0</v>
      </c>
      <c r="J460" s="202">
        <f>penilaian!I455</f>
        <v>0</v>
      </c>
      <c r="K460" s="157">
        <f>penilaian!J455</f>
        <v>0</v>
      </c>
      <c r="L460" s="182">
        <f>penilaian!K455</f>
        <v>0</v>
      </c>
      <c r="M460" s="186">
        <f>penilaian!L455</f>
        <v>0</v>
      </c>
      <c r="N460" s="187">
        <f>penilaian!M455</f>
        <v>0</v>
      </c>
      <c r="O460" s="61">
        <f>penilaian!N455</f>
        <v>0</v>
      </c>
      <c r="P460" s="183">
        <f>penilaian!O455</f>
        <v>0</v>
      </c>
      <c r="Q460" s="516">
        <f>penilaian!P455</f>
        <v>0</v>
      </c>
      <c r="R460" s="516">
        <f>penilaian!Q455</f>
        <v>0</v>
      </c>
      <c r="S460" s="505">
        <f>penilaian!R455</f>
        <v>0</v>
      </c>
      <c r="T460" s="505">
        <f>penilaian!S455</f>
        <v>0</v>
      </c>
      <c r="U460" s="505">
        <f>penilaian!T455</f>
        <v>0</v>
      </c>
      <c r="V460" s="503">
        <f>penilaian!U455</f>
        <v>0</v>
      </c>
      <c r="W460" s="505">
        <f>penilaian!V455</f>
        <v>0</v>
      </c>
      <c r="X460" s="505">
        <f>penilaian!W455</f>
        <v>0</v>
      </c>
      <c r="Y460" s="505">
        <f>penilaian!X455</f>
        <v>0</v>
      </c>
      <c r="Z460" s="505">
        <f>penilaian!Y455</f>
        <v>0</v>
      </c>
      <c r="AA460" s="505">
        <f>penilaian!Z455</f>
        <v>0</v>
      </c>
      <c r="AB460" s="505">
        <f>penilaian!AA455</f>
        <v>0</v>
      </c>
      <c r="AC460" s="519">
        <f>penilaian!AB455</f>
        <v>0</v>
      </c>
      <c r="AD460" s="505">
        <f>penilaian!AC455</f>
        <v>0</v>
      </c>
      <c r="AE460" s="505">
        <f>penilaian!AD455</f>
        <v>0</v>
      </c>
      <c r="AF460" s="505">
        <f>penilaian!AE455</f>
        <v>0</v>
      </c>
      <c r="AG460" s="519">
        <f>penilaian!AF455</f>
        <v>0</v>
      </c>
      <c r="AH460" s="519">
        <f>penilaian!AG455</f>
        <v>0</v>
      </c>
      <c r="AI460" s="517">
        <f>penilaian!AH455</f>
        <v>0</v>
      </c>
      <c r="AJ460" s="520">
        <f>penilaian!AI455</f>
        <v>0</v>
      </c>
      <c r="AK460" s="517">
        <f>penilaian!AJ455</f>
        <v>0</v>
      </c>
      <c r="AL460" s="517">
        <f>penilaian!AK455</f>
        <v>0</v>
      </c>
      <c r="AM460" s="517">
        <f>penilaian!AL455</f>
        <v>0</v>
      </c>
      <c r="AN460" s="517">
        <f>penilaian!AM455</f>
        <v>0</v>
      </c>
      <c r="AO460" s="517">
        <f>penilaian!AN455</f>
        <v>0</v>
      </c>
      <c r="AP460" s="517">
        <f>penilaian!AO455</f>
        <v>0</v>
      </c>
      <c r="AQ460" s="521">
        <f>penilaian!AP455</f>
        <v>0</v>
      </c>
      <c r="AR460" s="517">
        <f>penilaian!AQ455</f>
        <v>0</v>
      </c>
      <c r="AS460" s="517">
        <f>penilaian!AR455</f>
        <v>0</v>
      </c>
      <c r="AT460" s="517">
        <f>penilaian!AS455</f>
        <v>0</v>
      </c>
      <c r="AU460" s="517">
        <f>penilaian!AT455</f>
        <v>0</v>
      </c>
      <c r="AV460" s="517">
        <f>penilaian!AU455</f>
        <v>0</v>
      </c>
      <c r="AW460" s="521">
        <f>penilaian!AV455</f>
        <v>0</v>
      </c>
      <c r="AX460" s="521">
        <f>penilaian!AW455</f>
        <v>0</v>
      </c>
    </row>
    <row r="461" spans="2:50" ht="15.75">
      <c r="B461" s="157">
        <f>penilaian!A456</f>
        <v>0</v>
      </c>
      <c r="C461" s="172" t="str">
        <f>penilaian!B456</f>
        <v>e.</v>
      </c>
      <c r="D461" s="492">
        <f>penilaian!C456</f>
        <v>0</v>
      </c>
      <c r="E461" s="172">
        <f>penilaian!D456</f>
        <v>0</v>
      </c>
      <c r="F461" s="171">
        <f>penilaian!E456</f>
        <v>0</v>
      </c>
      <c r="G461" s="205">
        <f>penilaian!F456</f>
        <v>0</v>
      </c>
      <c r="H461" s="61">
        <f>penilaian!G456</f>
        <v>0</v>
      </c>
      <c r="I461" s="61">
        <f>penilaian!H456</f>
        <v>0</v>
      </c>
      <c r="J461" s="202">
        <f>penilaian!I456</f>
        <v>0</v>
      </c>
      <c r="K461" s="157">
        <f>penilaian!J456</f>
        <v>0</v>
      </c>
      <c r="L461" s="182">
        <f>penilaian!K456</f>
        <v>0</v>
      </c>
      <c r="M461" s="186">
        <f>penilaian!L456</f>
        <v>0</v>
      </c>
      <c r="N461" s="187">
        <f>penilaian!M456</f>
        <v>0</v>
      </c>
      <c r="O461" s="61">
        <f>penilaian!N456</f>
        <v>0</v>
      </c>
      <c r="P461" s="183">
        <f>penilaian!O456</f>
        <v>0</v>
      </c>
      <c r="Q461" s="516">
        <f>penilaian!P456</f>
        <v>0</v>
      </c>
      <c r="R461" s="516">
        <f>penilaian!Q456</f>
        <v>0</v>
      </c>
      <c r="S461" s="505" t="str">
        <f>penilaian!R456</f>
        <v>b.</v>
      </c>
      <c r="T461" s="505" t="str">
        <f>penilaian!S456</f>
        <v>Musiman</v>
      </c>
      <c r="U461" s="505">
        <f>penilaian!T456</f>
        <v>0</v>
      </c>
      <c r="V461" s="503">
        <f>penilaian!U456</f>
        <v>0</v>
      </c>
      <c r="W461" s="505">
        <f>penilaian!V456</f>
        <v>0</v>
      </c>
      <c r="X461" s="505">
        <f>penilaian!W456</f>
        <v>0</v>
      </c>
      <c r="Y461" s="505">
        <f>penilaian!X456</f>
        <v>0</v>
      </c>
      <c r="Z461" s="505">
        <f>penilaian!Y456</f>
        <v>0</v>
      </c>
      <c r="AA461" s="505">
        <f>penilaian!Z456</f>
        <v>0</v>
      </c>
      <c r="AB461" s="505">
        <f>penilaian!AA456</f>
        <v>0</v>
      </c>
      <c r="AC461" s="519">
        <f>penilaian!AB456</f>
        <v>0</v>
      </c>
      <c r="AD461" s="505">
        <f>penilaian!AC456</f>
        <v>0</v>
      </c>
      <c r="AE461" s="505">
        <f>penilaian!AD456</f>
        <v>0</v>
      </c>
      <c r="AF461" s="505">
        <f>penilaian!AE456</f>
        <v>0</v>
      </c>
      <c r="AG461" s="519">
        <f>penilaian!AF456</f>
        <v>0</v>
      </c>
      <c r="AH461" s="519">
        <f>penilaian!AG456</f>
        <v>0</v>
      </c>
      <c r="AI461" s="517">
        <f>penilaian!AH456</f>
        <v>0</v>
      </c>
      <c r="AJ461" s="520">
        <f>penilaian!AI456</f>
        <v>0</v>
      </c>
      <c r="AK461" s="517">
        <f>penilaian!AJ456</f>
        <v>0</v>
      </c>
      <c r="AL461" s="517">
        <f>penilaian!AK456</f>
        <v>0</v>
      </c>
      <c r="AM461" s="517">
        <f>penilaian!AL456</f>
        <v>0</v>
      </c>
      <c r="AN461" s="517">
        <f>penilaian!AM456</f>
        <v>0</v>
      </c>
      <c r="AO461" s="517">
        <f>penilaian!AN456</f>
        <v>0</v>
      </c>
      <c r="AP461" s="517">
        <f>penilaian!AO456</f>
        <v>0</v>
      </c>
      <c r="AQ461" s="521">
        <f>penilaian!AP456</f>
        <v>0</v>
      </c>
      <c r="AR461" s="517">
        <f>penilaian!AQ456</f>
        <v>0</v>
      </c>
      <c r="AS461" s="517">
        <f>penilaian!AR456</f>
        <v>0</v>
      </c>
      <c r="AT461" s="517">
        <f>penilaian!AS456</f>
        <v>0</v>
      </c>
      <c r="AU461" s="517">
        <f>penilaian!AT456</f>
        <v>0</v>
      </c>
      <c r="AV461" s="517">
        <f>penilaian!AU456</f>
        <v>0</v>
      </c>
      <c r="AW461" s="521">
        <f>penilaian!AV456</f>
        <v>0</v>
      </c>
      <c r="AX461" s="521">
        <f>penilaian!AW456</f>
        <v>0</v>
      </c>
    </row>
    <row r="462" spans="2:50" ht="47.25">
      <c r="B462" s="157">
        <f>penilaian!A457</f>
        <v>26</v>
      </c>
      <c r="C462" s="172" t="str">
        <f>penilaian!B457</f>
        <v>a.</v>
      </c>
      <c r="D462" s="492" t="str">
        <f>penilaian!C457</f>
        <v>ASEP MALIK IBRAHIM / ZAENAL ABIDIN</v>
      </c>
      <c r="E462" s="172" t="str">
        <f>penilaian!D457</f>
        <v>a.</v>
      </c>
      <c r="F462" s="171" t="str">
        <f>penilaian!E457</f>
        <v>ADI SUBEKTI</v>
      </c>
      <c r="G462" s="205" t="str">
        <f>penilaian!F457</f>
        <v>00026</v>
      </c>
      <c r="H462" s="61" t="str">
        <f>penilaian!G457</f>
        <v>a.</v>
      </c>
      <c r="I462" s="61" t="str">
        <f>penilaian!H457</f>
        <v>Blok Tinggar</v>
      </c>
      <c r="J462" s="202">
        <f>penilaian!I457</f>
        <v>2224</v>
      </c>
      <c r="K462" s="157" t="str">
        <f>penilaian!J457</f>
        <v>TMA</v>
      </c>
      <c r="L462" s="182" t="str">
        <f>penilaian!K457</f>
        <v>SPPT No. 32.12.140.006.046-0014.0 a.n H. JAENAL ABIDIN</v>
      </c>
      <c r="M462" s="186">
        <f>penilaian!L457</f>
        <v>0</v>
      </c>
      <c r="N462" s="187">
        <f>penilaian!M457</f>
        <v>0</v>
      </c>
      <c r="O462" s="61" t="str">
        <f>penilaian!N457</f>
        <v>a.</v>
      </c>
      <c r="P462" s="183">
        <f>penilaian!O457</f>
        <v>0</v>
      </c>
      <c r="Q462" s="516">
        <f>penilaian!P457</f>
        <v>0</v>
      </c>
      <c r="R462" s="516">
        <f>penilaian!Q457</f>
        <v>0</v>
      </c>
      <c r="S462" s="505" t="str">
        <f>penilaian!R457</f>
        <v>a.</v>
      </c>
      <c r="T462" s="505" t="str">
        <f>penilaian!S457</f>
        <v>Tahunan</v>
      </c>
      <c r="U462" s="505">
        <f>penilaian!T457</f>
        <v>0</v>
      </c>
      <c r="V462" s="503">
        <f>penilaian!U457</f>
        <v>0</v>
      </c>
      <c r="W462" s="505">
        <f>penilaian!V457</f>
        <v>0</v>
      </c>
      <c r="X462" s="505">
        <f>penilaian!W457</f>
        <v>0</v>
      </c>
      <c r="Y462" s="505">
        <f>penilaian!X457</f>
        <v>0</v>
      </c>
      <c r="Z462" s="505">
        <f>penilaian!Y457</f>
        <v>0</v>
      </c>
      <c r="AA462" s="505">
        <f>penilaian!Z457</f>
        <v>0</v>
      </c>
      <c r="AB462" s="505">
        <f>penilaian!AA457</f>
        <v>0</v>
      </c>
      <c r="AC462" s="519">
        <f>penilaian!AB457</f>
        <v>0</v>
      </c>
      <c r="AD462" s="505">
        <f>penilaian!AC457</f>
        <v>0</v>
      </c>
      <c r="AE462" s="505">
        <f>penilaian!AD457</f>
        <v>0</v>
      </c>
      <c r="AF462" s="505">
        <f>penilaian!AE457</f>
        <v>0</v>
      </c>
      <c r="AG462" s="519">
        <f>penilaian!AF457</f>
        <v>0</v>
      </c>
      <c r="AH462" s="519">
        <f>penilaian!AG457</f>
        <v>0</v>
      </c>
      <c r="AI462" s="517">
        <f>penilaian!AH457</f>
        <v>170000</v>
      </c>
      <c r="AJ462" s="520">
        <f>penilaian!AI457</f>
        <v>378080000</v>
      </c>
      <c r="AK462" s="517">
        <f>penilaian!AJ457</f>
        <v>0</v>
      </c>
      <c r="AL462" s="517">
        <f>penilaian!AK457</f>
        <v>0</v>
      </c>
      <c r="AM462" s="517">
        <f>penilaian!AL457</f>
        <v>0</v>
      </c>
      <c r="AN462" s="517">
        <f>penilaian!AM457</f>
        <v>0</v>
      </c>
      <c r="AO462" s="517">
        <f>penilaian!AN457</f>
        <v>0</v>
      </c>
      <c r="AP462" s="517">
        <f>penilaian!AO457</f>
        <v>0</v>
      </c>
      <c r="AQ462" s="521">
        <f>penilaian!AP457</f>
        <v>378080000</v>
      </c>
      <c r="AR462" s="517">
        <f>penilaian!AQ457</f>
        <v>0</v>
      </c>
      <c r="AS462" s="517">
        <f>penilaian!AR457</f>
        <v>0</v>
      </c>
      <c r="AT462" s="517">
        <f>penilaian!AS457</f>
        <v>0</v>
      </c>
      <c r="AU462" s="517">
        <f>penilaian!AT457</f>
        <v>18904000</v>
      </c>
      <c r="AV462" s="517">
        <f>penilaian!AU457</f>
        <v>1890400</v>
      </c>
      <c r="AW462" s="521">
        <f>penilaian!AV457</f>
        <v>20794400</v>
      </c>
      <c r="AX462" s="521">
        <f>penilaian!AW457</f>
        <v>398874000</v>
      </c>
    </row>
    <row r="463" spans="2:50" ht="15.75">
      <c r="B463" s="157">
        <f>penilaian!A458</f>
        <v>0</v>
      </c>
      <c r="C463" s="172" t="str">
        <f>penilaian!B458</f>
        <v>b.</v>
      </c>
      <c r="D463" s="492" t="str">
        <f>penilaian!C458</f>
        <v>Majalengka, 04-06-1981</v>
      </c>
      <c r="E463" s="172" t="str">
        <f>penilaian!D458</f>
        <v>b.</v>
      </c>
      <c r="F463" s="171" t="str">
        <f>penilaian!E458</f>
        <v>Mojokerto, 19-12-1951</v>
      </c>
      <c r="G463" s="205">
        <f>penilaian!F458</f>
        <v>0</v>
      </c>
      <c r="H463" s="61" t="str">
        <f>penilaian!G458</f>
        <v>b.</v>
      </c>
      <c r="I463" s="61" t="str">
        <f>penilaian!H458</f>
        <v>Babakan</v>
      </c>
      <c r="J463" s="202">
        <f>penilaian!I458</f>
        <v>0</v>
      </c>
      <c r="K463" s="157">
        <f>penilaian!J458</f>
        <v>0</v>
      </c>
      <c r="L463" s="182">
        <f>penilaian!K458</f>
        <v>0</v>
      </c>
      <c r="M463" s="186">
        <f>penilaian!L458</f>
        <v>0</v>
      </c>
      <c r="N463" s="187">
        <f>penilaian!M458</f>
        <v>0</v>
      </c>
      <c r="O463" s="61" t="str">
        <f>penilaian!N458</f>
        <v>b.</v>
      </c>
      <c r="P463" s="183">
        <f>penilaian!O458</f>
        <v>0</v>
      </c>
      <c r="Q463" s="516">
        <f>penilaian!P458</f>
        <v>0</v>
      </c>
      <c r="R463" s="516">
        <f>penilaian!Q458</f>
        <v>0</v>
      </c>
      <c r="S463" s="505">
        <f>penilaian!R458</f>
        <v>0</v>
      </c>
      <c r="T463" s="505">
        <f>penilaian!S458</f>
        <v>0</v>
      </c>
      <c r="U463" s="505">
        <f>penilaian!T458</f>
        <v>0</v>
      </c>
      <c r="V463" s="503">
        <f>penilaian!U458</f>
        <v>0</v>
      </c>
      <c r="W463" s="505">
        <f>penilaian!V458</f>
        <v>0</v>
      </c>
      <c r="X463" s="505">
        <f>penilaian!W458</f>
        <v>0</v>
      </c>
      <c r="Y463" s="505">
        <f>penilaian!X458</f>
        <v>0</v>
      </c>
      <c r="Z463" s="505">
        <f>penilaian!Y458</f>
        <v>0</v>
      </c>
      <c r="AA463" s="505">
        <f>penilaian!Z458</f>
        <v>0</v>
      </c>
      <c r="AB463" s="505">
        <f>penilaian!AA458</f>
        <v>0</v>
      </c>
      <c r="AC463" s="519">
        <f>penilaian!AB458</f>
        <v>0</v>
      </c>
      <c r="AD463" s="505">
        <f>penilaian!AC458</f>
        <v>0</v>
      </c>
      <c r="AE463" s="505">
        <f>penilaian!AD458</f>
        <v>0</v>
      </c>
      <c r="AF463" s="505">
        <f>penilaian!AE458</f>
        <v>0</v>
      </c>
      <c r="AG463" s="519">
        <f>penilaian!AF458</f>
        <v>0</v>
      </c>
      <c r="AH463" s="519">
        <f>penilaian!AG458</f>
        <v>0</v>
      </c>
      <c r="AI463" s="517">
        <f>penilaian!AH458</f>
        <v>0</v>
      </c>
      <c r="AJ463" s="520">
        <f>penilaian!AI458</f>
        <v>0</v>
      </c>
      <c r="AK463" s="517">
        <f>penilaian!AJ458</f>
        <v>0</v>
      </c>
      <c r="AL463" s="517">
        <f>penilaian!AK458</f>
        <v>0</v>
      </c>
      <c r="AM463" s="517">
        <f>penilaian!AL458</f>
        <v>0</v>
      </c>
      <c r="AN463" s="517">
        <f>penilaian!AM458</f>
        <v>0</v>
      </c>
      <c r="AO463" s="517">
        <f>penilaian!AN458</f>
        <v>0</v>
      </c>
      <c r="AP463" s="517">
        <f>penilaian!AO458</f>
        <v>0</v>
      </c>
      <c r="AQ463" s="521">
        <f>penilaian!AP458</f>
        <v>0</v>
      </c>
      <c r="AR463" s="517">
        <f>penilaian!AQ458</f>
        <v>0</v>
      </c>
      <c r="AS463" s="517">
        <f>penilaian!AR458</f>
        <v>0</v>
      </c>
      <c r="AT463" s="517">
        <f>penilaian!AS458</f>
        <v>0</v>
      </c>
      <c r="AU463" s="517">
        <f>penilaian!AT458</f>
        <v>0</v>
      </c>
      <c r="AV463" s="517">
        <f>penilaian!AU458</f>
        <v>0</v>
      </c>
      <c r="AW463" s="521">
        <f>penilaian!AV458</f>
        <v>0</v>
      </c>
      <c r="AX463" s="521">
        <f>penilaian!AW458</f>
        <v>0</v>
      </c>
    </row>
    <row r="464" spans="2:50" ht="15.75">
      <c r="B464" s="157">
        <f>penilaian!A459</f>
        <v>0</v>
      </c>
      <c r="C464" s="172" t="str">
        <f>penilaian!B459</f>
        <v>c.</v>
      </c>
      <c r="D464" s="492" t="str">
        <f>penilaian!C459</f>
        <v>Wiraswasta</v>
      </c>
      <c r="E464" s="172" t="str">
        <f>penilaian!D459</f>
        <v>c.</v>
      </c>
      <c r="F464" s="171" t="str">
        <f>penilaian!E459</f>
        <v>Karyawan Swasta</v>
      </c>
      <c r="G464" s="205">
        <f>penilaian!F459</f>
        <v>0</v>
      </c>
      <c r="H464" s="61" t="str">
        <f>penilaian!G459</f>
        <v>c.</v>
      </c>
      <c r="I464" s="61" t="str">
        <f>penilaian!H459</f>
        <v>Kertajati</v>
      </c>
      <c r="J464" s="202">
        <f>penilaian!I459</f>
        <v>0</v>
      </c>
      <c r="K464" s="157">
        <f>penilaian!J459</f>
        <v>0</v>
      </c>
      <c r="L464" s="182">
        <f>penilaian!K459</f>
        <v>0</v>
      </c>
      <c r="M464" s="186">
        <f>penilaian!L459</f>
        <v>0</v>
      </c>
      <c r="N464" s="187">
        <f>penilaian!M459</f>
        <v>0</v>
      </c>
      <c r="O464" s="61" t="str">
        <f>penilaian!N459</f>
        <v>c.</v>
      </c>
      <c r="P464" s="183">
        <f>penilaian!O459</f>
        <v>0</v>
      </c>
      <c r="Q464" s="516">
        <f>penilaian!P459</f>
        <v>0</v>
      </c>
      <c r="R464" s="516">
        <f>penilaian!Q459</f>
        <v>0</v>
      </c>
      <c r="S464" s="505">
        <f>penilaian!R459</f>
        <v>0</v>
      </c>
      <c r="T464" s="505">
        <f>penilaian!S459</f>
        <v>0</v>
      </c>
      <c r="U464" s="505">
        <f>penilaian!T459</f>
        <v>0</v>
      </c>
      <c r="V464" s="503">
        <f>penilaian!U459</f>
        <v>0</v>
      </c>
      <c r="W464" s="505">
        <f>penilaian!V459</f>
        <v>0</v>
      </c>
      <c r="X464" s="505">
        <f>penilaian!W459</f>
        <v>0</v>
      </c>
      <c r="Y464" s="505">
        <f>penilaian!X459</f>
        <v>0</v>
      </c>
      <c r="Z464" s="505">
        <f>penilaian!Y459</f>
        <v>0</v>
      </c>
      <c r="AA464" s="505">
        <f>penilaian!Z459</f>
        <v>0</v>
      </c>
      <c r="AB464" s="505">
        <f>penilaian!AA459</f>
        <v>0</v>
      </c>
      <c r="AC464" s="519">
        <f>penilaian!AB459</f>
        <v>0</v>
      </c>
      <c r="AD464" s="505">
        <f>penilaian!AC459</f>
        <v>0</v>
      </c>
      <c r="AE464" s="505">
        <f>penilaian!AD459</f>
        <v>0</v>
      </c>
      <c r="AF464" s="505">
        <f>penilaian!AE459</f>
        <v>0</v>
      </c>
      <c r="AG464" s="519">
        <f>penilaian!AF459</f>
        <v>0</v>
      </c>
      <c r="AH464" s="519">
        <f>penilaian!AG459</f>
        <v>0</v>
      </c>
      <c r="AI464" s="517">
        <f>penilaian!AH459</f>
        <v>0</v>
      </c>
      <c r="AJ464" s="520">
        <f>penilaian!AI459</f>
        <v>0</v>
      </c>
      <c r="AK464" s="517">
        <f>penilaian!AJ459</f>
        <v>0</v>
      </c>
      <c r="AL464" s="517">
        <f>penilaian!AK459</f>
        <v>0</v>
      </c>
      <c r="AM464" s="517">
        <f>penilaian!AL459</f>
        <v>0</v>
      </c>
      <c r="AN464" s="517">
        <f>penilaian!AM459</f>
        <v>0</v>
      </c>
      <c r="AO464" s="517">
        <f>penilaian!AN459</f>
        <v>0</v>
      </c>
      <c r="AP464" s="517">
        <f>penilaian!AO459</f>
        <v>0</v>
      </c>
      <c r="AQ464" s="521">
        <f>penilaian!AP459</f>
        <v>0</v>
      </c>
      <c r="AR464" s="517">
        <f>penilaian!AQ459</f>
        <v>0</v>
      </c>
      <c r="AS464" s="517">
        <f>penilaian!AR459</f>
        <v>0</v>
      </c>
      <c r="AT464" s="517">
        <f>penilaian!AS459</f>
        <v>0</v>
      </c>
      <c r="AU464" s="517">
        <f>penilaian!AT459</f>
        <v>0</v>
      </c>
      <c r="AV464" s="517">
        <f>penilaian!AU459</f>
        <v>0</v>
      </c>
      <c r="AW464" s="521">
        <f>penilaian!AV459</f>
        <v>0</v>
      </c>
      <c r="AX464" s="521">
        <f>penilaian!AW459</f>
        <v>0</v>
      </c>
    </row>
    <row r="465" spans="2:50" ht="78.75">
      <c r="B465" s="157">
        <f>penilaian!A460</f>
        <v>0</v>
      </c>
      <c r="C465" s="172" t="str">
        <f>penilaian!B460</f>
        <v>d.</v>
      </c>
      <c r="D465" s="492" t="str">
        <f>penilaian!C460</f>
        <v>Blok Sabtu RT/RW. 002/007 Desa Panongan Kec. Jatitujuh Kab. Majalengka</v>
      </c>
      <c r="E465" s="172" t="str">
        <f>penilaian!D460</f>
        <v>d.</v>
      </c>
      <c r="F465" s="171" t="str">
        <f>penilaian!E460</f>
        <v>Jl. Kayu Putih Utara 46 RT. 4 RW. 8 Kel. Pulo Gadung Kec. Pulo Gadung Kota Jakarta Timur</v>
      </c>
      <c r="G465" s="205">
        <f>penilaian!F460</f>
        <v>0</v>
      </c>
      <c r="H465" s="61">
        <f>penilaian!G460</f>
        <v>0</v>
      </c>
      <c r="I465" s="61">
        <f>penilaian!H460</f>
        <v>0</v>
      </c>
      <c r="J465" s="202">
        <f>penilaian!I460</f>
        <v>0</v>
      </c>
      <c r="K465" s="157">
        <f>penilaian!J460</f>
        <v>0</v>
      </c>
      <c r="L465" s="182">
        <f>penilaian!K460</f>
        <v>0</v>
      </c>
      <c r="M465" s="186">
        <f>penilaian!L460</f>
        <v>0</v>
      </c>
      <c r="N465" s="187">
        <f>penilaian!M460</f>
        <v>0</v>
      </c>
      <c r="O465" s="61">
        <f>penilaian!N460</f>
        <v>0</v>
      </c>
      <c r="P465" s="183">
        <f>penilaian!O460</f>
        <v>0</v>
      </c>
      <c r="Q465" s="516">
        <f>penilaian!P460</f>
        <v>0</v>
      </c>
      <c r="R465" s="516">
        <f>penilaian!Q460</f>
        <v>0</v>
      </c>
      <c r="S465" s="505">
        <f>penilaian!R460</f>
        <v>0</v>
      </c>
      <c r="T465" s="505">
        <f>penilaian!S460</f>
        <v>0</v>
      </c>
      <c r="U465" s="505">
        <f>penilaian!T460</f>
        <v>0</v>
      </c>
      <c r="V465" s="503">
        <f>penilaian!U460</f>
        <v>0</v>
      </c>
      <c r="W465" s="505">
        <f>penilaian!V460</f>
        <v>0</v>
      </c>
      <c r="X465" s="505">
        <f>penilaian!W460</f>
        <v>0</v>
      </c>
      <c r="Y465" s="505">
        <f>penilaian!X460</f>
        <v>0</v>
      </c>
      <c r="Z465" s="505">
        <f>penilaian!Y460</f>
        <v>0</v>
      </c>
      <c r="AA465" s="505">
        <f>penilaian!Z460</f>
        <v>0</v>
      </c>
      <c r="AB465" s="505">
        <f>penilaian!AA460</f>
        <v>0</v>
      </c>
      <c r="AC465" s="519">
        <f>penilaian!AB460</f>
        <v>0</v>
      </c>
      <c r="AD465" s="505">
        <f>penilaian!AC460</f>
        <v>0</v>
      </c>
      <c r="AE465" s="505">
        <f>penilaian!AD460</f>
        <v>0</v>
      </c>
      <c r="AF465" s="505">
        <f>penilaian!AE460</f>
        <v>0</v>
      </c>
      <c r="AG465" s="519">
        <f>penilaian!AF460</f>
        <v>0</v>
      </c>
      <c r="AH465" s="519">
        <f>penilaian!AG460</f>
        <v>0</v>
      </c>
      <c r="AI465" s="517">
        <f>penilaian!AH460</f>
        <v>0</v>
      </c>
      <c r="AJ465" s="520">
        <f>penilaian!AI460</f>
        <v>0</v>
      </c>
      <c r="AK465" s="517">
        <f>penilaian!AJ460</f>
        <v>0</v>
      </c>
      <c r="AL465" s="517">
        <f>penilaian!AK460</f>
        <v>0</v>
      </c>
      <c r="AM465" s="517">
        <f>penilaian!AL460</f>
        <v>0</v>
      </c>
      <c r="AN465" s="517">
        <f>penilaian!AM460</f>
        <v>0</v>
      </c>
      <c r="AO465" s="517">
        <f>penilaian!AN460</f>
        <v>0</v>
      </c>
      <c r="AP465" s="517">
        <f>penilaian!AO460</f>
        <v>0</v>
      </c>
      <c r="AQ465" s="521">
        <f>penilaian!AP460</f>
        <v>0</v>
      </c>
      <c r="AR465" s="517">
        <f>penilaian!AQ460</f>
        <v>0</v>
      </c>
      <c r="AS465" s="517">
        <f>penilaian!AR460</f>
        <v>0</v>
      </c>
      <c r="AT465" s="517">
        <f>penilaian!AS460</f>
        <v>0</v>
      </c>
      <c r="AU465" s="517">
        <f>penilaian!AT460</f>
        <v>0</v>
      </c>
      <c r="AV465" s="517">
        <f>penilaian!AU460</f>
        <v>0</v>
      </c>
      <c r="AW465" s="521">
        <f>penilaian!AV460</f>
        <v>0</v>
      </c>
      <c r="AX465" s="521">
        <f>penilaian!AW460</f>
        <v>0</v>
      </c>
    </row>
    <row r="466" spans="2:50" ht="15.75">
      <c r="B466" s="157">
        <f>penilaian!A461</f>
        <v>0</v>
      </c>
      <c r="C466" s="172" t="str">
        <f>penilaian!B461</f>
        <v>e.</v>
      </c>
      <c r="D466" s="492" t="str">
        <f>penilaian!C461</f>
        <v>3210150406810041</v>
      </c>
      <c r="E466" s="172" t="str">
        <f>penilaian!D461</f>
        <v>e.</v>
      </c>
      <c r="F466" s="171" t="str">
        <f>penilaian!E461</f>
        <v>3175021912510001</v>
      </c>
      <c r="G466" s="205">
        <f>penilaian!F461</f>
        <v>0</v>
      </c>
      <c r="H466" s="61">
        <f>penilaian!G461</f>
        <v>0</v>
      </c>
      <c r="I466" s="61">
        <f>penilaian!H461</f>
        <v>0</v>
      </c>
      <c r="J466" s="202">
        <f>penilaian!I461</f>
        <v>0</v>
      </c>
      <c r="K466" s="157">
        <f>penilaian!J461</f>
        <v>0</v>
      </c>
      <c r="L466" s="182">
        <f>penilaian!K461</f>
        <v>0</v>
      </c>
      <c r="M466" s="186">
        <f>penilaian!L461</f>
        <v>0</v>
      </c>
      <c r="N466" s="187">
        <f>penilaian!M461</f>
        <v>0</v>
      </c>
      <c r="O466" s="61">
        <f>penilaian!N461</f>
        <v>0</v>
      </c>
      <c r="P466" s="183">
        <f>penilaian!O461</f>
        <v>0</v>
      </c>
      <c r="Q466" s="516">
        <f>penilaian!P461</f>
        <v>0</v>
      </c>
      <c r="R466" s="516">
        <f>penilaian!Q461</f>
        <v>0</v>
      </c>
      <c r="S466" s="505" t="str">
        <f>penilaian!R461</f>
        <v>b.</v>
      </c>
      <c r="T466" s="505" t="str">
        <f>penilaian!S461</f>
        <v>Musiman</v>
      </c>
      <c r="U466" s="505">
        <f>penilaian!T461</f>
        <v>0</v>
      </c>
      <c r="V466" s="503">
        <f>penilaian!U461</f>
        <v>0</v>
      </c>
      <c r="W466" s="505">
        <f>penilaian!V461</f>
        <v>0</v>
      </c>
      <c r="X466" s="505">
        <f>penilaian!W461</f>
        <v>0</v>
      </c>
      <c r="Y466" s="505">
        <f>penilaian!X461</f>
        <v>0</v>
      </c>
      <c r="Z466" s="505">
        <f>penilaian!Y461</f>
        <v>0</v>
      </c>
      <c r="AA466" s="505">
        <f>penilaian!Z461</f>
        <v>0</v>
      </c>
      <c r="AB466" s="505">
        <f>penilaian!AA461</f>
        <v>0</v>
      </c>
      <c r="AC466" s="519">
        <f>penilaian!AB461</f>
        <v>0</v>
      </c>
      <c r="AD466" s="505">
        <f>penilaian!AC461</f>
        <v>0</v>
      </c>
      <c r="AE466" s="505">
        <f>penilaian!AD461</f>
        <v>0</v>
      </c>
      <c r="AF466" s="505">
        <f>penilaian!AE461</f>
        <v>0</v>
      </c>
      <c r="AG466" s="519">
        <f>penilaian!AF461</f>
        <v>0</v>
      </c>
      <c r="AH466" s="519">
        <f>penilaian!AG461</f>
        <v>0</v>
      </c>
      <c r="AI466" s="517">
        <f>penilaian!AH461</f>
        <v>0</v>
      </c>
      <c r="AJ466" s="520">
        <f>penilaian!AI461</f>
        <v>0</v>
      </c>
      <c r="AK466" s="517">
        <f>penilaian!AJ461</f>
        <v>0</v>
      </c>
      <c r="AL466" s="517">
        <f>penilaian!AK461</f>
        <v>0</v>
      </c>
      <c r="AM466" s="517">
        <f>penilaian!AL461</f>
        <v>0</v>
      </c>
      <c r="AN466" s="517">
        <f>penilaian!AM461</f>
        <v>0</v>
      </c>
      <c r="AO466" s="517">
        <f>penilaian!AN461</f>
        <v>0</v>
      </c>
      <c r="AP466" s="517">
        <f>penilaian!AO461</f>
        <v>0</v>
      </c>
      <c r="AQ466" s="521">
        <f>penilaian!AP461</f>
        <v>0</v>
      </c>
      <c r="AR466" s="517">
        <f>penilaian!AQ461</f>
        <v>0</v>
      </c>
      <c r="AS466" s="517">
        <f>penilaian!AR461</f>
        <v>0</v>
      </c>
      <c r="AT466" s="517">
        <f>penilaian!AS461</f>
        <v>0</v>
      </c>
      <c r="AU466" s="517">
        <f>penilaian!AT461</f>
        <v>0</v>
      </c>
      <c r="AV466" s="517">
        <f>penilaian!AU461</f>
        <v>0</v>
      </c>
      <c r="AW466" s="521">
        <f>penilaian!AV461</f>
        <v>0</v>
      </c>
      <c r="AX466" s="521">
        <f>penilaian!AW461</f>
        <v>0</v>
      </c>
    </row>
    <row r="467" spans="2:50" ht="47.25">
      <c r="B467" s="157">
        <f>penilaian!A462</f>
        <v>27</v>
      </c>
      <c r="C467" s="172" t="str">
        <f>penilaian!B462</f>
        <v>a.</v>
      </c>
      <c r="D467" s="492" t="str">
        <f>penilaian!C462</f>
        <v>SUKARTA</v>
      </c>
      <c r="E467" s="172" t="str">
        <f>penilaian!D462</f>
        <v>a.</v>
      </c>
      <c r="F467" s="171" t="str">
        <f>penilaian!E462</f>
        <v>ADI SUBEKTI</v>
      </c>
      <c r="G467" s="205" t="str">
        <f>penilaian!F462</f>
        <v>00027</v>
      </c>
      <c r="H467" s="61" t="str">
        <f>penilaian!G462</f>
        <v>a.</v>
      </c>
      <c r="I467" s="61" t="str">
        <f>penilaian!H462</f>
        <v>Blok Tinggar</v>
      </c>
      <c r="J467" s="202">
        <f>penilaian!I462</f>
        <v>982</v>
      </c>
      <c r="K467" s="157" t="str">
        <f>penilaian!J462</f>
        <v>TMA</v>
      </c>
      <c r="L467" s="182" t="str">
        <f>penilaian!K462</f>
        <v>SPPT No. 32.12.140.006.046-0015.0 a.n SUKARTA CARI</v>
      </c>
      <c r="M467" s="186">
        <f>penilaian!L462</f>
        <v>0</v>
      </c>
      <c r="N467" s="187">
        <f>penilaian!M462</f>
        <v>0</v>
      </c>
      <c r="O467" s="61" t="str">
        <f>penilaian!N462</f>
        <v>a.</v>
      </c>
      <c r="P467" s="183">
        <f>penilaian!O462</f>
        <v>0</v>
      </c>
      <c r="Q467" s="516">
        <f>penilaian!P462</f>
        <v>0</v>
      </c>
      <c r="R467" s="516">
        <f>penilaian!Q462</f>
        <v>0</v>
      </c>
      <c r="S467" s="505" t="str">
        <f>penilaian!R462</f>
        <v>a.</v>
      </c>
      <c r="T467" s="505" t="str">
        <f>penilaian!S462</f>
        <v>Tahunan</v>
      </c>
      <c r="U467" s="505">
        <f>penilaian!T462</f>
        <v>0</v>
      </c>
      <c r="V467" s="503">
        <f>penilaian!U462</f>
        <v>0</v>
      </c>
      <c r="W467" s="505">
        <f>penilaian!V462</f>
        <v>0</v>
      </c>
      <c r="X467" s="505">
        <f>penilaian!W462</f>
        <v>0</v>
      </c>
      <c r="Y467" s="505">
        <f>penilaian!X462</f>
        <v>0</v>
      </c>
      <c r="Z467" s="505">
        <f>penilaian!Y462</f>
        <v>0</v>
      </c>
      <c r="AA467" s="505">
        <f>penilaian!Z462</f>
        <v>0</v>
      </c>
      <c r="AB467" s="505">
        <f>penilaian!AA462</f>
        <v>0</v>
      </c>
      <c r="AC467" s="519">
        <f>penilaian!AB462</f>
        <v>0</v>
      </c>
      <c r="AD467" s="505">
        <f>penilaian!AC462</f>
        <v>0</v>
      </c>
      <c r="AE467" s="505">
        <f>penilaian!AD462</f>
        <v>0</v>
      </c>
      <c r="AF467" s="505">
        <f>penilaian!AE462</f>
        <v>0</v>
      </c>
      <c r="AG467" s="519">
        <f>penilaian!AF462</f>
        <v>0</v>
      </c>
      <c r="AH467" s="519">
        <f>penilaian!AG462</f>
        <v>0</v>
      </c>
      <c r="AI467" s="517">
        <f>penilaian!AH462</f>
        <v>170000</v>
      </c>
      <c r="AJ467" s="520">
        <f>penilaian!AI462</f>
        <v>166940000</v>
      </c>
      <c r="AK467" s="517">
        <f>penilaian!AJ462</f>
        <v>0</v>
      </c>
      <c r="AL467" s="517">
        <f>penilaian!AK462</f>
        <v>0</v>
      </c>
      <c r="AM467" s="517">
        <f>penilaian!AL462</f>
        <v>0</v>
      </c>
      <c r="AN467" s="517">
        <f>penilaian!AM462</f>
        <v>0</v>
      </c>
      <c r="AO467" s="517">
        <f>penilaian!AN462</f>
        <v>0</v>
      </c>
      <c r="AP467" s="517">
        <f>penilaian!AO462</f>
        <v>0</v>
      </c>
      <c r="AQ467" s="521">
        <f>penilaian!AP462</f>
        <v>166940000</v>
      </c>
      <c r="AR467" s="517">
        <f>penilaian!AQ462</f>
        <v>0</v>
      </c>
      <c r="AS467" s="517">
        <f>penilaian!AR462</f>
        <v>0</v>
      </c>
      <c r="AT467" s="517">
        <f>penilaian!AS462</f>
        <v>0</v>
      </c>
      <c r="AU467" s="517">
        <f>penilaian!AT462</f>
        <v>8347000</v>
      </c>
      <c r="AV467" s="517">
        <f>penilaian!AU462</f>
        <v>834700</v>
      </c>
      <c r="AW467" s="521">
        <f>penilaian!AV462</f>
        <v>9181700</v>
      </c>
      <c r="AX467" s="521">
        <f>penilaian!AW462</f>
        <v>176122000</v>
      </c>
    </row>
    <row r="468" spans="2:50" ht="15.75">
      <c r="B468" s="157">
        <f>penilaian!A463</f>
        <v>0</v>
      </c>
      <c r="C468" s="172" t="str">
        <f>penilaian!B463</f>
        <v>b.</v>
      </c>
      <c r="D468" s="492" t="str">
        <f>penilaian!C463</f>
        <v>Majalengka, 16-06-1949</v>
      </c>
      <c r="E468" s="172" t="str">
        <f>penilaian!D463</f>
        <v>b.</v>
      </c>
      <c r="F468" s="171" t="str">
        <f>penilaian!E463</f>
        <v>Mojokerto, 19-12-1951</v>
      </c>
      <c r="G468" s="205">
        <f>penilaian!F463</f>
        <v>0</v>
      </c>
      <c r="H468" s="61" t="str">
        <f>penilaian!G463</f>
        <v>b.</v>
      </c>
      <c r="I468" s="61" t="str">
        <f>penilaian!H463</f>
        <v>Babakan</v>
      </c>
      <c r="J468" s="202">
        <f>penilaian!I463</f>
        <v>0</v>
      </c>
      <c r="K468" s="157">
        <f>penilaian!J463</f>
        <v>0</v>
      </c>
      <c r="L468" s="182">
        <f>penilaian!K463</f>
        <v>0</v>
      </c>
      <c r="M468" s="186">
        <f>penilaian!L463</f>
        <v>0</v>
      </c>
      <c r="N468" s="187">
        <f>penilaian!M463</f>
        <v>0</v>
      </c>
      <c r="O468" s="61" t="str">
        <f>penilaian!N463</f>
        <v>b.</v>
      </c>
      <c r="P468" s="183">
        <f>penilaian!O463</f>
        <v>0</v>
      </c>
      <c r="Q468" s="516">
        <f>penilaian!P463</f>
        <v>0</v>
      </c>
      <c r="R468" s="516">
        <f>penilaian!Q463</f>
        <v>0</v>
      </c>
      <c r="S468" s="505">
        <f>penilaian!R463</f>
        <v>0</v>
      </c>
      <c r="T468" s="505">
        <f>penilaian!S463</f>
        <v>0</v>
      </c>
      <c r="U468" s="505">
        <f>penilaian!T463</f>
        <v>0</v>
      </c>
      <c r="V468" s="503">
        <f>penilaian!U463</f>
        <v>0</v>
      </c>
      <c r="W468" s="505">
        <f>penilaian!V463</f>
        <v>0</v>
      </c>
      <c r="X468" s="505">
        <f>penilaian!W463</f>
        <v>0</v>
      </c>
      <c r="Y468" s="505">
        <f>penilaian!X463</f>
        <v>0</v>
      </c>
      <c r="Z468" s="505">
        <f>penilaian!Y463</f>
        <v>0</v>
      </c>
      <c r="AA468" s="505">
        <f>penilaian!Z463</f>
        <v>0</v>
      </c>
      <c r="AB468" s="505">
        <f>penilaian!AA463</f>
        <v>0</v>
      </c>
      <c r="AC468" s="519">
        <f>penilaian!AB463</f>
        <v>0</v>
      </c>
      <c r="AD468" s="505">
        <f>penilaian!AC463</f>
        <v>0</v>
      </c>
      <c r="AE468" s="505">
        <f>penilaian!AD463</f>
        <v>0</v>
      </c>
      <c r="AF468" s="505">
        <f>penilaian!AE463</f>
        <v>0</v>
      </c>
      <c r="AG468" s="519">
        <f>penilaian!AF463</f>
        <v>0</v>
      </c>
      <c r="AH468" s="519">
        <f>penilaian!AG463</f>
        <v>0</v>
      </c>
      <c r="AI468" s="517">
        <f>penilaian!AH463</f>
        <v>0</v>
      </c>
      <c r="AJ468" s="520">
        <f>penilaian!AI463</f>
        <v>0</v>
      </c>
      <c r="AK468" s="517">
        <f>penilaian!AJ463</f>
        <v>0</v>
      </c>
      <c r="AL468" s="517">
        <f>penilaian!AK463</f>
        <v>0</v>
      </c>
      <c r="AM468" s="517">
        <f>penilaian!AL463</f>
        <v>0</v>
      </c>
      <c r="AN468" s="517">
        <f>penilaian!AM463</f>
        <v>0</v>
      </c>
      <c r="AO468" s="517">
        <f>penilaian!AN463</f>
        <v>0</v>
      </c>
      <c r="AP468" s="517">
        <f>penilaian!AO463</f>
        <v>0</v>
      </c>
      <c r="AQ468" s="521">
        <f>penilaian!AP463</f>
        <v>0</v>
      </c>
      <c r="AR468" s="517">
        <f>penilaian!AQ463</f>
        <v>0</v>
      </c>
      <c r="AS468" s="517">
        <f>penilaian!AR463</f>
        <v>0</v>
      </c>
      <c r="AT468" s="517">
        <f>penilaian!AS463</f>
        <v>0</v>
      </c>
      <c r="AU468" s="517">
        <f>penilaian!AT463</f>
        <v>0</v>
      </c>
      <c r="AV468" s="517">
        <f>penilaian!AU463</f>
        <v>0</v>
      </c>
      <c r="AW468" s="521">
        <f>penilaian!AV463</f>
        <v>0</v>
      </c>
      <c r="AX468" s="521">
        <f>penilaian!AW463</f>
        <v>0</v>
      </c>
    </row>
    <row r="469" spans="2:50" ht="15.75">
      <c r="B469" s="157">
        <f>penilaian!A464</f>
        <v>0</v>
      </c>
      <c r="C469" s="172" t="str">
        <f>penilaian!B464</f>
        <v>c.</v>
      </c>
      <c r="D469" s="492" t="str">
        <f>penilaian!C464</f>
        <v>Petani/Pekebun</v>
      </c>
      <c r="E469" s="172" t="str">
        <f>penilaian!D464</f>
        <v>c.</v>
      </c>
      <c r="F469" s="171" t="str">
        <f>penilaian!E464</f>
        <v>Karyawan Swasta</v>
      </c>
      <c r="G469" s="205">
        <f>penilaian!F464</f>
        <v>0</v>
      </c>
      <c r="H469" s="61" t="str">
        <f>penilaian!G464</f>
        <v>c.</v>
      </c>
      <c r="I469" s="61" t="str">
        <f>penilaian!H464</f>
        <v>Kertajati</v>
      </c>
      <c r="J469" s="202">
        <f>penilaian!I464</f>
        <v>0</v>
      </c>
      <c r="K469" s="157">
        <f>penilaian!J464</f>
        <v>0</v>
      </c>
      <c r="L469" s="182">
        <f>penilaian!K464</f>
        <v>0</v>
      </c>
      <c r="M469" s="186">
        <f>penilaian!L464</f>
        <v>0</v>
      </c>
      <c r="N469" s="187">
        <f>penilaian!M464</f>
        <v>0</v>
      </c>
      <c r="O469" s="61" t="str">
        <f>penilaian!N464</f>
        <v>c.</v>
      </c>
      <c r="P469" s="183">
        <f>penilaian!O464</f>
        <v>0</v>
      </c>
      <c r="Q469" s="516">
        <f>penilaian!P464</f>
        <v>0</v>
      </c>
      <c r="R469" s="516">
        <f>penilaian!Q464</f>
        <v>0</v>
      </c>
      <c r="S469" s="505" t="str">
        <f>penilaian!R464</f>
        <v>b.</v>
      </c>
      <c r="T469" s="505" t="str">
        <f>penilaian!S464</f>
        <v>Musiman</v>
      </c>
      <c r="U469" s="505">
        <f>penilaian!T464</f>
        <v>0</v>
      </c>
      <c r="V469" s="503">
        <f>penilaian!U464</f>
        <v>0</v>
      </c>
      <c r="W469" s="505">
        <f>penilaian!V464</f>
        <v>0</v>
      </c>
      <c r="X469" s="505">
        <f>penilaian!W464</f>
        <v>0</v>
      </c>
      <c r="Y469" s="505">
        <f>penilaian!X464</f>
        <v>0</v>
      </c>
      <c r="Z469" s="505">
        <f>penilaian!Y464</f>
        <v>0</v>
      </c>
      <c r="AA469" s="505">
        <f>penilaian!Z464</f>
        <v>0</v>
      </c>
      <c r="AB469" s="505">
        <f>penilaian!AA464</f>
        <v>0</v>
      </c>
      <c r="AC469" s="519">
        <f>penilaian!AB464</f>
        <v>0</v>
      </c>
      <c r="AD469" s="505">
        <f>penilaian!AC464</f>
        <v>0</v>
      </c>
      <c r="AE469" s="505">
        <f>penilaian!AD464</f>
        <v>0</v>
      </c>
      <c r="AF469" s="505">
        <f>penilaian!AE464</f>
        <v>0</v>
      </c>
      <c r="AG469" s="519">
        <f>penilaian!AF464</f>
        <v>0</v>
      </c>
      <c r="AH469" s="519">
        <f>penilaian!AG464</f>
        <v>0</v>
      </c>
      <c r="AI469" s="517">
        <f>penilaian!AH464</f>
        <v>0</v>
      </c>
      <c r="AJ469" s="520">
        <f>penilaian!AI464</f>
        <v>0</v>
      </c>
      <c r="AK469" s="517">
        <f>penilaian!AJ464</f>
        <v>0</v>
      </c>
      <c r="AL469" s="517">
        <f>penilaian!AK464</f>
        <v>0</v>
      </c>
      <c r="AM469" s="517">
        <f>penilaian!AL464</f>
        <v>0</v>
      </c>
      <c r="AN469" s="517">
        <f>penilaian!AM464</f>
        <v>0</v>
      </c>
      <c r="AO469" s="517">
        <f>penilaian!AN464</f>
        <v>0</v>
      </c>
      <c r="AP469" s="517">
        <f>penilaian!AO464</f>
        <v>0</v>
      </c>
      <c r="AQ469" s="521">
        <f>penilaian!AP464</f>
        <v>0</v>
      </c>
      <c r="AR469" s="517">
        <f>penilaian!AQ464</f>
        <v>0</v>
      </c>
      <c r="AS469" s="517">
        <f>penilaian!AR464</f>
        <v>0</v>
      </c>
      <c r="AT469" s="517">
        <f>penilaian!AS464</f>
        <v>0</v>
      </c>
      <c r="AU469" s="517">
        <f>penilaian!AT464</f>
        <v>0</v>
      </c>
      <c r="AV469" s="517">
        <f>penilaian!AU464</f>
        <v>0</v>
      </c>
      <c r="AW469" s="521">
        <f>penilaian!AV464</f>
        <v>0</v>
      </c>
      <c r="AX469" s="521">
        <f>penilaian!AW464</f>
        <v>0</v>
      </c>
    </row>
    <row r="470" spans="2:50" ht="78.75">
      <c r="B470" s="157">
        <f>penilaian!A465</f>
        <v>0</v>
      </c>
      <c r="C470" s="172" t="str">
        <f>penilaian!B465</f>
        <v>d.</v>
      </c>
      <c r="D470" s="492" t="str">
        <f>penilaian!C465</f>
        <v>Blok Desa RT. RW. 2 Desa Babakan Kec. Kertajati Kab. Majalengka</v>
      </c>
      <c r="E470" s="172" t="str">
        <f>penilaian!D465</f>
        <v>d.</v>
      </c>
      <c r="F470" s="171" t="str">
        <f>penilaian!E465</f>
        <v>Jl. Kayu Putih Utara 46 RT. 4 RW. 8 Kel. Pulo Gadung Kec. Pulo Gadung Kota Jakarta Timur</v>
      </c>
      <c r="G470" s="205">
        <f>penilaian!F465</f>
        <v>0</v>
      </c>
      <c r="H470" s="61">
        <f>penilaian!G465</f>
        <v>0</v>
      </c>
      <c r="I470" s="61">
        <f>penilaian!H465</f>
        <v>0</v>
      </c>
      <c r="J470" s="202">
        <f>penilaian!I465</f>
        <v>0</v>
      </c>
      <c r="K470" s="157">
        <f>penilaian!J465</f>
        <v>0</v>
      </c>
      <c r="L470" s="182">
        <f>penilaian!K465</f>
        <v>0</v>
      </c>
      <c r="M470" s="186">
        <f>penilaian!L465</f>
        <v>0</v>
      </c>
      <c r="N470" s="187">
        <f>penilaian!M465</f>
        <v>0</v>
      </c>
      <c r="O470" s="61">
        <f>penilaian!N465</f>
        <v>0</v>
      </c>
      <c r="P470" s="183">
        <f>penilaian!O465</f>
        <v>0</v>
      </c>
      <c r="Q470" s="516">
        <f>penilaian!P465</f>
        <v>0</v>
      </c>
      <c r="R470" s="516">
        <f>penilaian!Q465</f>
        <v>0</v>
      </c>
      <c r="S470" s="505">
        <f>penilaian!R465</f>
        <v>0</v>
      </c>
      <c r="T470" s="505">
        <f>penilaian!S465</f>
        <v>0</v>
      </c>
      <c r="U470" s="505">
        <f>penilaian!T465</f>
        <v>0</v>
      </c>
      <c r="V470" s="503">
        <f>penilaian!U465</f>
        <v>0</v>
      </c>
      <c r="W470" s="505">
        <f>penilaian!V465</f>
        <v>0</v>
      </c>
      <c r="X470" s="505">
        <f>penilaian!W465</f>
        <v>0</v>
      </c>
      <c r="Y470" s="505">
        <f>penilaian!X465</f>
        <v>0</v>
      </c>
      <c r="Z470" s="505">
        <f>penilaian!Y465</f>
        <v>0</v>
      </c>
      <c r="AA470" s="505">
        <f>penilaian!Z465</f>
        <v>0</v>
      </c>
      <c r="AB470" s="505">
        <f>penilaian!AA465</f>
        <v>0</v>
      </c>
      <c r="AC470" s="519">
        <f>penilaian!AB465</f>
        <v>0</v>
      </c>
      <c r="AD470" s="505">
        <f>penilaian!AC465</f>
        <v>0</v>
      </c>
      <c r="AE470" s="505">
        <f>penilaian!AD465</f>
        <v>0</v>
      </c>
      <c r="AF470" s="505">
        <f>penilaian!AE465</f>
        <v>0</v>
      </c>
      <c r="AG470" s="519">
        <f>penilaian!AF465</f>
        <v>0</v>
      </c>
      <c r="AH470" s="519">
        <f>penilaian!AG465</f>
        <v>0</v>
      </c>
      <c r="AI470" s="517">
        <f>penilaian!AH465</f>
        <v>0</v>
      </c>
      <c r="AJ470" s="520">
        <f>penilaian!AI465</f>
        <v>0</v>
      </c>
      <c r="AK470" s="517">
        <f>penilaian!AJ465</f>
        <v>0</v>
      </c>
      <c r="AL470" s="517">
        <f>penilaian!AK465</f>
        <v>0</v>
      </c>
      <c r="AM470" s="517">
        <f>penilaian!AL465</f>
        <v>0</v>
      </c>
      <c r="AN470" s="517">
        <f>penilaian!AM465</f>
        <v>0</v>
      </c>
      <c r="AO470" s="517">
        <f>penilaian!AN465</f>
        <v>0</v>
      </c>
      <c r="AP470" s="517">
        <f>penilaian!AO465</f>
        <v>0</v>
      </c>
      <c r="AQ470" s="521">
        <f>penilaian!AP465</f>
        <v>0</v>
      </c>
      <c r="AR470" s="517">
        <f>penilaian!AQ465</f>
        <v>0</v>
      </c>
      <c r="AS470" s="517">
        <f>penilaian!AR465</f>
        <v>0</v>
      </c>
      <c r="AT470" s="517">
        <f>penilaian!AS465</f>
        <v>0</v>
      </c>
      <c r="AU470" s="517">
        <f>penilaian!AT465</f>
        <v>0</v>
      </c>
      <c r="AV470" s="517">
        <f>penilaian!AU465</f>
        <v>0</v>
      </c>
      <c r="AW470" s="521">
        <f>penilaian!AV465</f>
        <v>0</v>
      </c>
      <c r="AX470" s="521">
        <f>penilaian!AW465</f>
        <v>0</v>
      </c>
    </row>
    <row r="471" spans="2:50" ht="15.75">
      <c r="B471" s="157">
        <f>penilaian!A466</f>
        <v>0</v>
      </c>
      <c r="C471" s="172" t="str">
        <f>penilaian!B466</f>
        <v>e.</v>
      </c>
      <c r="D471" s="492" t="str">
        <f>penilaian!C466</f>
        <v>3210141606490021</v>
      </c>
      <c r="E471" s="172" t="str">
        <f>penilaian!D466</f>
        <v>e.</v>
      </c>
      <c r="F471" s="171" t="str">
        <f>penilaian!E466</f>
        <v>3175021912510001</v>
      </c>
      <c r="G471" s="205">
        <f>penilaian!F466</f>
        <v>0</v>
      </c>
      <c r="H471" s="61">
        <f>penilaian!G466</f>
        <v>0</v>
      </c>
      <c r="I471" s="61">
        <f>penilaian!H466</f>
        <v>0</v>
      </c>
      <c r="J471" s="202">
        <f>penilaian!I466</f>
        <v>0</v>
      </c>
      <c r="K471" s="157">
        <f>penilaian!J466</f>
        <v>0</v>
      </c>
      <c r="L471" s="182">
        <f>penilaian!K466</f>
        <v>0</v>
      </c>
      <c r="M471" s="186">
        <f>penilaian!L466</f>
        <v>0</v>
      </c>
      <c r="N471" s="187">
        <f>penilaian!M466</f>
        <v>0</v>
      </c>
      <c r="O471" s="61">
        <f>penilaian!N466</f>
        <v>0</v>
      </c>
      <c r="P471" s="183">
        <f>penilaian!O466</f>
        <v>0</v>
      </c>
      <c r="Q471" s="516">
        <f>penilaian!P466</f>
        <v>0</v>
      </c>
      <c r="R471" s="516">
        <f>penilaian!Q466</f>
        <v>0</v>
      </c>
      <c r="S471" s="505">
        <f>penilaian!R466</f>
        <v>0</v>
      </c>
      <c r="T471" s="505">
        <f>penilaian!S466</f>
        <v>0</v>
      </c>
      <c r="U471" s="505">
        <f>penilaian!T466</f>
        <v>0</v>
      </c>
      <c r="V471" s="503">
        <f>penilaian!U466</f>
        <v>0</v>
      </c>
      <c r="W471" s="505">
        <f>penilaian!V466</f>
        <v>0</v>
      </c>
      <c r="X471" s="505">
        <f>penilaian!W466</f>
        <v>0</v>
      </c>
      <c r="Y471" s="505">
        <f>penilaian!X466</f>
        <v>0</v>
      </c>
      <c r="Z471" s="505">
        <f>penilaian!Y466</f>
        <v>0</v>
      </c>
      <c r="AA471" s="505">
        <f>penilaian!Z466</f>
        <v>0</v>
      </c>
      <c r="AB471" s="505">
        <f>penilaian!AA466</f>
        <v>0</v>
      </c>
      <c r="AC471" s="519">
        <f>penilaian!AB466</f>
        <v>0</v>
      </c>
      <c r="AD471" s="505">
        <f>penilaian!AC466</f>
        <v>0</v>
      </c>
      <c r="AE471" s="505">
        <f>penilaian!AD466</f>
        <v>0</v>
      </c>
      <c r="AF471" s="505">
        <f>penilaian!AE466</f>
        <v>0</v>
      </c>
      <c r="AG471" s="519">
        <f>penilaian!AF466</f>
        <v>0</v>
      </c>
      <c r="AH471" s="519">
        <f>penilaian!AG466</f>
        <v>0</v>
      </c>
      <c r="AI471" s="517">
        <f>penilaian!AH466</f>
        <v>0</v>
      </c>
      <c r="AJ471" s="520">
        <f>penilaian!AI466</f>
        <v>0</v>
      </c>
      <c r="AK471" s="517">
        <f>penilaian!AJ466</f>
        <v>0</v>
      </c>
      <c r="AL471" s="517">
        <f>penilaian!AK466</f>
        <v>0</v>
      </c>
      <c r="AM471" s="517">
        <f>penilaian!AL466</f>
        <v>0</v>
      </c>
      <c r="AN471" s="517">
        <f>penilaian!AM466</f>
        <v>0</v>
      </c>
      <c r="AO471" s="517">
        <f>penilaian!AN466</f>
        <v>0</v>
      </c>
      <c r="AP471" s="517">
        <f>penilaian!AO466</f>
        <v>0</v>
      </c>
      <c r="AQ471" s="521">
        <f>penilaian!AP466</f>
        <v>0</v>
      </c>
      <c r="AR471" s="517">
        <f>penilaian!AQ466</f>
        <v>0</v>
      </c>
      <c r="AS471" s="517">
        <f>penilaian!AR466</f>
        <v>0</v>
      </c>
      <c r="AT471" s="517">
        <f>penilaian!AS466</f>
        <v>0</v>
      </c>
      <c r="AU471" s="517">
        <f>penilaian!AT466</f>
        <v>0</v>
      </c>
      <c r="AV471" s="517">
        <f>penilaian!AU466</f>
        <v>0</v>
      </c>
      <c r="AW471" s="521">
        <f>penilaian!AV466</f>
        <v>0</v>
      </c>
      <c r="AX471" s="521">
        <f>penilaian!AW466</f>
        <v>0</v>
      </c>
    </row>
    <row r="472" spans="2:50" ht="47.25">
      <c r="B472" s="157">
        <f>penilaian!A467</f>
        <v>0</v>
      </c>
      <c r="C472" s="172">
        <f>penilaian!B467</f>
        <v>0</v>
      </c>
      <c r="D472" s="492">
        <f>penilaian!C467</f>
        <v>0</v>
      </c>
      <c r="E472" s="172">
        <f>penilaian!D467</f>
        <v>0</v>
      </c>
      <c r="F472" s="171">
        <f>penilaian!E467</f>
        <v>0</v>
      </c>
      <c r="G472" s="205">
        <f>penilaian!F467</f>
        <v>0</v>
      </c>
      <c r="H472" s="61" t="str">
        <f>penilaian!G467</f>
        <v>a.</v>
      </c>
      <c r="I472" s="61" t="str">
        <f>penilaian!H467</f>
        <v>Blok Tinggar</v>
      </c>
      <c r="J472" s="202">
        <f>penilaian!I467</f>
        <v>0</v>
      </c>
      <c r="K472" s="157">
        <f>penilaian!J467</f>
        <v>0</v>
      </c>
      <c r="L472" s="182" t="str">
        <f>penilaian!K467</f>
        <v>SPPT No. 32.12.140.006.046-0016.0 a.n SUKARTA CARI</v>
      </c>
      <c r="M472" s="186">
        <f>penilaian!L467</f>
        <v>0</v>
      </c>
      <c r="N472" s="187">
        <f>penilaian!M467</f>
        <v>0</v>
      </c>
      <c r="O472" s="61">
        <f>penilaian!N467</f>
        <v>0</v>
      </c>
      <c r="P472" s="183">
        <f>penilaian!O467</f>
        <v>0</v>
      </c>
      <c r="Q472" s="516">
        <f>penilaian!P467</f>
        <v>0</v>
      </c>
      <c r="R472" s="516">
        <f>penilaian!Q467</f>
        <v>0</v>
      </c>
      <c r="S472" s="505">
        <f>penilaian!R467</f>
        <v>0</v>
      </c>
      <c r="T472" s="505">
        <f>penilaian!S467</f>
        <v>0</v>
      </c>
      <c r="U472" s="505">
        <f>penilaian!T467</f>
        <v>0</v>
      </c>
      <c r="V472" s="503">
        <f>penilaian!U467</f>
        <v>0</v>
      </c>
      <c r="W472" s="505">
        <f>penilaian!V467</f>
        <v>0</v>
      </c>
      <c r="X472" s="505">
        <f>penilaian!W467</f>
        <v>0</v>
      </c>
      <c r="Y472" s="505">
        <f>penilaian!X467</f>
        <v>0</v>
      </c>
      <c r="Z472" s="505">
        <f>penilaian!Y467</f>
        <v>0</v>
      </c>
      <c r="AA472" s="505">
        <f>penilaian!Z467</f>
        <v>0</v>
      </c>
      <c r="AB472" s="505">
        <f>penilaian!AA467</f>
        <v>0</v>
      </c>
      <c r="AC472" s="519">
        <f>penilaian!AB467</f>
        <v>0</v>
      </c>
      <c r="AD472" s="505">
        <f>penilaian!AC467</f>
        <v>0</v>
      </c>
      <c r="AE472" s="505">
        <f>penilaian!AD467</f>
        <v>0</v>
      </c>
      <c r="AF472" s="505">
        <f>penilaian!AE467</f>
        <v>0</v>
      </c>
      <c r="AG472" s="519">
        <f>penilaian!AF467</f>
        <v>0</v>
      </c>
      <c r="AH472" s="519">
        <f>penilaian!AG467</f>
        <v>0</v>
      </c>
      <c r="AI472" s="517">
        <f>penilaian!AH467</f>
        <v>0</v>
      </c>
      <c r="AJ472" s="520">
        <f>penilaian!AI467</f>
        <v>0</v>
      </c>
      <c r="AK472" s="517">
        <f>penilaian!AJ467</f>
        <v>0</v>
      </c>
      <c r="AL472" s="517">
        <f>penilaian!AK467</f>
        <v>0</v>
      </c>
      <c r="AM472" s="517">
        <f>penilaian!AL467</f>
        <v>0</v>
      </c>
      <c r="AN472" s="517">
        <f>penilaian!AM467</f>
        <v>0</v>
      </c>
      <c r="AO472" s="517">
        <f>penilaian!AN467</f>
        <v>0</v>
      </c>
      <c r="AP472" s="517">
        <f>penilaian!AO467</f>
        <v>0</v>
      </c>
      <c r="AQ472" s="521">
        <f>penilaian!AP467</f>
        <v>0</v>
      </c>
      <c r="AR472" s="517">
        <f>penilaian!AQ467</f>
        <v>0</v>
      </c>
      <c r="AS472" s="517">
        <f>penilaian!AR467</f>
        <v>0</v>
      </c>
      <c r="AT472" s="517">
        <f>penilaian!AS467</f>
        <v>0</v>
      </c>
      <c r="AU472" s="517">
        <f>penilaian!AT467</f>
        <v>0</v>
      </c>
      <c r="AV472" s="517">
        <f>penilaian!AU467</f>
        <v>0</v>
      </c>
      <c r="AW472" s="521">
        <f>penilaian!AV467</f>
        <v>0</v>
      </c>
      <c r="AX472" s="521">
        <f>penilaian!AW467</f>
        <v>0</v>
      </c>
    </row>
    <row r="473" spans="2:50" ht="15.75">
      <c r="B473" s="157">
        <f>penilaian!A468</f>
        <v>0</v>
      </c>
      <c r="C473" s="172">
        <f>penilaian!B468</f>
        <v>0</v>
      </c>
      <c r="D473" s="492">
        <f>penilaian!C468</f>
        <v>0</v>
      </c>
      <c r="E473" s="172">
        <f>penilaian!D468</f>
        <v>0</v>
      </c>
      <c r="F473" s="171">
        <f>penilaian!E468</f>
        <v>0</v>
      </c>
      <c r="G473" s="205">
        <f>penilaian!F468</f>
        <v>0</v>
      </c>
      <c r="H473" s="61" t="str">
        <f>penilaian!G468</f>
        <v>b.</v>
      </c>
      <c r="I473" s="61" t="str">
        <f>penilaian!H468</f>
        <v>Babakan</v>
      </c>
      <c r="J473" s="202">
        <f>penilaian!I468</f>
        <v>0</v>
      </c>
      <c r="K473" s="157">
        <f>penilaian!J468</f>
        <v>0</v>
      </c>
      <c r="L473" s="182">
        <f>penilaian!K468</f>
        <v>0</v>
      </c>
      <c r="M473" s="186">
        <f>penilaian!L468</f>
        <v>0</v>
      </c>
      <c r="N473" s="187">
        <f>penilaian!M468</f>
        <v>0</v>
      </c>
      <c r="O473" s="61">
        <f>penilaian!N468</f>
        <v>0</v>
      </c>
      <c r="P473" s="183">
        <f>penilaian!O468</f>
        <v>0</v>
      </c>
      <c r="Q473" s="516">
        <f>penilaian!P468</f>
        <v>0</v>
      </c>
      <c r="R473" s="516">
        <f>penilaian!Q468</f>
        <v>0</v>
      </c>
      <c r="S473" s="505">
        <f>penilaian!R468</f>
        <v>0</v>
      </c>
      <c r="T473" s="505">
        <f>penilaian!S468</f>
        <v>0</v>
      </c>
      <c r="U473" s="505">
        <f>penilaian!T468</f>
        <v>0</v>
      </c>
      <c r="V473" s="503">
        <f>penilaian!U468</f>
        <v>0</v>
      </c>
      <c r="W473" s="505">
        <f>penilaian!V468</f>
        <v>0</v>
      </c>
      <c r="X473" s="505">
        <f>penilaian!W468</f>
        <v>0</v>
      </c>
      <c r="Y473" s="505">
        <f>penilaian!X468</f>
        <v>0</v>
      </c>
      <c r="Z473" s="505">
        <f>penilaian!Y468</f>
        <v>0</v>
      </c>
      <c r="AA473" s="505">
        <f>penilaian!Z468</f>
        <v>0</v>
      </c>
      <c r="AB473" s="505">
        <f>penilaian!AA468</f>
        <v>0</v>
      </c>
      <c r="AC473" s="519">
        <f>penilaian!AB468</f>
        <v>0</v>
      </c>
      <c r="AD473" s="505">
        <f>penilaian!AC468</f>
        <v>0</v>
      </c>
      <c r="AE473" s="505">
        <f>penilaian!AD468</f>
        <v>0</v>
      </c>
      <c r="AF473" s="505">
        <f>penilaian!AE468</f>
        <v>0</v>
      </c>
      <c r="AG473" s="519">
        <f>penilaian!AF468</f>
        <v>0</v>
      </c>
      <c r="AH473" s="519">
        <f>penilaian!AG468</f>
        <v>0</v>
      </c>
      <c r="AI473" s="517">
        <f>penilaian!AH468</f>
        <v>0</v>
      </c>
      <c r="AJ473" s="520">
        <f>penilaian!AI468</f>
        <v>0</v>
      </c>
      <c r="AK473" s="517">
        <f>penilaian!AJ468</f>
        <v>0</v>
      </c>
      <c r="AL473" s="517">
        <f>penilaian!AK468</f>
        <v>0</v>
      </c>
      <c r="AM473" s="517">
        <f>penilaian!AL468</f>
        <v>0</v>
      </c>
      <c r="AN473" s="517">
        <f>penilaian!AM468</f>
        <v>0</v>
      </c>
      <c r="AO473" s="517">
        <f>penilaian!AN468</f>
        <v>0</v>
      </c>
      <c r="AP473" s="517">
        <f>penilaian!AO468</f>
        <v>0</v>
      </c>
      <c r="AQ473" s="521">
        <f>penilaian!AP468</f>
        <v>0</v>
      </c>
      <c r="AR473" s="517">
        <f>penilaian!AQ468</f>
        <v>0</v>
      </c>
      <c r="AS473" s="517">
        <f>penilaian!AR468</f>
        <v>0</v>
      </c>
      <c r="AT473" s="517">
        <f>penilaian!AS468</f>
        <v>0</v>
      </c>
      <c r="AU473" s="517">
        <f>penilaian!AT468</f>
        <v>0</v>
      </c>
      <c r="AV473" s="517">
        <f>penilaian!AU468</f>
        <v>0</v>
      </c>
      <c r="AW473" s="521">
        <f>penilaian!AV468</f>
        <v>0</v>
      </c>
      <c r="AX473" s="521">
        <f>penilaian!AW468</f>
        <v>0</v>
      </c>
    </row>
    <row r="474" spans="2:50" ht="15.75">
      <c r="B474" s="157">
        <f>penilaian!A469</f>
        <v>0</v>
      </c>
      <c r="C474" s="172">
        <f>penilaian!B469</f>
        <v>0</v>
      </c>
      <c r="D474" s="492">
        <f>penilaian!C469</f>
        <v>0</v>
      </c>
      <c r="E474" s="172">
        <f>penilaian!D469</f>
        <v>0</v>
      </c>
      <c r="F474" s="171">
        <f>penilaian!E469</f>
        <v>0</v>
      </c>
      <c r="G474" s="205">
        <f>penilaian!F469</f>
        <v>0</v>
      </c>
      <c r="H474" s="61" t="str">
        <f>penilaian!G469</f>
        <v>c.</v>
      </c>
      <c r="I474" s="61" t="str">
        <f>penilaian!H469</f>
        <v>Kertajati</v>
      </c>
      <c r="J474" s="202">
        <f>penilaian!I469</f>
        <v>0</v>
      </c>
      <c r="K474" s="157">
        <f>penilaian!J469</f>
        <v>0</v>
      </c>
      <c r="L474" s="182">
        <f>penilaian!K469</f>
        <v>0</v>
      </c>
      <c r="M474" s="186">
        <f>penilaian!L469</f>
        <v>0</v>
      </c>
      <c r="N474" s="187">
        <f>penilaian!M469</f>
        <v>0</v>
      </c>
      <c r="O474" s="61">
        <f>penilaian!N469</f>
        <v>0</v>
      </c>
      <c r="P474" s="183">
        <f>penilaian!O469</f>
        <v>0</v>
      </c>
      <c r="Q474" s="516">
        <f>penilaian!P469</f>
        <v>0</v>
      </c>
      <c r="R474" s="516">
        <f>penilaian!Q469</f>
        <v>0</v>
      </c>
      <c r="S474" s="505">
        <f>penilaian!R469</f>
        <v>0</v>
      </c>
      <c r="T474" s="505">
        <f>penilaian!S469</f>
        <v>0</v>
      </c>
      <c r="U474" s="505">
        <f>penilaian!T469</f>
        <v>0</v>
      </c>
      <c r="V474" s="503">
        <f>penilaian!U469</f>
        <v>0</v>
      </c>
      <c r="W474" s="505">
        <f>penilaian!V469</f>
        <v>0</v>
      </c>
      <c r="X474" s="505">
        <f>penilaian!W469</f>
        <v>0</v>
      </c>
      <c r="Y474" s="505">
        <f>penilaian!X469</f>
        <v>0</v>
      </c>
      <c r="Z474" s="505">
        <f>penilaian!Y469</f>
        <v>0</v>
      </c>
      <c r="AA474" s="505">
        <f>penilaian!Z469</f>
        <v>0</v>
      </c>
      <c r="AB474" s="505">
        <f>penilaian!AA469</f>
        <v>0</v>
      </c>
      <c r="AC474" s="519">
        <f>penilaian!AB469</f>
        <v>0</v>
      </c>
      <c r="AD474" s="505">
        <f>penilaian!AC469</f>
        <v>0</v>
      </c>
      <c r="AE474" s="505">
        <f>penilaian!AD469</f>
        <v>0</v>
      </c>
      <c r="AF474" s="505">
        <f>penilaian!AE469</f>
        <v>0</v>
      </c>
      <c r="AG474" s="519">
        <f>penilaian!AF469</f>
        <v>0</v>
      </c>
      <c r="AH474" s="519">
        <f>penilaian!AG469</f>
        <v>0</v>
      </c>
      <c r="AI474" s="517">
        <f>penilaian!AH469</f>
        <v>0</v>
      </c>
      <c r="AJ474" s="520">
        <f>penilaian!AI469</f>
        <v>0</v>
      </c>
      <c r="AK474" s="517">
        <f>penilaian!AJ469</f>
        <v>0</v>
      </c>
      <c r="AL474" s="517">
        <f>penilaian!AK469</f>
        <v>0</v>
      </c>
      <c r="AM474" s="517">
        <f>penilaian!AL469</f>
        <v>0</v>
      </c>
      <c r="AN474" s="517">
        <f>penilaian!AM469</f>
        <v>0</v>
      </c>
      <c r="AO474" s="517">
        <f>penilaian!AN469</f>
        <v>0</v>
      </c>
      <c r="AP474" s="517">
        <f>penilaian!AO469</f>
        <v>0</v>
      </c>
      <c r="AQ474" s="521">
        <f>penilaian!AP469</f>
        <v>0</v>
      </c>
      <c r="AR474" s="517">
        <f>penilaian!AQ469</f>
        <v>0</v>
      </c>
      <c r="AS474" s="517">
        <f>penilaian!AR469</f>
        <v>0</v>
      </c>
      <c r="AT474" s="517">
        <f>penilaian!AS469</f>
        <v>0</v>
      </c>
      <c r="AU474" s="517">
        <f>penilaian!AT469</f>
        <v>0</v>
      </c>
      <c r="AV474" s="517">
        <f>penilaian!AU469</f>
        <v>0</v>
      </c>
      <c r="AW474" s="521">
        <f>penilaian!AV469</f>
        <v>0</v>
      </c>
      <c r="AX474" s="521">
        <f>penilaian!AW469</f>
        <v>0</v>
      </c>
    </row>
    <row r="475" spans="2:50" ht="15.75">
      <c r="B475" s="157">
        <f>penilaian!A470</f>
        <v>0</v>
      </c>
      <c r="C475" s="172">
        <f>penilaian!B470</f>
        <v>0</v>
      </c>
      <c r="D475" s="492">
        <f>penilaian!C470</f>
        <v>0</v>
      </c>
      <c r="E475" s="172">
        <f>penilaian!D470</f>
        <v>0</v>
      </c>
      <c r="F475" s="171">
        <f>penilaian!E470</f>
        <v>0</v>
      </c>
      <c r="G475" s="205">
        <f>penilaian!F470</f>
        <v>0</v>
      </c>
      <c r="H475" s="61">
        <f>penilaian!G470</f>
        <v>0</v>
      </c>
      <c r="I475" s="61">
        <f>penilaian!H470</f>
        <v>0</v>
      </c>
      <c r="J475" s="202">
        <f>penilaian!I470</f>
        <v>0</v>
      </c>
      <c r="K475" s="157">
        <f>penilaian!J470</f>
        <v>0</v>
      </c>
      <c r="L475" s="182">
        <f>penilaian!K470</f>
        <v>0</v>
      </c>
      <c r="M475" s="186">
        <f>penilaian!L470</f>
        <v>0</v>
      </c>
      <c r="N475" s="187">
        <f>penilaian!M470</f>
        <v>0</v>
      </c>
      <c r="O475" s="61">
        <f>penilaian!N470</f>
        <v>0</v>
      </c>
      <c r="P475" s="183">
        <f>penilaian!O470</f>
        <v>0</v>
      </c>
      <c r="Q475" s="516">
        <f>penilaian!P470</f>
        <v>0</v>
      </c>
      <c r="R475" s="516">
        <f>penilaian!Q470</f>
        <v>0</v>
      </c>
      <c r="S475" s="505">
        <f>penilaian!R470</f>
        <v>0</v>
      </c>
      <c r="T475" s="505">
        <f>penilaian!S470</f>
        <v>0</v>
      </c>
      <c r="U475" s="505">
        <f>penilaian!T470</f>
        <v>0</v>
      </c>
      <c r="V475" s="503">
        <f>penilaian!U470</f>
        <v>0</v>
      </c>
      <c r="W475" s="505">
        <f>penilaian!V470</f>
        <v>0</v>
      </c>
      <c r="X475" s="505">
        <f>penilaian!W470</f>
        <v>0</v>
      </c>
      <c r="Y475" s="505">
        <f>penilaian!X470</f>
        <v>0</v>
      </c>
      <c r="Z475" s="505">
        <f>penilaian!Y470</f>
        <v>0</v>
      </c>
      <c r="AA475" s="505">
        <f>penilaian!Z470</f>
        <v>0</v>
      </c>
      <c r="AB475" s="505">
        <f>penilaian!AA470</f>
        <v>0</v>
      </c>
      <c r="AC475" s="519">
        <f>penilaian!AB470</f>
        <v>0</v>
      </c>
      <c r="AD475" s="505">
        <f>penilaian!AC470</f>
        <v>0</v>
      </c>
      <c r="AE475" s="505">
        <f>penilaian!AD470</f>
        <v>0</v>
      </c>
      <c r="AF475" s="505">
        <f>penilaian!AE470</f>
        <v>0</v>
      </c>
      <c r="AG475" s="519">
        <f>penilaian!AF470</f>
        <v>0</v>
      </c>
      <c r="AH475" s="519">
        <f>penilaian!AG470</f>
        <v>0</v>
      </c>
      <c r="AI475" s="517">
        <f>penilaian!AH470</f>
        <v>0</v>
      </c>
      <c r="AJ475" s="520">
        <f>penilaian!AI470</f>
        <v>0</v>
      </c>
      <c r="AK475" s="517">
        <f>penilaian!AJ470</f>
        <v>0</v>
      </c>
      <c r="AL475" s="517">
        <f>penilaian!AK470</f>
        <v>0</v>
      </c>
      <c r="AM475" s="517">
        <f>penilaian!AL470</f>
        <v>0</v>
      </c>
      <c r="AN475" s="517">
        <f>penilaian!AM470</f>
        <v>0</v>
      </c>
      <c r="AO475" s="517">
        <f>penilaian!AN470</f>
        <v>0</v>
      </c>
      <c r="AP475" s="517">
        <f>penilaian!AO470</f>
        <v>0</v>
      </c>
      <c r="AQ475" s="521">
        <f>penilaian!AP470</f>
        <v>0</v>
      </c>
      <c r="AR475" s="517">
        <f>penilaian!AQ470</f>
        <v>0</v>
      </c>
      <c r="AS475" s="517">
        <f>penilaian!AR470</f>
        <v>0</v>
      </c>
      <c r="AT475" s="517">
        <f>penilaian!AS470</f>
        <v>0</v>
      </c>
      <c r="AU475" s="517">
        <f>penilaian!AT470</f>
        <v>0</v>
      </c>
      <c r="AV475" s="517">
        <f>penilaian!AU470</f>
        <v>0</v>
      </c>
      <c r="AW475" s="521">
        <f>penilaian!AV470</f>
        <v>0</v>
      </c>
      <c r="AX475" s="521">
        <f>penilaian!AW470</f>
        <v>0</v>
      </c>
    </row>
    <row r="476" spans="2:50" ht="15.75">
      <c r="B476" s="157">
        <f>penilaian!A471</f>
        <v>28</v>
      </c>
      <c r="C476" s="172" t="str">
        <f>penilaian!B471</f>
        <v>a.</v>
      </c>
      <c r="D476" s="492" t="str">
        <f>penilaian!C471</f>
        <v>SAEFUL IMAN</v>
      </c>
      <c r="E476" s="172" t="str">
        <f>penilaian!D471</f>
        <v>a.</v>
      </c>
      <c r="F476" s="171" t="str">
        <f>penilaian!E471</f>
        <v>ADI SUBEKTI</v>
      </c>
      <c r="G476" s="205" t="str">
        <f>penilaian!F471</f>
        <v>00028</v>
      </c>
      <c r="H476" s="61" t="str">
        <f>penilaian!G471</f>
        <v>a.</v>
      </c>
      <c r="I476" s="61">
        <f>penilaian!H471</f>
        <v>0</v>
      </c>
      <c r="J476" s="202">
        <f>penilaian!I471</f>
        <v>298</v>
      </c>
      <c r="K476" s="157" t="str">
        <f>penilaian!J471</f>
        <v>TMA</v>
      </c>
      <c r="L476" s="182">
        <f>penilaian!K471</f>
        <v>0</v>
      </c>
      <c r="M476" s="186">
        <f>penilaian!L471</f>
        <v>0</v>
      </c>
      <c r="N476" s="187">
        <f>penilaian!M471</f>
        <v>0</v>
      </c>
      <c r="O476" s="61" t="str">
        <f>penilaian!N471</f>
        <v>a.</v>
      </c>
      <c r="P476" s="183">
        <f>penilaian!O471</f>
        <v>0</v>
      </c>
      <c r="Q476" s="516">
        <f>penilaian!P471</f>
        <v>0</v>
      </c>
      <c r="R476" s="516">
        <f>penilaian!Q471</f>
        <v>0</v>
      </c>
      <c r="S476" s="505" t="str">
        <f>penilaian!R471</f>
        <v>a.</v>
      </c>
      <c r="T476" s="505" t="str">
        <f>penilaian!S471</f>
        <v>Tahunan</v>
      </c>
      <c r="U476" s="505">
        <f>penilaian!T471</f>
        <v>0</v>
      </c>
      <c r="V476" s="503">
        <f>penilaian!U471</f>
        <v>0</v>
      </c>
      <c r="W476" s="505">
        <f>penilaian!V471</f>
        <v>0</v>
      </c>
      <c r="X476" s="505">
        <f>penilaian!W471</f>
        <v>0</v>
      </c>
      <c r="Y476" s="505">
        <f>penilaian!X471</f>
        <v>0</v>
      </c>
      <c r="Z476" s="505">
        <f>penilaian!Y471</f>
        <v>0</v>
      </c>
      <c r="AA476" s="505">
        <f>penilaian!Z471</f>
        <v>0</v>
      </c>
      <c r="AB476" s="505">
        <f>penilaian!AA471</f>
        <v>0</v>
      </c>
      <c r="AC476" s="519">
        <f>penilaian!AB471</f>
        <v>0</v>
      </c>
      <c r="AD476" s="505">
        <f>penilaian!AC471</f>
        <v>0</v>
      </c>
      <c r="AE476" s="505">
        <f>penilaian!AD471</f>
        <v>0</v>
      </c>
      <c r="AF476" s="505">
        <f>penilaian!AE471</f>
        <v>0</v>
      </c>
      <c r="AG476" s="519">
        <f>penilaian!AF471</f>
        <v>0</v>
      </c>
      <c r="AH476" s="519">
        <f>penilaian!AG471</f>
        <v>0</v>
      </c>
      <c r="AI476" s="517">
        <f>penilaian!AH471</f>
        <v>170000</v>
      </c>
      <c r="AJ476" s="520">
        <f>penilaian!AI471</f>
        <v>50660000</v>
      </c>
      <c r="AK476" s="517">
        <f>penilaian!AJ471</f>
        <v>0</v>
      </c>
      <c r="AL476" s="517">
        <f>penilaian!AK471</f>
        <v>0</v>
      </c>
      <c r="AM476" s="517">
        <f>penilaian!AL471</f>
        <v>0</v>
      </c>
      <c r="AN476" s="517">
        <f>penilaian!AM471</f>
        <v>0</v>
      </c>
      <c r="AO476" s="517">
        <f>penilaian!AN471</f>
        <v>0</v>
      </c>
      <c r="AP476" s="517">
        <f>penilaian!AO471</f>
        <v>0</v>
      </c>
      <c r="AQ476" s="521">
        <f>penilaian!AP471</f>
        <v>50660000</v>
      </c>
      <c r="AR476" s="517">
        <f>penilaian!AQ471</f>
        <v>0</v>
      </c>
      <c r="AS476" s="517">
        <f>penilaian!AR471</f>
        <v>0</v>
      </c>
      <c r="AT476" s="517">
        <f>penilaian!AS471</f>
        <v>0</v>
      </c>
      <c r="AU476" s="517">
        <f>penilaian!AT471</f>
        <v>2533000</v>
      </c>
      <c r="AV476" s="517">
        <f>penilaian!AU471</f>
        <v>253300</v>
      </c>
      <c r="AW476" s="521">
        <f>penilaian!AV471</f>
        <v>2786300</v>
      </c>
      <c r="AX476" s="521">
        <f>penilaian!AW471</f>
        <v>53446000</v>
      </c>
    </row>
    <row r="477" spans="2:50" ht="15.75">
      <c r="B477" s="157">
        <f>penilaian!A472</f>
        <v>0</v>
      </c>
      <c r="C477" s="172" t="str">
        <f>penilaian!B472</f>
        <v>b.</v>
      </c>
      <c r="D477" s="492">
        <f>penilaian!C472</f>
        <v>0</v>
      </c>
      <c r="E477" s="172" t="str">
        <f>penilaian!D472</f>
        <v>b.</v>
      </c>
      <c r="F477" s="171" t="str">
        <f>penilaian!E472</f>
        <v>Mojokerto, 19-12-1951</v>
      </c>
      <c r="G477" s="205">
        <f>penilaian!F472</f>
        <v>0</v>
      </c>
      <c r="H477" s="61" t="str">
        <f>penilaian!G472</f>
        <v>b.</v>
      </c>
      <c r="I477" s="61" t="str">
        <f>penilaian!H472</f>
        <v>Babakan</v>
      </c>
      <c r="J477" s="202">
        <f>penilaian!I472</f>
        <v>0</v>
      </c>
      <c r="K477" s="157">
        <f>penilaian!J472</f>
        <v>0</v>
      </c>
      <c r="L477" s="182">
        <f>penilaian!K472</f>
        <v>0</v>
      </c>
      <c r="M477" s="186">
        <f>penilaian!L472</f>
        <v>0</v>
      </c>
      <c r="N477" s="187">
        <f>penilaian!M472</f>
        <v>0</v>
      </c>
      <c r="O477" s="61" t="str">
        <f>penilaian!N472</f>
        <v>b.</v>
      </c>
      <c r="P477" s="183">
        <f>penilaian!O472</f>
        <v>0</v>
      </c>
      <c r="Q477" s="516">
        <f>penilaian!P472</f>
        <v>0</v>
      </c>
      <c r="R477" s="516">
        <f>penilaian!Q472</f>
        <v>0</v>
      </c>
      <c r="S477" s="505">
        <f>penilaian!R472</f>
        <v>0</v>
      </c>
      <c r="T477" s="505">
        <f>penilaian!S472</f>
        <v>0</v>
      </c>
      <c r="U477" s="505">
        <f>penilaian!T472</f>
        <v>0</v>
      </c>
      <c r="V477" s="503">
        <f>penilaian!U472</f>
        <v>0</v>
      </c>
      <c r="W477" s="505">
        <f>penilaian!V472</f>
        <v>0</v>
      </c>
      <c r="X477" s="505">
        <f>penilaian!W472</f>
        <v>0</v>
      </c>
      <c r="Y477" s="505">
        <f>penilaian!X472</f>
        <v>0</v>
      </c>
      <c r="Z477" s="505">
        <f>penilaian!Y472</f>
        <v>0</v>
      </c>
      <c r="AA477" s="505">
        <f>penilaian!Z472</f>
        <v>0</v>
      </c>
      <c r="AB477" s="505">
        <f>penilaian!AA472</f>
        <v>0</v>
      </c>
      <c r="AC477" s="519">
        <f>penilaian!AB472</f>
        <v>0</v>
      </c>
      <c r="AD477" s="505">
        <f>penilaian!AC472</f>
        <v>0</v>
      </c>
      <c r="AE477" s="505">
        <f>penilaian!AD472</f>
        <v>0</v>
      </c>
      <c r="AF477" s="505">
        <f>penilaian!AE472</f>
        <v>0</v>
      </c>
      <c r="AG477" s="519">
        <f>penilaian!AF472</f>
        <v>0</v>
      </c>
      <c r="AH477" s="519">
        <f>penilaian!AG472</f>
        <v>0</v>
      </c>
      <c r="AI477" s="517">
        <f>penilaian!AH472</f>
        <v>0</v>
      </c>
      <c r="AJ477" s="520">
        <f>penilaian!AI472</f>
        <v>0</v>
      </c>
      <c r="AK477" s="517">
        <f>penilaian!AJ472</f>
        <v>0</v>
      </c>
      <c r="AL477" s="517">
        <f>penilaian!AK472</f>
        <v>0</v>
      </c>
      <c r="AM477" s="517">
        <f>penilaian!AL472</f>
        <v>0</v>
      </c>
      <c r="AN477" s="517">
        <f>penilaian!AM472</f>
        <v>0</v>
      </c>
      <c r="AO477" s="517">
        <f>penilaian!AN472</f>
        <v>0</v>
      </c>
      <c r="AP477" s="517">
        <f>penilaian!AO472</f>
        <v>0</v>
      </c>
      <c r="AQ477" s="521">
        <f>penilaian!AP472</f>
        <v>0</v>
      </c>
      <c r="AR477" s="517">
        <f>penilaian!AQ472</f>
        <v>0</v>
      </c>
      <c r="AS477" s="517">
        <f>penilaian!AR472</f>
        <v>0</v>
      </c>
      <c r="AT477" s="517">
        <f>penilaian!AS472</f>
        <v>0</v>
      </c>
      <c r="AU477" s="517">
        <f>penilaian!AT472</f>
        <v>0</v>
      </c>
      <c r="AV477" s="517">
        <f>penilaian!AU472</f>
        <v>0</v>
      </c>
      <c r="AW477" s="521">
        <f>penilaian!AV472</f>
        <v>0</v>
      </c>
      <c r="AX477" s="521">
        <f>penilaian!AW472</f>
        <v>0</v>
      </c>
    </row>
    <row r="478" spans="2:50" ht="15.75">
      <c r="B478" s="157">
        <f>penilaian!A473</f>
        <v>0</v>
      </c>
      <c r="C478" s="172" t="str">
        <f>penilaian!B473</f>
        <v>c.</v>
      </c>
      <c r="D478" s="492">
        <f>penilaian!C473</f>
        <v>0</v>
      </c>
      <c r="E478" s="172" t="str">
        <f>penilaian!D473</f>
        <v>c.</v>
      </c>
      <c r="F478" s="171" t="str">
        <f>penilaian!E473</f>
        <v>Karyawan Swasta</v>
      </c>
      <c r="G478" s="205">
        <f>penilaian!F473</f>
        <v>0</v>
      </c>
      <c r="H478" s="61" t="str">
        <f>penilaian!G473</f>
        <v>c.</v>
      </c>
      <c r="I478" s="61" t="str">
        <f>penilaian!H473</f>
        <v>Kertajati</v>
      </c>
      <c r="J478" s="202">
        <f>penilaian!I473</f>
        <v>0</v>
      </c>
      <c r="K478" s="157">
        <f>penilaian!J473</f>
        <v>0</v>
      </c>
      <c r="L478" s="182">
        <f>penilaian!K473</f>
        <v>0</v>
      </c>
      <c r="M478" s="186">
        <f>penilaian!L473</f>
        <v>0</v>
      </c>
      <c r="N478" s="187">
        <f>penilaian!M473</f>
        <v>0</v>
      </c>
      <c r="O478" s="61" t="str">
        <f>penilaian!N473</f>
        <v>c.</v>
      </c>
      <c r="P478" s="183">
        <f>penilaian!O473</f>
        <v>0</v>
      </c>
      <c r="Q478" s="516">
        <f>penilaian!P473</f>
        <v>0</v>
      </c>
      <c r="R478" s="516">
        <f>penilaian!Q473</f>
        <v>0</v>
      </c>
      <c r="S478" s="505" t="str">
        <f>penilaian!R473</f>
        <v>b.</v>
      </c>
      <c r="T478" s="505" t="str">
        <f>penilaian!S473</f>
        <v>Musiman</v>
      </c>
      <c r="U478" s="505">
        <f>penilaian!T473</f>
        <v>0</v>
      </c>
      <c r="V478" s="503">
        <f>penilaian!U473</f>
        <v>0</v>
      </c>
      <c r="W478" s="505">
        <f>penilaian!V473</f>
        <v>0</v>
      </c>
      <c r="X478" s="505">
        <f>penilaian!W473</f>
        <v>0</v>
      </c>
      <c r="Y478" s="505">
        <f>penilaian!X473</f>
        <v>0</v>
      </c>
      <c r="Z478" s="505">
        <f>penilaian!Y473</f>
        <v>0</v>
      </c>
      <c r="AA478" s="505">
        <f>penilaian!Z473</f>
        <v>0</v>
      </c>
      <c r="AB478" s="505">
        <f>penilaian!AA473</f>
        <v>0</v>
      </c>
      <c r="AC478" s="519">
        <f>penilaian!AB473</f>
        <v>0</v>
      </c>
      <c r="AD478" s="505">
        <f>penilaian!AC473</f>
        <v>0</v>
      </c>
      <c r="AE478" s="505">
        <f>penilaian!AD473</f>
        <v>0</v>
      </c>
      <c r="AF478" s="505">
        <f>penilaian!AE473</f>
        <v>0</v>
      </c>
      <c r="AG478" s="519">
        <f>penilaian!AF473</f>
        <v>0</v>
      </c>
      <c r="AH478" s="519">
        <f>penilaian!AG473</f>
        <v>0</v>
      </c>
      <c r="AI478" s="517">
        <f>penilaian!AH473</f>
        <v>0</v>
      </c>
      <c r="AJ478" s="520">
        <f>penilaian!AI473</f>
        <v>0</v>
      </c>
      <c r="AK478" s="517">
        <f>penilaian!AJ473</f>
        <v>0</v>
      </c>
      <c r="AL478" s="517">
        <f>penilaian!AK473</f>
        <v>0</v>
      </c>
      <c r="AM478" s="517">
        <f>penilaian!AL473</f>
        <v>0</v>
      </c>
      <c r="AN478" s="517">
        <f>penilaian!AM473</f>
        <v>0</v>
      </c>
      <c r="AO478" s="517">
        <f>penilaian!AN473</f>
        <v>0</v>
      </c>
      <c r="AP478" s="517">
        <f>penilaian!AO473</f>
        <v>0</v>
      </c>
      <c r="AQ478" s="521">
        <f>penilaian!AP473</f>
        <v>0</v>
      </c>
      <c r="AR478" s="517">
        <f>penilaian!AQ473</f>
        <v>0</v>
      </c>
      <c r="AS478" s="517">
        <f>penilaian!AR473</f>
        <v>0</v>
      </c>
      <c r="AT478" s="517">
        <f>penilaian!AS473</f>
        <v>0</v>
      </c>
      <c r="AU478" s="517">
        <f>penilaian!AT473</f>
        <v>0</v>
      </c>
      <c r="AV478" s="517">
        <f>penilaian!AU473</f>
        <v>0</v>
      </c>
      <c r="AW478" s="521">
        <f>penilaian!AV473</f>
        <v>0</v>
      </c>
      <c r="AX478" s="521">
        <f>penilaian!AW473</f>
        <v>0</v>
      </c>
    </row>
    <row r="479" spans="2:50" ht="78.75">
      <c r="B479" s="157">
        <f>penilaian!A474</f>
        <v>0</v>
      </c>
      <c r="C479" s="172" t="str">
        <f>penilaian!B474</f>
        <v>d.</v>
      </c>
      <c r="D479" s="492">
        <f>penilaian!C474</f>
        <v>0</v>
      </c>
      <c r="E479" s="172" t="str">
        <f>penilaian!D474</f>
        <v>d.</v>
      </c>
      <c r="F479" s="171" t="str">
        <f>penilaian!E474</f>
        <v>Jl. Kayu Putih Utara 46 RT. 4 RW. 8 Kel. Pulo Gadung Kec. Pulo Gadung Kota Jakarta Timur</v>
      </c>
      <c r="G479" s="205">
        <f>penilaian!F474</f>
        <v>0</v>
      </c>
      <c r="H479" s="61">
        <f>penilaian!G474</f>
        <v>0</v>
      </c>
      <c r="I479" s="61">
        <f>penilaian!H474</f>
        <v>0</v>
      </c>
      <c r="J479" s="202">
        <f>penilaian!I474</f>
        <v>0</v>
      </c>
      <c r="K479" s="157">
        <f>penilaian!J474</f>
        <v>0</v>
      </c>
      <c r="L479" s="182">
        <f>penilaian!K474</f>
        <v>0</v>
      </c>
      <c r="M479" s="186">
        <f>penilaian!L474</f>
        <v>0</v>
      </c>
      <c r="N479" s="187">
        <f>penilaian!M474</f>
        <v>0</v>
      </c>
      <c r="O479" s="61">
        <f>penilaian!N474</f>
        <v>0</v>
      </c>
      <c r="P479" s="183">
        <f>penilaian!O474</f>
        <v>0</v>
      </c>
      <c r="Q479" s="516">
        <f>penilaian!P474</f>
        <v>0</v>
      </c>
      <c r="R479" s="516">
        <f>penilaian!Q474</f>
        <v>0</v>
      </c>
      <c r="S479" s="505">
        <f>penilaian!R474</f>
        <v>0</v>
      </c>
      <c r="T479" s="505">
        <f>penilaian!S474</f>
        <v>0</v>
      </c>
      <c r="U479" s="505">
        <f>penilaian!T474</f>
        <v>0</v>
      </c>
      <c r="V479" s="503">
        <f>penilaian!U474</f>
        <v>0</v>
      </c>
      <c r="W479" s="505">
        <f>penilaian!V474</f>
        <v>0</v>
      </c>
      <c r="X479" s="505">
        <f>penilaian!W474</f>
        <v>0</v>
      </c>
      <c r="Y479" s="505">
        <f>penilaian!X474</f>
        <v>0</v>
      </c>
      <c r="Z479" s="505">
        <f>penilaian!Y474</f>
        <v>0</v>
      </c>
      <c r="AA479" s="505">
        <f>penilaian!Z474</f>
        <v>0</v>
      </c>
      <c r="AB479" s="505">
        <f>penilaian!AA474</f>
        <v>0</v>
      </c>
      <c r="AC479" s="519">
        <f>penilaian!AB474</f>
        <v>0</v>
      </c>
      <c r="AD479" s="505">
        <f>penilaian!AC474</f>
        <v>0</v>
      </c>
      <c r="AE479" s="505">
        <f>penilaian!AD474</f>
        <v>0</v>
      </c>
      <c r="AF479" s="505">
        <f>penilaian!AE474</f>
        <v>0</v>
      </c>
      <c r="AG479" s="519">
        <f>penilaian!AF474</f>
        <v>0</v>
      </c>
      <c r="AH479" s="519">
        <f>penilaian!AG474</f>
        <v>0</v>
      </c>
      <c r="AI479" s="517">
        <f>penilaian!AH474</f>
        <v>0</v>
      </c>
      <c r="AJ479" s="520">
        <f>penilaian!AI474</f>
        <v>0</v>
      </c>
      <c r="AK479" s="517">
        <f>penilaian!AJ474</f>
        <v>0</v>
      </c>
      <c r="AL479" s="517">
        <f>penilaian!AK474</f>
        <v>0</v>
      </c>
      <c r="AM479" s="517">
        <f>penilaian!AL474</f>
        <v>0</v>
      </c>
      <c r="AN479" s="517">
        <f>penilaian!AM474</f>
        <v>0</v>
      </c>
      <c r="AO479" s="517">
        <f>penilaian!AN474</f>
        <v>0</v>
      </c>
      <c r="AP479" s="517">
        <f>penilaian!AO474</f>
        <v>0</v>
      </c>
      <c r="AQ479" s="521">
        <f>penilaian!AP474</f>
        <v>0</v>
      </c>
      <c r="AR479" s="517">
        <f>penilaian!AQ474</f>
        <v>0</v>
      </c>
      <c r="AS479" s="517">
        <f>penilaian!AR474</f>
        <v>0</v>
      </c>
      <c r="AT479" s="517">
        <f>penilaian!AS474</f>
        <v>0</v>
      </c>
      <c r="AU479" s="517">
        <f>penilaian!AT474</f>
        <v>0</v>
      </c>
      <c r="AV479" s="517">
        <f>penilaian!AU474</f>
        <v>0</v>
      </c>
      <c r="AW479" s="521">
        <f>penilaian!AV474</f>
        <v>0</v>
      </c>
      <c r="AX479" s="521">
        <f>penilaian!AW474</f>
        <v>0</v>
      </c>
    </row>
    <row r="480" spans="2:50" ht="15.75">
      <c r="B480" s="157">
        <f>penilaian!A475</f>
        <v>0</v>
      </c>
      <c r="C480" s="172" t="str">
        <f>penilaian!B475</f>
        <v>e.</v>
      </c>
      <c r="D480" s="492">
        <f>penilaian!C475</f>
        <v>0</v>
      </c>
      <c r="E480" s="172" t="str">
        <f>penilaian!D475</f>
        <v>e.</v>
      </c>
      <c r="F480" s="171" t="str">
        <f>penilaian!E475</f>
        <v>3175021912510001</v>
      </c>
      <c r="G480" s="205">
        <f>penilaian!F475</f>
        <v>0</v>
      </c>
      <c r="H480" s="61">
        <f>penilaian!G475</f>
        <v>0</v>
      </c>
      <c r="I480" s="61">
        <f>penilaian!H475</f>
        <v>0</v>
      </c>
      <c r="J480" s="202">
        <f>penilaian!I475</f>
        <v>0</v>
      </c>
      <c r="K480" s="157">
        <f>penilaian!J475</f>
        <v>0</v>
      </c>
      <c r="L480" s="182">
        <f>penilaian!K475</f>
        <v>0</v>
      </c>
      <c r="M480" s="186">
        <f>penilaian!L475</f>
        <v>0</v>
      </c>
      <c r="N480" s="187">
        <f>penilaian!M475</f>
        <v>0</v>
      </c>
      <c r="O480" s="61">
        <f>penilaian!N475</f>
        <v>0</v>
      </c>
      <c r="P480" s="183">
        <f>penilaian!O475</f>
        <v>0</v>
      </c>
      <c r="Q480" s="516">
        <f>penilaian!P475</f>
        <v>0</v>
      </c>
      <c r="R480" s="516">
        <f>penilaian!Q475</f>
        <v>0</v>
      </c>
      <c r="S480" s="505">
        <f>penilaian!R475</f>
        <v>0</v>
      </c>
      <c r="T480" s="505">
        <f>penilaian!S475</f>
        <v>0</v>
      </c>
      <c r="U480" s="505">
        <f>penilaian!T475</f>
        <v>0</v>
      </c>
      <c r="V480" s="503">
        <f>penilaian!U475</f>
        <v>0</v>
      </c>
      <c r="W480" s="505">
        <f>penilaian!V475</f>
        <v>0</v>
      </c>
      <c r="X480" s="505">
        <f>penilaian!W475</f>
        <v>0</v>
      </c>
      <c r="Y480" s="505">
        <f>penilaian!X475</f>
        <v>0</v>
      </c>
      <c r="Z480" s="505">
        <f>penilaian!Y475</f>
        <v>0</v>
      </c>
      <c r="AA480" s="505">
        <f>penilaian!Z475</f>
        <v>0</v>
      </c>
      <c r="AB480" s="505">
        <f>penilaian!AA475</f>
        <v>0</v>
      </c>
      <c r="AC480" s="519">
        <f>penilaian!AB475</f>
        <v>0</v>
      </c>
      <c r="AD480" s="505">
        <f>penilaian!AC475</f>
        <v>0</v>
      </c>
      <c r="AE480" s="505">
        <f>penilaian!AD475</f>
        <v>0</v>
      </c>
      <c r="AF480" s="505">
        <f>penilaian!AE475</f>
        <v>0</v>
      </c>
      <c r="AG480" s="519">
        <f>penilaian!AF475</f>
        <v>0</v>
      </c>
      <c r="AH480" s="519">
        <f>penilaian!AG475</f>
        <v>0</v>
      </c>
      <c r="AI480" s="517">
        <f>penilaian!AH475</f>
        <v>0</v>
      </c>
      <c r="AJ480" s="520">
        <f>penilaian!AI475</f>
        <v>0</v>
      </c>
      <c r="AK480" s="517">
        <f>penilaian!AJ475</f>
        <v>0</v>
      </c>
      <c r="AL480" s="517">
        <f>penilaian!AK475</f>
        <v>0</v>
      </c>
      <c r="AM480" s="517">
        <f>penilaian!AL475</f>
        <v>0</v>
      </c>
      <c r="AN480" s="517">
        <f>penilaian!AM475</f>
        <v>0</v>
      </c>
      <c r="AO480" s="517">
        <f>penilaian!AN475</f>
        <v>0</v>
      </c>
      <c r="AP480" s="517">
        <f>penilaian!AO475</f>
        <v>0</v>
      </c>
      <c r="AQ480" s="521">
        <f>penilaian!AP475</f>
        <v>0</v>
      </c>
      <c r="AR480" s="517">
        <f>penilaian!AQ475</f>
        <v>0</v>
      </c>
      <c r="AS480" s="517">
        <f>penilaian!AR475</f>
        <v>0</v>
      </c>
      <c r="AT480" s="517">
        <f>penilaian!AS475</f>
        <v>0</v>
      </c>
      <c r="AU480" s="517">
        <f>penilaian!AT475</f>
        <v>0</v>
      </c>
      <c r="AV480" s="517">
        <f>penilaian!AU475</f>
        <v>0</v>
      </c>
      <c r="AW480" s="521">
        <f>penilaian!AV475</f>
        <v>0</v>
      </c>
      <c r="AX480" s="521">
        <f>penilaian!AW475</f>
        <v>0</v>
      </c>
    </row>
    <row r="481" spans="1:50" ht="15.75">
      <c r="B481" s="157">
        <f>penilaian!A476</f>
        <v>29</v>
      </c>
      <c r="C481" s="172" t="str">
        <f>penilaian!B476</f>
        <v>a.</v>
      </c>
      <c r="D481" s="492" t="str">
        <f>penilaian!C476</f>
        <v>H. ZAENAL ABIDIN</v>
      </c>
      <c r="E481" s="172" t="str">
        <f>penilaian!D476</f>
        <v>a.</v>
      </c>
      <c r="F481" s="171" t="str">
        <f>penilaian!E476</f>
        <v>ADI SUBEKTI</v>
      </c>
      <c r="G481" s="205" t="str">
        <f>penilaian!F476</f>
        <v>00029</v>
      </c>
      <c r="H481" s="61">
        <f>penilaian!G476</f>
        <v>0</v>
      </c>
      <c r="I481" s="61">
        <f>penilaian!H476</f>
        <v>0</v>
      </c>
      <c r="J481" s="202">
        <f>penilaian!I476</f>
        <v>4565</v>
      </c>
      <c r="K481" s="157" t="str">
        <f>penilaian!J476</f>
        <v>TMA</v>
      </c>
      <c r="L481" s="182">
        <f>penilaian!K476</f>
        <v>0</v>
      </c>
      <c r="M481" s="186" t="str">
        <f>penilaian!L476</f>
        <v>-</v>
      </c>
      <c r="N481" s="187" t="str">
        <f>penilaian!M476</f>
        <v>-</v>
      </c>
      <c r="O481" s="61" t="str">
        <f>penilaian!N476</f>
        <v>a.</v>
      </c>
      <c r="P481" s="183">
        <f>penilaian!O476</f>
        <v>0</v>
      </c>
      <c r="Q481" s="516">
        <f>penilaian!P476</f>
        <v>0</v>
      </c>
      <c r="R481" s="516">
        <f>penilaian!Q476</f>
        <v>0</v>
      </c>
      <c r="S481" s="505" t="str">
        <f>penilaian!R476</f>
        <v>a.</v>
      </c>
      <c r="T481" s="505" t="str">
        <f>penilaian!S476</f>
        <v>Musiman</v>
      </c>
      <c r="U481" s="505">
        <f>penilaian!T476</f>
        <v>0</v>
      </c>
      <c r="V481" s="503">
        <f>penilaian!U476</f>
        <v>0</v>
      </c>
      <c r="W481" s="505">
        <f>penilaian!V476</f>
        <v>0</v>
      </c>
      <c r="X481" s="505">
        <f>penilaian!W476</f>
        <v>0</v>
      </c>
      <c r="Y481" s="505">
        <f>penilaian!X476</f>
        <v>0</v>
      </c>
      <c r="Z481" s="505">
        <f>penilaian!Y476</f>
        <v>0</v>
      </c>
      <c r="AA481" s="505">
        <f>penilaian!Z476</f>
        <v>0</v>
      </c>
      <c r="AB481" s="505">
        <f>penilaian!AA476</f>
        <v>0</v>
      </c>
      <c r="AC481" s="519">
        <f>penilaian!AB476</f>
        <v>0</v>
      </c>
      <c r="AD481" s="505">
        <f>penilaian!AC476</f>
        <v>0</v>
      </c>
      <c r="AE481" s="505">
        <f>penilaian!AD476</f>
        <v>0</v>
      </c>
      <c r="AF481" s="505">
        <f>penilaian!AE476</f>
        <v>0</v>
      </c>
      <c r="AG481" s="519">
        <f>penilaian!AF476</f>
        <v>0</v>
      </c>
      <c r="AH481" s="519">
        <f>penilaian!AG476</f>
        <v>0</v>
      </c>
      <c r="AI481" s="517">
        <f>penilaian!AH476</f>
        <v>170000</v>
      </c>
      <c r="AJ481" s="520">
        <f>penilaian!AI476</f>
        <v>776050000</v>
      </c>
      <c r="AK481" s="517">
        <f>penilaian!AJ476</f>
        <v>0</v>
      </c>
      <c r="AL481" s="517">
        <f>penilaian!AK476</f>
        <v>0</v>
      </c>
      <c r="AM481" s="517">
        <f>penilaian!AL476</f>
        <v>0</v>
      </c>
      <c r="AN481" s="517">
        <f>penilaian!AM476</f>
        <v>0</v>
      </c>
      <c r="AO481" s="517">
        <f>penilaian!AN476</f>
        <v>0</v>
      </c>
      <c r="AP481" s="517">
        <f>penilaian!AO476</f>
        <v>0</v>
      </c>
      <c r="AQ481" s="521">
        <f>penilaian!AP476</f>
        <v>776050000</v>
      </c>
      <c r="AR481" s="517">
        <f>penilaian!AQ476</f>
        <v>0</v>
      </c>
      <c r="AS481" s="517">
        <f>penilaian!AR476</f>
        <v>0</v>
      </c>
      <c r="AT481" s="517">
        <f>penilaian!AS476</f>
        <v>0</v>
      </c>
      <c r="AU481" s="517">
        <f>penilaian!AT476</f>
        <v>38802500</v>
      </c>
      <c r="AV481" s="517">
        <f>penilaian!AU476</f>
        <v>3880250</v>
      </c>
      <c r="AW481" s="521">
        <f>penilaian!AV476</f>
        <v>42682750</v>
      </c>
      <c r="AX481" s="521">
        <f>penilaian!AW476</f>
        <v>818733000</v>
      </c>
    </row>
    <row r="482" spans="1:50" ht="15.75">
      <c r="B482" s="157">
        <f>penilaian!A477</f>
        <v>0</v>
      </c>
      <c r="C482" s="172" t="str">
        <f>penilaian!B477</f>
        <v>b.</v>
      </c>
      <c r="D482" s="492">
        <f>penilaian!C477</f>
        <v>0</v>
      </c>
      <c r="E482" s="172" t="str">
        <f>penilaian!D477</f>
        <v>b.</v>
      </c>
      <c r="F482" s="171" t="str">
        <f>penilaian!E477</f>
        <v>Mojokerto, 19-12-1951</v>
      </c>
      <c r="G482" s="205">
        <f>penilaian!F477</f>
        <v>0</v>
      </c>
      <c r="H482" s="61" t="str">
        <f>penilaian!G477</f>
        <v>b.</v>
      </c>
      <c r="I482" s="61" t="str">
        <f>penilaian!H477</f>
        <v>Babakan</v>
      </c>
      <c r="J482" s="202">
        <f>penilaian!I477</f>
        <v>0</v>
      </c>
      <c r="K482" s="157">
        <f>penilaian!J477</f>
        <v>0</v>
      </c>
      <c r="L482" s="182">
        <f>penilaian!K477</f>
        <v>0</v>
      </c>
      <c r="M482" s="186">
        <f>penilaian!L477</f>
        <v>0</v>
      </c>
      <c r="N482" s="187">
        <f>penilaian!M477</f>
        <v>0</v>
      </c>
      <c r="O482" s="61" t="str">
        <f>penilaian!N477</f>
        <v>b.</v>
      </c>
      <c r="P482" s="183">
        <f>penilaian!O477</f>
        <v>0</v>
      </c>
      <c r="Q482" s="516">
        <f>penilaian!P477</f>
        <v>0</v>
      </c>
      <c r="R482" s="516">
        <f>penilaian!Q477</f>
        <v>0</v>
      </c>
      <c r="S482" s="505">
        <f>penilaian!R477</f>
        <v>0</v>
      </c>
      <c r="T482" s="505">
        <f>penilaian!S477</f>
        <v>0</v>
      </c>
      <c r="U482" s="505">
        <f>penilaian!T477</f>
        <v>0</v>
      </c>
      <c r="V482" s="503">
        <f>penilaian!U477</f>
        <v>0</v>
      </c>
      <c r="W482" s="505">
        <f>penilaian!V477</f>
        <v>0</v>
      </c>
      <c r="X482" s="505">
        <f>penilaian!W477</f>
        <v>0</v>
      </c>
      <c r="Y482" s="505">
        <f>penilaian!X477</f>
        <v>0</v>
      </c>
      <c r="Z482" s="505">
        <f>penilaian!Y477</f>
        <v>0</v>
      </c>
      <c r="AA482" s="505">
        <f>penilaian!Z477</f>
        <v>0</v>
      </c>
      <c r="AB482" s="505">
        <f>penilaian!AA477</f>
        <v>0</v>
      </c>
      <c r="AC482" s="519">
        <f>penilaian!AB477</f>
        <v>0</v>
      </c>
      <c r="AD482" s="505">
        <f>penilaian!AC477</f>
        <v>0</v>
      </c>
      <c r="AE482" s="505">
        <f>penilaian!AD477</f>
        <v>0</v>
      </c>
      <c r="AF482" s="505">
        <f>penilaian!AE477</f>
        <v>0</v>
      </c>
      <c r="AG482" s="519">
        <f>penilaian!AF477</f>
        <v>0</v>
      </c>
      <c r="AH482" s="519">
        <f>penilaian!AG477</f>
        <v>0</v>
      </c>
      <c r="AI482" s="517">
        <f>penilaian!AH477</f>
        <v>0</v>
      </c>
      <c r="AJ482" s="520">
        <f>penilaian!AI477</f>
        <v>0</v>
      </c>
      <c r="AK482" s="517">
        <f>penilaian!AJ477</f>
        <v>0</v>
      </c>
      <c r="AL482" s="517">
        <f>penilaian!AK477</f>
        <v>0</v>
      </c>
      <c r="AM482" s="517">
        <f>penilaian!AL477</f>
        <v>0</v>
      </c>
      <c r="AN482" s="517">
        <f>penilaian!AM477</f>
        <v>0</v>
      </c>
      <c r="AO482" s="517">
        <f>penilaian!AN477</f>
        <v>0</v>
      </c>
      <c r="AP482" s="517">
        <f>penilaian!AO477</f>
        <v>0</v>
      </c>
      <c r="AQ482" s="521">
        <f>penilaian!AP477</f>
        <v>0</v>
      </c>
      <c r="AR482" s="517">
        <f>penilaian!AQ477</f>
        <v>0</v>
      </c>
      <c r="AS482" s="517">
        <f>penilaian!AR477</f>
        <v>0</v>
      </c>
      <c r="AT482" s="517">
        <f>penilaian!AS477</f>
        <v>0</v>
      </c>
      <c r="AU482" s="517">
        <f>penilaian!AT477</f>
        <v>0</v>
      </c>
      <c r="AV482" s="517">
        <f>penilaian!AU477</f>
        <v>0</v>
      </c>
      <c r="AW482" s="521">
        <f>penilaian!AV477</f>
        <v>0</v>
      </c>
      <c r="AX482" s="521">
        <f>penilaian!AW477</f>
        <v>0</v>
      </c>
    </row>
    <row r="483" spans="1:50" ht="15.75">
      <c r="B483" s="157">
        <f>penilaian!A478</f>
        <v>0</v>
      </c>
      <c r="C483" s="172" t="str">
        <f>penilaian!B478</f>
        <v>c.</v>
      </c>
      <c r="D483" s="492">
        <f>penilaian!C478</f>
        <v>0</v>
      </c>
      <c r="E483" s="172" t="str">
        <f>penilaian!D478</f>
        <v>c.</v>
      </c>
      <c r="F483" s="171" t="str">
        <f>penilaian!E478</f>
        <v>Karyawan Swasta</v>
      </c>
      <c r="G483" s="205">
        <f>penilaian!F478</f>
        <v>0</v>
      </c>
      <c r="H483" s="61" t="str">
        <f>penilaian!G478</f>
        <v>c.</v>
      </c>
      <c r="I483" s="61" t="str">
        <f>penilaian!H478</f>
        <v>Kertajati</v>
      </c>
      <c r="J483" s="202">
        <f>penilaian!I478</f>
        <v>0</v>
      </c>
      <c r="K483" s="157">
        <f>penilaian!J478</f>
        <v>0</v>
      </c>
      <c r="L483" s="182">
        <f>penilaian!K478</f>
        <v>0</v>
      </c>
      <c r="M483" s="186">
        <f>penilaian!L478</f>
        <v>0</v>
      </c>
      <c r="N483" s="187">
        <f>penilaian!M478</f>
        <v>0</v>
      </c>
      <c r="O483" s="61" t="str">
        <f>penilaian!N478</f>
        <v>c.</v>
      </c>
      <c r="P483" s="183">
        <f>penilaian!O478</f>
        <v>0</v>
      </c>
      <c r="Q483" s="516">
        <f>penilaian!P478</f>
        <v>0</v>
      </c>
      <c r="R483" s="516">
        <f>penilaian!Q478</f>
        <v>0</v>
      </c>
      <c r="S483" s="505">
        <f>penilaian!R478</f>
        <v>0</v>
      </c>
      <c r="T483" s="505">
        <f>penilaian!S478</f>
        <v>0</v>
      </c>
      <c r="U483" s="505">
        <f>penilaian!T478</f>
        <v>0</v>
      </c>
      <c r="V483" s="503">
        <f>penilaian!U478</f>
        <v>0</v>
      </c>
      <c r="W483" s="505">
        <f>penilaian!V478</f>
        <v>0</v>
      </c>
      <c r="X483" s="505">
        <f>penilaian!W478</f>
        <v>0</v>
      </c>
      <c r="Y483" s="505">
        <f>penilaian!X478</f>
        <v>0</v>
      </c>
      <c r="Z483" s="505">
        <f>penilaian!Y478</f>
        <v>0</v>
      </c>
      <c r="AA483" s="505">
        <f>penilaian!Z478</f>
        <v>0</v>
      </c>
      <c r="AB483" s="505">
        <f>penilaian!AA478</f>
        <v>0</v>
      </c>
      <c r="AC483" s="519">
        <f>penilaian!AB478</f>
        <v>0</v>
      </c>
      <c r="AD483" s="505">
        <f>penilaian!AC478</f>
        <v>0</v>
      </c>
      <c r="AE483" s="505">
        <f>penilaian!AD478</f>
        <v>0</v>
      </c>
      <c r="AF483" s="505">
        <f>penilaian!AE478</f>
        <v>0</v>
      </c>
      <c r="AG483" s="519">
        <f>penilaian!AF478</f>
        <v>0</v>
      </c>
      <c r="AH483" s="519">
        <f>penilaian!AG478</f>
        <v>0</v>
      </c>
      <c r="AI483" s="517">
        <f>penilaian!AH478</f>
        <v>0</v>
      </c>
      <c r="AJ483" s="520">
        <f>penilaian!AI478</f>
        <v>0</v>
      </c>
      <c r="AK483" s="517">
        <f>penilaian!AJ478</f>
        <v>0</v>
      </c>
      <c r="AL483" s="517">
        <f>penilaian!AK478</f>
        <v>0</v>
      </c>
      <c r="AM483" s="517">
        <f>penilaian!AL478</f>
        <v>0</v>
      </c>
      <c r="AN483" s="517">
        <f>penilaian!AM478</f>
        <v>0</v>
      </c>
      <c r="AO483" s="517">
        <f>penilaian!AN478</f>
        <v>0</v>
      </c>
      <c r="AP483" s="517">
        <f>penilaian!AO478</f>
        <v>0</v>
      </c>
      <c r="AQ483" s="521">
        <f>penilaian!AP478</f>
        <v>0</v>
      </c>
      <c r="AR483" s="517">
        <f>penilaian!AQ478</f>
        <v>0</v>
      </c>
      <c r="AS483" s="517">
        <f>penilaian!AR478</f>
        <v>0</v>
      </c>
      <c r="AT483" s="517">
        <f>penilaian!AS478</f>
        <v>0</v>
      </c>
      <c r="AU483" s="517">
        <f>penilaian!AT478</f>
        <v>0</v>
      </c>
      <c r="AV483" s="517">
        <f>penilaian!AU478</f>
        <v>0</v>
      </c>
      <c r="AW483" s="521">
        <f>penilaian!AV478</f>
        <v>0</v>
      </c>
      <c r="AX483" s="521">
        <f>penilaian!AW478</f>
        <v>0</v>
      </c>
    </row>
    <row r="484" spans="1:50" ht="78.75">
      <c r="B484" s="157">
        <f>penilaian!A479</f>
        <v>0</v>
      </c>
      <c r="C484" s="172" t="str">
        <f>penilaian!B479</f>
        <v>d.</v>
      </c>
      <c r="D484" s="492">
        <f>penilaian!C479</f>
        <v>0</v>
      </c>
      <c r="E484" s="172" t="str">
        <f>penilaian!D479</f>
        <v>d.</v>
      </c>
      <c r="F484" s="171" t="str">
        <f>penilaian!E479</f>
        <v>Jl. Kayu Putih Utara 46 RT. 4 RW. 8 Kel. Pulo Gadung Kec. Pulo Gadung Kota Jakarta Timur</v>
      </c>
      <c r="G484" s="205">
        <f>penilaian!F479</f>
        <v>0</v>
      </c>
      <c r="H484" s="61">
        <f>penilaian!G479</f>
        <v>0</v>
      </c>
      <c r="I484" s="61">
        <f>penilaian!H479</f>
        <v>0</v>
      </c>
      <c r="J484" s="202">
        <f>penilaian!I479</f>
        <v>0</v>
      </c>
      <c r="K484" s="157">
        <f>penilaian!J479</f>
        <v>0</v>
      </c>
      <c r="L484" s="182">
        <f>penilaian!K479</f>
        <v>0</v>
      </c>
      <c r="M484" s="186">
        <f>penilaian!L479</f>
        <v>0</v>
      </c>
      <c r="N484" s="187">
        <f>penilaian!M479</f>
        <v>0</v>
      </c>
      <c r="O484" s="61">
        <f>penilaian!N479</f>
        <v>0</v>
      </c>
      <c r="P484" s="183">
        <f>penilaian!O479</f>
        <v>0</v>
      </c>
      <c r="Q484" s="516">
        <f>penilaian!P479</f>
        <v>0</v>
      </c>
      <c r="R484" s="516">
        <f>penilaian!Q479</f>
        <v>0</v>
      </c>
      <c r="S484" s="505">
        <f>penilaian!R479</f>
        <v>0</v>
      </c>
      <c r="T484" s="505">
        <f>penilaian!S479</f>
        <v>0</v>
      </c>
      <c r="U484" s="505">
        <f>penilaian!T479</f>
        <v>0</v>
      </c>
      <c r="V484" s="503">
        <f>penilaian!U479</f>
        <v>0</v>
      </c>
      <c r="W484" s="505">
        <f>penilaian!V479</f>
        <v>0</v>
      </c>
      <c r="X484" s="505">
        <f>penilaian!W479</f>
        <v>0</v>
      </c>
      <c r="Y484" s="505">
        <f>penilaian!X479</f>
        <v>0</v>
      </c>
      <c r="Z484" s="505">
        <f>penilaian!Y479</f>
        <v>0</v>
      </c>
      <c r="AA484" s="505">
        <f>penilaian!Z479</f>
        <v>0</v>
      </c>
      <c r="AB484" s="505">
        <f>penilaian!AA479</f>
        <v>0</v>
      </c>
      <c r="AC484" s="519">
        <f>penilaian!AB479</f>
        <v>0</v>
      </c>
      <c r="AD484" s="505">
        <f>penilaian!AC479</f>
        <v>0</v>
      </c>
      <c r="AE484" s="505">
        <f>penilaian!AD479</f>
        <v>0</v>
      </c>
      <c r="AF484" s="505">
        <f>penilaian!AE479</f>
        <v>0</v>
      </c>
      <c r="AG484" s="519">
        <f>penilaian!AF479</f>
        <v>0</v>
      </c>
      <c r="AH484" s="519">
        <f>penilaian!AG479</f>
        <v>0</v>
      </c>
      <c r="AI484" s="517">
        <f>penilaian!AH479</f>
        <v>0</v>
      </c>
      <c r="AJ484" s="520">
        <f>penilaian!AI479</f>
        <v>0</v>
      </c>
      <c r="AK484" s="517">
        <f>penilaian!AJ479</f>
        <v>0</v>
      </c>
      <c r="AL484" s="517">
        <f>penilaian!AK479</f>
        <v>0</v>
      </c>
      <c r="AM484" s="517">
        <f>penilaian!AL479</f>
        <v>0</v>
      </c>
      <c r="AN484" s="517">
        <f>penilaian!AM479</f>
        <v>0</v>
      </c>
      <c r="AO484" s="517">
        <f>penilaian!AN479</f>
        <v>0</v>
      </c>
      <c r="AP484" s="517">
        <f>penilaian!AO479</f>
        <v>0</v>
      </c>
      <c r="AQ484" s="521">
        <f>penilaian!AP479</f>
        <v>0</v>
      </c>
      <c r="AR484" s="517">
        <f>penilaian!AQ479</f>
        <v>0</v>
      </c>
      <c r="AS484" s="517">
        <f>penilaian!AR479</f>
        <v>0</v>
      </c>
      <c r="AT484" s="517">
        <f>penilaian!AS479</f>
        <v>0</v>
      </c>
      <c r="AU484" s="517">
        <f>penilaian!AT479</f>
        <v>0</v>
      </c>
      <c r="AV484" s="517">
        <f>penilaian!AU479</f>
        <v>0</v>
      </c>
      <c r="AW484" s="521">
        <f>penilaian!AV479</f>
        <v>0</v>
      </c>
      <c r="AX484" s="521">
        <f>penilaian!AW479</f>
        <v>0</v>
      </c>
    </row>
    <row r="485" spans="1:50" ht="15.75">
      <c r="B485" s="157">
        <f>penilaian!A480</f>
        <v>0</v>
      </c>
      <c r="C485" s="172" t="str">
        <f>penilaian!B480</f>
        <v>e.</v>
      </c>
      <c r="D485" s="492">
        <f>penilaian!C480</f>
        <v>0</v>
      </c>
      <c r="E485" s="172" t="str">
        <f>penilaian!D480</f>
        <v>e.</v>
      </c>
      <c r="F485" s="171" t="str">
        <f>penilaian!E480</f>
        <v>3175021912510001</v>
      </c>
      <c r="G485" s="205">
        <f>penilaian!F480</f>
        <v>0</v>
      </c>
      <c r="H485" s="61">
        <f>penilaian!G480</f>
        <v>0</v>
      </c>
      <c r="I485" s="61">
        <f>penilaian!H480</f>
        <v>0</v>
      </c>
      <c r="J485" s="202">
        <f>penilaian!I480</f>
        <v>0</v>
      </c>
      <c r="K485" s="157">
        <f>penilaian!J480</f>
        <v>0</v>
      </c>
      <c r="L485" s="182">
        <f>penilaian!K480</f>
        <v>0</v>
      </c>
      <c r="M485" s="186">
        <f>penilaian!L480</f>
        <v>0</v>
      </c>
      <c r="N485" s="187">
        <f>penilaian!M480</f>
        <v>0</v>
      </c>
      <c r="O485" s="61">
        <f>penilaian!N480</f>
        <v>0</v>
      </c>
      <c r="P485" s="183">
        <f>penilaian!O480</f>
        <v>0</v>
      </c>
      <c r="Q485" s="516">
        <f>penilaian!P480</f>
        <v>0</v>
      </c>
      <c r="R485" s="516">
        <f>penilaian!Q480</f>
        <v>0</v>
      </c>
      <c r="S485" s="505">
        <f>penilaian!R480</f>
        <v>0</v>
      </c>
      <c r="T485" s="505">
        <f>penilaian!S480</f>
        <v>0</v>
      </c>
      <c r="U485" s="505">
        <f>penilaian!T480</f>
        <v>0</v>
      </c>
      <c r="V485" s="503">
        <f>penilaian!U480</f>
        <v>0</v>
      </c>
      <c r="W485" s="505">
        <f>penilaian!V480</f>
        <v>0</v>
      </c>
      <c r="X485" s="505">
        <f>penilaian!W480</f>
        <v>0</v>
      </c>
      <c r="Y485" s="505">
        <f>penilaian!X480</f>
        <v>0</v>
      </c>
      <c r="Z485" s="505">
        <f>penilaian!Y480</f>
        <v>0</v>
      </c>
      <c r="AA485" s="505">
        <f>penilaian!Z480</f>
        <v>0</v>
      </c>
      <c r="AB485" s="505">
        <f>penilaian!AA480</f>
        <v>0</v>
      </c>
      <c r="AC485" s="519">
        <f>penilaian!AB480</f>
        <v>0</v>
      </c>
      <c r="AD485" s="505">
        <f>penilaian!AC480</f>
        <v>0</v>
      </c>
      <c r="AE485" s="505">
        <f>penilaian!AD480</f>
        <v>0</v>
      </c>
      <c r="AF485" s="505">
        <f>penilaian!AE480</f>
        <v>0</v>
      </c>
      <c r="AG485" s="519">
        <f>penilaian!AF480</f>
        <v>0</v>
      </c>
      <c r="AH485" s="519">
        <f>penilaian!AG480</f>
        <v>0</v>
      </c>
      <c r="AI485" s="517">
        <f>penilaian!AH480</f>
        <v>0</v>
      </c>
      <c r="AJ485" s="520">
        <f>penilaian!AI480</f>
        <v>0</v>
      </c>
      <c r="AK485" s="517">
        <f>penilaian!AJ480</f>
        <v>0</v>
      </c>
      <c r="AL485" s="517">
        <f>penilaian!AK480</f>
        <v>0</v>
      </c>
      <c r="AM485" s="517">
        <f>penilaian!AL480</f>
        <v>0</v>
      </c>
      <c r="AN485" s="517">
        <f>penilaian!AM480</f>
        <v>0</v>
      </c>
      <c r="AO485" s="517">
        <f>penilaian!AN480</f>
        <v>0</v>
      </c>
      <c r="AP485" s="517">
        <f>penilaian!AO480</f>
        <v>0</v>
      </c>
      <c r="AQ485" s="521">
        <f>penilaian!AP480</f>
        <v>0</v>
      </c>
      <c r="AR485" s="517">
        <f>penilaian!AQ480</f>
        <v>0</v>
      </c>
      <c r="AS485" s="517">
        <f>penilaian!AR480</f>
        <v>0</v>
      </c>
      <c r="AT485" s="517">
        <f>penilaian!AS480</f>
        <v>0</v>
      </c>
      <c r="AU485" s="517">
        <f>penilaian!AT480</f>
        <v>0</v>
      </c>
      <c r="AV485" s="517">
        <f>penilaian!AU480</f>
        <v>0</v>
      </c>
      <c r="AW485" s="521">
        <f>penilaian!AV480</f>
        <v>0</v>
      </c>
      <c r="AX485" s="521">
        <f>penilaian!AW480</f>
        <v>0</v>
      </c>
    </row>
    <row r="486" spans="1:50" ht="47.25">
      <c r="B486" s="157">
        <f>penilaian!A481</f>
        <v>30</v>
      </c>
      <c r="C486" s="172" t="str">
        <f>penilaian!B481</f>
        <v>a.</v>
      </c>
      <c r="D486" s="492" t="str">
        <f>penilaian!C481</f>
        <v>EYEN</v>
      </c>
      <c r="E486" s="172">
        <f>penilaian!D481</f>
        <v>0</v>
      </c>
      <c r="F486" s="171">
        <f>penilaian!E481</f>
        <v>0</v>
      </c>
      <c r="G486" s="205" t="str">
        <f>penilaian!F481</f>
        <v>00030</v>
      </c>
      <c r="H486" s="61" t="str">
        <f>penilaian!G481</f>
        <v>a.</v>
      </c>
      <c r="I486" s="61" t="str">
        <f>penilaian!H481</f>
        <v>Blok Tinggar</v>
      </c>
      <c r="J486" s="202">
        <f>penilaian!I481</f>
        <v>281</v>
      </c>
      <c r="K486" s="157" t="str">
        <f>penilaian!J481</f>
        <v>TMA</v>
      </c>
      <c r="L486" s="182" t="str">
        <f>penilaian!K481</f>
        <v>SPPT No. 32.12.140.006.045-0021.0 a.n EYEN</v>
      </c>
      <c r="M486" s="186" t="str">
        <f>penilaian!L481</f>
        <v>-</v>
      </c>
      <c r="N486" s="187" t="str">
        <f>penilaian!M481</f>
        <v>-</v>
      </c>
      <c r="O486" s="61" t="str">
        <f>penilaian!N481</f>
        <v>a.</v>
      </c>
      <c r="P486" s="183">
        <f>penilaian!O481</f>
        <v>0</v>
      </c>
      <c r="Q486" s="516">
        <f>penilaian!P481</f>
        <v>0</v>
      </c>
      <c r="R486" s="516">
        <f>penilaian!Q481</f>
        <v>0</v>
      </c>
      <c r="S486" s="505" t="str">
        <f>penilaian!R481</f>
        <v>a.</v>
      </c>
      <c r="T486" s="505" t="str">
        <f>penilaian!S481</f>
        <v>Musiman</v>
      </c>
      <c r="U486" s="505">
        <f>penilaian!T481</f>
        <v>1</v>
      </c>
      <c r="V486" s="503">
        <f>penilaian!U481</f>
        <v>1</v>
      </c>
      <c r="W486" s="505" t="str">
        <f>penilaian!V481</f>
        <v>Padi</v>
      </c>
      <c r="X486" s="505">
        <f>penilaian!W481</f>
        <v>0</v>
      </c>
      <c r="Y486" s="505">
        <f>penilaian!X481</f>
        <v>0</v>
      </c>
      <c r="Z486" s="505">
        <f>penilaian!Y481</f>
        <v>0</v>
      </c>
      <c r="AA486" s="505" t="str">
        <f>penilaian!Z481</f>
        <v>281m²</v>
      </c>
      <c r="AB486" s="505">
        <f>penilaian!AA481</f>
        <v>0</v>
      </c>
      <c r="AC486" s="519">
        <f>penilaian!AB481</f>
        <v>0</v>
      </c>
      <c r="AD486" s="505">
        <f>penilaian!AC481</f>
        <v>0</v>
      </c>
      <c r="AE486" s="505">
        <f>penilaian!AD481</f>
        <v>0</v>
      </c>
      <c r="AF486" s="505">
        <f>penilaian!AE481</f>
        <v>0</v>
      </c>
      <c r="AG486" s="519">
        <f>penilaian!AF481</f>
        <v>0</v>
      </c>
      <c r="AH486" s="519">
        <f>penilaian!AG481</f>
        <v>0</v>
      </c>
      <c r="AI486" s="517">
        <f>penilaian!AH481</f>
        <v>170000</v>
      </c>
      <c r="AJ486" s="520">
        <f>penilaian!AI481</f>
        <v>47770000</v>
      </c>
      <c r="AK486" s="517">
        <f>penilaian!AJ481</f>
        <v>0</v>
      </c>
      <c r="AL486" s="517">
        <f>penilaian!AK481</f>
        <v>0</v>
      </c>
      <c r="AM486" s="517">
        <f>penilaian!AL481</f>
        <v>0</v>
      </c>
      <c r="AN486" s="517">
        <f>penilaian!AM481</f>
        <v>0</v>
      </c>
      <c r="AO486" s="517">
        <f>penilaian!AN481</f>
        <v>0</v>
      </c>
      <c r="AP486" s="517">
        <f>penilaian!AO481</f>
        <v>0</v>
      </c>
      <c r="AQ486" s="521">
        <f>penilaian!AP481</f>
        <v>47770000</v>
      </c>
      <c r="AR486" s="517">
        <f>penilaian!AQ481</f>
        <v>0</v>
      </c>
      <c r="AS486" s="517">
        <f>penilaian!AR481</f>
        <v>0</v>
      </c>
      <c r="AT486" s="517">
        <f>penilaian!AS481</f>
        <v>0</v>
      </c>
      <c r="AU486" s="517">
        <f>penilaian!AT481</f>
        <v>2388500</v>
      </c>
      <c r="AV486" s="517">
        <f>penilaian!AU481</f>
        <v>238850</v>
      </c>
      <c r="AW486" s="521">
        <f>penilaian!AV481</f>
        <v>2627350</v>
      </c>
      <c r="AX486" s="521">
        <f>penilaian!AW481</f>
        <v>50397000</v>
      </c>
    </row>
    <row r="487" spans="1:50" ht="15.75">
      <c r="B487" s="157">
        <f>penilaian!A482</f>
        <v>0</v>
      </c>
      <c r="C487" s="172" t="str">
        <f>penilaian!B482</f>
        <v>b.</v>
      </c>
      <c r="D487" s="492" t="str">
        <f>penilaian!C482</f>
        <v>Sumedang, 03-04-1941</v>
      </c>
      <c r="E487" s="172">
        <f>penilaian!D482</f>
        <v>0</v>
      </c>
      <c r="F487" s="171">
        <f>penilaian!E482</f>
        <v>0</v>
      </c>
      <c r="G487" s="205">
        <f>penilaian!F482</f>
        <v>0</v>
      </c>
      <c r="H487" s="61" t="str">
        <f>penilaian!G482</f>
        <v>b.</v>
      </c>
      <c r="I487" s="61" t="str">
        <f>penilaian!H482</f>
        <v>Babakan</v>
      </c>
      <c r="J487" s="202">
        <f>penilaian!I482</f>
        <v>0</v>
      </c>
      <c r="K487" s="157">
        <f>penilaian!J482</f>
        <v>0</v>
      </c>
      <c r="L487" s="182">
        <f>penilaian!K482</f>
        <v>0</v>
      </c>
      <c r="M487" s="186">
        <f>penilaian!L482</f>
        <v>0</v>
      </c>
      <c r="N487" s="187">
        <f>penilaian!M482</f>
        <v>0</v>
      </c>
      <c r="O487" s="61" t="str">
        <f>penilaian!N482</f>
        <v>b.</v>
      </c>
      <c r="P487" s="183">
        <f>penilaian!O482</f>
        <v>0</v>
      </c>
      <c r="Q487" s="516">
        <f>penilaian!P482</f>
        <v>0</v>
      </c>
      <c r="R487" s="516">
        <f>penilaian!Q482</f>
        <v>0</v>
      </c>
      <c r="S487" s="505">
        <f>penilaian!R482</f>
        <v>0</v>
      </c>
      <c r="T487" s="505">
        <f>penilaian!S482</f>
        <v>0</v>
      </c>
      <c r="U487" s="505">
        <f>penilaian!T482</f>
        <v>0</v>
      </c>
      <c r="V487" s="503">
        <f>penilaian!U482</f>
        <v>0</v>
      </c>
      <c r="W487" s="505">
        <f>penilaian!V482</f>
        <v>0</v>
      </c>
      <c r="X487" s="505">
        <f>penilaian!W482</f>
        <v>0</v>
      </c>
      <c r="Y487" s="505">
        <f>penilaian!X482</f>
        <v>0</v>
      </c>
      <c r="Z487" s="505">
        <f>penilaian!Y482</f>
        <v>0</v>
      </c>
      <c r="AA487" s="505">
        <f>penilaian!Z482</f>
        <v>0</v>
      </c>
      <c r="AB487" s="505">
        <f>penilaian!AA482</f>
        <v>0</v>
      </c>
      <c r="AC487" s="519">
        <f>penilaian!AB482</f>
        <v>0</v>
      </c>
      <c r="AD487" s="505">
        <f>penilaian!AC482</f>
        <v>0</v>
      </c>
      <c r="AE487" s="505">
        <f>penilaian!AD482</f>
        <v>0</v>
      </c>
      <c r="AF487" s="505">
        <f>penilaian!AE482</f>
        <v>0</v>
      </c>
      <c r="AG487" s="519">
        <f>penilaian!AF482</f>
        <v>0</v>
      </c>
      <c r="AH487" s="519">
        <f>penilaian!AG482</f>
        <v>0</v>
      </c>
      <c r="AI487" s="517">
        <f>penilaian!AH482</f>
        <v>0</v>
      </c>
      <c r="AJ487" s="520">
        <f>penilaian!AI482</f>
        <v>0</v>
      </c>
      <c r="AK487" s="517">
        <f>penilaian!AJ482</f>
        <v>0</v>
      </c>
      <c r="AL487" s="517">
        <f>penilaian!AK482</f>
        <v>0</v>
      </c>
      <c r="AM487" s="517">
        <f>penilaian!AL482</f>
        <v>0</v>
      </c>
      <c r="AN487" s="517">
        <f>penilaian!AM482</f>
        <v>0</v>
      </c>
      <c r="AO487" s="517">
        <f>penilaian!AN482</f>
        <v>0</v>
      </c>
      <c r="AP487" s="517">
        <f>penilaian!AO482</f>
        <v>0</v>
      </c>
      <c r="AQ487" s="521">
        <f>penilaian!AP482</f>
        <v>0</v>
      </c>
      <c r="AR487" s="517">
        <f>penilaian!AQ482</f>
        <v>0</v>
      </c>
      <c r="AS487" s="517">
        <f>penilaian!AR482</f>
        <v>0</v>
      </c>
      <c r="AT487" s="517">
        <f>penilaian!AS482</f>
        <v>0</v>
      </c>
      <c r="AU487" s="517">
        <f>penilaian!AT482</f>
        <v>0</v>
      </c>
      <c r="AV487" s="517">
        <f>penilaian!AU482</f>
        <v>0</v>
      </c>
      <c r="AW487" s="521">
        <f>penilaian!AV482</f>
        <v>0</v>
      </c>
      <c r="AX487" s="521">
        <f>penilaian!AW482</f>
        <v>0</v>
      </c>
    </row>
    <row r="488" spans="1:50" ht="15.75">
      <c r="B488" s="157">
        <f>penilaian!A483</f>
        <v>0</v>
      </c>
      <c r="C488" s="172" t="str">
        <f>penilaian!B483</f>
        <v>c.</v>
      </c>
      <c r="D488" s="492" t="str">
        <f>penilaian!C483</f>
        <v>Petani/Pekebun</v>
      </c>
      <c r="E488" s="172">
        <f>penilaian!D483</f>
        <v>0</v>
      </c>
      <c r="F488" s="171">
        <f>penilaian!E483</f>
        <v>0</v>
      </c>
      <c r="G488" s="205">
        <f>penilaian!F483</f>
        <v>0</v>
      </c>
      <c r="H488" s="61" t="str">
        <f>penilaian!G483</f>
        <v>c.</v>
      </c>
      <c r="I488" s="61" t="str">
        <f>penilaian!H483</f>
        <v>Kertajati</v>
      </c>
      <c r="J488" s="202">
        <f>penilaian!I483</f>
        <v>0</v>
      </c>
      <c r="K488" s="157">
        <f>penilaian!J483</f>
        <v>0</v>
      </c>
      <c r="L488" s="182">
        <f>penilaian!K483</f>
        <v>0</v>
      </c>
      <c r="M488" s="186">
        <f>penilaian!L483</f>
        <v>0</v>
      </c>
      <c r="N488" s="187">
        <f>penilaian!M483</f>
        <v>0</v>
      </c>
      <c r="O488" s="61" t="str">
        <f>penilaian!N483</f>
        <v>c.</v>
      </c>
      <c r="P488" s="183">
        <f>penilaian!O483</f>
        <v>0</v>
      </c>
      <c r="Q488" s="516">
        <f>penilaian!P483</f>
        <v>0</v>
      </c>
      <c r="R488" s="516">
        <f>penilaian!Q483</f>
        <v>0</v>
      </c>
      <c r="S488" s="505">
        <f>penilaian!R483</f>
        <v>0</v>
      </c>
      <c r="T488" s="505">
        <f>penilaian!S483</f>
        <v>0</v>
      </c>
      <c r="U488" s="505">
        <f>penilaian!T483</f>
        <v>0</v>
      </c>
      <c r="V488" s="503">
        <f>penilaian!U483</f>
        <v>0</v>
      </c>
      <c r="W488" s="505">
        <f>penilaian!V483</f>
        <v>0</v>
      </c>
      <c r="X488" s="505">
        <f>penilaian!W483</f>
        <v>0</v>
      </c>
      <c r="Y488" s="505">
        <f>penilaian!X483</f>
        <v>0</v>
      </c>
      <c r="Z488" s="505">
        <f>penilaian!Y483</f>
        <v>0</v>
      </c>
      <c r="AA488" s="505">
        <f>penilaian!Z483</f>
        <v>0</v>
      </c>
      <c r="AB488" s="505">
        <f>penilaian!AA483</f>
        <v>0</v>
      </c>
      <c r="AC488" s="519">
        <f>penilaian!AB483</f>
        <v>0</v>
      </c>
      <c r="AD488" s="505">
        <f>penilaian!AC483</f>
        <v>0</v>
      </c>
      <c r="AE488" s="505">
        <f>penilaian!AD483</f>
        <v>0</v>
      </c>
      <c r="AF488" s="505">
        <f>penilaian!AE483</f>
        <v>0</v>
      </c>
      <c r="AG488" s="519">
        <f>penilaian!AF483</f>
        <v>0</v>
      </c>
      <c r="AH488" s="519">
        <f>penilaian!AG483</f>
        <v>0</v>
      </c>
      <c r="AI488" s="517">
        <f>penilaian!AH483</f>
        <v>0</v>
      </c>
      <c r="AJ488" s="520">
        <f>penilaian!AI483</f>
        <v>0</v>
      </c>
      <c r="AK488" s="517">
        <f>penilaian!AJ483</f>
        <v>0</v>
      </c>
      <c r="AL488" s="517">
        <f>penilaian!AK483</f>
        <v>0</v>
      </c>
      <c r="AM488" s="517">
        <f>penilaian!AL483</f>
        <v>0</v>
      </c>
      <c r="AN488" s="517">
        <f>penilaian!AM483</f>
        <v>0</v>
      </c>
      <c r="AO488" s="517">
        <f>penilaian!AN483</f>
        <v>0</v>
      </c>
      <c r="AP488" s="517">
        <f>penilaian!AO483</f>
        <v>0</v>
      </c>
      <c r="AQ488" s="521">
        <f>penilaian!AP483</f>
        <v>0</v>
      </c>
      <c r="AR488" s="517">
        <f>penilaian!AQ483</f>
        <v>0</v>
      </c>
      <c r="AS488" s="517">
        <f>penilaian!AR483</f>
        <v>0</v>
      </c>
      <c r="AT488" s="517">
        <f>penilaian!AS483</f>
        <v>0</v>
      </c>
      <c r="AU488" s="517">
        <f>penilaian!AT483</f>
        <v>0</v>
      </c>
      <c r="AV488" s="517">
        <f>penilaian!AU483</f>
        <v>0</v>
      </c>
      <c r="AW488" s="521">
        <f>penilaian!AV483</f>
        <v>0</v>
      </c>
      <c r="AX488" s="521">
        <f>penilaian!AW483</f>
        <v>0</v>
      </c>
    </row>
    <row r="489" spans="1:50" ht="47.25">
      <c r="B489" s="157">
        <f>penilaian!A484</f>
        <v>0</v>
      </c>
      <c r="C489" s="172" t="str">
        <f>penilaian!B484</f>
        <v>d.</v>
      </c>
      <c r="D489" s="492" t="str">
        <f>penilaian!C484</f>
        <v>Dusun Cadasngampar RT.1 RW.2 Desa Sukakersa Kec. Jatigede Kab. Sumedang</v>
      </c>
      <c r="E489" s="172">
        <f>penilaian!D484</f>
        <v>0</v>
      </c>
      <c r="F489" s="171">
        <f>penilaian!E484</f>
        <v>0</v>
      </c>
      <c r="G489" s="205">
        <f>penilaian!F484</f>
        <v>0</v>
      </c>
      <c r="H489" s="61">
        <f>penilaian!G484</f>
        <v>0</v>
      </c>
      <c r="I489" s="61">
        <f>penilaian!H484</f>
        <v>0</v>
      </c>
      <c r="J489" s="202">
        <f>penilaian!I484</f>
        <v>0</v>
      </c>
      <c r="K489" s="157">
        <f>penilaian!J484</f>
        <v>0</v>
      </c>
      <c r="L489" s="182">
        <f>penilaian!K484</f>
        <v>0</v>
      </c>
      <c r="M489" s="186">
        <f>penilaian!L484</f>
        <v>0</v>
      </c>
      <c r="N489" s="187">
        <f>penilaian!M484</f>
        <v>0</v>
      </c>
      <c r="O489" s="61">
        <f>penilaian!N484</f>
        <v>0</v>
      </c>
      <c r="P489" s="183">
        <f>penilaian!O484</f>
        <v>0</v>
      </c>
      <c r="Q489" s="516">
        <f>penilaian!P484</f>
        <v>0</v>
      </c>
      <c r="R489" s="516">
        <f>penilaian!Q484</f>
        <v>0</v>
      </c>
      <c r="S489" s="505">
        <f>penilaian!R484</f>
        <v>0</v>
      </c>
      <c r="T489" s="505">
        <f>penilaian!S484</f>
        <v>0</v>
      </c>
      <c r="U489" s="505">
        <f>penilaian!T484</f>
        <v>0</v>
      </c>
      <c r="V489" s="503">
        <f>penilaian!U484</f>
        <v>0</v>
      </c>
      <c r="W489" s="505">
        <f>penilaian!V484</f>
        <v>0</v>
      </c>
      <c r="X489" s="505">
        <f>penilaian!W484</f>
        <v>0</v>
      </c>
      <c r="Y489" s="505">
        <f>penilaian!X484</f>
        <v>0</v>
      </c>
      <c r="Z489" s="505">
        <f>penilaian!Y484</f>
        <v>0</v>
      </c>
      <c r="AA489" s="505">
        <f>penilaian!Z484</f>
        <v>0</v>
      </c>
      <c r="AB489" s="505">
        <f>penilaian!AA484</f>
        <v>0</v>
      </c>
      <c r="AC489" s="519">
        <f>penilaian!AB484</f>
        <v>0</v>
      </c>
      <c r="AD489" s="505">
        <f>penilaian!AC484</f>
        <v>0</v>
      </c>
      <c r="AE489" s="505">
        <f>penilaian!AD484</f>
        <v>0</v>
      </c>
      <c r="AF489" s="505">
        <f>penilaian!AE484</f>
        <v>0</v>
      </c>
      <c r="AG489" s="519">
        <f>penilaian!AF484</f>
        <v>0</v>
      </c>
      <c r="AH489" s="519">
        <f>penilaian!AG484</f>
        <v>0</v>
      </c>
      <c r="AI489" s="517">
        <f>penilaian!AH484</f>
        <v>0</v>
      </c>
      <c r="AJ489" s="520">
        <f>penilaian!AI484</f>
        <v>0</v>
      </c>
      <c r="AK489" s="517">
        <f>penilaian!AJ484</f>
        <v>0</v>
      </c>
      <c r="AL489" s="517">
        <f>penilaian!AK484</f>
        <v>0</v>
      </c>
      <c r="AM489" s="517">
        <f>penilaian!AL484</f>
        <v>0</v>
      </c>
      <c r="AN489" s="517">
        <f>penilaian!AM484</f>
        <v>0</v>
      </c>
      <c r="AO489" s="517">
        <f>penilaian!AN484</f>
        <v>0</v>
      </c>
      <c r="AP489" s="517">
        <f>penilaian!AO484</f>
        <v>0</v>
      </c>
      <c r="AQ489" s="521">
        <f>penilaian!AP484</f>
        <v>0</v>
      </c>
      <c r="AR489" s="517">
        <f>penilaian!AQ484</f>
        <v>0</v>
      </c>
      <c r="AS489" s="517">
        <f>penilaian!AR484</f>
        <v>0</v>
      </c>
      <c r="AT489" s="517">
        <f>penilaian!AS484</f>
        <v>0</v>
      </c>
      <c r="AU489" s="517">
        <f>penilaian!AT484</f>
        <v>0</v>
      </c>
      <c r="AV489" s="517">
        <f>penilaian!AU484</f>
        <v>0</v>
      </c>
      <c r="AW489" s="521">
        <f>penilaian!AV484</f>
        <v>0</v>
      </c>
      <c r="AX489" s="521">
        <f>penilaian!AW484</f>
        <v>0</v>
      </c>
    </row>
    <row r="490" spans="1:50" ht="15.75">
      <c r="A490" s="288">
        <v>1</v>
      </c>
      <c r="B490" s="157">
        <f>penilaian!A485</f>
        <v>0</v>
      </c>
      <c r="C490" s="172" t="str">
        <f>penilaian!B485</f>
        <v>e.</v>
      </c>
      <c r="D490" s="492" t="str">
        <f>penilaian!C485</f>
        <v>3211260304410003</v>
      </c>
      <c r="E490" s="172">
        <f>penilaian!D485</f>
        <v>0</v>
      </c>
      <c r="F490" s="171">
        <f>penilaian!E485</f>
        <v>0</v>
      </c>
      <c r="G490" s="205">
        <f>penilaian!F485</f>
        <v>0</v>
      </c>
      <c r="H490" s="61">
        <f>penilaian!G485</f>
        <v>0</v>
      </c>
      <c r="I490" s="61">
        <f>penilaian!H485</f>
        <v>0</v>
      </c>
      <c r="J490" s="202">
        <f>penilaian!I485</f>
        <v>0</v>
      </c>
      <c r="K490" s="157">
        <f>penilaian!J485</f>
        <v>0</v>
      </c>
      <c r="L490" s="182">
        <f>penilaian!K485</f>
        <v>0</v>
      </c>
      <c r="M490" s="186">
        <f>penilaian!L485</f>
        <v>0</v>
      </c>
      <c r="N490" s="187">
        <f>penilaian!M485</f>
        <v>0</v>
      </c>
      <c r="O490" s="61">
        <f>penilaian!N485</f>
        <v>0</v>
      </c>
      <c r="P490" s="183">
        <f>penilaian!O485</f>
        <v>0</v>
      </c>
      <c r="Q490" s="516">
        <f>penilaian!P485</f>
        <v>0</v>
      </c>
      <c r="R490" s="516">
        <f>penilaian!Q485</f>
        <v>0</v>
      </c>
      <c r="S490" s="505">
        <f>penilaian!R485</f>
        <v>0</v>
      </c>
      <c r="T490" s="505">
        <f>penilaian!S485</f>
        <v>0</v>
      </c>
      <c r="U490" s="505">
        <f>penilaian!T485</f>
        <v>0</v>
      </c>
      <c r="V490" s="503">
        <f>penilaian!U485</f>
        <v>0</v>
      </c>
      <c r="W490" s="505">
        <f>penilaian!V485</f>
        <v>0</v>
      </c>
      <c r="X490" s="505">
        <f>penilaian!W485</f>
        <v>0</v>
      </c>
      <c r="Y490" s="505">
        <f>penilaian!X485</f>
        <v>0</v>
      </c>
      <c r="Z490" s="505">
        <f>penilaian!Y485</f>
        <v>0</v>
      </c>
      <c r="AA490" s="505">
        <f>penilaian!Z485</f>
        <v>0</v>
      </c>
      <c r="AB490" s="505">
        <f>penilaian!AA485</f>
        <v>0</v>
      </c>
      <c r="AC490" s="519">
        <f>penilaian!AB485</f>
        <v>0</v>
      </c>
      <c r="AD490" s="505">
        <f>penilaian!AC485</f>
        <v>0</v>
      </c>
      <c r="AE490" s="505">
        <f>penilaian!AD485</f>
        <v>0</v>
      </c>
      <c r="AF490" s="505">
        <f>penilaian!AE485</f>
        <v>0</v>
      </c>
      <c r="AG490" s="519">
        <f>penilaian!AF485</f>
        <v>0</v>
      </c>
      <c r="AH490" s="519">
        <f>penilaian!AG485</f>
        <v>0</v>
      </c>
      <c r="AI490" s="517">
        <f>penilaian!AH485</f>
        <v>0</v>
      </c>
      <c r="AJ490" s="520">
        <f>penilaian!AI485</f>
        <v>0</v>
      </c>
      <c r="AK490" s="517">
        <f>penilaian!AJ485</f>
        <v>0</v>
      </c>
      <c r="AL490" s="517">
        <f>penilaian!AK485</f>
        <v>0</v>
      </c>
      <c r="AM490" s="517">
        <f>penilaian!AL485</f>
        <v>0</v>
      </c>
      <c r="AN490" s="517">
        <f>penilaian!AM485</f>
        <v>0</v>
      </c>
      <c r="AO490" s="517">
        <f>penilaian!AN485</f>
        <v>0</v>
      </c>
      <c r="AP490" s="517">
        <f>penilaian!AO485</f>
        <v>0</v>
      </c>
      <c r="AQ490" s="521">
        <f>penilaian!AP485</f>
        <v>0</v>
      </c>
      <c r="AR490" s="517">
        <f>penilaian!AQ485</f>
        <v>0</v>
      </c>
      <c r="AS490" s="517">
        <f>penilaian!AR485</f>
        <v>0</v>
      </c>
      <c r="AT490" s="517">
        <f>penilaian!AS485</f>
        <v>0</v>
      </c>
      <c r="AU490" s="517">
        <f>penilaian!AT485</f>
        <v>0</v>
      </c>
      <c r="AV490" s="517">
        <f>penilaian!AU485</f>
        <v>0</v>
      </c>
      <c r="AW490" s="521">
        <f>penilaian!AV485</f>
        <v>0</v>
      </c>
      <c r="AX490" s="521">
        <f>penilaian!AW485</f>
        <v>0</v>
      </c>
    </row>
    <row r="491" spans="1:50" ht="47.25">
      <c r="B491" s="157">
        <f>penilaian!A486</f>
        <v>31</v>
      </c>
      <c r="C491" s="172" t="str">
        <f>penilaian!B486</f>
        <v>a.</v>
      </c>
      <c r="D491" s="492" t="str">
        <f>penilaian!C486</f>
        <v>EYEN</v>
      </c>
      <c r="E491" s="172">
        <f>penilaian!D486</f>
        <v>0</v>
      </c>
      <c r="F491" s="171">
        <f>penilaian!E486</f>
        <v>0</v>
      </c>
      <c r="G491" s="205" t="str">
        <f>penilaian!F486</f>
        <v>00031</v>
      </c>
      <c r="H491" s="61" t="str">
        <f>penilaian!G486</f>
        <v>a.</v>
      </c>
      <c r="I491" s="61" t="str">
        <f>penilaian!H486</f>
        <v>Blok Tinggar</v>
      </c>
      <c r="J491" s="202">
        <f>penilaian!I486</f>
        <v>522</v>
      </c>
      <c r="K491" s="157" t="str">
        <f>penilaian!J486</f>
        <v>TMA</v>
      </c>
      <c r="L491" s="182" t="str">
        <f>penilaian!K486</f>
        <v>SPPT No. 32.12.140.006.048-0018.0 a.n EYEN</v>
      </c>
      <c r="M491" s="186" t="str">
        <f>penilaian!L486</f>
        <v>-</v>
      </c>
      <c r="N491" s="187" t="str">
        <f>penilaian!M486</f>
        <v>-</v>
      </c>
      <c r="O491" s="61" t="str">
        <f>penilaian!N486</f>
        <v>a.</v>
      </c>
      <c r="P491" s="183">
        <f>penilaian!O486</f>
        <v>0</v>
      </c>
      <c r="Q491" s="516">
        <f>penilaian!P486</f>
        <v>0</v>
      </c>
      <c r="R491" s="516">
        <f>penilaian!Q486</f>
        <v>0</v>
      </c>
      <c r="S491" s="505" t="str">
        <f>penilaian!R486</f>
        <v>a.</v>
      </c>
      <c r="T491" s="505" t="str">
        <f>penilaian!S486</f>
        <v>Tahunan</v>
      </c>
      <c r="U491" s="505">
        <f>penilaian!T486</f>
        <v>0</v>
      </c>
      <c r="V491" s="503">
        <f>penilaian!U486</f>
        <v>0</v>
      </c>
      <c r="W491" s="505">
        <f>penilaian!V486</f>
        <v>0</v>
      </c>
      <c r="X491" s="505">
        <f>penilaian!W486</f>
        <v>0</v>
      </c>
      <c r="Y491" s="505">
        <f>penilaian!X486</f>
        <v>0</v>
      </c>
      <c r="Z491" s="505">
        <f>penilaian!Y486</f>
        <v>0</v>
      </c>
      <c r="AA491" s="505">
        <f>penilaian!Z486</f>
        <v>0</v>
      </c>
      <c r="AB491" s="505">
        <f>penilaian!AA486</f>
        <v>0</v>
      </c>
      <c r="AC491" s="519">
        <f>penilaian!AB486</f>
        <v>0</v>
      </c>
      <c r="AD491" s="505">
        <f>penilaian!AC486</f>
        <v>0</v>
      </c>
      <c r="AE491" s="505">
        <f>penilaian!AD486</f>
        <v>0</v>
      </c>
      <c r="AF491" s="505">
        <f>penilaian!AE486</f>
        <v>0</v>
      </c>
      <c r="AG491" s="519">
        <f>penilaian!AF486</f>
        <v>0</v>
      </c>
      <c r="AH491" s="519">
        <f>penilaian!AG486</f>
        <v>0</v>
      </c>
      <c r="AI491" s="517">
        <f>penilaian!AH486</f>
        <v>170000</v>
      </c>
      <c r="AJ491" s="520">
        <f>penilaian!AI486</f>
        <v>88740000</v>
      </c>
      <c r="AK491" s="517">
        <f>penilaian!AJ486</f>
        <v>0</v>
      </c>
      <c r="AL491" s="517">
        <f>penilaian!AK486</f>
        <v>0</v>
      </c>
      <c r="AM491" s="517">
        <f>penilaian!AL486</f>
        <v>0</v>
      </c>
      <c r="AN491" s="517">
        <f>penilaian!AM486</f>
        <v>0</v>
      </c>
      <c r="AO491" s="517">
        <f>penilaian!AN486</f>
        <v>0</v>
      </c>
      <c r="AP491" s="517">
        <f>penilaian!AO486</f>
        <v>0</v>
      </c>
      <c r="AQ491" s="521">
        <f>penilaian!AP486</f>
        <v>88740000</v>
      </c>
      <c r="AR491" s="517">
        <f>penilaian!AQ486</f>
        <v>0</v>
      </c>
      <c r="AS491" s="517">
        <f>penilaian!AR486</f>
        <v>0</v>
      </c>
      <c r="AT491" s="517">
        <f>penilaian!AS486</f>
        <v>0</v>
      </c>
      <c r="AU491" s="517">
        <f>penilaian!AT486</f>
        <v>4437000</v>
      </c>
      <c r="AV491" s="517">
        <f>penilaian!AU486</f>
        <v>443700</v>
      </c>
      <c r="AW491" s="521">
        <f>penilaian!AV486</f>
        <v>4880700</v>
      </c>
      <c r="AX491" s="521">
        <f>penilaian!AW486</f>
        <v>93621000</v>
      </c>
    </row>
    <row r="492" spans="1:50" ht="15.75">
      <c r="B492" s="157">
        <f>penilaian!A487</f>
        <v>0</v>
      </c>
      <c r="C492" s="172" t="str">
        <f>penilaian!B487</f>
        <v>b.</v>
      </c>
      <c r="D492" s="492" t="str">
        <f>penilaian!C487</f>
        <v>Sumedang, 03-04-1941</v>
      </c>
      <c r="E492" s="172">
        <f>penilaian!D487</f>
        <v>0</v>
      </c>
      <c r="F492" s="171">
        <f>penilaian!E487</f>
        <v>0</v>
      </c>
      <c r="G492" s="205">
        <f>penilaian!F487</f>
        <v>0</v>
      </c>
      <c r="H492" s="61" t="str">
        <f>penilaian!G487</f>
        <v>b.</v>
      </c>
      <c r="I492" s="61" t="str">
        <f>penilaian!H487</f>
        <v>Babakan</v>
      </c>
      <c r="J492" s="202">
        <f>penilaian!I487</f>
        <v>0</v>
      </c>
      <c r="K492" s="157">
        <f>penilaian!J487</f>
        <v>0</v>
      </c>
      <c r="L492" s="182">
        <f>penilaian!K487</f>
        <v>0</v>
      </c>
      <c r="M492" s="186">
        <f>penilaian!L487</f>
        <v>0</v>
      </c>
      <c r="N492" s="187">
        <f>penilaian!M487</f>
        <v>0</v>
      </c>
      <c r="O492" s="61" t="str">
        <f>penilaian!N487</f>
        <v>b.</v>
      </c>
      <c r="P492" s="183">
        <f>penilaian!O487</f>
        <v>0</v>
      </c>
      <c r="Q492" s="516">
        <f>penilaian!P487</f>
        <v>0</v>
      </c>
      <c r="R492" s="516">
        <f>penilaian!Q487</f>
        <v>0</v>
      </c>
      <c r="S492" s="505" t="str">
        <f>penilaian!R487</f>
        <v>b.</v>
      </c>
      <c r="T492" s="505" t="str">
        <f>penilaian!S487</f>
        <v>Musiman</v>
      </c>
      <c r="U492" s="505">
        <f>penilaian!T487</f>
        <v>1</v>
      </c>
      <c r="V492" s="503">
        <f>penilaian!U487</f>
        <v>1</v>
      </c>
      <c r="W492" s="505" t="str">
        <f>penilaian!V487</f>
        <v>Padi</v>
      </c>
      <c r="X492" s="505">
        <f>penilaian!W487</f>
        <v>0</v>
      </c>
      <c r="Y492" s="505">
        <f>penilaian!X487</f>
        <v>0</v>
      </c>
      <c r="Z492" s="505">
        <f>penilaian!Y487</f>
        <v>0</v>
      </c>
      <c r="AA492" s="505" t="str">
        <f>penilaian!Z487</f>
        <v>522m²</v>
      </c>
      <c r="AB492" s="505">
        <f>penilaian!AA487</f>
        <v>0</v>
      </c>
      <c r="AC492" s="519">
        <f>penilaian!AB487</f>
        <v>0</v>
      </c>
      <c r="AD492" s="505">
        <f>penilaian!AC487</f>
        <v>0</v>
      </c>
      <c r="AE492" s="505">
        <f>penilaian!AD487</f>
        <v>0</v>
      </c>
      <c r="AF492" s="505">
        <f>penilaian!AE487</f>
        <v>0</v>
      </c>
      <c r="AG492" s="519">
        <f>penilaian!AF487</f>
        <v>0</v>
      </c>
      <c r="AH492" s="519">
        <f>penilaian!AG487</f>
        <v>0</v>
      </c>
      <c r="AI492" s="517">
        <f>penilaian!AH487</f>
        <v>0</v>
      </c>
      <c r="AJ492" s="520">
        <f>penilaian!AI487</f>
        <v>0</v>
      </c>
      <c r="AK492" s="517">
        <f>penilaian!AJ487</f>
        <v>0</v>
      </c>
      <c r="AL492" s="517">
        <f>penilaian!AK487</f>
        <v>0</v>
      </c>
      <c r="AM492" s="517">
        <f>penilaian!AL487</f>
        <v>0</v>
      </c>
      <c r="AN492" s="517">
        <f>penilaian!AM487</f>
        <v>0</v>
      </c>
      <c r="AO492" s="517">
        <f>penilaian!AN487</f>
        <v>0</v>
      </c>
      <c r="AP492" s="517">
        <f>penilaian!AO487</f>
        <v>0</v>
      </c>
      <c r="AQ492" s="521">
        <f>penilaian!AP487</f>
        <v>0</v>
      </c>
      <c r="AR492" s="517">
        <f>penilaian!AQ487</f>
        <v>0</v>
      </c>
      <c r="AS492" s="517">
        <f>penilaian!AR487</f>
        <v>0</v>
      </c>
      <c r="AT492" s="517">
        <f>penilaian!AS487</f>
        <v>0</v>
      </c>
      <c r="AU492" s="517">
        <f>penilaian!AT487</f>
        <v>0</v>
      </c>
      <c r="AV492" s="517">
        <f>penilaian!AU487</f>
        <v>0</v>
      </c>
      <c r="AW492" s="521">
        <f>penilaian!AV487</f>
        <v>0</v>
      </c>
      <c r="AX492" s="521">
        <f>penilaian!AW487</f>
        <v>0</v>
      </c>
    </row>
    <row r="493" spans="1:50" ht="15.75">
      <c r="B493" s="157">
        <f>penilaian!A488</f>
        <v>0</v>
      </c>
      <c r="C493" s="172" t="str">
        <f>penilaian!B488</f>
        <v>c.</v>
      </c>
      <c r="D493" s="492" t="str">
        <f>penilaian!C488</f>
        <v>Petani/Pekebun</v>
      </c>
      <c r="E493" s="172">
        <f>penilaian!D488</f>
        <v>0</v>
      </c>
      <c r="F493" s="171">
        <f>penilaian!E488</f>
        <v>0</v>
      </c>
      <c r="G493" s="205">
        <f>penilaian!F488</f>
        <v>0</v>
      </c>
      <c r="H493" s="61" t="str">
        <f>penilaian!G488</f>
        <v>c.</v>
      </c>
      <c r="I493" s="61" t="str">
        <f>penilaian!H488</f>
        <v>Kertajati</v>
      </c>
      <c r="J493" s="202">
        <f>penilaian!I488</f>
        <v>0</v>
      </c>
      <c r="K493" s="157">
        <f>penilaian!J488</f>
        <v>0</v>
      </c>
      <c r="L493" s="182">
        <f>penilaian!K488</f>
        <v>0</v>
      </c>
      <c r="M493" s="186">
        <f>penilaian!L488</f>
        <v>0</v>
      </c>
      <c r="N493" s="187">
        <f>penilaian!M488</f>
        <v>0</v>
      </c>
      <c r="O493" s="61" t="str">
        <f>penilaian!N488</f>
        <v>c.</v>
      </c>
      <c r="P493" s="183">
        <f>penilaian!O488</f>
        <v>0</v>
      </c>
      <c r="Q493" s="516">
        <f>penilaian!P488</f>
        <v>0</v>
      </c>
      <c r="R493" s="516">
        <f>penilaian!Q488</f>
        <v>0</v>
      </c>
      <c r="S493" s="505">
        <f>penilaian!R488</f>
        <v>0</v>
      </c>
      <c r="T493" s="505">
        <f>penilaian!S488</f>
        <v>0</v>
      </c>
      <c r="U493" s="505">
        <f>penilaian!T488</f>
        <v>0</v>
      </c>
      <c r="V493" s="503">
        <f>penilaian!U488</f>
        <v>0</v>
      </c>
      <c r="W493" s="505">
        <f>penilaian!V488</f>
        <v>0</v>
      </c>
      <c r="X493" s="505">
        <f>penilaian!W488</f>
        <v>0</v>
      </c>
      <c r="Y493" s="505">
        <f>penilaian!X488</f>
        <v>0</v>
      </c>
      <c r="Z493" s="505">
        <f>penilaian!Y488</f>
        <v>0</v>
      </c>
      <c r="AA493" s="505">
        <f>penilaian!Z488</f>
        <v>0</v>
      </c>
      <c r="AB493" s="505">
        <f>penilaian!AA488</f>
        <v>0</v>
      </c>
      <c r="AC493" s="519">
        <f>penilaian!AB488</f>
        <v>0</v>
      </c>
      <c r="AD493" s="505">
        <f>penilaian!AC488</f>
        <v>0</v>
      </c>
      <c r="AE493" s="505">
        <f>penilaian!AD488</f>
        <v>0</v>
      </c>
      <c r="AF493" s="505">
        <f>penilaian!AE488</f>
        <v>0</v>
      </c>
      <c r="AG493" s="519">
        <f>penilaian!AF488</f>
        <v>0</v>
      </c>
      <c r="AH493" s="519">
        <f>penilaian!AG488</f>
        <v>0</v>
      </c>
      <c r="AI493" s="517">
        <f>penilaian!AH488</f>
        <v>0</v>
      </c>
      <c r="AJ493" s="520">
        <f>penilaian!AI488</f>
        <v>0</v>
      </c>
      <c r="AK493" s="517">
        <f>penilaian!AJ488</f>
        <v>0</v>
      </c>
      <c r="AL493" s="517">
        <f>penilaian!AK488</f>
        <v>0</v>
      </c>
      <c r="AM493" s="517">
        <f>penilaian!AL488</f>
        <v>0</v>
      </c>
      <c r="AN493" s="517">
        <f>penilaian!AM488</f>
        <v>0</v>
      </c>
      <c r="AO493" s="517">
        <f>penilaian!AN488</f>
        <v>0</v>
      </c>
      <c r="AP493" s="517">
        <f>penilaian!AO488</f>
        <v>0</v>
      </c>
      <c r="AQ493" s="521">
        <f>penilaian!AP488</f>
        <v>0</v>
      </c>
      <c r="AR493" s="517">
        <f>penilaian!AQ488</f>
        <v>0</v>
      </c>
      <c r="AS493" s="517">
        <f>penilaian!AR488</f>
        <v>0</v>
      </c>
      <c r="AT493" s="517">
        <f>penilaian!AS488</f>
        <v>0</v>
      </c>
      <c r="AU493" s="517">
        <f>penilaian!AT488</f>
        <v>0</v>
      </c>
      <c r="AV493" s="517">
        <f>penilaian!AU488</f>
        <v>0</v>
      </c>
      <c r="AW493" s="521">
        <f>penilaian!AV488</f>
        <v>0</v>
      </c>
      <c r="AX493" s="521">
        <f>penilaian!AW488</f>
        <v>0</v>
      </c>
    </row>
    <row r="494" spans="1:50" ht="47.25">
      <c r="B494" s="157">
        <f>penilaian!A489</f>
        <v>0</v>
      </c>
      <c r="C494" s="172" t="str">
        <f>penilaian!B489</f>
        <v>d.</v>
      </c>
      <c r="D494" s="492" t="str">
        <f>penilaian!C489</f>
        <v>Dusun Cadasngampar RT.1 RW.2 Desa Sukakersa Kec. Jatigede Kab. Sumedang</v>
      </c>
      <c r="E494" s="172">
        <f>penilaian!D489</f>
        <v>0</v>
      </c>
      <c r="F494" s="171">
        <f>penilaian!E489</f>
        <v>0</v>
      </c>
      <c r="G494" s="205">
        <f>penilaian!F489</f>
        <v>0</v>
      </c>
      <c r="H494" s="61">
        <f>penilaian!G489</f>
        <v>0</v>
      </c>
      <c r="I494" s="61">
        <f>penilaian!H489</f>
        <v>0</v>
      </c>
      <c r="J494" s="202">
        <f>penilaian!I489</f>
        <v>0</v>
      </c>
      <c r="K494" s="157">
        <f>penilaian!J489</f>
        <v>0</v>
      </c>
      <c r="L494" s="182">
        <f>penilaian!K489</f>
        <v>0</v>
      </c>
      <c r="M494" s="186">
        <f>penilaian!L489</f>
        <v>0</v>
      </c>
      <c r="N494" s="187">
        <f>penilaian!M489</f>
        <v>0</v>
      </c>
      <c r="O494" s="61" t="str">
        <f>penilaian!N489</f>
        <v>d.</v>
      </c>
      <c r="P494" s="183">
        <f>penilaian!O489</f>
        <v>0</v>
      </c>
      <c r="Q494" s="516">
        <f>penilaian!P489</f>
        <v>0</v>
      </c>
      <c r="R494" s="516">
        <f>penilaian!Q489</f>
        <v>0</v>
      </c>
      <c r="S494" s="505">
        <f>penilaian!R489</f>
        <v>0</v>
      </c>
      <c r="T494" s="505">
        <f>penilaian!S489</f>
        <v>0</v>
      </c>
      <c r="U494" s="505">
        <f>penilaian!T489</f>
        <v>0</v>
      </c>
      <c r="V494" s="503">
        <f>penilaian!U489</f>
        <v>0</v>
      </c>
      <c r="W494" s="505">
        <f>penilaian!V489</f>
        <v>0</v>
      </c>
      <c r="X494" s="505">
        <f>penilaian!W489</f>
        <v>0</v>
      </c>
      <c r="Y494" s="505">
        <f>penilaian!X489</f>
        <v>0</v>
      </c>
      <c r="Z494" s="505">
        <f>penilaian!Y489</f>
        <v>0</v>
      </c>
      <c r="AA494" s="505">
        <f>penilaian!Z489</f>
        <v>0</v>
      </c>
      <c r="AB494" s="505">
        <f>penilaian!AA489</f>
        <v>0</v>
      </c>
      <c r="AC494" s="519">
        <f>penilaian!AB489</f>
        <v>0</v>
      </c>
      <c r="AD494" s="505">
        <f>penilaian!AC489</f>
        <v>0</v>
      </c>
      <c r="AE494" s="505">
        <f>penilaian!AD489</f>
        <v>0</v>
      </c>
      <c r="AF494" s="505">
        <f>penilaian!AE489</f>
        <v>0</v>
      </c>
      <c r="AG494" s="519">
        <f>penilaian!AF489</f>
        <v>0</v>
      </c>
      <c r="AH494" s="519">
        <f>penilaian!AG489</f>
        <v>0</v>
      </c>
      <c r="AI494" s="517">
        <f>penilaian!AH489</f>
        <v>0</v>
      </c>
      <c r="AJ494" s="520">
        <f>penilaian!AI489</f>
        <v>0</v>
      </c>
      <c r="AK494" s="517">
        <f>penilaian!AJ489</f>
        <v>0</v>
      </c>
      <c r="AL494" s="517">
        <f>penilaian!AK489</f>
        <v>0</v>
      </c>
      <c r="AM494" s="517">
        <f>penilaian!AL489</f>
        <v>0</v>
      </c>
      <c r="AN494" s="517">
        <f>penilaian!AM489</f>
        <v>0</v>
      </c>
      <c r="AO494" s="517">
        <f>penilaian!AN489</f>
        <v>0</v>
      </c>
      <c r="AP494" s="517">
        <f>penilaian!AO489</f>
        <v>0</v>
      </c>
      <c r="AQ494" s="521">
        <f>penilaian!AP489</f>
        <v>0</v>
      </c>
      <c r="AR494" s="517">
        <f>penilaian!AQ489</f>
        <v>0</v>
      </c>
      <c r="AS494" s="517">
        <f>penilaian!AR489</f>
        <v>0</v>
      </c>
      <c r="AT494" s="517">
        <f>penilaian!AS489</f>
        <v>0</v>
      </c>
      <c r="AU494" s="517">
        <f>penilaian!AT489</f>
        <v>0</v>
      </c>
      <c r="AV494" s="517">
        <f>penilaian!AU489</f>
        <v>0</v>
      </c>
      <c r="AW494" s="521">
        <f>penilaian!AV489</f>
        <v>0</v>
      </c>
      <c r="AX494" s="521">
        <f>penilaian!AW489</f>
        <v>0</v>
      </c>
    </row>
    <row r="495" spans="1:50" ht="15.75">
      <c r="B495" s="157">
        <f>penilaian!A490</f>
        <v>0</v>
      </c>
      <c r="C495" s="172" t="str">
        <f>penilaian!B490</f>
        <v>e.</v>
      </c>
      <c r="D495" s="492" t="str">
        <f>penilaian!C490</f>
        <v>3211260304410003</v>
      </c>
      <c r="E495" s="172">
        <f>penilaian!D490</f>
        <v>0</v>
      </c>
      <c r="F495" s="171">
        <f>penilaian!E490</f>
        <v>0</v>
      </c>
      <c r="G495" s="205">
        <f>penilaian!F490</f>
        <v>0</v>
      </c>
      <c r="H495" s="61">
        <f>penilaian!G490</f>
        <v>0</v>
      </c>
      <c r="I495" s="61">
        <f>penilaian!H490</f>
        <v>0</v>
      </c>
      <c r="J495" s="202">
        <f>penilaian!I490</f>
        <v>0</v>
      </c>
      <c r="K495" s="157">
        <f>penilaian!J490</f>
        <v>0</v>
      </c>
      <c r="L495" s="182">
        <f>penilaian!K490</f>
        <v>0</v>
      </c>
      <c r="M495" s="186">
        <f>penilaian!L490</f>
        <v>0</v>
      </c>
      <c r="N495" s="187">
        <f>penilaian!M490</f>
        <v>0</v>
      </c>
      <c r="O495" s="61" t="str">
        <f>penilaian!N490</f>
        <v>e.</v>
      </c>
      <c r="P495" s="183">
        <f>penilaian!O490</f>
        <v>0</v>
      </c>
      <c r="Q495" s="516">
        <f>penilaian!P490</f>
        <v>0</v>
      </c>
      <c r="R495" s="516">
        <f>penilaian!Q490</f>
        <v>0</v>
      </c>
      <c r="S495" s="505">
        <f>penilaian!R490</f>
        <v>0</v>
      </c>
      <c r="T495" s="505">
        <f>penilaian!S490</f>
        <v>0</v>
      </c>
      <c r="U495" s="505">
        <f>penilaian!T490</f>
        <v>0</v>
      </c>
      <c r="V495" s="503">
        <f>penilaian!U490</f>
        <v>0</v>
      </c>
      <c r="W495" s="505">
        <f>penilaian!V490</f>
        <v>0</v>
      </c>
      <c r="X495" s="505">
        <f>penilaian!W490</f>
        <v>0</v>
      </c>
      <c r="Y495" s="505">
        <f>penilaian!X490</f>
        <v>0</v>
      </c>
      <c r="Z495" s="505">
        <f>penilaian!Y490</f>
        <v>0</v>
      </c>
      <c r="AA495" s="505">
        <f>penilaian!Z490</f>
        <v>0</v>
      </c>
      <c r="AB495" s="505">
        <f>penilaian!AA490</f>
        <v>0</v>
      </c>
      <c r="AC495" s="519">
        <f>penilaian!AB490</f>
        <v>0</v>
      </c>
      <c r="AD495" s="505">
        <f>penilaian!AC490</f>
        <v>0</v>
      </c>
      <c r="AE495" s="505">
        <f>penilaian!AD490</f>
        <v>0</v>
      </c>
      <c r="AF495" s="505">
        <f>penilaian!AE490</f>
        <v>0</v>
      </c>
      <c r="AG495" s="519">
        <f>penilaian!AF490</f>
        <v>0</v>
      </c>
      <c r="AH495" s="519">
        <f>penilaian!AG490</f>
        <v>0</v>
      </c>
      <c r="AI495" s="517">
        <f>penilaian!AH490</f>
        <v>0</v>
      </c>
      <c r="AJ495" s="520">
        <f>penilaian!AI490</f>
        <v>0</v>
      </c>
      <c r="AK495" s="517">
        <f>penilaian!AJ490</f>
        <v>0</v>
      </c>
      <c r="AL495" s="517">
        <f>penilaian!AK490</f>
        <v>0</v>
      </c>
      <c r="AM495" s="517">
        <f>penilaian!AL490</f>
        <v>0</v>
      </c>
      <c r="AN495" s="517">
        <f>penilaian!AM490</f>
        <v>0</v>
      </c>
      <c r="AO495" s="517">
        <f>penilaian!AN490</f>
        <v>0</v>
      </c>
      <c r="AP495" s="517">
        <f>penilaian!AO490</f>
        <v>0</v>
      </c>
      <c r="AQ495" s="521">
        <f>penilaian!AP490</f>
        <v>0</v>
      </c>
      <c r="AR495" s="517">
        <f>penilaian!AQ490</f>
        <v>0</v>
      </c>
      <c r="AS495" s="517">
        <f>penilaian!AR490</f>
        <v>0</v>
      </c>
      <c r="AT495" s="517">
        <f>penilaian!AS490</f>
        <v>0</v>
      </c>
      <c r="AU495" s="517">
        <f>penilaian!AT490</f>
        <v>0</v>
      </c>
      <c r="AV495" s="517">
        <f>penilaian!AU490</f>
        <v>0</v>
      </c>
      <c r="AW495" s="521">
        <f>penilaian!AV490</f>
        <v>0</v>
      </c>
      <c r="AX495" s="521">
        <f>penilaian!AW490</f>
        <v>0</v>
      </c>
    </row>
    <row r="496" spans="1:50" ht="15.75">
      <c r="B496" s="157">
        <f>penilaian!A491</f>
        <v>32</v>
      </c>
      <c r="C496" s="172" t="str">
        <f>penilaian!B491</f>
        <v>a.</v>
      </c>
      <c r="D496" s="492" t="str">
        <f>penilaian!C491</f>
        <v>TATI</v>
      </c>
      <c r="E496" s="172" t="str">
        <f>penilaian!D491</f>
        <v>a.</v>
      </c>
      <c r="F496" s="171" t="str">
        <f>penilaian!E491</f>
        <v>ADI SUBEKTI</v>
      </c>
      <c r="G496" s="205" t="str">
        <f>penilaian!F491</f>
        <v>00032</v>
      </c>
      <c r="H496" s="61" t="str">
        <f>penilaian!G491</f>
        <v>a.</v>
      </c>
      <c r="I496" s="61">
        <f>penilaian!H491</f>
        <v>0</v>
      </c>
      <c r="J496" s="202">
        <f>penilaian!I491</f>
        <v>77</v>
      </c>
      <c r="K496" s="157">
        <f>penilaian!J491</f>
        <v>0</v>
      </c>
      <c r="L496" s="182">
        <f>penilaian!K491</f>
        <v>0</v>
      </c>
      <c r="M496" s="186">
        <f>penilaian!L491</f>
        <v>0</v>
      </c>
      <c r="N496" s="187">
        <f>penilaian!M491</f>
        <v>0</v>
      </c>
      <c r="O496" s="61" t="str">
        <f>penilaian!N491</f>
        <v>a.</v>
      </c>
      <c r="P496" s="183">
        <f>penilaian!O491</f>
        <v>0</v>
      </c>
      <c r="Q496" s="516">
        <f>penilaian!P491</f>
        <v>0</v>
      </c>
      <c r="R496" s="516">
        <f>penilaian!Q491</f>
        <v>0</v>
      </c>
      <c r="S496" s="505" t="str">
        <f>penilaian!R491</f>
        <v>a.</v>
      </c>
      <c r="T496" s="505" t="str">
        <f>penilaian!S491</f>
        <v>Tahunan</v>
      </c>
      <c r="U496" s="505">
        <f>penilaian!T491</f>
        <v>0</v>
      </c>
      <c r="V496" s="503">
        <f>penilaian!U491</f>
        <v>0</v>
      </c>
      <c r="W496" s="505">
        <f>penilaian!V491</f>
        <v>0</v>
      </c>
      <c r="X496" s="505">
        <f>penilaian!W491</f>
        <v>0</v>
      </c>
      <c r="Y496" s="505">
        <f>penilaian!X491</f>
        <v>0</v>
      </c>
      <c r="Z496" s="505">
        <f>penilaian!Y491</f>
        <v>0</v>
      </c>
      <c r="AA496" s="505">
        <f>penilaian!Z491</f>
        <v>0</v>
      </c>
      <c r="AB496" s="505">
        <f>penilaian!AA491</f>
        <v>0</v>
      </c>
      <c r="AC496" s="519">
        <f>penilaian!AB491</f>
        <v>0</v>
      </c>
      <c r="AD496" s="505">
        <f>penilaian!AC491</f>
        <v>0</v>
      </c>
      <c r="AE496" s="505">
        <f>penilaian!AD491</f>
        <v>0</v>
      </c>
      <c r="AF496" s="505">
        <f>penilaian!AE491</f>
        <v>0</v>
      </c>
      <c r="AG496" s="519">
        <f>penilaian!AF491</f>
        <v>0</v>
      </c>
      <c r="AH496" s="519">
        <f>penilaian!AG491</f>
        <v>0</v>
      </c>
      <c r="AI496" s="517">
        <f>penilaian!AH491</f>
        <v>170000</v>
      </c>
      <c r="AJ496" s="520">
        <f>penilaian!AI491</f>
        <v>13090000</v>
      </c>
      <c r="AK496" s="517">
        <f>penilaian!AJ491</f>
        <v>0</v>
      </c>
      <c r="AL496" s="517">
        <f>penilaian!AK491</f>
        <v>0</v>
      </c>
      <c r="AM496" s="517">
        <f>penilaian!AL491</f>
        <v>0</v>
      </c>
      <c r="AN496" s="517">
        <f>penilaian!AM491</f>
        <v>0</v>
      </c>
      <c r="AO496" s="517">
        <f>penilaian!AN491</f>
        <v>0</v>
      </c>
      <c r="AP496" s="517">
        <f>penilaian!AO491</f>
        <v>0</v>
      </c>
      <c r="AQ496" s="521">
        <f>penilaian!AP491</f>
        <v>13090000</v>
      </c>
      <c r="AR496" s="517">
        <f>penilaian!AQ491</f>
        <v>0</v>
      </c>
      <c r="AS496" s="517">
        <f>penilaian!AR491</f>
        <v>0</v>
      </c>
      <c r="AT496" s="517">
        <f>penilaian!AS491</f>
        <v>0</v>
      </c>
      <c r="AU496" s="517">
        <f>penilaian!AT491</f>
        <v>654500</v>
      </c>
      <c r="AV496" s="517">
        <f>penilaian!AU491</f>
        <v>65450</v>
      </c>
      <c r="AW496" s="521">
        <f>penilaian!AV491</f>
        <v>719950</v>
      </c>
      <c r="AX496" s="521">
        <f>penilaian!AW491</f>
        <v>13810000</v>
      </c>
    </row>
    <row r="497" spans="2:50" ht="15.75">
      <c r="B497" s="157">
        <f>penilaian!A492</f>
        <v>0</v>
      </c>
      <c r="C497" s="172" t="str">
        <f>penilaian!B492</f>
        <v>b.</v>
      </c>
      <c r="D497" s="492">
        <f>penilaian!C492</f>
        <v>0</v>
      </c>
      <c r="E497" s="172" t="str">
        <f>penilaian!D492</f>
        <v>b.</v>
      </c>
      <c r="F497" s="171" t="str">
        <f>penilaian!E492</f>
        <v>Mojokerto, 19-12-1951</v>
      </c>
      <c r="G497" s="205">
        <f>penilaian!F492</f>
        <v>0</v>
      </c>
      <c r="H497" s="61" t="str">
        <f>penilaian!G492</f>
        <v>b.</v>
      </c>
      <c r="I497" s="61" t="str">
        <f>penilaian!H492</f>
        <v>Babakan</v>
      </c>
      <c r="J497" s="202">
        <f>penilaian!I492</f>
        <v>0</v>
      </c>
      <c r="K497" s="157">
        <f>penilaian!J492</f>
        <v>0</v>
      </c>
      <c r="L497" s="182">
        <f>penilaian!K492</f>
        <v>0</v>
      </c>
      <c r="M497" s="186">
        <f>penilaian!L492</f>
        <v>0</v>
      </c>
      <c r="N497" s="187">
        <f>penilaian!M492</f>
        <v>0</v>
      </c>
      <c r="O497" s="61" t="str">
        <f>penilaian!N492</f>
        <v>b.</v>
      </c>
      <c r="P497" s="183">
        <f>penilaian!O492</f>
        <v>0</v>
      </c>
      <c r="Q497" s="516">
        <f>penilaian!P492</f>
        <v>0</v>
      </c>
      <c r="R497" s="516">
        <f>penilaian!Q492</f>
        <v>0</v>
      </c>
      <c r="S497" s="505">
        <f>penilaian!R492</f>
        <v>0</v>
      </c>
      <c r="T497" s="505">
        <f>penilaian!S492</f>
        <v>0</v>
      </c>
      <c r="U497" s="505">
        <f>penilaian!T492</f>
        <v>0</v>
      </c>
      <c r="V497" s="503">
        <f>penilaian!U492</f>
        <v>0</v>
      </c>
      <c r="W497" s="505">
        <f>penilaian!V492</f>
        <v>0</v>
      </c>
      <c r="X497" s="505">
        <f>penilaian!W492</f>
        <v>0</v>
      </c>
      <c r="Y497" s="505">
        <f>penilaian!X492</f>
        <v>0</v>
      </c>
      <c r="Z497" s="505">
        <f>penilaian!Y492</f>
        <v>0</v>
      </c>
      <c r="AA497" s="505">
        <f>penilaian!Z492</f>
        <v>0</v>
      </c>
      <c r="AB497" s="505">
        <f>penilaian!AA492</f>
        <v>0</v>
      </c>
      <c r="AC497" s="519">
        <f>penilaian!AB492</f>
        <v>0</v>
      </c>
      <c r="AD497" s="505">
        <f>penilaian!AC492</f>
        <v>0</v>
      </c>
      <c r="AE497" s="505">
        <f>penilaian!AD492</f>
        <v>0</v>
      </c>
      <c r="AF497" s="505">
        <f>penilaian!AE492</f>
        <v>0</v>
      </c>
      <c r="AG497" s="519">
        <f>penilaian!AF492</f>
        <v>0</v>
      </c>
      <c r="AH497" s="519">
        <f>penilaian!AG492</f>
        <v>0</v>
      </c>
      <c r="AI497" s="517">
        <f>penilaian!AH492</f>
        <v>0</v>
      </c>
      <c r="AJ497" s="520">
        <f>penilaian!AI492</f>
        <v>0</v>
      </c>
      <c r="AK497" s="517">
        <f>penilaian!AJ492</f>
        <v>0</v>
      </c>
      <c r="AL497" s="517">
        <f>penilaian!AK492</f>
        <v>0</v>
      </c>
      <c r="AM497" s="517">
        <f>penilaian!AL492</f>
        <v>0</v>
      </c>
      <c r="AN497" s="517">
        <f>penilaian!AM492</f>
        <v>0</v>
      </c>
      <c r="AO497" s="517">
        <f>penilaian!AN492</f>
        <v>0</v>
      </c>
      <c r="AP497" s="517">
        <f>penilaian!AO492</f>
        <v>0</v>
      </c>
      <c r="AQ497" s="521">
        <f>penilaian!AP492</f>
        <v>0</v>
      </c>
      <c r="AR497" s="517">
        <f>penilaian!AQ492</f>
        <v>0</v>
      </c>
      <c r="AS497" s="517">
        <f>penilaian!AR492</f>
        <v>0</v>
      </c>
      <c r="AT497" s="517">
        <f>penilaian!AS492</f>
        <v>0</v>
      </c>
      <c r="AU497" s="517">
        <f>penilaian!AT492</f>
        <v>0</v>
      </c>
      <c r="AV497" s="517">
        <f>penilaian!AU492</f>
        <v>0</v>
      </c>
      <c r="AW497" s="521">
        <f>penilaian!AV492</f>
        <v>0</v>
      </c>
      <c r="AX497" s="521">
        <f>penilaian!AW492</f>
        <v>0</v>
      </c>
    </row>
    <row r="498" spans="2:50" ht="15.75">
      <c r="B498" s="157">
        <f>penilaian!A493</f>
        <v>0</v>
      </c>
      <c r="C498" s="172" t="str">
        <f>penilaian!B493</f>
        <v>c.</v>
      </c>
      <c r="D498" s="492">
        <f>penilaian!C493</f>
        <v>0</v>
      </c>
      <c r="E498" s="172" t="str">
        <f>penilaian!D493</f>
        <v>c.</v>
      </c>
      <c r="F498" s="171" t="str">
        <f>penilaian!E493</f>
        <v>Karyawan Swasta</v>
      </c>
      <c r="G498" s="205">
        <f>penilaian!F493</f>
        <v>0</v>
      </c>
      <c r="H498" s="61" t="str">
        <f>penilaian!G493</f>
        <v>c.</v>
      </c>
      <c r="I498" s="61" t="str">
        <f>penilaian!H493</f>
        <v>Kertajati</v>
      </c>
      <c r="J498" s="202">
        <f>penilaian!I493</f>
        <v>0</v>
      </c>
      <c r="K498" s="157">
        <f>penilaian!J493</f>
        <v>0</v>
      </c>
      <c r="L498" s="182">
        <f>penilaian!K493</f>
        <v>0</v>
      </c>
      <c r="M498" s="186">
        <f>penilaian!L493</f>
        <v>0</v>
      </c>
      <c r="N498" s="187">
        <f>penilaian!M493</f>
        <v>0</v>
      </c>
      <c r="O498" s="61" t="str">
        <f>penilaian!N493</f>
        <v>c.</v>
      </c>
      <c r="P498" s="183">
        <f>penilaian!O493</f>
        <v>0</v>
      </c>
      <c r="Q498" s="516">
        <f>penilaian!P493</f>
        <v>0</v>
      </c>
      <c r="R498" s="516">
        <f>penilaian!Q493</f>
        <v>0</v>
      </c>
      <c r="S498" s="505" t="str">
        <f>penilaian!R493</f>
        <v>b.</v>
      </c>
      <c r="T498" s="505" t="str">
        <f>penilaian!S493</f>
        <v>Musiman</v>
      </c>
      <c r="U498" s="505">
        <f>penilaian!T493</f>
        <v>0</v>
      </c>
      <c r="V498" s="503">
        <f>penilaian!U493</f>
        <v>0</v>
      </c>
      <c r="W498" s="505">
        <f>penilaian!V493</f>
        <v>0</v>
      </c>
      <c r="X498" s="505">
        <f>penilaian!W493</f>
        <v>0</v>
      </c>
      <c r="Y498" s="505">
        <f>penilaian!X493</f>
        <v>0</v>
      </c>
      <c r="Z498" s="505">
        <f>penilaian!Y493</f>
        <v>0</v>
      </c>
      <c r="AA498" s="505">
        <f>penilaian!Z493</f>
        <v>0</v>
      </c>
      <c r="AB498" s="505">
        <f>penilaian!AA493</f>
        <v>0</v>
      </c>
      <c r="AC498" s="519">
        <f>penilaian!AB493</f>
        <v>0</v>
      </c>
      <c r="AD498" s="505">
        <f>penilaian!AC493</f>
        <v>0</v>
      </c>
      <c r="AE498" s="505">
        <f>penilaian!AD493</f>
        <v>0</v>
      </c>
      <c r="AF498" s="505">
        <f>penilaian!AE493</f>
        <v>0</v>
      </c>
      <c r="AG498" s="519">
        <f>penilaian!AF493</f>
        <v>0</v>
      </c>
      <c r="AH498" s="519">
        <f>penilaian!AG493</f>
        <v>0</v>
      </c>
      <c r="AI498" s="517">
        <f>penilaian!AH493</f>
        <v>0</v>
      </c>
      <c r="AJ498" s="520">
        <f>penilaian!AI493</f>
        <v>0</v>
      </c>
      <c r="AK498" s="517">
        <f>penilaian!AJ493</f>
        <v>0</v>
      </c>
      <c r="AL498" s="517">
        <f>penilaian!AK493</f>
        <v>0</v>
      </c>
      <c r="AM498" s="517">
        <f>penilaian!AL493</f>
        <v>0</v>
      </c>
      <c r="AN498" s="517">
        <f>penilaian!AM493</f>
        <v>0</v>
      </c>
      <c r="AO498" s="517">
        <f>penilaian!AN493</f>
        <v>0</v>
      </c>
      <c r="AP498" s="517">
        <f>penilaian!AO493</f>
        <v>0</v>
      </c>
      <c r="AQ498" s="521">
        <f>penilaian!AP493</f>
        <v>0</v>
      </c>
      <c r="AR498" s="517">
        <f>penilaian!AQ493</f>
        <v>0</v>
      </c>
      <c r="AS498" s="517">
        <f>penilaian!AR493</f>
        <v>0</v>
      </c>
      <c r="AT498" s="517">
        <f>penilaian!AS493</f>
        <v>0</v>
      </c>
      <c r="AU498" s="517">
        <f>penilaian!AT493</f>
        <v>0</v>
      </c>
      <c r="AV498" s="517">
        <f>penilaian!AU493</f>
        <v>0</v>
      </c>
      <c r="AW498" s="521">
        <f>penilaian!AV493</f>
        <v>0</v>
      </c>
      <c r="AX498" s="521">
        <f>penilaian!AW493</f>
        <v>0</v>
      </c>
    </row>
    <row r="499" spans="2:50" ht="78.75">
      <c r="B499" s="157">
        <f>penilaian!A494</f>
        <v>0</v>
      </c>
      <c r="C499" s="172" t="str">
        <f>penilaian!B494</f>
        <v>d.</v>
      </c>
      <c r="D499" s="492">
        <f>penilaian!C494</f>
        <v>0</v>
      </c>
      <c r="E499" s="172" t="str">
        <f>penilaian!D494</f>
        <v>d.</v>
      </c>
      <c r="F499" s="171" t="str">
        <f>penilaian!E494</f>
        <v>Jl. Kayu Putih Utara 46 RT. 4 RW. 8 Kel. Pulo Gadung Kec. Pulo Gadung Kota Jakarta Timur</v>
      </c>
      <c r="G499" s="205">
        <f>penilaian!F494</f>
        <v>0</v>
      </c>
      <c r="H499" s="61">
        <f>penilaian!G494</f>
        <v>0</v>
      </c>
      <c r="I499" s="61">
        <f>penilaian!H494</f>
        <v>0</v>
      </c>
      <c r="J499" s="202">
        <f>penilaian!I494</f>
        <v>0</v>
      </c>
      <c r="K499" s="157">
        <f>penilaian!J494</f>
        <v>0</v>
      </c>
      <c r="L499" s="182">
        <f>penilaian!K494</f>
        <v>0</v>
      </c>
      <c r="M499" s="186">
        <f>penilaian!L494</f>
        <v>0</v>
      </c>
      <c r="N499" s="187">
        <f>penilaian!M494</f>
        <v>0</v>
      </c>
      <c r="O499" s="61">
        <f>penilaian!N494</f>
        <v>0</v>
      </c>
      <c r="P499" s="183">
        <f>penilaian!O494</f>
        <v>0</v>
      </c>
      <c r="Q499" s="516">
        <f>penilaian!P494</f>
        <v>0</v>
      </c>
      <c r="R499" s="516">
        <f>penilaian!Q494</f>
        <v>0</v>
      </c>
      <c r="S499" s="505">
        <f>penilaian!R494</f>
        <v>0</v>
      </c>
      <c r="T499" s="505">
        <f>penilaian!S494</f>
        <v>0</v>
      </c>
      <c r="U499" s="505">
        <f>penilaian!T494</f>
        <v>0</v>
      </c>
      <c r="V499" s="503">
        <f>penilaian!U494</f>
        <v>0</v>
      </c>
      <c r="W499" s="505">
        <f>penilaian!V494</f>
        <v>0</v>
      </c>
      <c r="X499" s="505">
        <f>penilaian!W494</f>
        <v>0</v>
      </c>
      <c r="Y499" s="505">
        <f>penilaian!X494</f>
        <v>0</v>
      </c>
      <c r="Z499" s="505">
        <f>penilaian!Y494</f>
        <v>0</v>
      </c>
      <c r="AA499" s="505">
        <f>penilaian!Z494</f>
        <v>0</v>
      </c>
      <c r="AB499" s="505">
        <f>penilaian!AA494</f>
        <v>0</v>
      </c>
      <c r="AC499" s="519">
        <f>penilaian!AB494</f>
        <v>0</v>
      </c>
      <c r="AD499" s="505">
        <f>penilaian!AC494</f>
        <v>0</v>
      </c>
      <c r="AE499" s="505">
        <f>penilaian!AD494</f>
        <v>0</v>
      </c>
      <c r="AF499" s="505">
        <f>penilaian!AE494</f>
        <v>0</v>
      </c>
      <c r="AG499" s="519">
        <f>penilaian!AF494</f>
        <v>0</v>
      </c>
      <c r="AH499" s="519">
        <f>penilaian!AG494</f>
        <v>0</v>
      </c>
      <c r="AI499" s="517">
        <f>penilaian!AH494</f>
        <v>0</v>
      </c>
      <c r="AJ499" s="520">
        <f>penilaian!AI494</f>
        <v>0</v>
      </c>
      <c r="AK499" s="517">
        <f>penilaian!AJ494</f>
        <v>0</v>
      </c>
      <c r="AL499" s="517">
        <f>penilaian!AK494</f>
        <v>0</v>
      </c>
      <c r="AM499" s="517">
        <f>penilaian!AL494</f>
        <v>0</v>
      </c>
      <c r="AN499" s="517">
        <f>penilaian!AM494</f>
        <v>0</v>
      </c>
      <c r="AO499" s="517">
        <f>penilaian!AN494</f>
        <v>0</v>
      </c>
      <c r="AP499" s="517">
        <f>penilaian!AO494</f>
        <v>0</v>
      </c>
      <c r="AQ499" s="521">
        <f>penilaian!AP494</f>
        <v>0</v>
      </c>
      <c r="AR499" s="517">
        <f>penilaian!AQ494</f>
        <v>0</v>
      </c>
      <c r="AS499" s="517">
        <f>penilaian!AR494</f>
        <v>0</v>
      </c>
      <c r="AT499" s="517">
        <f>penilaian!AS494</f>
        <v>0</v>
      </c>
      <c r="AU499" s="517">
        <f>penilaian!AT494</f>
        <v>0</v>
      </c>
      <c r="AV499" s="517">
        <f>penilaian!AU494</f>
        <v>0</v>
      </c>
      <c r="AW499" s="521">
        <f>penilaian!AV494</f>
        <v>0</v>
      </c>
      <c r="AX499" s="521">
        <f>penilaian!AW494</f>
        <v>0</v>
      </c>
    </row>
    <row r="500" spans="2:50" ht="15.75">
      <c r="B500" s="157">
        <f>penilaian!A495</f>
        <v>0</v>
      </c>
      <c r="C500" s="172" t="str">
        <f>penilaian!B495</f>
        <v>e.</v>
      </c>
      <c r="D500" s="492">
        <f>penilaian!C495</f>
        <v>0</v>
      </c>
      <c r="E500" s="172" t="str">
        <f>penilaian!D495</f>
        <v>e.</v>
      </c>
      <c r="F500" s="171" t="str">
        <f>penilaian!E495</f>
        <v>3175021912510001</v>
      </c>
      <c r="G500" s="205">
        <f>penilaian!F495</f>
        <v>0</v>
      </c>
      <c r="H500" s="61">
        <f>penilaian!G495</f>
        <v>0</v>
      </c>
      <c r="I500" s="61">
        <f>penilaian!H495</f>
        <v>0</v>
      </c>
      <c r="J500" s="202">
        <f>penilaian!I495</f>
        <v>0</v>
      </c>
      <c r="K500" s="157">
        <f>penilaian!J495</f>
        <v>0</v>
      </c>
      <c r="L500" s="182">
        <f>penilaian!K495</f>
        <v>0</v>
      </c>
      <c r="M500" s="186">
        <f>penilaian!L495</f>
        <v>0</v>
      </c>
      <c r="N500" s="187">
        <f>penilaian!M495</f>
        <v>0</v>
      </c>
      <c r="O500" s="61">
        <f>penilaian!N495</f>
        <v>0</v>
      </c>
      <c r="P500" s="183">
        <f>penilaian!O495</f>
        <v>0</v>
      </c>
      <c r="Q500" s="516">
        <f>penilaian!P495</f>
        <v>0</v>
      </c>
      <c r="R500" s="516">
        <f>penilaian!Q495</f>
        <v>0</v>
      </c>
      <c r="S500" s="505">
        <f>penilaian!R495</f>
        <v>0</v>
      </c>
      <c r="T500" s="505">
        <f>penilaian!S495</f>
        <v>0</v>
      </c>
      <c r="U500" s="505">
        <f>penilaian!T495</f>
        <v>0</v>
      </c>
      <c r="V500" s="503">
        <f>penilaian!U495</f>
        <v>0</v>
      </c>
      <c r="W500" s="505">
        <f>penilaian!V495</f>
        <v>0</v>
      </c>
      <c r="X500" s="505">
        <f>penilaian!W495</f>
        <v>0</v>
      </c>
      <c r="Y500" s="505">
        <f>penilaian!X495</f>
        <v>0</v>
      </c>
      <c r="Z500" s="505">
        <f>penilaian!Y495</f>
        <v>0</v>
      </c>
      <c r="AA500" s="505">
        <f>penilaian!Z495</f>
        <v>0</v>
      </c>
      <c r="AB500" s="505">
        <f>penilaian!AA495</f>
        <v>0</v>
      </c>
      <c r="AC500" s="519">
        <f>penilaian!AB495</f>
        <v>0</v>
      </c>
      <c r="AD500" s="505">
        <f>penilaian!AC495</f>
        <v>0</v>
      </c>
      <c r="AE500" s="505">
        <f>penilaian!AD495</f>
        <v>0</v>
      </c>
      <c r="AF500" s="505">
        <f>penilaian!AE495</f>
        <v>0</v>
      </c>
      <c r="AG500" s="519">
        <f>penilaian!AF495</f>
        <v>0</v>
      </c>
      <c r="AH500" s="519">
        <f>penilaian!AG495</f>
        <v>0</v>
      </c>
      <c r="AI500" s="517">
        <f>penilaian!AH495</f>
        <v>0</v>
      </c>
      <c r="AJ500" s="520">
        <f>penilaian!AI495</f>
        <v>0</v>
      </c>
      <c r="AK500" s="517">
        <f>penilaian!AJ495</f>
        <v>0</v>
      </c>
      <c r="AL500" s="517">
        <f>penilaian!AK495</f>
        <v>0</v>
      </c>
      <c r="AM500" s="517">
        <f>penilaian!AL495</f>
        <v>0</v>
      </c>
      <c r="AN500" s="517">
        <f>penilaian!AM495</f>
        <v>0</v>
      </c>
      <c r="AO500" s="517">
        <f>penilaian!AN495</f>
        <v>0</v>
      </c>
      <c r="AP500" s="517">
        <f>penilaian!AO495</f>
        <v>0</v>
      </c>
      <c r="AQ500" s="521">
        <f>penilaian!AP495</f>
        <v>0</v>
      </c>
      <c r="AR500" s="517">
        <f>penilaian!AQ495</f>
        <v>0</v>
      </c>
      <c r="AS500" s="517">
        <f>penilaian!AR495</f>
        <v>0</v>
      </c>
      <c r="AT500" s="517">
        <f>penilaian!AS495</f>
        <v>0</v>
      </c>
      <c r="AU500" s="517">
        <f>penilaian!AT495</f>
        <v>0</v>
      </c>
      <c r="AV500" s="517">
        <f>penilaian!AU495</f>
        <v>0</v>
      </c>
      <c r="AW500" s="521">
        <f>penilaian!AV495</f>
        <v>0</v>
      </c>
      <c r="AX500" s="521">
        <f>penilaian!AW495</f>
        <v>0</v>
      </c>
    </row>
    <row r="501" spans="2:50" ht="15.75">
      <c r="B501" s="157">
        <f>penilaian!A496</f>
        <v>33</v>
      </c>
      <c r="C501" s="172" t="str">
        <f>penilaian!B496</f>
        <v>a.</v>
      </c>
      <c r="D501" s="492" t="str">
        <f>penilaian!C496</f>
        <v>CARNANO</v>
      </c>
      <c r="E501" s="172" t="str">
        <f>penilaian!D496</f>
        <v>a.</v>
      </c>
      <c r="F501" s="171" t="str">
        <f>penilaian!E496</f>
        <v>ADI SUBEKTI</v>
      </c>
      <c r="G501" s="205" t="str">
        <f>penilaian!F496</f>
        <v>00033</v>
      </c>
      <c r="H501" s="61" t="str">
        <f>penilaian!G496</f>
        <v>a.</v>
      </c>
      <c r="I501" s="61">
        <f>penilaian!H496</f>
        <v>0</v>
      </c>
      <c r="J501" s="202">
        <f>penilaian!I496</f>
        <v>6453</v>
      </c>
      <c r="K501" s="157">
        <f>penilaian!J496</f>
        <v>0</v>
      </c>
      <c r="L501" s="182">
        <f>penilaian!K496</f>
        <v>0</v>
      </c>
      <c r="M501" s="186">
        <f>penilaian!L496</f>
        <v>0</v>
      </c>
      <c r="N501" s="187">
        <f>penilaian!M496</f>
        <v>0</v>
      </c>
      <c r="O501" s="61" t="str">
        <f>penilaian!N496</f>
        <v>a.</v>
      </c>
      <c r="P501" s="183">
        <f>penilaian!O496</f>
        <v>0</v>
      </c>
      <c r="Q501" s="516">
        <f>penilaian!P496</f>
        <v>0</v>
      </c>
      <c r="R501" s="516">
        <f>penilaian!Q496</f>
        <v>0</v>
      </c>
      <c r="S501" s="505" t="str">
        <f>penilaian!R496</f>
        <v>a.</v>
      </c>
      <c r="T501" s="505" t="str">
        <f>penilaian!S496</f>
        <v>Tahunan</v>
      </c>
      <c r="U501" s="505">
        <f>penilaian!T496</f>
        <v>0</v>
      </c>
      <c r="V501" s="503">
        <f>penilaian!U496</f>
        <v>0</v>
      </c>
      <c r="W501" s="505">
        <f>penilaian!V496</f>
        <v>0</v>
      </c>
      <c r="X501" s="505">
        <f>penilaian!W496</f>
        <v>0</v>
      </c>
      <c r="Y501" s="505">
        <f>penilaian!X496</f>
        <v>0</v>
      </c>
      <c r="Z501" s="505">
        <f>penilaian!Y496</f>
        <v>0</v>
      </c>
      <c r="AA501" s="505">
        <f>penilaian!Z496</f>
        <v>0</v>
      </c>
      <c r="AB501" s="505">
        <f>penilaian!AA496</f>
        <v>0</v>
      </c>
      <c r="AC501" s="519">
        <f>penilaian!AB496</f>
        <v>0</v>
      </c>
      <c r="AD501" s="505">
        <f>penilaian!AC496</f>
        <v>0</v>
      </c>
      <c r="AE501" s="505">
        <f>penilaian!AD496</f>
        <v>0</v>
      </c>
      <c r="AF501" s="505">
        <f>penilaian!AE496</f>
        <v>0</v>
      </c>
      <c r="AG501" s="519">
        <f>penilaian!AF496</f>
        <v>0</v>
      </c>
      <c r="AH501" s="519">
        <f>penilaian!AG496</f>
        <v>0</v>
      </c>
      <c r="AI501" s="517">
        <f>penilaian!AH496</f>
        <v>170000</v>
      </c>
      <c r="AJ501" s="520">
        <f>penilaian!AI496</f>
        <v>1097010000</v>
      </c>
      <c r="AK501" s="517">
        <f>penilaian!AJ496</f>
        <v>0</v>
      </c>
      <c r="AL501" s="517">
        <f>penilaian!AK496</f>
        <v>0</v>
      </c>
      <c r="AM501" s="517">
        <f>penilaian!AL496</f>
        <v>0</v>
      </c>
      <c r="AN501" s="517">
        <f>penilaian!AM496</f>
        <v>0</v>
      </c>
      <c r="AO501" s="517">
        <f>penilaian!AN496</f>
        <v>0</v>
      </c>
      <c r="AP501" s="517">
        <f>penilaian!AO496</f>
        <v>0</v>
      </c>
      <c r="AQ501" s="521">
        <f>penilaian!AP496</f>
        <v>1097010000</v>
      </c>
      <c r="AR501" s="517">
        <f>penilaian!AQ496</f>
        <v>0</v>
      </c>
      <c r="AS501" s="517">
        <f>penilaian!AR496</f>
        <v>0</v>
      </c>
      <c r="AT501" s="517">
        <f>penilaian!AS496</f>
        <v>0</v>
      </c>
      <c r="AU501" s="517">
        <f>penilaian!AT496</f>
        <v>54850500</v>
      </c>
      <c r="AV501" s="517">
        <f>penilaian!AU496</f>
        <v>5485050</v>
      </c>
      <c r="AW501" s="521">
        <f>penilaian!AV496</f>
        <v>60335550</v>
      </c>
      <c r="AX501" s="521">
        <f>penilaian!AW496</f>
        <v>1157346000</v>
      </c>
    </row>
    <row r="502" spans="2:50" ht="15.75">
      <c r="B502" s="157">
        <f>penilaian!A497</f>
        <v>0</v>
      </c>
      <c r="C502" s="172" t="str">
        <f>penilaian!B497</f>
        <v>b.</v>
      </c>
      <c r="D502" s="492">
        <f>penilaian!C497</f>
        <v>0</v>
      </c>
      <c r="E502" s="172" t="str">
        <f>penilaian!D497</f>
        <v>b.</v>
      </c>
      <c r="F502" s="171" t="str">
        <f>penilaian!E497</f>
        <v>Mojokerto, 19-12-1951</v>
      </c>
      <c r="G502" s="205">
        <f>penilaian!F497</f>
        <v>0</v>
      </c>
      <c r="H502" s="61" t="str">
        <f>penilaian!G497</f>
        <v>b.</v>
      </c>
      <c r="I502" s="61" t="str">
        <f>penilaian!H497</f>
        <v>Babakan</v>
      </c>
      <c r="J502" s="202">
        <f>penilaian!I497</f>
        <v>0</v>
      </c>
      <c r="K502" s="157">
        <f>penilaian!J497</f>
        <v>0</v>
      </c>
      <c r="L502" s="182">
        <f>penilaian!K497</f>
        <v>0</v>
      </c>
      <c r="M502" s="186">
        <f>penilaian!L497</f>
        <v>0</v>
      </c>
      <c r="N502" s="187">
        <f>penilaian!M497</f>
        <v>0</v>
      </c>
      <c r="O502" s="61" t="str">
        <f>penilaian!N497</f>
        <v>b.</v>
      </c>
      <c r="P502" s="183">
        <f>penilaian!O497</f>
        <v>0</v>
      </c>
      <c r="Q502" s="516">
        <f>penilaian!P497</f>
        <v>0</v>
      </c>
      <c r="R502" s="516">
        <f>penilaian!Q497</f>
        <v>0</v>
      </c>
      <c r="S502" s="505">
        <f>penilaian!R497</f>
        <v>0</v>
      </c>
      <c r="T502" s="505">
        <f>penilaian!S497</f>
        <v>0</v>
      </c>
      <c r="U502" s="505">
        <f>penilaian!T497</f>
        <v>0</v>
      </c>
      <c r="V502" s="503">
        <f>penilaian!U497</f>
        <v>0</v>
      </c>
      <c r="W502" s="505">
        <f>penilaian!V497</f>
        <v>0</v>
      </c>
      <c r="X502" s="505">
        <f>penilaian!W497</f>
        <v>0</v>
      </c>
      <c r="Y502" s="505">
        <f>penilaian!X497</f>
        <v>0</v>
      </c>
      <c r="Z502" s="505">
        <f>penilaian!Y497</f>
        <v>0</v>
      </c>
      <c r="AA502" s="505">
        <f>penilaian!Z497</f>
        <v>0</v>
      </c>
      <c r="AB502" s="505">
        <f>penilaian!AA497</f>
        <v>0</v>
      </c>
      <c r="AC502" s="519">
        <f>penilaian!AB497</f>
        <v>0</v>
      </c>
      <c r="AD502" s="505">
        <f>penilaian!AC497</f>
        <v>0</v>
      </c>
      <c r="AE502" s="505">
        <f>penilaian!AD497</f>
        <v>0</v>
      </c>
      <c r="AF502" s="505">
        <f>penilaian!AE497</f>
        <v>0</v>
      </c>
      <c r="AG502" s="519">
        <f>penilaian!AF497</f>
        <v>0</v>
      </c>
      <c r="AH502" s="519">
        <f>penilaian!AG497</f>
        <v>0</v>
      </c>
      <c r="AI502" s="517">
        <f>penilaian!AH497</f>
        <v>0</v>
      </c>
      <c r="AJ502" s="520">
        <f>penilaian!AI497</f>
        <v>0</v>
      </c>
      <c r="AK502" s="517">
        <f>penilaian!AJ497</f>
        <v>0</v>
      </c>
      <c r="AL502" s="517">
        <f>penilaian!AK497</f>
        <v>0</v>
      </c>
      <c r="AM502" s="517">
        <f>penilaian!AL497</f>
        <v>0</v>
      </c>
      <c r="AN502" s="517">
        <f>penilaian!AM497</f>
        <v>0</v>
      </c>
      <c r="AO502" s="517">
        <f>penilaian!AN497</f>
        <v>0</v>
      </c>
      <c r="AP502" s="517">
        <f>penilaian!AO497</f>
        <v>0</v>
      </c>
      <c r="AQ502" s="521">
        <f>penilaian!AP497</f>
        <v>0</v>
      </c>
      <c r="AR502" s="517">
        <f>penilaian!AQ497</f>
        <v>0</v>
      </c>
      <c r="AS502" s="517">
        <f>penilaian!AR497</f>
        <v>0</v>
      </c>
      <c r="AT502" s="517">
        <f>penilaian!AS497</f>
        <v>0</v>
      </c>
      <c r="AU502" s="517">
        <f>penilaian!AT497</f>
        <v>0</v>
      </c>
      <c r="AV502" s="517">
        <f>penilaian!AU497</f>
        <v>0</v>
      </c>
      <c r="AW502" s="521">
        <f>penilaian!AV497</f>
        <v>0</v>
      </c>
      <c r="AX502" s="521">
        <f>penilaian!AW497</f>
        <v>0</v>
      </c>
    </row>
    <row r="503" spans="2:50" ht="15.75">
      <c r="B503" s="157">
        <f>penilaian!A498</f>
        <v>0</v>
      </c>
      <c r="C503" s="172" t="str">
        <f>penilaian!B498</f>
        <v>c.</v>
      </c>
      <c r="D503" s="492">
        <f>penilaian!C498</f>
        <v>0</v>
      </c>
      <c r="E503" s="172" t="str">
        <f>penilaian!D498</f>
        <v>c.</v>
      </c>
      <c r="F503" s="171" t="str">
        <f>penilaian!E498</f>
        <v>Karyawan Swasta</v>
      </c>
      <c r="G503" s="205">
        <f>penilaian!F498</f>
        <v>0</v>
      </c>
      <c r="H503" s="61" t="str">
        <f>penilaian!G498</f>
        <v>c.</v>
      </c>
      <c r="I503" s="61" t="str">
        <f>penilaian!H498</f>
        <v>Kertajati</v>
      </c>
      <c r="J503" s="202">
        <f>penilaian!I498</f>
        <v>0</v>
      </c>
      <c r="K503" s="157">
        <f>penilaian!J498</f>
        <v>0</v>
      </c>
      <c r="L503" s="182">
        <f>penilaian!K498</f>
        <v>0</v>
      </c>
      <c r="M503" s="186">
        <f>penilaian!L498</f>
        <v>0</v>
      </c>
      <c r="N503" s="187">
        <f>penilaian!M498</f>
        <v>0</v>
      </c>
      <c r="O503" s="61" t="str">
        <f>penilaian!N498</f>
        <v>c.</v>
      </c>
      <c r="P503" s="183">
        <f>penilaian!O498</f>
        <v>0</v>
      </c>
      <c r="Q503" s="516">
        <f>penilaian!P498</f>
        <v>0</v>
      </c>
      <c r="R503" s="516">
        <f>penilaian!Q498</f>
        <v>0</v>
      </c>
      <c r="S503" s="505" t="str">
        <f>penilaian!R498</f>
        <v>b.</v>
      </c>
      <c r="T503" s="505" t="str">
        <f>penilaian!S498</f>
        <v>Musiman</v>
      </c>
      <c r="U503" s="505">
        <f>penilaian!T498</f>
        <v>0</v>
      </c>
      <c r="V503" s="503">
        <f>penilaian!U498</f>
        <v>0</v>
      </c>
      <c r="W503" s="505">
        <f>penilaian!V498</f>
        <v>0</v>
      </c>
      <c r="X503" s="505">
        <f>penilaian!W498</f>
        <v>0</v>
      </c>
      <c r="Y503" s="505">
        <f>penilaian!X498</f>
        <v>0</v>
      </c>
      <c r="Z503" s="505">
        <f>penilaian!Y498</f>
        <v>0</v>
      </c>
      <c r="AA503" s="505">
        <f>penilaian!Z498</f>
        <v>0</v>
      </c>
      <c r="AB503" s="505">
        <f>penilaian!AA498</f>
        <v>0</v>
      </c>
      <c r="AC503" s="519">
        <f>penilaian!AB498</f>
        <v>0</v>
      </c>
      <c r="AD503" s="505">
        <f>penilaian!AC498</f>
        <v>0</v>
      </c>
      <c r="AE503" s="505">
        <f>penilaian!AD498</f>
        <v>0</v>
      </c>
      <c r="AF503" s="505">
        <f>penilaian!AE498</f>
        <v>0</v>
      </c>
      <c r="AG503" s="519">
        <f>penilaian!AF498</f>
        <v>0</v>
      </c>
      <c r="AH503" s="519">
        <f>penilaian!AG498</f>
        <v>0</v>
      </c>
      <c r="AI503" s="517">
        <f>penilaian!AH498</f>
        <v>0</v>
      </c>
      <c r="AJ503" s="520">
        <f>penilaian!AI498</f>
        <v>0</v>
      </c>
      <c r="AK503" s="517">
        <f>penilaian!AJ498</f>
        <v>0</v>
      </c>
      <c r="AL503" s="517">
        <f>penilaian!AK498</f>
        <v>0</v>
      </c>
      <c r="AM503" s="517">
        <f>penilaian!AL498</f>
        <v>0</v>
      </c>
      <c r="AN503" s="517">
        <f>penilaian!AM498</f>
        <v>0</v>
      </c>
      <c r="AO503" s="517">
        <f>penilaian!AN498</f>
        <v>0</v>
      </c>
      <c r="AP503" s="517">
        <f>penilaian!AO498</f>
        <v>0</v>
      </c>
      <c r="AQ503" s="521">
        <f>penilaian!AP498</f>
        <v>0</v>
      </c>
      <c r="AR503" s="517">
        <f>penilaian!AQ498</f>
        <v>0</v>
      </c>
      <c r="AS503" s="517">
        <f>penilaian!AR498</f>
        <v>0</v>
      </c>
      <c r="AT503" s="517">
        <f>penilaian!AS498</f>
        <v>0</v>
      </c>
      <c r="AU503" s="517">
        <f>penilaian!AT498</f>
        <v>0</v>
      </c>
      <c r="AV503" s="517">
        <f>penilaian!AU498</f>
        <v>0</v>
      </c>
      <c r="AW503" s="521">
        <f>penilaian!AV498</f>
        <v>0</v>
      </c>
      <c r="AX503" s="521">
        <f>penilaian!AW498</f>
        <v>0</v>
      </c>
    </row>
    <row r="504" spans="2:50" ht="78.75">
      <c r="B504" s="157">
        <f>penilaian!A499</f>
        <v>0</v>
      </c>
      <c r="C504" s="172" t="str">
        <f>penilaian!B499</f>
        <v>d.</v>
      </c>
      <c r="D504" s="492">
        <f>penilaian!C499</f>
        <v>0</v>
      </c>
      <c r="E504" s="172" t="str">
        <f>penilaian!D499</f>
        <v>d.</v>
      </c>
      <c r="F504" s="171" t="str">
        <f>penilaian!E499</f>
        <v>Jl. Kayu Putih Utara 46 RT. 4 RW. 8 Kel. Pulo Gadung Kec. Pulo Gadung Kota Jakarta Timur</v>
      </c>
      <c r="G504" s="205">
        <f>penilaian!F499</f>
        <v>0</v>
      </c>
      <c r="H504" s="61">
        <f>penilaian!G499</f>
        <v>0</v>
      </c>
      <c r="I504" s="61">
        <f>penilaian!H499</f>
        <v>0</v>
      </c>
      <c r="J504" s="202">
        <f>penilaian!I499</f>
        <v>0</v>
      </c>
      <c r="K504" s="157">
        <f>penilaian!J499</f>
        <v>0</v>
      </c>
      <c r="L504" s="182">
        <f>penilaian!K499</f>
        <v>0</v>
      </c>
      <c r="M504" s="186">
        <f>penilaian!L499</f>
        <v>0</v>
      </c>
      <c r="N504" s="187">
        <f>penilaian!M499</f>
        <v>0</v>
      </c>
      <c r="O504" s="61">
        <f>penilaian!N499</f>
        <v>0</v>
      </c>
      <c r="P504" s="183">
        <f>penilaian!O499</f>
        <v>0</v>
      </c>
      <c r="Q504" s="516">
        <f>penilaian!P499</f>
        <v>0</v>
      </c>
      <c r="R504" s="516">
        <f>penilaian!Q499</f>
        <v>0</v>
      </c>
      <c r="S504" s="505">
        <f>penilaian!R499</f>
        <v>0</v>
      </c>
      <c r="T504" s="505">
        <f>penilaian!S499</f>
        <v>0</v>
      </c>
      <c r="U504" s="505">
        <f>penilaian!T499</f>
        <v>0</v>
      </c>
      <c r="V504" s="503">
        <f>penilaian!U499</f>
        <v>0</v>
      </c>
      <c r="W504" s="505">
        <f>penilaian!V499</f>
        <v>0</v>
      </c>
      <c r="X504" s="505">
        <f>penilaian!W499</f>
        <v>0</v>
      </c>
      <c r="Y504" s="505">
        <f>penilaian!X499</f>
        <v>0</v>
      </c>
      <c r="Z504" s="505">
        <f>penilaian!Y499</f>
        <v>0</v>
      </c>
      <c r="AA504" s="505">
        <f>penilaian!Z499</f>
        <v>0</v>
      </c>
      <c r="AB504" s="505">
        <f>penilaian!AA499</f>
        <v>0</v>
      </c>
      <c r="AC504" s="519">
        <f>penilaian!AB499</f>
        <v>0</v>
      </c>
      <c r="AD504" s="505">
        <f>penilaian!AC499</f>
        <v>0</v>
      </c>
      <c r="AE504" s="505">
        <f>penilaian!AD499</f>
        <v>0</v>
      </c>
      <c r="AF504" s="505">
        <f>penilaian!AE499</f>
        <v>0</v>
      </c>
      <c r="AG504" s="519">
        <f>penilaian!AF499</f>
        <v>0</v>
      </c>
      <c r="AH504" s="519">
        <f>penilaian!AG499</f>
        <v>0</v>
      </c>
      <c r="AI504" s="517">
        <f>penilaian!AH499</f>
        <v>0</v>
      </c>
      <c r="AJ504" s="520">
        <f>penilaian!AI499</f>
        <v>0</v>
      </c>
      <c r="AK504" s="517">
        <f>penilaian!AJ499</f>
        <v>0</v>
      </c>
      <c r="AL504" s="517">
        <f>penilaian!AK499</f>
        <v>0</v>
      </c>
      <c r="AM504" s="517">
        <f>penilaian!AL499</f>
        <v>0</v>
      </c>
      <c r="AN504" s="517">
        <f>penilaian!AM499</f>
        <v>0</v>
      </c>
      <c r="AO504" s="517">
        <f>penilaian!AN499</f>
        <v>0</v>
      </c>
      <c r="AP504" s="517">
        <f>penilaian!AO499</f>
        <v>0</v>
      </c>
      <c r="AQ504" s="521">
        <f>penilaian!AP499</f>
        <v>0</v>
      </c>
      <c r="AR504" s="517">
        <f>penilaian!AQ499</f>
        <v>0</v>
      </c>
      <c r="AS504" s="517">
        <f>penilaian!AR499</f>
        <v>0</v>
      </c>
      <c r="AT504" s="517">
        <f>penilaian!AS499</f>
        <v>0</v>
      </c>
      <c r="AU504" s="517">
        <f>penilaian!AT499</f>
        <v>0</v>
      </c>
      <c r="AV504" s="517">
        <f>penilaian!AU499</f>
        <v>0</v>
      </c>
      <c r="AW504" s="521">
        <f>penilaian!AV499</f>
        <v>0</v>
      </c>
      <c r="AX504" s="521">
        <f>penilaian!AW499</f>
        <v>0</v>
      </c>
    </row>
    <row r="505" spans="2:50" ht="15.75">
      <c r="B505" s="157">
        <f>penilaian!A500</f>
        <v>0</v>
      </c>
      <c r="C505" s="172" t="str">
        <f>penilaian!B500</f>
        <v>e.</v>
      </c>
      <c r="D505" s="492">
        <f>penilaian!C500</f>
        <v>0</v>
      </c>
      <c r="E505" s="172" t="str">
        <f>penilaian!D500</f>
        <v>e.</v>
      </c>
      <c r="F505" s="171" t="str">
        <f>penilaian!E500</f>
        <v>3175021912510001</v>
      </c>
      <c r="G505" s="205">
        <f>penilaian!F500</f>
        <v>0</v>
      </c>
      <c r="H505" s="61">
        <f>penilaian!G500</f>
        <v>0</v>
      </c>
      <c r="I505" s="61">
        <f>penilaian!H500</f>
        <v>0</v>
      </c>
      <c r="J505" s="202">
        <f>penilaian!I500</f>
        <v>0</v>
      </c>
      <c r="K505" s="157">
        <f>penilaian!J500</f>
        <v>0</v>
      </c>
      <c r="L505" s="182">
        <f>penilaian!K500</f>
        <v>0</v>
      </c>
      <c r="M505" s="186">
        <f>penilaian!L500</f>
        <v>0</v>
      </c>
      <c r="N505" s="187">
        <f>penilaian!M500</f>
        <v>0</v>
      </c>
      <c r="O505" s="61">
        <f>penilaian!N500</f>
        <v>0</v>
      </c>
      <c r="P505" s="183">
        <f>penilaian!O500</f>
        <v>0</v>
      </c>
      <c r="Q505" s="516">
        <f>penilaian!P500</f>
        <v>0</v>
      </c>
      <c r="R505" s="516">
        <f>penilaian!Q500</f>
        <v>0</v>
      </c>
      <c r="S505" s="505">
        <f>penilaian!R500</f>
        <v>0</v>
      </c>
      <c r="T505" s="505">
        <f>penilaian!S500</f>
        <v>0</v>
      </c>
      <c r="U505" s="505">
        <f>penilaian!T500</f>
        <v>0</v>
      </c>
      <c r="V505" s="503">
        <f>penilaian!U500</f>
        <v>0</v>
      </c>
      <c r="W505" s="505">
        <f>penilaian!V500</f>
        <v>0</v>
      </c>
      <c r="X505" s="505">
        <f>penilaian!W500</f>
        <v>0</v>
      </c>
      <c r="Y505" s="505">
        <f>penilaian!X500</f>
        <v>0</v>
      </c>
      <c r="Z505" s="505">
        <f>penilaian!Y500</f>
        <v>0</v>
      </c>
      <c r="AA505" s="505">
        <f>penilaian!Z500</f>
        <v>0</v>
      </c>
      <c r="AB505" s="505">
        <f>penilaian!AA500</f>
        <v>0</v>
      </c>
      <c r="AC505" s="519">
        <f>penilaian!AB500</f>
        <v>0</v>
      </c>
      <c r="AD505" s="505">
        <f>penilaian!AC500</f>
        <v>0</v>
      </c>
      <c r="AE505" s="505">
        <f>penilaian!AD500</f>
        <v>0</v>
      </c>
      <c r="AF505" s="505">
        <f>penilaian!AE500</f>
        <v>0</v>
      </c>
      <c r="AG505" s="519">
        <f>penilaian!AF500</f>
        <v>0</v>
      </c>
      <c r="AH505" s="519">
        <f>penilaian!AG500</f>
        <v>0</v>
      </c>
      <c r="AI505" s="517">
        <f>penilaian!AH500</f>
        <v>0</v>
      </c>
      <c r="AJ505" s="520">
        <f>penilaian!AI500</f>
        <v>0</v>
      </c>
      <c r="AK505" s="517">
        <f>penilaian!AJ500</f>
        <v>0</v>
      </c>
      <c r="AL505" s="517">
        <f>penilaian!AK500</f>
        <v>0</v>
      </c>
      <c r="AM505" s="517">
        <f>penilaian!AL500</f>
        <v>0</v>
      </c>
      <c r="AN505" s="517">
        <f>penilaian!AM500</f>
        <v>0</v>
      </c>
      <c r="AO505" s="517">
        <f>penilaian!AN500</f>
        <v>0</v>
      </c>
      <c r="AP505" s="517">
        <f>penilaian!AO500</f>
        <v>0</v>
      </c>
      <c r="AQ505" s="521">
        <f>penilaian!AP500</f>
        <v>0</v>
      </c>
      <c r="AR505" s="517">
        <f>penilaian!AQ500</f>
        <v>0</v>
      </c>
      <c r="AS505" s="517">
        <f>penilaian!AR500</f>
        <v>0</v>
      </c>
      <c r="AT505" s="517">
        <f>penilaian!AS500</f>
        <v>0</v>
      </c>
      <c r="AU505" s="517">
        <f>penilaian!AT500</f>
        <v>0</v>
      </c>
      <c r="AV505" s="517">
        <f>penilaian!AU500</f>
        <v>0</v>
      </c>
      <c r="AW505" s="521">
        <f>penilaian!AV500</f>
        <v>0</v>
      </c>
      <c r="AX505" s="521">
        <f>penilaian!AW500</f>
        <v>0</v>
      </c>
    </row>
    <row r="506" spans="2:50" ht="47.25">
      <c r="B506" s="157">
        <f>penilaian!A501</f>
        <v>34</v>
      </c>
      <c r="C506" s="172" t="str">
        <f>penilaian!B501</f>
        <v>a.</v>
      </c>
      <c r="D506" s="492" t="str">
        <f>penilaian!C501</f>
        <v>SITI KOMARIAH, S.PD</v>
      </c>
      <c r="E506" s="172" t="str">
        <f>penilaian!D501</f>
        <v>a.</v>
      </c>
      <c r="F506" s="171" t="str">
        <f>penilaian!E501</f>
        <v>ADI SUBEKTI</v>
      </c>
      <c r="G506" s="205" t="str">
        <f>penilaian!F501</f>
        <v>00034</v>
      </c>
      <c r="H506" s="61" t="str">
        <f>penilaian!G501</f>
        <v>a.</v>
      </c>
      <c r="I506" s="61" t="str">
        <f>penilaian!H501</f>
        <v>Blok Tinggar</v>
      </c>
      <c r="J506" s="202">
        <f>penilaian!I501</f>
        <v>4291</v>
      </c>
      <c r="K506" s="157" t="str">
        <f>penilaian!J501</f>
        <v>TMA</v>
      </c>
      <c r="L506" s="182" t="str">
        <f>penilaian!K501</f>
        <v>SPPT No. 32.12.140.006.045-0019.0 a.n SITI KOMARIAH SPD</v>
      </c>
      <c r="M506" s="186" t="str">
        <f>penilaian!L501</f>
        <v>-</v>
      </c>
      <c r="N506" s="187" t="str">
        <f>penilaian!M501</f>
        <v>-</v>
      </c>
      <c r="O506" s="61" t="str">
        <f>penilaian!N501</f>
        <v>a.</v>
      </c>
      <c r="P506" s="183">
        <f>penilaian!O501</f>
        <v>0</v>
      </c>
      <c r="Q506" s="516">
        <f>penilaian!P501</f>
        <v>0</v>
      </c>
      <c r="R506" s="516">
        <f>penilaian!Q501</f>
        <v>0</v>
      </c>
      <c r="S506" s="505" t="str">
        <f>penilaian!R501</f>
        <v>a.</v>
      </c>
      <c r="T506" s="505" t="str">
        <f>penilaian!S501</f>
        <v>Tahunan</v>
      </c>
      <c r="U506" s="505">
        <f>penilaian!T501</f>
        <v>0</v>
      </c>
      <c r="V506" s="503">
        <f>penilaian!U501</f>
        <v>0</v>
      </c>
      <c r="W506" s="505">
        <f>penilaian!V501</f>
        <v>0</v>
      </c>
      <c r="X506" s="505">
        <f>penilaian!W501</f>
        <v>0</v>
      </c>
      <c r="Y506" s="505">
        <f>penilaian!X501</f>
        <v>0</v>
      </c>
      <c r="Z506" s="505">
        <f>penilaian!Y501</f>
        <v>0</v>
      </c>
      <c r="AA506" s="505">
        <f>penilaian!Z501</f>
        <v>0</v>
      </c>
      <c r="AB506" s="505">
        <f>penilaian!AA501</f>
        <v>0</v>
      </c>
      <c r="AC506" s="519">
        <f>penilaian!AB501</f>
        <v>0</v>
      </c>
      <c r="AD506" s="505">
        <f>penilaian!AC501</f>
        <v>0</v>
      </c>
      <c r="AE506" s="505">
        <f>penilaian!AD501</f>
        <v>0</v>
      </c>
      <c r="AF506" s="505">
        <f>penilaian!AE501</f>
        <v>0</v>
      </c>
      <c r="AG506" s="519">
        <f>penilaian!AF501</f>
        <v>0</v>
      </c>
      <c r="AH506" s="519">
        <f>penilaian!AG501</f>
        <v>0</v>
      </c>
      <c r="AI506" s="517">
        <f>penilaian!AH501</f>
        <v>170000</v>
      </c>
      <c r="AJ506" s="520">
        <f>penilaian!AI501</f>
        <v>729470000</v>
      </c>
      <c r="AK506" s="517">
        <f>penilaian!AJ501</f>
        <v>0</v>
      </c>
      <c r="AL506" s="517">
        <f>penilaian!AK501</f>
        <v>0</v>
      </c>
      <c r="AM506" s="517">
        <f>penilaian!AL501</f>
        <v>0</v>
      </c>
      <c r="AN506" s="517">
        <f>penilaian!AM501</f>
        <v>0</v>
      </c>
      <c r="AO506" s="517">
        <f>penilaian!AN501</f>
        <v>0</v>
      </c>
      <c r="AP506" s="517">
        <f>penilaian!AO501</f>
        <v>0</v>
      </c>
      <c r="AQ506" s="521">
        <f>penilaian!AP501</f>
        <v>729470000</v>
      </c>
      <c r="AR506" s="517">
        <f>penilaian!AQ501</f>
        <v>0</v>
      </c>
      <c r="AS506" s="517">
        <f>penilaian!AR501</f>
        <v>0</v>
      </c>
      <c r="AT506" s="517">
        <f>penilaian!AS501</f>
        <v>0</v>
      </c>
      <c r="AU506" s="517">
        <f>penilaian!AT501</f>
        <v>36473500</v>
      </c>
      <c r="AV506" s="517">
        <f>penilaian!AU501</f>
        <v>3647350</v>
      </c>
      <c r="AW506" s="521">
        <f>penilaian!AV501</f>
        <v>40120850</v>
      </c>
      <c r="AX506" s="521">
        <f>penilaian!AW501</f>
        <v>769591000</v>
      </c>
    </row>
    <row r="507" spans="2:50" ht="15.75">
      <c r="B507" s="157">
        <f>penilaian!A502</f>
        <v>0</v>
      </c>
      <c r="C507" s="172" t="str">
        <f>penilaian!B502</f>
        <v>b.</v>
      </c>
      <c r="D507" s="492" t="str">
        <f>penilaian!C502</f>
        <v>Sumedang, 22-08-1956</v>
      </c>
      <c r="E507" s="172" t="str">
        <f>penilaian!D502</f>
        <v>b.</v>
      </c>
      <c r="F507" s="171" t="str">
        <f>penilaian!E502</f>
        <v>Mojokerto, 19-12-1951</v>
      </c>
      <c r="G507" s="205">
        <f>penilaian!F502</f>
        <v>0</v>
      </c>
      <c r="H507" s="61" t="str">
        <f>penilaian!G502</f>
        <v>b.</v>
      </c>
      <c r="I507" s="61" t="str">
        <f>penilaian!H502</f>
        <v>Babakan</v>
      </c>
      <c r="J507" s="202">
        <f>penilaian!I502</f>
        <v>0</v>
      </c>
      <c r="K507" s="157">
        <f>penilaian!J502</f>
        <v>0</v>
      </c>
      <c r="L507" s="182">
        <f>penilaian!K502</f>
        <v>0</v>
      </c>
      <c r="M507" s="186">
        <f>penilaian!L502</f>
        <v>0</v>
      </c>
      <c r="N507" s="187">
        <f>penilaian!M502</f>
        <v>0</v>
      </c>
      <c r="O507" s="61" t="str">
        <f>penilaian!N502</f>
        <v>b.</v>
      </c>
      <c r="P507" s="183">
        <f>penilaian!O502</f>
        <v>0</v>
      </c>
      <c r="Q507" s="516">
        <f>penilaian!P502</f>
        <v>0</v>
      </c>
      <c r="R507" s="516">
        <f>penilaian!Q502</f>
        <v>0</v>
      </c>
      <c r="S507" s="505">
        <f>penilaian!R502</f>
        <v>0</v>
      </c>
      <c r="T507" s="505">
        <f>penilaian!S502</f>
        <v>0</v>
      </c>
      <c r="U507" s="505">
        <f>penilaian!T502</f>
        <v>0</v>
      </c>
      <c r="V507" s="503">
        <f>penilaian!U502</f>
        <v>0</v>
      </c>
      <c r="W507" s="505">
        <f>penilaian!V502</f>
        <v>0</v>
      </c>
      <c r="X507" s="505">
        <f>penilaian!W502</f>
        <v>0</v>
      </c>
      <c r="Y507" s="505">
        <f>penilaian!X502</f>
        <v>0</v>
      </c>
      <c r="Z507" s="505">
        <f>penilaian!Y502</f>
        <v>0</v>
      </c>
      <c r="AA507" s="505">
        <f>penilaian!Z502</f>
        <v>0</v>
      </c>
      <c r="AB507" s="505">
        <f>penilaian!AA502</f>
        <v>0</v>
      </c>
      <c r="AC507" s="519">
        <f>penilaian!AB502</f>
        <v>0</v>
      </c>
      <c r="AD507" s="505">
        <f>penilaian!AC502</f>
        <v>0</v>
      </c>
      <c r="AE507" s="505">
        <f>penilaian!AD502</f>
        <v>0</v>
      </c>
      <c r="AF507" s="505">
        <f>penilaian!AE502</f>
        <v>0</v>
      </c>
      <c r="AG507" s="519">
        <f>penilaian!AF502</f>
        <v>0</v>
      </c>
      <c r="AH507" s="519">
        <f>penilaian!AG502</f>
        <v>0</v>
      </c>
      <c r="AI507" s="517">
        <f>penilaian!AH502</f>
        <v>0</v>
      </c>
      <c r="AJ507" s="520">
        <f>penilaian!AI502</f>
        <v>0</v>
      </c>
      <c r="AK507" s="517">
        <f>penilaian!AJ502</f>
        <v>0</v>
      </c>
      <c r="AL507" s="517">
        <f>penilaian!AK502</f>
        <v>0</v>
      </c>
      <c r="AM507" s="517">
        <f>penilaian!AL502</f>
        <v>0</v>
      </c>
      <c r="AN507" s="517">
        <f>penilaian!AM502</f>
        <v>0</v>
      </c>
      <c r="AO507" s="517">
        <f>penilaian!AN502</f>
        <v>0</v>
      </c>
      <c r="AP507" s="517">
        <f>penilaian!AO502</f>
        <v>0</v>
      </c>
      <c r="AQ507" s="521">
        <f>penilaian!AP502</f>
        <v>0</v>
      </c>
      <c r="AR507" s="517">
        <f>penilaian!AQ502</f>
        <v>0</v>
      </c>
      <c r="AS507" s="517">
        <f>penilaian!AR502</f>
        <v>0</v>
      </c>
      <c r="AT507" s="517">
        <f>penilaian!AS502</f>
        <v>0</v>
      </c>
      <c r="AU507" s="517">
        <f>penilaian!AT502</f>
        <v>0</v>
      </c>
      <c r="AV507" s="517">
        <f>penilaian!AU502</f>
        <v>0</v>
      </c>
      <c r="AW507" s="521">
        <f>penilaian!AV502</f>
        <v>0</v>
      </c>
      <c r="AX507" s="521">
        <f>penilaian!AW502</f>
        <v>0</v>
      </c>
    </row>
    <row r="508" spans="2:50" ht="15.75">
      <c r="B508" s="157">
        <f>penilaian!A503</f>
        <v>0</v>
      </c>
      <c r="C508" s="172" t="str">
        <f>penilaian!B503</f>
        <v>c.</v>
      </c>
      <c r="D508" s="492" t="str">
        <f>penilaian!C503</f>
        <v>Pegawai Negeri Sipil</v>
      </c>
      <c r="E508" s="172" t="str">
        <f>penilaian!D503</f>
        <v>c.</v>
      </c>
      <c r="F508" s="171" t="str">
        <f>penilaian!E503</f>
        <v>Karyawan Swasta</v>
      </c>
      <c r="G508" s="205">
        <f>penilaian!F503</f>
        <v>0</v>
      </c>
      <c r="H508" s="61" t="str">
        <f>penilaian!G503</f>
        <v>c.</v>
      </c>
      <c r="I508" s="61" t="str">
        <f>penilaian!H503</f>
        <v>Kertajati</v>
      </c>
      <c r="J508" s="202">
        <f>penilaian!I503</f>
        <v>0</v>
      </c>
      <c r="K508" s="157">
        <f>penilaian!J503</f>
        <v>0</v>
      </c>
      <c r="L508" s="182">
        <f>penilaian!K503</f>
        <v>0</v>
      </c>
      <c r="M508" s="186">
        <f>penilaian!L503</f>
        <v>0</v>
      </c>
      <c r="N508" s="187">
        <f>penilaian!M503</f>
        <v>0</v>
      </c>
      <c r="O508" s="61" t="str">
        <f>penilaian!N503</f>
        <v>c.</v>
      </c>
      <c r="P508" s="183">
        <f>penilaian!O503</f>
        <v>0</v>
      </c>
      <c r="Q508" s="516">
        <f>penilaian!P503</f>
        <v>0</v>
      </c>
      <c r="R508" s="516">
        <f>penilaian!Q503</f>
        <v>0</v>
      </c>
      <c r="S508" s="505" t="str">
        <f>penilaian!R503</f>
        <v>b.</v>
      </c>
      <c r="T508" s="505" t="str">
        <f>penilaian!S503</f>
        <v>Musiman</v>
      </c>
      <c r="U508" s="505">
        <f>penilaian!T503</f>
        <v>0</v>
      </c>
      <c r="V508" s="503">
        <f>penilaian!U503</f>
        <v>0</v>
      </c>
      <c r="W508" s="505">
        <f>penilaian!V503</f>
        <v>0</v>
      </c>
      <c r="X508" s="505">
        <f>penilaian!W503</f>
        <v>0</v>
      </c>
      <c r="Y508" s="505">
        <f>penilaian!X503</f>
        <v>0</v>
      </c>
      <c r="Z508" s="505">
        <f>penilaian!Y503</f>
        <v>0</v>
      </c>
      <c r="AA508" s="505">
        <f>penilaian!Z503</f>
        <v>0</v>
      </c>
      <c r="AB508" s="505">
        <f>penilaian!AA503</f>
        <v>0</v>
      </c>
      <c r="AC508" s="519">
        <f>penilaian!AB503</f>
        <v>0</v>
      </c>
      <c r="AD508" s="505">
        <f>penilaian!AC503</f>
        <v>0</v>
      </c>
      <c r="AE508" s="505">
        <f>penilaian!AD503</f>
        <v>0</v>
      </c>
      <c r="AF508" s="505">
        <f>penilaian!AE503</f>
        <v>0</v>
      </c>
      <c r="AG508" s="519">
        <f>penilaian!AF503</f>
        <v>0</v>
      </c>
      <c r="AH508" s="519">
        <f>penilaian!AG503</f>
        <v>0</v>
      </c>
      <c r="AI508" s="517">
        <f>penilaian!AH503</f>
        <v>0</v>
      </c>
      <c r="AJ508" s="520">
        <f>penilaian!AI503</f>
        <v>0</v>
      </c>
      <c r="AK508" s="517">
        <f>penilaian!AJ503</f>
        <v>0</v>
      </c>
      <c r="AL508" s="517">
        <f>penilaian!AK503</f>
        <v>0</v>
      </c>
      <c r="AM508" s="517">
        <f>penilaian!AL503</f>
        <v>0</v>
      </c>
      <c r="AN508" s="517">
        <f>penilaian!AM503</f>
        <v>0</v>
      </c>
      <c r="AO508" s="517">
        <f>penilaian!AN503</f>
        <v>0</v>
      </c>
      <c r="AP508" s="517">
        <f>penilaian!AO503</f>
        <v>0</v>
      </c>
      <c r="AQ508" s="521">
        <f>penilaian!AP503</f>
        <v>0</v>
      </c>
      <c r="AR508" s="517">
        <f>penilaian!AQ503</f>
        <v>0</v>
      </c>
      <c r="AS508" s="517">
        <f>penilaian!AR503</f>
        <v>0</v>
      </c>
      <c r="AT508" s="517">
        <f>penilaian!AS503</f>
        <v>0</v>
      </c>
      <c r="AU508" s="517">
        <f>penilaian!AT503</f>
        <v>0</v>
      </c>
      <c r="AV508" s="517">
        <f>penilaian!AU503</f>
        <v>0</v>
      </c>
      <c r="AW508" s="521">
        <f>penilaian!AV503</f>
        <v>0</v>
      </c>
      <c r="AX508" s="521">
        <f>penilaian!AW503</f>
        <v>0</v>
      </c>
    </row>
    <row r="509" spans="2:50" ht="78.75">
      <c r="B509" s="157">
        <f>penilaian!A504</f>
        <v>0</v>
      </c>
      <c r="C509" s="172" t="str">
        <f>penilaian!B504</f>
        <v>d.</v>
      </c>
      <c r="D509" s="492" t="str">
        <f>penilaian!C504</f>
        <v>Blok Jumat RT. 1 Rw. 6 Ds. Jatitengan Kec. Jatitujuh Kab, Majalengka</v>
      </c>
      <c r="E509" s="172" t="str">
        <f>penilaian!D504</f>
        <v>d.</v>
      </c>
      <c r="F509" s="171" t="str">
        <f>penilaian!E504</f>
        <v>Jl. Kayu Putih Utara 46 RT. 4 RW. 8 Kel. Pulo Gadung Kec. Pulo Gadung Kota Jakarta Timur</v>
      </c>
      <c r="G509" s="205">
        <f>penilaian!F504</f>
        <v>0</v>
      </c>
      <c r="H509" s="61">
        <f>penilaian!G504</f>
        <v>0</v>
      </c>
      <c r="I509" s="61">
        <f>penilaian!H504</f>
        <v>0</v>
      </c>
      <c r="J509" s="202">
        <f>penilaian!I504</f>
        <v>0</v>
      </c>
      <c r="K509" s="157">
        <f>penilaian!J504</f>
        <v>0</v>
      </c>
      <c r="L509" s="182">
        <f>penilaian!K504</f>
        <v>0</v>
      </c>
      <c r="M509" s="186">
        <f>penilaian!L504</f>
        <v>0</v>
      </c>
      <c r="N509" s="187">
        <f>penilaian!M504</f>
        <v>0</v>
      </c>
      <c r="O509" s="61">
        <f>penilaian!N504</f>
        <v>0</v>
      </c>
      <c r="P509" s="183">
        <f>penilaian!O504</f>
        <v>0</v>
      </c>
      <c r="Q509" s="516">
        <f>penilaian!P504</f>
        <v>0</v>
      </c>
      <c r="R509" s="516">
        <f>penilaian!Q504</f>
        <v>0</v>
      </c>
      <c r="S509" s="505">
        <f>penilaian!R504</f>
        <v>0</v>
      </c>
      <c r="T509" s="505">
        <f>penilaian!S504</f>
        <v>0</v>
      </c>
      <c r="U509" s="505">
        <f>penilaian!T504</f>
        <v>0</v>
      </c>
      <c r="V509" s="503">
        <f>penilaian!U504</f>
        <v>0</v>
      </c>
      <c r="W509" s="505">
        <f>penilaian!V504</f>
        <v>0</v>
      </c>
      <c r="X509" s="505">
        <f>penilaian!W504</f>
        <v>0</v>
      </c>
      <c r="Y509" s="505">
        <f>penilaian!X504</f>
        <v>0</v>
      </c>
      <c r="Z509" s="505">
        <f>penilaian!Y504</f>
        <v>0</v>
      </c>
      <c r="AA509" s="505">
        <f>penilaian!Z504</f>
        <v>0</v>
      </c>
      <c r="AB509" s="505">
        <f>penilaian!AA504</f>
        <v>0</v>
      </c>
      <c r="AC509" s="519">
        <f>penilaian!AB504</f>
        <v>0</v>
      </c>
      <c r="AD509" s="505">
        <f>penilaian!AC504</f>
        <v>0</v>
      </c>
      <c r="AE509" s="505">
        <f>penilaian!AD504</f>
        <v>0</v>
      </c>
      <c r="AF509" s="505">
        <f>penilaian!AE504</f>
        <v>0</v>
      </c>
      <c r="AG509" s="519">
        <f>penilaian!AF504</f>
        <v>0</v>
      </c>
      <c r="AH509" s="519">
        <f>penilaian!AG504</f>
        <v>0</v>
      </c>
      <c r="AI509" s="517">
        <f>penilaian!AH504</f>
        <v>0</v>
      </c>
      <c r="AJ509" s="520">
        <f>penilaian!AI504</f>
        <v>0</v>
      </c>
      <c r="AK509" s="517">
        <f>penilaian!AJ504</f>
        <v>0</v>
      </c>
      <c r="AL509" s="517">
        <f>penilaian!AK504</f>
        <v>0</v>
      </c>
      <c r="AM509" s="517">
        <f>penilaian!AL504</f>
        <v>0</v>
      </c>
      <c r="AN509" s="517">
        <f>penilaian!AM504</f>
        <v>0</v>
      </c>
      <c r="AO509" s="517">
        <f>penilaian!AN504</f>
        <v>0</v>
      </c>
      <c r="AP509" s="517">
        <f>penilaian!AO504</f>
        <v>0</v>
      </c>
      <c r="AQ509" s="521">
        <f>penilaian!AP504</f>
        <v>0</v>
      </c>
      <c r="AR509" s="517">
        <f>penilaian!AQ504</f>
        <v>0</v>
      </c>
      <c r="AS509" s="517">
        <f>penilaian!AR504</f>
        <v>0</v>
      </c>
      <c r="AT509" s="517">
        <f>penilaian!AS504</f>
        <v>0</v>
      </c>
      <c r="AU509" s="517">
        <f>penilaian!AT504</f>
        <v>0</v>
      </c>
      <c r="AV509" s="517">
        <f>penilaian!AU504</f>
        <v>0</v>
      </c>
      <c r="AW509" s="521">
        <f>penilaian!AV504</f>
        <v>0</v>
      </c>
      <c r="AX509" s="521">
        <f>penilaian!AW504</f>
        <v>0</v>
      </c>
    </row>
    <row r="510" spans="2:50" ht="15.75">
      <c r="B510" s="157">
        <f>penilaian!A505</f>
        <v>0</v>
      </c>
      <c r="C510" s="172" t="str">
        <f>penilaian!B505</f>
        <v>e.</v>
      </c>
      <c r="D510" s="492" t="str">
        <f>penilaian!C505</f>
        <v>3210156208560001</v>
      </c>
      <c r="E510" s="172" t="str">
        <f>penilaian!D505</f>
        <v>e.</v>
      </c>
      <c r="F510" s="171" t="str">
        <f>penilaian!E505</f>
        <v>3175021912510001</v>
      </c>
      <c r="G510" s="205">
        <f>penilaian!F505</f>
        <v>0</v>
      </c>
      <c r="H510" s="61">
        <f>penilaian!G505</f>
        <v>0</v>
      </c>
      <c r="I510" s="61">
        <f>penilaian!H505</f>
        <v>0</v>
      </c>
      <c r="J510" s="202">
        <f>penilaian!I505</f>
        <v>0</v>
      </c>
      <c r="K510" s="157">
        <f>penilaian!J505</f>
        <v>0</v>
      </c>
      <c r="L510" s="182">
        <f>penilaian!K505</f>
        <v>0</v>
      </c>
      <c r="M510" s="186">
        <f>penilaian!L505</f>
        <v>0</v>
      </c>
      <c r="N510" s="187">
        <f>penilaian!M505</f>
        <v>0</v>
      </c>
      <c r="O510" s="61">
        <f>penilaian!N505</f>
        <v>0</v>
      </c>
      <c r="P510" s="183">
        <f>penilaian!O505</f>
        <v>0</v>
      </c>
      <c r="Q510" s="516">
        <f>penilaian!P505</f>
        <v>0</v>
      </c>
      <c r="R510" s="516">
        <f>penilaian!Q505</f>
        <v>0</v>
      </c>
      <c r="S510" s="505" t="str">
        <f>penilaian!R505</f>
        <v>b.</v>
      </c>
      <c r="T510" s="505" t="str">
        <f>penilaian!S505</f>
        <v>Musiman</v>
      </c>
      <c r="U510" s="505">
        <f>penilaian!T505</f>
        <v>0</v>
      </c>
      <c r="V510" s="503">
        <f>penilaian!U505</f>
        <v>0</v>
      </c>
      <c r="W510" s="505">
        <f>penilaian!V505</f>
        <v>0</v>
      </c>
      <c r="X510" s="505">
        <f>penilaian!W505</f>
        <v>0</v>
      </c>
      <c r="Y510" s="505">
        <f>penilaian!X505</f>
        <v>0</v>
      </c>
      <c r="Z510" s="505">
        <f>penilaian!Y505</f>
        <v>0</v>
      </c>
      <c r="AA510" s="505">
        <f>penilaian!Z505</f>
        <v>0</v>
      </c>
      <c r="AB510" s="505">
        <f>penilaian!AA505</f>
        <v>0</v>
      </c>
      <c r="AC510" s="519">
        <f>penilaian!AB505</f>
        <v>0</v>
      </c>
      <c r="AD510" s="505">
        <f>penilaian!AC505</f>
        <v>0</v>
      </c>
      <c r="AE510" s="505">
        <f>penilaian!AD505</f>
        <v>0</v>
      </c>
      <c r="AF510" s="505">
        <f>penilaian!AE505</f>
        <v>0</v>
      </c>
      <c r="AG510" s="519">
        <f>penilaian!AF505</f>
        <v>0</v>
      </c>
      <c r="AH510" s="519">
        <f>penilaian!AG505</f>
        <v>0</v>
      </c>
      <c r="AI510" s="517">
        <f>penilaian!AH505</f>
        <v>0</v>
      </c>
      <c r="AJ510" s="520">
        <f>penilaian!AI505</f>
        <v>0</v>
      </c>
      <c r="AK510" s="517">
        <f>penilaian!AJ505</f>
        <v>0</v>
      </c>
      <c r="AL510" s="517">
        <f>penilaian!AK505</f>
        <v>0</v>
      </c>
      <c r="AM510" s="517">
        <f>penilaian!AL505</f>
        <v>0</v>
      </c>
      <c r="AN510" s="517">
        <f>penilaian!AM505</f>
        <v>0</v>
      </c>
      <c r="AO510" s="517">
        <f>penilaian!AN505</f>
        <v>0</v>
      </c>
      <c r="AP510" s="517">
        <f>penilaian!AO505</f>
        <v>0</v>
      </c>
      <c r="AQ510" s="521">
        <f>penilaian!AP505</f>
        <v>0</v>
      </c>
      <c r="AR510" s="517">
        <f>penilaian!AQ505</f>
        <v>0</v>
      </c>
      <c r="AS510" s="517">
        <f>penilaian!AR505</f>
        <v>0</v>
      </c>
      <c r="AT510" s="517">
        <f>penilaian!AS505</f>
        <v>0</v>
      </c>
      <c r="AU510" s="517">
        <f>penilaian!AT505</f>
        <v>0</v>
      </c>
      <c r="AV510" s="517">
        <f>penilaian!AU505</f>
        <v>0</v>
      </c>
      <c r="AW510" s="521">
        <f>penilaian!AV505</f>
        <v>0</v>
      </c>
      <c r="AX510" s="521">
        <f>penilaian!AW505</f>
        <v>0</v>
      </c>
    </row>
    <row r="511" spans="2:50" ht="47.25">
      <c r="B511" s="157">
        <f>penilaian!A506</f>
        <v>35</v>
      </c>
      <c r="C511" s="172" t="str">
        <f>penilaian!B506</f>
        <v>a.</v>
      </c>
      <c r="D511" s="492" t="str">
        <f>penilaian!C506</f>
        <v>DASLAM</v>
      </c>
      <c r="E511" s="172" t="str">
        <f>penilaian!D506</f>
        <v>a.</v>
      </c>
      <c r="F511" s="171" t="str">
        <f>penilaian!E506</f>
        <v>ADI SUBEKTI</v>
      </c>
      <c r="G511" s="205" t="str">
        <f>penilaian!F506</f>
        <v>00035</v>
      </c>
      <c r="H511" s="61" t="str">
        <f>penilaian!G506</f>
        <v>a.</v>
      </c>
      <c r="I511" s="61" t="str">
        <f>penilaian!H506</f>
        <v>Blok Tinggar</v>
      </c>
      <c r="J511" s="202">
        <f>penilaian!I506</f>
        <v>673</v>
      </c>
      <c r="K511" s="157" t="str">
        <f>penilaian!J506</f>
        <v>TMA</v>
      </c>
      <c r="L511" s="182" t="str">
        <f>penilaian!K506</f>
        <v>SPPT No. 32.12.140.006.045-0018.0 a.n DASLAM</v>
      </c>
      <c r="M511" s="186">
        <f>penilaian!L506</f>
        <v>0</v>
      </c>
      <c r="N511" s="187">
        <f>penilaian!M506</f>
        <v>0</v>
      </c>
      <c r="O511" s="61" t="str">
        <f>penilaian!N506</f>
        <v>a.</v>
      </c>
      <c r="P511" s="183">
        <f>penilaian!O506</f>
        <v>0</v>
      </c>
      <c r="Q511" s="516">
        <f>penilaian!P506</f>
        <v>0</v>
      </c>
      <c r="R511" s="516">
        <f>penilaian!Q506</f>
        <v>0</v>
      </c>
      <c r="S511" s="505" t="str">
        <f>penilaian!R506</f>
        <v>a.</v>
      </c>
      <c r="T511" s="505" t="str">
        <f>penilaian!S506</f>
        <v>Tahunan</v>
      </c>
      <c r="U511" s="505">
        <f>penilaian!T506</f>
        <v>0</v>
      </c>
      <c r="V511" s="503">
        <f>penilaian!U506</f>
        <v>0</v>
      </c>
      <c r="W511" s="505">
        <f>penilaian!V506</f>
        <v>0</v>
      </c>
      <c r="X511" s="505">
        <f>penilaian!W506</f>
        <v>0</v>
      </c>
      <c r="Y511" s="505">
        <f>penilaian!X506</f>
        <v>0</v>
      </c>
      <c r="Z511" s="505">
        <f>penilaian!Y506</f>
        <v>0</v>
      </c>
      <c r="AA511" s="505">
        <f>penilaian!Z506</f>
        <v>0</v>
      </c>
      <c r="AB511" s="505">
        <f>penilaian!AA506</f>
        <v>0</v>
      </c>
      <c r="AC511" s="519">
        <f>penilaian!AB506</f>
        <v>0</v>
      </c>
      <c r="AD511" s="505">
        <f>penilaian!AC506</f>
        <v>0</v>
      </c>
      <c r="AE511" s="505">
        <f>penilaian!AD506</f>
        <v>0</v>
      </c>
      <c r="AF511" s="505">
        <f>penilaian!AE506</f>
        <v>0</v>
      </c>
      <c r="AG511" s="519">
        <f>penilaian!AF506</f>
        <v>0</v>
      </c>
      <c r="AH511" s="519">
        <f>penilaian!AG506</f>
        <v>0</v>
      </c>
      <c r="AI511" s="517">
        <f>penilaian!AH506</f>
        <v>170000</v>
      </c>
      <c r="AJ511" s="520">
        <f>penilaian!AI506</f>
        <v>114410000</v>
      </c>
      <c r="AK511" s="517">
        <f>penilaian!AJ506</f>
        <v>0</v>
      </c>
      <c r="AL511" s="517">
        <f>penilaian!AK506</f>
        <v>0</v>
      </c>
      <c r="AM511" s="517">
        <f>penilaian!AL506</f>
        <v>0</v>
      </c>
      <c r="AN511" s="517">
        <f>penilaian!AM506</f>
        <v>0</v>
      </c>
      <c r="AO511" s="517">
        <f>penilaian!AN506</f>
        <v>0</v>
      </c>
      <c r="AP511" s="517">
        <f>penilaian!AO506</f>
        <v>0</v>
      </c>
      <c r="AQ511" s="521">
        <f>penilaian!AP506</f>
        <v>114410000</v>
      </c>
      <c r="AR511" s="517">
        <f>penilaian!AQ506</f>
        <v>0</v>
      </c>
      <c r="AS511" s="517">
        <f>penilaian!AR506</f>
        <v>0</v>
      </c>
      <c r="AT511" s="517">
        <f>penilaian!AS506</f>
        <v>0</v>
      </c>
      <c r="AU511" s="517">
        <f>penilaian!AT506</f>
        <v>5720500</v>
      </c>
      <c r="AV511" s="517">
        <f>penilaian!AU506</f>
        <v>572050</v>
      </c>
      <c r="AW511" s="521">
        <f>penilaian!AV506</f>
        <v>6292550</v>
      </c>
      <c r="AX511" s="521">
        <f>penilaian!AW506</f>
        <v>120703000</v>
      </c>
    </row>
    <row r="512" spans="2:50" ht="15.75">
      <c r="B512" s="157">
        <f>penilaian!A507</f>
        <v>0</v>
      </c>
      <c r="C512" s="172" t="str">
        <f>penilaian!B507</f>
        <v>b.</v>
      </c>
      <c r="D512" s="492" t="str">
        <f>penilaian!C507</f>
        <v>Majalengka, 12-05-1954</v>
      </c>
      <c r="E512" s="172" t="str">
        <f>penilaian!D507</f>
        <v>b.</v>
      </c>
      <c r="F512" s="171" t="str">
        <f>penilaian!E507</f>
        <v>Mojokerto, 19-12-1951</v>
      </c>
      <c r="G512" s="205">
        <f>penilaian!F507</f>
        <v>0</v>
      </c>
      <c r="H512" s="61" t="str">
        <f>penilaian!G507</f>
        <v>b.</v>
      </c>
      <c r="I512" s="61" t="str">
        <f>penilaian!H507</f>
        <v>Babakan</v>
      </c>
      <c r="J512" s="202">
        <f>penilaian!I507</f>
        <v>0</v>
      </c>
      <c r="K512" s="157">
        <f>penilaian!J507</f>
        <v>0</v>
      </c>
      <c r="L512" s="182">
        <f>penilaian!K507</f>
        <v>0</v>
      </c>
      <c r="M512" s="186">
        <f>penilaian!L507</f>
        <v>0</v>
      </c>
      <c r="N512" s="187">
        <f>penilaian!M507</f>
        <v>0</v>
      </c>
      <c r="O512" s="61" t="str">
        <f>penilaian!N507</f>
        <v>b.</v>
      </c>
      <c r="P512" s="183">
        <f>penilaian!O507</f>
        <v>0</v>
      </c>
      <c r="Q512" s="516">
        <f>penilaian!P507</f>
        <v>0</v>
      </c>
      <c r="R512" s="516">
        <f>penilaian!Q507</f>
        <v>0</v>
      </c>
      <c r="S512" s="505">
        <f>penilaian!R507</f>
        <v>0</v>
      </c>
      <c r="T512" s="505">
        <f>penilaian!S507</f>
        <v>0</v>
      </c>
      <c r="U512" s="505">
        <f>penilaian!T507</f>
        <v>0</v>
      </c>
      <c r="V512" s="503">
        <f>penilaian!U507</f>
        <v>0</v>
      </c>
      <c r="W512" s="505">
        <f>penilaian!V507</f>
        <v>0</v>
      </c>
      <c r="X512" s="505">
        <f>penilaian!W507</f>
        <v>0</v>
      </c>
      <c r="Y512" s="505">
        <f>penilaian!X507</f>
        <v>0</v>
      </c>
      <c r="Z512" s="505">
        <f>penilaian!Y507</f>
        <v>0</v>
      </c>
      <c r="AA512" s="505">
        <f>penilaian!Z507</f>
        <v>0</v>
      </c>
      <c r="AB512" s="505">
        <f>penilaian!AA507</f>
        <v>0</v>
      </c>
      <c r="AC512" s="519">
        <f>penilaian!AB507</f>
        <v>0</v>
      </c>
      <c r="AD512" s="505">
        <f>penilaian!AC507</f>
        <v>0</v>
      </c>
      <c r="AE512" s="505">
        <f>penilaian!AD507</f>
        <v>0</v>
      </c>
      <c r="AF512" s="505">
        <f>penilaian!AE507</f>
        <v>0</v>
      </c>
      <c r="AG512" s="519">
        <f>penilaian!AF507</f>
        <v>0</v>
      </c>
      <c r="AH512" s="519">
        <f>penilaian!AG507</f>
        <v>0</v>
      </c>
      <c r="AI512" s="517">
        <f>penilaian!AH507</f>
        <v>0</v>
      </c>
      <c r="AJ512" s="520">
        <f>penilaian!AI507</f>
        <v>0</v>
      </c>
      <c r="AK512" s="517">
        <f>penilaian!AJ507</f>
        <v>0</v>
      </c>
      <c r="AL512" s="517">
        <f>penilaian!AK507</f>
        <v>0</v>
      </c>
      <c r="AM512" s="517">
        <f>penilaian!AL507</f>
        <v>0</v>
      </c>
      <c r="AN512" s="517">
        <f>penilaian!AM507</f>
        <v>0</v>
      </c>
      <c r="AO512" s="517">
        <f>penilaian!AN507</f>
        <v>0</v>
      </c>
      <c r="AP512" s="517">
        <f>penilaian!AO507</f>
        <v>0</v>
      </c>
      <c r="AQ512" s="521">
        <f>penilaian!AP507</f>
        <v>0</v>
      </c>
      <c r="AR512" s="517">
        <f>penilaian!AQ507</f>
        <v>0</v>
      </c>
      <c r="AS512" s="517">
        <f>penilaian!AR507</f>
        <v>0</v>
      </c>
      <c r="AT512" s="517">
        <f>penilaian!AS507</f>
        <v>0</v>
      </c>
      <c r="AU512" s="517">
        <f>penilaian!AT507</f>
        <v>0</v>
      </c>
      <c r="AV512" s="517">
        <f>penilaian!AU507</f>
        <v>0</v>
      </c>
      <c r="AW512" s="521">
        <f>penilaian!AV507</f>
        <v>0</v>
      </c>
      <c r="AX512" s="521">
        <f>penilaian!AW507</f>
        <v>0</v>
      </c>
    </row>
    <row r="513" spans="2:50" ht="15.75">
      <c r="B513" s="157">
        <f>penilaian!A508</f>
        <v>0</v>
      </c>
      <c r="C513" s="172" t="str">
        <f>penilaian!B508</f>
        <v>c.</v>
      </c>
      <c r="D513" s="492" t="str">
        <f>penilaian!C508</f>
        <v>Petani/Pekebun</v>
      </c>
      <c r="E513" s="172" t="str">
        <f>penilaian!D508</f>
        <v>c.</v>
      </c>
      <c r="F513" s="171" t="str">
        <f>penilaian!E508</f>
        <v>Karyawan Swasta</v>
      </c>
      <c r="G513" s="205">
        <f>penilaian!F508</f>
        <v>0</v>
      </c>
      <c r="H513" s="61" t="str">
        <f>penilaian!G508</f>
        <v>c.</v>
      </c>
      <c r="I513" s="61" t="str">
        <f>penilaian!H508</f>
        <v>Kertajati</v>
      </c>
      <c r="J513" s="202">
        <f>penilaian!I508</f>
        <v>0</v>
      </c>
      <c r="K513" s="157">
        <f>penilaian!J508</f>
        <v>0</v>
      </c>
      <c r="L513" s="182">
        <f>penilaian!K508</f>
        <v>0</v>
      </c>
      <c r="M513" s="186">
        <f>penilaian!L508</f>
        <v>0</v>
      </c>
      <c r="N513" s="187">
        <f>penilaian!M508</f>
        <v>0</v>
      </c>
      <c r="O513" s="61" t="str">
        <f>penilaian!N508</f>
        <v>c.</v>
      </c>
      <c r="P513" s="183">
        <f>penilaian!O508</f>
        <v>0</v>
      </c>
      <c r="Q513" s="516">
        <f>penilaian!P508</f>
        <v>0</v>
      </c>
      <c r="R513" s="516">
        <f>penilaian!Q508</f>
        <v>0</v>
      </c>
      <c r="S513" s="505" t="str">
        <f>penilaian!R508</f>
        <v>b.</v>
      </c>
      <c r="T513" s="505" t="str">
        <f>penilaian!S508</f>
        <v>Musiman</v>
      </c>
      <c r="U513" s="505">
        <f>penilaian!T508</f>
        <v>0</v>
      </c>
      <c r="V513" s="503">
        <f>penilaian!U508</f>
        <v>0</v>
      </c>
      <c r="W513" s="505">
        <f>penilaian!V508</f>
        <v>0</v>
      </c>
      <c r="X513" s="505">
        <f>penilaian!W508</f>
        <v>0</v>
      </c>
      <c r="Y513" s="505">
        <f>penilaian!X508</f>
        <v>0</v>
      </c>
      <c r="Z513" s="505">
        <f>penilaian!Y508</f>
        <v>0</v>
      </c>
      <c r="AA513" s="505">
        <f>penilaian!Z508</f>
        <v>0</v>
      </c>
      <c r="AB513" s="505">
        <f>penilaian!AA508</f>
        <v>0</v>
      </c>
      <c r="AC513" s="519">
        <f>penilaian!AB508</f>
        <v>0</v>
      </c>
      <c r="AD513" s="505">
        <f>penilaian!AC508</f>
        <v>0</v>
      </c>
      <c r="AE513" s="505">
        <f>penilaian!AD508</f>
        <v>0</v>
      </c>
      <c r="AF513" s="505">
        <f>penilaian!AE508</f>
        <v>0</v>
      </c>
      <c r="AG513" s="519">
        <f>penilaian!AF508</f>
        <v>0</v>
      </c>
      <c r="AH513" s="519">
        <f>penilaian!AG508</f>
        <v>0</v>
      </c>
      <c r="AI513" s="517">
        <f>penilaian!AH508</f>
        <v>0</v>
      </c>
      <c r="AJ513" s="520">
        <f>penilaian!AI508</f>
        <v>0</v>
      </c>
      <c r="AK513" s="517">
        <f>penilaian!AJ508</f>
        <v>0</v>
      </c>
      <c r="AL513" s="517">
        <f>penilaian!AK508</f>
        <v>0</v>
      </c>
      <c r="AM513" s="517">
        <f>penilaian!AL508</f>
        <v>0</v>
      </c>
      <c r="AN513" s="517">
        <f>penilaian!AM508</f>
        <v>0</v>
      </c>
      <c r="AO513" s="517">
        <f>penilaian!AN508</f>
        <v>0</v>
      </c>
      <c r="AP513" s="517">
        <f>penilaian!AO508</f>
        <v>0</v>
      </c>
      <c r="AQ513" s="521">
        <f>penilaian!AP508</f>
        <v>0</v>
      </c>
      <c r="AR513" s="517">
        <f>penilaian!AQ508</f>
        <v>0</v>
      </c>
      <c r="AS513" s="517">
        <f>penilaian!AR508</f>
        <v>0</v>
      </c>
      <c r="AT513" s="517">
        <f>penilaian!AS508</f>
        <v>0</v>
      </c>
      <c r="AU513" s="517">
        <f>penilaian!AT508</f>
        <v>0</v>
      </c>
      <c r="AV513" s="517">
        <f>penilaian!AU508</f>
        <v>0</v>
      </c>
      <c r="AW513" s="521">
        <f>penilaian!AV508</f>
        <v>0</v>
      </c>
      <c r="AX513" s="521">
        <f>penilaian!AW508</f>
        <v>0</v>
      </c>
    </row>
    <row r="514" spans="2:50" ht="78.75">
      <c r="B514" s="157">
        <f>penilaian!A509</f>
        <v>0</v>
      </c>
      <c r="C514" s="172" t="str">
        <f>penilaian!B509</f>
        <v>d.</v>
      </c>
      <c r="D514" s="492" t="str">
        <f>penilaian!C509</f>
        <v>Blok Cigoler RT. 7 RW. 5 Ds. Kertajati Kec. Kertajati Kab. Majalengka</v>
      </c>
      <c r="E514" s="172" t="str">
        <f>penilaian!D509</f>
        <v>d.</v>
      </c>
      <c r="F514" s="171" t="str">
        <f>penilaian!E509</f>
        <v>Jl. Kayu Putih Utara 46 RT. 4 RW. 8 Kel. Pulo Gadung Kec. Pulo Gadung Kota Jakarta Timur</v>
      </c>
      <c r="G514" s="205">
        <f>penilaian!F509</f>
        <v>0</v>
      </c>
      <c r="H514" s="61">
        <f>penilaian!G509</f>
        <v>0</v>
      </c>
      <c r="I514" s="61">
        <f>penilaian!H509</f>
        <v>0</v>
      </c>
      <c r="J514" s="202">
        <f>penilaian!I509</f>
        <v>0</v>
      </c>
      <c r="K514" s="157">
        <f>penilaian!J509</f>
        <v>0</v>
      </c>
      <c r="L514" s="182">
        <f>penilaian!K509</f>
        <v>0</v>
      </c>
      <c r="M514" s="186">
        <f>penilaian!L509</f>
        <v>0</v>
      </c>
      <c r="N514" s="187">
        <f>penilaian!M509</f>
        <v>0</v>
      </c>
      <c r="O514" s="61">
        <f>penilaian!N509</f>
        <v>0</v>
      </c>
      <c r="P514" s="183">
        <f>penilaian!O509</f>
        <v>0</v>
      </c>
      <c r="Q514" s="516">
        <f>penilaian!P509</f>
        <v>0</v>
      </c>
      <c r="R514" s="516">
        <f>penilaian!Q509</f>
        <v>0</v>
      </c>
      <c r="S514" s="505">
        <f>penilaian!R509</f>
        <v>0</v>
      </c>
      <c r="T514" s="505">
        <f>penilaian!S509</f>
        <v>0</v>
      </c>
      <c r="U514" s="505">
        <f>penilaian!T509</f>
        <v>0</v>
      </c>
      <c r="V514" s="503">
        <f>penilaian!U509</f>
        <v>0</v>
      </c>
      <c r="W514" s="505">
        <f>penilaian!V509</f>
        <v>0</v>
      </c>
      <c r="X514" s="505">
        <f>penilaian!W509</f>
        <v>0</v>
      </c>
      <c r="Y514" s="505">
        <f>penilaian!X509</f>
        <v>0</v>
      </c>
      <c r="Z514" s="505">
        <f>penilaian!Y509</f>
        <v>0</v>
      </c>
      <c r="AA514" s="505">
        <f>penilaian!Z509</f>
        <v>0</v>
      </c>
      <c r="AB514" s="505">
        <f>penilaian!AA509</f>
        <v>0</v>
      </c>
      <c r="AC514" s="519">
        <f>penilaian!AB509</f>
        <v>0</v>
      </c>
      <c r="AD514" s="505">
        <f>penilaian!AC509</f>
        <v>0</v>
      </c>
      <c r="AE514" s="505">
        <f>penilaian!AD509</f>
        <v>0</v>
      </c>
      <c r="AF514" s="505">
        <f>penilaian!AE509</f>
        <v>0</v>
      </c>
      <c r="AG514" s="519">
        <f>penilaian!AF509</f>
        <v>0</v>
      </c>
      <c r="AH514" s="519">
        <f>penilaian!AG509</f>
        <v>0</v>
      </c>
      <c r="AI514" s="517">
        <f>penilaian!AH509</f>
        <v>0</v>
      </c>
      <c r="AJ514" s="520">
        <f>penilaian!AI509</f>
        <v>0</v>
      </c>
      <c r="AK514" s="517">
        <f>penilaian!AJ509</f>
        <v>0</v>
      </c>
      <c r="AL514" s="517">
        <f>penilaian!AK509</f>
        <v>0</v>
      </c>
      <c r="AM514" s="517">
        <f>penilaian!AL509</f>
        <v>0</v>
      </c>
      <c r="AN514" s="517">
        <f>penilaian!AM509</f>
        <v>0</v>
      </c>
      <c r="AO514" s="517">
        <f>penilaian!AN509</f>
        <v>0</v>
      </c>
      <c r="AP514" s="517">
        <f>penilaian!AO509</f>
        <v>0</v>
      </c>
      <c r="AQ514" s="521">
        <f>penilaian!AP509</f>
        <v>0</v>
      </c>
      <c r="AR514" s="517">
        <f>penilaian!AQ509</f>
        <v>0</v>
      </c>
      <c r="AS514" s="517">
        <f>penilaian!AR509</f>
        <v>0</v>
      </c>
      <c r="AT514" s="517">
        <f>penilaian!AS509</f>
        <v>0</v>
      </c>
      <c r="AU514" s="517">
        <f>penilaian!AT509</f>
        <v>0</v>
      </c>
      <c r="AV514" s="517">
        <f>penilaian!AU509</f>
        <v>0</v>
      </c>
      <c r="AW514" s="521">
        <f>penilaian!AV509</f>
        <v>0</v>
      </c>
      <c r="AX514" s="521">
        <f>penilaian!AW509</f>
        <v>0</v>
      </c>
    </row>
    <row r="515" spans="2:50" ht="15.75">
      <c r="B515" s="157">
        <f>penilaian!A510</f>
        <v>0</v>
      </c>
      <c r="C515" s="172" t="str">
        <f>penilaian!B510</f>
        <v>e.</v>
      </c>
      <c r="D515" s="492" t="str">
        <f>penilaian!C510</f>
        <v>3210141205540004</v>
      </c>
      <c r="E515" s="172" t="str">
        <f>penilaian!D510</f>
        <v>e.</v>
      </c>
      <c r="F515" s="171" t="str">
        <f>penilaian!E510</f>
        <v>3175021912510001</v>
      </c>
      <c r="G515" s="205">
        <f>penilaian!F510</f>
        <v>0</v>
      </c>
      <c r="H515" s="61">
        <f>penilaian!G510</f>
        <v>0</v>
      </c>
      <c r="I515" s="61">
        <f>penilaian!H510</f>
        <v>0</v>
      </c>
      <c r="J515" s="202">
        <f>penilaian!I510</f>
        <v>0</v>
      </c>
      <c r="K515" s="157">
        <f>penilaian!J510</f>
        <v>0</v>
      </c>
      <c r="L515" s="182">
        <f>penilaian!K510</f>
        <v>0</v>
      </c>
      <c r="M515" s="186">
        <f>penilaian!L510</f>
        <v>0</v>
      </c>
      <c r="N515" s="187">
        <f>penilaian!M510</f>
        <v>0</v>
      </c>
      <c r="O515" s="61">
        <f>penilaian!N510</f>
        <v>0</v>
      </c>
      <c r="P515" s="183">
        <f>penilaian!O510</f>
        <v>0</v>
      </c>
      <c r="Q515" s="516">
        <f>penilaian!P510</f>
        <v>0</v>
      </c>
      <c r="R515" s="516">
        <f>penilaian!Q510</f>
        <v>0</v>
      </c>
      <c r="S515" s="505">
        <f>penilaian!R510</f>
        <v>0</v>
      </c>
      <c r="T515" s="505">
        <f>penilaian!S510</f>
        <v>0</v>
      </c>
      <c r="U515" s="505">
        <f>penilaian!T510</f>
        <v>0</v>
      </c>
      <c r="V515" s="503">
        <f>penilaian!U510</f>
        <v>0</v>
      </c>
      <c r="W515" s="505">
        <f>penilaian!V510</f>
        <v>0</v>
      </c>
      <c r="X515" s="505">
        <f>penilaian!W510</f>
        <v>0</v>
      </c>
      <c r="Y515" s="505">
        <f>penilaian!X510</f>
        <v>0</v>
      </c>
      <c r="Z515" s="505">
        <f>penilaian!Y510</f>
        <v>0</v>
      </c>
      <c r="AA515" s="505">
        <f>penilaian!Z510</f>
        <v>0</v>
      </c>
      <c r="AB515" s="505">
        <f>penilaian!AA510</f>
        <v>0</v>
      </c>
      <c r="AC515" s="519">
        <f>penilaian!AB510</f>
        <v>0</v>
      </c>
      <c r="AD515" s="505">
        <f>penilaian!AC510</f>
        <v>0</v>
      </c>
      <c r="AE515" s="505">
        <f>penilaian!AD510</f>
        <v>0</v>
      </c>
      <c r="AF515" s="505">
        <f>penilaian!AE510</f>
        <v>0</v>
      </c>
      <c r="AG515" s="519">
        <f>penilaian!AF510</f>
        <v>0</v>
      </c>
      <c r="AH515" s="519">
        <f>penilaian!AG510</f>
        <v>0</v>
      </c>
      <c r="AI515" s="517">
        <f>penilaian!AH510</f>
        <v>0</v>
      </c>
      <c r="AJ515" s="520">
        <f>penilaian!AI510</f>
        <v>0</v>
      </c>
      <c r="AK515" s="517">
        <f>penilaian!AJ510</f>
        <v>0</v>
      </c>
      <c r="AL515" s="517">
        <f>penilaian!AK510</f>
        <v>0</v>
      </c>
      <c r="AM515" s="517">
        <f>penilaian!AL510</f>
        <v>0</v>
      </c>
      <c r="AN515" s="517">
        <f>penilaian!AM510</f>
        <v>0</v>
      </c>
      <c r="AO515" s="517">
        <f>penilaian!AN510</f>
        <v>0</v>
      </c>
      <c r="AP515" s="517">
        <f>penilaian!AO510</f>
        <v>0</v>
      </c>
      <c r="AQ515" s="521">
        <f>penilaian!AP510</f>
        <v>0</v>
      </c>
      <c r="AR515" s="517">
        <f>penilaian!AQ510</f>
        <v>0</v>
      </c>
      <c r="AS515" s="517">
        <f>penilaian!AR510</f>
        <v>0</v>
      </c>
      <c r="AT515" s="517">
        <f>penilaian!AS510</f>
        <v>0</v>
      </c>
      <c r="AU515" s="517">
        <f>penilaian!AT510</f>
        <v>0</v>
      </c>
      <c r="AV515" s="517">
        <f>penilaian!AU510</f>
        <v>0</v>
      </c>
      <c r="AW515" s="521">
        <f>penilaian!AV510</f>
        <v>0</v>
      </c>
      <c r="AX515" s="521">
        <f>penilaian!AW510</f>
        <v>0</v>
      </c>
    </row>
    <row r="516" spans="2:50" ht="47.25">
      <c r="B516" s="157">
        <f>penilaian!A511</f>
        <v>36</v>
      </c>
      <c r="C516" s="172" t="str">
        <f>penilaian!B511</f>
        <v>a.</v>
      </c>
      <c r="D516" s="492" t="str">
        <f>penilaian!C511</f>
        <v>ARSINAH</v>
      </c>
      <c r="E516" s="172" t="str">
        <f>penilaian!D511</f>
        <v>a.</v>
      </c>
      <c r="F516" s="171" t="str">
        <f>penilaian!E511</f>
        <v>ADI SUBEKTI</v>
      </c>
      <c r="G516" s="205" t="str">
        <f>penilaian!F511</f>
        <v>0036</v>
      </c>
      <c r="H516" s="61" t="str">
        <f>penilaian!G511</f>
        <v>a.</v>
      </c>
      <c r="I516" s="61" t="str">
        <f>penilaian!H511</f>
        <v>Blok Tinggar</v>
      </c>
      <c r="J516" s="202">
        <f>penilaian!I511</f>
        <v>707</v>
      </c>
      <c r="K516" s="157" t="str">
        <f>penilaian!J511</f>
        <v>TMA</v>
      </c>
      <c r="L516" s="182" t="str">
        <f>penilaian!K511</f>
        <v>SPPT No. 32.12.140.006.045-0016.0 a.n ARSINAH</v>
      </c>
      <c r="M516" s="186">
        <f>penilaian!L511</f>
        <v>0</v>
      </c>
      <c r="N516" s="187">
        <f>penilaian!M511</f>
        <v>0</v>
      </c>
      <c r="O516" s="61" t="str">
        <f>penilaian!N511</f>
        <v>a.</v>
      </c>
      <c r="P516" s="183">
        <f>penilaian!O511</f>
        <v>0</v>
      </c>
      <c r="Q516" s="516">
        <f>penilaian!P511</f>
        <v>0</v>
      </c>
      <c r="R516" s="516">
        <f>penilaian!Q511</f>
        <v>0</v>
      </c>
      <c r="S516" s="505" t="str">
        <f>penilaian!R511</f>
        <v>a.</v>
      </c>
      <c r="T516" s="505" t="str">
        <f>penilaian!S511</f>
        <v>Tahunan</v>
      </c>
      <c r="U516" s="505">
        <f>penilaian!T511</f>
        <v>0</v>
      </c>
      <c r="V516" s="503">
        <f>penilaian!U511</f>
        <v>0</v>
      </c>
      <c r="W516" s="505">
        <f>penilaian!V511</f>
        <v>0</v>
      </c>
      <c r="X516" s="505">
        <f>penilaian!W511</f>
        <v>0</v>
      </c>
      <c r="Y516" s="505">
        <f>penilaian!X511</f>
        <v>0</v>
      </c>
      <c r="Z516" s="505">
        <f>penilaian!Y511</f>
        <v>0</v>
      </c>
      <c r="AA516" s="505">
        <f>penilaian!Z511</f>
        <v>0</v>
      </c>
      <c r="AB516" s="505">
        <f>penilaian!AA511</f>
        <v>0</v>
      </c>
      <c r="AC516" s="519">
        <f>penilaian!AB511</f>
        <v>0</v>
      </c>
      <c r="AD516" s="505">
        <f>penilaian!AC511</f>
        <v>0</v>
      </c>
      <c r="AE516" s="505">
        <f>penilaian!AD511</f>
        <v>0</v>
      </c>
      <c r="AF516" s="505">
        <f>penilaian!AE511</f>
        <v>0</v>
      </c>
      <c r="AG516" s="519">
        <f>penilaian!AF511</f>
        <v>0</v>
      </c>
      <c r="AH516" s="519">
        <f>penilaian!AG511</f>
        <v>0</v>
      </c>
      <c r="AI516" s="517">
        <f>penilaian!AH511</f>
        <v>170000</v>
      </c>
      <c r="AJ516" s="520">
        <f>penilaian!AI511</f>
        <v>120190000</v>
      </c>
      <c r="AK516" s="517">
        <f>penilaian!AJ511</f>
        <v>0</v>
      </c>
      <c r="AL516" s="517">
        <f>penilaian!AK511</f>
        <v>0</v>
      </c>
      <c r="AM516" s="517">
        <f>penilaian!AL511</f>
        <v>0</v>
      </c>
      <c r="AN516" s="517">
        <f>penilaian!AM511</f>
        <v>0</v>
      </c>
      <c r="AO516" s="517">
        <f>penilaian!AN511</f>
        <v>0</v>
      </c>
      <c r="AP516" s="517">
        <f>penilaian!AO511</f>
        <v>0</v>
      </c>
      <c r="AQ516" s="521">
        <f>penilaian!AP511</f>
        <v>120190000</v>
      </c>
      <c r="AR516" s="517">
        <f>penilaian!AQ511</f>
        <v>0</v>
      </c>
      <c r="AS516" s="517">
        <f>penilaian!AR511</f>
        <v>0</v>
      </c>
      <c r="AT516" s="517">
        <f>penilaian!AS511</f>
        <v>0</v>
      </c>
      <c r="AU516" s="517">
        <f>penilaian!AT511</f>
        <v>6009500</v>
      </c>
      <c r="AV516" s="517">
        <f>penilaian!AU511</f>
        <v>600950</v>
      </c>
      <c r="AW516" s="521">
        <f>penilaian!AV511</f>
        <v>6610450</v>
      </c>
      <c r="AX516" s="521">
        <f>penilaian!AW511</f>
        <v>126800000</v>
      </c>
    </row>
    <row r="517" spans="2:50" ht="15.75">
      <c r="B517" s="157">
        <f>penilaian!A512</f>
        <v>0</v>
      </c>
      <c r="C517" s="172" t="str">
        <f>penilaian!B512</f>
        <v>b.</v>
      </c>
      <c r="D517" s="492" t="str">
        <f>penilaian!C512</f>
        <v>Majalengka, 10-04-1953</v>
      </c>
      <c r="E517" s="172" t="str">
        <f>penilaian!D512</f>
        <v>b.</v>
      </c>
      <c r="F517" s="171" t="str">
        <f>penilaian!E512</f>
        <v>Mojokerto, 19-12-1951</v>
      </c>
      <c r="G517" s="205">
        <f>penilaian!F512</f>
        <v>0</v>
      </c>
      <c r="H517" s="61" t="str">
        <f>penilaian!G512</f>
        <v>b.</v>
      </c>
      <c r="I517" s="61" t="str">
        <f>penilaian!H512</f>
        <v>Babakan</v>
      </c>
      <c r="J517" s="202">
        <f>penilaian!I512</f>
        <v>0</v>
      </c>
      <c r="K517" s="157">
        <f>penilaian!J512</f>
        <v>0</v>
      </c>
      <c r="L517" s="182">
        <f>penilaian!K512</f>
        <v>0</v>
      </c>
      <c r="M517" s="186">
        <f>penilaian!L512</f>
        <v>0</v>
      </c>
      <c r="N517" s="187">
        <f>penilaian!M512</f>
        <v>0</v>
      </c>
      <c r="O517" s="61" t="str">
        <f>penilaian!N512</f>
        <v>b.</v>
      </c>
      <c r="P517" s="183">
        <f>penilaian!O512</f>
        <v>0</v>
      </c>
      <c r="Q517" s="516">
        <f>penilaian!P512</f>
        <v>0</v>
      </c>
      <c r="R517" s="516">
        <f>penilaian!Q512</f>
        <v>0</v>
      </c>
      <c r="S517" s="505">
        <f>penilaian!R512</f>
        <v>0</v>
      </c>
      <c r="T517" s="505">
        <f>penilaian!S512</f>
        <v>0</v>
      </c>
      <c r="U517" s="505">
        <f>penilaian!T512</f>
        <v>0</v>
      </c>
      <c r="V517" s="503">
        <f>penilaian!U512</f>
        <v>0</v>
      </c>
      <c r="W517" s="505">
        <f>penilaian!V512</f>
        <v>0</v>
      </c>
      <c r="X517" s="505">
        <f>penilaian!W512</f>
        <v>0</v>
      </c>
      <c r="Y517" s="505">
        <f>penilaian!X512</f>
        <v>0</v>
      </c>
      <c r="Z517" s="505">
        <f>penilaian!Y512</f>
        <v>0</v>
      </c>
      <c r="AA517" s="505">
        <f>penilaian!Z512</f>
        <v>0</v>
      </c>
      <c r="AB517" s="505">
        <f>penilaian!AA512</f>
        <v>0</v>
      </c>
      <c r="AC517" s="519">
        <f>penilaian!AB512</f>
        <v>0</v>
      </c>
      <c r="AD517" s="505">
        <f>penilaian!AC512</f>
        <v>0</v>
      </c>
      <c r="AE517" s="505">
        <f>penilaian!AD512</f>
        <v>0</v>
      </c>
      <c r="AF517" s="505">
        <f>penilaian!AE512</f>
        <v>0</v>
      </c>
      <c r="AG517" s="519">
        <f>penilaian!AF512</f>
        <v>0</v>
      </c>
      <c r="AH517" s="519">
        <f>penilaian!AG512</f>
        <v>0</v>
      </c>
      <c r="AI517" s="517">
        <f>penilaian!AH512</f>
        <v>0</v>
      </c>
      <c r="AJ517" s="520">
        <f>penilaian!AI512</f>
        <v>0</v>
      </c>
      <c r="AK517" s="517">
        <f>penilaian!AJ512</f>
        <v>0</v>
      </c>
      <c r="AL517" s="517">
        <f>penilaian!AK512</f>
        <v>0</v>
      </c>
      <c r="AM517" s="517">
        <f>penilaian!AL512</f>
        <v>0</v>
      </c>
      <c r="AN517" s="517">
        <f>penilaian!AM512</f>
        <v>0</v>
      </c>
      <c r="AO517" s="517">
        <f>penilaian!AN512</f>
        <v>0</v>
      </c>
      <c r="AP517" s="517">
        <f>penilaian!AO512</f>
        <v>0</v>
      </c>
      <c r="AQ517" s="521">
        <f>penilaian!AP512</f>
        <v>0</v>
      </c>
      <c r="AR517" s="517">
        <f>penilaian!AQ512</f>
        <v>0</v>
      </c>
      <c r="AS517" s="517">
        <f>penilaian!AR512</f>
        <v>0</v>
      </c>
      <c r="AT517" s="517">
        <f>penilaian!AS512</f>
        <v>0</v>
      </c>
      <c r="AU517" s="517">
        <f>penilaian!AT512</f>
        <v>0</v>
      </c>
      <c r="AV517" s="517">
        <f>penilaian!AU512</f>
        <v>0</v>
      </c>
      <c r="AW517" s="521">
        <f>penilaian!AV512</f>
        <v>0</v>
      </c>
      <c r="AX517" s="521">
        <f>penilaian!AW512</f>
        <v>0</v>
      </c>
    </row>
    <row r="518" spans="2:50" ht="15.75">
      <c r="B518" s="157">
        <f>penilaian!A513</f>
        <v>0</v>
      </c>
      <c r="C518" s="172" t="str">
        <f>penilaian!B513</f>
        <v>c.</v>
      </c>
      <c r="D518" s="492" t="str">
        <f>penilaian!C513</f>
        <v>Mengurus Rumah Tangga</v>
      </c>
      <c r="E518" s="172" t="str">
        <f>penilaian!D513</f>
        <v>c.</v>
      </c>
      <c r="F518" s="171" t="str">
        <f>penilaian!E513</f>
        <v>Karyawan Swasta</v>
      </c>
      <c r="G518" s="205">
        <f>penilaian!F513</f>
        <v>0</v>
      </c>
      <c r="H518" s="61" t="str">
        <f>penilaian!G513</f>
        <v>c.</v>
      </c>
      <c r="I518" s="61" t="str">
        <f>penilaian!H513</f>
        <v>Kertajati</v>
      </c>
      <c r="J518" s="202">
        <f>penilaian!I513</f>
        <v>0</v>
      </c>
      <c r="K518" s="157">
        <f>penilaian!J513</f>
        <v>0</v>
      </c>
      <c r="L518" s="182">
        <f>penilaian!K513</f>
        <v>0</v>
      </c>
      <c r="M518" s="186">
        <f>penilaian!L513</f>
        <v>0</v>
      </c>
      <c r="N518" s="187">
        <f>penilaian!M513</f>
        <v>0</v>
      </c>
      <c r="O518" s="61" t="str">
        <f>penilaian!N513</f>
        <v>c.</v>
      </c>
      <c r="P518" s="183">
        <f>penilaian!O513</f>
        <v>0</v>
      </c>
      <c r="Q518" s="516">
        <f>penilaian!P513</f>
        <v>0</v>
      </c>
      <c r="R518" s="516">
        <f>penilaian!Q513</f>
        <v>0</v>
      </c>
      <c r="S518" s="505" t="str">
        <f>penilaian!R513</f>
        <v>b.</v>
      </c>
      <c r="T518" s="505" t="str">
        <f>penilaian!S513</f>
        <v>Musiman</v>
      </c>
      <c r="U518" s="505">
        <f>penilaian!T513</f>
        <v>0</v>
      </c>
      <c r="V518" s="503">
        <f>penilaian!U513</f>
        <v>0</v>
      </c>
      <c r="W518" s="505">
        <f>penilaian!V513</f>
        <v>0</v>
      </c>
      <c r="X518" s="505">
        <f>penilaian!W513</f>
        <v>0</v>
      </c>
      <c r="Y518" s="505">
        <f>penilaian!X513</f>
        <v>0</v>
      </c>
      <c r="Z518" s="505">
        <f>penilaian!Y513</f>
        <v>0</v>
      </c>
      <c r="AA518" s="505">
        <f>penilaian!Z513</f>
        <v>0</v>
      </c>
      <c r="AB518" s="505">
        <f>penilaian!AA513</f>
        <v>0</v>
      </c>
      <c r="AC518" s="519">
        <f>penilaian!AB513</f>
        <v>0</v>
      </c>
      <c r="AD518" s="505">
        <f>penilaian!AC513</f>
        <v>0</v>
      </c>
      <c r="AE518" s="505">
        <f>penilaian!AD513</f>
        <v>0</v>
      </c>
      <c r="AF518" s="505">
        <f>penilaian!AE513</f>
        <v>0</v>
      </c>
      <c r="AG518" s="519">
        <f>penilaian!AF513</f>
        <v>0</v>
      </c>
      <c r="AH518" s="519">
        <f>penilaian!AG513</f>
        <v>0</v>
      </c>
      <c r="AI518" s="517">
        <f>penilaian!AH513</f>
        <v>0</v>
      </c>
      <c r="AJ518" s="520">
        <f>penilaian!AI513</f>
        <v>0</v>
      </c>
      <c r="AK518" s="517">
        <f>penilaian!AJ513</f>
        <v>0</v>
      </c>
      <c r="AL518" s="517">
        <f>penilaian!AK513</f>
        <v>0</v>
      </c>
      <c r="AM518" s="517">
        <f>penilaian!AL513</f>
        <v>0</v>
      </c>
      <c r="AN518" s="517">
        <f>penilaian!AM513</f>
        <v>0</v>
      </c>
      <c r="AO518" s="517">
        <f>penilaian!AN513</f>
        <v>0</v>
      </c>
      <c r="AP518" s="517">
        <f>penilaian!AO513</f>
        <v>0</v>
      </c>
      <c r="AQ518" s="521">
        <f>penilaian!AP513</f>
        <v>0</v>
      </c>
      <c r="AR518" s="517">
        <f>penilaian!AQ513</f>
        <v>0</v>
      </c>
      <c r="AS518" s="517">
        <f>penilaian!AR513</f>
        <v>0</v>
      </c>
      <c r="AT518" s="517">
        <f>penilaian!AS513</f>
        <v>0</v>
      </c>
      <c r="AU518" s="517">
        <f>penilaian!AT513</f>
        <v>0</v>
      </c>
      <c r="AV518" s="517">
        <f>penilaian!AU513</f>
        <v>0</v>
      </c>
      <c r="AW518" s="521">
        <f>penilaian!AV513</f>
        <v>0</v>
      </c>
      <c r="AX518" s="521">
        <f>penilaian!AW513</f>
        <v>0</v>
      </c>
    </row>
    <row r="519" spans="2:50" ht="78.75">
      <c r="B519" s="157">
        <f>penilaian!A514</f>
        <v>0</v>
      </c>
      <c r="C519" s="172" t="str">
        <f>penilaian!B514</f>
        <v>d.</v>
      </c>
      <c r="D519" s="492" t="str">
        <f>penilaian!C514</f>
        <v>Blok Desa RT/RW 005/002 Desa Babakan Kec. Kertajati Kab. Majalengka</v>
      </c>
      <c r="E519" s="172" t="str">
        <f>penilaian!D514</f>
        <v>d.</v>
      </c>
      <c r="F519" s="171" t="str">
        <f>penilaian!E514</f>
        <v>Jl. Kayu Putih Utara 46 RT. 4 RW. 8 Kel. Pulo Gadung Kec. Pulo Gadung Kota Jakarta Timur</v>
      </c>
      <c r="G519" s="205">
        <f>penilaian!F514</f>
        <v>0</v>
      </c>
      <c r="H519" s="61">
        <f>penilaian!G514</f>
        <v>0</v>
      </c>
      <c r="I519" s="61">
        <f>penilaian!H514</f>
        <v>0</v>
      </c>
      <c r="J519" s="202">
        <f>penilaian!I514</f>
        <v>0</v>
      </c>
      <c r="K519" s="157">
        <f>penilaian!J514</f>
        <v>0</v>
      </c>
      <c r="L519" s="182">
        <f>penilaian!K514</f>
        <v>0</v>
      </c>
      <c r="M519" s="186">
        <f>penilaian!L514</f>
        <v>0</v>
      </c>
      <c r="N519" s="187">
        <f>penilaian!M514</f>
        <v>0</v>
      </c>
      <c r="O519" s="61">
        <f>penilaian!N514</f>
        <v>0</v>
      </c>
      <c r="P519" s="183">
        <f>penilaian!O514</f>
        <v>0</v>
      </c>
      <c r="Q519" s="516">
        <f>penilaian!P514</f>
        <v>0</v>
      </c>
      <c r="R519" s="516">
        <f>penilaian!Q514</f>
        <v>0</v>
      </c>
      <c r="S519" s="505">
        <f>penilaian!R514</f>
        <v>0</v>
      </c>
      <c r="T519" s="505">
        <f>penilaian!S514</f>
        <v>0</v>
      </c>
      <c r="U519" s="505">
        <f>penilaian!T514</f>
        <v>0</v>
      </c>
      <c r="V519" s="503">
        <f>penilaian!U514</f>
        <v>0</v>
      </c>
      <c r="W519" s="505">
        <f>penilaian!V514</f>
        <v>0</v>
      </c>
      <c r="X519" s="505">
        <f>penilaian!W514</f>
        <v>0</v>
      </c>
      <c r="Y519" s="505">
        <f>penilaian!X514</f>
        <v>0</v>
      </c>
      <c r="Z519" s="505">
        <f>penilaian!Y514</f>
        <v>0</v>
      </c>
      <c r="AA519" s="505">
        <f>penilaian!Z514</f>
        <v>0</v>
      </c>
      <c r="AB519" s="505">
        <f>penilaian!AA514</f>
        <v>0</v>
      </c>
      <c r="AC519" s="519">
        <f>penilaian!AB514</f>
        <v>0</v>
      </c>
      <c r="AD519" s="505">
        <f>penilaian!AC514</f>
        <v>0</v>
      </c>
      <c r="AE519" s="505">
        <f>penilaian!AD514</f>
        <v>0</v>
      </c>
      <c r="AF519" s="505">
        <f>penilaian!AE514</f>
        <v>0</v>
      </c>
      <c r="AG519" s="519">
        <f>penilaian!AF514</f>
        <v>0</v>
      </c>
      <c r="AH519" s="519">
        <f>penilaian!AG514</f>
        <v>0</v>
      </c>
      <c r="AI519" s="517">
        <f>penilaian!AH514</f>
        <v>0</v>
      </c>
      <c r="AJ519" s="520">
        <f>penilaian!AI514</f>
        <v>0</v>
      </c>
      <c r="AK519" s="517">
        <f>penilaian!AJ514</f>
        <v>0</v>
      </c>
      <c r="AL519" s="517">
        <f>penilaian!AK514</f>
        <v>0</v>
      </c>
      <c r="AM519" s="517">
        <f>penilaian!AL514</f>
        <v>0</v>
      </c>
      <c r="AN519" s="517">
        <f>penilaian!AM514</f>
        <v>0</v>
      </c>
      <c r="AO519" s="517">
        <f>penilaian!AN514</f>
        <v>0</v>
      </c>
      <c r="AP519" s="517">
        <f>penilaian!AO514</f>
        <v>0</v>
      </c>
      <c r="AQ519" s="521">
        <f>penilaian!AP514</f>
        <v>0</v>
      </c>
      <c r="AR519" s="517">
        <f>penilaian!AQ514</f>
        <v>0</v>
      </c>
      <c r="AS519" s="517">
        <f>penilaian!AR514</f>
        <v>0</v>
      </c>
      <c r="AT519" s="517">
        <f>penilaian!AS514</f>
        <v>0</v>
      </c>
      <c r="AU519" s="517">
        <f>penilaian!AT514</f>
        <v>0</v>
      </c>
      <c r="AV519" s="517">
        <f>penilaian!AU514</f>
        <v>0</v>
      </c>
      <c r="AW519" s="521">
        <f>penilaian!AV514</f>
        <v>0</v>
      </c>
      <c r="AX519" s="521">
        <f>penilaian!AW514</f>
        <v>0</v>
      </c>
    </row>
    <row r="520" spans="2:50" ht="15.75">
      <c r="B520" s="157">
        <f>penilaian!A515</f>
        <v>0</v>
      </c>
      <c r="C520" s="172" t="str">
        <f>penilaian!B515</f>
        <v>e.</v>
      </c>
      <c r="D520" s="492" t="str">
        <f>penilaian!C515</f>
        <v>3210142707730001</v>
      </c>
      <c r="E520" s="172" t="str">
        <f>penilaian!D515</f>
        <v>e.</v>
      </c>
      <c r="F520" s="171" t="str">
        <f>penilaian!E515</f>
        <v>3175021912510001</v>
      </c>
      <c r="G520" s="205">
        <f>penilaian!F515</f>
        <v>0</v>
      </c>
      <c r="H520" s="61">
        <f>penilaian!G515</f>
        <v>0</v>
      </c>
      <c r="I520" s="61">
        <f>penilaian!H515</f>
        <v>0</v>
      </c>
      <c r="J520" s="202">
        <f>penilaian!I515</f>
        <v>0</v>
      </c>
      <c r="K520" s="157">
        <f>penilaian!J515</f>
        <v>0</v>
      </c>
      <c r="L520" s="182">
        <f>penilaian!K515</f>
        <v>0</v>
      </c>
      <c r="M520" s="186">
        <f>penilaian!L515</f>
        <v>0</v>
      </c>
      <c r="N520" s="187">
        <f>penilaian!M515</f>
        <v>0</v>
      </c>
      <c r="O520" s="61">
        <f>penilaian!N515</f>
        <v>0</v>
      </c>
      <c r="P520" s="183">
        <f>penilaian!O515</f>
        <v>0</v>
      </c>
      <c r="Q520" s="516">
        <f>penilaian!P515</f>
        <v>0</v>
      </c>
      <c r="R520" s="516">
        <f>penilaian!Q515</f>
        <v>0</v>
      </c>
      <c r="S520" s="505">
        <f>penilaian!R515</f>
        <v>0</v>
      </c>
      <c r="T520" s="505">
        <f>penilaian!S515</f>
        <v>0</v>
      </c>
      <c r="U520" s="505">
        <f>penilaian!T515</f>
        <v>0</v>
      </c>
      <c r="V520" s="503">
        <f>penilaian!U515</f>
        <v>0</v>
      </c>
      <c r="W520" s="505">
        <f>penilaian!V515</f>
        <v>0</v>
      </c>
      <c r="X520" s="505">
        <f>penilaian!W515</f>
        <v>0</v>
      </c>
      <c r="Y520" s="505">
        <f>penilaian!X515</f>
        <v>0</v>
      </c>
      <c r="Z520" s="505">
        <f>penilaian!Y515</f>
        <v>0</v>
      </c>
      <c r="AA520" s="505">
        <f>penilaian!Z515</f>
        <v>0</v>
      </c>
      <c r="AB520" s="505">
        <f>penilaian!AA515</f>
        <v>0</v>
      </c>
      <c r="AC520" s="519">
        <f>penilaian!AB515</f>
        <v>0</v>
      </c>
      <c r="AD520" s="505">
        <f>penilaian!AC515</f>
        <v>0</v>
      </c>
      <c r="AE520" s="505">
        <f>penilaian!AD515</f>
        <v>0</v>
      </c>
      <c r="AF520" s="505">
        <f>penilaian!AE515</f>
        <v>0</v>
      </c>
      <c r="AG520" s="519">
        <f>penilaian!AF515</f>
        <v>0</v>
      </c>
      <c r="AH520" s="519">
        <f>penilaian!AG515</f>
        <v>0</v>
      </c>
      <c r="AI520" s="517">
        <f>penilaian!AH515</f>
        <v>0</v>
      </c>
      <c r="AJ520" s="520">
        <f>penilaian!AI515</f>
        <v>0</v>
      </c>
      <c r="AK520" s="517">
        <f>penilaian!AJ515</f>
        <v>0</v>
      </c>
      <c r="AL520" s="517">
        <f>penilaian!AK515</f>
        <v>0</v>
      </c>
      <c r="AM520" s="517">
        <f>penilaian!AL515</f>
        <v>0</v>
      </c>
      <c r="AN520" s="517">
        <f>penilaian!AM515</f>
        <v>0</v>
      </c>
      <c r="AO520" s="517">
        <f>penilaian!AN515</f>
        <v>0</v>
      </c>
      <c r="AP520" s="517">
        <f>penilaian!AO515</f>
        <v>0</v>
      </c>
      <c r="AQ520" s="521">
        <f>penilaian!AP515</f>
        <v>0</v>
      </c>
      <c r="AR520" s="517">
        <f>penilaian!AQ515</f>
        <v>0</v>
      </c>
      <c r="AS520" s="517">
        <f>penilaian!AR515</f>
        <v>0</v>
      </c>
      <c r="AT520" s="517">
        <f>penilaian!AS515</f>
        <v>0</v>
      </c>
      <c r="AU520" s="517">
        <f>penilaian!AT515</f>
        <v>0</v>
      </c>
      <c r="AV520" s="517">
        <f>penilaian!AU515</f>
        <v>0</v>
      </c>
      <c r="AW520" s="521">
        <f>penilaian!AV515</f>
        <v>0</v>
      </c>
      <c r="AX520" s="521">
        <f>penilaian!AW515</f>
        <v>0</v>
      </c>
    </row>
    <row r="521" spans="2:50" ht="47.25">
      <c r="B521" s="157">
        <f>penilaian!A516</f>
        <v>37</v>
      </c>
      <c r="C521" s="172" t="str">
        <f>penilaian!B516</f>
        <v>a.</v>
      </c>
      <c r="D521" s="492" t="str">
        <f>penilaian!C516</f>
        <v>SAESI</v>
      </c>
      <c r="E521" s="172" t="str">
        <f>penilaian!D516</f>
        <v>a.</v>
      </c>
      <c r="F521" s="171" t="str">
        <f>penilaian!E516</f>
        <v>ADI SUBEKTI</v>
      </c>
      <c r="G521" s="205" t="str">
        <f>penilaian!F516</f>
        <v>0037</v>
      </c>
      <c r="H521" s="61" t="str">
        <f>penilaian!G516</f>
        <v>a.</v>
      </c>
      <c r="I521" s="61" t="str">
        <f>penilaian!H516</f>
        <v>Blok Tinggar</v>
      </c>
      <c r="J521" s="202">
        <f>penilaian!I516</f>
        <v>276</v>
      </c>
      <c r="K521" s="157" t="str">
        <f>penilaian!J516</f>
        <v>TMA</v>
      </c>
      <c r="L521" s="182" t="str">
        <f>penilaian!K516</f>
        <v>SPPT No. 32.12.140.006.045-0014.0 a.n SAESI NENTI</v>
      </c>
      <c r="M521" s="186">
        <f>penilaian!L516</f>
        <v>0</v>
      </c>
      <c r="N521" s="187">
        <f>penilaian!M516</f>
        <v>0</v>
      </c>
      <c r="O521" s="61" t="str">
        <f>penilaian!N516</f>
        <v>a.</v>
      </c>
      <c r="P521" s="183">
        <f>penilaian!O516</f>
        <v>0</v>
      </c>
      <c r="Q521" s="516">
        <f>penilaian!P516</f>
        <v>0</v>
      </c>
      <c r="R521" s="516">
        <f>penilaian!Q516</f>
        <v>0</v>
      </c>
      <c r="S521" s="505" t="str">
        <f>penilaian!R516</f>
        <v>a.</v>
      </c>
      <c r="T521" s="505" t="str">
        <f>penilaian!S516</f>
        <v>Tahunan</v>
      </c>
      <c r="U521" s="505">
        <f>penilaian!T516</f>
        <v>0</v>
      </c>
      <c r="V521" s="503">
        <f>penilaian!U516</f>
        <v>0</v>
      </c>
      <c r="W521" s="505">
        <f>penilaian!V516</f>
        <v>0</v>
      </c>
      <c r="X521" s="505">
        <f>penilaian!W516</f>
        <v>0</v>
      </c>
      <c r="Y521" s="505">
        <f>penilaian!X516</f>
        <v>0</v>
      </c>
      <c r="Z521" s="505">
        <f>penilaian!Y516</f>
        <v>0</v>
      </c>
      <c r="AA521" s="505">
        <f>penilaian!Z516</f>
        <v>0</v>
      </c>
      <c r="AB521" s="505">
        <f>penilaian!AA516</f>
        <v>0</v>
      </c>
      <c r="AC521" s="519">
        <f>penilaian!AB516</f>
        <v>0</v>
      </c>
      <c r="AD521" s="505">
        <f>penilaian!AC516</f>
        <v>0</v>
      </c>
      <c r="AE521" s="505">
        <f>penilaian!AD516</f>
        <v>0</v>
      </c>
      <c r="AF521" s="505">
        <f>penilaian!AE516</f>
        <v>0</v>
      </c>
      <c r="AG521" s="519">
        <f>penilaian!AF516</f>
        <v>0</v>
      </c>
      <c r="AH521" s="519">
        <f>penilaian!AG516</f>
        <v>0</v>
      </c>
      <c r="AI521" s="517">
        <f>penilaian!AH516</f>
        <v>170000</v>
      </c>
      <c r="AJ521" s="520">
        <f>penilaian!AI516</f>
        <v>46920000</v>
      </c>
      <c r="AK521" s="517">
        <f>penilaian!AJ516</f>
        <v>0</v>
      </c>
      <c r="AL521" s="517">
        <f>penilaian!AK516</f>
        <v>0</v>
      </c>
      <c r="AM521" s="517">
        <f>penilaian!AL516</f>
        <v>0</v>
      </c>
      <c r="AN521" s="517">
        <f>penilaian!AM516</f>
        <v>0</v>
      </c>
      <c r="AO521" s="517">
        <f>penilaian!AN516</f>
        <v>0</v>
      </c>
      <c r="AP521" s="517">
        <f>penilaian!AO516</f>
        <v>0</v>
      </c>
      <c r="AQ521" s="521">
        <f>penilaian!AP516</f>
        <v>46920000</v>
      </c>
      <c r="AR521" s="517">
        <f>penilaian!AQ516</f>
        <v>0</v>
      </c>
      <c r="AS521" s="517">
        <f>penilaian!AR516</f>
        <v>0</v>
      </c>
      <c r="AT521" s="517">
        <f>penilaian!AS516</f>
        <v>0</v>
      </c>
      <c r="AU521" s="517">
        <f>penilaian!AT516</f>
        <v>2346000</v>
      </c>
      <c r="AV521" s="517">
        <f>penilaian!AU516</f>
        <v>234600</v>
      </c>
      <c r="AW521" s="521">
        <f>penilaian!AV516</f>
        <v>2580600</v>
      </c>
      <c r="AX521" s="521">
        <f>penilaian!AW516</f>
        <v>49501000</v>
      </c>
    </row>
    <row r="522" spans="2:50" ht="15.75">
      <c r="B522" s="157">
        <f>penilaian!A517</f>
        <v>0</v>
      </c>
      <c r="C522" s="172" t="str">
        <f>penilaian!B517</f>
        <v>b.</v>
      </c>
      <c r="D522" s="492" t="str">
        <f>penilaian!C517</f>
        <v>Majalengka, 17-03-1942</v>
      </c>
      <c r="E522" s="172" t="str">
        <f>penilaian!D517</f>
        <v>b.</v>
      </c>
      <c r="F522" s="171" t="str">
        <f>penilaian!E517</f>
        <v>Mojokerto, 19-12-1951</v>
      </c>
      <c r="G522" s="205">
        <f>penilaian!F517</f>
        <v>0</v>
      </c>
      <c r="H522" s="61" t="str">
        <f>penilaian!G517</f>
        <v>b.</v>
      </c>
      <c r="I522" s="61" t="str">
        <f>penilaian!H517</f>
        <v>Babakan</v>
      </c>
      <c r="J522" s="202">
        <f>penilaian!I517</f>
        <v>0</v>
      </c>
      <c r="K522" s="157">
        <f>penilaian!J517</f>
        <v>0</v>
      </c>
      <c r="L522" s="182">
        <f>penilaian!K517</f>
        <v>0</v>
      </c>
      <c r="M522" s="186">
        <f>penilaian!L517</f>
        <v>0</v>
      </c>
      <c r="N522" s="187">
        <f>penilaian!M517</f>
        <v>0</v>
      </c>
      <c r="O522" s="61" t="str">
        <f>penilaian!N517</f>
        <v>b.</v>
      </c>
      <c r="P522" s="183">
        <f>penilaian!O517</f>
        <v>0</v>
      </c>
      <c r="Q522" s="516">
        <f>penilaian!P517</f>
        <v>0</v>
      </c>
      <c r="R522" s="516">
        <f>penilaian!Q517</f>
        <v>0</v>
      </c>
      <c r="S522" s="505">
        <f>penilaian!R517</f>
        <v>0</v>
      </c>
      <c r="T522" s="505">
        <f>penilaian!S517</f>
        <v>0</v>
      </c>
      <c r="U522" s="505">
        <f>penilaian!T517</f>
        <v>0</v>
      </c>
      <c r="V522" s="503">
        <f>penilaian!U517</f>
        <v>0</v>
      </c>
      <c r="W522" s="505">
        <f>penilaian!V517</f>
        <v>0</v>
      </c>
      <c r="X522" s="505">
        <f>penilaian!W517</f>
        <v>0</v>
      </c>
      <c r="Y522" s="505">
        <f>penilaian!X517</f>
        <v>0</v>
      </c>
      <c r="Z522" s="505">
        <f>penilaian!Y517</f>
        <v>0</v>
      </c>
      <c r="AA522" s="505">
        <f>penilaian!Z517</f>
        <v>0</v>
      </c>
      <c r="AB522" s="505">
        <f>penilaian!AA517</f>
        <v>0</v>
      </c>
      <c r="AC522" s="519">
        <f>penilaian!AB517</f>
        <v>0</v>
      </c>
      <c r="AD522" s="505">
        <f>penilaian!AC517</f>
        <v>0</v>
      </c>
      <c r="AE522" s="505">
        <f>penilaian!AD517</f>
        <v>0</v>
      </c>
      <c r="AF522" s="505">
        <f>penilaian!AE517</f>
        <v>0</v>
      </c>
      <c r="AG522" s="519">
        <f>penilaian!AF517</f>
        <v>0</v>
      </c>
      <c r="AH522" s="519">
        <f>penilaian!AG517</f>
        <v>0</v>
      </c>
      <c r="AI522" s="517">
        <f>penilaian!AH517</f>
        <v>0</v>
      </c>
      <c r="AJ522" s="520">
        <f>penilaian!AI517</f>
        <v>0</v>
      </c>
      <c r="AK522" s="517">
        <f>penilaian!AJ517</f>
        <v>0</v>
      </c>
      <c r="AL522" s="517">
        <f>penilaian!AK517</f>
        <v>0</v>
      </c>
      <c r="AM522" s="517">
        <f>penilaian!AL517</f>
        <v>0</v>
      </c>
      <c r="AN522" s="517">
        <f>penilaian!AM517</f>
        <v>0</v>
      </c>
      <c r="AO522" s="517">
        <f>penilaian!AN517</f>
        <v>0</v>
      </c>
      <c r="AP522" s="517">
        <f>penilaian!AO517</f>
        <v>0</v>
      </c>
      <c r="AQ522" s="521">
        <f>penilaian!AP517</f>
        <v>0</v>
      </c>
      <c r="AR522" s="517">
        <f>penilaian!AQ517</f>
        <v>0</v>
      </c>
      <c r="AS522" s="517">
        <f>penilaian!AR517</f>
        <v>0</v>
      </c>
      <c r="AT522" s="517">
        <f>penilaian!AS517</f>
        <v>0</v>
      </c>
      <c r="AU522" s="517">
        <f>penilaian!AT517</f>
        <v>0</v>
      </c>
      <c r="AV522" s="517">
        <f>penilaian!AU517</f>
        <v>0</v>
      </c>
      <c r="AW522" s="521">
        <f>penilaian!AV517</f>
        <v>0</v>
      </c>
      <c r="AX522" s="521">
        <f>penilaian!AW517</f>
        <v>0</v>
      </c>
    </row>
    <row r="523" spans="2:50" ht="15.75">
      <c r="B523" s="157">
        <f>penilaian!A518</f>
        <v>0</v>
      </c>
      <c r="C523" s="172" t="str">
        <f>penilaian!B518</f>
        <v>c.</v>
      </c>
      <c r="D523" s="492" t="str">
        <f>penilaian!C518</f>
        <v>Mengurus Rumah Tangga</v>
      </c>
      <c r="E523" s="172" t="str">
        <f>penilaian!D518</f>
        <v>c.</v>
      </c>
      <c r="F523" s="171" t="str">
        <f>penilaian!E518</f>
        <v>Karyawan Swasta</v>
      </c>
      <c r="G523" s="205">
        <f>penilaian!F518</f>
        <v>0</v>
      </c>
      <c r="H523" s="61" t="str">
        <f>penilaian!G518</f>
        <v>c.</v>
      </c>
      <c r="I523" s="61" t="str">
        <f>penilaian!H518</f>
        <v>Kertajati</v>
      </c>
      <c r="J523" s="202">
        <f>penilaian!I518</f>
        <v>0</v>
      </c>
      <c r="K523" s="157">
        <f>penilaian!J518</f>
        <v>0</v>
      </c>
      <c r="L523" s="182">
        <f>penilaian!K518</f>
        <v>0</v>
      </c>
      <c r="M523" s="186">
        <f>penilaian!L518</f>
        <v>0</v>
      </c>
      <c r="N523" s="187">
        <f>penilaian!M518</f>
        <v>0</v>
      </c>
      <c r="O523" s="61" t="str">
        <f>penilaian!N518</f>
        <v>c.</v>
      </c>
      <c r="P523" s="183">
        <f>penilaian!O518</f>
        <v>0</v>
      </c>
      <c r="Q523" s="516">
        <f>penilaian!P518</f>
        <v>0</v>
      </c>
      <c r="R523" s="516">
        <f>penilaian!Q518</f>
        <v>0</v>
      </c>
      <c r="S523" s="505" t="str">
        <f>penilaian!R518</f>
        <v>b.</v>
      </c>
      <c r="T523" s="505" t="str">
        <f>penilaian!S518</f>
        <v>Musiman</v>
      </c>
      <c r="U523" s="505">
        <f>penilaian!T518</f>
        <v>0</v>
      </c>
      <c r="V523" s="503">
        <f>penilaian!U518</f>
        <v>0</v>
      </c>
      <c r="W523" s="505">
        <f>penilaian!V518</f>
        <v>0</v>
      </c>
      <c r="X523" s="505">
        <f>penilaian!W518</f>
        <v>0</v>
      </c>
      <c r="Y523" s="505">
        <f>penilaian!X518</f>
        <v>0</v>
      </c>
      <c r="Z523" s="505">
        <f>penilaian!Y518</f>
        <v>0</v>
      </c>
      <c r="AA523" s="505">
        <f>penilaian!Z518</f>
        <v>0</v>
      </c>
      <c r="AB523" s="505">
        <f>penilaian!AA518</f>
        <v>0</v>
      </c>
      <c r="AC523" s="519">
        <f>penilaian!AB518</f>
        <v>0</v>
      </c>
      <c r="AD523" s="505">
        <f>penilaian!AC518</f>
        <v>0</v>
      </c>
      <c r="AE523" s="505">
        <f>penilaian!AD518</f>
        <v>0</v>
      </c>
      <c r="AF523" s="505">
        <f>penilaian!AE518</f>
        <v>0</v>
      </c>
      <c r="AG523" s="519">
        <f>penilaian!AF518</f>
        <v>0</v>
      </c>
      <c r="AH523" s="519">
        <f>penilaian!AG518</f>
        <v>0</v>
      </c>
      <c r="AI523" s="517">
        <f>penilaian!AH518</f>
        <v>0</v>
      </c>
      <c r="AJ523" s="520">
        <f>penilaian!AI518</f>
        <v>0</v>
      </c>
      <c r="AK523" s="517">
        <f>penilaian!AJ518</f>
        <v>0</v>
      </c>
      <c r="AL523" s="517">
        <f>penilaian!AK518</f>
        <v>0</v>
      </c>
      <c r="AM523" s="517">
        <f>penilaian!AL518</f>
        <v>0</v>
      </c>
      <c r="AN523" s="517">
        <f>penilaian!AM518</f>
        <v>0</v>
      </c>
      <c r="AO523" s="517">
        <f>penilaian!AN518</f>
        <v>0</v>
      </c>
      <c r="AP523" s="517">
        <f>penilaian!AO518</f>
        <v>0</v>
      </c>
      <c r="AQ523" s="521">
        <f>penilaian!AP518</f>
        <v>0</v>
      </c>
      <c r="AR523" s="517">
        <f>penilaian!AQ518</f>
        <v>0</v>
      </c>
      <c r="AS523" s="517">
        <f>penilaian!AR518</f>
        <v>0</v>
      </c>
      <c r="AT523" s="517">
        <f>penilaian!AS518</f>
        <v>0</v>
      </c>
      <c r="AU523" s="517">
        <f>penilaian!AT518</f>
        <v>0</v>
      </c>
      <c r="AV523" s="517">
        <f>penilaian!AU518</f>
        <v>0</v>
      </c>
      <c r="AW523" s="521">
        <f>penilaian!AV518</f>
        <v>0</v>
      </c>
      <c r="AX523" s="521">
        <f>penilaian!AW518</f>
        <v>0</v>
      </c>
    </row>
    <row r="524" spans="2:50" ht="78.75">
      <c r="B524" s="157">
        <f>penilaian!A519</f>
        <v>0</v>
      </c>
      <c r="C524" s="172" t="str">
        <f>penilaian!B519</f>
        <v>d.</v>
      </c>
      <c r="D524" s="492" t="str">
        <f>penilaian!C519</f>
        <v>Blok Sukamaju RT. 2 RW. 3 Desa Babakan Kec. Kertajati Kab. Majalengka</v>
      </c>
      <c r="E524" s="172" t="str">
        <f>penilaian!D519</f>
        <v>d.</v>
      </c>
      <c r="F524" s="171" t="str">
        <f>penilaian!E519</f>
        <v>Jl. Kayu Putih Utara 46 RT. 4 RW. 8 Kel. Pulo Gadung Kec. Pulo Gadung Kota Jakarta Timur</v>
      </c>
      <c r="G524" s="205">
        <f>penilaian!F519</f>
        <v>0</v>
      </c>
      <c r="H524" s="61">
        <f>penilaian!G519</f>
        <v>0</v>
      </c>
      <c r="I524" s="61">
        <f>penilaian!H519</f>
        <v>0</v>
      </c>
      <c r="J524" s="202">
        <f>penilaian!I519</f>
        <v>0</v>
      </c>
      <c r="K524" s="157">
        <f>penilaian!J519</f>
        <v>0</v>
      </c>
      <c r="L524" s="182">
        <f>penilaian!K519</f>
        <v>0</v>
      </c>
      <c r="M524" s="186">
        <f>penilaian!L519</f>
        <v>0</v>
      </c>
      <c r="N524" s="187">
        <f>penilaian!M519</f>
        <v>0</v>
      </c>
      <c r="O524" s="61">
        <f>penilaian!N519</f>
        <v>0</v>
      </c>
      <c r="P524" s="183">
        <f>penilaian!O519</f>
        <v>0</v>
      </c>
      <c r="Q524" s="516">
        <f>penilaian!P519</f>
        <v>0</v>
      </c>
      <c r="R524" s="516">
        <f>penilaian!Q519</f>
        <v>0</v>
      </c>
      <c r="S524" s="505">
        <f>penilaian!R519</f>
        <v>0</v>
      </c>
      <c r="T524" s="505">
        <f>penilaian!S519</f>
        <v>0</v>
      </c>
      <c r="U524" s="505">
        <f>penilaian!T519</f>
        <v>0</v>
      </c>
      <c r="V524" s="503">
        <f>penilaian!U519</f>
        <v>0</v>
      </c>
      <c r="W524" s="505">
        <f>penilaian!V519</f>
        <v>0</v>
      </c>
      <c r="X524" s="505">
        <f>penilaian!W519</f>
        <v>0</v>
      </c>
      <c r="Y524" s="505">
        <f>penilaian!X519</f>
        <v>0</v>
      </c>
      <c r="Z524" s="505">
        <f>penilaian!Y519</f>
        <v>0</v>
      </c>
      <c r="AA524" s="505">
        <f>penilaian!Z519</f>
        <v>0</v>
      </c>
      <c r="AB524" s="505">
        <f>penilaian!AA519</f>
        <v>0</v>
      </c>
      <c r="AC524" s="519">
        <f>penilaian!AB519</f>
        <v>0</v>
      </c>
      <c r="AD524" s="505">
        <f>penilaian!AC519</f>
        <v>0</v>
      </c>
      <c r="AE524" s="505">
        <f>penilaian!AD519</f>
        <v>0</v>
      </c>
      <c r="AF524" s="505">
        <f>penilaian!AE519</f>
        <v>0</v>
      </c>
      <c r="AG524" s="519">
        <f>penilaian!AF519</f>
        <v>0</v>
      </c>
      <c r="AH524" s="519">
        <f>penilaian!AG519</f>
        <v>0</v>
      </c>
      <c r="AI524" s="517">
        <f>penilaian!AH519</f>
        <v>0</v>
      </c>
      <c r="AJ524" s="520">
        <f>penilaian!AI519</f>
        <v>0</v>
      </c>
      <c r="AK524" s="517">
        <f>penilaian!AJ519</f>
        <v>0</v>
      </c>
      <c r="AL524" s="517">
        <f>penilaian!AK519</f>
        <v>0</v>
      </c>
      <c r="AM524" s="517">
        <f>penilaian!AL519</f>
        <v>0</v>
      </c>
      <c r="AN524" s="517">
        <f>penilaian!AM519</f>
        <v>0</v>
      </c>
      <c r="AO524" s="517">
        <f>penilaian!AN519</f>
        <v>0</v>
      </c>
      <c r="AP524" s="517">
        <f>penilaian!AO519</f>
        <v>0</v>
      </c>
      <c r="AQ524" s="521">
        <f>penilaian!AP519</f>
        <v>0</v>
      </c>
      <c r="AR524" s="517">
        <f>penilaian!AQ519</f>
        <v>0</v>
      </c>
      <c r="AS524" s="517">
        <f>penilaian!AR519</f>
        <v>0</v>
      </c>
      <c r="AT524" s="517">
        <f>penilaian!AS519</f>
        <v>0</v>
      </c>
      <c r="AU524" s="517">
        <f>penilaian!AT519</f>
        <v>0</v>
      </c>
      <c r="AV524" s="517">
        <f>penilaian!AU519</f>
        <v>0</v>
      </c>
      <c r="AW524" s="521">
        <f>penilaian!AV519</f>
        <v>0</v>
      </c>
      <c r="AX524" s="521">
        <f>penilaian!AW519</f>
        <v>0</v>
      </c>
    </row>
    <row r="525" spans="2:50" ht="15.75">
      <c r="B525" s="157">
        <f>penilaian!A520</f>
        <v>0</v>
      </c>
      <c r="C525" s="172" t="str">
        <f>penilaian!B520</f>
        <v>e.</v>
      </c>
      <c r="D525" s="492" t="str">
        <f>penilaian!C520</f>
        <v>3210145703420021</v>
      </c>
      <c r="E525" s="172" t="str">
        <f>penilaian!D520</f>
        <v>e.</v>
      </c>
      <c r="F525" s="171" t="str">
        <f>penilaian!E520</f>
        <v>3175021912510001</v>
      </c>
      <c r="G525" s="205">
        <f>penilaian!F520</f>
        <v>0</v>
      </c>
      <c r="H525" s="61">
        <f>penilaian!G520</f>
        <v>0</v>
      </c>
      <c r="I525" s="61">
        <f>penilaian!H520</f>
        <v>0</v>
      </c>
      <c r="J525" s="202">
        <f>penilaian!I520</f>
        <v>0</v>
      </c>
      <c r="K525" s="157">
        <f>penilaian!J520</f>
        <v>0</v>
      </c>
      <c r="L525" s="182">
        <f>penilaian!K520</f>
        <v>0</v>
      </c>
      <c r="M525" s="186">
        <f>penilaian!L520</f>
        <v>0</v>
      </c>
      <c r="N525" s="187">
        <f>penilaian!M520</f>
        <v>0</v>
      </c>
      <c r="O525" s="61">
        <f>penilaian!N520</f>
        <v>0</v>
      </c>
      <c r="P525" s="183">
        <f>penilaian!O520</f>
        <v>0</v>
      </c>
      <c r="Q525" s="516">
        <f>penilaian!P520</f>
        <v>0</v>
      </c>
      <c r="R525" s="516">
        <f>penilaian!Q520</f>
        <v>0</v>
      </c>
      <c r="S525" s="505">
        <f>penilaian!R520</f>
        <v>0</v>
      </c>
      <c r="T525" s="505">
        <f>penilaian!S520</f>
        <v>0</v>
      </c>
      <c r="U525" s="505">
        <f>penilaian!T520</f>
        <v>0</v>
      </c>
      <c r="V525" s="503">
        <f>penilaian!U520</f>
        <v>0</v>
      </c>
      <c r="W525" s="505">
        <f>penilaian!V520</f>
        <v>0</v>
      </c>
      <c r="X525" s="505">
        <f>penilaian!W520</f>
        <v>0</v>
      </c>
      <c r="Y525" s="505">
        <f>penilaian!X520</f>
        <v>0</v>
      </c>
      <c r="Z525" s="505">
        <f>penilaian!Y520</f>
        <v>0</v>
      </c>
      <c r="AA525" s="505">
        <f>penilaian!Z520</f>
        <v>0</v>
      </c>
      <c r="AB525" s="505">
        <f>penilaian!AA520</f>
        <v>0</v>
      </c>
      <c r="AC525" s="519">
        <f>penilaian!AB520</f>
        <v>0</v>
      </c>
      <c r="AD525" s="505">
        <f>penilaian!AC520</f>
        <v>0</v>
      </c>
      <c r="AE525" s="505">
        <f>penilaian!AD520</f>
        <v>0</v>
      </c>
      <c r="AF525" s="505">
        <f>penilaian!AE520</f>
        <v>0</v>
      </c>
      <c r="AG525" s="519">
        <f>penilaian!AF520</f>
        <v>0</v>
      </c>
      <c r="AH525" s="519">
        <f>penilaian!AG520</f>
        <v>0</v>
      </c>
      <c r="AI525" s="517">
        <f>penilaian!AH520</f>
        <v>0</v>
      </c>
      <c r="AJ525" s="520">
        <f>penilaian!AI520</f>
        <v>0</v>
      </c>
      <c r="AK525" s="517">
        <f>penilaian!AJ520</f>
        <v>0</v>
      </c>
      <c r="AL525" s="517">
        <f>penilaian!AK520</f>
        <v>0</v>
      </c>
      <c r="AM525" s="517">
        <f>penilaian!AL520</f>
        <v>0</v>
      </c>
      <c r="AN525" s="517">
        <f>penilaian!AM520</f>
        <v>0</v>
      </c>
      <c r="AO525" s="517">
        <f>penilaian!AN520</f>
        <v>0</v>
      </c>
      <c r="AP525" s="517">
        <f>penilaian!AO520</f>
        <v>0</v>
      </c>
      <c r="AQ525" s="521">
        <f>penilaian!AP520</f>
        <v>0</v>
      </c>
      <c r="AR525" s="517">
        <f>penilaian!AQ520</f>
        <v>0</v>
      </c>
      <c r="AS525" s="517">
        <f>penilaian!AR520</f>
        <v>0</v>
      </c>
      <c r="AT525" s="517">
        <f>penilaian!AS520</f>
        <v>0</v>
      </c>
      <c r="AU525" s="517">
        <f>penilaian!AT520</f>
        <v>0</v>
      </c>
      <c r="AV525" s="517">
        <f>penilaian!AU520</f>
        <v>0</v>
      </c>
      <c r="AW525" s="521">
        <f>penilaian!AV520</f>
        <v>0</v>
      </c>
      <c r="AX525" s="521">
        <f>penilaian!AW520</f>
        <v>0</v>
      </c>
    </row>
    <row r="526" spans="2:50" ht="47.25">
      <c r="B526" s="157">
        <f>penilaian!A521</f>
        <v>38</v>
      </c>
      <c r="C526" s="172" t="str">
        <f>penilaian!B521</f>
        <v>a.</v>
      </c>
      <c r="D526" s="492" t="str">
        <f>penilaian!C521</f>
        <v>SANA</v>
      </c>
      <c r="E526" s="172">
        <f>penilaian!D521</f>
        <v>0</v>
      </c>
      <c r="F526" s="171">
        <f>penilaian!E521</f>
        <v>0</v>
      </c>
      <c r="G526" s="205" t="str">
        <f>penilaian!F521</f>
        <v>0038</v>
      </c>
      <c r="H526" s="61" t="str">
        <f>penilaian!G521</f>
        <v>a.</v>
      </c>
      <c r="I526" s="61" t="str">
        <f>penilaian!H521</f>
        <v>Blok Tinggar</v>
      </c>
      <c r="J526" s="202">
        <f>penilaian!I521</f>
        <v>749</v>
      </c>
      <c r="K526" s="157" t="str">
        <f>penilaian!J521</f>
        <v>TMA</v>
      </c>
      <c r="L526" s="182" t="str">
        <f>penilaian!K521</f>
        <v>SPPT No. 32,12,140,006,045-0017.0 a.n JUJU JULAEHA</v>
      </c>
      <c r="M526" s="186">
        <f>penilaian!L521</f>
        <v>0</v>
      </c>
      <c r="N526" s="187">
        <f>penilaian!M521</f>
        <v>0</v>
      </c>
      <c r="O526" s="61" t="str">
        <f>penilaian!N521</f>
        <v>a.</v>
      </c>
      <c r="P526" s="183">
        <f>penilaian!O521</f>
        <v>0</v>
      </c>
      <c r="Q526" s="516">
        <f>penilaian!P521</f>
        <v>0</v>
      </c>
      <c r="R526" s="516">
        <f>penilaian!Q521</f>
        <v>0</v>
      </c>
      <c r="S526" s="505" t="str">
        <f>penilaian!R521</f>
        <v>a.</v>
      </c>
      <c r="T526" s="505" t="str">
        <f>penilaian!S521</f>
        <v>Musiman</v>
      </c>
      <c r="U526" s="505">
        <f>penilaian!T521</f>
        <v>3</v>
      </c>
      <c r="V526" s="503">
        <f>penilaian!U521</f>
        <v>1</v>
      </c>
      <c r="W526" s="505" t="str">
        <f>penilaian!V521</f>
        <v>Padi</v>
      </c>
      <c r="X526" s="505">
        <f>penilaian!W521</f>
        <v>0</v>
      </c>
      <c r="Y526" s="505">
        <f>penilaian!X521</f>
        <v>749</v>
      </c>
      <c r="Z526" s="505">
        <f>penilaian!Y521</f>
        <v>0</v>
      </c>
      <c r="AA526" s="505" t="str">
        <f>penilaian!Z521</f>
        <v>749 M2</v>
      </c>
      <c r="AB526" s="505">
        <f>penilaian!AA521</f>
        <v>0</v>
      </c>
      <c r="AC526" s="519">
        <f>penilaian!AB521</f>
        <v>0</v>
      </c>
      <c r="AD526" s="505">
        <f>penilaian!AC521</f>
        <v>0</v>
      </c>
      <c r="AE526" s="505">
        <f>penilaian!AD521</f>
        <v>0</v>
      </c>
      <c r="AF526" s="505">
        <f>penilaian!AE521</f>
        <v>0</v>
      </c>
      <c r="AG526" s="519">
        <f>penilaian!AF521</f>
        <v>0</v>
      </c>
      <c r="AH526" s="519">
        <f>penilaian!AG521</f>
        <v>0</v>
      </c>
      <c r="AI526" s="517">
        <f>penilaian!AH521</f>
        <v>170000</v>
      </c>
      <c r="AJ526" s="520">
        <f>penilaian!AI521</f>
        <v>127330000</v>
      </c>
      <c r="AK526" s="517">
        <f>penilaian!AJ521</f>
        <v>0</v>
      </c>
      <c r="AL526" s="517">
        <f>penilaian!AK521</f>
        <v>0</v>
      </c>
      <c r="AM526" s="517">
        <f>penilaian!AL521</f>
        <v>0</v>
      </c>
      <c r="AN526" s="517">
        <f>penilaian!AM521</f>
        <v>1200</v>
      </c>
      <c r="AO526" s="517">
        <f>penilaian!AN521</f>
        <v>898800</v>
      </c>
      <c r="AP526" s="517">
        <f>penilaian!AO521</f>
        <v>1053800</v>
      </c>
      <c r="AQ526" s="521">
        <f>penilaian!AP521</f>
        <v>128383800</v>
      </c>
      <c r="AR526" s="517">
        <f>penilaian!AQ521</f>
        <v>0</v>
      </c>
      <c r="AS526" s="517">
        <f>penilaian!AR521</f>
        <v>0</v>
      </c>
      <c r="AT526" s="517">
        <f>penilaian!AS521</f>
        <v>0</v>
      </c>
      <c r="AU526" s="517">
        <f>penilaian!AT521</f>
        <v>6419190</v>
      </c>
      <c r="AV526" s="517">
        <f>penilaian!AU521</f>
        <v>636650</v>
      </c>
      <c r="AW526" s="521">
        <f>penilaian!AV521</f>
        <v>7055840</v>
      </c>
      <c r="AX526" s="521">
        <f>penilaian!AW521</f>
        <v>135440000</v>
      </c>
    </row>
    <row r="527" spans="2:50" ht="15.75">
      <c r="B527" s="157">
        <f>penilaian!A522</f>
        <v>0</v>
      </c>
      <c r="C527" s="172" t="str">
        <f>penilaian!B522</f>
        <v>b.</v>
      </c>
      <c r="D527" s="492" t="str">
        <f>penilaian!C522</f>
        <v>Majalengka, 02-11-1952</v>
      </c>
      <c r="E527" s="172">
        <f>penilaian!D522</f>
        <v>0</v>
      </c>
      <c r="F527" s="171">
        <f>penilaian!E522</f>
        <v>0</v>
      </c>
      <c r="G527" s="205">
        <f>penilaian!F522</f>
        <v>0</v>
      </c>
      <c r="H527" s="61" t="str">
        <f>penilaian!G522</f>
        <v>b.</v>
      </c>
      <c r="I527" s="61" t="str">
        <f>penilaian!H522</f>
        <v>Babakan</v>
      </c>
      <c r="J527" s="202">
        <f>penilaian!I522</f>
        <v>0</v>
      </c>
      <c r="K527" s="157">
        <f>penilaian!J522</f>
        <v>0</v>
      </c>
      <c r="L527" s="182">
        <f>penilaian!K522</f>
        <v>0</v>
      </c>
      <c r="M527" s="186">
        <f>penilaian!L522</f>
        <v>0</v>
      </c>
      <c r="N527" s="187">
        <f>penilaian!M522</f>
        <v>0</v>
      </c>
      <c r="O527" s="61" t="str">
        <f>penilaian!N522</f>
        <v>b.</v>
      </c>
      <c r="P527" s="183">
        <f>penilaian!O522</f>
        <v>0</v>
      </c>
      <c r="Q527" s="516">
        <f>penilaian!P522</f>
        <v>0</v>
      </c>
      <c r="R527" s="516">
        <f>penilaian!Q522</f>
        <v>0</v>
      </c>
      <c r="S527" s="505">
        <f>penilaian!R522</f>
        <v>0</v>
      </c>
      <c r="T527" s="505">
        <f>penilaian!S522</f>
        <v>0</v>
      </c>
      <c r="U527" s="505">
        <f>penilaian!T522</f>
        <v>0</v>
      </c>
      <c r="V527" s="503">
        <f>penilaian!U522</f>
        <v>2</v>
      </c>
      <c r="W527" s="505" t="str">
        <f>penilaian!V522</f>
        <v>Cabe</v>
      </c>
      <c r="X527" s="505">
        <f>penilaian!W522</f>
        <v>0</v>
      </c>
      <c r="Y527" s="505">
        <f>penilaian!X522</f>
        <v>50</v>
      </c>
      <c r="Z527" s="505">
        <f>penilaian!Y522</f>
        <v>0</v>
      </c>
      <c r="AA527" s="505">
        <f>penilaian!Z522</f>
        <v>50</v>
      </c>
      <c r="AB527" s="505">
        <f>penilaian!AA522</f>
        <v>0</v>
      </c>
      <c r="AC527" s="519">
        <f>penilaian!AB522</f>
        <v>0</v>
      </c>
      <c r="AD527" s="505">
        <f>penilaian!AC522</f>
        <v>0</v>
      </c>
      <c r="AE527" s="505">
        <f>penilaian!AD522</f>
        <v>0</v>
      </c>
      <c r="AF527" s="505">
        <f>penilaian!AE522</f>
        <v>0</v>
      </c>
      <c r="AG527" s="519">
        <f>penilaian!AF522</f>
        <v>0</v>
      </c>
      <c r="AH527" s="519">
        <f>penilaian!AG522</f>
        <v>0</v>
      </c>
      <c r="AI527" s="517">
        <f>penilaian!AH522</f>
        <v>0</v>
      </c>
      <c r="AJ527" s="520">
        <f>penilaian!AI522</f>
        <v>0</v>
      </c>
      <c r="AK527" s="517">
        <f>penilaian!AJ522</f>
        <v>0</v>
      </c>
      <c r="AL527" s="517">
        <f>penilaian!AK522</f>
        <v>0</v>
      </c>
      <c r="AM527" s="517">
        <f>penilaian!AL522</f>
        <v>0</v>
      </c>
      <c r="AN527" s="517">
        <f>penilaian!AM522</f>
        <v>3100</v>
      </c>
      <c r="AO527" s="517">
        <f>penilaian!AN522</f>
        <v>155000</v>
      </c>
      <c r="AP527" s="517">
        <f>penilaian!AO522</f>
        <v>0</v>
      </c>
      <c r="AQ527" s="521">
        <f>penilaian!AP522</f>
        <v>0</v>
      </c>
      <c r="AR527" s="517">
        <f>penilaian!AQ522</f>
        <v>0</v>
      </c>
      <c r="AS527" s="517">
        <f>penilaian!AR522</f>
        <v>0</v>
      </c>
      <c r="AT527" s="517">
        <f>penilaian!AS522</f>
        <v>0</v>
      </c>
      <c r="AU527" s="517">
        <f>penilaian!AT522</f>
        <v>0</v>
      </c>
      <c r="AV527" s="517">
        <f>penilaian!AU522</f>
        <v>0</v>
      </c>
      <c r="AW527" s="521">
        <f>penilaian!AV522</f>
        <v>0</v>
      </c>
      <c r="AX527" s="521">
        <f>penilaian!AW522</f>
        <v>0</v>
      </c>
    </row>
    <row r="528" spans="2:50" ht="15.75">
      <c r="B528" s="157">
        <f>penilaian!A523</f>
        <v>0</v>
      </c>
      <c r="C528" s="172" t="str">
        <f>penilaian!B523</f>
        <v>c.</v>
      </c>
      <c r="D528" s="492" t="str">
        <f>penilaian!C523</f>
        <v>Buruh Tani/Perkebunan</v>
      </c>
      <c r="E528" s="172">
        <f>penilaian!D523</f>
        <v>0</v>
      </c>
      <c r="F528" s="171">
        <f>penilaian!E523</f>
        <v>0</v>
      </c>
      <c r="G528" s="205">
        <f>penilaian!F523</f>
        <v>0</v>
      </c>
      <c r="H528" s="61" t="str">
        <f>penilaian!G523</f>
        <v>c.</v>
      </c>
      <c r="I528" s="61" t="str">
        <f>penilaian!H523</f>
        <v>Kertajati</v>
      </c>
      <c r="J528" s="202">
        <f>penilaian!I523</f>
        <v>0</v>
      </c>
      <c r="K528" s="157">
        <f>penilaian!J523</f>
        <v>0</v>
      </c>
      <c r="L528" s="182">
        <f>penilaian!K523</f>
        <v>0</v>
      </c>
      <c r="M528" s="186">
        <f>penilaian!L523</f>
        <v>0</v>
      </c>
      <c r="N528" s="187">
        <f>penilaian!M523</f>
        <v>0</v>
      </c>
      <c r="O528" s="61" t="str">
        <f>penilaian!N523</f>
        <v>c.</v>
      </c>
      <c r="P528" s="183">
        <f>penilaian!O523</f>
        <v>0</v>
      </c>
      <c r="Q528" s="516">
        <f>penilaian!P523</f>
        <v>0</v>
      </c>
      <c r="R528" s="516">
        <f>penilaian!Q523</f>
        <v>0</v>
      </c>
      <c r="S528" s="505">
        <f>penilaian!R523</f>
        <v>0</v>
      </c>
      <c r="T528" s="505">
        <f>penilaian!S523</f>
        <v>0</v>
      </c>
      <c r="U528" s="505">
        <f>penilaian!T523</f>
        <v>0</v>
      </c>
      <c r="V528" s="503">
        <f>penilaian!U523</f>
        <v>0</v>
      </c>
      <c r="W528" s="505">
        <f>penilaian!V523</f>
        <v>0</v>
      </c>
      <c r="X528" s="505">
        <f>penilaian!W523</f>
        <v>0</v>
      </c>
      <c r="Y528" s="505">
        <f>penilaian!X523</f>
        <v>0</v>
      </c>
      <c r="Z528" s="505">
        <f>penilaian!Y523</f>
        <v>0</v>
      </c>
      <c r="AA528" s="505">
        <f>penilaian!Z523</f>
        <v>0</v>
      </c>
      <c r="AB528" s="505">
        <f>penilaian!AA523</f>
        <v>0</v>
      </c>
      <c r="AC528" s="519">
        <f>penilaian!AB523</f>
        <v>0</v>
      </c>
      <c r="AD528" s="505">
        <f>penilaian!AC523</f>
        <v>0</v>
      </c>
      <c r="AE528" s="505">
        <f>penilaian!AD523</f>
        <v>0</v>
      </c>
      <c r="AF528" s="505">
        <f>penilaian!AE523</f>
        <v>0</v>
      </c>
      <c r="AG528" s="519">
        <f>penilaian!AF523</f>
        <v>0</v>
      </c>
      <c r="AH528" s="519">
        <f>penilaian!AG523</f>
        <v>0</v>
      </c>
      <c r="AI528" s="517">
        <f>penilaian!AH523</f>
        <v>0</v>
      </c>
      <c r="AJ528" s="520">
        <f>penilaian!AI523</f>
        <v>0</v>
      </c>
      <c r="AK528" s="517">
        <f>penilaian!AJ523</f>
        <v>0</v>
      </c>
      <c r="AL528" s="517">
        <f>penilaian!AK523</f>
        <v>0</v>
      </c>
      <c r="AM528" s="517">
        <f>penilaian!AL523</f>
        <v>0</v>
      </c>
      <c r="AN528" s="517">
        <f>penilaian!AM523</f>
        <v>0</v>
      </c>
      <c r="AO528" s="517">
        <f>penilaian!AN523</f>
        <v>0</v>
      </c>
      <c r="AP528" s="517">
        <f>penilaian!AO523</f>
        <v>0</v>
      </c>
      <c r="AQ528" s="521">
        <f>penilaian!AP523</f>
        <v>0</v>
      </c>
      <c r="AR528" s="517">
        <f>penilaian!AQ523</f>
        <v>0</v>
      </c>
      <c r="AS528" s="517">
        <f>penilaian!AR523</f>
        <v>0</v>
      </c>
      <c r="AT528" s="517">
        <f>penilaian!AS523</f>
        <v>0</v>
      </c>
      <c r="AU528" s="517">
        <f>penilaian!AT523</f>
        <v>0</v>
      </c>
      <c r="AV528" s="517">
        <f>penilaian!AU523</f>
        <v>0</v>
      </c>
      <c r="AW528" s="521">
        <f>penilaian!AV523</f>
        <v>0</v>
      </c>
      <c r="AX528" s="521">
        <f>penilaian!AW523</f>
        <v>0</v>
      </c>
    </row>
    <row r="529" spans="1:16384" ht="47.25">
      <c r="B529" s="157">
        <f>penilaian!A524</f>
        <v>0</v>
      </c>
      <c r="C529" s="172" t="str">
        <f>penilaian!B524</f>
        <v>d.</v>
      </c>
      <c r="D529" s="492" t="str">
        <f>penilaian!C524</f>
        <v>Dusun Sukamelang RT. 11 RW. 4 Desa Babakan Kec. Kertajati Kab. Majalengka</v>
      </c>
      <c r="E529" s="172">
        <f>penilaian!D524</f>
        <v>0</v>
      </c>
      <c r="F529" s="171">
        <f>penilaian!E524</f>
        <v>0</v>
      </c>
      <c r="G529" s="205">
        <f>penilaian!F524</f>
        <v>0</v>
      </c>
      <c r="H529" s="61">
        <f>penilaian!G524</f>
        <v>0</v>
      </c>
      <c r="I529" s="61">
        <f>penilaian!H524</f>
        <v>0</v>
      </c>
      <c r="J529" s="202">
        <f>penilaian!I524</f>
        <v>0</v>
      </c>
      <c r="K529" s="157">
        <f>penilaian!J524</f>
        <v>0</v>
      </c>
      <c r="L529" s="182">
        <f>penilaian!K524</f>
        <v>0</v>
      </c>
      <c r="M529" s="186">
        <f>penilaian!L524</f>
        <v>0</v>
      </c>
      <c r="N529" s="187">
        <f>penilaian!M524</f>
        <v>0</v>
      </c>
      <c r="O529" s="61">
        <f>penilaian!N524</f>
        <v>0</v>
      </c>
      <c r="P529" s="183">
        <f>penilaian!O524</f>
        <v>0</v>
      </c>
      <c r="Q529" s="516">
        <f>penilaian!P524</f>
        <v>0</v>
      </c>
      <c r="R529" s="516">
        <f>penilaian!Q524</f>
        <v>0</v>
      </c>
      <c r="S529" s="505">
        <f>penilaian!R524</f>
        <v>0</v>
      </c>
      <c r="T529" s="505">
        <f>penilaian!S524</f>
        <v>0</v>
      </c>
      <c r="U529" s="505">
        <f>penilaian!T524</f>
        <v>0</v>
      </c>
      <c r="V529" s="503">
        <f>penilaian!U524</f>
        <v>0</v>
      </c>
      <c r="W529" s="505">
        <f>penilaian!V524</f>
        <v>0</v>
      </c>
      <c r="X529" s="505">
        <f>penilaian!W524</f>
        <v>0</v>
      </c>
      <c r="Y529" s="505">
        <f>penilaian!X524</f>
        <v>0</v>
      </c>
      <c r="Z529" s="505">
        <f>penilaian!Y524</f>
        <v>0</v>
      </c>
      <c r="AA529" s="505">
        <f>penilaian!Z524</f>
        <v>0</v>
      </c>
      <c r="AB529" s="505">
        <f>penilaian!AA524</f>
        <v>0</v>
      </c>
      <c r="AC529" s="519">
        <f>penilaian!AB524</f>
        <v>0</v>
      </c>
      <c r="AD529" s="505">
        <f>penilaian!AC524</f>
        <v>0</v>
      </c>
      <c r="AE529" s="505">
        <f>penilaian!AD524</f>
        <v>0</v>
      </c>
      <c r="AF529" s="505">
        <f>penilaian!AE524</f>
        <v>0</v>
      </c>
      <c r="AG529" s="519">
        <f>penilaian!AF524</f>
        <v>0</v>
      </c>
      <c r="AH529" s="519">
        <f>penilaian!AG524</f>
        <v>0</v>
      </c>
      <c r="AI529" s="517">
        <f>penilaian!AH524</f>
        <v>0</v>
      </c>
      <c r="AJ529" s="520">
        <f>penilaian!AI524</f>
        <v>0</v>
      </c>
      <c r="AK529" s="517">
        <f>penilaian!AJ524</f>
        <v>0</v>
      </c>
      <c r="AL529" s="517">
        <f>penilaian!AK524</f>
        <v>0</v>
      </c>
      <c r="AM529" s="517">
        <f>penilaian!AL524</f>
        <v>0</v>
      </c>
      <c r="AN529" s="517">
        <f>penilaian!AM524</f>
        <v>0</v>
      </c>
      <c r="AO529" s="517">
        <f>penilaian!AN524</f>
        <v>0</v>
      </c>
      <c r="AP529" s="517">
        <f>penilaian!AO524</f>
        <v>0</v>
      </c>
      <c r="AQ529" s="521">
        <f>penilaian!AP524</f>
        <v>0</v>
      </c>
      <c r="AR529" s="517">
        <f>penilaian!AQ524</f>
        <v>0</v>
      </c>
      <c r="AS529" s="517">
        <f>penilaian!AR524</f>
        <v>0</v>
      </c>
      <c r="AT529" s="517">
        <f>penilaian!AS524</f>
        <v>0</v>
      </c>
      <c r="AU529" s="517">
        <f>penilaian!AT524</f>
        <v>0</v>
      </c>
      <c r="AV529" s="517">
        <f>penilaian!AU524</f>
        <v>0</v>
      </c>
      <c r="AW529" s="521">
        <f>penilaian!AV524</f>
        <v>0</v>
      </c>
      <c r="AX529" s="521">
        <f>penilaian!AW524</f>
        <v>0</v>
      </c>
    </row>
    <row r="530" spans="1:16384" ht="15.75">
      <c r="A530" s="288">
        <v>1</v>
      </c>
      <c r="B530" s="157">
        <f>penilaian!A525</f>
        <v>0</v>
      </c>
      <c r="C530" s="172" t="str">
        <f>penilaian!B525</f>
        <v>e.</v>
      </c>
      <c r="D530" s="492" t="str">
        <f>penilaian!C525</f>
        <v>3210140211520001</v>
      </c>
      <c r="E530" s="172">
        <f>penilaian!D525</f>
        <v>0</v>
      </c>
      <c r="F530" s="171">
        <f>penilaian!E525</f>
        <v>0</v>
      </c>
      <c r="G530" s="205">
        <f>penilaian!F525</f>
        <v>0</v>
      </c>
      <c r="H530" s="61">
        <f>penilaian!G525</f>
        <v>0</v>
      </c>
      <c r="I530" s="61">
        <f>penilaian!H525</f>
        <v>0</v>
      </c>
      <c r="J530" s="202">
        <f>penilaian!I525</f>
        <v>0</v>
      </c>
      <c r="K530" s="157">
        <f>penilaian!J525</f>
        <v>0</v>
      </c>
      <c r="L530" s="182">
        <f>penilaian!K525</f>
        <v>0</v>
      </c>
      <c r="M530" s="186">
        <f>penilaian!L525</f>
        <v>0</v>
      </c>
      <c r="N530" s="187">
        <f>penilaian!M525</f>
        <v>0</v>
      </c>
      <c r="O530" s="61">
        <f>penilaian!N525</f>
        <v>0</v>
      </c>
      <c r="P530" s="183">
        <f>penilaian!O525</f>
        <v>0</v>
      </c>
      <c r="Q530" s="516">
        <f>penilaian!P525</f>
        <v>0</v>
      </c>
      <c r="R530" s="516">
        <f>penilaian!Q525</f>
        <v>0</v>
      </c>
      <c r="S530" s="505">
        <f>penilaian!R525</f>
        <v>0</v>
      </c>
      <c r="T530" s="505">
        <f>penilaian!S525</f>
        <v>0</v>
      </c>
      <c r="U530" s="505">
        <f>penilaian!T525</f>
        <v>0</v>
      </c>
      <c r="V530" s="503">
        <f>penilaian!U525</f>
        <v>0</v>
      </c>
      <c r="W530" s="505">
        <f>penilaian!V525</f>
        <v>0</v>
      </c>
      <c r="X530" s="505">
        <f>penilaian!W525</f>
        <v>0</v>
      </c>
      <c r="Y530" s="505">
        <f>penilaian!X525</f>
        <v>0</v>
      </c>
      <c r="Z530" s="505">
        <f>penilaian!Y525</f>
        <v>0</v>
      </c>
      <c r="AA530" s="505">
        <f>penilaian!Z525</f>
        <v>0</v>
      </c>
      <c r="AB530" s="505">
        <f>penilaian!AA525</f>
        <v>0</v>
      </c>
      <c r="AC530" s="519">
        <f>penilaian!AB525</f>
        <v>0</v>
      </c>
      <c r="AD530" s="505">
        <f>penilaian!AC525</f>
        <v>0</v>
      </c>
      <c r="AE530" s="505">
        <f>penilaian!AD525</f>
        <v>0</v>
      </c>
      <c r="AF530" s="505">
        <f>penilaian!AE525</f>
        <v>0</v>
      </c>
      <c r="AG530" s="519">
        <f>penilaian!AF525</f>
        <v>0</v>
      </c>
      <c r="AH530" s="519">
        <f>penilaian!AG525</f>
        <v>0</v>
      </c>
      <c r="AI530" s="517">
        <f>penilaian!AH525</f>
        <v>0</v>
      </c>
      <c r="AJ530" s="520">
        <f>penilaian!AI525</f>
        <v>0</v>
      </c>
      <c r="AK530" s="517">
        <f>penilaian!AJ525</f>
        <v>0</v>
      </c>
      <c r="AL530" s="517">
        <f>penilaian!AK525</f>
        <v>0</v>
      </c>
      <c r="AM530" s="517">
        <f>penilaian!AL525</f>
        <v>0</v>
      </c>
      <c r="AN530" s="517">
        <f>penilaian!AM525</f>
        <v>0</v>
      </c>
      <c r="AO530" s="517">
        <f>penilaian!AN525</f>
        <v>0</v>
      </c>
      <c r="AP530" s="517">
        <f>penilaian!AO525</f>
        <v>0</v>
      </c>
      <c r="AQ530" s="521">
        <f>penilaian!AP525</f>
        <v>0</v>
      </c>
      <c r="AR530" s="517">
        <f>penilaian!AQ525</f>
        <v>0</v>
      </c>
      <c r="AS530" s="517">
        <f>penilaian!AR525</f>
        <v>0</v>
      </c>
      <c r="AT530" s="517">
        <f>penilaian!AS525</f>
        <v>0</v>
      </c>
      <c r="AU530" s="517">
        <f>penilaian!AT525</f>
        <v>0</v>
      </c>
      <c r="AV530" s="517">
        <f>penilaian!AU525</f>
        <v>0</v>
      </c>
      <c r="AW530" s="521">
        <f>penilaian!AV525</f>
        <v>0</v>
      </c>
      <c r="AX530" s="521">
        <f>penilaian!AW525</f>
        <v>0</v>
      </c>
    </row>
    <row r="531" spans="1:16384" ht="47.25">
      <c r="B531" s="157">
        <f>penilaian!A526</f>
        <v>39</v>
      </c>
      <c r="C531" s="172" t="str">
        <f>penilaian!B526</f>
        <v>a.</v>
      </c>
      <c r="D531" s="492" t="str">
        <f>penilaian!C526</f>
        <v>SARIFUDIN</v>
      </c>
      <c r="E531" s="172" t="str">
        <f>penilaian!D526</f>
        <v>a.</v>
      </c>
      <c r="F531" s="171" t="str">
        <f>penilaian!E526</f>
        <v>ADI SUBEKTI</v>
      </c>
      <c r="G531" s="205" t="str">
        <f>penilaian!F526</f>
        <v>0039</v>
      </c>
      <c r="H531" s="61" t="str">
        <f>penilaian!G526</f>
        <v>a.</v>
      </c>
      <c r="I531" s="61" t="str">
        <f>penilaian!H526</f>
        <v>Blok Tinggar</v>
      </c>
      <c r="J531" s="202">
        <f>penilaian!I526</f>
        <v>1003</v>
      </c>
      <c r="K531" s="157" t="str">
        <f>penilaian!J526</f>
        <v>TMA</v>
      </c>
      <c r="L531" s="182" t="str">
        <f>penilaian!K526</f>
        <v>SPPT No. 32.12.140.006.045-0028.0 a.n UKA</v>
      </c>
      <c r="M531" s="186">
        <f>penilaian!L526</f>
        <v>0</v>
      </c>
      <c r="N531" s="187">
        <f>penilaian!M526</f>
        <v>0</v>
      </c>
      <c r="O531" s="61" t="str">
        <f>penilaian!N526</f>
        <v>a.</v>
      </c>
      <c r="P531" s="183">
        <f>penilaian!O526</f>
        <v>0</v>
      </c>
      <c r="Q531" s="516">
        <f>penilaian!P526</f>
        <v>0</v>
      </c>
      <c r="R531" s="516">
        <f>penilaian!Q526</f>
        <v>0</v>
      </c>
      <c r="S531" s="505" t="str">
        <f>penilaian!R526</f>
        <v>a.</v>
      </c>
      <c r="T531" s="505" t="str">
        <f>penilaian!S526</f>
        <v>Tahunan</v>
      </c>
      <c r="U531" s="505">
        <f>penilaian!T526</f>
        <v>0</v>
      </c>
      <c r="V531" s="503">
        <f>penilaian!U526</f>
        <v>0</v>
      </c>
      <c r="W531" s="505">
        <f>penilaian!V526</f>
        <v>0</v>
      </c>
      <c r="X531" s="505">
        <f>penilaian!W526</f>
        <v>0</v>
      </c>
      <c r="Y531" s="505">
        <f>penilaian!X526</f>
        <v>0</v>
      </c>
      <c r="Z531" s="505">
        <f>penilaian!Y526</f>
        <v>0</v>
      </c>
      <c r="AA531" s="505">
        <f>penilaian!Z526</f>
        <v>0</v>
      </c>
      <c r="AB531" s="505">
        <f>penilaian!AA526</f>
        <v>0</v>
      </c>
      <c r="AC531" s="519">
        <f>penilaian!AB526</f>
        <v>0</v>
      </c>
      <c r="AD531" s="505">
        <f>penilaian!AC526</f>
        <v>0</v>
      </c>
      <c r="AE531" s="505">
        <f>penilaian!AD526</f>
        <v>0</v>
      </c>
      <c r="AF531" s="505">
        <f>penilaian!AE526</f>
        <v>0</v>
      </c>
      <c r="AG531" s="519">
        <f>penilaian!AF526</f>
        <v>0</v>
      </c>
      <c r="AH531" s="519">
        <f>penilaian!AG526</f>
        <v>0</v>
      </c>
      <c r="AI531" s="517">
        <f>penilaian!AH526</f>
        <v>170000</v>
      </c>
      <c r="AJ531" s="520">
        <f>penilaian!AI526</f>
        <v>170510000</v>
      </c>
      <c r="AK531" s="517">
        <f>penilaian!AJ526</f>
        <v>0</v>
      </c>
      <c r="AL531" s="517">
        <f>penilaian!AK526</f>
        <v>0</v>
      </c>
      <c r="AM531" s="517">
        <f>penilaian!AL526</f>
        <v>0</v>
      </c>
      <c r="AN531" s="517">
        <f>penilaian!AM526</f>
        <v>0</v>
      </c>
      <c r="AO531" s="517">
        <f>penilaian!AN526</f>
        <v>0</v>
      </c>
      <c r="AP531" s="517">
        <f>penilaian!AO526</f>
        <v>0</v>
      </c>
      <c r="AQ531" s="521">
        <f>penilaian!AP526</f>
        <v>170510000</v>
      </c>
      <c r="AR531" s="517">
        <f>penilaian!AQ526</f>
        <v>0</v>
      </c>
      <c r="AS531" s="517">
        <f>penilaian!AR526</f>
        <v>0</v>
      </c>
      <c r="AT531" s="517">
        <f>penilaian!AS526</f>
        <v>0</v>
      </c>
      <c r="AU531" s="517">
        <f>penilaian!AT526</f>
        <v>8525500</v>
      </c>
      <c r="AV531" s="517">
        <f>penilaian!AU526</f>
        <v>852550</v>
      </c>
      <c r="AW531" s="521">
        <f>penilaian!AV526</f>
        <v>9378050</v>
      </c>
      <c r="AX531" s="521">
        <f>penilaian!AW526</f>
        <v>179888000</v>
      </c>
    </row>
    <row r="532" spans="1:16384" ht="15.75">
      <c r="B532" s="157">
        <f>penilaian!A527</f>
        <v>0</v>
      </c>
      <c r="C532" s="172" t="str">
        <f>penilaian!B527</f>
        <v>b.</v>
      </c>
      <c r="D532" s="492" t="str">
        <f>penilaian!C527</f>
        <v>Majalengka, 27-11-1974</v>
      </c>
      <c r="E532" s="172" t="str">
        <f>penilaian!D527</f>
        <v>b.</v>
      </c>
      <c r="F532" s="171" t="str">
        <f>penilaian!E527</f>
        <v>Mojokerto, 19-12-1951</v>
      </c>
      <c r="G532" s="205">
        <f>penilaian!F527</f>
        <v>0</v>
      </c>
      <c r="H532" s="61" t="str">
        <f>penilaian!G527</f>
        <v>b.</v>
      </c>
      <c r="I532" s="61" t="str">
        <f>penilaian!H527</f>
        <v>Babakan</v>
      </c>
      <c r="J532" s="202">
        <f>penilaian!I527</f>
        <v>0</v>
      </c>
      <c r="K532" s="157">
        <f>penilaian!J527</f>
        <v>0</v>
      </c>
      <c r="L532" s="182">
        <f>penilaian!K527</f>
        <v>0</v>
      </c>
      <c r="M532" s="186">
        <f>penilaian!L527</f>
        <v>0</v>
      </c>
      <c r="N532" s="187">
        <f>penilaian!M527</f>
        <v>0</v>
      </c>
      <c r="O532" s="61" t="str">
        <f>penilaian!N527</f>
        <v>b.</v>
      </c>
      <c r="P532" s="183">
        <f>penilaian!O527</f>
        <v>0</v>
      </c>
      <c r="Q532" s="516">
        <f>penilaian!P527</f>
        <v>0</v>
      </c>
      <c r="R532" s="516">
        <f>penilaian!Q527</f>
        <v>0</v>
      </c>
      <c r="S532" s="505">
        <f>penilaian!R527</f>
        <v>0</v>
      </c>
      <c r="T532" s="505">
        <f>penilaian!S527</f>
        <v>0</v>
      </c>
      <c r="U532" s="505">
        <f>penilaian!T527</f>
        <v>0</v>
      </c>
      <c r="V532" s="503">
        <f>penilaian!U527</f>
        <v>0</v>
      </c>
      <c r="W532" s="505">
        <f>penilaian!V527</f>
        <v>0</v>
      </c>
      <c r="X532" s="505">
        <f>penilaian!W527</f>
        <v>0</v>
      </c>
      <c r="Y532" s="505">
        <f>penilaian!X527</f>
        <v>0</v>
      </c>
      <c r="Z532" s="505">
        <f>penilaian!Y527</f>
        <v>0</v>
      </c>
      <c r="AA532" s="505">
        <f>penilaian!Z527</f>
        <v>0</v>
      </c>
      <c r="AB532" s="505">
        <f>penilaian!AA527</f>
        <v>0</v>
      </c>
      <c r="AC532" s="519">
        <f>penilaian!AB527</f>
        <v>0</v>
      </c>
      <c r="AD532" s="505">
        <f>penilaian!AC527</f>
        <v>0</v>
      </c>
      <c r="AE532" s="505">
        <f>penilaian!AD527</f>
        <v>0</v>
      </c>
      <c r="AF532" s="505">
        <f>penilaian!AE527</f>
        <v>0</v>
      </c>
      <c r="AG532" s="519">
        <f>penilaian!AF527</f>
        <v>0</v>
      </c>
      <c r="AH532" s="519">
        <f>penilaian!AG527</f>
        <v>0</v>
      </c>
      <c r="AI532" s="517">
        <f>penilaian!AH527</f>
        <v>0</v>
      </c>
      <c r="AJ532" s="520">
        <f>penilaian!AI527</f>
        <v>0</v>
      </c>
      <c r="AK532" s="517">
        <f>penilaian!AJ527</f>
        <v>0</v>
      </c>
      <c r="AL532" s="517">
        <f>penilaian!AK527</f>
        <v>0</v>
      </c>
      <c r="AM532" s="517">
        <f>penilaian!AL527</f>
        <v>0</v>
      </c>
      <c r="AN532" s="517">
        <f>penilaian!AM527</f>
        <v>0</v>
      </c>
      <c r="AO532" s="517">
        <f>penilaian!AN527</f>
        <v>0</v>
      </c>
      <c r="AP532" s="517">
        <f>penilaian!AO527</f>
        <v>0</v>
      </c>
      <c r="AQ532" s="521">
        <f>penilaian!AP527</f>
        <v>0</v>
      </c>
      <c r="AR532" s="517">
        <f>penilaian!AQ527</f>
        <v>0</v>
      </c>
      <c r="AS532" s="517">
        <f>penilaian!AR527</f>
        <v>0</v>
      </c>
      <c r="AT532" s="517">
        <f>penilaian!AS527</f>
        <v>0</v>
      </c>
      <c r="AU532" s="517">
        <f>penilaian!AT527</f>
        <v>0</v>
      </c>
      <c r="AV532" s="517">
        <f>penilaian!AU527</f>
        <v>0</v>
      </c>
      <c r="AW532" s="521">
        <f>penilaian!AV527</f>
        <v>0</v>
      </c>
      <c r="AX532" s="521">
        <f>penilaian!AW527</f>
        <v>0</v>
      </c>
    </row>
    <row r="533" spans="1:16384" ht="15.75">
      <c r="B533" s="157">
        <f>penilaian!A528</f>
        <v>0</v>
      </c>
      <c r="C533" s="172" t="str">
        <f>penilaian!B528</f>
        <v>c.</v>
      </c>
      <c r="D533" s="492" t="str">
        <f>penilaian!C528</f>
        <v>Wiraswasta</v>
      </c>
      <c r="E533" s="172" t="str">
        <f>penilaian!D528</f>
        <v>c.</v>
      </c>
      <c r="F533" s="171" t="str">
        <f>penilaian!E528</f>
        <v>Karyawan Swasta</v>
      </c>
      <c r="G533" s="205">
        <f>penilaian!F528</f>
        <v>0</v>
      </c>
      <c r="H533" s="61" t="str">
        <f>penilaian!G528</f>
        <v>c.</v>
      </c>
      <c r="I533" s="61" t="str">
        <f>penilaian!H528</f>
        <v>Kertajati</v>
      </c>
      <c r="J533" s="202">
        <f>penilaian!I528</f>
        <v>0</v>
      </c>
      <c r="K533" s="157">
        <f>penilaian!J528</f>
        <v>0</v>
      </c>
      <c r="L533" s="182">
        <f>penilaian!K528</f>
        <v>0</v>
      </c>
      <c r="M533" s="186">
        <f>penilaian!L528</f>
        <v>0</v>
      </c>
      <c r="N533" s="187">
        <f>penilaian!M528</f>
        <v>0</v>
      </c>
      <c r="O533" s="61" t="str">
        <f>penilaian!N528</f>
        <v>c.</v>
      </c>
      <c r="P533" s="183">
        <f>penilaian!O528</f>
        <v>0</v>
      </c>
      <c r="Q533" s="516">
        <f>penilaian!P528</f>
        <v>0</v>
      </c>
      <c r="R533" s="516">
        <f>penilaian!Q528</f>
        <v>0</v>
      </c>
      <c r="S533" s="505" t="str">
        <f>penilaian!R528</f>
        <v>b.</v>
      </c>
      <c r="T533" s="505" t="str">
        <f>penilaian!S528</f>
        <v>Musiman</v>
      </c>
      <c r="U533" s="505">
        <f>penilaian!T528</f>
        <v>0</v>
      </c>
      <c r="V533" s="503">
        <f>penilaian!U528</f>
        <v>0</v>
      </c>
      <c r="W533" s="505">
        <f>penilaian!V528</f>
        <v>0</v>
      </c>
      <c r="X533" s="505">
        <f>penilaian!W528</f>
        <v>0</v>
      </c>
      <c r="Y533" s="505">
        <f>penilaian!X528</f>
        <v>0</v>
      </c>
      <c r="Z533" s="505">
        <f>penilaian!Y528</f>
        <v>0</v>
      </c>
      <c r="AA533" s="505">
        <f>penilaian!Z528</f>
        <v>0</v>
      </c>
      <c r="AB533" s="505">
        <f>penilaian!AA528</f>
        <v>0</v>
      </c>
      <c r="AC533" s="519">
        <f>penilaian!AB528</f>
        <v>0</v>
      </c>
      <c r="AD533" s="505">
        <f>penilaian!AC528</f>
        <v>0</v>
      </c>
      <c r="AE533" s="505">
        <f>penilaian!AD528</f>
        <v>0</v>
      </c>
      <c r="AF533" s="505">
        <f>penilaian!AE528</f>
        <v>0</v>
      </c>
      <c r="AG533" s="519">
        <f>penilaian!AF528</f>
        <v>0</v>
      </c>
      <c r="AH533" s="519">
        <f>penilaian!AG528</f>
        <v>0</v>
      </c>
      <c r="AI533" s="517">
        <f>penilaian!AH528</f>
        <v>0</v>
      </c>
      <c r="AJ533" s="520">
        <f>penilaian!AI528</f>
        <v>0</v>
      </c>
      <c r="AK533" s="517">
        <f>penilaian!AJ528</f>
        <v>0</v>
      </c>
      <c r="AL533" s="517">
        <f>penilaian!AK528</f>
        <v>0</v>
      </c>
      <c r="AM533" s="517">
        <f>penilaian!AL528</f>
        <v>0</v>
      </c>
      <c r="AN533" s="517">
        <f>penilaian!AM528</f>
        <v>0</v>
      </c>
      <c r="AO533" s="517">
        <f>penilaian!AN528</f>
        <v>0</v>
      </c>
      <c r="AP533" s="517">
        <f>penilaian!AO528</f>
        <v>0</v>
      </c>
      <c r="AQ533" s="521">
        <f>penilaian!AP528</f>
        <v>0</v>
      </c>
      <c r="AR533" s="517">
        <f>penilaian!AQ528</f>
        <v>0</v>
      </c>
      <c r="AS533" s="517">
        <f>penilaian!AR528</f>
        <v>0</v>
      </c>
      <c r="AT533" s="517">
        <f>penilaian!AS528</f>
        <v>0</v>
      </c>
      <c r="AU533" s="517">
        <f>penilaian!AT528</f>
        <v>0</v>
      </c>
      <c r="AV533" s="517">
        <f>penilaian!AU528</f>
        <v>0</v>
      </c>
      <c r="AW533" s="521">
        <f>penilaian!AV528</f>
        <v>0</v>
      </c>
      <c r="AX533" s="521">
        <f>penilaian!AW528</f>
        <v>0</v>
      </c>
    </row>
    <row r="534" spans="1:16384" ht="78.75">
      <c r="B534" s="157">
        <f>penilaian!A529</f>
        <v>0</v>
      </c>
      <c r="C534" s="172" t="str">
        <f>penilaian!B529</f>
        <v>d.</v>
      </c>
      <c r="D534" s="492" t="str">
        <f>penilaian!C529</f>
        <v>Dusun Sukamelang RT. 14 RW. 5 Desa Babakan Kec. Kertajati Kab. Majalengka</v>
      </c>
      <c r="E534" s="172" t="str">
        <f>penilaian!D529</f>
        <v>d.</v>
      </c>
      <c r="F534" s="171" t="str">
        <f>penilaian!E529</f>
        <v>Jl. Kayu Putih Utara 46 RT. 4 RW. 8 Kel. Pulo Gadung Kec. Pulo Gadung Kota Jakarta Timur</v>
      </c>
      <c r="G534" s="205">
        <f>penilaian!F529</f>
        <v>0</v>
      </c>
      <c r="H534" s="61">
        <f>penilaian!G529</f>
        <v>0</v>
      </c>
      <c r="I534" s="61">
        <f>penilaian!H529</f>
        <v>0</v>
      </c>
      <c r="J534" s="202">
        <f>penilaian!I529</f>
        <v>0</v>
      </c>
      <c r="K534" s="157">
        <f>penilaian!J529</f>
        <v>0</v>
      </c>
      <c r="L534" s="182">
        <f>penilaian!K529</f>
        <v>0</v>
      </c>
      <c r="M534" s="186">
        <f>penilaian!L529</f>
        <v>0</v>
      </c>
      <c r="N534" s="187">
        <f>penilaian!M529</f>
        <v>0</v>
      </c>
      <c r="O534" s="61">
        <f>penilaian!N529</f>
        <v>0</v>
      </c>
      <c r="P534" s="183">
        <f>penilaian!O529</f>
        <v>0</v>
      </c>
      <c r="Q534" s="516">
        <f>penilaian!P529</f>
        <v>0</v>
      </c>
      <c r="R534" s="516">
        <f>penilaian!Q529</f>
        <v>0</v>
      </c>
      <c r="S534" s="505">
        <f>penilaian!R529</f>
        <v>0</v>
      </c>
      <c r="T534" s="505">
        <f>penilaian!S529</f>
        <v>0</v>
      </c>
      <c r="U534" s="505">
        <f>penilaian!T529</f>
        <v>0</v>
      </c>
      <c r="V534" s="503">
        <f>penilaian!U529</f>
        <v>0</v>
      </c>
      <c r="W534" s="505">
        <f>penilaian!V529</f>
        <v>0</v>
      </c>
      <c r="X534" s="505">
        <f>penilaian!W529</f>
        <v>0</v>
      </c>
      <c r="Y534" s="505">
        <f>penilaian!X529</f>
        <v>0</v>
      </c>
      <c r="Z534" s="505">
        <f>penilaian!Y529</f>
        <v>0</v>
      </c>
      <c r="AA534" s="505">
        <f>penilaian!Z529</f>
        <v>0</v>
      </c>
      <c r="AB534" s="505">
        <f>penilaian!AA529</f>
        <v>0</v>
      </c>
      <c r="AC534" s="519">
        <f>penilaian!AB529</f>
        <v>0</v>
      </c>
      <c r="AD534" s="505">
        <f>penilaian!AC529</f>
        <v>0</v>
      </c>
      <c r="AE534" s="505">
        <f>penilaian!AD529</f>
        <v>0</v>
      </c>
      <c r="AF534" s="505">
        <f>penilaian!AE529</f>
        <v>0</v>
      </c>
      <c r="AG534" s="519">
        <f>penilaian!AF529</f>
        <v>0</v>
      </c>
      <c r="AH534" s="519">
        <f>penilaian!AG529</f>
        <v>0</v>
      </c>
      <c r="AI534" s="517">
        <f>penilaian!AH529</f>
        <v>0</v>
      </c>
      <c r="AJ534" s="520">
        <f>penilaian!AI529</f>
        <v>0</v>
      </c>
      <c r="AK534" s="517">
        <f>penilaian!AJ529</f>
        <v>0</v>
      </c>
      <c r="AL534" s="517">
        <f>penilaian!AK529</f>
        <v>0</v>
      </c>
      <c r="AM534" s="517">
        <f>penilaian!AL529</f>
        <v>0</v>
      </c>
      <c r="AN534" s="517">
        <f>penilaian!AM529</f>
        <v>0</v>
      </c>
      <c r="AO534" s="517">
        <f>penilaian!AN529</f>
        <v>0</v>
      </c>
      <c r="AP534" s="517">
        <f>penilaian!AO529</f>
        <v>0</v>
      </c>
      <c r="AQ534" s="521">
        <f>penilaian!AP529</f>
        <v>0</v>
      </c>
      <c r="AR534" s="517">
        <f>penilaian!AQ529</f>
        <v>0</v>
      </c>
      <c r="AS534" s="517">
        <f>penilaian!AR529</f>
        <v>0</v>
      </c>
      <c r="AT534" s="517">
        <f>penilaian!AS529</f>
        <v>0</v>
      </c>
      <c r="AU534" s="517">
        <f>penilaian!AT529</f>
        <v>0</v>
      </c>
      <c r="AV534" s="517">
        <f>penilaian!AU529</f>
        <v>0</v>
      </c>
      <c r="AW534" s="521">
        <f>penilaian!AV529</f>
        <v>0</v>
      </c>
      <c r="AX534" s="521">
        <f>penilaian!AW529</f>
        <v>0</v>
      </c>
    </row>
    <row r="535" spans="1:16384" ht="15.75">
      <c r="B535" s="157">
        <f>penilaian!A530</f>
        <v>0</v>
      </c>
      <c r="C535" s="172" t="str">
        <f>penilaian!B530</f>
        <v>e.</v>
      </c>
      <c r="D535" s="492" t="str">
        <f>penilaian!C530</f>
        <v>3210142711740001</v>
      </c>
      <c r="E535" s="172" t="str">
        <f>penilaian!D530</f>
        <v>e.</v>
      </c>
      <c r="F535" s="171" t="str">
        <f>penilaian!E530</f>
        <v>3175021912510001</v>
      </c>
      <c r="G535" s="205">
        <f>penilaian!F530</f>
        <v>0</v>
      </c>
      <c r="H535" s="61">
        <f>penilaian!G530</f>
        <v>0</v>
      </c>
      <c r="I535" s="61">
        <f>penilaian!H530</f>
        <v>0</v>
      </c>
      <c r="J535" s="202">
        <f>penilaian!I530</f>
        <v>0</v>
      </c>
      <c r="K535" s="157">
        <f>penilaian!J530</f>
        <v>0</v>
      </c>
      <c r="L535" s="182">
        <f>penilaian!K530</f>
        <v>0</v>
      </c>
      <c r="M535" s="186">
        <f>penilaian!L530</f>
        <v>0</v>
      </c>
      <c r="N535" s="187">
        <f>penilaian!M530</f>
        <v>0</v>
      </c>
      <c r="O535" s="61">
        <f>penilaian!N530</f>
        <v>0</v>
      </c>
      <c r="P535" s="183">
        <f>penilaian!O530</f>
        <v>0</v>
      </c>
      <c r="Q535" s="516">
        <f>penilaian!P530</f>
        <v>0</v>
      </c>
      <c r="R535" s="516">
        <f>penilaian!Q530</f>
        <v>0</v>
      </c>
      <c r="S535" s="505">
        <f>penilaian!R530</f>
        <v>0</v>
      </c>
      <c r="T535" s="505">
        <f>penilaian!S530</f>
        <v>0</v>
      </c>
      <c r="U535" s="505">
        <f>penilaian!T530</f>
        <v>0</v>
      </c>
      <c r="V535" s="503">
        <f>penilaian!U530</f>
        <v>0</v>
      </c>
      <c r="W535" s="505">
        <f>penilaian!V530</f>
        <v>0</v>
      </c>
      <c r="X535" s="505">
        <f>penilaian!W530</f>
        <v>0</v>
      </c>
      <c r="Y535" s="505">
        <f>penilaian!X530</f>
        <v>0</v>
      </c>
      <c r="Z535" s="505">
        <f>penilaian!Y530</f>
        <v>0</v>
      </c>
      <c r="AA535" s="505">
        <f>penilaian!Z530</f>
        <v>0</v>
      </c>
      <c r="AB535" s="505">
        <f>penilaian!AA530</f>
        <v>0</v>
      </c>
      <c r="AC535" s="519">
        <f>penilaian!AB530</f>
        <v>0</v>
      </c>
      <c r="AD535" s="505">
        <f>penilaian!AC530</f>
        <v>0</v>
      </c>
      <c r="AE535" s="505">
        <f>penilaian!AD530</f>
        <v>0</v>
      </c>
      <c r="AF535" s="505">
        <f>penilaian!AE530</f>
        <v>0</v>
      </c>
      <c r="AG535" s="519">
        <f>penilaian!AF530</f>
        <v>0</v>
      </c>
      <c r="AH535" s="519">
        <f>penilaian!AG530</f>
        <v>0</v>
      </c>
      <c r="AI535" s="517">
        <f>penilaian!AH530</f>
        <v>0</v>
      </c>
      <c r="AJ535" s="520">
        <f>penilaian!AI530</f>
        <v>0</v>
      </c>
      <c r="AK535" s="517">
        <f>penilaian!AJ530</f>
        <v>0</v>
      </c>
      <c r="AL535" s="517">
        <f>penilaian!AK530</f>
        <v>0</v>
      </c>
      <c r="AM535" s="517">
        <f>penilaian!AL530</f>
        <v>0</v>
      </c>
      <c r="AN535" s="517">
        <f>penilaian!AM530</f>
        <v>0</v>
      </c>
      <c r="AO535" s="517">
        <f>penilaian!AN530</f>
        <v>0</v>
      </c>
      <c r="AP535" s="517">
        <f>penilaian!AO530</f>
        <v>0</v>
      </c>
      <c r="AQ535" s="521">
        <f>penilaian!AP530</f>
        <v>0</v>
      </c>
      <c r="AR535" s="517">
        <f>penilaian!AQ530</f>
        <v>0</v>
      </c>
      <c r="AS535" s="517">
        <f>penilaian!AR530</f>
        <v>0</v>
      </c>
      <c r="AT535" s="517">
        <f>penilaian!AS530</f>
        <v>0</v>
      </c>
      <c r="AU535" s="517">
        <f>penilaian!AT530</f>
        <v>0</v>
      </c>
      <c r="AV535" s="517">
        <f>penilaian!AU530</f>
        <v>0</v>
      </c>
      <c r="AW535" s="521">
        <f>penilaian!AV530</f>
        <v>0</v>
      </c>
      <c r="AX535" s="521">
        <f>penilaian!AW530</f>
        <v>0</v>
      </c>
    </row>
    <row r="536" spans="1:16384" ht="47.25">
      <c r="B536" s="157">
        <f>penilaian!A531</f>
        <v>40</v>
      </c>
      <c r="C536" s="172" t="str">
        <f>penilaian!B531</f>
        <v>a.</v>
      </c>
      <c r="D536" s="492" t="str">
        <f>penilaian!C531</f>
        <v>NANA NURMANA</v>
      </c>
      <c r="E536" s="172">
        <f>penilaian!D531</f>
        <v>0</v>
      </c>
      <c r="F536" s="171">
        <f>penilaian!E531</f>
        <v>0</v>
      </c>
      <c r="G536" s="205" t="str">
        <f>penilaian!F531</f>
        <v>0040</v>
      </c>
      <c r="H536" s="61" t="str">
        <f>penilaian!G531</f>
        <v>a.</v>
      </c>
      <c r="I536" s="61" t="str">
        <f>penilaian!H531</f>
        <v>Blok Tinggar</v>
      </c>
      <c r="J536" s="202">
        <f>penilaian!I531</f>
        <v>767</v>
      </c>
      <c r="K536" s="157" t="str">
        <f>penilaian!J531</f>
        <v>TMA</v>
      </c>
      <c r="L536" s="182" t="str">
        <f>penilaian!K531</f>
        <v>SPPT No. 32,12,140,006,044-0050.0 a.n NANA NURMANA</v>
      </c>
      <c r="M536" s="186">
        <f>penilaian!L531</f>
        <v>0</v>
      </c>
      <c r="N536" s="187">
        <f>penilaian!M531</f>
        <v>0</v>
      </c>
      <c r="O536" s="61" t="str">
        <f>penilaian!N531</f>
        <v>a.</v>
      </c>
      <c r="P536" s="183" t="str">
        <f>penilaian!O531</f>
        <v>Saung Asbes</v>
      </c>
      <c r="Q536" s="516">
        <f>penilaian!P531</f>
        <v>0</v>
      </c>
      <c r="R536" s="516">
        <f>penilaian!Q531</f>
        <v>9</v>
      </c>
      <c r="S536" s="505" t="str">
        <f>penilaian!R531</f>
        <v>a.</v>
      </c>
      <c r="T536" s="505" t="str">
        <f>penilaian!S531</f>
        <v>Tahunan</v>
      </c>
      <c r="U536" s="505">
        <f>penilaian!T531</f>
        <v>0</v>
      </c>
      <c r="V536" s="503">
        <f>penilaian!U531</f>
        <v>0</v>
      </c>
      <c r="W536" s="505">
        <f>penilaian!V531</f>
        <v>0</v>
      </c>
      <c r="X536" s="505">
        <f>penilaian!W531</f>
        <v>0</v>
      </c>
      <c r="Y536" s="505">
        <f>penilaian!X531</f>
        <v>0</v>
      </c>
      <c r="Z536" s="505">
        <f>penilaian!Y531</f>
        <v>0</v>
      </c>
      <c r="AA536" s="505">
        <f>penilaian!Z531</f>
        <v>0</v>
      </c>
      <c r="AB536" s="505">
        <f>penilaian!AA531</f>
        <v>0</v>
      </c>
      <c r="AC536" s="519">
        <f>penilaian!AB531</f>
        <v>0</v>
      </c>
      <c r="AD536" s="505">
        <f>penilaian!AC531</f>
        <v>0</v>
      </c>
      <c r="AE536" s="505">
        <f>penilaian!AD531</f>
        <v>0</v>
      </c>
      <c r="AF536" s="505">
        <f>penilaian!AE531</f>
        <v>0</v>
      </c>
      <c r="AG536" s="519">
        <f>penilaian!AF531</f>
        <v>0</v>
      </c>
      <c r="AH536" s="519">
        <f>penilaian!AG531</f>
        <v>0</v>
      </c>
      <c r="AI536" s="517">
        <f>penilaian!AH531</f>
        <v>170000</v>
      </c>
      <c r="AJ536" s="520">
        <f>penilaian!AI531</f>
        <v>130390000</v>
      </c>
      <c r="AK536" s="517">
        <f>penilaian!AJ531</f>
        <v>180000</v>
      </c>
      <c r="AL536" s="517">
        <f>penilaian!AK531</f>
        <v>810000</v>
      </c>
      <c r="AM536" s="517">
        <f>penilaian!AL531</f>
        <v>810000</v>
      </c>
      <c r="AN536" s="517">
        <f>penilaian!AM531</f>
        <v>0</v>
      </c>
      <c r="AO536" s="517">
        <f>penilaian!AN531</f>
        <v>0</v>
      </c>
      <c r="AP536" s="517">
        <f>penilaian!AO531</f>
        <v>997900</v>
      </c>
      <c r="AQ536" s="521">
        <f>penilaian!AP531</f>
        <v>132197900</v>
      </c>
      <c r="AR536" s="517">
        <f>penilaian!AQ531</f>
        <v>0</v>
      </c>
      <c r="AS536" s="517">
        <f>penilaian!AR531</f>
        <v>0</v>
      </c>
      <c r="AT536" s="517">
        <f>penilaian!AS531</f>
        <v>0</v>
      </c>
      <c r="AU536" s="517">
        <f>penilaian!AT531</f>
        <v>6519500</v>
      </c>
      <c r="AV536" s="517">
        <f>penilaian!AU531</f>
        <v>651950</v>
      </c>
      <c r="AW536" s="521">
        <f>penilaian!AV531</f>
        <v>7171450</v>
      </c>
      <c r="AX536" s="521">
        <f>penilaian!AW531</f>
        <v>139369000</v>
      </c>
    </row>
    <row r="537" spans="1:16384" ht="15.75">
      <c r="B537" s="157">
        <f>penilaian!A532</f>
        <v>0</v>
      </c>
      <c r="C537" s="172" t="str">
        <f>penilaian!B532</f>
        <v>b.</v>
      </c>
      <c r="D537" s="492" t="str">
        <f>penilaian!C532</f>
        <v>Maalengka, 15-01-1973</v>
      </c>
      <c r="E537" s="172">
        <f>penilaian!D532</f>
        <v>0</v>
      </c>
      <c r="F537" s="171">
        <f>penilaian!E532</f>
        <v>0</v>
      </c>
      <c r="G537" s="205">
        <f>penilaian!F532</f>
        <v>0</v>
      </c>
      <c r="H537" s="61" t="str">
        <f>penilaian!G532</f>
        <v>b.</v>
      </c>
      <c r="I537" s="61" t="str">
        <f>penilaian!H532</f>
        <v>Babakan</v>
      </c>
      <c r="J537" s="202">
        <f>penilaian!I532</f>
        <v>0</v>
      </c>
      <c r="K537" s="157">
        <f>penilaian!J532</f>
        <v>0</v>
      </c>
      <c r="L537" s="182">
        <f>penilaian!K532</f>
        <v>0</v>
      </c>
      <c r="M537" s="186">
        <f>penilaian!L532</f>
        <v>0</v>
      </c>
      <c r="N537" s="187">
        <f>penilaian!M532</f>
        <v>0</v>
      </c>
      <c r="O537" s="61">
        <f>penilaian!N532</f>
        <v>0</v>
      </c>
      <c r="P537" s="183">
        <f>penilaian!O532</f>
        <v>0</v>
      </c>
      <c r="Q537" s="516">
        <f>penilaian!P532</f>
        <v>0</v>
      </c>
      <c r="R537" s="516">
        <f>penilaian!Q532</f>
        <v>0</v>
      </c>
      <c r="S537" s="505">
        <f>penilaian!R532</f>
        <v>0</v>
      </c>
      <c r="T537" s="505">
        <f>penilaian!S532</f>
        <v>0</v>
      </c>
      <c r="U537" s="505">
        <f>penilaian!T532</f>
        <v>0</v>
      </c>
      <c r="V537" s="503">
        <f>penilaian!U532</f>
        <v>0</v>
      </c>
      <c r="W537" s="505">
        <f>penilaian!V532</f>
        <v>0</v>
      </c>
      <c r="X537" s="505">
        <f>penilaian!W532</f>
        <v>0</v>
      </c>
      <c r="Y537" s="505">
        <f>penilaian!X532</f>
        <v>0</v>
      </c>
      <c r="Z537" s="505">
        <f>penilaian!Y532</f>
        <v>0</v>
      </c>
      <c r="AA537" s="505">
        <f>penilaian!Z532</f>
        <v>0</v>
      </c>
      <c r="AB537" s="505">
        <f>penilaian!AA532</f>
        <v>0</v>
      </c>
      <c r="AC537" s="519">
        <f>penilaian!AB532</f>
        <v>0</v>
      </c>
      <c r="AD537" s="505">
        <f>penilaian!AC532</f>
        <v>0</v>
      </c>
      <c r="AE537" s="505">
        <f>penilaian!AD532</f>
        <v>0</v>
      </c>
      <c r="AF537" s="505">
        <f>penilaian!AE532</f>
        <v>0</v>
      </c>
      <c r="AG537" s="519">
        <f>penilaian!AF532</f>
        <v>0</v>
      </c>
      <c r="AH537" s="519">
        <f>penilaian!AG532</f>
        <v>0</v>
      </c>
      <c r="AI537" s="517">
        <f>penilaian!AH532</f>
        <v>0</v>
      </c>
      <c r="AJ537" s="520">
        <f>penilaian!AI532</f>
        <v>0</v>
      </c>
      <c r="AK537" s="517">
        <f>penilaian!AJ532</f>
        <v>0</v>
      </c>
      <c r="AL537" s="517">
        <f>penilaian!AK532</f>
        <v>0</v>
      </c>
      <c r="AM537" s="517">
        <f>penilaian!AL532</f>
        <v>0</v>
      </c>
      <c r="AN537" s="517">
        <f>penilaian!AM532</f>
        <v>0</v>
      </c>
      <c r="AO537" s="517">
        <f>penilaian!AN532</f>
        <v>0</v>
      </c>
      <c r="AP537" s="517">
        <f>penilaian!AO532</f>
        <v>0</v>
      </c>
      <c r="AQ537" s="521">
        <f>penilaian!AP532</f>
        <v>0</v>
      </c>
      <c r="AR537" s="517">
        <f>penilaian!AQ532</f>
        <v>0</v>
      </c>
      <c r="AS537" s="517">
        <f>penilaian!AR532</f>
        <v>0</v>
      </c>
      <c r="AT537" s="517">
        <f>penilaian!AS532</f>
        <v>0</v>
      </c>
      <c r="AU537" s="517">
        <f>penilaian!AT532</f>
        <v>0</v>
      </c>
      <c r="AV537" s="517">
        <f>penilaian!AU532</f>
        <v>0</v>
      </c>
      <c r="AW537" s="521">
        <f>penilaian!AV532</f>
        <v>0</v>
      </c>
      <c r="AX537" s="521">
        <f>penilaian!AW532</f>
        <v>0</v>
      </c>
    </row>
    <row r="538" spans="1:16384" ht="15.75">
      <c r="B538" s="157">
        <f>penilaian!A533</f>
        <v>0</v>
      </c>
      <c r="C538" s="172" t="str">
        <f>penilaian!B533</f>
        <v>c.</v>
      </c>
      <c r="D538" s="492" t="str">
        <f>penilaian!C533</f>
        <v>Wiraswasta</v>
      </c>
      <c r="E538" s="172">
        <f>penilaian!D533</f>
        <v>0</v>
      </c>
      <c r="F538" s="171">
        <f>penilaian!E533</f>
        <v>0</v>
      </c>
      <c r="G538" s="205">
        <f>penilaian!F533</f>
        <v>0</v>
      </c>
      <c r="H538" s="61" t="str">
        <f>penilaian!G533</f>
        <v>c.</v>
      </c>
      <c r="I538" s="61" t="str">
        <f>penilaian!H533</f>
        <v>Kertajati</v>
      </c>
      <c r="J538" s="202">
        <f>penilaian!I533</f>
        <v>0</v>
      </c>
      <c r="K538" s="157">
        <f>penilaian!J533</f>
        <v>0</v>
      </c>
      <c r="L538" s="182">
        <f>penilaian!K533</f>
        <v>0</v>
      </c>
      <c r="M538" s="186">
        <f>penilaian!L533</f>
        <v>0</v>
      </c>
      <c r="N538" s="187">
        <f>penilaian!M533</f>
        <v>0</v>
      </c>
      <c r="O538" s="61">
        <f>penilaian!N533</f>
        <v>0</v>
      </c>
      <c r="P538" s="183">
        <f>penilaian!O533</f>
        <v>0</v>
      </c>
      <c r="Q538" s="516">
        <f>penilaian!P533</f>
        <v>0</v>
      </c>
      <c r="R538" s="516">
        <f>penilaian!Q533</f>
        <v>0</v>
      </c>
      <c r="S538" s="505" t="str">
        <f>penilaian!R533</f>
        <v>b.</v>
      </c>
      <c r="T538" s="505" t="str">
        <f>penilaian!S533</f>
        <v>Musiman</v>
      </c>
      <c r="U538" s="505">
        <f>penilaian!T533</f>
        <v>2</v>
      </c>
      <c r="V538" s="503">
        <f>penilaian!U533</f>
        <v>1</v>
      </c>
      <c r="W538" s="505" t="str">
        <f>penilaian!V533</f>
        <v>Padi</v>
      </c>
      <c r="X538" s="505">
        <f>penilaian!W533</f>
        <v>0</v>
      </c>
      <c r="Y538" s="505">
        <f>penilaian!X533</f>
        <v>767</v>
      </c>
      <c r="Z538" s="505">
        <f>penilaian!Y533</f>
        <v>0</v>
      </c>
      <c r="AA538" s="505" t="str">
        <f>penilaian!Z533</f>
        <v>767m²</v>
      </c>
      <c r="AB538" s="505">
        <f>penilaian!AA533</f>
        <v>0</v>
      </c>
      <c r="AC538" s="519">
        <f>penilaian!AB533</f>
        <v>0</v>
      </c>
      <c r="AD538" s="505">
        <f>penilaian!AC533</f>
        <v>0</v>
      </c>
      <c r="AE538" s="505">
        <f>penilaian!AD533</f>
        <v>0</v>
      </c>
      <c r="AF538" s="505">
        <f>penilaian!AE533</f>
        <v>0</v>
      </c>
      <c r="AG538" s="519">
        <f>penilaian!AF533</f>
        <v>0</v>
      </c>
      <c r="AH538" s="519">
        <f>penilaian!AG533</f>
        <v>0</v>
      </c>
      <c r="AI538" s="517">
        <f>penilaian!AH533</f>
        <v>0</v>
      </c>
      <c r="AJ538" s="520">
        <f>penilaian!AI533</f>
        <v>0</v>
      </c>
      <c r="AK538" s="517">
        <f>penilaian!AJ533</f>
        <v>0</v>
      </c>
      <c r="AL538" s="517">
        <f>penilaian!AK533</f>
        <v>0</v>
      </c>
      <c r="AM538" s="517">
        <f>penilaian!AL533</f>
        <v>0</v>
      </c>
      <c r="AN538" s="517">
        <f>penilaian!AM533</f>
        <v>1200</v>
      </c>
      <c r="AO538" s="517">
        <f>penilaian!AN533</f>
        <v>920400</v>
      </c>
      <c r="AP538" s="517">
        <f>penilaian!AO533</f>
        <v>0</v>
      </c>
      <c r="AQ538" s="521">
        <f>penilaian!AP533</f>
        <v>0</v>
      </c>
      <c r="AR538" s="517">
        <f>penilaian!AQ533</f>
        <v>0</v>
      </c>
      <c r="AS538" s="517">
        <f>penilaian!AR533</f>
        <v>0</v>
      </c>
      <c r="AT538" s="517">
        <f>penilaian!AS533</f>
        <v>0</v>
      </c>
      <c r="AU538" s="517">
        <f>penilaian!AT533</f>
        <v>0</v>
      </c>
      <c r="AV538" s="517">
        <f>penilaian!AU533</f>
        <v>0</v>
      </c>
      <c r="AW538" s="521">
        <f>penilaian!AV533</f>
        <v>0</v>
      </c>
      <c r="AX538" s="521">
        <f>penilaian!AW533</f>
        <v>0</v>
      </c>
    </row>
    <row r="539" spans="1:16384" ht="47.25">
      <c r="B539" s="157">
        <f>penilaian!A534</f>
        <v>0</v>
      </c>
      <c r="C539" s="172" t="str">
        <f>penilaian!B534</f>
        <v>d.</v>
      </c>
      <c r="D539" s="492" t="str">
        <f>penilaian!C534</f>
        <v>Blok Pasir RT. 15 RW. 3 Desa Babakan Kec. Kertajati Kab. Majalengka</v>
      </c>
      <c r="E539" s="172">
        <f>penilaian!D534</f>
        <v>0</v>
      </c>
      <c r="F539" s="171">
        <f>penilaian!E534</f>
        <v>0</v>
      </c>
      <c r="G539" s="205">
        <f>penilaian!F534</f>
        <v>0</v>
      </c>
      <c r="H539" s="61">
        <f>penilaian!G534</f>
        <v>0</v>
      </c>
      <c r="I539" s="61">
        <f>penilaian!H534</f>
        <v>0</v>
      </c>
      <c r="J539" s="202">
        <f>penilaian!I534</f>
        <v>0</v>
      </c>
      <c r="K539" s="157">
        <f>penilaian!J534</f>
        <v>0</v>
      </c>
      <c r="L539" s="182">
        <f>penilaian!K534</f>
        <v>0</v>
      </c>
      <c r="M539" s="186">
        <f>penilaian!L534</f>
        <v>0</v>
      </c>
      <c r="N539" s="187">
        <f>penilaian!M534</f>
        <v>0</v>
      </c>
      <c r="O539" s="61">
        <f>penilaian!N534</f>
        <v>0</v>
      </c>
      <c r="P539" s="183">
        <f>penilaian!O534</f>
        <v>0</v>
      </c>
      <c r="Q539" s="516">
        <f>penilaian!P534</f>
        <v>0</v>
      </c>
      <c r="R539" s="516">
        <f>penilaian!Q534</f>
        <v>0</v>
      </c>
      <c r="S539" s="505">
        <f>penilaian!R534</f>
        <v>0</v>
      </c>
      <c r="T539" s="505">
        <f>penilaian!S534</f>
        <v>0</v>
      </c>
      <c r="U539" s="505">
        <f>penilaian!T534</f>
        <v>0</v>
      </c>
      <c r="V539" s="503">
        <f>penilaian!U534</f>
        <v>2</v>
      </c>
      <c r="W539" s="505" t="str">
        <f>penilaian!V534</f>
        <v>Cabe</v>
      </c>
      <c r="X539" s="505">
        <f>penilaian!W534</f>
        <v>0</v>
      </c>
      <c r="Y539" s="505">
        <f>penilaian!X534</f>
        <v>0</v>
      </c>
      <c r="Z539" s="505">
        <f>penilaian!Y534</f>
        <v>50</v>
      </c>
      <c r="AA539" s="505">
        <f>penilaian!Z534</f>
        <v>50</v>
      </c>
      <c r="AB539" s="505">
        <f>penilaian!AA534</f>
        <v>0</v>
      </c>
      <c r="AC539" s="519">
        <f>penilaian!AB534</f>
        <v>0</v>
      </c>
      <c r="AD539" s="505">
        <f>penilaian!AC534</f>
        <v>0</v>
      </c>
      <c r="AE539" s="505">
        <f>penilaian!AD534</f>
        <v>0</v>
      </c>
      <c r="AF539" s="505">
        <f>penilaian!AE534</f>
        <v>0</v>
      </c>
      <c r="AG539" s="519">
        <f>penilaian!AF534</f>
        <v>0</v>
      </c>
      <c r="AH539" s="519">
        <f>penilaian!AG534</f>
        <v>0</v>
      </c>
      <c r="AI539" s="517">
        <f>penilaian!AH534</f>
        <v>0</v>
      </c>
      <c r="AJ539" s="520">
        <f>penilaian!AI534</f>
        <v>0</v>
      </c>
      <c r="AK539" s="517">
        <f>penilaian!AJ534</f>
        <v>0</v>
      </c>
      <c r="AL539" s="517">
        <f>penilaian!AK534</f>
        <v>0</v>
      </c>
      <c r="AM539" s="517">
        <f>penilaian!AL534</f>
        <v>0</v>
      </c>
      <c r="AN539" s="517">
        <f>penilaian!AM534</f>
        <v>1550</v>
      </c>
      <c r="AO539" s="517">
        <f>penilaian!AN534</f>
        <v>77500</v>
      </c>
      <c r="AP539" s="517">
        <f>penilaian!AO534</f>
        <v>0</v>
      </c>
      <c r="AQ539" s="521">
        <f>penilaian!AP534</f>
        <v>0</v>
      </c>
      <c r="AR539" s="517">
        <f>penilaian!AQ534</f>
        <v>0</v>
      </c>
      <c r="AS539" s="517">
        <f>penilaian!AR534</f>
        <v>0</v>
      </c>
      <c r="AT539" s="517">
        <f>penilaian!AS534</f>
        <v>0</v>
      </c>
      <c r="AU539" s="517">
        <f>penilaian!AT534</f>
        <v>0</v>
      </c>
      <c r="AV539" s="517">
        <f>penilaian!AU534</f>
        <v>0</v>
      </c>
      <c r="AW539" s="521">
        <f>penilaian!AV534</f>
        <v>0</v>
      </c>
      <c r="AX539" s="521">
        <f>penilaian!AW534</f>
        <v>0</v>
      </c>
    </row>
    <row r="540" spans="1:16384" ht="15.75">
      <c r="B540" s="157">
        <f>penilaian!A535</f>
        <v>0</v>
      </c>
      <c r="C540" s="172" t="str">
        <f>penilaian!B535</f>
        <v>e.</v>
      </c>
      <c r="D540" s="492" t="str">
        <f>penilaian!C535</f>
        <v>3210141606520021</v>
      </c>
      <c r="E540" s="172">
        <f>penilaian!D535</f>
        <v>0</v>
      </c>
      <c r="F540" s="171">
        <f>penilaian!E535</f>
        <v>0</v>
      </c>
      <c r="G540" s="205">
        <f>penilaian!F535</f>
        <v>0</v>
      </c>
      <c r="H540" s="61">
        <f>penilaian!G535</f>
        <v>0</v>
      </c>
      <c r="I540" s="61">
        <f>penilaian!H535</f>
        <v>0</v>
      </c>
      <c r="J540" s="202">
        <f>penilaian!I535</f>
        <v>0</v>
      </c>
      <c r="K540" s="157">
        <f>penilaian!J535</f>
        <v>0</v>
      </c>
      <c r="L540" s="182">
        <f>penilaian!K535</f>
        <v>0</v>
      </c>
      <c r="M540" s="186">
        <f>penilaian!L535</f>
        <v>0</v>
      </c>
      <c r="N540" s="187">
        <f>penilaian!M535</f>
        <v>0</v>
      </c>
      <c r="O540" s="61">
        <f>penilaian!N535</f>
        <v>0</v>
      </c>
      <c r="P540" s="183">
        <f>penilaian!O535</f>
        <v>0</v>
      </c>
      <c r="Q540" s="516">
        <f>penilaian!P535</f>
        <v>0</v>
      </c>
      <c r="R540" s="516">
        <f>penilaian!Q535</f>
        <v>0</v>
      </c>
      <c r="S540" s="505">
        <f>penilaian!R535</f>
        <v>0</v>
      </c>
      <c r="T540" s="505">
        <f>penilaian!S535</f>
        <v>0</v>
      </c>
      <c r="U540" s="505">
        <f>penilaian!T535</f>
        <v>0</v>
      </c>
      <c r="V540" s="503">
        <f>penilaian!U535</f>
        <v>0</v>
      </c>
      <c r="W540" s="505">
        <f>penilaian!V535</f>
        <v>0</v>
      </c>
      <c r="X540" s="505">
        <f>penilaian!W535</f>
        <v>0</v>
      </c>
      <c r="Y540" s="505">
        <f>penilaian!X535</f>
        <v>0</v>
      </c>
      <c r="Z540" s="505">
        <f>penilaian!Y535</f>
        <v>0</v>
      </c>
      <c r="AA540" s="505">
        <f>penilaian!Z535</f>
        <v>0</v>
      </c>
      <c r="AB540" s="505">
        <f>penilaian!AA535</f>
        <v>0</v>
      </c>
      <c r="AC540" s="519">
        <f>penilaian!AB535</f>
        <v>0</v>
      </c>
      <c r="AD540" s="505">
        <f>penilaian!AC535</f>
        <v>0</v>
      </c>
      <c r="AE540" s="505">
        <f>penilaian!AD535</f>
        <v>0</v>
      </c>
      <c r="AF540" s="505">
        <f>penilaian!AE535</f>
        <v>0</v>
      </c>
      <c r="AG540" s="519">
        <f>penilaian!AF535</f>
        <v>0</v>
      </c>
      <c r="AH540" s="519">
        <f>penilaian!AG535</f>
        <v>0</v>
      </c>
      <c r="AI540" s="517">
        <f>penilaian!AH535</f>
        <v>0</v>
      </c>
      <c r="AJ540" s="520">
        <f>penilaian!AI535</f>
        <v>0</v>
      </c>
      <c r="AK540" s="517">
        <f>penilaian!AJ535</f>
        <v>0</v>
      </c>
      <c r="AL540" s="517">
        <f>penilaian!AK535</f>
        <v>0</v>
      </c>
      <c r="AM540" s="517">
        <f>penilaian!AL535</f>
        <v>0</v>
      </c>
      <c r="AN540" s="517">
        <f>penilaian!AM535</f>
        <v>0</v>
      </c>
      <c r="AO540" s="517">
        <f>penilaian!AN535</f>
        <v>0</v>
      </c>
      <c r="AP540" s="517">
        <f>penilaian!AO535</f>
        <v>0</v>
      </c>
      <c r="AQ540" s="521">
        <f>penilaian!AP535</f>
        <v>0</v>
      </c>
      <c r="AR540" s="517">
        <f>penilaian!AQ535</f>
        <v>0</v>
      </c>
      <c r="AS540" s="517">
        <f>penilaian!AR535</f>
        <v>0</v>
      </c>
      <c r="AT540" s="517">
        <f>penilaian!AS535</f>
        <v>0</v>
      </c>
      <c r="AU540" s="517">
        <f>penilaian!AT535</f>
        <v>0</v>
      </c>
      <c r="AV540" s="517">
        <f>penilaian!AU535</f>
        <v>0</v>
      </c>
      <c r="AW540" s="521">
        <f>penilaian!AV535</f>
        <v>0</v>
      </c>
      <c r="AX540" s="521">
        <f>penilaian!AW535</f>
        <v>0</v>
      </c>
    </row>
    <row r="541" spans="1:16384" s="212" customFormat="1" ht="16.5">
      <c r="A541" s="287"/>
      <c r="B541" s="263">
        <f>penilaian!A536</f>
        <v>41</v>
      </c>
      <c r="C541" s="264" t="str">
        <f>penilaian!B536</f>
        <v>a.</v>
      </c>
      <c r="D541" s="495" t="str">
        <f>penilaian!C536</f>
        <v>MEMED</v>
      </c>
      <c r="E541" s="265">
        <f>penilaian!D536</f>
        <v>0</v>
      </c>
      <c r="F541" s="266">
        <f>penilaian!E536</f>
        <v>0</v>
      </c>
      <c r="G541" s="267" t="str">
        <f>penilaian!F536</f>
        <v>00041</v>
      </c>
      <c r="H541" s="188" t="str">
        <f>penilaian!G536</f>
        <v>a.</v>
      </c>
      <c r="I541" s="61" t="str">
        <f>penilaian!H536</f>
        <v>Blok Tinggar</v>
      </c>
      <c r="J541" s="268">
        <f>penilaian!I536</f>
        <v>1387</v>
      </c>
      <c r="K541" s="264" t="str">
        <f>penilaian!J536</f>
        <v>SHM</v>
      </c>
      <c r="L541" s="264" t="str">
        <f>penilaian!K536</f>
        <v>SHM No. 01445/Desa Babakan a.n MEMED &amp; IHAT SRIHATI</v>
      </c>
      <c r="M541" s="269" t="str">
        <f>penilaian!L536</f>
        <v>-</v>
      </c>
      <c r="N541" s="269" t="str">
        <f>penilaian!M536</f>
        <v>-</v>
      </c>
      <c r="O541" s="265" t="str">
        <f>penilaian!N536</f>
        <v>a.</v>
      </c>
      <c r="P541" s="270" t="str">
        <f>penilaian!O536</f>
        <v>Saung Los Genteng</v>
      </c>
      <c r="Q541" s="528">
        <f>penilaian!P536</f>
        <v>0</v>
      </c>
      <c r="R541" s="528">
        <f>penilaian!Q536</f>
        <v>21.93</v>
      </c>
      <c r="S541" s="529" t="str">
        <f>penilaian!R536</f>
        <v>a.</v>
      </c>
      <c r="T541" s="530" t="str">
        <f>penilaian!S536</f>
        <v>Tahunan</v>
      </c>
      <c r="U541" s="530">
        <f>penilaian!T536</f>
        <v>0</v>
      </c>
      <c r="V541" s="530">
        <f>penilaian!U536</f>
        <v>0</v>
      </c>
      <c r="W541" s="530">
        <f>penilaian!V536</f>
        <v>0</v>
      </c>
      <c r="X541" s="530">
        <f>penilaian!W536</f>
        <v>0</v>
      </c>
      <c r="Y541" s="530">
        <f>penilaian!X536</f>
        <v>0</v>
      </c>
      <c r="Z541" s="530">
        <f>penilaian!Y536</f>
        <v>0</v>
      </c>
      <c r="AA541" s="529">
        <f>penilaian!Z536</f>
        <v>0</v>
      </c>
      <c r="AB541" s="529">
        <f>penilaian!AA536</f>
        <v>0</v>
      </c>
      <c r="AC541" s="505">
        <f>penilaian!AB536</f>
        <v>0</v>
      </c>
      <c r="AD541" s="505">
        <f>penilaian!AC536</f>
        <v>0</v>
      </c>
      <c r="AE541" s="505">
        <f>penilaian!AD536</f>
        <v>0</v>
      </c>
      <c r="AF541" s="505">
        <f>penilaian!AE536</f>
        <v>0</v>
      </c>
      <c r="AG541" s="529">
        <f>penilaian!AF536</f>
        <v>0</v>
      </c>
      <c r="AH541" s="529">
        <f>penilaian!AG536</f>
        <v>0</v>
      </c>
      <c r="AI541" s="529">
        <f>penilaian!AH536</f>
        <v>187000.00000000003</v>
      </c>
      <c r="AJ541" s="529">
        <f>penilaian!AI536</f>
        <v>259369000.00000003</v>
      </c>
      <c r="AK541" s="529">
        <f>penilaian!AJ536</f>
        <v>210000</v>
      </c>
      <c r="AL541" s="529">
        <f>penilaian!AK536</f>
        <v>2302650</v>
      </c>
      <c r="AM541" s="529">
        <f>penilaian!AL536</f>
        <v>2302650</v>
      </c>
      <c r="AN541" s="505">
        <f>penilaian!AM536</f>
        <v>0</v>
      </c>
      <c r="AO541" s="505">
        <f>penilaian!AN536</f>
        <v>0</v>
      </c>
      <c r="AP541" s="529">
        <f>penilaian!AO536</f>
        <v>1912400</v>
      </c>
      <c r="AQ541" s="531">
        <f>penilaian!AP536</f>
        <v>263584050.00000003</v>
      </c>
      <c r="AR541" s="529">
        <f>penilaian!AQ536</f>
        <v>0</v>
      </c>
      <c r="AS541" s="532">
        <f>penilaian!AR536</f>
        <v>0</v>
      </c>
      <c r="AT541" s="532">
        <f>penilaian!AS536</f>
        <v>0</v>
      </c>
      <c r="AU541" s="529">
        <f>penilaian!AT536</f>
        <v>12968450.000000002</v>
      </c>
      <c r="AV541" s="533">
        <f>penilaian!AU536</f>
        <v>1296845.0000000002</v>
      </c>
      <c r="AW541" s="534">
        <f>penilaian!AV536</f>
        <v>14265295.000000002</v>
      </c>
      <c r="AX541" s="535">
        <f>penilaian!AW536</f>
        <v>277849000</v>
      </c>
      <c r="AY541" s="228"/>
      <c r="AZ541" s="229"/>
      <c r="BA541" s="229"/>
      <c r="BB541" s="229"/>
      <c r="BC541" s="229"/>
      <c r="BD541" s="229"/>
      <c r="BE541" s="229"/>
      <c r="BF541" s="229"/>
      <c r="BG541" s="37"/>
      <c r="BH541" s="228"/>
      <c r="BI541" s="12"/>
      <c r="BJ541" s="12"/>
      <c r="BK541" s="162"/>
      <c r="BL541" s="162"/>
      <c r="BM541" s="37"/>
      <c r="BN541" s="230"/>
      <c r="BO541" s="37"/>
      <c r="BP541" s="37"/>
      <c r="BQ541" s="228"/>
      <c r="BR541" s="11"/>
      <c r="BS541" s="28"/>
      <c r="BT541" s="231"/>
      <c r="BU541" s="12"/>
      <c r="BV541" s="27"/>
      <c r="BW541" s="37"/>
      <c r="BX541" s="37"/>
      <c r="BY541" s="14"/>
      <c r="BZ541" s="14"/>
      <c r="CA541" s="228"/>
      <c r="CB541" s="232"/>
      <c r="CC541" s="232"/>
      <c r="CD541" s="232"/>
      <c r="CE541" s="228"/>
      <c r="CF541" s="229"/>
      <c r="CG541" s="229"/>
      <c r="CH541" s="229"/>
      <c r="CI541" s="229"/>
      <c r="CJ541" s="229"/>
      <c r="CK541" s="229"/>
      <c r="CL541" s="229"/>
      <c r="CM541" s="37"/>
      <c r="CN541" s="228"/>
      <c r="CO541" s="12"/>
      <c r="CP541" s="12"/>
      <c r="CQ541" s="162"/>
      <c r="CR541" s="162"/>
      <c r="CS541" s="37"/>
      <c r="CT541" s="230"/>
      <c r="CU541" s="37"/>
      <c r="CV541" s="37"/>
      <c r="CW541" s="228"/>
      <c r="CX541" s="11"/>
      <c r="CY541" s="28"/>
      <c r="CZ541" s="231"/>
      <c r="DA541" s="12"/>
      <c r="DB541" s="27"/>
      <c r="DC541" s="37"/>
      <c r="DD541" s="37"/>
      <c r="DE541" s="14"/>
      <c r="DF541" s="14"/>
      <c r="DG541" s="228"/>
      <c r="DH541" s="232"/>
      <c r="DI541" s="232"/>
      <c r="DJ541" s="232"/>
      <c r="DK541" s="228"/>
      <c r="DL541" s="229"/>
      <c r="DM541" s="229"/>
      <c r="DN541" s="229"/>
      <c r="DO541" s="229"/>
      <c r="DP541" s="229"/>
      <c r="DQ541" s="229"/>
      <c r="DR541" s="229"/>
      <c r="DS541" s="37"/>
      <c r="DT541" s="228"/>
      <c r="DU541" s="12"/>
      <c r="DV541" s="12"/>
      <c r="DW541" s="162"/>
      <c r="DX541" s="162"/>
      <c r="DY541" s="37"/>
      <c r="DZ541" s="230"/>
      <c r="EA541" s="37"/>
      <c r="EB541" s="37"/>
      <c r="EC541" s="228"/>
      <c r="ED541" s="11"/>
      <c r="EE541" s="28"/>
      <c r="EF541" s="231"/>
      <c r="EG541" s="12"/>
      <c r="EH541" s="27"/>
      <c r="EI541" s="37"/>
      <c r="EJ541" s="37"/>
      <c r="EK541" s="14"/>
      <c r="EL541" s="14"/>
      <c r="EM541" s="228"/>
      <c r="EN541" s="232"/>
      <c r="EO541" s="232"/>
      <c r="EP541" s="232"/>
      <c r="EQ541" s="228"/>
      <c r="ER541" s="229"/>
      <c r="ES541" s="229"/>
      <c r="ET541" s="229"/>
      <c r="EU541" s="229"/>
      <c r="EV541" s="229"/>
      <c r="EW541" s="229"/>
      <c r="EX541" s="229"/>
      <c r="EY541" s="37"/>
      <c r="EZ541" s="228"/>
      <c r="FA541" s="12"/>
      <c r="FB541" s="12"/>
      <c r="FC541" s="162"/>
      <c r="FD541" s="162"/>
      <c r="FE541" s="37"/>
      <c r="FF541" s="230"/>
      <c r="FG541" s="37"/>
      <c r="FH541" s="37"/>
      <c r="FI541" s="228"/>
      <c r="FJ541" s="11"/>
      <c r="FK541" s="28"/>
      <c r="FL541" s="231"/>
      <c r="FM541" s="12"/>
      <c r="FN541" s="27"/>
      <c r="FO541" s="37"/>
      <c r="FP541" s="37"/>
      <c r="FQ541" s="14"/>
      <c r="FR541" s="14"/>
      <c r="FS541" s="228"/>
      <c r="FT541" s="232"/>
      <c r="FU541" s="232"/>
      <c r="FV541" s="232"/>
      <c r="FW541" s="228"/>
      <c r="FX541" s="229"/>
      <c r="FY541" s="229"/>
      <c r="FZ541" s="229"/>
      <c r="GA541" s="229"/>
      <c r="GB541" s="229"/>
      <c r="GC541" s="229"/>
      <c r="GD541" s="229"/>
      <c r="GE541" s="37"/>
      <c r="GF541" s="228"/>
      <c r="GG541" s="12"/>
      <c r="GH541" s="12"/>
      <c r="GI541" s="162"/>
      <c r="GJ541" s="162"/>
      <c r="GK541" s="37"/>
      <c r="GL541" s="230"/>
      <c r="GM541" s="37"/>
      <c r="GN541" s="37"/>
      <c r="GO541" s="228"/>
      <c r="GP541" s="11"/>
      <c r="GQ541" s="28"/>
      <c r="GR541" s="231"/>
      <c r="GS541" s="12"/>
      <c r="GT541" s="27"/>
      <c r="GU541" s="37"/>
      <c r="GV541" s="37"/>
      <c r="GW541" s="14"/>
      <c r="GX541" s="14"/>
      <c r="GY541" s="228"/>
      <c r="GZ541" s="232"/>
      <c r="HA541" s="232"/>
      <c r="HB541" s="232"/>
      <c r="HC541" s="228"/>
      <c r="HD541" s="229"/>
      <c r="HE541" s="229"/>
      <c r="HF541" s="229"/>
      <c r="HG541" s="229"/>
      <c r="HH541" s="229"/>
      <c r="HI541" s="229"/>
      <c r="HJ541" s="229"/>
      <c r="HK541" s="37"/>
      <c r="HL541" s="228"/>
      <c r="HM541" s="12"/>
      <c r="HN541" s="12"/>
      <c r="HO541" s="162"/>
      <c r="HP541" s="162"/>
      <c r="HQ541" s="37"/>
      <c r="HR541" s="230"/>
      <c r="HS541" s="37"/>
      <c r="HT541" s="37"/>
      <c r="HU541" s="228"/>
      <c r="HV541" s="11"/>
      <c r="HW541" s="28"/>
      <c r="HX541" s="231"/>
      <c r="HY541" s="12"/>
      <c r="HZ541" s="27"/>
      <c r="IA541" s="37"/>
      <c r="IB541" s="37"/>
      <c r="IC541" s="14"/>
      <c r="ID541" s="14"/>
      <c r="IE541" s="228"/>
      <c r="IF541" s="232"/>
      <c r="IG541" s="232"/>
      <c r="IH541" s="232"/>
      <c r="II541" s="228"/>
      <c r="IJ541" s="229"/>
      <c r="IK541" s="229"/>
      <c r="IL541" s="229"/>
      <c r="IM541" s="229"/>
      <c r="IN541" s="229"/>
      <c r="IO541" s="229"/>
      <c r="IP541" s="229"/>
      <c r="IQ541" s="37"/>
      <c r="IR541" s="228"/>
      <c r="IS541" s="12"/>
      <c r="IT541" s="12"/>
      <c r="IU541" s="162"/>
      <c r="IV541" s="162"/>
      <c r="IW541" s="37"/>
      <c r="IX541" s="230"/>
      <c r="IY541" s="37"/>
      <c r="IZ541" s="37"/>
      <c r="JA541" s="228"/>
      <c r="JB541" s="11"/>
      <c r="JC541" s="28"/>
      <c r="JD541" s="231"/>
      <c r="JE541" s="12"/>
      <c r="JF541" s="27"/>
      <c r="JG541" s="37"/>
      <c r="JH541" s="37"/>
      <c r="JI541" s="14"/>
      <c r="JJ541" s="14"/>
      <c r="JK541" s="228"/>
      <c r="JL541" s="232"/>
      <c r="JM541" s="232"/>
      <c r="JN541" s="232"/>
      <c r="JO541" s="228"/>
      <c r="JP541" s="229"/>
      <c r="JQ541" s="229"/>
      <c r="JR541" s="229"/>
      <c r="JS541" s="229"/>
      <c r="JT541" s="229"/>
      <c r="JU541" s="229"/>
      <c r="JV541" s="229"/>
      <c r="JW541" s="37"/>
      <c r="JX541" s="228"/>
      <c r="JY541" s="12"/>
      <c r="JZ541" s="12"/>
      <c r="KA541" s="162"/>
      <c r="KB541" s="162"/>
      <c r="KC541" s="37"/>
      <c r="KD541" s="230"/>
      <c r="KE541" s="37"/>
      <c r="KF541" s="37"/>
      <c r="KG541" s="228"/>
      <c r="KH541" s="11"/>
      <c r="KI541" s="28"/>
      <c r="KJ541" s="231"/>
      <c r="KK541" s="12"/>
      <c r="KL541" s="27"/>
      <c r="KM541" s="37"/>
      <c r="KN541" s="37"/>
      <c r="KO541" s="14"/>
      <c r="KP541" s="14"/>
      <c r="KQ541" s="228"/>
      <c r="KR541" s="232"/>
      <c r="KS541" s="232"/>
      <c r="KT541" s="232"/>
      <c r="KU541" s="228"/>
      <c r="KV541" s="229"/>
      <c r="KW541" s="229"/>
      <c r="KX541" s="229"/>
      <c r="KY541" s="229"/>
      <c r="KZ541" s="229"/>
      <c r="LA541" s="229"/>
      <c r="LB541" s="229"/>
      <c r="LC541" s="37"/>
      <c r="LD541" s="228"/>
      <c r="LE541" s="12"/>
      <c r="LF541" s="12"/>
      <c r="LG541" s="162"/>
      <c r="LH541" s="162"/>
      <c r="LI541" s="37"/>
      <c r="LJ541" s="230"/>
      <c r="LK541" s="37"/>
      <c r="LL541" s="37"/>
      <c r="LM541" s="228"/>
      <c r="LN541" s="11"/>
      <c r="LO541" s="28"/>
      <c r="LP541" s="231"/>
      <c r="LQ541" s="12"/>
      <c r="LR541" s="27"/>
      <c r="LS541" s="37"/>
      <c r="LT541" s="37"/>
      <c r="LU541" s="14"/>
      <c r="LV541" s="14"/>
      <c r="LW541" s="228"/>
      <c r="LX541" s="232"/>
      <c r="LY541" s="232"/>
      <c r="LZ541" s="232"/>
      <c r="MA541" s="228"/>
      <c r="MB541" s="229"/>
      <c r="MC541" s="229"/>
      <c r="MD541" s="229"/>
      <c r="ME541" s="229"/>
      <c r="MF541" s="229"/>
      <c r="MG541" s="229"/>
      <c r="MH541" s="229"/>
      <c r="MI541" s="37"/>
      <c r="MJ541" s="228"/>
      <c r="MK541" s="12"/>
      <c r="ML541" s="12"/>
      <c r="MM541" s="162"/>
      <c r="MN541" s="162"/>
      <c r="MO541" s="37"/>
      <c r="MP541" s="230"/>
      <c r="MQ541" s="37"/>
      <c r="MR541" s="37"/>
      <c r="MS541" s="228"/>
      <c r="MT541" s="11"/>
      <c r="MU541" s="28"/>
      <c r="MV541" s="231"/>
      <c r="MW541" s="12"/>
      <c r="MX541" s="27"/>
      <c r="MY541" s="37"/>
      <c r="MZ541" s="37"/>
      <c r="NA541" s="14"/>
      <c r="NB541" s="14"/>
      <c r="NC541" s="228"/>
      <c r="ND541" s="232"/>
      <c r="NE541" s="232"/>
      <c r="NF541" s="232"/>
      <c r="NG541" s="228"/>
      <c r="NH541" s="229"/>
      <c r="NI541" s="229"/>
      <c r="NJ541" s="229"/>
      <c r="NK541" s="229"/>
      <c r="NL541" s="229"/>
      <c r="NM541" s="229"/>
      <c r="NN541" s="229"/>
      <c r="NO541" s="37"/>
      <c r="NP541" s="228"/>
      <c r="NQ541" s="12"/>
      <c r="NR541" s="12"/>
      <c r="NS541" s="162"/>
      <c r="NT541" s="162"/>
      <c r="NU541" s="37"/>
      <c r="NV541" s="230"/>
      <c r="NW541" s="37"/>
      <c r="NX541" s="37"/>
      <c r="NY541" s="228"/>
      <c r="NZ541" s="11"/>
      <c r="OA541" s="28"/>
      <c r="OB541" s="231"/>
      <c r="OC541" s="12"/>
      <c r="OD541" s="27"/>
      <c r="OE541" s="37"/>
      <c r="OF541" s="37"/>
      <c r="OG541" s="14"/>
      <c r="OH541" s="14"/>
      <c r="OI541" s="228"/>
      <c r="OJ541" s="232"/>
      <c r="OK541" s="232"/>
      <c r="OL541" s="232"/>
      <c r="OM541" s="228"/>
      <c r="ON541" s="229"/>
      <c r="OO541" s="229"/>
      <c r="OP541" s="229"/>
      <c r="OQ541" s="229"/>
      <c r="OR541" s="229"/>
      <c r="OS541" s="229"/>
      <c r="OT541" s="229"/>
      <c r="OU541" s="37"/>
      <c r="OV541" s="228"/>
      <c r="OW541" s="12"/>
      <c r="OX541" s="12"/>
      <c r="OY541" s="162"/>
      <c r="OZ541" s="162"/>
      <c r="PA541" s="37"/>
      <c r="PB541" s="230"/>
      <c r="PC541" s="37"/>
      <c r="PD541" s="37"/>
      <c r="PE541" s="228"/>
      <c r="PF541" s="11"/>
      <c r="PG541" s="28"/>
      <c r="PH541" s="231"/>
      <c r="PI541" s="12"/>
      <c r="PJ541" s="27"/>
      <c r="PK541" s="37"/>
      <c r="PL541" s="37"/>
      <c r="PM541" s="14"/>
      <c r="PN541" s="14"/>
      <c r="PO541" s="228"/>
      <c r="PP541" s="232"/>
      <c r="PQ541" s="232"/>
      <c r="PR541" s="232"/>
      <c r="PS541" s="228"/>
      <c r="PT541" s="229"/>
      <c r="PU541" s="229"/>
      <c r="PV541" s="229"/>
      <c r="PW541" s="229"/>
      <c r="PX541" s="229"/>
      <c r="PY541" s="229"/>
      <c r="PZ541" s="229"/>
      <c r="QA541" s="37"/>
      <c r="QB541" s="228"/>
      <c r="QC541" s="12"/>
      <c r="QD541" s="12"/>
      <c r="QE541" s="162"/>
      <c r="QF541" s="162"/>
      <c r="QG541" s="37"/>
      <c r="QH541" s="230"/>
      <c r="QI541" s="37"/>
      <c r="QJ541" s="37"/>
      <c r="QK541" s="228"/>
      <c r="QL541" s="11"/>
      <c r="QM541" s="28"/>
      <c r="QN541" s="231"/>
      <c r="QO541" s="12"/>
      <c r="QP541" s="27"/>
      <c r="QQ541" s="37"/>
      <c r="QR541" s="37"/>
      <c r="QS541" s="14"/>
      <c r="QT541" s="14"/>
      <c r="QU541" s="228"/>
      <c r="QV541" s="232"/>
      <c r="QW541" s="232"/>
      <c r="QX541" s="232"/>
      <c r="QY541" s="228"/>
      <c r="QZ541" s="229"/>
      <c r="RA541" s="229"/>
      <c r="RB541" s="229"/>
      <c r="RC541" s="229"/>
      <c r="RD541" s="229"/>
      <c r="RE541" s="229"/>
      <c r="RF541" s="229"/>
      <c r="RG541" s="37"/>
      <c r="RH541" s="228"/>
      <c r="RI541" s="12"/>
      <c r="RJ541" s="12"/>
      <c r="RK541" s="162"/>
      <c r="RL541" s="162"/>
      <c r="RM541" s="37"/>
      <c r="RN541" s="230"/>
      <c r="RO541" s="37"/>
      <c r="RP541" s="37"/>
      <c r="RQ541" s="228"/>
      <c r="RR541" s="11"/>
      <c r="RS541" s="28"/>
      <c r="RT541" s="231"/>
      <c r="RU541" s="12"/>
      <c r="RV541" s="27"/>
      <c r="RW541" s="37"/>
      <c r="RX541" s="37"/>
      <c r="RY541" s="14"/>
      <c r="RZ541" s="14"/>
      <c r="SA541" s="228"/>
      <c r="SB541" s="232"/>
      <c r="SC541" s="232"/>
      <c r="SD541" s="232"/>
      <c r="SE541" s="228"/>
      <c r="SF541" s="229"/>
      <c r="SG541" s="229"/>
      <c r="SH541" s="229"/>
      <c r="SI541" s="229"/>
      <c r="SJ541" s="229"/>
      <c r="SK541" s="229"/>
      <c r="SL541" s="229"/>
      <c r="SM541" s="37"/>
      <c r="SN541" s="228"/>
      <c r="SO541" s="12"/>
      <c r="SP541" s="12"/>
      <c r="SQ541" s="162"/>
      <c r="SR541" s="162"/>
      <c r="SS541" s="37"/>
      <c r="ST541" s="230"/>
      <c r="SU541" s="37"/>
      <c r="SV541" s="37"/>
      <c r="SW541" s="228"/>
      <c r="SX541" s="11"/>
      <c r="SY541" s="28"/>
      <c r="SZ541" s="231"/>
      <c r="TA541" s="12"/>
      <c r="TB541" s="27"/>
      <c r="TC541" s="37"/>
      <c r="TD541" s="37"/>
      <c r="TE541" s="14"/>
      <c r="TF541" s="14"/>
      <c r="TG541" s="228"/>
      <c r="TH541" s="232"/>
      <c r="TI541" s="232"/>
      <c r="TJ541" s="232"/>
      <c r="TK541" s="228"/>
      <c r="TL541" s="229"/>
      <c r="TM541" s="229"/>
      <c r="TN541" s="229"/>
      <c r="TO541" s="229"/>
      <c r="TP541" s="229"/>
      <c r="TQ541" s="229"/>
      <c r="TR541" s="229"/>
      <c r="TS541" s="37"/>
      <c r="TT541" s="228"/>
      <c r="TU541" s="12"/>
      <c r="TV541" s="12"/>
      <c r="TW541" s="162"/>
      <c r="TX541" s="162"/>
      <c r="TY541" s="37"/>
      <c r="TZ541" s="230"/>
      <c r="UA541" s="37"/>
      <c r="UB541" s="37"/>
      <c r="UC541" s="228"/>
      <c r="UD541" s="11"/>
      <c r="UE541" s="28"/>
      <c r="UF541" s="231"/>
      <c r="UG541" s="12"/>
      <c r="UH541" s="27"/>
      <c r="UI541" s="37"/>
      <c r="UJ541" s="37"/>
      <c r="UK541" s="14"/>
      <c r="UL541" s="14"/>
      <c r="UM541" s="228"/>
      <c r="UN541" s="232"/>
      <c r="UO541" s="232"/>
      <c r="UP541" s="232"/>
      <c r="UQ541" s="228"/>
      <c r="UR541" s="229"/>
      <c r="US541" s="229"/>
      <c r="UT541" s="229"/>
      <c r="UU541" s="229"/>
      <c r="UV541" s="229"/>
      <c r="UW541" s="229"/>
      <c r="UX541" s="229"/>
      <c r="UY541" s="37"/>
      <c r="UZ541" s="228"/>
      <c r="VA541" s="12"/>
      <c r="VB541" s="12"/>
      <c r="VC541" s="162"/>
      <c r="VD541" s="162"/>
      <c r="VE541" s="37"/>
      <c r="VF541" s="230"/>
      <c r="VG541" s="37"/>
      <c r="VH541" s="37"/>
      <c r="VI541" s="228"/>
      <c r="VJ541" s="11"/>
      <c r="VK541" s="28"/>
      <c r="VL541" s="231"/>
      <c r="VM541" s="12"/>
      <c r="VN541" s="27"/>
      <c r="VO541" s="37"/>
      <c r="VP541" s="37"/>
      <c r="VQ541" s="14"/>
      <c r="VR541" s="14"/>
      <c r="VS541" s="228"/>
      <c r="VT541" s="232"/>
      <c r="VU541" s="232"/>
      <c r="VV541" s="232"/>
      <c r="VW541" s="228"/>
      <c r="VX541" s="229"/>
      <c r="VY541" s="229"/>
      <c r="VZ541" s="229"/>
      <c r="WA541" s="229"/>
      <c r="WB541" s="229"/>
      <c r="WC541" s="229"/>
      <c r="WD541" s="229"/>
      <c r="WE541" s="37"/>
      <c r="WF541" s="228"/>
      <c r="WG541" s="12"/>
      <c r="WH541" s="12"/>
      <c r="WI541" s="162"/>
      <c r="WJ541" s="162"/>
      <c r="WK541" s="37"/>
      <c r="WL541" s="230"/>
      <c r="WM541" s="37"/>
      <c r="WN541" s="37"/>
      <c r="WO541" s="228"/>
      <c r="WP541" s="11"/>
      <c r="WQ541" s="28"/>
      <c r="WR541" s="231"/>
      <c r="WS541" s="12"/>
      <c r="WT541" s="27"/>
      <c r="WU541" s="37"/>
      <c r="WV541" s="37"/>
      <c r="WW541" s="14"/>
      <c r="WX541" s="14"/>
      <c r="WY541" s="228"/>
      <c r="WZ541" s="232"/>
      <c r="XA541" s="232"/>
      <c r="XB541" s="232"/>
      <c r="XC541" s="228"/>
      <c r="XD541" s="229"/>
      <c r="XE541" s="229"/>
      <c r="XF541" s="229"/>
      <c r="XG541" s="229"/>
      <c r="XH541" s="229"/>
      <c r="XI541" s="229"/>
      <c r="XJ541" s="229"/>
      <c r="XK541" s="37"/>
      <c r="XL541" s="228"/>
      <c r="XM541" s="12"/>
      <c r="XN541" s="12"/>
      <c r="XO541" s="162"/>
      <c r="XP541" s="162"/>
      <c r="XQ541" s="37"/>
      <c r="XR541" s="230"/>
      <c r="XS541" s="37"/>
      <c r="XT541" s="37"/>
      <c r="XU541" s="228"/>
      <c r="XV541" s="11"/>
      <c r="XW541" s="28"/>
      <c r="XX541" s="231"/>
      <c r="XY541" s="12"/>
      <c r="XZ541" s="27"/>
      <c r="YA541" s="37"/>
      <c r="YB541" s="37"/>
      <c r="YC541" s="14"/>
      <c r="YD541" s="14"/>
      <c r="YE541" s="228"/>
      <c r="YF541" s="232"/>
      <c r="YG541" s="232"/>
      <c r="YH541" s="232"/>
      <c r="YI541" s="228"/>
      <c r="YJ541" s="229"/>
      <c r="YK541" s="229"/>
      <c r="YL541" s="229"/>
      <c r="YM541" s="229"/>
      <c r="YN541" s="229"/>
      <c r="YO541" s="229"/>
      <c r="YP541" s="229"/>
      <c r="YQ541" s="37"/>
      <c r="YR541" s="228"/>
      <c r="YS541" s="12"/>
      <c r="YT541" s="12"/>
      <c r="YU541" s="162"/>
      <c r="YV541" s="162"/>
      <c r="YW541" s="37"/>
      <c r="YX541" s="230"/>
      <c r="YY541" s="37"/>
      <c r="YZ541" s="37"/>
      <c r="ZA541" s="228"/>
      <c r="ZB541" s="11"/>
      <c r="ZC541" s="28"/>
      <c r="ZD541" s="231"/>
      <c r="ZE541" s="12"/>
      <c r="ZF541" s="27"/>
      <c r="ZG541" s="37"/>
      <c r="ZH541" s="37"/>
      <c r="ZI541" s="14"/>
      <c r="ZJ541" s="14"/>
      <c r="ZK541" s="228"/>
      <c r="ZL541" s="232"/>
      <c r="ZM541" s="232"/>
      <c r="ZN541" s="232"/>
      <c r="ZO541" s="228"/>
      <c r="ZP541" s="229"/>
      <c r="ZQ541" s="229"/>
      <c r="ZR541" s="229"/>
      <c r="ZS541" s="229"/>
      <c r="ZT541" s="229"/>
      <c r="ZU541" s="229"/>
      <c r="ZV541" s="229"/>
      <c r="ZW541" s="37"/>
      <c r="ZX541" s="228"/>
      <c r="ZY541" s="12"/>
      <c r="ZZ541" s="12"/>
      <c r="AAA541" s="162"/>
      <c r="AAB541" s="162"/>
      <c r="AAC541" s="37"/>
      <c r="AAD541" s="230"/>
      <c r="AAE541" s="37"/>
      <c r="AAF541" s="37"/>
      <c r="AAG541" s="228"/>
      <c r="AAH541" s="11"/>
      <c r="AAI541" s="28"/>
      <c r="AAJ541" s="231"/>
      <c r="AAK541" s="12"/>
      <c r="AAL541" s="27"/>
      <c r="AAM541" s="37"/>
      <c r="AAN541" s="37"/>
      <c r="AAO541" s="14"/>
      <c r="AAP541" s="14"/>
      <c r="AAQ541" s="228"/>
      <c r="AAR541" s="232"/>
      <c r="AAS541" s="232"/>
      <c r="AAT541" s="232"/>
      <c r="AAU541" s="228"/>
      <c r="AAV541" s="229"/>
      <c r="AAW541" s="229"/>
      <c r="AAX541" s="229"/>
      <c r="AAY541" s="229"/>
      <c r="AAZ541" s="229"/>
      <c r="ABA541" s="229"/>
      <c r="ABB541" s="229"/>
      <c r="ABC541" s="37"/>
      <c r="ABD541" s="228"/>
      <c r="ABE541" s="12"/>
      <c r="ABF541" s="12"/>
      <c r="ABG541" s="162"/>
      <c r="ABH541" s="162"/>
      <c r="ABI541" s="37"/>
      <c r="ABJ541" s="230"/>
      <c r="ABK541" s="37"/>
      <c r="ABL541" s="37"/>
      <c r="ABM541" s="228"/>
      <c r="ABN541" s="11"/>
      <c r="ABO541" s="28"/>
      <c r="ABP541" s="231"/>
      <c r="ABQ541" s="12"/>
      <c r="ABR541" s="27"/>
      <c r="ABS541" s="37"/>
      <c r="ABT541" s="37"/>
      <c r="ABU541" s="14"/>
      <c r="ABV541" s="14"/>
      <c r="ABW541" s="228"/>
      <c r="ABX541" s="232"/>
      <c r="ABY541" s="232"/>
      <c r="ABZ541" s="232"/>
      <c r="ACA541" s="228"/>
      <c r="ACB541" s="229"/>
      <c r="ACC541" s="229"/>
      <c r="ACD541" s="229"/>
      <c r="ACE541" s="229"/>
      <c r="ACF541" s="229"/>
      <c r="ACG541" s="229"/>
      <c r="ACH541" s="229"/>
      <c r="ACI541" s="37"/>
      <c r="ACJ541" s="228"/>
      <c r="ACK541" s="12"/>
      <c r="ACL541" s="12"/>
      <c r="ACM541" s="162"/>
      <c r="ACN541" s="162"/>
      <c r="ACO541" s="37"/>
      <c r="ACP541" s="230"/>
      <c r="ACQ541" s="37"/>
      <c r="ACR541" s="37"/>
      <c r="ACS541" s="228"/>
      <c r="ACT541" s="11"/>
      <c r="ACU541" s="28"/>
      <c r="ACV541" s="231"/>
      <c r="ACW541" s="12"/>
      <c r="ACX541" s="27"/>
      <c r="ACY541" s="37"/>
      <c r="ACZ541" s="37"/>
      <c r="ADA541" s="14"/>
      <c r="ADB541" s="14"/>
      <c r="ADC541" s="228"/>
      <c r="ADD541" s="232"/>
      <c r="ADE541" s="232"/>
      <c r="ADF541" s="232"/>
      <c r="ADG541" s="228"/>
      <c r="ADH541" s="229"/>
      <c r="ADI541" s="229"/>
      <c r="ADJ541" s="229"/>
      <c r="ADK541" s="229"/>
      <c r="ADL541" s="229"/>
      <c r="ADM541" s="229"/>
      <c r="ADN541" s="229"/>
      <c r="ADO541" s="37"/>
      <c r="ADP541" s="228"/>
      <c r="ADQ541" s="12"/>
      <c r="ADR541" s="12"/>
      <c r="ADS541" s="162"/>
      <c r="ADT541" s="162"/>
      <c r="ADU541" s="37"/>
      <c r="ADV541" s="230"/>
      <c r="ADW541" s="37"/>
      <c r="ADX541" s="37"/>
      <c r="ADY541" s="228"/>
      <c r="ADZ541" s="11"/>
      <c r="AEA541" s="28"/>
      <c r="AEB541" s="231"/>
      <c r="AEC541" s="12"/>
      <c r="AED541" s="27"/>
      <c r="AEE541" s="37"/>
      <c r="AEF541" s="37"/>
      <c r="AEG541" s="14"/>
      <c r="AEH541" s="14"/>
      <c r="AEI541" s="228"/>
      <c r="AEJ541" s="232"/>
      <c r="AEK541" s="232"/>
      <c r="AEL541" s="232"/>
      <c r="AEM541" s="228"/>
      <c r="AEN541" s="229"/>
      <c r="AEO541" s="229"/>
      <c r="AEP541" s="229"/>
      <c r="AEQ541" s="229"/>
      <c r="AER541" s="229"/>
      <c r="AES541" s="229"/>
      <c r="AET541" s="229"/>
      <c r="AEU541" s="37"/>
      <c r="AEV541" s="228"/>
      <c r="AEW541" s="12"/>
      <c r="AEX541" s="12"/>
      <c r="AEY541" s="162"/>
      <c r="AEZ541" s="162"/>
      <c r="AFA541" s="37"/>
      <c r="AFB541" s="230"/>
      <c r="AFC541" s="37"/>
      <c r="AFD541" s="37"/>
      <c r="AFE541" s="228"/>
      <c r="AFF541" s="11"/>
      <c r="AFG541" s="28"/>
      <c r="AFH541" s="231"/>
      <c r="AFI541" s="12"/>
      <c r="AFJ541" s="27"/>
      <c r="AFK541" s="37"/>
      <c r="AFL541" s="37"/>
      <c r="AFM541" s="14"/>
      <c r="AFN541" s="14"/>
      <c r="AFO541" s="228"/>
      <c r="AFP541" s="232"/>
      <c r="AFQ541" s="232"/>
      <c r="AFR541" s="232"/>
      <c r="AFS541" s="228"/>
      <c r="AFT541" s="229"/>
      <c r="AFU541" s="229"/>
      <c r="AFV541" s="229"/>
      <c r="AFW541" s="229"/>
      <c r="AFX541" s="229"/>
      <c r="AFY541" s="229"/>
      <c r="AFZ541" s="229"/>
      <c r="AGA541" s="37"/>
      <c r="AGB541" s="228"/>
      <c r="AGC541" s="12"/>
      <c r="AGD541" s="12"/>
      <c r="AGE541" s="162"/>
      <c r="AGF541" s="162"/>
      <c r="AGG541" s="37"/>
      <c r="AGH541" s="230"/>
      <c r="AGI541" s="37"/>
      <c r="AGJ541" s="37"/>
      <c r="AGK541" s="228"/>
      <c r="AGL541" s="11"/>
      <c r="AGM541" s="28"/>
      <c r="AGN541" s="231"/>
      <c r="AGO541" s="12"/>
      <c r="AGP541" s="27"/>
      <c r="AGQ541" s="37"/>
      <c r="AGR541" s="37"/>
      <c r="AGS541" s="14"/>
      <c r="AGT541" s="14"/>
      <c r="AGU541" s="228"/>
      <c r="AGV541" s="232"/>
      <c r="AGW541" s="232"/>
      <c r="AGX541" s="232"/>
      <c r="AGY541" s="228"/>
      <c r="AGZ541" s="229"/>
      <c r="AHA541" s="229"/>
      <c r="AHB541" s="229"/>
      <c r="AHC541" s="229"/>
      <c r="AHD541" s="229"/>
      <c r="AHE541" s="229"/>
      <c r="AHF541" s="229"/>
      <c r="AHG541" s="37"/>
      <c r="AHH541" s="228"/>
      <c r="AHI541" s="12"/>
      <c r="AHJ541" s="12"/>
      <c r="AHK541" s="162"/>
      <c r="AHL541" s="162"/>
      <c r="AHM541" s="37"/>
      <c r="AHN541" s="230"/>
      <c r="AHO541" s="37"/>
      <c r="AHP541" s="37"/>
      <c r="AHQ541" s="228"/>
      <c r="AHR541" s="11"/>
      <c r="AHS541" s="28"/>
      <c r="AHT541" s="231"/>
      <c r="AHU541" s="12"/>
      <c r="AHV541" s="27"/>
      <c r="AHW541" s="37"/>
      <c r="AHX541" s="37"/>
      <c r="AHY541" s="14"/>
      <c r="AHZ541" s="14"/>
      <c r="AIA541" s="228"/>
      <c r="AIB541" s="232"/>
      <c r="AIC541" s="232"/>
      <c r="AID541" s="232"/>
      <c r="AIE541" s="228"/>
      <c r="AIF541" s="229"/>
      <c r="AIG541" s="229"/>
      <c r="AIH541" s="229"/>
      <c r="AII541" s="229"/>
      <c r="AIJ541" s="229"/>
      <c r="AIK541" s="229"/>
      <c r="AIL541" s="229"/>
      <c r="AIM541" s="37"/>
      <c r="AIN541" s="228"/>
      <c r="AIO541" s="12"/>
      <c r="AIP541" s="12"/>
      <c r="AIQ541" s="162"/>
      <c r="AIR541" s="162"/>
      <c r="AIS541" s="37"/>
      <c r="AIT541" s="230"/>
      <c r="AIU541" s="37"/>
      <c r="AIV541" s="37"/>
      <c r="AIW541" s="228"/>
      <c r="AIX541" s="11"/>
      <c r="AIY541" s="28"/>
      <c r="AIZ541" s="231"/>
      <c r="AJA541" s="12"/>
      <c r="AJB541" s="27"/>
      <c r="AJC541" s="37"/>
      <c r="AJD541" s="37"/>
      <c r="AJE541" s="14"/>
      <c r="AJF541" s="14"/>
      <c r="AJG541" s="228"/>
      <c r="AJH541" s="232"/>
      <c r="AJI541" s="232"/>
      <c r="AJJ541" s="232"/>
      <c r="AJK541" s="228"/>
      <c r="AJL541" s="229"/>
      <c r="AJM541" s="229"/>
      <c r="AJN541" s="229"/>
      <c r="AJO541" s="229"/>
      <c r="AJP541" s="229"/>
      <c r="AJQ541" s="229"/>
      <c r="AJR541" s="229"/>
      <c r="AJS541" s="37"/>
      <c r="AJT541" s="228"/>
      <c r="AJU541" s="12"/>
      <c r="AJV541" s="12"/>
      <c r="AJW541" s="162"/>
      <c r="AJX541" s="162"/>
      <c r="AJY541" s="37"/>
      <c r="AJZ541" s="230"/>
      <c r="AKA541" s="37"/>
      <c r="AKB541" s="37"/>
      <c r="AKC541" s="228"/>
      <c r="AKD541" s="11"/>
      <c r="AKE541" s="28"/>
      <c r="AKF541" s="231"/>
      <c r="AKG541" s="12"/>
      <c r="AKH541" s="27"/>
      <c r="AKI541" s="37"/>
      <c r="AKJ541" s="37"/>
      <c r="AKK541" s="14"/>
      <c r="AKL541" s="14"/>
      <c r="AKM541" s="228"/>
      <c r="AKN541" s="232"/>
      <c r="AKO541" s="232"/>
      <c r="AKP541" s="232"/>
      <c r="AKQ541" s="228"/>
      <c r="AKR541" s="229"/>
      <c r="AKS541" s="229"/>
      <c r="AKT541" s="229"/>
      <c r="AKU541" s="229"/>
      <c r="AKV541" s="229"/>
      <c r="AKW541" s="229"/>
      <c r="AKX541" s="229"/>
      <c r="AKY541" s="37"/>
      <c r="AKZ541" s="228"/>
      <c r="ALA541" s="12"/>
      <c r="ALB541" s="12"/>
      <c r="ALC541" s="162"/>
      <c r="ALD541" s="162"/>
      <c r="ALE541" s="37"/>
      <c r="ALF541" s="230"/>
      <c r="ALG541" s="37"/>
      <c r="ALH541" s="37"/>
      <c r="ALI541" s="228"/>
      <c r="ALJ541" s="11"/>
      <c r="ALK541" s="28"/>
      <c r="ALL541" s="231"/>
      <c r="ALM541" s="12"/>
      <c r="ALN541" s="27"/>
      <c r="ALO541" s="37"/>
      <c r="ALP541" s="37"/>
      <c r="ALQ541" s="14"/>
      <c r="ALR541" s="14"/>
      <c r="ALS541" s="228"/>
      <c r="ALT541" s="232"/>
      <c r="ALU541" s="232"/>
      <c r="ALV541" s="232"/>
      <c r="ALW541" s="228"/>
      <c r="ALX541" s="229"/>
      <c r="ALY541" s="229"/>
      <c r="ALZ541" s="229"/>
      <c r="AMA541" s="229"/>
      <c r="AMB541" s="229"/>
      <c r="AMC541" s="229"/>
      <c r="AMD541" s="229"/>
      <c r="AME541" s="37"/>
      <c r="AMF541" s="228"/>
      <c r="AMG541" s="12"/>
      <c r="AMH541" s="12"/>
      <c r="AMI541" s="162"/>
      <c r="AMJ541" s="162"/>
      <c r="AMK541" s="37"/>
      <c r="AML541" s="230"/>
      <c r="AMM541" s="37"/>
      <c r="AMN541" s="37"/>
      <c r="AMO541" s="228"/>
      <c r="AMP541" s="11"/>
      <c r="AMQ541" s="28"/>
      <c r="AMR541" s="231"/>
      <c r="AMS541" s="12"/>
      <c r="AMT541" s="27"/>
      <c r="AMU541" s="37"/>
      <c r="AMV541" s="37"/>
      <c r="AMW541" s="14"/>
      <c r="AMX541" s="14"/>
      <c r="AMY541" s="228"/>
      <c r="AMZ541" s="232"/>
      <c r="ANA541" s="232"/>
      <c r="ANB541" s="232"/>
      <c r="ANC541" s="228"/>
      <c r="AND541" s="229"/>
      <c r="ANE541" s="229"/>
      <c r="ANF541" s="229"/>
      <c r="ANG541" s="229"/>
      <c r="ANH541" s="229"/>
      <c r="ANI541" s="229"/>
      <c r="ANJ541" s="229"/>
      <c r="ANK541" s="37"/>
      <c r="ANL541" s="228"/>
      <c r="ANM541" s="12"/>
      <c r="ANN541" s="12"/>
      <c r="ANO541" s="162"/>
      <c r="ANP541" s="162"/>
      <c r="ANQ541" s="37"/>
      <c r="ANR541" s="230"/>
      <c r="ANS541" s="37"/>
      <c r="ANT541" s="37"/>
      <c r="ANU541" s="228"/>
      <c r="ANV541" s="11"/>
      <c r="ANW541" s="28"/>
      <c r="ANX541" s="231"/>
      <c r="ANY541" s="12"/>
      <c r="ANZ541" s="27"/>
      <c r="AOA541" s="37"/>
      <c r="AOB541" s="37"/>
      <c r="AOC541" s="14"/>
      <c r="AOD541" s="14"/>
      <c r="AOE541" s="228"/>
      <c r="AOF541" s="232"/>
      <c r="AOG541" s="232"/>
      <c r="AOH541" s="232"/>
      <c r="AOI541" s="228"/>
      <c r="AOJ541" s="229"/>
      <c r="AOK541" s="229"/>
      <c r="AOL541" s="229"/>
      <c r="AOM541" s="229"/>
      <c r="AON541" s="229"/>
      <c r="AOO541" s="229"/>
      <c r="AOP541" s="229"/>
      <c r="AOQ541" s="37"/>
      <c r="AOR541" s="228"/>
      <c r="AOS541" s="12"/>
      <c r="AOT541" s="12"/>
      <c r="AOU541" s="162"/>
      <c r="AOV541" s="162"/>
      <c r="AOW541" s="37"/>
      <c r="AOX541" s="230"/>
      <c r="AOY541" s="37"/>
      <c r="AOZ541" s="37"/>
      <c r="APA541" s="228"/>
      <c r="APB541" s="11"/>
      <c r="APC541" s="28"/>
      <c r="APD541" s="231"/>
      <c r="APE541" s="12"/>
      <c r="APF541" s="27"/>
      <c r="APG541" s="37"/>
      <c r="APH541" s="37"/>
      <c r="API541" s="14"/>
      <c r="APJ541" s="14"/>
      <c r="APK541" s="228"/>
      <c r="APL541" s="232"/>
      <c r="APM541" s="232"/>
      <c r="APN541" s="232"/>
      <c r="APO541" s="228"/>
      <c r="APP541" s="229"/>
      <c r="APQ541" s="229"/>
      <c r="APR541" s="229"/>
      <c r="APS541" s="229"/>
      <c r="APT541" s="229"/>
      <c r="APU541" s="229"/>
      <c r="APV541" s="229"/>
      <c r="APW541" s="37"/>
      <c r="APX541" s="228"/>
      <c r="APY541" s="12"/>
      <c r="APZ541" s="12"/>
      <c r="AQA541" s="162"/>
      <c r="AQB541" s="162"/>
      <c r="AQC541" s="37"/>
      <c r="AQD541" s="230"/>
      <c r="AQE541" s="37"/>
      <c r="AQF541" s="37"/>
      <c r="AQG541" s="228"/>
      <c r="AQH541" s="11"/>
      <c r="AQI541" s="28"/>
      <c r="AQJ541" s="231"/>
      <c r="AQK541" s="12"/>
      <c r="AQL541" s="27"/>
      <c r="AQM541" s="37"/>
      <c r="AQN541" s="37"/>
      <c r="AQO541" s="14"/>
      <c r="AQP541" s="14"/>
      <c r="AQQ541" s="228"/>
      <c r="AQR541" s="232"/>
      <c r="AQS541" s="232"/>
      <c r="AQT541" s="232"/>
      <c r="AQU541" s="228"/>
      <c r="AQV541" s="229"/>
      <c r="AQW541" s="229"/>
      <c r="AQX541" s="229"/>
      <c r="AQY541" s="229"/>
      <c r="AQZ541" s="229"/>
      <c r="ARA541" s="229"/>
      <c r="ARB541" s="229"/>
      <c r="ARC541" s="37"/>
      <c r="ARD541" s="228"/>
      <c r="ARE541" s="12"/>
      <c r="ARF541" s="12"/>
      <c r="ARG541" s="162"/>
      <c r="ARH541" s="162"/>
      <c r="ARI541" s="37"/>
      <c r="ARJ541" s="230"/>
      <c r="ARK541" s="37"/>
      <c r="ARL541" s="37"/>
      <c r="ARM541" s="228"/>
      <c r="ARN541" s="11"/>
      <c r="ARO541" s="28"/>
      <c r="ARP541" s="231"/>
      <c r="ARQ541" s="12"/>
      <c r="ARR541" s="27"/>
      <c r="ARS541" s="37"/>
      <c r="ART541" s="37"/>
      <c r="ARU541" s="14"/>
      <c r="ARV541" s="14"/>
      <c r="ARW541" s="228"/>
      <c r="ARX541" s="232"/>
      <c r="ARY541" s="232"/>
      <c r="ARZ541" s="232"/>
      <c r="ASA541" s="228"/>
      <c r="ASB541" s="229"/>
      <c r="ASC541" s="229"/>
      <c r="ASD541" s="229"/>
      <c r="ASE541" s="229"/>
      <c r="ASF541" s="229"/>
      <c r="ASG541" s="229"/>
      <c r="ASH541" s="229"/>
      <c r="ASI541" s="37"/>
      <c r="ASJ541" s="228"/>
      <c r="ASK541" s="12"/>
      <c r="ASL541" s="12"/>
      <c r="ASM541" s="162"/>
      <c r="ASN541" s="162"/>
      <c r="ASO541" s="37"/>
      <c r="ASP541" s="230"/>
      <c r="ASQ541" s="37"/>
      <c r="ASR541" s="37"/>
      <c r="ASS541" s="228"/>
      <c r="AST541" s="11"/>
      <c r="ASU541" s="28"/>
      <c r="ASV541" s="231"/>
      <c r="ASW541" s="12"/>
      <c r="ASX541" s="27"/>
      <c r="ASY541" s="37"/>
      <c r="ASZ541" s="37"/>
      <c r="ATA541" s="14"/>
      <c r="ATB541" s="14"/>
      <c r="ATC541" s="228"/>
      <c r="ATD541" s="232"/>
      <c r="ATE541" s="232"/>
      <c r="ATF541" s="232"/>
      <c r="ATG541" s="228"/>
      <c r="ATH541" s="229"/>
      <c r="ATI541" s="229"/>
      <c r="ATJ541" s="229"/>
      <c r="ATK541" s="229"/>
      <c r="ATL541" s="229"/>
      <c r="ATM541" s="229"/>
      <c r="ATN541" s="229"/>
      <c r="ATO541" s="37"/>
      <c r="ATP541" s="228"/>
      <c r="ATQ541" s="12"/>
      <c r="ATR541" s="12"/>
      <c r="ATS541" s="162"/>
      <c r="ATT541" s="162"/>
      <c r="ATU541" s="37"/>
      <c r="ATV541" s="230"/>
      <c r="ATW541" s="37"/>
      <c r="ATX541" s="37"/>
      <c r="ATY541" s="228"/>
      <c r="ATZ541" s="11"/>
      <c r="AUA541" s="28"/>
      <c r="AUB541" s="231"/>
      <c r="AUC541" s="12"/>
      <c r="AUD541" s="27"/>
      <c r="AUE541" s="37"/>
      <c r="AUF541" s="37"/>
      <c r="AUG541" s="14"/>
      <c r="AUH541" s="14"/>
      <c r="AUI541" s="228"/>
      <c r="AUJ541" s="232"/>
      <c r="AUK541" s="232"/>
      <c r="AUL541" s="232"/>
      <c r="AUM541" s="228"/>
      <c r="AUN541" s="229"/>
      <c r="AUO541" s="229"/>
      <c r="AUP541" s="229"/>
      <c r="AUQ541" s="229"/>
      <c r="AUR541" s="229"/>
      <c r="AUS541" s="229"/>
      <c r="AUT541" s="229"/>
      <c r="AUU541" s="37"/>
      <c r="AUV541" s="228"/>
      <c r="AUW541" s="12"/>
      <c r="AUX541" s="12"/>
      <c r="AUY541" s="162"/>
      <c r="AUZ541" s="162"/>
      <c r="AVA541" s="37"/>
      <c r="AVB541" s="230"/>
      <c r="AVC541" s="37"/>
      <c r="AVD541" s="37"/>
      <c r="AVE541" s="228"/>
      <c r="AVF541" s="11"/>
      <c r="AVG541" s="28"/>
      <c r="AVH541" s="231"/>
      <c r="AVI541" s="12"/>
      <c r="AVJ541" s="27"/>
      <c r="AVK541" s="37"/>
      <c r="AVL541" s="37"/>
      <c r="AVM541" s="14"/>
      <c r="AVN541" s="14"/>
      <c r="AVO541" s="228"/>
      <c r="AVP541" s="232"/>
      <c r="AVQ541" s="232"/>
      <c r="AVR541" s="232"/>
      <c r="AVS541" s="228"/>
      <c r="AVT541" s="229"/>
      <c r="AVU541" s="229"/>
      <c r="AVV541" s="229"/>
      <c r="AVW541" s="229"/>
      <c r="AVX541" s="229"/>
      <c r="AVY541" s="229"/>
      <c r="AVZ541" s="229"/>
      <c r="AWA541" s="37"/>
      <c r="AWB541" s="228"/>
      <c r="AWC541" s="12"/>
      <c r="AWD541" s="12"/>
      <c r="AWE541" s="162"/>
      <c r="AWF541" s="162"/>
      <c r="AWG541" s="37"/>
      <c r="AWH541" s="230"/>
      <c r="AWI541" s="37"/>
      <c r="AWJ541" s="37"/>
      <c r="AWK541" s="228"/>
      <c r="AWL541" s="11"/>
      <c r="AWM541" s="28"/>
      <c r="AWN541" s="231"/>
      <c r="AWO541" s="12"/>
      <c r="AWP541" s="27"/>
      <c r="AWQ541" s="37"/>
      <c r="AWR541" s="37"/>
      <c r="AWS541" s="14"/>
      <c r="AWT541" s="14"/>
      <c r="AWU541" s="228"/>
      <c r="AWV541" s="232"/>
      <c r="AWW541" s="232"/>
      <c r="AWX541" s="232"/>
      <c r="AWY541" s="228"/>
      <c r="AWZ541" s="229"/>
      <c r="AXA541" s="229"/>
      <c r="AXB541" s="229"/>
      <c r="AXC541" s="229"/>
      <c r="AXD541" s="229"/>
      <c r="AXE541" s="229"/>
      <c r="AXF541" s="229"/>
      <c r="AXG541" s="37"/>
      <c r="AXH541" s="228"/>
      <c r="AXI541" s="12"/>
      <c r="AXJ541" s="12"/>
      <c r="AXK541" s="162"/>
      <c r="AXL541" s="162"/>
      <c r="AXM541" s="37"/>
      <c r="AXN541" s="230"/>
      <c r="AXO541" s="37"/>
      <c r="AXP541" s="37"/>
      <c r="AXQ541" s="228"/>
      <c r="AXR541" s="11"/>
      <c r="AXS541" s="28"/>
      <c r="AXT541" s="231"/>
      <c r="AXU541" s="12"/>
      <c r="AXV541" s="27"/>
      <c r="AXW541" s="37"/>
      <c r="AXX541" s="37"/>
      <c r="AXY541" s="14"/>
      <c r="AXZ541" s="14"/>
      <c r="AYA541" s="228"/>
      <c r="AYB541" s="232"/>
      <c r="AYC541" s="232"/>
      <c r="AYD541" s="232"/>
      <c r="AYE541" s="228"/>
      <c r="AYF541" s="229"/>
      <c r="AYG541" s="229"/>
      <c r="AYH541" s="229"/>
      <c r="AYI541" s="229"/>
      <c r="AYJ541" s="229"/>
      <c r="AYK541" s="229"/>
      <c r="AYL541" s="229"/>
      <c r="AYM541" s="37"/>
      <c r="AYN541" s="228"/>
      <c r="AYO541" s="12"/>
      <c r="AYP541" s="12"/>
      <c r="AYQ541" s="162"/>
      <c r="AYR541" s="162"/>
      <c r="AYS541" s="37"/>
      <c r="AYT541" s="230"/>
      <c r="AYU541" s="37"/>
      <c r="AYV541" s="37"/>
      <c r="AYW541" s="228"/>
      <c r="AYX541" s="11"/>
      <c r="AYY541" s="28"/>
      <c r="AYZ541" s="231"/>
      <c r="AZA541" s="12"/>
      <c r="AZB541" s="27"/>
      <c r="AZC541" s="37"/>
      <c r="AZD541" s="37"/>
      <c r="AZE541" s="14"/>
      <c r="AZF541" s="14"/>
      <c r="AZG541" s="228"/>
      <c r="AZH541" s="232"/>
      <c r="AZI541" s="232"/>
      <c r="AZJ541" s="232"/>
      <c r="AZK541" s="228"/>
      <c r="AZL541" s="229"/>
      <c r="AZM541" s="229"/>
      <c r="AZN541" s="229"/>
      <c r="AZO541" s="229"/>
      <c r="AZP541" s="229"/>
      <c r="AZQ541" s="229"/>
      <c r="AZR541" s="229"/>
      <c r="AZS541" s="37"/>
      <c r="AZT541" s="228"/>
      <c r="AZU541" s="12"/>
      <c r="AZV541" s="12"/>
      <c r="AZW541" s="162"/>
      <c r="AZX541" s="162"/>
      <c r="AZY541" s="37"/>
      <c r="AZZ541" s="230"/>
      <c r="BAA541" s="37"/>
      <c r="BAB541" s="37"/>
      <c r="BAC541" s="228"/>
      <c r="BAD541" s="11"/>
      <c r="BAE541" s="28"/>
      <c r="BAF541" s="231"/>
      <c r="BAG541" s="12"/>
      <c r="BAH541" s="27"/>
      <c r="BAI541" s="37"/>
      <c r="BAJ541" s="37"/>
      <c r="BAK541" s="14"/>
      <c r="BAL541" s="14"/>
      <c r="BAM541" s="228"/>
      <c r="BAN541" s="232"/>
      <c r="BAO541" s="232"/>
      <c r="BAP541" s="232"/>
      <c r="BAQ541" s="228"/>
      <c r="BAR541" s="229"/>
      <c r="BAS541" s="229"/>
      <c r="BAT541" s="229"/>
      <c r="BAU541" s="229"/>
      <c r="BAV541" s="229"/>
      <c r="BAW541" s="229"/>
      <c r="BAX541" s="229"/>
      <c r="BAY541" s="37"/>
      <c r="BAZ541" s="228"/>
      <c r="BBA541" s="12"/>
      <c r="BBB541" s="12"/>
      <c r="BBC541" s="162"/>
      <c r="BBD541" s="162"/>
      <c r="BBE541" s="37"/>
      <c r="BBF541" s="230"/>
      <c r="BBG541" s="37"/>
      <c r="BBH541" s="37"/>
      <c r="BBI541" s="228"/>
      <c r="BBJ541" s="11"/>
      <c r="BBK541" s="28"/>
      <c r="BBL541" s="231"/>
      <c r="BBM541" s="12"/>
      <c r="BBN541" s="27"/>
      <c r="BBO541" s="37"/>
      <c r="BBP541" s="37"/>
      <c r="BBQ541" s="14"/>
      <c r="BBR541" s="14"/>
      <c r="BBS541" s="228"/>
      <c r="BBT541" s="232"/>
      <c r="BBU541" s="232"/>
      <c r="BBV541" s="232"/>
      <c r="BBW541" s="228"/>
      <c r="BBX541" s="229"/>
      <c r="BBY541" s="229"/>
      <c r="BBZ541" s="229"/>
      <c r="BCA541" s="229"/>
      <c r="BCB541" s="229"/>
      <c r="BCC541" s="229"/>
      <c r="BCD541" s="229"/>
      <c r="BCE541" s="37"/>
      <c r="BCF541" s="228"/>
      <c r="BCG541" s="12"/>
      <c r="BCH541" s="12"/>
      <c r="BCI541" s="162"/>
      <c r="BCJ541" s="162"/>
      <c r="BCK541" s="37"/>
      <c r="BCL541" s="230"/>
      <c r="BCM541" s="37"/>
      <c r="BCN541" s="37"/>
      <c r="BCO541" s="228"/>
      <c r="BCP541" s="11"/>
      <c r="BCQ541" s="28"/>
      <c r="BCR541" s="231"/>
      <c r="BCS541" s="12"/>
      <c r="BCT541" s="27"/>
      <c r="BCU541" s="37"/>
      <c r="BCV541" s="37"/>
      <c r="BCW541" s="14"/>
      <c r="BCX541" s="14"/>
      <c r="BCY541" s="228"/>
      <c r="BCZ541" s="232"/>
      <c r="BDA541" s="232"/>
      <c r="BDB541" s="232"/>
      <c r="BDC541" s="228"/>
      <c r="BDD541" s="229"/>
      <c r="BDE541" s="229"/>
      <c r="BDF541" s="229"/>
      <c r="BDG541" s="229"/>
      <c r="BDH541" s="229"/>
      <c r="BDI541" s="229"/>
      <c r="BDJ541" s="229"/>
      <c r="BDK541" s="37"/>
      <c r="BDL541" s="228"/>
      <c r="BDM541" s="12"/>
      <c r="BDN541" s="12"/>
      <c r="BDO541" s="162"/>
      <c r="BDP541" s="162"/>
      <c r="BDQ541" s="37"/>
      <c r="BDR541" s="230"/>
      <c r="BDS541" s="37"/>
      <c r="BDT541" s="37"/>
      <c r="BDU541" s="228"/>
      <c r="BDV541" s="11"/>
      <c r="BDW541" s="28"/>
      <c r="BDX541" s="231"/>
      <c r="BDY541" s="12"/>
      <c r="BDZ541" s="27"/>
      <c r="BEA541" s="37"/>
      <c r="BEB541" s="37"/>
      <c r="BEC541" s="14"/>
      <c r="BED541" s="14"/>
      <c r="BEE541" s="228"/>
      <c r="BEF541" s="232"/>
      <c r="BEG541" s="232"/>
      <c r="BEH541" s="232"/>
      <c r="BEI541" s="228"/>
      <c r="BEJ541" s="229"/>
      <c r="BEK541" s="229"/>
      <c r="BEL541" s="229"/>
      <c r="BEM541" s="229"/>
      <c r="BEN541" s="229"/>
      <c r="BEO541" s="229"/>
      <c r="BEP541" s="229"/>
      <c r="BEQ541" s="37"/>
      <c r="BER541" s="228"/>
      <c r="BES541" s="12"/>
      <c r="BET541" s="12"/>
      <c r="BEU541" s="162"/>
      <c r="BEV541" s="162"/>
      <c r="BEW541" s="37"/>
      <c r="BEX541" s="230"/>
      <c r="BEY541" s="37"/>
      <c r="BEZ541" s="37"/>
      <c r="BFA541" s="228"/>
      <c r="BFB541" s="11"/>
      <c r="BFC541" s="28"/>
      <c r="BFD541" s="231"/>
      <c r="BFE541" s="12"/>
      <c r="BFF541" s="27"/>
      <c r="BFG541" s="37"/>
      <c r="BFH541" s="37"/>
      <c r="BFI541" s="14"/>
      <c r="BFJ541" s="14"/>
      <c r="BFK541" s="228"/>
      <c r="BFL541" s="232"/>
      <c r="BFM541" s="232"/>
      <c r="BFN541" s="232"/>
      <c r="BFO541" s="228"/>
      <c r="BFP541" s="229"/>
      <c r="BFQ541" s="229"/>
      <c r="BFR541" s="229"/>
      <c r="BFS541" s="229"/>
      <c r="BFT541" s="229"/>
      <c r="BFU541" s="229"/>
      <c r="BFV541" s="229"/>
      <c r="BFW541" s="37"/>
      <c r="BFX541" s="228"/>
      <c r="BFY541" s="12"/>
      <c r="BFZ541" s="12"/>
      <c r="BGA541" s="162"/>
      <c r="BGB541" s="162"/>
      <c r="BGC541" s="37"/>
      <c r="BGD541" s="230"/>
      <c r="BGE541" s="37"/>
      <c r="BGF541" s="37"/>
      <c r="BGG541" s="228"/>
      <c r="BGH541" s="11"/>
      <c r="BGI541" s="28"/>
      <c r="BGJ541" s="231"/>
      <c r="BGK541" s="12"/>
      <c r="BGL541" s="27"/>
      <c r="BGM541" s="37"/>
      <c r="BGN541" s="37"/>
      <c r="BGO541" s="14"/>
      <c r="BGP541" s="14"/>
      <c r="BGQ541" s="228"/>
      <c r="BGR541" s="232"/>
      <c r="BGS541" s="232"/>
      <c r="BGT541" s="232"/>
      <c r="BGU541" s="228"/>
      <c r="BGV541" s="229"/>
      <c r="BGW541" s="229"/>
      <c r="BGX541" s="229"/>
      <c r="BGY541" s="229"/>
      <c r="BGZ541" s="229"/>
      <c r="BHA541" s="229"/>
      <c r="BHB541" s="229"/>
      <c r="BHC541" s="37"/>
      <c r="BHD541" s="228"/>
      <c r="BHE541" s="12"/>
      <c r="BHF541" s="12"/>
      <c r="BHG541" s="162"/>
      <c r="BHH541" s="162"/>
      <c r="BHI541" s="37"/>
      <c r="BHJ541" s="230"/>
      <c r="BHK541" s="37"/>
      <c r="BHL541" s="37"/>
      <c r="BHM541" s="228"/>
      <c r="BHN541" s="11"/>
      <c r="BHO541" s="28"/>
      <c r="BHP541" s="231"/>
      <c r="BHQ541" s="12"/>
      <c r="BHR541" s="27"/>
      <c r="BHS541" s="37"/>
      <c r="BHT541" s="37"/>
      <c r="BHU541" s="14"/>
      <c r="BHV541" s="14"/>
      <c r="BHW541" s="228"/>
      <c r="BHX541" s="232"/>
      <c r="BHY541" s="232"/>
      <c r="BHZ541" s="232"/>
      <c r="BIA541" s="228"/>
      <c r="BIB541" s="229"/>
      <c r="BIC541" s="229"/>
      <c r="BID541" s="229"/>
      <c r="BIE541" s="229"/>
      <c r="BIF541" s="229"/>
      <c r="BIG541" s="229"/>
      <c r="BIH541" s="229"/>
      <c r="BII541" s="37"/>
      <c r="BIJ541" s="228"/>
      <c r="BIK541" s="12"/>
      <c r="BIL541" s="12"/>
      <c r="BIM541" s="162"/>
      <c r="BIN541" s="162"/>
      <c r="BIO541" s="37"/>
      <c r="BIP541" s="230"/>
      <c r="BIQ541" s="37"/>
      <c r="BIR541" s="37"/>
      <c r="BIS541" s="228"/>
      <c r="BIT541" s="11"/>
      <c r="BIU541" s="28"/>
      <c r="BIV541" s="231"/>
      <c r="BIW541" s="12"/>
      <c r="BIX541" s="27"/>
      <c r="BIY541" s="37"/>
      <c r="BIZ541" s="37"/>
      <c r="BJA541" s="14"/>
      <c r="BJB541" s="14"/>
      <c r="BJC541" s="228"/>
      <c r="BJD541" s="232"/>
      <c r="BJE541" s="232"/>
      <c r="BJF541" s="232"/>
      <c r="BJG541" s="228"/>
      <c r="BJH541" s="229"/>
      <c r="BJI541" s="229"/>
      <c r="BJJ541" s="229"/>
      <c r="BJK541" s="229"/>
      <c r="BJL541" s="229"/>
      <c r="BJM541" s="229"/>
      <c r="BJN541" s="229"/>
      <c r="BJO541" s="37"/>
      <c r="BJP541" s="228"/>
      <c r="BJQ541" s="12"/>
      <c r="BJR541" s="12"/>
      <c r="BJS541" s="162"/>
      <c r="BJT541" s="162"/>
      <c r="BJU541" s="37"/>
      <c r="BJV541" s="230"/>
      <c r="BJW541" s="37"/>
      <c r="BJX541" s="37"/>
      <c r="BJY541" s="228"/>
      <c r="BJZ541" s="11"/>
      <c r="BKA541" s="28"/>
      <c r="BKB541" s="231"/>
      <c r="BKC541" s="12"/>
      <c r="BKD541" s="27"/>
      <c r="BKE541" s="37"/>
      <c r="BKF541" s="37"/>
      <c r="BKG541" s="14"/>
      <c r="BKH541" s="14"/>
      <c r="BKI541" s="228"/>
      <c r="BKJ541" s="232"/>
      <c r="BKK541" s="232"/>
      <c r="BKL541" s="232"/>
      <c r="BKM541" s="228"/>
      <c r="BKN541" s="229"/>
      <c r="BKO541" s="229"/>
      <c r="BKP541" s="229"/>
      <c r="BKQ541" s="229"/>
      <c r="BKR541" s="229"/>
      <c r="BKS541" s="229"/>
      <c r="BKT541" s="229"/>
      <c r="BKU541" s="37"/>
      <c r="BKV541" s="228"/>
      <c r="BKW541" s="12"/>
      <c r="BKX541" s="12"/>
      <c r="BKY541" s="162"/>
      <c r="BKZ541" s="162"/>
      <c r="BLA541" s="37"/>
      <c r="BLB541" s="230"/>
      <c r="BLC541" s="37"/>
      <c r="BLD541" s="37"/>
      <c r="BLE541" s="228"/>
      <c r="BLF541" s="11"/>
      <c r="BLG541" s="28"/>
      <c r="BLH541" s="231"/>
      <c r="BLI541" s="12"/>
      <c r="BLJ541" s="27"/>
      <c r="BLK541" s="37"/>
      <c r="BLL541" s="37"/>
      <c r="BLM541" s="14"/>
      <c r="BLN541" s="14"/>
      <c r="BLO541" s="228"/>
      <c r="BLP541" s="232"/>
      <c r="BLQ541" s="232"/>
      <c r="BLR541" s="232"/>
      <c r="BLS541" s="228"/>
      <c r="BLT541" s="229"/>
      <c r="BLU541" s="229"/>
      <c r="BLV541" s="229"/>
      <c r="BLW541" s="229"/>
      <c r="BLX541" s="229"/>
      <c r="BLY541" s="229"/>
      <c r="BLZ541" s="229"/>
      <c r="BMA541" s="37"/>
      <c r="BMB541" s="228"/>
      <c r="BMC541" s="12"/>
      <c r="BMD541" s="12"/>
      <c r="BME541" s="162"/>
      <c r="BMF541" s="162"/>
      <c r="BMG541" s="37"/>
      <c r="BMH541" s="230"/>
      <c r="BMI541" s="37"/>
      <c r="BMJ541" s="37"/>
      <c r="BMK541" s="228"/>
      <c r="BML541" s="11"/>
      <c r="BMM541" s="28"/>
      <c r="BMN541" s="231"/>
      <c r="BMO541" s="12"/>
      <c r="BMP541" s="27"/>
      <c r="BMQ541" s="37"/>
      <c r="BMR541" s="37"/>
      <c r="BMS541" s="14"/>
      <c r="BMT541" s="14"/>
      <c r="BMU541" s="228"/>
      <c r="BMV541" s="232"/>
      <c r="BMW541" s="232"/>
      <c r="BMX541" s="232"/>
      <c r="BMY541" s="228"/>
      <c r="BMZ541" s="229"/>
      <c r="BNA541" s="229"/>
      <c r="BNB541" s="229"/>
      <c r="BNC541" s="229"/>
      <c r="BND541" s="229"/>
      <c r="BNE541" s="229"/>
      <c r="BNF541" s="229"/>
      <c r="BNG541" s="37"/>
      <c r="BNH541" s="228"/>
      <c r="BNI541" s="12"/>
      <c r="BNJ541" s="12"/>
      <c r="BNK541" s="162"/>
      <c r="BNL541" s="162"/>
      <c r="BNM541" s="37"/>
      <c r="BNN541" s="230"/>
      <c r="BNO541" s="37"/>
      <c r="BNP541" s="37"/>
      <c r="BNQ541" s="228"/>
      <c r="BNR541" s="11"/>
      <c r="BNS541" s="28"/>
      <c r="BNT541" s="231"/>
      <c r="BNU541" s="12"/>
      <c r="BNV541" s="27"/>
      <c r="BNW541" s="37"/>
      <c r="BNX541" s="37"/>
      <c r="BNY541" s="14"/>
      <c r="BNZ541" s="14"/>
      <c r="BOA541" s="228"/>
      <c r="BOB541" s="232"/>
      <c r="BOC541" s="232"/>
      <c r="BOD541" s="232"/>
      <c r="BOE541" s="228"/>
      <c r="BOF541" s="229"/>
      <c r="BOG541" s="229"/>
      <c r="BOH541" s="229"/>
      <c r="BOI541" s="229"/>
      <c r="BOJ541" s="229"/>
      <c r="BOK541" s="229"/>
      <c r="BOL541" s="229"/>
      <c r="BOM541" s="37"/>
      <c r="BON541" s="228"/>
      <c r="BOO541" s="12"/>
      <c r="BOP541" s="12"/>
      <c r="BOQ541" s="162"/>
      <c r="BOR541" s="162"/>
      <c r="BOS541" s="37"/>
      <c r="BOT541" s="230"/>
      <c r="BOU541" s="37"/>
      <c r="BOV541" s="37"/>
      <c r="BOW541" s="228"/>
      <c r="BOX541" s="11"/>
      <c r="BOY541" s="28"/>
      <c r="BOZ541" s="231"/>
      <c r="BPA541" s="12"/>
      <c r="BPB541" s="27"/>
      <c r="BPC541" s="37"/>
      <c r="BPD541" s="37"/>
      <c r="BPE541" s="14"/>
      <c r="BPF541" s="14"/>
      <c r="BPG541" s="228"/>
      <c r="BPH541" s="232"/>
      <c r="BPI541" s="232"/>
      <c r="BPJ541" s="232"/>
      <c r="BPK541" s="228"/>
      <c r="BPL541" s="229"/>
      <c r="BPM541" s="229"/>
      <c r="BPN541" s="229"/>
      <c r="BPO541" s="229"/>
      <c r="BPP541" s="229"/>
      <c r="BPQ541" s="229"/>
      <c r="BPR541" s="229"/>
      <c r="BPS541" s="37"/>
      <c r="BPT541" s="228"/>
      <c r="BPU541" s="12"/>
      <c r="BPV541" s="12"/>
      <c r="BPW541" s="162"/>
      <c r="BPX541" s="162"/>
      <c r="BPY541" s="37"/>
      <c r="BPZ541" s="230"/>
      <c r="BQA541" s="37"/>
      <c r="BQB541" s="37"/>
      <c r="BQC541" s="228"/>
      <c r="BQD541" s="11"/>
      <c r="BQE541" s="28"/>
      <c r="BQF541" s="231"/>
      <c r="BQG541" s="12"/>
      <c r="BQH541" s="27"/>
      <c r="BQI541" s="37"/>
      <c r="BQJ541" s="37"/>
      <c r="BQK541" s="14"/>
      <c r="BQL541" s="14"/>
      <c r="BQM541" s="228"/>
      <c r="BQN541" s="232"/>
      <c r="BQO541" s="232"/>
      <c r="BQP541" s="232"/>
      <c r="BQQ541" s="228"/>
      <c r="BQR541" s="229"/>
      <c r="BQS541" s="229"/>
      <c r="BQT541" s="229"/>
      <c r="BQU541" s="229"/>
      <c r="BQV541" s="229"/>
      <c r="BQW541" s="229"/>
      <c r="BQX541" s="229"/>
      <c r="BQY541" s="37"/>
      <c r="BQZ541" s="228"/>
      <c r="BRA541" s="12"/>
      <c r="BRB541" s="12"/>
      <c r="BRC541" s="162"/>
      <c r="BRD541" s="162"/>
      <c r="BRE541" s="37"/>
      <c r="BRF541" s="230"/>
      <c r="BRG541" s="37"/>
      <c r="BRH541" s="37"/>
      <c r="BRI541" s="228"/>
      <c r="BRJ541" s="11"/>
      <c r="BRK541" s="28"/>
      <c r="BRL541" s="231"/>
      <c r="BRM541" s="12"/>
      <c r="BRN541" s="27"/>
      <c r="BRO541" s="37"/>
      <c r="BRP541" s="37"/>
      <c r="BRQ541" s="14"/>
      <c r="BRR541" s="14"/>
      <c r="BRS541" s="228"/>
      <c r="BRT541" s="232"/>
      <c r="BRU541" s="232"/>
      <c r="BRV541" s="232"/>
      <c r="BRW541" s="228"/>
      <c r="BRX541" s="229"/>
      <c r="BRY541" s="229"/>
      <c r="BRZ541" s="229"/>
      <c r="BSA541" s="229"/>
      <c r="BSB541" s="229"/>
      <c r="BSC541" s="229"/>
      <c r="BSD541" s="229"/>
      <c r="BSE541" s="37"/>
      <c r="BSF541" s="228"/>
      <c r="BSG541" s="12"/>
      <c r="BSH541" s="12"/>
      <c r="BSI541" s="162"/>
      <c r="BSJ541" s="162"/>
      <c r="BSK541" s="37"/>
      <c r="BSL541" s="230"/>
      <c r="BSM541" s="37"/>
      <c r="BSN541" s="37"/>
      <c r="BSO541" s="228"/>
      <c r="BSP541" s="11"/>
      <c r="BSQ541" s="28"/>
      <c r="BSR541" s="231"/>
      <c r="BSS541" s="12"/>
      <c r="BST541" s="27"/>
      <c r="BSU541" s="37"/>
      <c r="BSV541" s="37"/>
      <c r="BSW541" s="14"/>
      <c r="BSX541" s="14"/>
      <c r="BSY541" s="228"/>
      <c r="BSZ541" s="232"/>
      <c r="BTA541" s="232"/>
      <c r="BTB541" s="232"/>
      <c r="BTC541" s="228"/>
      <c r="BTD541" s="229"/>
      <c r="BTE541" s="229"/>
      <c r="BTF541" s="229"/>
      <c r="BTG541" s="229"/>
      <c r="BTH541" s="229"/>
      <c r="BTI541" s="229"/>
      <c r="BTJ541" s="229"/>
      <c r="BTK541" s="37"/>
      <c r="BTL541" s="228"/>
      <c r="BTM541" s="12"/>
      <c r="BTN541" s="12"/>
      <c r="BTO541" s="162"/>
      <c r="BTP541" s="162"/>
      <c r="BTQ541" s="37"/>
      <c r="BTR541" s="230"/>
      <c r="BTS541" s="37"/>
      <c r="BTT541" s="37"/>
      <c r="BTU541" s="228"/>
      <c r="BTV541" s="11"/>
      <c r="BTW541" s="28"/>
      <c r="BTX541" s="231"/>
      <c r="BTY541" s="12"/>
      <c r="BTZ541" s="27"/>
      <c r="BUA541" s="37"/>
      <c r="BUB541" s="37"/>
      <c r="BUC541" s="14"/>
      <c r="BUD541" s="14"/>
      <c r="BUE541" s="228"/>
      <c r="BUF541" s="232"/>
      <c r="BUG541" s="232"/>
      <c r="BUH541" s="232"/>
      <c r="BUI541" s="228"/>
      <c r="BUJ541" s="229"/>
      <c r="BUK541" s="229"/>
      <c r="BUL541" s="229"/>
      <c r="BUM541" s="229"/>
      <c r="BUN541" s="229"/>
      <c r="BUO541" s="229"/>
      <c r="BUP541" s="229"/>
      <c r="BUQ541" s="37"/>
      <c r="BUR541" s="228"/>
      <c r="BUS541" s="12"/>
      <c r="BUT541" s="12"/>
      <c r="BUU541" s="162"/>
      <c r="BUV541" s="162"/>
      <c r="BUW541" s="37"/>
      <c r="BUX541" s="230"/>
      <c r="BUY541" s="37"/>
      <c r="BUZ541" s="37"/>
      <c r="BVA541" s="228"/>
      <c r="BVB541" s="11"/>
      <c r="BVC541" s="28"/>
      <c r="BVD541" s="231"/>
      <c r="BVE541" s="12"/>
      <c r="BVF541" s="27"/>
      <c r="BVG541" s="37"/>
      <c r="BVH541" s="37"/>
      <c r="BVI541" s="14"/>
      <c r="BVJ541" s="14"/>
      <c r="BVK541" s="228"/>
      <c r="BVL541" s="232"/>
      <c r="BVM541" s="232"/>
      <c r="BVN541" s="232"/>
      <c r="BVO541" s="228"/>
      <c r="BVP541" s="229"/>
      <c r="BVQ541" s="229"/>
      <c r="BVR541" s="229"/>
      <c r="BVS541" s="229"/>
      <c r="BVT541" s="229"/>
      <c r="BVU541" s="229"/>
      <c r="BVV541" s="229"/>
      <c r="BVW541" s="37"/>
      <c r="BVX541" s="228"/>
      <c r="BVY541" s="12"/>
      <c r="BVZ541" s="12"/>
      <c r="BWA541" s="162"/>
      <c r="BWB541" s="162"/>
      <c r="BWC541" s="37"/>
      <c r="BWD541" s="230"/>
      <c r="BWE541" s="37"/>
      <c r="BWF541" s="37"/>
      <c r="BWG541" s="228"/>
      <c r="BWH541" s="11"/>
      <c r="BWI541" s="28"/>
      <c r="BWJ541" s="231"/>
      <c r="BWK541" s="12"/>
      <c r="BWL541" s="27"/>
      <c r="BWM541" s="37"/>
      <c r="BWN541" s="37"/>
      <c r="BWO541" s="14"/>
      <c r="BWP541" s="14"/>
      <c r="BWQ541" s="228"/>
      <c r="BWR541" s="232"/>
      <c r="BWS541" s="232"/>
      <c r="BWT541" s="232"/>
      <c r="BWU541" s="228"/>
      <c r="BWV541" s="229"/>
      <c r="BWW541" s="229"/>
      <c r="BWX541" s="229"/>
      <c r="BWY541" s="229"/>
      <c r="BWZ541" s="229"/>
      <c r="BXA541" s="229"/>
      <c r="BXB541" s="229"/>
      <c r="BXC541" s="37"/>
      <c r="BXD541" s="228"/>
      <c r="BXE541" s="12"/>
      <c r="BXF541" s="12"/>
      <c r="BXG541" s="162"/>
      <c r="BXH541" s="162"/>
      <c r="BXI541" s="37"/>
      <c r="BXJ541" s="230"/>
      <c r="BXK541" s="37"/>
      <c r="BXL541" s="37"/>
      <c r="BXM541" s="228"/>
      <c r="BXN541" s="11"/>
      <c r="BXO541" s="28"/>
      <c r="BXP541" s="231"/>
      <c r="BXQ541" s="12"/>
      <c r="BXR541" s="27"/>
      <c r="BXS541" s="37"/>
      <c r="BXT541" s="37"/>
      <c r="BXU541" s="14"/>
      <c r="BXV541" s="14"/>
      <c r="BXW541" s="228"/>
      <c r="BXX541" s="232"/>
      <c r="BXY541" s="232"/>
      <c r="BXZ541" s="232"/>
      <c r="BYA541" s="228"/>
      <c r="BYB541" s="229"/>
      <c r="BYC541" s="229"/>
      <c r="BYD541" s="229"/>
      <c r="BYE541" s="229"/>
      <c r="BYF541" s="229"/>
      <c r="BYG541" s="229"/>
      <c r="BYH541" s="229"/>
      <c r="BYI541" s="37"/>
      <c r="BYJ541" s="228"/>
      <c r="BYK541" s="12"/>
      <c r="BYL541" s="12"/>
      <c r="BYM541" s="162"/>
      <c r="BYN541" s="162"/>
      <c r="BYO541" s="37"/>
      <c r="BYP541" s="230"/>
      <c r="BYQ541" s="37"/>
      <c r="BYR541" s="37"/>
      <c r="BYS541" s="228"/>
      <c r="BYT541" s="11"/>
      <c r="BYU541" s="28"/>
      <c r="BYV541" s="231"/>
      <c r="BYW541" s="12"/>
      <c r="BYX541" s="27"/>
      <c r="BYY541" s="37"/>
      <c r="BYZ541" s="37"/>
      <c r="BZA541" s="14"/>
      <c r="BZB541" s="14"/>
      <c r="BZC541" s="228"/>
      <c r="BZD541" s="232"/>
      <c r="BZE541" s="232"/>
      <c r="BZF541" s="232"/>
      <c r="BZG541" s="228"/>
      <c r="BZH541" s="229"/>
      <c r="BZI541" s="229"/>
      <c r="BZJ541" s="229"/>
      <c r="BZK541" s="229"/>
      <c r="BZL541" s="229"/>
      <c r="BZM541" s="229"/>
      <c r="BZN541" s="229"/>
      <c r="BZO541" s="37"/>
      <c r="BZP541" s="228"/>
      <c r="BZQ541" s="12"/>
      <c r="BZR541" s="12"/>
      <c r="BZS541" s="162"/>
      <c r="BZT541" s="162"/>
      <c r="BZU541" s="37"/>
      <c r="BZV541" s="230"/>
      <c r="BZW541" s="37"/>
      <c r="BZX541" s="37"/>
      <c r="BZY541" s="228"/>
      <c r="BZZ541" s="11"/>
      <c r="CAA541" s="28"/>
      <c r="CAB541" s="231"/>
      <c r="CAC541" s="12"/>
      <c r="CAD541" s="27"/>
      <c r="CAE541" s="37"/>
      <c r="CAF541" s="37"/>
      <c r="CAG541" s="14"/>
      <c r="CAH541" s="14"/>
      <c r="CAI541" s="228"/>
      <c r="CAJ541" s="232"/>
      <c r="CAK541" s="232"/>
      <c r="CAL541" s="232"/>
      <c r="CAM541" s="228"/>
      <c r="CAN541" s="229"/>
      <c r="CAO541" s="229"/>
      <c r="CAP541" s="229"/>
      <c r="CAQ541" s="229"/>
      <c r="CAR541" s="229"/>
      <c r="CAS541" s="229"/>
      <c r="CAT541" s="229"/>
      <c r="CAU541" s="37"/>
      <c r="CAV541" s="228"/>
      <c r="CAW541" s="12"/>
      <c r="CAX541" s="12"/>
      <c r="CAY541" s="162"/>
      <c r="CAZ541" s="162"/>
      <c r="CBA541" s="37"/>
      <c r="CBB541" s="230"/>
      <c r="CBC541" s="37"/>
      <c r="CBD541" s="37"/>
      <c r="CBE541" s="228"/>
      <c r="CBF541" s="11"/>
      <c r="CBG541" s="28"/>
      <c r="CBH541" s="231"/>
      <c r="CBI541" s="12"/>
      <c r="CBJ541" s="27"/>
      <c r="CBK541" s="37"/>
      <c r="CBL541" s="37"/>
      <c r="CBM541" s="14"/>
      <c r="CBN541" s="14"/>
      <c r="CBO541" s="228"/>
      <c r="CBP541" s="232"/>
      <c r="CBQ541" s="232"/>
      <c r="CBR541" s="232"/>
      <c r="CBS541" s="228"/>
      <c r="CBT541" s="229"/>
      <c r="CBU541" s="229"/>
      <c r="CBV541" s="229"/>
      <c r="CBW541" s="229"/>
      <c r="CBX541" s="229"/>
      <c r="CBY541" s="229"/>
      <c r="CBZ541" s="229"/>
      <c r="CCA541" s="37"/>
      <c r="CCB541" s="228"/>
      <c r="CCC541" s="12"/>
      <c r="CCD541" s="12"/>
      <c r="CCE541" s="162"/>
      <c r="CCF541" s="162"/>
      <c r="CCG541" s="37"/>
      <c r="CCH541" s="230"/>
      <c r="CCI541" s="37"/>
      <c r="CCJ541" s="37"/>
      <c r="CCK541" s="228"/>
      <c r="CCL541" s="11"/>
      <c r="CCM541" s="28"/>
      <c r="CCN541" s="231"/>
      <c r="CCO541" s="12"/>
      <c r="CCP541" s="27"/>
      <c r="CCQ541" s="37"/>
      <c r="CCR541" s="37"/>
      <c r="CCS541" s="14"/>
      <c r="CCT541" s="14"/>
      <c r="CCU541" s="228"/>
      <c r="CCV541" s="232"/>
      <c r="CCW541" s="232"/>
      <c r="CCX541" s="232"/>
      <c r="CCY541" s="228"/>
      <c r="CCZ541" s="229"/>
      <c r="CDA541" s="229"/>
      <c r="CDB541" s="229"/>
      <c r="CDC541" s="229"/>
      <c r="CDD541" s="229"/>
      <c r="CDE541" s="229"/>
      <c r="CDF541" s="229"/>
      <c r="CDG541" s="37"/>
      <c r="CDH541" s="228"/>
      <c r="CDI541" s="12"/>
      <c r="CDJ541" s="12"/>
      <c r="CDK541" s="162"/>
      <c r="CDL541" s="162"/>
      <c r="CDM541" s="37"/>
      <c r="CDN541" s="230"/>
      <c r="CDO541" s="37"/>
      <c r="CDP541" s="37"/>
      <c r="CDQ541" s="228"/>
      <c r="CDR541" s="11"/>
      <c r="CDS541" s="28"/>
      <c r="CDT541" s="231"/>
      <c r="CDU541" s="12"/>
      <c r="CDV541" s="27"/>
      <c r="CDW541" s="37"/>
      <c r="CDX541" s="37"/>
      <c r="CDY541" s="14"/>
      <c r="CDZ541" s="14"/>
      <c r="CEA541" s="228"/>
      <c r="CEB541" s="232"/>
      <c r="CEC541" s="232"/>
      <c r="CED541" s="232"/>
      <c r="CEE541" s="228"/>
      <c r="CEF541" s="229"/>
      <c r="CEG541" s="229"/>
      <c r="CEH541" s="229"/>
      <c r="CEI541" s="229"/>
      <c r="CEJ541" s="229"/>
      <c r="CEK541" s="229"/>
      <c r="CEL541" s="229"/>
      <c r="CEM541" s="37"/>
      <c r="CEN541" s="228"/>
      <c r="CEO541" s="12"/>
      <c r="CEP541" s="12"/>
      <c r="CEQ541" s="162"/>
      <c r="CER541" s="162"/>
      <c r="CES541" s="37"/>
      <c r="CET541" s="230"/>
      <c r="CEU541" s="37"/>
      <c r="CEV541" s="37"/>
      <c r="CEW541" s="228"/>
      <c r="CEX541" s="11"/>
      <c r="CEY541" s="28"/>
      <c r="CEZ541" s="231"/>
      <c r="CFA541" s="12"/>
      <c r="CFB541" s="27"/>
      <c r="CFC541" s="37"/>
      <c r="CFD541" s="37"/>
      <c r="CFE541" s="14"/>
      <c r="CFF541" s="14"/>
      <c r="CFG541" s="228"/>
      <c r="CFH541" s="232"/>
      <c r="CFI541" s="232"/>
      <c r="CFJ541" s="232"/>
      <c r="CFK541" s="228"/>
      <c r="CFL541" s="229"/>
      <c r="CFM541" s="229"/>
      <c r="CFN541" s="229"/>
      <c r="CFO541" s="229"/>
      <c r="CFP541" s="229"/>
      <c r="CFQ541" s="229"/>
      <c r="CFR541" s="229"/>
      <c r="CFS541" s="37"/>
      <c r="CFT541" s="228"/>
      <c r="CFU541" s="12"/>
      <c r="CFV541" s="12"/>
      <c r="CFW541" s="162"/>
      <c r="CFX541" s="162"/>
      <c r="CFY541" s="37"/>
      <c r="CFZ541" s="230"/>
      <c r="CGA541" s="37"/>
      <c r="CGB541" s="37"/>
      <c r="CGC541" s="228"/>
      <c r="CGD541" s="11"/>
      <c r="CGE541" s="28"/>
      <c r="CGF541" s="231"/>
      <c r="CGG541" s="12"/>
      <c r="CGH541" s="27"/>
      <c r="CGI541" s="37"/>
      <c r="CGJ541" s="37"/>
      <c r="CGK541" s="14"/>
      <c r="CGL541" s="14"/>
      <c r="CGM541" s="228"/>
      <c r="CGN541" s="232"/>
      <c r="CGO541" s="232"/>
      <c r="CGP541" s="232"/>
      <c r="CGQ541" s="228"/>
      <c r="CGR541" s="229"/>
      <c r="CGS541" s="229"/>
      <c r="CGT541" s="229"/>
      <c r="CGU541" s="229"/>
      <c r="CGV541" s="229"/>
      <c r="CGW541" s="229"/>
      <c r="CGX541" s="229"/>
      <c r="CGY541" s="37"/>
      <c r="CGZ541" s="228"/>
      <c r="CHA541" s="12"/>
      <c r="CHB541" s="12"/>
      <c r="CHC541" s="162"/>
      <c r="CHD541" s="162"/>
      <c r="CHE541" s="37"/>
      <c r="CHF541" s="230"/>
      <c r="CHG541" s="37"/>
      <c r="CHH541" s="37"/>
      <c r="CHI541" s="228"/>
      <c r="CHJ541" s="11"/>
      <c r="CHK541" s="28"/>
      <c r="CHL541" s="231"/>
      <c r="CHM541" s="12"/>
      <c r="CHN541" s="27"/>
      <c r="CHO541" s="37"/>
      <c r="CHP541" s="37"/>
      <c r="CHQ541" s="14"/>
      <c r="CHR541" s="14"/>
      <c r="CHS541" s="228"/>
      <c r="CHT541" s="232"/>
      <c r="CHU541" s="232"/>
      <c r="CHV541" s="232"/>
      <c r="CHW541" s="228"/>
      <c r="CHX541" s="229"/>
      <c r="CHY541" s="229"/>
      <c r="CHZ541" s="229"/>
      <c r="CIA541" s="229"/>
      <c r="CIB541" s="229"/>
      <c r="CIC541" s="229"/>
      <c r="CID541" s="229"/>
      <c r="CIE541" s="37"/>
      <c r="CIF541" s="228"/>
      <c r="CIG541" s="12"/>
      <c r="CIH541" s="12"/>
      <c r="CII541" s="162"/>
      <c r="CIJ541" s="162"/>
      <c r="CIK541" s="37"/>
      <c r="CIL541" s="230"/>
      <c r="CIM541" s="37"/>
      <c r="CIN541" s="37"/>
      <c r="CIO541" s="228"/>
      <c r="CIP541" s="11"/>
      <c r="CIQ541" s="28"/>
      <c r="CIR541" s="231"/>
      <c r="CIS541" s="12"/>
      <c r="CIT541" s="27"/>
      <c r="CIU541" s="37"/>
      <c r="CIV541" s="37"/>
      <c r="CIW541" s="14"/>
      <c r="CIX541" s="14"/>
      <c r="CIY541" s="228"/>
      <c r="CIZ541" s="232"/>
      <c r="CJA541" s="232"/>
      <c r="CJB541" s="232"/>
      <c r="CJC541" s="228"/>
      <c r="CJD541" s="229"/>
      <c r="CJE541" s="229"/>
      <c r="CJF541" s="229"/>
      <c r="CJG541" s="229"/>
      <c r="CJH541" s="229"/>
      <c r="CJI541" s="229"/>
      <c r="CJJ541" s="229"/>
      <c r="CJK541" s="37"/>
      <c r="CJL541" s="228"/>
      <c r="CJM541" s="12"/>
      <c r="CJN541" s="12"/>
      <c r="CJO541" s="162"/>
      <c r="CJP541" s="162"/>
      <c r="CJQ541" s="37"/>
      <c r="CJR541" s="230"/>
      <c r="CJS541" s="37"/>
      <c r="CJT541" s="37"/>
      <c r="CJU541" s="228"/>
      <c r="CJV541" s="11"/>
      <c r="CJW541" s="28"/>
      <c r="CJX541" s="231"/>
      <c r="CJY541" s="12"/>
      <c r="CJZ541" s="27"/>
      <c r="CKA541" s="37"/>
      <c r="CKB541" s="37"/>
      <c r="CKC541" s="14"/>
      <c r="CKD541" s="14"/>
      <c r="CKE541" s="228"/>
      <c r="CKF541" s="232"/>
      <c r="CKG541" s="232"/>
      <c r="CKH541" s="232"/>
      <c r="CKI541" s="228"/>
      <c r="CKJ541" s="229"/>
      <c r="CKK541" s="229"/>
      <c r="CKL541" s="229"/>
      <c r="CKM541" s="229"/>
      <c r="CKN541" s="229"/>
      <c r="CKO541" s="229"/>
      <c r="CKP541" s="229"/>
      <c r="CKQ541" s="37"/>
      <c r="CKR541" s="228"/>
      <c r="CKS541" s="12"/>
      <c r="CKT541" s="12"/>
      <c r="CKU541" s="162"/>
      <c r="CKV541" s="162"/>
      <c r="CKW541" s="37"/>
      <c r="CKX541" s="230"/>
      <c r="CKY541" s="37"/>
      <c r="CKZ541" s="37"/>
      <c r="CLA541" s="228"/>
      <c r="CLB541" s="11"/>
      <c r="CLC541" s="28"/>
      <c r="CLD541" s="231"/>
      <c r="CLE541" s="12"/>
      <c r="CLF541" s="27"/>
      <c r="CLG541" s="37"/>
      <c r="CLH541" s="37"/>
      <c r="CLI541" s="14"/>
      <c r="CLJ541" s="14"/>
      <c r="CLK541" s="228"/>
      <c r="CLL541" s="232"/>
      <c r="CLM541" s="232"/>
      <c r="CLN541" s="232"/>
      <c r="CLO541" s="228"/>
      <c r="CLP541" s="229"/>
      <c r="CLQ541" s="229"/>
      <c r="CLR541" s="229"/>
      <c r="CLS541" s="229"/>
      <c r="CLT541" s="229"/>
      <c r="CLU541" s="229"/>
      <c r="CLV541" s="229"/>
      <c r="CLW541" s="37"/>
      <c r="CLX541" s="228"/>
      <c r="CLY541" s="12"/>
      <c r="CLZ541" s="12"/>
      <c r="CMA541" s="162"/>
      <c r="CMB541" s="162"/>
      <c r="CMC541" s="37"/>
      <c r="CMD541" s="230"/>
      <c r="CME541" s="37"/>
      <c r="CMF541" s="37"/>
      <c r="CMG541" s="228"/>
      <c r="CMH541" s="11"/>
      <c r="CMI541" s="28"/>
      <c r="CMJ541" s="231"/>
      <c r="CMK541" s="12"/>
      <c r="CML541" s="27"/>
      <c r="CMM541" s="37"/>
      <c r="CMN541" s="37"/>
      <c r="CMO541" s="14"/>
      <c r="CMP541" s="14"/>
      <c r="CMQ541" s="228"/>
      <c r="CMR541" s="232"/>
      <c r="CMS541" s="232"/>
      <c r="CMT541" s="232"/>
      <c r="CMU541" s="228"/>
      <c r="CMV541" s="229"/>
      <c r="CMW541" s="229"/>
      <c r="CMX541" s="229"/>
      <c r="CMY541" s="229"/>
      <c r="CMZ541" s="229"/>
      <c r="CNA541" s="229"/>
      <c r="CNB541" s="229"/>
      <c r="CNC541" s="37"/>
      <c r="CND541" s="228"/>
      <c r="CNE541" s="12"/>
      <c r="CNF541" s="12"/>
      <c r="CNG541" s="162"/>
      <c r="CNH541" s="162"/>
      <c r="CNI541" s="37"/>
      <c r="CNJ541" s="230"/>
      <c r="CNK541" s="37"/>
      <c r="CNL541" s="37"/>
      <c r="CNM541" s="228"/>
      <c r="CNN541" s="11"/>
      <c r="CNO541" s="28"/>
      <c r="CNP541" s="231"/>
      <c r="CNQ541" s="12"/>
      <c r="CNR541" s="27"/>
      <c r="CNS541" s="37"/>
      <c r="CNT541" s="37"/>
      <c r="CNU541" s="14"/>
      <c r="CNV541" s="14"/>
      <c r="CNW541" s="228"/>
      <c r="CNX541" s="232"/>
      <c r="CNY541" s="232"/>
      <c r="CNZ541" s="232"/>
      <c r="COA541" s="228"/>
      <c r="COB541" s="229"/>
      <c r="COC541" s="229"/>
      <c r="COD541" s="229"/>
      <c r="COE541" s="229"/>
      <c r="COF541" s="229"/>
      <c r="COG541" s="229"/>
      <c r="COH541" s="229"/>
      <c r="COI541" s="37"/>
      <c r="COJ541" s="228"/>
      <c r="COK541" s="12"/>
      <c r="COL541" s="12"/>
      <c r="COM541" s="162"/>
      <c r="CON541" s="162"/>
      <c r="COO541" s="37"/>
      <c r="COP541" s="230"/>
      <c r="COQ541" s="37"/>
      <c r="COR541" s="37"/>
      <c r="COS541" s="228"/>
      <c r="COT541" s="11"/>
      <c r="COU541" s="28"/>
      <c r="COV541" s="231"/>
      <c r="COW541" s="12"/>
      <c r="COX541" s="27"/>
      <c r="COY541" s="37"/>
      <c r="COZ541" s="37"/>
      <c r="CPA541" s="14"/>
      <c r="CPB541" s="14"/>
      <c r="CPC541" s="228"/>
      <c r="CPD541" s="232"/>
      <c r="CPE541" s="232"/>
      <c r="CPF541" s="232"/>
      <c r="CPG541" s="228"/>
      <c r="CPH541" s="229"/>
      <c r="CPI541" s="229"/>
      <c r="CPJ541" s="229"/>
      <c r="CPK541" s="229"/>
      <c r="CPL541" s="229"/>
      <c r="CPM541" s="229"/>
      <c r="CPN541" s="229"/>
      <c r="CPO541" s="37"/>
      <c r="CPP541" s="228"/>
      <c r="CPQ541" s="12"/>
      <c r="CPR541" s="12"/>
      <c r="CPS541" s="162"/>
      <c r="CPT541" s="162"/>
      <c r="CPU541" s="37"/>
      <c r="CPV541" s="230"/>
      <c r="CPW541" s="37"/>
      <c r="CPX541" s="37"/>
      <c r="CPY541" s="228"/>
      <c r="CPZ541" s="11"/>
      <c r="CQA541" s="28"/>
      <c r="CQB541" s="231"/>
      <c r="CQC541" s="12"/>
      <c r="CQD541" s="27"/>
      <c r="CQE541" s="37"/>
      <c r="CQF541" s="37"/>
      <c r="CQG541" s="14"/>
      <c r="CQH541" s="14"/>
      <c r="CQI541" s="228"/>
      <c r="CQJ541" s="232"/>
      <c r="CQK541" s="232"/>
      <c r="CQL541" s="232"/>
      <c r="CQM541" s="228"/>
      <c r="CQN541" s="229"/>
      <c r="CQO541" s="229"/>
      <c r="CQP541" s="229"/>
      <c r="CQQ541" s="229"/>
      <c r="CQR541" s="229"/>
      <c r="CQS541" s="229"/>
      <c r="CQT541" s="229"/>
      <c r="CQU541" s="37"/>
      <c r="CQV541" s="228"/>
      <c r="CQW541" s="12"/>
      <c r="CQX541" s="12"/>
      <c r="CQY541" s="162"/>
      <c r="CQZ541" s="162"/>
      <c r="CRA541" s="37"/>
      <c r="CRB541" s="230"/>
      <c r="CRC541" s="37"/>
      <c r="CRD541" s="37"/>
      <c r="CRE541" s="228"/>
      <c r="CRF541" s="11"/>
      <c r="CRG541" s="28"/>
      <c r="CRH541" s="231"/>
      <c r="CRI541" s="12"/>
      <c r="CRJ541" s="27"/>
      <c r="CRK541" s="37"/>
      <c r="CRL541" s="37"/>
      <c r="CRM541" s="14"/>
      <c r="CRN541" s="14"/>
      <c r="CRO541" s="228"/>
      <c r="CRP541" s="232"/>
      <c r="CRQ541" s="232"/>
      <c r="CRR541" s="232"/>
      <c r="CRS541" s="228"/>
      <c r="CRT541" s="229"/>
      <c r="CRU541" s="229"/>
      <c r="CRV541" s="229"/>
      <c r="CRW541" s="229"/>
      <c r="CRX541" s="229"/>
      <c r="CRY541" s="229"/>
      <c r="CRZ541" s="229"/>
      <c r="CSA541" s="37"/>
      <c r="CSB541" s="228"/>
      <c r="CSC541" s="12"/>
      <c r="CSD541" s="12"/>
      <c r="CSE541" s="162"/>
      <c r="CSF541" s="162"/>
      <c r="CSG541" s="37"/>
      <c r="CSH541" s="230"/>
      <c r="CSI541" s="37"/>
      <c r="CSJ541" s="37"/>
      <c r="CSK541" s="228"/>
      <c r="CSL541" s="11"/>
      <c r="CSM541" s="28"/>
      <c r="CSN541" s="231"/>
      <c r="CSO541" s="12"/>
      <c r="CSP541" s="27"/>
      <c r="CSQ541" s="37"/>
      <c r="CSR541" s="37"/>
      <c r="CSS541" s="14"/>
      <c r="CST541" s="14"/>
      <c r="CSU541" s="228"/>
      <c r="CSV541" s="232"/>
      <c r="CSW541" s="232"/>
      <c r="CSX541" s="232"/>
      <c r="CSY541" s="228"/>
      <c r="CSZ541" s="229"/>
      <c r="CTA541" s="229"/>
      <c r="CTB541" s="229"/>
      <c r="CTC541" s="229"/>
      <c r="CTD541" s="229"/>
      <c r="CTE541" s="229"/>
      <c r="CTF541" s="229"/>
      <c r="CTG541" s="37"/>
      <c r="CTH541" s="228"/>
      <c r="CTI541" s="12"/>
      <c r="CTJ541" s="12"/>
      <c r="CTK541" s="162"/>
      <c r="CTL541" s="162"/>
      <c r="CTM541" s="37"/>
      <c r="CTN541" s="230"/>
      <c r="CTO541" s="37"/>
      <c r="CTP541" s="37"/>
      <c r="CTQ541" s="228"/>
      <c r="CTR541" s="11"/>
      <c r="CTS541" s="28"/>
      <c r="CTT541" s="231"/>
      <c r="CTU541" s="12"/>
      <c r="CTV541" s="27"/>
      <c r="CTW541" s="37"/>
      <c r="CTX541" s="37"/>
      <c r="CTY541" s="14"/>
      <c r="CTZ541" s="14"/>
      <c r="CUA541" s="228"/>
      <c r="CUB541" s="232"/>
      <c r="CUC541" s="232"/>
      <c r="CUD541" s="232"/>
      <c r="CUE541" s="228"/>
      <c r="CUF541" s="229"/>
      <c r="CUG541" s="229"/>
      <c r="CUH541" s="229"/>
      <c r="CUI541" s="229"/>
      <c r="CUJ541" s="229"/>
      <c r="CUK541" s="229"/>
      <c r="CUL541" s="229"/>
      <c r="CUM541" s="37"/>
      <c r="CUN541" s="228"/>
      <c r="CUO541" s="12"/>
      <c r="CUP541" s="12"/>
      <c r="CUQ541" s="162"/>
      <c r="CUR541" s="162"/>
      <c r="CUS541" s="37"/>
      <c r="CUT541" s="230"/>
      <c r="CUU541" s="37"/>
      <c r="CUV541" s="37"/>
      <c r="CUW541" s="228"/>
      <c r="CUX541" s="11"/>
      <c r="CUY541" s="28"/>
      <c r="CUZ541" s="231"/>
      <c r="CVA541" s="12"/>
      <c r="CVB541" s="27"/>
      <c r="CVC541" s="37"/>
      <c r="CVD541" s="37"/>
      <c r="CVE541" s="14"/>
      <c r="CVF541" s="14"/>
      <c r="CVG541" s="228"/>
      <c r="CVH541" s="232"/>
      <c r="CVI541" s="232"/>
      <c r="CVJ541" s="232"/>
      <c r="CVK541" s="228"/>
      <c r="CVL541" s="229"/>
      <c r="CVM541" s="229"/>
      <c r="CVN541" s="229"/>
      <c r="CVO541" s="229"/>
      <c r="CVP541" s="229"/>
      <c r="CVQ541" s="229"/>
      <c r="CVR541" s="229"/>
      <c r="CVS541" s="37"/>
      <c r="CVT541" s="228"/>
      <c r="CVU541" s="12"/>
      <c r="CVV541" s="12"/>
      <c r="CVW541" s="162"/>
      <c r="CVX541" s="162"/>
      <c r="CVY541" s="37"/>
      <c r="CVZ541" s="230"/>
      <c r="CWA541" s="37"/>
      <c r="CWB541" s="37"/>
      <c r="CWC541" s="228"/>
      <c r="CWD541" s="11"/>
      <c r="CWE541" s="28"/>
      <c r="CWF541" s="231"/>
      <c r="CWG541" s="12"/>
      <c r="CWH541" s="27"/>
      <c r="CWI541" s="37"/>
      <c r="CWJ541" s="37"/>
      <c r="CWK541" s="14"/>
      <c r="CWL541" s="14"/>
      <c r="CWM541" s="228"/>
      <c r="CWN541" s="232"/>
      <c r="CWO541" s="232"/>
      <c r="CWP541" s="232"/>
      <c r="CWQ541" s="228"/>
      <c r="CWR541" s="229"/>
      <c r="CWS541" s="229"/>
      <c r="CWT541" s="229"/>
      <c r="CWU541" s="229"/>
      <c r="CWV541" s="229"/>
      <c r="CWW541" s="229"/>
      <c r="CWX541" s="229"/>
      <c r="CWY541" s="37"/>
      <c r="CWZ541" s="228"/>
      <c r="CXA541" s="12"/>
      <c r="CXB541" s="12"/>
      <c r="CXC541" s="162"/>
      <c r="CXD541" s="162"/>
      <c r="CXE541" s="37"/>
      <c r="CXF541" s="230"/>
      <c r="CXG541" s="37"/>
      <c r="CXH541" s="37"/>
      <c r="CXI541" s="228"/>
      <c r="CXJ541" s="11"/>
      <c r="CXK541" s="28"/>
      <c r="CXL541" s="231"/>
      <c r="CXM541" s="12"/>
      <c r="CXN541" s="27"/>
      <c r="CXO541" s="37"/>
      <c r="CXP541" s="37"/>
      <c r="CXQ541" s="14"/>
      <c r="CXR541" s="14"/>
      <c r="CXS541" s="228"/>
      <c r="CXT541" s="232"/>
      <c r="CXU541" s="232"/>
      <c r="CXV541" s="232"/>
      <c r="CXW541" s="228"/>
      <c r="CXX541" s="229"/>
      <c r="CXY541" s="229"/>
      <c r="CXZ541" s="229"/>
      <c r="CYA541" s="229"/>
      <c r="CYB541" s="229"/>
      <c r="CYC541" s="229"/>
      <c r="CYD541" s="229"/>
      <c r="CYE541" s="37"/>
      <c r="CYF541" s="228"/>
      <c r="CYG541" s="12"/>
      <c r="CYH541" s="12"/>
      <c r="CYI541" s="162"/>
      <c r="CYJ541" s="162"/>
      <c r="CYK541" s="37"/>
      <c r="CYL541" s="230"/>
      <c r="CYM541" s="37"/>
      <c r="CYN541" s="37"/>
      <c r="CYO541" s="228"/>
      <c r="CYP541" s="11"/>
      <c r="CYQ541" s="28"/>
      <c r="CYR541" s="231"/>
      <c r="CYS541" s="12"/>
      <c r="CYT541" s="27"/>
      <c r="CYU541" s="37"/>
      <c r="CYV541" s="37"/>
      <c r="CYW541" s="14"/>
      <c r="CYX541" s="14"/>
      <c r="CYY541" s="228"/>
      <c r="CYZ541" s="232"/>
      <c r="CZA541" s="232"/>
      <c r="CZB541" s="232"/>
      <c r="CZC541" s="228"/>
      <c r="CZD541" s="229"/>
      <c r="CZE541" s="229"/>
      <c r="CZF541" s="229"/>
      <c r="CZG541" s="229"/>
      <c r="CZH541" s="229"/>
      <c r="CZI541" s="229"/>
      <c r="CZJ541" s="229"/>
      <c r="CZK541" s="37"/>
      <c r="CZL541" s="228"/>
      <c r="CZM541" s="12"/>
      <c r="CZN541" s="12"/>
      <c r="CZO541" s="162"/>
      <c r="CZP541" s="162"/>
      <c r="CZQ541" s="37"/>
      <c r="CZR541" s="230"/>
      <c r="CZS541" s="37"/>
      <c r="CZT541" s="37"/>
      <c r="CZU541" s="228"/>
      <c r="CZV541" s="11"/>
      <c r="CZW541" s="28"/>
      <c r="CZX541" s="231"/>
      <c r="CZY541" s="12"/>
      <c r="CZZ541" s="27"/>
      <c r="DAA541" s="37"/>
      <c r="DAB541" s="37"/>
      <c r="DAC541" s="14"/>
      <c r="DAD541" s="14"/>
      <c r="DAE541" s="228"/>
      <c r="DAF541" s="232"/>
      <c r="DAG541" s="232"/>
      <c r="DAH541" s="232"/>
      <c r="DAI541" s="228"/>
      <c r="DAJ541" s="229"/>
      <c r="DAK541" s="229"/>
      <c r="DAL541" s="229"/>
      <c r="DAM541" s="229"/>
      <c r="DAN541" s="229"/>
      <c r="DAO541" s="229"/>
      <c r="DAP541" s="229"/>
      <c r="DAQ541" s="37"/>
      <c r="DAR541" s="228"/>
      <c r="DAS541" s="12"/>
      <c r="DAT541" s="12"/>
      <c r="DAU541" s="162"/>
      <c r="DAV541" s="162"/>
      <c r="DAW541" s="37"/>
      <c r="DAX541" s="230"/>
      <c r="DAY541" s="37"/>
      <c r="DAZ541" s="37"/>
      <c r="DBA541" s="228"/>
      <c r="DBB541" s="11"/>
      <c r="DBC541" s="28"/>
      <c r="DBD541" s="231"/>
      <c r="DBE541" s="12"/>
      <c r="DBF541" s="27"/>
      <c r="DBG541" s="37"/>
      <c r="DBH541" s="37"/>
      <c r="DBI541" s="14"/>
      <c r="DBJ541" s="14"/>
      <c r="DBK541" s="228"/>
      <c r="DBL541" s="232"/>
      <c r="DBM541" s="232"/>
      <c r="DBN541" s="232"/>
      <c r="DBO541" s="228"/>
      <c r="DBP541" s="229"/>
      <c r="DBQ541" s="229"/>
      <c r="DBR541" s="229"/>
      <c r="DBS541" s="229"/>
      <c r="DBT541" s="229"/>
      <c r="DBU541" s="229"/>
      <c r="DBV541" s="229"/>
      <c r="DBW541" s="37"/>
      <c r="DBX541" s="228"/>
      <c r="DBY541" s="12"/>
      <c r="DBZ541" s="12"/>
      <c r="DCA541" s="162"/>
      <c r="DCB541" s="162"/>
      <c r="DCC541" s="37"/>
      <c r="DCD541" s="230"/>
      <c r="DCE541" s="37"/>
      <c r="DCF541" s="37"/>
      <c r="DCG541" s="228"/>
      <c r="DCH541" s="11"/>
      <c r="DCI541" s="28"/>
      <c r="DCJ541" s="231"/>
      <c r="DCK541" s="12"/>
      <c r="DCL541" s="27"/>
      <c r="DCM541" s="37"/>
      <c r="DCN541" s="37"/>
      <c r="DCO541" s="14"/>
      <c r="DCP541" s="14"/>
      <c r="DCQ541" s="228"/>
      <c r="DCR541" s="232"/>
      <c r="DCS541" s="232"/>
      <c r="DCT541" s="232"/>
      <c r="DCU541" s="228"/>
      <c r="DCV541" s="229"/>
      <c r="DCW541" s="229"/>
      <c r="DCX541" s="229"/>
      <c r="DCY541" s="229"/>
      <c r="DCZ541" s="229"/>
      <c r="DDA541" s="229"/>
      <c r="DDB541" s="229"/>
      <c r="DDC541" s="37"/>
      <c r="DDD541" s="228"/>
      <c r="DDE541" s="12"/>
      <c r="DDF541" s="12"/>
      <c r="DDG541" s="162"/>
      <c r="DDH541" s="162"/>
      <c r="DDI541" s="37"/>
      <c r="DDJ541" s="230"/>
      <c r="DDK541" s="37"/>
      <c r="DDL541" s="37"/>
      <c r="DDM541" s="228"/>
      <c r="DDN541" s="11"/>
      <c r="DDO541" s="28"/>
      <c r="DDP541" s="231"/>
      <c r="DDQ541" s="12"/>
      <c r="DDR541" s="27"/>
      <c r="DDS541" s="37"/>
      <c r="DDT541" s="37"/>
      <c r="DDU541" s="14"/>
      <c r="DDV541" s="14"/>
      <c r="DDW541" s="228"/>
      <c r="DDX541" s="232"/>
      <c r="DDY541" s="232"/>
      <c r="DDZ541" s="232"/>
      <c r="DEA541" s="228"/>
      <c r="DEB541" s="229"/>
      <c r="DEC541" s="229"/>
      <c r="DED541" s="229"/>
      <c r="DEE541" s="229"/>
      <c r="DEF541" s="229"/>
      <c r="DEG541" s="229"/>
      <c r="DEH541" s="229"/>
      <c r="DEI541" s="37"/>
      <c r="DEJ541" s="228"/>
      <c r="DEK541" s="12"/>
      <c r="DEL541" s="12"/>
      <c r="DEM541" s="162"/>
      <c r="DEN541" s="162"/>
      <c r="DEO541" s="37"/>
      <c r="DEP541" s="230"/>
      <c r="DEQ541" s="37"/>
      <c r="DER541" s="37"/>
      <c r="DES541" s="228"/>
      <c r="DET541" s="11"/>
      <c r="DEU541" s="28"/>
      <c r="DEV541" s="231"/>
      <c r="DEW541" s="12"/>
      <c r="DEX541" s="27"/>
      <c r="DEY541" s="37"/>
      <c r="DEZ541" s="37"/>
      <c r="DFA541" s="14"/>
      <c r="DFB541" s="14"/>
      <c r="DFC541" s="228"/>
      <c r="DFD541" s="232"/>
      <c r="DFE541" s="232"/>
      <c r="DFF541" s="232"/>
      <c r="DFG541" s="228"/>
      <c r="DFH541" s="229"/>
      <c r="DFI541" s="229"/>
      <c r="DFJ541" s="229"/>
      <c r="DFK541" s="229"/>
      <c r="DFL541" s="229"/>
      <c r="DFM541" s="229"/>
      <c r="DFN541" s="229"/>
      <c r="DFO541" s="37"/>
      <c r="DFP541" s="228"/>
      <c r="DFQ541" s="12"/>
      <c r="DFR541" s="12"/>
      <c r="DFS541" s="162"/>
      <c r="DFT541" s="162"/>
      <c r="DFU541" s="37"/>
      <c r="DFV541" s="230"/>
      <c r="DFW541" s="37"/>
      <c r="DFX541" s="37"/>
      <c r="DFY541" s="228"/>
      <c r="DFZ541" s="11"/>
      <c r="DGA541" s="28"/>
      <c r="DGB541" s="231"/>
      <c r="DGC541" s="12"/>
      <c r="DGD541" s="27"/>
      <c r="DGE541" s="37"/>
      <c r="DGF541" s="37"/>
      <c r="DGG541" s="14"/>
      <c r="DGH541" s="14"/>
      <c r="DGI541" s="228"/>
      <c r="DGJ541" s="232"/>
      <c r="DGK541" s="232"/>
      <c r="DGL541" s="232"/>
      <c r="DGM541" s="228"/>
      <c r="DGN541" s="229"/>
      <c r="DGO541" s="229"/>
      <c r="DGP541" s="229"/>
      <c r="DGQ541" s="229"/>
      <c r="DGR541" s="229"/>
      <c r="DGS541" s="229"/>
      <c r="DGT541" s="229"/>
      <c r="DGU541" s="37"/>
      <c r="DGV541" s="228"/>
      <c r="DGW541" s="12"/>
      <c r="DGX541" s="12"/>
      <c r="DGY541" s="162"/>
      <c r="DGZ541" s="162"/>
      <c r="DHA541" s="37"/>
      <c r="DHB541" s="230"/>
      <c r="DHC541" s="37"/>
      <c r="DHD541" s="37"/>
      <c r="DHE541" s="228"/>
      <c r="DHF541" s="11"/>
      <c r="DHG541" s="28"/>
      <c r="DHH541" s="231"/>
      <c r="DHI541" s="12"/>
      <c r="DHJ541" s="27"/>
      <c r="DHK541" s="37"/>
      <c r="DHL541" s="37"/>
      <c r="DHM541" s="14"/>
      <c r="DHN541" s="14"/>
      <c r="DHO541" s="228"/>
      <c r="DHP541" s="232"/>
      <c r="DHQ541" s="232"/>
      <c r="DHR541" s="232"/>
      <c r="DHS541" s="228"/>
      <c r="DHT541" s="229"/>
      <c r="DHU541" s="229"/>
      <c r="DHV541" s="229"/>
      <c r="DHW541" s="229"/>
      <c r="DHX541" s="229"/>
      <c r="DHY541" s="229"/>
      <c r="DHZ541" s="229"/>
      <c r="DIA541" s="37"/>
      <c r="DIB541" s="228"/>
      <c r="DIC541" s="12"/>
      <c r="DID541" s="12"/>
      <c r="DIE541" s="162"/>
      <c r="DIF541" s="162"/>
      <c r="DIG541" s="37"/>
      <c r="DIH541" s="230"/>
      <c r="DII541" s="37"/>
      <c r="DIJ541" s="37"/>
      <c r="DIK541" s="228"/>
      <c r="DIL541" s="11"/>
      <c r="DIM541" s="28"/>
      <c r="DIN541" s="231"/>
      <c r="DIO541" s="12"/>
      <c r="DIP541" s="27"/>
      <c r="DIQ541" s="37"/>
      <c r="DIR541" s="37"/>
      <c r="DIS541" s="14"/>
      <c r="DIT541" s="14"/>
      <c r="DIU541" s="228"/>
      <c r="DIV541" s="232"/>
      <c r="DIW541" s="232"/>
      <c r="DIX541" s="232"/>
      <c r="DIY541" s="228"/>
      <c r="DIZ541" s="229"/>
      <c r="DJA541" s="229"/>
      <c r="DJB541" s="229"/>
      <c r="DJC541" s="229"/>
      <c r="DJD541" s="229"/>
      <c r="DJE541" s="229"/>
      <c r="DJF541" s="229"/>
      <c r="DJG541" s="37"/>
      <c r="DJH541" s="228"/>
      <c r="DJI541" s="12"/>
      <c r="DJJ541" s="12"/>
      <c r="DJK541" s="162"/>
      <c r="DJL541" s="162"/>
      <c r="DJM541" s="37"/>
      <c r="DJN541" s="230"/>
      <c r="DJO541" s="37"/>
      <c r="DJP541" s="37"/>
      <c r="DJQ541" s="228"/>
      <c r="DJR541" s="11"/>
      <c r="DJS541" s="28"/>
      <c r="DJT541" s="231"/>
      <c r="DJU541" s="12"/>
      <c r="DJV541" s="27"/>
      <c r="DJW541" s="37"/>
      <c r="DJX541" s="37"/>
      <c r="DJY541" s="14"/>
      <c r="DJZ541" s="14"/>
      <c r="DKA541" s="228"/>
      <c r="DKB541" s="232"/>
      <c r="DKC541" s="232"/>
      <c r="DKD541" s="232"/>
      <c r="DKE541" s="228"/>
      <c r="DKF541" s="229"/>
      <c r="DKG541" s="229"/>
      <c r="DKH541" s="229"/>
      <c r="DKI541" s="229"/>
      <c r="DKJ541" s="229"/>
      <c r="DKK541" s="229"/>
      <c r="DKL541" s="229"/>
      <c r="DKM541" s="37"/>
      <c r="DKN541" s="228"/>
      <c r="DKO541" s="12"/>
      <c r="DKP541" s="12"/>
      <c r="DKQ541" s="162"/>
      <c r="DKR541" s="162"/>
      <c r="DKS541" s="37"/>
      <c r="DKT541" s="230"/>
      <c r="DKU541" s="37"/>
      <c r="DKV541" s="37"/>
      <c r="DKW541" s="228"/>
      <c r="DKX541" s="11"/>
      <c r="DKY541" s="28"/>
      <c r="DKZ541" s="231"/>
      <c r="DLA541" s="12"/>
      <c r="DLB541" s="27"/>
      <c r="DLC541" s="37"/>
      <c r="DLD541" s="37"/>
      <c r="DLE541" s="14"/>
      <c r="DLF541" s="14"/>
      <c r="DLG541" s="228"/>
      <c r="DLH541" s="232"/>
      <c r="DLI541" s="232"/>
      <c r="DLJ541" s="232"/>
      <c r="DLK541" s="228"/>
      <c r="DLL541" s="229"/>
      <c r="DLM541" s="229"/>
      <c r="DLN541" s="229"/>
      <c r="DLO541" s="229"/>
      <c r="DLP541" s="229"/>
      <c r="DLQ541" s="229"/>
      <c r="DLR541" s="229"/>
      <c r="DLS541" s="37"/>
      <c r="DLT541" s="228"/>
      <c r="DLU541" s="12"/>
      <c r="DLV541" s="12"/>
      <c r="DLW541" s="162"/>
      <c r="DLX541" s="162"/>
      <c r="DLY541" s="37"/>
      <c r="DLZ541" s="230"/>
      <c r="DMA541" s="37"/>
      <c r="DMB541" s="37"/>
      <c r="DMC541" s="228"/>
      <c r="DMD541" s="11"/>
      <c r="DME541" s="28"/>
      <c r="DMF541" s="231"/>
      <c r="DMG541" s="12"/>
      <c r="DMH541" s="27"/>
      <c r="DMI541" s="37"/>
      <c r="DMJ541" s="37"/>
      <c r="DMK541" s="14"/>
      <c r="DML541" s="14"/>
      <c r="DMM541" s="228"/>
      <c r="DMN541" s="232"/>
      <c r="DMO541" s="232"/>
      <c r="DMP541" s="232"/>
      <c r="DMQ541" s="228"/>
      <c r="DMR541" s="229"/>
      <c r="DMS541" s="229"/>
      <c r="DMT541" s="229"/>
      <c r="DMU541" s="229"/>
      <c r="DMV541" s="229"/>
      <c r="DMW541" s="229"/>
      <c r="DMX541" s="229"/>
      <c r="DMY541" s="37"/>
      <c r="DMZ541" s="228"/>
      <c r="DNA541" s="12"/>
      <c r="DNB541" s="12"/>
      <c r="DNC541" s="162"/>
      <c r="DND541" s="162"/>
      <c r="DNE541" s="37"/>
      <c r="DNF541" s="230"/>
      <c r="DNG541" s="37"/>
      <c r="DNH541" s="37"/>
      <c r="DNI541" s="228"/>
      <c r="DNJ541" s="11"/>
      <c r="DNK541" s="28"/>
      <c r="DNL541" s="231"/>
      <c r="DNM541" s="12"/>
      <c r="DNN541" s="27"/>
      <c r="DNO541" s="37"/>
      <c r="DNP541" s="37"/>
      <c r="DNQ541" s="14"/>
      <c r="DNR541" s="14"/>
      <c r="DNS541" s="228"/>
      <c r="DNT541" s="232"/>
      <c r="DNU541" s="232"/>
      <c r="DNV541" s="232"/>
      <c r="DNW541" s="228"/>
      <c r="DNX541" s="229"/>
      <c r="DNY541" s="229"/>
      <c r="DNZ541" s="229"/>
      <c r="DOA541" s="229"/>
      <c r="DOB541" s="229"/>
      <c r="DOC541" s="229"/>
      <c r="DOD541" s="229"/>
      <c r="DOE541" s="37"/>
      <c r="DOF541" s="228"/>
      <c r="DOG541" s="12"/>
      <c r="DOH541" s="12"/>
      <c r="DOI541" s="162"/>
      <c r="DOJ541" s="162"/>
      <c r="DOK541" s="37"/>
      <c r="DOL541" s="230"/>
      <c r="DOM541" s="37"/>
      <c r="DON541" s="37"/>
      <c r="DOO541" s="228"/>
      <c r="DOP541" s="11"/>
      <c r="DOQ541" s="28"/>
      <c r="DOR541" s="231"/>
      <c r="DOS541" s="12"/>
      <c r="DOT541" s="27"/>
      <c r="DOU541" s="37"/>
      <c r="DOV541" s="37"/>
      <c r="DOW541" s="14"/>
      <c r="DOX541" s="14"/>
      <c r="DOY541" s="228"/>
      <c r="DOZ541" s="232"/>
      <c r="DPA541" s="232"/>
      <c r="DPB541" s="232"/>
      <c r="DPC541" s="228"/>
      <c r="DPD541" s="229"/>
      <c r="DPE541" s="229"/>
      <c r="DPF541" s="229"/>
      <c r="DPG541" s="229"/>
      <c r="DPH541" s="229"/>
      <c r="DPI541" s="229"/>
      <c r="DPJ541" s="229"/>
      <c r="DPK541" s="37"/>
      <c r="DPL541" s="228"/>
      <c r="DPM541" s="12"/>
      <c r="DPN541" s="12"/>
      <c r="DPO541" s="162"/>
      <c r="DPP541" s="162"/>
      <c r="DPQ541" s="37"/>
      <c r="DPR541" s="230"/>
      <c r="DPS541" s="37"/>
      <c r="DPT541" s="37"/>
      <c r="DPU541" s="228"/>
      <c r="DPV541" s="11"/>
      <c r="DPW541" s="28"/>
      <c r="DPX541" s="231"/>
      <c r="DPY541" s="12"/>
      <c r="DPZ541" s="27"/>
      <c r="DQA541" s="37"/>
      <c r="DQB541" s="37"/>
      <c r="DQC541" s="14"/>
      <c r="DQD541" s="14"/>
      <c r="DQE541" s="228"/>
      <c r="DQF541" s="232"/>
      <c r="DQG541" s="232"/>
      <c r="DQH541" s="232"/>
      <c r="DQI541" s="228"/>
      <c r="DQJ541" s="229"/>
      <c r="DQK541" s="229"/>
      <c r="DQL541" s="229"/>
      <c r="DQM541" s="229"/>
      <c r="DQN541" s="229"/>
      <c r="DQO541" s="229"/>
      <c r="DQP541" s="229"/>
      <c r="DQQ541" s="37"/>
      <c r="DQR541" s="228"/>
      <c r="DQS541" s="12"/>
      <c r="DQT541" s="12"/>
      <c r="DQU541" s="162"/>
      <c r="DQV541" s="162"/>
      <c r="DQW541" s="37"/>
      <c r="DQX541" s="230"/>
      <c r="DQY541" s="37"/>
      <c r="DQZ541" s="37"/>
      <c r="DRA541" s="228"/>
      <c r="DRB541" s="11"/>
      <c r="DRC541" s="28"/>
      <c r="DRD541" s="231"/>
      <c r="DRE541" s="12"/>
      <c r="DRF541" s="27"/>
      <c r="DRG541" s="37"/>
      <c r="DRH541" s="37"/>
      <c r="DRI541" s="14"/>
      <c r="DRJ541" s="14"/>
      <c r="DRK541" s="228"/>
      <c r="DRL541" s="232"/>
      <c r="DRM541" s="232"/>
      <c r="DRN541" s="232"/>
      <c r="DRO541" s="228"/>
      <c r="DRP541" s="229"/>
      <c r="DRQ541" s="229"/>
      <c r="DRR541" s="229"/>
      <c r="DRS541" s="229"/>
      <c r="DRT541" s="229"/>
      <c r="DRU541" s="229"/>
      <c r="DRV541" s="229"/>
      <c r="DRW541" s="37"/>
      <c r="DRX541" s="228"/>
      <c r="DRY541" s="12"/>
      <c r="DRZ541" s="12"/>
      <c r="DSA541" s="162"/>
      <c r="DSB541" s="162"/>
      <c r="DSC541" s="37"/>
      <c r="DSD541" s="230"/>
      <c r="DSE541" s="37"/>
      <c r="DSF541" s="37"/>
      <c r="DSG541" s="228"/>
      <c r="DSH541" s="11"/>
      <c r="DSI541" s="28"/>
      <c r="DSJ541" s="231"/>
      <c r="DSK541" s="12"/>
      <c r="DSL541" s="27"/>
      <c r="DSM541" s="37"/>
      <c r="DSN541" s="37"/>
      <c r="DSO541" s="14"/>
      <c r="DSP541" s="14"/>
      <c r="DSQ541" s="228"/>
      <c r="DSR541" s="232"/>
      <c r="DSS541" s="232"/>
      <c r="DST541" s="232"/>
      <c r="DSU541" s="228"/>
      <c r="DSV541" s="229"/>
      <c r="DSW541" s="229"/>
      <c r="DSX541" s="229"/>
      <c r="DSY541" s="229"/>
      <c r="DSZ541" s="229"/>
      <c r="DTA541" s="229"/>
      <c r="DTB541" s="229"/>
      <c r="DTC541" s="37"/>
      <c r="DTD541" s="228"/>
      <c r="DTE541" s="12"/>
      <c r="DTF541" s="12"/>
      <c r="DTG541" s="162"/>
      <c r="DTH541" s="162"/>
      <c r="DTI541" s="37"/>
      <c r="DTJ541" s="230"/>
      <c r="DTK541" s="37"/>
      <c r="DTL541" s="37"/>
      <c r="DTM541" s="228"/>
      <c r="DTN541" s="11"/>
      <c r="DTO541" s="28"/>
      <c r="DTP541" s="231"/>
      <c r="DTQ541" s="12"/>
      <c r="DTR541" s="27"/>
      <c r="DTS541" s="37"/>
      <c r="DTT541" s="37"/>
      <c r="DTU541" s="14"/>
      <c r="DTV541" s="14"/>
      <c r="DTW541" s="228"/>
      <c r="DTX541" s="232"/>
      <c r="DTY541" s="232"/>
      <c r="DTZ541" s="232"/>
      <c r="DUA541" s="228"/>
      <c r="DUB541" s="229"/>
      <c r="DUC541" s="229"/>
      <c r="DUD541" s="229"/>
      <c r="DUE541" s="229"/>
      <c r="DUF541" s="229"/>
      <c r="DUG541" s="229"/>
      <c r="DUH541" s="229"/>
      <c r="DUI541" s="37"/>
      <c r="DUJ541" s="228"/>
      <c r="DUK541" s="12"/>
      <c r="DUL541" s="12"/>
      <c r="DUM541" s="162"/>
      <c r="DUN541" s="162"/>
      <c r="DUO541" s="37"/>
      <c r="DUP541" s="230"/>
      <c r="DUQ541" s="37"/>
      <c r="DUR541" s="37"/>
      <c r="DUS541" s="228"/>
      <c r="DUT541" s="11"/>
      <c r="DUU541" s="28"/>
      <c r="DUV541" s="231"/>
      <c r="DUW541" s="12"/>
      <c r="DUX541" s="27"/>
      <c r="DUY541" s="37"/>
      <c r="DUZ541" s="37"/>
      <c r="DVA541" s="14"/>
      <c r="DVB541" s="14"/>
      <c r="DVC541" s="228"/>
      <c r="DVD541" s="232"/>
      <c r="DVE541" s="232"/>
      <c r="DVF541" s="232"/>
      <c r="DVG541" s="228"/>
      <c r="DVH541" s="229"/>
      <c r="DVI541" s="229"/>
      <c r="DVJ541" s="229"/>
      <c r="DVK541" s="229"/>
      <c r="DVL541" s="229"/>
      <c r="DVM541" s="229"/>
      <c r="DVN541" s="229"/>
      <c r="DVO541" s="37"/>
      <c r="DVP541" s="228"/>
      <c r="DVQ541" s="12"/>
      <c r="DVR541" s="12"/>
      <c r="DVS541" s="162"/>
      <c r="DVT541" s="162"/>
      <c r="DVU541" s="37"/>
      <c r="DVV541" s="230"/>
      <c r="DVW541" s="37"/>
      <c r="DVX541" s="37"/>
      <c r="DVY541" s="228"/>
      <c r="DVZ541" s="11"/>
      <c r="DWA541" s="28"/>
      <c r="DWB541" s="231"/>
      <c r="DWC541" s="12"/>
      <c r="DWD541" s="27"/>
      <c r="DWE541" s="37"/>
      <c r="DWF541" s="37"/>
      <c r="DWG541" s="14"/>
      <c r="DWH541" s="14"/>
      <c r="DWI541" s="228"/>
      <c r="DWJ541" s="232"/>
      <c r="DWK541" s="232"/>
      <c r="DWL541" s="232"/>
      <c r="DWM541" s="228"/>
      <c r="DWN541" s="229"/>
      <c r="DWO541" s="229"/>
      <c r="DWP541" s="229"/>
      <c r="DWQ541" s="229"/>
      <c r="DWR541" s="229"/>
      <c r="DWS541" s="229"/>
      <c r="DWT541" s="229"/>
      <c r="DWU541" s="37"/>
      <c r="DWV541" s="228"/>
      <c r="DWW541" s="12"/>
      <c r="DWX541" s="12"/>
      <c r="DWY541" s="162"/>
      <c r="DWZ541" s="162"/>
      <c r="DXA541" s="37"/>
      <c r="DXB541" s="230"/>
      <c r="DXC541" s="37"/>
      <c r="DXD541" s="37"/>
      <c r="DXE541" s="228"/>
      <c r="DXF541" s="11"/>
      <c r="DXG541" s="28"/>
      <c r="DXH541" s="231"/>
      <c r="DXI541" s="12"/>
      <c r="DXJ541" s="27"/>
      <c r="DXK541" s="37"/>
      <c r="DXL541" s="37"/>
      <c r="DXM541" s="14"/>
      <c r="DXN541" s="14"/>
      <c r="DXO541" s="228"/>
      <c r="DXP541" s="232"/>
      <c r="DXQ541" s="232"/>
      <c r="DXR541" s="232"/>
      <c r="DXS541" s="228"/>
      <c r="DXT541" s="229"/>
      <c r="DXU541" s="229"/>
      <c r="DXV541" s="229"/>
      <c r="DXW541" s="229"/>
      <c r="DXX541" s="229"/>
      <c r="DXY541" s="229"/>
      <c r="DXZ541" s="229"/>
      <c r="DYA541" s="37"/>
      <c r="DYB541" s="228"/>
      <c r="DYC541" s="12"/>
      <c r="DYD541" s="12"/>
      <c r="DYE541" s="162"/>
      <c r="DYF541" s="162"/>
      <c r="DYG541" s="37"/>
      <c r="DYH541" s="230"/>
      <c r="DYI541" s="37"/>
      <c r="DYJ541" s="37"/>
      <c r="DYK541" s="228"/>
      <c r="DYL541" s="11"/>
      <c r="DYM541" s="28"/>
      <c r="DYN541" s="231"/>
      <c r="DYO541" s="12"/>
      <c r="DYP541" s="27"/>
      <c r="DYQ541" s="37"/>
      <c r="DYR541" s="37"/>
      <c r="DYS541" s="14"/>
      <c r="DYT541" s="14"/>
      <c r="DYU541" s="228"/>
      <c r="DYV541" s="232"/>
      <c r="DYW541" s="232"/>
      <c r="DYX541" s="232"/>
      <c r="DYY541" s="228"/>
      <c r="DYZ541" s="229"/>
      <c r="DZA541" s="229"/>
      <c r="DZB541" s="229"/>
      <c r="DZC541" s="229"/>
      <c r="DZD541" s="229"/>
      <c r="DZE541" s="229"/>
      <c r="DZF541" s="229"/>
      <c r="DZG541" s="37"/>
      <c r="DZH541" s="228"/>
      <c r="DZI541" s="12"/>
      <c r="DZJ541" s="12"/>
      <c r="DZK541" s="162"/>
      <c r="DZL541" s="162"/>
      <c r="DZM541" s="37"/>
      <c r="DZN541" s="230"/>
      <c r="DZO541" s="37"/>
      <c r="DZP541" s="37"/>
      <c r="DZQ541" s="228"/>
      <c r="DZR541" s="11"/>
      <c r="DZS541" s="28"/>
      <c r="DZT541" s="231"/>
      <c r="DZU541" s="12"/>
      <c r="DZV541" s="27"/>
      <c r="DZW541" s="37"/>
      <c r="DZX541" s="37"/>
      <c r="DZY541" s="14"/>
      <c r="DZZ541" s="14"/>
      <c r="EAA541" s="228"/>
      <c r="EAB541" s="232"/>
      <c r="EAC541" s="232"/>
      <c r="EAD541" s="232"/>
      <c r="EAE541" s="228"/>
      <c r="EAF541" s="229"/>
      <c r="EAG541" s="229"/>
      <c r="EAH541" s="229"/>
      <c r="EAI541" s="229"/>
      <c r="EAJ541" s="229"/>
      <c r="EAK541" s="229"/>
      <c r="EAL541" s="229"/>
      <c r="EAM541" s="37"/>
      <c r="EAN541" s="228"/>
      <c r="EAO541" s="12"/>
      <c r="EAP541" s="12"/>
      <c r="EAQ541" s="162"/>
      <c r="EAR541" s="162"/>
      <c r="EAS541" s="37"/>
      <c r="EAT541" s="230"/>
      <c r="EAU541" s="37"/>
      <c r="EAV541" s="37"/>
      <c r="EAW541" s="228"/>
      <c r="EAX541" s="11"/>
      <c r="EAY541" s="28"/>
      <c r="EAZ541" s="231"/>
      <c r="EBA541" s="12"/>
      <c r="EBB541" s="27"/>
      <c r="EBC541" s="37"/>
      <c r="EBD541" s="37"/>
      <c r="EBE541" s="14"/>
      <c r="EBF541" s="14"/>
      <c r="EBG541" s="228"/>
      <c r="EBH541" s="232"/>
      <c r="EBI541" s="232"/>
      <c r="EBJ541" s="232"/>
      <c r="EBK541" s="228"/>
      <c r="EBL541" s="229"/>
      <c r="EBM541" s="229"/>
      <c r="EBN541" s="229"/>
      <c r="EBO541" s="229"/>
      <c r="EBP541" s="229"/>
      <c r="EBQ541" s="229"/>
      <c r="EBR541" s="229"/>
      <c r="EBS541" s="37"/>
      <c r="EBT541" s="228"/>
      <c r="EBU541" s="12"/>
      <c r="EBV541" s="12"/>
      <c r="EBW541" s="162"/>
      <c r="EBX541" s="162"/>
      <c r="EBY541" s="37"/>
      <c r="EBZ541" s="230"/>
      <c r="ECA541" s="37"/>
      <c r="ECB541" s="37"/>
      <c r="ECC541" s="228"/>
      <c r="ECD541" s="11"/>
      <c r="ECE541" s="28"/>
      <c r="ECF541" s="231"/>
      <c r="ECG541" s="12"/>
      <c r="ECH541" s="27"/>
      <c r="ECI541" s="37"/>
      <c r="ECJ541" s="37"/>
      <c r="ECK541" s="14"/>
      <c r="ECL541" s="14"/>
      <c r="ECM541" s="228"/>
      <c r="ECN541" s="232"/>
      <c r="ECO541" s="232"/>
      <c r="ECP541" s="232"/>
      <c r="ECQ541" s="228"/>
      <c r="ECR541" s="229"/>
      <c r="ECS541" s="229"/>
      <c r="ECT541" s="229"/>
      <c r="ECU541" s="229"/>
      <c r="ECV541" s="229"/>
      <c r="ECW541" s="229"/>
      <c r="ECX541" s="229"/>
      <c r="ECY541" s="37"/>
      <c r="ECZ541" s="228"/>
      <c r="EDA541" s="12"/>
      <c r="EDB541" s="12"/>
      <c r="EDC541" s="162"/>
      <c r="EDD541" s="162"/>
      <c r="EDE541" s="37"/>
      <c r="EDF541" s="230"/>
      <c r="EDG541" s="37"/>
      <c r="EDH541" s="37"/>
      <c r="EDI541" s="228"/>
      <c r="EDJ541" s="11"/>
      <c r="EDK541" s="28"/>
      <c r="EDL541" s="231"/>
      <c r="EDM541" s="12"/>
      <c r="EDN541" s="27"/>
      <c r="EDO541" s="37"/>
      <c r="EDP541" s="37"/>
      <c r="EDQ541" s="14"/>
      <c r="EDR541" s="14"/>
      <c r="EDS541" s="228"/>
      <c r="EDT541" s="232"/>
      <c r="EDU541" s="232"/>
      <c r="EDV541" s="232"/>
      <c r="EDW541" s="228"/>
      <c r="EDX541" s="229"/>
      <c r="EDY541" s="229"/>
      <c r="EDZ541" s="229"/>
      <c r="EEA541" s="229"/>
      <c r="EEB541" s="229"/>
      <c r="EEC541" s="229"/>
      <c r="EED541" s="229"/>
      <c r="EEE541" s="37"/>
      <c r="EEF541" s="228"/>
      <c r="EEG541" s="12"/>
      <c r="EEH541" s="12"/>
      <c r="EEI541" s="162"/>
      <c r="EEJ541" s="162"/>
      <c r="EEK541" s="37"/>
      <c r="EEL541" s="230"/>
      <c r="EEM541" s="37"/>
      <c r="EEN541" s="37"/>
      <c r="EEO541" s="228"/>
      <c r="EEP541" s="11"/>
      <c r="EEQ541" s="28"/>
      <c r="EER541" s="231"/>
      <c r="EES541" s="12"/>
      <c r="EET541" s="27"/>
      <c r="EEU541" s="37"/>
      <c r="EEV541" s="37"/>
      <c r="EEW541" s="14"/>
      <c r="EEX541" s="14"/>
      <c r="EEY541" s="228"/>
      <c r="EEZ541" s="232"/>
      <c r="EFA541" s="232"/>
      <c r="EFB541" s="232"/>
      <c r="EFC541" s="228"/>
      <c r="EFD541" s="229"/>
      <c r="EFE541" s="229"/>
      <c r="EFF541" s="229"/>
      <c r="EFG541" s="229"/>
      <c r="EFH541" s="229"/>
      <c r="EFI541" s="229"/>
      <c r="EFJ541" s="229"/>
      <c r="EFK541" s="37"/>
      <c r="EFL541" s="228"/>
      <c r="EFM541" s="12"/>
      <c r="EFN541" s="12"/>
      <c r="EFO541" s="162"/>
      <c r="EFP541" s="162"/>
      <c r="EFQ541" s="37"/>
      <c r="EFR541" s="230"/>
      <c r="EFS541" s="37"/>
      <c r="EFT541" s="37"/>
      <c r="EFU541" s="228"/>
      <c r="EFV541" s="11"/>
      <c r="EFW541" s="28"/>
      <c r="EFX541" s="231"/>
      <c r="EFY541" s="12"/>
      <c r="EFZ541" s="27"/>
      <c r="EGA541" s="37"/>
      <c r="EGB541" s="37"/>
      <c r="EGC541" s="14"/>
      <c r="EGD541" s="14"/>
      <c r="EGE541" s="228"/>
      <c r="EGF541" s="232"/>
      <c r="EGG541" s="232"/>
      <c r="EGH541" s="232"/>
      <c r="EGI541" s="228"/>
      <c r="EGJ541" s="229"/>
      <c r="EGK541" s="229"/>
      <c r="EGL541" s="229"/>
      <c r="EGM541" s="229"/>
      <c r="EGN541" s="229"/>
      <c r="EGO541" s="229"/>
      <c r="EGP541" s="229"/>
      <c r="EGQ541" s="37"/>
      <c r="EGR541" s="228"/>
      <c r="EGS541" s="12"/>
      <c r="EGT541" s="12"/>
      <c r="EGU541" s="162"/>
      <c r="EGV541" s="162"/>
      <c r="EGW541" s="37"/>
      <c r="EGX541" s="230"/>
      <c r="EGY541" s="37"/>
      <c r="EGZ541" s="37"/>
      <c r="EHA541" s="228"/>
      <c r="EHB541" s="11"/>
      <c r="EHC541" s="28"/>
      <c r="EHD541" s="231"/>
      <c r="EHE541" s="12"/>
      <c r="EHF541" s="27"/>
      <c r="EHG541" s="37"/>
      <c r="EHH541" s="37"/>
      <c r="EHI541" s="14"/>
      <c r="EHJ541" s="14"/>
      <c r="EHK541" s="228"/>
      <c r="EHL541" s="232"/>
      <c r="EHM541" s="232"/>
      <c r="EHN541" s="232"/>
      <c r="EHO541" s="228"/>
      <c r="EHP541" s="229"/>
      <c r="EHQ541" s="229"/>
      <c r="EHR541" s="229"/>
      <c r="EHS541" s="229"/>
      <c r="EHT541" s="229"/>
      <c r="EHU541" s="229"/>
      <c r="EHV541" s="229"/>
      <c r="EHW541" s="37"/>
      <c r="EHX541" s="228"/>
      <c r="EHY541" s="12"/>
      <c r="EHZ541" s="12"/>
      <c r="EIA541" s="162"/>
      <c r="EIB541" s="162"/>
      <c r="EIC541" s="37"/>
      <c r="EID541" s="230"/>
      <c r="EIE541" s="37"/>
      <c r="EIF541" s="37"/>
      <c r="EIG541" s="228"/>
      <c r="EIH541" s="11"/>
      <c r="EII541" s="28"/>
      <c r="EIJ541" s="231"/>
      <c r="EIK541" s="12"/>
      <c r="EIL541" s="27"/>
      <c r="EIM541" s="37"/>
      <c r="EIN541" s="37"/>
      <c r="EIO541" s="14"/>
      <c r="EIP541" s="14"/>
      <c r="EIQ541" s="228"/>
      <c r="EIR541" s="232"/>
      <c r="EIS541" s="232"/>
      <c r="EIT541" s="232"/>
      <c r="EIU541" s="228"/>
      <c r="EIV541" s="229"/>
      <c r="EIW541" s="229"/>
      <c r="EIX541" s="229"/>
      <c r="EIY541" s="229"/>
      <c r="EIZ541" s="229"/>
      <c r="EJA541" s="229"/>
      <c r="EJB541" s="229"/>
      <c r="EJC541" s="37"/>
      <c r="EJD541" s="228"/>
      <c r="EJE541" s="12"/>
      <c r="EJF541" s="12"/>
      <c r="EJG541" s="162"/>
      <c r="EJH541" s="162"/>
      <c r="EJI541" s="37"/>
      <c r="EJJ541" s="230"/>
      <c r="EJK541" s="37"/>
      <c r="EJL541" s="37"/>
      <c r="EJM541" s="228"/>
      <c r="EJN541" s="11"/>
      <c r="EJO541" s="28"/>
      <c r="EJP541" s="231"/>
      <c r="EJQ541" s="12"/>
      <c r="EJR541" s="27"/>
      <c r="EJS541" s="37"/>
      <c r="EJT541" s="37"/>
      <c r="EJU541" s="14"/>
      <c r="EJV541" s="14"/>
      <c r="EJW541" s="228"/>
      <c r="EJX541" s="232"/>
      <c r="EJY541" s="232"/>
      <c r="EJZ541" s="232"/>
      <c r="EKA541" s="228"/>
      <c r="EKB541" s="229"/>
      <c r="EKC541" s="229"/>
      <c r="EKD541" s="229"/>
      <c r="EKE541" s="229"/>
      <c r="EKF541" s="229"/>
      <c r="EKG541" s="229"/>
      <c r="EKH541" s="229"/>
      <c r="EKI541" s="37"/>
      <c r="EKJ541" s="228"/>
      <c r="EKK541" s="12"/>
      <c r="EKL541" s="12"/>
      <c r="EKM541" s="162"/>
      <c r="EKN541" s="162"/>
      <c r="EKO541" s="37"/>
      <c r="EKP541" s="230"/>
      <c r="EKQ541" s="37"/>
      <c r="EKR541" s="37"/>
      <c r="EKS541" s="228"/>
      <c r="EKT541" s="11"/>
      <c r="EKU541" s="28"/>
      <c r="EKV541" s="231"/>
      <c r="EKW541" s="12"/>
      <c r="EKX541" s="27"/>
      <c r="EKY541" s="37"/>
      <c r="EKZ541" s="37"/>
      <c r="ELA541" s="14"/>
      <c r="ELB541" s="14"/>
      <c r="ELC541" s="228"/>
      <c r="ELD541" s="232"/>
      <c r="ELE541" s="232"/>
      <c r="ELF541" s="232"/>
      <c r="ELG541" s="228"/>
      <c r="ELH541" s="229"/>
      <c r="ELI541" s="229"/>
      <c r="ELJ541" s="229"/>
      <c r="ELK541" s="229"/>
      <c r="ELL541" s="229"/>
      <c r="ELM541" s="229"/>
      <c r="ELN541" s="229"/>
      <c r="ELO541" s="37"/>
      <c r="ELP541" s="228"/>
      <c r="ELQ541" s="12"/>
      <c r="ELR541" s="12"/>
      <c r="ELS541" s="162"/>
      <c r="ELT541" s="162"/>
      <c r="ELU541" s="37"/>
      <c r="ELV541" s="230"/>
      <c r="ELW541" s="37"/>
      <c r="ELX541" s="37"/>
      <c r="ELY541" s="228"/>
      <c r="ELZ541" s="11"/>
      <c r="EMA541" s="28"/>
      <c r="EMB541" s="231"/>
      <c r="EMC541" s="12"/>
      <c r="EMD541" s="27"/>
      <c r="EME541" s="37"/>
      <c r="EMF541" s="37"/>
      <c r="EMG541" s="14"/>
      <c r="EMH541" s="14"/>
      <c r="EMI541" s="228"/>
      <c r="EMJ541" s="232"/>
      <c r="EMK541" s="232"/>
      <c r="EML541" s="232"/>
      <c r="EMM541" s="228"/>
      <c r="EMN541" s="229"/>
      <c r="EMO541" s="229"/>
      <c r="EMP541" s="229"/>
      <c r="EMQ541" s="229"/>
      <c r="EMR541" s="229"/>
      <c r="EMS541" s="229"/>
      <c r="EMT541" s="229"/>
      <c r="EMU541" s="37"/>
      <c r="EMV541" s="228"/>
      <c r="EMW541" s="12"/>
      <c r="EMX541" s="12"/>
      <c r="EMY541" s="162"/>
      <c r="EMZ541" s="162"/>
      <c r="ENA541" s="37"/>
      <c r="ENB541" s="230"/>
      <c r="ENC541" s="37"/>
      <c r="END541" s="37"/>
      <c r="ENE541" s="228"/>
      <c r="ENF541" s="11"/>
      <c r="ENG541" s="28"/>
      <c r="ENH541" s="231"/>
      <c r="ENI541" s="12"/>
      <c r="ENJ541" s="27"/>
      <c r="ENK541" s="37"/>
      <c r="ENL541" s="37"/>
      <c r="ENM541" s="14"/>
      <c r="ENN541" s="14"/>
      <c r="ENO541" s="228"/>
      <c r="ENP541" s="232"/>
      <c r="ENQ541" s="232"/>
      <c r="ENR541" s="232"/>
      <c r="ENS541" s="228"/>
      <c r="ENT541" s="229"/>
      <c r="ENU541" s="229"/>
      <c r="ENV541" s="229"/>
      <c r="ENW541" s="229"/>
      <c r="ENX541" s="229"/>
      <c r="ENY541" s="229"/>
      <c r="ENZ541" s="229"/>
      <c r="EOA541" s="37"/>
      <c r="EOB541" s="228"/>
      <c r="EOC541" s="12"/>
      <c r="EOD541" s="12"/>
      <c r="EOE541" s="162"/>
      <c r="EOF541" s="162"/>
      <c r="EOG541" s="37"/>
      <c r="EOH541" s="230"/>
      <c r="EOI541" s="37"/>
      <c r="EOJ541" s="37"/>
      <c r="EOK541" s="228"/>
      <c r="EOL541" s="11"/>
      <c r="EOM541" s="28"/>
      <c r="EON541" s="231"/>
      <c r="EOO541" s="12"/>
      <c r="EOP541" s="27"/>
      <c r="EOQ541" s="37"/>
      <c r="EOR541" s="37"/>
      <c r="EOS541" s="14"/>
      <c r="EOT541" s="14"/>
      <c r="EOU541" s="228"/>
      <c r="EOV541" s="232"/>
      <c r="EOW541" s="232"/>
      <c r="EOX541" s="232"/>
      <c r="EOY541" s="228"/>
      <c r="EOZ541" s="229"/>
      <c r="EPA541" s="229"/>
      <c r="EPB541" s="229"/>
      <c r="EPC541" s="229"/>
      <c r="EPD541" s="229"/>
      <c r="EPE541" s="229"/>
      <c r="EPF541" s="229"/>
      <c r="EPG541" s="37"/>
      <c r="EPH541" s="228"/>
      <c r="EPI541" s="12"/>
      <c r="EPJ541" s="12"/>
      <c r="EPK541" s="162"/>
      <c r="EPL541" s="162"/>
      <c r="EPM541" s="37"/>
      <c r="EPN541" s="230"/>
      <c r="EPO541" s="37"/>
      <c r="EPP541" s="37"/>
      <c r="EPQ541" s="228"/>
      <c r="EPR541" s="11"/>
      <c r="EPS541" s="28"/>
      <c r="EPT541" s="231"/>
      <c r="EPU541" s="12"/>
      <c r="EPV541" s="27"/>
      <c r="EPW541" s="37"/>
      <c r="EPX541" s="37"/>
      <c r="EPY541" s="14"/>
      <c r="EPZ541" s="14"/>
      <c r="EQA541" s="228"/>
      <c r="EQB541" s="232"/>
      <c r="EQC541" s="232"/>
      <c r="EQD541" s="232"/>
      <c r="EQE541" s="228"/>
      <c r="EQF541" s="229"/>
      <c r="EQG541" s="229"/>
      <c r="EQH541" s="229"/>
      <c r="EQI541" s="229"/>
      <c r="EQJ541" s="229"/>
      <c r="EQK541" s="229"/>
      <c r="EQL541" s="229"/>
      <c r="EQM541" s="37"/>
      <c r="EQN541" s="228"/>
      <c r="EQO541" s="12"/>
      <c r="EQP541" s="12"/>
      <c r="EQQ541" s="162"/>
      <c r="EQR541" s="162"/>
      <c r="EQS541" s="37"/>
      <c r="EQT541" s="230"/>
      <c r="EQU541" s="37"/>
      <c r="EQV541" s="37"/>
      <c r="EQW541" s="228"/>
      <c r="EQX541" s="11"/>
      <c r="EQY541" s="28"/>
      <c r="EQZ541" s="231"/>
      <c r="ERA541" s="12"/>
      <c r="ERB541" s="27"/>
      <c r="ERC541" s="37"/>
      <c r="ERD541" s="37"/>
      <c r="ERE541" s="14"/>
      <c r="ERF541" s="14"/>
      <c r="ERG541" s="228"/>
      <c r="ERH541" s="232"/>
      <c r="ERI541" s="232"/>
      <c r="ERJ541" s="232"/>
      <c r="ERK541" s="228"/>
      <c r="ERL541" s="229"/>
      <c r="ERM541" s="229"/>
      <c r="ERN541" s="229"/>
      <c r="ERO541" s="229"/>
      <c r="ERP541" s="229"/>
      <c r="ERQ541" s="229"/>
      <c r="ERR541" s="229"/>
      <c r="ERS541" s="37"/>
      <c r="ERT541" s="228"/>
      <c r="ERU541" s="12"/>
      <c r="ERV541" s="12"/>
      <c r="ERW541" s="162"/>
      <c r="ERX541" s="162"/>
      <c r="ERY541" s="37"/>
      <c r="ERZ541" s="230"/>
      <c r="ESA541" s="37"/>
      <c r="ESB541" s="37"/>
      <c r="ESC541" s="228"/>
      <c r="ESD541" s="11"/>
      <c r="ESE541" s="28"/>
      <c r="ESF541" s="231"/>
      <c r="ESG541" s="12"/>
      <c r="ESH541" s="27"/>
      <c r="ESI541" s="37"/>
      <c r="ESJ541" s="37"/>
      <c r="ESK541" s="14"/>
      <c r="ESL541" s="14"/>
      <c r="ESM541" s="228"/>
      <c r="ESN541" s="232"/>
      <c r="ESO541" s="232"/>
      <c r="ESP541" s="232"/>
      <c r="ESQ541" s="228"/>
      <c r="ESR541" s="229"/>
      <c r="ESS541" s="229"/>
      <c r="EST541" s="229"/>
      <c r="ESU541" s="229"/>
      <c r="ESV541" s="229"/>
      <c r="ESW541" s="229"/>
      <c r="ESX541" s="229"/>
      <c r="ESY541" s="37"/>
      <c r="ESZ541" s="228"/>
      <c r="ETA541" s="12"/>
      <c r="ETB541" s="12"/>
      <c r="ETC541" s="162"/>
      <c r="ETD541" s="162"/>
      <c r="ETE541" s="37"/>
      <c r="ETF541" s="230"/>
      <c r="ETG541" s="37"/>
      <c r="ETH541" s="37"/>
      <c r="ETI541" s="228"/>
      <c r="ETJ541" s="11"/>
      <c r="ETK541" s="28"/>
      <c r="ETL541" s="231"/>
      <c r="ETM541" s="12"/>
      <c r="ETN541" s="27"/>
      <c r="ETO541" s="37"/>
      <c r="ETP541" s="37"/>
      <c r="ETQ541" s="14"/>
      <c r="ETR541" s="14"/>
      <c r="ETS541" s="228"/>
      <c r="ETT541" s="232"/>
      <c r="ETU541" s="232"/>
      <c r="ETV541" s="232"/>
      <c r="ETW541" s="228"/>
      <c r="ETX541" s="229"/>
      <c r="ETY541" s="229"/>
      <c r="ETZ541" s="229"/>
      <c r="EUA541" s="229"/>
      <c r="EUB541" s="229"/>
      <c r="EUC541" s="229"/>
      <c r="EUD541" s="229"/>
      <c r="EUE541" s="37"/>
      <c r="EUF541" s="228"/>
      <c r="EUG541" s="12"/>
      <c r="EUH541" s="12"/>
      <c r="EUI541" s="162"/>
      <c r="EUJ541" s="162"/>
      <c r="EUK541" s="37"/>
      <c r="EUL541" s="230"/>
      <c r="EUM541" s="37"/>
      <c r="EUN541" s="37"/>
      <c r="EUO541" s="228"/>
      <c r="EUP541" s="11"/>
      <c r="EUQ541" s="28"/>
      <c r="EUR541" s="231"/>
      <c r="EUS541" s="12"/>
      <c r="EUT541" s="27"/>
      <c r="EUU541" s="37"/>
      <c r="EUV541" s="37"/>
      <c r="EUW541" s="14"/>
      <c r="EUX541" s="14"/>
      <c r="EUY541" s="228"/>
      <c r="EUZ541" s="232"/>
      <c r="EVA541" s="232"/>
      <c r="EVB541" s="232"/>
      <c r="EVC541" s="228"/>
      <c r="EVD541" s="229"/>
      <c r="EVE541" s="229"/>
      <c r="EVF541" s="229"/>
      <c r="EVG541" s="229"/>
      <c r="EVH541" s="229"/>
      <c r="EVI541" s="229"/>
      <c r="EVJ541" s="229"/>
      <c r="EVK541" s="37"/>
      <c r="EVL541" s="228"/>
      <c r="EVM541" s="12"/>
      <c r="EVN541" s="12"/>
      <c r="EVO541" s="162"/>
      <c r="EVP541" s="162"/>
      <c r="EVQ541" s="37"/>
      <c r="EVR541" s="230"/>
      <c r="EVS541" s="37"/>
      <c r="EVT541" s="37"/>
      <c r="EVU541" s="228"/>
      <c r="EVV541" s="11"/>
      <c r="EVW541" s="28"/>
      <c r="EVX541" s="231"/>
      <c r="EVY541" s="12"/>
      <c r="EVZ541" s="27"/>
      <c r="EWA541" s="37"/>
      <c r="EWB541" s="37"/>
      <c r="EWC541" s="14"/>
      <c r="EWD541" s="14"/>
      <c r="EWE541" s="228"/>
      <c r="EWF541" s="232"/>
      <c r="EWG541" s="232"/>
      <c r="EWH541" s="232"/>
      <c r="EWI541" s="228"/>
      <c r="EWJ541" s="229"/>
      <c r="EWK541" s="229"/>
      <c r="EWL541" s="229"/>
      <c r="EWM541" s="229"/>
      <c r="EWN541" s="229"/>
      <c r="EWO541" s="229"/>
      <c r="EWP541" s="229"/>
      <c r="EWQ541" s="37"/>
      <c r="EWR541" s="228"/>
      <c r="EWS541" s="12"/>
      <c r="EWT541" s="12"/>
      <c r="EWU541" s="162"/>
      <c r="EWV541" s="162"/>
      <c r="EWW541" s="37"/>
      <c r="EWX541" s="230"/>
      <c r="EWY541" s="37"/>
      <c r="EWZ541" s="37"/>
      <c r="EXA541" s="228"/>
      <c r="EXB541" s="11"/>
      <c r="EXC541" s="28"/>
      <c r="EXD541" s="231"/>
      <c r="EXE541" s="12"/>
      <c r="EXF541" s="27"/>
      <c r="EXG541" s="37"/>
      <c r="EXH541" s="37"/>
      <c r="EXI541" s="14"/>
      <c r="EXJ541" s="14"/>
      <c r="EXK541" s="228"/>
      <c r="EXL541" s="232"/>
      <c r="EXM541" s="232"/>
      <c r="EXN541" s="232"/>
      <c r="EXO541" s="228"/>
      <c r="EXP541" s="229"/>
      <c r="EXQ541" s="229"/>
      <c r="EXR541" s="229"/>
      <c r="EXS541" s="229"/>
      <c r="EXT541" s="229"/>
      <c r="EXU541" s="229"/>
      <c r="EXV541" s="229"/>
      <c r="EXW541" s="37"/>
      <c r="EXX541" s="228"/>
      <c r="EXY541" s="12"/>
      <c r="EXZ541" s="12"/>
      <c r="EYA541" s="162"/>
      <c r="EYB541" s="162"/>
      <c r="EYC541" s="37"/>
      <c r="EYD541" s="230"/>
      <c r="EYE541" s="37"/>
      <c r="EYF541" s="37"/>
      <c r="EYG541" s="228"/>
      <c r="EYH541" s="11"/>
      <c r="EYI541" s="28"/>
      <c r="EYJ541" s="231"/>
      <c r="EYK541" s="12"/>
      <c r="EYL541" s="27"/>
      <c r="EYM541" s="37"/>
      <c r="EYN541" s="37"/>
      <c r="EYO541" s="14"/>
      <c r="EYP541" s="14"/>
      <c r="EYQ541" s="228"/>
      <c r="EYR541" s="232"/>
      <c r="EYS541" s="232"/>
      <c r="EYT541" s="232"/>
      <c r="EYU541" s="228"/>
      <c r="EYV541" s="229"/>
      <c r="EYW541" s="229"/>
      <c r="EYX541" s="229"/>
      <c r="EYY541" s="229"/>
      <c r="EYZ541" s="229"/>
      <c r="EZA541" s="229"/>
      <c r="EZB541" s="229"/>
      <c r="EZC541" s="37"/>
      <c r="EZD541" s="228"/>
      <c r="EZE541" s="12"/>
      <c r="EZF541" s="12"/>
      <c r="EZG541" s="162"/>
      <c r="EZH541" s="162"/>
      <c r="EZI541" s="37"/>
      <c r="EZJ541" s="230"/>
      <c r="EZK541" s="37"/>
      <c r="EZL541" s="37"/>
      <c r="EZM541" s="228"/>
      <c r="EZN541" s="11"/>
      <c r="EZO541" s="28"/>
      <c r="EZP541" s="231"/>
      <c r="EZQ541" s="12"/>
      <c r="EZR541" s="27"/>
      <c r="EZS541" s="37"/>
      <c r="EZT541" s="37"/>
      <c r="EZU541" s="14"/>
      <c r="EZV541" s="14"/>
      <c r="EZW541" s="228"/>
      <c r="EZX541" s="232"/>
      <c r="EZY541" s="232"/>
      <c r="EZZ541" s="232"/>
      <c r="FAA541" s="228"/>
      <c r="FAB541" s="229"/>
      <c r="FAC541" s="229"/>
      <c r="FAD541" s="229"/>
      <c r="FAE541" s="229"/>
      <c r="FAF541" s="229"/>
      <c r="FAG541" s="229"/>
      <c r="FAH541" s="229"/>
      <c r="FAI541" s="37"/>
      <c r="FAJ541" s="228"/>
      <c r="FAK541" s="12"/>
      <c r="FAL541" s="12"/>
      <c r="FAM541" s="162"/>
      <c r="FAN541" s="162"/>
      <c r="FAO541" s="37"/>
      <c r="FAP541" s="230"/>
      <c r="FAQ541" s="37"/>
      <c r="FAR541" s="37"/>
      <c r="FAS541" s="228"/>
      <c r="FAT541" s="11"/>
      <c r="FAU541" s="28"/>
      <c r="FAV541" s="231"/>
      <c r="FAW541" s="12"/>
      <c r="FAX541" s="27"/>
      <c r="FAY541" s="37"/>
      <c r="FAZ541" s="37"/>
      <c r="FBA541" s="14"/>
      <c r="FBB541" s="14"/>
      <c r="FBC541" s="228"/>
      <c r="FBD541" s="232"/>
      <c r="FBE541" s="232"/>
      <c r="FBF541" s="232"/>
      <c r="FBG541" s="228"/>
      <c r="FBH541" s="229"/>
      <c r="FBI541" s="229"/>
      <c r="FBJ541" s="229"/>
      <c r="FBK541" s="229"/>
      <c r="FBL541" s="229"/>
      <c r="FBM541" s="229"/>
      <c r="FBN541" s="229"/>
      <c r="FBO541" s="37"/>
      <c r="FBP541" s="228"/>
      <c r="FBQ541" s="12"/>
      <c r="FBR541" s="12"/>
      <c r="FBS541" s="162"/>
      <c r="FBT541" s="162"/>
      <c r="FBU541" s="37"/>
      <c r="FBV541" s="230"/>
      <c r="FBW541" s="37"/>
      <c r="FBX541" s="37"/>
      <c r="FBY541" s="228"/>
      <c r="FBZ541" s="11"/>
      <c r="FCA541" s="28"/>
      <c r="FCB541" s="231"/>
      <c r="FCC541" s="12"/>
      <c r="FCD541" s="27"/>
      <c r="FCE541" s="37"/>
      <c r="FCF541" s="37"/>
      <c r="FCG541" s="14"/>
      <c r="FCH541" s="14"/>
      <c r="FCI541" s="228"/>
      <c r="FCJ541" s="232"/>
      <c r="FCK541" s="232"/>
      <c r="FCL541" s="232"/>
      <c r="FCM541" s="228"/>
      <c r="FCN541" s="229"/>
      <c r="FCO541" s="229"/>
      <c r="FCP541" s="229"/>
      <c r="FCQ541" s="229"/>
      <c r="FCR541" s="229"/>
      <c r="FCS541" s="229"/>
      <c r="FCT541" s="229"/>
      <c r="FCU541" s="37"/>
      <c r="FCV541" s="228"/>
      <c r="FCW541" s="12"/>
      <c r="FCX541" s="12"/>
      <c r="FCY541" s="162"/>
      <c r="FCZ541" s="162"/>
      <c r="FDA541" s="37"/>
      <c r="FDB541" s="230"/>
      <c r="FDC541" s="37"/>
      <c r="FDD541" s="37"/>
      <c r="FDE541" s="228"/>
      <c r="FDF541" s="11"/>
      <c r="FDG541" s="28"/>
      <c r="FDH541" s="231"/>
      <c r="FDI541" s="12"/>
      <c r="FDJ541" s="27"/>
      <c r="FDK541" s="37"/>
      <c r="FDL541" s="37"/>
      <c r="FDM541" s="14"/>
      <c r="FDN541" s="14"/>
      <c r="FDO541" s="228"/>
      <c r="FDP541" s="232"/>
      <c r="FDQ541" s="232"/>
      <c r="FDR541" s="232"/>
      <c r="FDS541" s="228"/>
      <c r="FDT541" s="229"/>
      <c r="FDU541" s="229"/>
      <c r="FDV541" s="229"/>
      <c r="FDW541" s="229"/>
      <c r="FDX541" s="229"/>
      <c r="FDY541" s="229"/>
      <c r="FDZ541" s="229"/>
      <c r="FEA541" s="37"/>
      <c r="FEB541" s="228"/>
      <c r="FEC541" s="12"/>
      <c r="FED541" s="12"/>
      <c r="FEE541" s="162"/>
      <c r="FEF541" s="162"/>
      <c r="FEG541" s="37"/>
      <c r="FEH541" s="230"/>
      <c r="FEI541" s="37"/>
      <c r="FEJ541" s="37"/>
      <c r="FEK541" s="228"/>
      <c r="FEL541" s="11"/>
      <c r="FEM541" s="28"/>
      <c r="FEN541" s="231"/>
      <c r="FEO541" s="12"/>
      <c r="FEP541" s="27"/>
      <c r="FEQ541" s="37"/>
      <c r="FER541" s="37"/>
      <c r="FES541" s="14"/>
      <c r="FET541" s="14"/>
      <c r="FEU541" s="228"/>
      <c r="FEV541" s="232"/>
      <c r="FEW541" s="232"/>
      <c r="FEX541" s="232"/>
      <c r="FEY541" s="228"/>
      <c r="FEZ541" s="229"/>
      <c r="FFA541" s="229"/>
      <c r="FFB541" s="229"/>
      <c r="FFC541" s="229"/>
      <c r="FFD541" s="229"/>
      <c r="FFE541" s="229"/>
      <c r="FFF541" s="229"/>
      <c r="FFG541" s="37"/>
      <c r="FFH541" s="228"/>
      <c r="FFI541" s="12"/>
      <c r="FFJ541" s="12"/>
      <c r="FFK541" s="162"/>
      <c r="FFL541" s="162"/>
      <c r="FFM541" s="37"/>
      <c r="FFN541" s="230"/>
      <c r="FFO541" s="37"/>
      <c r="FFP541" s="37"/>
      <c r="FFQ541" s="228"/>
      <c r="FFR541" s="11"/>
      <c r="FFS541" s="28"/>
      <c r="FFT541" s="231"/>
      <c r="FFU541" s="12"/>
      <c r="FFV541" s="27"/>
      <c r="FFW541" s="37"/>
      <c r="FFX541" s="37"/>
      <c r="FFY541" s="14"/>
      <c r="FFZ541" s="14"/>
      <c r="FGA541" s="228"/>
      <c r="FGB541" s="232"/>
      <c r="FGC541" s="232"/>
      <c r="FGD541" s="232"/>
      <c r="FGE541" s="228"/>
      <c r="FGF541" s="229"/>
      <c r="FGG541" s="229"/>
      <c r="FGH541" s="229"/>
      <c r="FGI541" s="229"/>
      <c r="FGJ541" s="229"/>
      <c r="FGK541" s="229"/>
      <c r="FGL541" s="229"/>
      <c r="FGM541" s="37"/>
      <c r="FGN541" s="228"/>
      <c r="FGO541" s="12"/>
      <c r="FGP541" s="12"/>
      <c r="FGQ541" s="162"/>
      <c r="FGR541" s="162"/>
      <c r="FGS541" s="37"/>
      <c r="FGT541" s="230"/>
      <c r="FGU541" s="37"/>
      <c r="FGV541" s="37"/>
      <c r="FGW541" s="228"/>
      <c r="FGX541" s="11"/>
      <c r="FGY541" s="28"/>
      <c r="FGZ541" s="231"/>
      <c r="FHA541" s="12"/>
      <c r="FHB541" s="27"/>
      <c r="FHC541" s="37"/>
      <c r="FHD541" s="37"/>
      <c r="FHE541" s="14"/>
      <c r="FHF541" s="14"/>
      <c r="FHG541" s="228"/>
      <c r="FHH541" s="232"/>
      <c r="FHI541" s="232"/>
      <c r="FHJ541" s="232"/>
      <c r="FHK541" s="228"/>
      <c r="FHL541" s="229"/>
      <c r="FHM541" s="229"/>
      <c r="FHN541" s="229"/>
      <c r="FHO541" s="229"/>
      <c r="FHP541" s="229"/>
      <c r="FHQ541" s="229"/>
      <c r="FHR541" s="229"/>
      <c r="FHS541" s="37"/>
      <c r="FHT541" s="228"/>
      <c r="FHU541" s="12"/>
      <c r="FHV541" s="12"/>
      <c r="FHW541" s="162"/>
      <c r="FHX541" s="162"/>
      <c r="FHY541" s="37"/>
      <c r="FHZ541" s="230"/>
      <c r="FIA541" s="37"/>
      <c r="FIB541" s="37"/>
      <c r="FIC541" s="228"/>
      <c r="FID541" s="11"/>
      <c r="FIE541" s="28"/>
      <c r="FIF541" s="231"/>
      <c r="FIG541" s="12"/>
      <c r="FIH541" s="27"/>
      <c r="FII541" s="37"/>
      <c r="FIJ541" s="37"/>
      <c r="FIK541" s="14"/>
      <c r="FIL541" s="14"/>
      <c r="FIM541" s="228"/>
      <c r="FIN541" s="232"/>
      <c r="FIO541" s="232"/>
      <c r="FIP541" s="232"/>
      <c r="FIQ541" s="228"/>
      <c r="FIR541" s="229"/>
      <c r="FIS541" s="229"/>
      <c r="FIT541" s="229"/>
      <c r="FIU541" s="229"/>
      <c r="FIV541" s="229"/>
      <c r="FIW541" s="229"/>
      <c r="FIX541" s="229"/>
      <c r="FIY541" s="37"/>
      <c r="FIZ541" s="228"/>
      <c r="FJA541" s="12"/>
      <c r="FJB541" s="12"/>
      <c r="FJC541" s="162"/>
      <c r="FJD541" s="162"/>
      <c r="FJE541" s="37"/>
      <c r="FJF541" s="230"/>
      <c r="FJG541" s="37"/>
      <c r="FJH541" s="37"/>
      <c r="FJI541" s="228"/>
      <c r="FJJ541" s="11"/>
      <c r="FJK541" s="28"/>
      <c r="FJL541" s="231"/>
      <c r="FJM541" s="12"/>
      <c r="FJN541" s="27"/>
      <c r="FJO541" s="37"/>
      <c r="FJP541" s="37"/>
      <c r="FJQ541" s="14"/>
      <c r="FJR541" s="14"/>
      <c r="FJS541" s="228"/>
      <c r="FJT541" s="232"/>
      <c r="FJU541" s="232"/>
      <c r="FJV541" s="232"/>
      <c r="FJW541" s="228"/>
      <c r="FJX541" s="229"/>
      <c r="FJY541" s="229"/>
      <c r="FJZ541" s="229"/>
      <c r="FKA541" s="229"/>
      <c r="FKB541" s="229"/>
      <c r="FKC541" s="229"/>
      <c r="FKD541" s="229"/>
      <c r="FKE541" s="37"/>
      <c r="FKF541" s="228"/>
      <c r="FKG541" s="12"/>
      <c r="FKH541" s="12"/>
      <c r="FKI541" s="162"/>
      <c r="FKJ541" s="162"/>
      <c r="FKK541" s="37"/>
      <c r="FKL541" s="230"/>
      <c r="FKM541" s="37"/>
      <c r="FKN541" s="37"/>
      <c r="FKO541" s="228"/>
      <c r="FKP541" s="11"/>
      <c r="FKQ541" s="28"/>
      <c r="FKR541" s="231"/>
      <c r="FKS541" s="12"/>
      <c r="FKT541" s="27"/>
      <c r="FKU541" s="37"/>
      <c r="FKV541" s="37"/>
      <c r="FKW541" s="14"/>
      <c r="FKX541" s="14"/>
      <c r="FKY541" s="228"/>
      <c r="FKZ541" s="232"/>
      <c r="FLA541" s="232"/>
      <c r="FLB541" s="232"/>
      <c r="FLC541" s="228"/>
      <c r="FLD541" s="229"/>
      <c r="FLE541" s="229"/>
      <c r="FLF541" s="229"/>
      <c r="FLG541" s="229"/>
      <c r="FLH541" s="229"/>
      <c r="FLI541" s="229"/>
      <c r="FLJ541" s="229"/>
      <c r="FLK541" s="37"/>
      <c r="FLL541" s="228"/>
      <c r="FLM541" s="12"/>
      <c r="FLN541" s="12"/>
      <c r="FLO541" s="162"/>
      <c r="FLP541" s="162"/>
      <c r="FLQ541" s="37"/>
      <c r="FLR541" s="230"/>
      <c r="FLS541" s="37"/>
      <c r="FLT541" s="37"/>
      <c r="FLU541" s="228"/>
      <c r="FLV541" s="11"/>
      <c r="FLW541" s="28"/>
      <c r="FLX541" s="231"/>
      <c r="FLY541" s="12"/>
      <c r="FLZ541" s="27"/>
      <c r="FMA541" s="37"/>
      <c r="FMB541" s="37"/>
      <c r="FMC541" s="14"/>
      <c r="FMD541" s="14"/>
      <c r="FME541" s="228"/>
      <c r="FMF541" s="232"/>
      <c r="FMG541" s="232"/>
      <c r="FMH541" s="232"/>
      <c r="FMI541" s="228"/>
      <c r="FMJ541" s="229"/>
      <c r="FMK541" s="229"/>
      <c r="FML541" s="229"/>
      <c r="FMM541" s="229"/>
      <c r="FMN541" s="229"/>
      <c r="FMO541" s="229"/>
      <c r="FMP541" s="229"/>
      <c r="FMQ541" s="37"/>
      <c r="FMR541" s="228"/>
      <c r="FMS541" s="12"/>
      <c r="FMT541" s="12"/>
      <c r="FMU541" s="162"/>
      <c r="FMV541" s="162"/>
      <c r="FMW541" s="37"/>
      <c r="FMX541" s="230"/>
      <c r="FMY541" s="37"/>
      <c r="FMZ541" s="37"/>
      <c r="FNA541" s="228"/>
      <c r="FNB541" s="11"/>
      <c r="FNC541" s="28"/>
      <c r="FND541" s="231"/>
      <c r="FNE541" s="12"/>
      <c r="FNF541" s="27"/>
      <c r="FNG541" s="37"/>
      <c r="FNH541" s="37"/>
      <c r="FNI541" s="14"/>
      <c r="FNJ541" s="14"/>
      <c r="FNK541" s="228"/>
      <c r="FNL541" s="232"/>
      <c r="FNM541" s="232"/>
      <c r="FNN541" s="232"/>
      <c r="FNO541" s="228"/>
      <c r="FNP541" s="229"/>
      <c r="FNQ541" s="229"/>
      <c r="FNR541" s="229"/>
      <c r="FNS541" s="229"/>
      <c r="FNT541" s="229"/>
      <c r="FNU541" s="229"/>
      <c r="FNV541" s="229"/>
      <c r="FNW541" s="37"/>
      <c r="FNX541" s="228"/>
      <c r="FNY541" s="12"/>
      <c r="FNZ541" s="12"/>
      <c r="FOA541" s="162"/>
      <c r="FOB541" s="162"/>
      <c r="FOC541" s="37"/>
      <c r="FOD541" s="230"/>
      <c r="FOE541" s="37"/>
      <c r="FOF541" s="37"/>
      <c r="FOG541" s="228"/>
      <c r="FOH541" s="11"/>
      <c r="FOI541" s="28"/>
      <c r="FOJ541" s="231"/>
      <c r="FOK541" s="12"/>
      <c r="FOL541" s="27"/>
      <c r="FOM541" s="37"/>
      <c r="FON541" s="37"/>
      <c r="FOO541" s="14"/>
      <c r="FOP541" s="14"/>
      <c r="FOQ541" s="228"/>
      <c r="FOR541" s="232"/>
      <c r="FOS541" s="232"/>
      <c r="FOT541" s="232"/>
      <c r="FOU541" s="228"/>
      <c r="FOV541" s="229"/>
      <c r="FOW541" s="229"/>
      <c r="FOX541" s="229"/>
      <c r="FOY541" s="229"/>
      <c r="FOZ541" s="229"/>
      <c r="FPA541" s="229"/>
      <c r="FPB541" s="229"/>
      <c r="FPC541" s="37"/>
      <c r="FPD541" s="228"/>
      <c r="FPE541" s="12"/>
      <c r="FPF541" s="12"/>
      <c r="FPG541" s="162"/>
      <c r="FPH541" s="162"/>
      <c r="FPI541" s="37"/>
      <c r="FPJ541" s="230"/>
      <c r="FPK541" s="37"/>
      <c r="FPL541" s="37"/>
      <c r="FPM541" s="228"/>
      <c r="FPN541" s="11"/>
      <c r="FPO541" s="28"/>
      <c r="FPP541" s="231"/>
      <c r="FPQ541" s="12"/>
      <c r="FPR541" s="27"/>
      <c r="FPS541" s="37"/>
      <c r="FPT541" s="37"/>
      <c r="FPU541" s="14"/>
      <c r="FPV541" s="14"/>
      <c r="FPW541" s="228"/>
      <c r="FPX541" s="232"/>
      <c r="FPY541" s="232"/>
      <c r="FPZ541" s="232"/>
      <c r="FQA541" s="228"/>
      <c r="FQB541" s="229"/>
      <c r="FQC541" s="229"/>
      <c r="FQD541" s="229"/>
      <c r="FQE541" s="229"/>
      <c r="FQF541" s="229"/>
      <c r="FQG541" s="229"/>
      <c r="FQH541" s="229"/>
      <c r="FQI541" s="37"/>
      <c r="FQJ541" s="228"/>
      <c r="FQK541" s="12"/>
      <c r="FQL541" s="12"/>
      <c r="FQM541" s="162"/>
      <c r="FQN541" s="162"/>
      <c r="FQO541" s="37"/>
      <c r="FQP541" s="230"/>
      <c r="FQQ541" s="37"/>
      <c r="FQR541" s="37"/>
      <c r="FQS541" s="228"/>
      <c r="FQT541" s="11"/>
      <c r="FQU541" s="28"/>
      <c r="FQV541" s="231"/>
      <c r="FQW541" s="12"/>
      <c r="FQX541" s="27"/>
      <c r="FQY541" s="37"/>
      <c r="FQZ541" s="37"/>
      <c r="FRA541" s="14"/>
      <c r="FRB541" s="14"/>
      <c r="FRC541" s="228"/>
      <c r="FRD541" s="232"/>
      <c r="FRE541" s="232"/>
      <c r="FRF541" s="232"/>
      <c r="FRG541" s="228"/>
      <c r="FRH541" s="229"/>
      <c r="FRI541" s="229"/>
      <c r="FRJ541" s="229"/>
      <c r="FRK541" s="229"/>
      <c r="FRL541" s="229"/>
      <c r="FRM541" s="229"/>
      <c r="FRN541" s="229"/>
      <c r="FRO541" s="37"/>
      <c r="FRP541" s="228"/>
      <c r="FRQ541" s="12"/>
      <c r="FRR541" s="12"/>
      <c r="FRS541" s="162"/>
      <c r="FRT541" s="162"/>
      <c r="FRU541" s="37"/>
      <c r="FRV541" s="230"/>
      <c r="FRW541" s="37"/>
      <c r="FRX541" s="37"/>
      <c r="FRY541" s="228"/>
      <c r="FRZ541" s="11"/>
      <c r="FSA541" s="28"/>
      <c r="FSB541" s="231"/>
      <c r="FSC541" s="12"/>
      <c r="FSD541" s="27"/>
      <c r="FSE541" s="37"/>
      <c r="FSF541" s="37"/>
      <c r="FSG541" s="14"/>
      <c r="FSH541" s="14"/>
      <c r="FSI541" s="228"/>
      <c r="FSJ541" s="232"/>
      <c r="FSK541" s="232"/>
      <c r="FSL541" s="232"/>
      <c r="FSM541" s="228"/>
      <c r="FSN541" s="229"/>
      <c r="FSO541" s="229"/>
      <c r="FSP541" s="229"/>
      <c r="FSQ541" s="229"/>
      <c r="FSR541" s="229"/>
      <c r="FSS541" s="229"/>
      <c r="FST541" s="229"/>
      <c r="FSU541" s="37"/>
      <c r="FSV541" s="228"/>
      <c r="FSW541" s="12"/>
      <c r="FSX541" s="12"/>
      <c r="FSY541" s="162"/>
      <c r="FSZ541" s="162"/>
      <c r="FTA541" s="37"/>
      <c r="FTB541" s="230"/>
      <c r="FTC541" s="37"/>
      <c r="FTD541" s="37"/>
      <c r="FTE541" s="228"/>
      <c r="FTF541" s="11"/>
      <c r="FTG541" s="28"/>
      <c r="FTH541" s="231"/>
      <c r="FTI541" s="12"/>
      <c r="FTJ541" s="27"/>
      <c r="FTK541" s="37"/>
      <c r="FTL541" s="37"/>
      <c r="FTM541" s="14"/>
      <c r="FTN541" s="14"/>
      <c r="FTO541" s="228"/>
      <c r="FTP541" s="232"/>
      <c r="FTQ541" s="232"/>
      <c r="FTR541" s="232"/>
      <c r="FTS541" s="228"/>
      <c r="FTT541" s="229"/>
      <c r="FTU541" s="229"/>
      <c r="FTV541" s="229"/>
      <c r="FTW541" s="229"/>
      <c r="FTX541" s="229"/>
      <c r="FTY541" s="229"/>
      <c r="FTZ541" s="229"/>
      <c r="FUA541" s="37"/>
      <c r="FUB541" s="228"/>
      <c r="FUC541" s="12"/>
      <c r="FUD541" s="12"/>
      <c r="FUE541" s="162"/>
      <c r="FUF541" s="162"/>
      <c r="FUG541" s="37"/>
      <c r="FUH541" s="230"/>
      <c r="FUI541" s="37"/>
      <c r="FUJ541" s="37"/>
      <c r="FUK541" s="228"/>
      <c r="FUL541" s="11"/>
      <c r="FUM541" s="28"/>
      <c r="FUN541" s="231"/>
      <c r="FUO541" s="12"/>
      <c r="FUP541" s="27"/>
      <c r="FUQ541" s="37"/>
      <c r="FUR541" s="37"/>
      <c r="FUS541" s="14"/>
      <c r="FUT541" s="14"/>
      <c r="FUU541" s="228"/>
      <c r="FUV541" s="232"/>
      <c r="FUW541" s="232"/>
      <c r="FUX541" s="232"/>
      <c r="FUY541" s="228"/>
      <c r="FUZ541" s="229"/>
      <c r="FVA541" s="229"/>
      <c r="FVB541" s="229"/>
      <c r="FVC541" s="229"/>
      <c r="FVD541" s="229"/>
      <c r="FVE541" s="229"/>
      <c r="FVF541" s="229"/>
      <c r="FVG541" s="37"/>
      <c r="FVH541" s="228"/>
      <c r="FVI541" s="12"/>
      <c r="FVJ541" s="12"/>
      <c r="FVK541" s="162"/>
      <c r="FVL541" s="162"/>
      <c r="FVM541" s="37"/>
      <c r="FVN541" s="230"/>
      <c r="FVO541" s="37"/>
      <c r="FVP541" s="37"/>
      <c r="FVQ541" s="228"/>
      <c r="FVR541" s="11"/>
      <c r="FVS541" s="28"/>
      <c r="FVT541" s="231"/>
      <c r="FVU541" s="12"/>
      <c r="FVV541" s="27"/>
      <c r="FVW541" s="37"/>
      <c r="FVX541" s="37"/>
      <c r="FVY541" s="14"/>
      <c r="FVZ541" s="14"/>
      <c r="FWA541" s="228"/>
      <c r="FWB541" s="232"/>
      <c r="FWC541" s="232"/>
      <c r="FWD541" s="232"/>
      <c r="FWE541" s="228"/>
      <c r="FWF541" s="229"/>
      <c r="FWG541" s="229"/>
      <c r="FWH541" s="229"/>
      <c r="FWI541" s="229"/>
      <c r="FWJ541" s="229"/>
      <c r="FWK541" s="229"/>
      <c r="FWL541" s="229"/>
      <c r="FWM541" s="37"/>
      <c r="FWN541" s="228"/>
      <c r="FWO541" s="12"/>
      <c r="FWP541" s="12"/>
      <c r="FWQ541" s="162"/>
      <c r="FWR541" s="162"/>
      <c r="FWS541" s="37"/>
      <c r="FWT541" s="230"/>
      <c r="FWU541" s="37"/>
      <c r="FWV541" s="37"/>
      <c r="FWW541" s="228"/>
      <c r="FWX541" s="11"/>
      <c r="FWY541" s="28"/>
      <c r="FWZ541" s="231"/>
      <c r="FXA541" s="12"/>
      <c r="FXB541" s="27"/>
      <c r="FXC541" s="37"/>
      <c r="FXD541" s="37"/>
      <c r="FXE541" s="14"/>
      <c r="FXF541" s="14"/>
      <c r="FXG541" s="228"/>
      <c r="FXH541" s="232"/>
      <c r="FXI541" s="232"/>
      <c r="FXJ541" s="232"/>
      <c r="FXK541" s="228"/>
      <c r="FXL541" s="229"/>
      <c r="FXM541" s="229"/>
      <c r="FXN541" s="229"/>
      <c r="FXO541" s="229"/>
      <c r="FXP541" s="229"/>
      <c r="FXQ541" s="229"/>
      <c r="FXR541" s="229"/>
      <c r="FXS541" s="37"/>
      <c r="FXT541" s="228"/>
      <c r="FXU541" s="12"/>
      <c r="FXV541" s="12"/>
      <c r="FXW541" s="162"/>
      <c r="FXX541" s="162"/>
      <c r="FXY541" s="37"/>
      <c r="FXZ541" s="230"/>
      <c r="FYA541" s="37"/>
      <c r="FYB541" s="37"/>
      <c r="FYC541" s="228"/>
      <c r="FYD541" s="11"/>
      <c r="FYE541" s="28"/>
      <c r="FYF541" s="231"/>
      <c r="FYG541" s="12"/>
      <c r="FYH541" s="27"/>
      <c r="FYI541" s="37"/>
      <c r="FYJ541" s="37"/>
      <c r="FYK541" s="14"/>
      <c r="FYL541" s="14"/>
      <c r="FYM541" s="228"/>
      <c r="FYN541" s="232"/>
      <c r="FYO541" s="232"/>
      <c r="FYP541" s="232"/>
      <c r="FYQ541" s="228"/>
      <c r="FYR541" s="229"/>
      <c r="FYS541" s="229"/>
      <c r="FYT541" s="229"/>
      <c r="FYU541" s="229"/>
      <c r="FYV541" s="229"/>
      <c r="FYW541" s="229"/>
      <c r="FYX541" s="229"/>
      <c r="FYY541" s="37"/>
      <c r="FYZ541" s="228"/>
      <c r="FZA541" s="12"/>
      <c r="FZB541" s="12"/>
      <c r="FZC541" s="162"/>
      <c r="FZD541" s="162"/>
      <c r="FZE541" s="37"/>
      <c r="FZF541" s="230"/>
      <c r="FZG541" s="37"/>
      <c r="FZH541" s="37"/>
      <c r="FZI541" s="228"/>
      <c r="FZJ541" s="11"/>
      <c r="FZK541" s="28"/>
      <c r="FZL541" s="231"/>
      <c r="FZM541" s="12"/>
      <c r="FZN541" s="27"/>
      <c r="FZO541" s="37"/>
      <c r="FZP541" s="37"/>
      <c r="FZQ541" s="14"/>
      <c r="FZR541" s="14"/>
      <c r="FZS541" s="228"/>
      <c r="FZT541" s="232"/>
      <c r="FZU541" s="232"/>
      <c r="FZV541" s="232"/>
      <c r="FZW541" s="228"/>
      <c r="FZX541" s="229"/>
      <c r="FZY541" s="229"/>
      <c r="FZZ541" s="229"/>
      <c r="GAA541" s="229"/>
      <c r="GAB541" s="229"/>
      <c r="GAC541" s="229"/>
      <c r="GAD541" s="229"/>
      <c r="GAE541" s="37"/>
      <c r="GAF541" s="228"/>
      <c r="GAG541" s="12"/>
      <c r="GAH541" s="12"/>
      <c r="GAI541" s="162"/>
      <c r="GAJ541" s="162"/>
      <c r="GAK541" s="37"/>
      <c r="GAL541" s="230"/>
      <c r="GAM541" s="37"/>
      <c r="GAN541" s="37"/>
      <c r="GAO541" s="228"/>
      <c r="GAP541" s="11"/>
      <c r="GAQ541" s="28"/>
      <c r="GAR541" s="231"/>
      <c r="GAS541" s="12"/>
      <c r="GAT541" s="27"/>
      <c r="GAU541" s="37"/>
      <c r="GAV541" s="37"/>
      <c r="GAW541" s="14"/>
      <c r="GAX541" s="14"/>
      <c r="GAY541" s="228"/>
      <c r="GAZ541" s="232"/>
      <c r="GBA541" s="232"/>
      <c r="GBB541" s="232"/>
      <c r="GBC541" s="228"/>
      <c r="GBD541" s="229"/>
      <c r="GBE541" s="229"/>
      <c r="GBF541" s="229"/>
      <c r="GBG541" s="229"/>
      <c r="GBH541" s="229"/>
      <c r="GBI541" s="229"/>
      <c r="GBJ541" s="229"/>
      <c r="GBK541" s="37"/>
      <c r="GBL541" s="228"/>
      <c r="GBM541" s="12"/>
      <c r="GBN541" s="12"/>
      <c r="GBO541" s="162"/>
      <c r="GBP541" s="162"/>
      <c r="GBQ541" s="37"/>
      <c r="GBR541" s="230"/>
      <c r="GBS541" s="37"/>
      <c r="GBT541" s="37"/>
      <c r="GBU541" s="228"/>
      <c r="GBV541" s="11"/>
      <c r="GBW541" s="28"/>
      <c r="GBX541" s="231"/>
      <c r="GBY541" s="12"/>
      <c r="GBZ541" s="27"/>
      <c r="GCA541" s="37"/>
      <c r="GCB541" s="37"/>
      <c r="GCC541" s="14"/>
      <c r="GCD541" s="14"/>
      <c r="GCE541" s="228"/>
      <c r="GCF541" s="232"/>
      <c r="GCG541" s="232"/>
      <c r="GCH541" s="232"/>
      <c r="GCI541" s="228"/>
      <c r="GCJ541" s="229"/>
      <c r="GCK541" s="229"/>
      <c r="GCL541" s="229"/>
      <c r="GCM541" s="229"/>
      <c r="GCN541" s="229"/>
      <c r="GCO541" s="229"/>
      <c r="GCP541" s="229"/>
      <c r="GCQ541" s="37"/>
      <c r="GCR541" s="228"/>
      <c r="GCS541" s="12"/>
      <c r="GCT541" s="12"/>
      <c r="GCU541" s="162"/>
      <c r="GCV541" s="162"/>
      <c r="GCW541" s="37"/>
      <c r="GCX541" s="230"/>
      <c r="GCY541" s="37"/>
      <c r="GCZ541" s="37"/>
      <c r="GDA541" s="228"/>
      <c r="GDB541" s="11"/>
      <c r="GDC541" s="28"/>
      <c r="GDD541" s="231"/>
      <c r="GDE541" s="12"/>
      <c r="GDF541" s="27"/>
      <c r="GDG541" s="37"/>
      <c r="GDH541" s="37"/>
      <c r="GDI541" s="14"/>
      <c r="GDJ541" s="14"/>
      <c r="GDK541" s="228"/>
      <c r="GDL541" s="232"/>
      <c r="GDM541" s="232"/>
      <c r="GDN541" s="232"/>
      <c r="GDO541" s="228"/>
      <c r="GDP541" s="229"/>
      <c r="GDQ541" s="229"/>
      <c r="GDR541" s="229"/>
      <c r="GDS541" s="229"/>
      <c r="GDT541" s="229"/>
      <c r="GDU541" s="229"/>
      <c r="GDV541" s="229"/>
      <c r="GDW541" s="37"/>
      <c r="GDX541" s="228"/>
      <c r="GDY541" s="12"/>
      <c r="GDZ541" s="12"/>
      <c r="GEA541" s="162"/>
      <c r="GEB541" s="162"/>
      <c r="GEC541" s="37"/>
      <c r="GED541" s="230"/>
      <c r="GEE541" s="37"/>
      <c r="GEF541" s="37"/>
      <c r="GEG541" s="228"/>
      <c r="GEH541" s="11"/>
      <c r="GEI541" s="28"/>
      <c r="GEJ541" s="231"/>
      <c r="GEK541" s="12"/>
      <c r="GEL541" s="27"/>
      <c r="GEM541" s="37"/>
      <c r="GEN541" s="37"/>
      <c r="GEO541" s="14"/>
      <c r="GEP541" s="14"/>
      <c r="GEQ541" s="228"/>
      <c r="GER541" s="232"/>
      <c r="GES541" s="232"/>
      <c r="GET541" s="232"/>
      <c r="GEU541" s="228"/>
      <c r="GEV541" s="229"/>
      <c r="GEW541" s="229"/>
      <c r="GEX541" s="229"/>
      <c r="GEY541" s="229"/>
      <c r="GEZ541" s="229"/>
      <c r="GFA541" s="229"/>
      <c r="GFB541" s="229"/>
      <c r="GFC541" s="37"/>
      <c r="GFD541" s="228"/>
      <c r="GFE541" s="12"/>
      <c r="GFF541" s="12"/>
      <c r="GFG541" s="162"/>
      <c r="GFH541" s="162"/>
      <c r="GFI541" s="37"/>
      <c r="GFJ541" s="230"/>
      <c r="GFK541" s="37"/>
      <c r="GFL541" s="37"/>
      <c r="GFM541" s="228"/>
      <c r="GFN541" s="11"/>
      <c r="GFO541" s="28"/>
      <c r="GFP541" s="231"/>
      <c r="GFQ541" s="12"/>
      <c r="GFR541" s="27"/>
      <c r="GFS541" s="37"/>
      <c r="GFT541" s="37"/>
      <c r="GFU541" s="14"/>
      <c r="GFV541" s="14"/>
      <c r="GFW541" s="228"/>
      <c r="GFX541" s="232"/>
      <c r="GFY541" s="232"/>
      <c r="GFZ541" s="232"/>
      <c r="GGA541" s="228"/>
      <c r="GGB541" s="229"/>
      <c r="GGC541" s="229"/>
      <c r="GGD541" s="229"/>
      <c r="GGE541" s="229"/>
      <c r="GGF541" s="229"/>
      <c r="GGG541" s="229"/>
      <c r="GGH541" s="229"/>
      <c r="GGI541" s="37"/>
      <c r="GGJ541" s="228"/>
      <c r="GGK541" s="12"/>
      <c r="GGL541" s="12"/>
      <c r="GGM541" s="162"/>
      <c r="GGN541" s="162"/>
      <c r="GGO541" s="37"/>
      <c r="GGP541" s="230"/>
      <c r="GGQ541" s="37"/>
      <c r="GGR541" s="37"/>
      <c r="GGS541" s="228"/>
      <c r="GGT541" s="11"/>
      <c r="GGU541" s="28"/>
      <c r="GGV541" s="231"/>
      <c r="GGW541" s="12"/>
      <c r="GGX541" s="27"/>
      <c r="GGY541" s="37"/>
      <c r="GGZ541" s="37"/>
      <c r="GHA541" s="14"/>
      <c r="GHB541" s="14"/>
      <c r="GHC541" s="228"/>
      <c r="GHD541" s="232"/>
      <c r="GHE541" s="232"/>
      <c r="GHF541" s="232"/>
      <c r="GHG541" s="228"/>
      <c r="GHH541" s="229"/>
      <c r="GHI541" s="229"/>
      <c r="GHJ541" s="229"/>
      <c r="GHK541" s="229"/>
      <c r="GHL541" s="229"/>
      <c r="GHM541" s="229"/>
      <c r="GHN541" s="229"/>
      <c r="GHO541" s="37"/>
      <c r="GHP541" s="228"/>
      <c r="GHQ541" s="12"/>
      <c r="GHR541" s="12"/>
      <c r="GHS541" s="162"/>
      <c r="GHT541" s="162"/>
      <c r="GHU541" s="37"/>
      <c r="GHV541" s="230"/>
      <c r="GHW541" s="37"/>
      <c r="GHX541" s="37"/>
      <c r="GHY541" s="228"/>
      <c r="GHZ541" s="11"/>
      <c r="GIA541" s="28"/>
      <c r="GIB541" s="231"/>
      <c r="GIC541" s="12"/>
      <c r="GID541" s="27"/>
      <c r="GIE541" s="37"/>
      <c r="GIF541" s="37"/>
      <c r="GIG541" s="14"/>
      <c r="GIH541" s="14"/>
      <c r="GII541" s="228"/>
      <c r="GIJ541" s="232"/>
      <c r="GIK541" s="232"/>
      <c r="GIL541" s="232"/>
      <c r="GIM541" s="228"/>
      <c r="GIN541" s="229"/>
      <c r="GIO541" s="229"/>
      <c r="GIP541" s="229"/>
      <c r="GIQ541" s="229"/>
      <c r="GIR541" s="229"/>
      <c r="GIS541" s="229"/>
      <c r="GIT541" s="229"/>
      <c r="GIU541" s="37"/>
      <c r="GIV541" s="228"/>
      <c r="GIW541" s="12"/>
      <c r="GIX541" s="12"/>
      <c r="GIY541" s="162"/>
      <c r="GIZ541" s="162"/>
      <c r="GJA541" s="37"/>
      <c r="GJB541" s="230"/>
      <c r="GJC541" s="37"/>
      <c r="GJD541" s="37"/>
      <c r="GJE541" s="228"/>
      <c r="GJF541" s="11"/>
      <c r="GJG541" s="28"/>
      <c r="GJH541" s="231"/>
      <c r="GJI541" s="12"/>
      <c r="GJJ541" s="27"/>
      <c r="GJK541" s="37"/>
      <c r="GJL541" s="37"/>
      <c r="GJM541" s="14"/>
      <c r="GJN541" s="14"/>
      <c r="GJO541" s="228"/>
      <c r="GJP541" s="232"/>
      <c r="GJQ541" s="232"/>
      <c r="GJR541" s="232"/>
      <c r="GJS541" s="228"/>
      <c r="GJT541" s="229"/>
      <c r="GJU541" s="229"/>
      <c r="GJV541" s="229"/>
      <c r="GJW541" s="229"/>
      <c r="GJX541" s="229"/>
      <c r="GJY541" s="229"/>
      <c r="GJZ541" s="229"/>
      <c r="GKA541" s="37"/>
      <c r="GKB541" s="228"/>
      <c r="GKC541" s="12"/>
      <c r="GKD541" s="12"/>
      <c r="GKE541" s="162"/>
      <c r="GKF541" s="162"/>
      <c r="GKG541" s="37"/>
      <c r="GKH541" s="230"/>
      <c r="GKI541" s="37"/>
      <c r="GKJ541" s="37"/>
      <c r="GKK541" s="228"/>
      <c r="GKL541" s="11"/>
      <c r="GKM541" s="28"/>
      <c r="GKN541" s="231"/>
      <c r="GKO541" s="12"/>
      <c r="GKP541" s="27"/>
      <c r="GKQ541" s="37"/>
      <c r="GKR541" s="37"/>
      <c r="GKS541" s="14"/>
      <c r="GKT541" s="14"/>
      <c r="GKU541" s="228"/>
      <c r="GKV541" s="232"/>
      <c r="GKW541" s="232"/>
      <c r="GKX541" s="232"/>
      <c r="GKY541" s="228"/>
      <c r="GKZ541" s="229"/>
      <c r="GLA541" s="229"/>
      <c r="GLB541" s="229"/>
      <c r="GLC541" s="229"/>
      <c r="GLD541" s="229"/>
      <c r="GLE541" s="229"/>
      <c r="GLF541" s="229"/>
      <c r="GLG541" s="37"/>
      <c r="GLH541" s="228"/>
      <c r="GLI541" s="12"/>
      <c r="GLJ541" s="12"/>
      <c r="GLK541" s="162"/>
      <c r="GLL541" s="162"/>
      <c r="GLM541" s="37"/>
      <c r="GLN541" s="230"/>
      <c r="GLO541" s="37"/>
      <c r="GLP541" s="37"/>
      <c r="GLQ541" s="228"/>
      <c r="GLR541" s="11"/>
      <c r="GLS541" s="28"/>
      <c r="GLT541" s="231"/>
      <c r="GLU541" s="12"/>
      <c r="GLV541" s="27"/>
      <c r="GLW541" s="37"/>
      <c r="GLX541" s="37"/>
      <c r="GLY541" s="14"/>
      <c r="GLZ541" s="14"/>
      <c r="GMA541" s="228"/>
      <c r="GMB541" s="232"/>
      <c r="GMC541" s="232"/>
      <c r="GMD541" s="232"/>
      <c r="GME541" s="228"/>
      <c r="GMF541" s="229"/>
      <c r="GMG541" s="229"/>
      <c r="GMH541" s="229"/>
      <c r="GMI541" s="229"/>
      <c r="GMJ541" s="229"/>
      <c r="GMK541" s="229"/>
      <c r="GML541" s="229"/>
      <c r="GMM541" s="37"/>
      <c r="GMN541" s="228"/>
      <c r="GMO541" s="12"/>
      <c r="GMP541" s="12"/>
      <c r="GMQ541" s="162"/>
      <c r="GMR541" s="162"/>
      <c r="GMS541" s="37"/>
      <c r="GMT541" s="230"/>
      <c r="GMU541" s="37"/>
      <c r="GMV541" s="37"/>
      <c r="GMW541" s="228"/>
      <c r="GMX541" s="11"/>
      <c r="GMY541" s="28"/>
      <c r="GMZ541" s="231"/>
      <c r="GNA541" s="12"/>
      <c r="GNB541" s="27"/>
      <c r="GNC541" s="37"/>
      <c r="GND541" s="37"/>
      <c r="GNE541" s="14"/>
      <c r="GNF541" s="14"/>
      <c r="GNG541" s="228"/>
      <c r="GNH541" s="232"/>
      <c r="GNI541" s="232"/>
      <c r="GNJ541" s="232"/>
      <c r="GNK541" s="228"/>
      <c r="GNL541" s="229"/>
      <c r="GNM541" s="229"/>
      <c r="GNN541" s="229"/>
      <c r="GNO541" s="229"/>
      <c r="GNP541" s="229"/>
      <c r="GNQ541" s="229"/>
      <c r="GNR541" s="229"/>
      <c r="GNS541" s="37"/>
      <c r="GNT541" s="228"/>
      <c r="GNU541" s="12"/>
      <c r="GNV541" s="12"/>
      <c r="GNW541" s="162"/>
      <c r="GNX541" s="162"/>
      <c r="GNY541" s="37"/>
      <c r="GNZ541" s="230"/>
      <c r="GOA541" s="37"/>
      <c r="GOB541" s="37"/>
      <c r="GOC541" s="228"/>
      <c r="GOD541" s="11"/>
      <c r="GOE541" s="28"/>
      <c r="GOF541" s="231"/>
      <c r="GOG541" s="12"/>
      <c r="GOH541" s="27"/>
      <c r="GOI541" s="37"/>
      <c r="GOJ541" s="37"/>
      <c r="GOK541" s="14"/>
      <c r="GOL541" s="14"/>
      <c r="GOM541" s="228"/>
      <c r="GON541" s="232"/>
      <c r="GOO541" s="232"/>
      <c r="GOP541" s="232"/>
      <c r="GOQ541" s="228"/>
      <c r="GOR541" s="229"/>
      <c r="GOS541" s="229"/>
      <c r="GOT541" s="229"/>
      <c r="GOU541" s="229"/>
      <c r="GOV541" s="229"/>
      <c r="GOW541" s="229"/>
      <c r="GOX541" s="229"/>
      <c r="GOY541" s="37"/>
      <c r="GOZ541" s="228"/>
      <c r="GPA541" s="12"/>
      <c r="GPB541" s="12"/>
      <c r="GPC541" s="162"/>
      <c r="GPD541" s="162"/>
      <c r="GPE541" s="37"/>
      <c r="GPF541" s="230"/>
      <c r="GPG541" s="37"/>
      <c r="GPH541" s="37"/>
      <c r="GPI541" s="228"/>
      <c r="GPJ541" s="11"/>
      <c r="GPK541" s="28"/>
      <c r="GPL541" s="231"/>
      <c r="GPM541" s="12"/>
      <c r="GPN541" s="27"/>
      <c r="GPO541" s="37"/>
      <c r="GPP541" s="37"/>
      <c r="GPQ541" s="14"/>
      <c r="GPR541" s="14"/>
      <c r="GPS541" s="228"/>
      <c r="GPT541" s="232"/>
      <c r="GPU541" s="232"/>
      <c r="GPV541" s="232"/>
      <c r="GPW541" s="228"/>
      <c r="GPX541" s="229"/>
      <c r="GPY541" s="229"/>
      <c r="GPZ541" s="229"/>
      <c r="GQA541" s="229"/>
      <c r="GQB541" s="229"/>
      <c r="GQC541" s="229"/>
      <c r="GQD541" s="229"/>
      <c r="GQE541" s="37"/>
      <c r="GQF541" s="228"/>
      <c r="GQG541" s="12"/>
      <c r="GQH541" s="12"/>
      <c r="GQI541" s="162"/>
      <c r="GQJ541" s="162"/>
      <c r="GQK541" s="37"/>
      <c r="GQL541" s="230"/>
      <c r="GQM541" s="37"/>
      <c r="GQN541" s="37"/>
      <c r="GQO541" s="228"/>
      <c r="GQP541" s="11"/>
      <c r="GQQ541" s="28"/>
      <c r="GQR541" s="231"/>
      <c r="GQS541" s="12"/>
      <c r="GQT541" s="27"/>
      <c r="GQU541" s="37"/>
      <c r="GQV541" s="37"/>
      <c r="GQW541" s="14"/>
      <c r="GQX541" s="14"/>
      <c r="GQY541" s="228"/>
      <c r="GQZ541" s="232"/>
      <c r="GRA541" s="232"/>
      <c r="GRB541" s="232"/>
      <c r="GRC541" s="228"/>
      <c r="GRD541" s="229"/>
      <c r="GRE541" s="229"/>
      <c r="GRF541" s="229"/>
      <c r="GRG541" s="229"/>
      <c r="GRH541" s="229"/>
      <c r="GRI541" s="229"/>
      <c r="GRJ541" s="229"/>
      <c r="GRK541" s="37"/>
      <c r="GRL541" s="228"/>
      <c r="GRM541" s="12"/>
      <c r="GRN541" s="12"/>
      <c r="GRO541" s="162"/>
      <c r="GRP541" s="162"/>
      <c r="GRQ541" s="37"/>
      <c r="GRR541" s="230"/>
      <c r="GRS541" s="37"/>
      <c r="GRT541" s="37"/>
      <c r="GRU541" s="228"/>
      <c r="GRV541" s="11"/>
      <c r="GRW541" s="28"/>
      <c r="GRX541" s="231"/>
      <c r="GRY541" s="12"/>
      <c r="GRZ541" s="27"/>
      <c r="GSA541" s="37"/>
      <c r="GSB541" s="37"/>
      <c r="GSC541" s="14"/>
      <c r="GSD541" s="14"/>
      <c r="GSE541" s="228"/>
      <c r="GSF541" s="232"/>
      <c r="GSG541" s="232"/>
      <c r="GSH541" s="232"/>
      <c r="GSI541" s="228"/>
      <c r="GSJ541" s="229"/>
      <c r="GSK541" s="229"/>
      <c r="GSL541" s="229"/>
      <c r="GSM541" s="229"/>
      <c r="GSN541" s="229"/>
      <c r="GSO541" s="229"/>
      <c r="GSP541" s="229"/>
      <c r="GSQ541" s="37"/>
      <c r="GSR541" s="228"/>
      <c r="GSS541" s="12"/>
      <c r="GST541" s="12"/>
      <c r="GSU541" s="162"/>
      <c r="GSV541" s="162"/>
      <c r="GSW541" s="37"/>
      <c r="GSX541" s="230"/>
      <c r="GSY541" s="37"/>
      <c r="GSZ541" s="37"/>
      <c r="GTA541" s="228"/>
      <c r="GTB541" s="11"/>
      <c r="GTC541" s="28"/>
      <c r="GTD541" s="231"/>
      <c r="GTE541" s="12"/>
      <c r="GTF541" s="27"/>
      <c r="GTG541" s="37"/>
      <c r="GTH541" s="37"/>
      <c r="GTI541" s="14"/>
      <c r="GTJ541" s="14"/>
      <c r="GTK541" s="228"/>
      <c r="GTL541" s="232"/>
      <c r="GTM541" s="232"/>
      <c r="GTN541" s="232"/>
      <c r="GTO541" s="228"/>
      <c r="GTP541" s="229"/>
      <c r="GTQ541" s="229"/>
      <c r="GTR541" s="229"/>
      <c r="GTS541" s="229"/>
      <c r="GTT541" s="229"/>
      <c r="GTU541" s="229"/>
      <c r="GTV541" s="229"/>
      <c r="GTW541" s="37"/>
      <c r="GTX541" s="228"/>
      <c r="GTY541" s="12"/>
      <c r="GTZ541" s="12"/>
      <c r="GUA541" s="162"/>
      <c r="GUB541" s="162"/>
      <c r="GUC541" s="37"/>
      <c r="GUD541" s="230"/>
      <c r="GUE541" s="37"/>
      <c r="GUF541" s="37"/>
      <c r="GUG541" s="228"/>
      <c r="GUH541" s="11"/>
      <c r="GUI541" s="28"/>
      <c r="GUJ541" s="231"/>
      <c r="GUK541" s="12"/>
      <c r="GUL541" s="27"/>
      <c r="GUM541" s="37"/>
      <c r="GUN541" s="37"/>
      <c r="GUO541" s="14"/>
      <c r="GUP541" s="14"/>
      <c r="GUQ541" s="228"/>
      <c r="GUR541" s="232"/>
      <c r="GUS541" s="232"/>
      <c r="GUT541" s="232"/>
      <c r="GUU541" s="228"/>
      <c r="GUV541" s="229"/>
      <c r="GUW541" s="229"/>
      <c r="GUX541" s="229"/>
      <c r="GUY541" s="229"/>
      <c r="GUZ541" s="229"/>
      <c r="GVA541" s="229"/>
      <c r="GVB541" s="229"/>
      <c r="GVC541" s="37"/>
      <c r="GVD541" s="228"/>
      <c r="GVE541" s="12"/>
      <c r="GVF541" s="12"/>
      <c r="GVG541" s="162"/>
      <c r="GVH541" s="162"/>
      <c r="GVI541" s="37"/>
      <c r="GVJ541" s="230"/>
      <c r="GVK541" s="37"/>
      <c r="GVL541" s="37"/>
      <c r="GVM541" s="228"/>
      <c r="GVN541" s="11"/>
      <c r="GVO541" s="28"/>
      <c r="GVP541" s="231"/>
      <c r="GVQ541" s="12"/>
      <c r="GVR541" s="27"/>
      <c r="GVS541" s="37"/>
      <c r="GVT541" s="37"/>
      <c r="GVU541" s="14"/>
      <c r="GVV541" s="14"/>
      <c r="GVW541" s="228"/>
      <c r="GVX541" s="232"/>
      <c r="GVY541" s="232"/>
      <c r="GVZ541" s="232"/>
      <c r="GWA541" s="228"/>
      <c r="GWB541" s="229"/>
      <c r="GWC541" s="229"/>
      <c r="GWD541" s="229"/>
      <c r="GWE541" s="229"/>
      <c r="GWF541" s="229"/>
      <c r="GWG541" s="229"/>
      <c r="GWH541" s="229"/>
      <c r="GWI541" s="37"/>
      <c r="GWJ541" s="228"/>
      <c r="GWK541" s="12"/>
      <c r="GWL541" s="12"/>
      <c r="GWM541" s="162"/>
      <c r="GWN541" s="162"/>
      <c r="GWO541" s="37"/>
      <c r="GWP541" s="230"/>
      <c r="GWQ541" s="37"/>
      <c r="GWR541" s="37"/>
      <c r="GWS541" s="228"/>
      <c r="GWT541" s="11"/>
      <c r="GWU541" s="28"/>
      <c r="GWV541" s="231"/>
      <c r="GWW541" s="12"/>
      <c r="GWX541" s="27"/>
      <c r="GWY541" s="37"/>
      <c r="GWZ541" s="37"/>
      <c r="GXA541" s="14"/>
      <c r="GXB541" s="14"/>
      <c r="GXC541" s="228"/>
      <c r="GXD541" s="232"/>
      <c r="GXE541" s="232"/>
      <c r="GXF541" s="232"/>
      <c r="GXG541" s="228"/>
      <c r="GXH541" s="229"/>
      <c r="GXI541" s="229"/>
      <c r="GXJ541" s="229"/>
      <c r="GXK541" s="229"/>
      <c r="GXL541" s="229"/>
      <c r="GXM541" s="229"/>
      <c r="GXN541" s="229"/>
      <c r="GXO541" s="37"/>
      <c r="GXP541" s="228"/>
      <c r="GXQ541" s="12"/>
      <c r="GXR541" s="12"/>
      <c r="GXS541" s="162"/>
      <c r="GXT541" s="162"/>
      <c r="GXU541" s="37"/>
      <c r="GXV541" s="230"/>
      <c r="GXW541" s="37"/>
      <c r="GXX541" s="37"/>
      <c r="GXY541" s="228"/>
      <c r="GXZ541" s="11"/>
      <c r="GYA541" s="28"/>
      <c r="GYB541" s="231"/>
      <c r="GYC541" s="12"/>
      <c r="GYD541" s="27"/>
      <c r="GYE541" s="37"/>
      <c r="GYF541" s="37"/>
      <c r="GYG541" s="14"/>
      <c r="GYH541" s="14"/>
      <c r="GYI541" s="228"/>
      <c r="GYJ541" s="232"/>
      <c r="GYK541" s="232"/>
      <c r="GYL541" s="232"/>
      <c r="GYM541" s="228"/>
      <c r="GYN541" s="229"/>
      <c r="GYO541" s="229"/>
      <c r="GYP541" s="229"/>
      <c r="GYQ541" s="229"/>
      <c r="GYR541" s="229"/>
      <c r="GYS541" s="229"/>
      <c r="GYT541" s="229"/>
      <c r="GYU541" s="37"/>
      <c r="GYV541" s="228"/>
      <c r="GYW541" s="12"/>
      <c r="GYX541" s="12"/>
      <c r="GYY541" s="162"/>
      <c r="GYZ541" s="162"/>
      <c r="GZA541" s="37"/>
      <c r="GZB541" s="230"/>
      <c r="GZC541" s="37"/>
      <c r="GZD541" s="37"/>
      <c r="GZE541" s="228"/>
      <c r="GZF541" s="11"/>
      <c r="GZG541" s="28"/>
      <c r="GZH541" s="231"/>
      <c r="GZI541" s="12"/>
      <c r="GZJ541" s="27"/>
      <c r="GZK541" s="37"/>
      <c r="GZL541" s="37"/>
      <c r="GZM541" s="14"/>
      <c r="GZN541" s="14"/>
      <c r="GZO541" s="228"/>
      <c r="GZP541" s="232"/>
      <c r="GZQ541" s="232"/>
      <c r="GZR541" s="232"/>
      <c r="GZS541" s="228"/>
      <c r="GZT541" s="229"/>
      <c r="GZU541" s="229"/>
      <c r="GZV541" s="229"/>
      <c r="GZW541" s="229"/>
      <c r="GZX541" s="229"/>
      <c r="GZY541" s="229"/>
      <c r="GZZ541" s="229"/>
      <c r="HAA541" s="37"/>
      <c r="HAB541" s="228"/>
      <c r="HAC541" s="12"/>
      <c r="HAD541" s="12"/>
      <c r="HAE541" s="162"/>
      <c r="HAF541" s="162"/>
      <c r="HAG541" s="37"/>
      <c r="HAH541" s="230"/>
      <c r="HAI541" s="37"/>
      <c r="HAJ541" s="37"/>
      <c r="HAK541" s="228"/>
      <c r="HAL541" s="11"/>
      <c r="HAM541" s="28"/>
      <c r="HAN541" s="231"/>
      <c r="HAO541" s="12"/>
      <c r="HAP541" s="27"/>
      <c r="HAQ541" s="37"/>
      <c r="HAR541" s="37"/>
      <c r="HAS541" s="14"/>
      <c r="HAT541" s="14"/>
      <c r="HAU541" s="228"/>
      <c r="HAV541" s="232"/>
      <c r="HAW541" s="232"/>
      <c r="HAX541" s="232"/>
      <c r="HAY541" s="228"/>
      <c r="HAZ541" s="229"/>
      <c r="HBA541" s="229"/>
      <c r="HBB541" s="229"/>
      <c r="HBC541" s="229"/>
      <c r="HBD541" s="229"/>
      <c r="HBE541" s="229"/>
      <c r="HBF541" s="229"/>
      <c r="HBG541" s="37"/>
      <c r="HBH541" s="228"/>
      <c r="HBI541" s="12"/>
      <c r="HBJ541" s="12"/>
      <c r="HBK541" s="162"/>
      <c r="HBL541" s="162"/>
      <c r="HBM541" s="37"/>
      <c r="HBN541" s="230"/>
      <c r="HBO541" s="37"/>
      <c r="HBP541" s="37"/>
      <c r="HBQ541" s="228"/>
      <c r="HBR541" s="11"/>
      <c r="HBS541" s="28"/>
      <c r="HBT541" s="231"/>
      <c r="HBU541" s="12"/>
      <c r="HBV541" s="27"/>
      <c r="HBW541" s="37"/>
      <c r="HBX541" s="37"/>
      <c r="HBY541" s="14"/>
      <c r="HBZ541" s="14"/>
      <c r="HCA541" s="228"/>
      <c r="HCB541" s="232"/>
      <c r="HCC541" s="232"/>
      <c r="HCD541" s="232"/>
      <c r="HCE541" s="228"/>
      <c r="HCF541" s="229"/>
      <c r="HCG541" s="229"/>
      <c r="HCH541" s="229"/>
      <c r="HCI541" s="229"/>
      <c r="HCJ541" s="229"/>
      <c r="HCK541" s="229"/>
      <c r="HCL541" s="229"/>
      <c r="HCM541" s="37"/>
      <c r="HCN541" s="228"/>
      <c r="HCO541" s="12"/>
      <c r="HCP541" s="12"/>
      <c r="HCQ541" s="162"/>
      <c r="HCR541" s="162"/>
      <c r="HCS541" s="37"/>
      <c r="HCT541" s="230"/>
      <c r="HCU541" s="37"/>
      <c r="HCV541" s="37"/>
      <c r="HCW541" s="228"/>
      <c r="HCX541" s="11"/>
      <c r="HCY541" s="28"/>
      <c r="HCZ541" s="231"/>
      <c r="HDA541" s="12"/>
      <c r="HDB541" s="27"/>
      <c r="HDC541" s="37"/>
      <c r="HDD541" s="37"/>
      <c r="HDE541" s="14"/>
      <c r="HDF541" s="14"/>
      <c r="HDG541" s="228"/>
      <c r="HDH541" s="232"/>
      <c r="HDI541" s="232"/>
      <c r="HDJ541" s="232"/>
      <c r="HDK541" s="228"/>
      <c r="HDL541" s="229"/>
      <c r="HDM541" s="229"/>
      <c r="HDN541" s="229"/>
      <c r="HDO541" s="229"/>
      <c r="HDP541" s="229"/>
      <c r="HDQ541" s="229"/>
      <c r="HDR541" s="229"/>
      <c r="HDS541" s="37"/>
      <c r="HDT541" s="228"/>
      <c r="HDU541" s="12"/>
      <c r="HDV541" s="12"/>
      <c r="HDW541" s="162"/>
      <c r="HDX541" s="162"/>
      <c r="HDY541" s="37"/>
      <c r="HDZ541" s="230"/>
      <c r="HEA541" s="37"/>
      <c r="HEB541" s="37"/>
      <c r="HEC541" s="228"/>
      <c r="HED541" s="11"/>
      <c r="HEE541" s="28"/>
      <c r="HEF541" s="231"/>
      <c r="HEG541" s="12"/>
      <c r="HEH541" s="27"/>
      <c r="HEI541" s="37"/>
      <c r="HEJ541" s="37"/>
      <c r="HEK541" s="14"/>
      <c r="HEL541" s="14"/>
      <c r="HEM541" s="228"/>
      <c r="HEN541" s="232"/>
      <c r="HEO541" s="232"/>
      <c r="HEP541" s="232"/>
      <c r="HEQ541" s="228"/>
      <c r="HER541" s="229"/>
      <c r="HES541" s="229"/>
      <c r="HET541" s="229"/>
      <c r="HEU541" s="229"/>
      <c r="HEV541" s="229"/>
      <c r="HEW541" s="229"/>
      <c r="HEX541" s="229"/>
      <c r="HEY541" s="37"/>
      <c r="HEZ541" s="228"/>
      <c r="HFA541" s="12"/>
      <c r="HFB541" s="12"/>
      <c r="HFC541" s="162"/>
      <c r="HFD541" s="162"/>
      <c r="HFE541" s="37"/>
      <c r="HFF541" s="230"/>
      <c r="HFG541" s="37"/>
      <c r="HFH541" s="37"/>
      <c r="HFI541" s="228"/>
      <c r="HFJ541" s="11"/>
      <c r="HFK541" s="28"/>
      <c r="HFL541" s="231"/>
      <c r="HFM541" s="12"/>
      <c r="HFN541" s="27"/>
      <c r="HFO541" s="37"/>
      <c r="HFP541" s="37"/>
      <c r="HFQ541" s="14"/>
      <c r="HFR541" s="14"/>
      <c r="HFS541" s="228"/>
      <c r="HFT541" s="232"/>
      <c r="HFU541" s="232"/>
      <c r="HFV541" s="232"/>
      <c r="HFW541" s="228"/>
      <c r="HFX541" s="229"/>
      <c r="HFY541" s="229"/>
      <c r="HFZ541" s="229"/>
      <c r="HGA541" s="229"/>
      <c r="HGB541" s="229"/>
      <c r="HGC541" s="229"/>
      <c r="HGD541" s="229"/>
      <c r="HGE541" s="37"/>
      <c r="HGF541" s="228"/>
      <c r="HGG541" s="12"/>
      <c r="HGH541" s="12"/>
      <c r="HGI541" s="162"/>
      <c r="HGJ541" s="162"/>
      <c r="HGK541" s="37"/>
      <c r="HGL541" s="230"/>
      <c r="HGM541" s="37"/>
      <c r="HGN541" s="37"/>
      <c r="HGO541" s="228"/>
      <c r="HGP541" s="11"/>
      <c r="HGQ541" s="28"/>
      <c r="HGR541" s="231"/>
      <c r="HGS541" s="12"/>
      <c r="HGT541" s="27"/>
      <c r="HGU541" s="37"/>
      <c r="HGV541" s="37"/>
      <c r="HGW541" s="14"/>
      <c r="HGX541" s="14"/>
      <c r="HGY541" s="228"/>
      <c r="HGZ541" s="232"/>
      <c r="HHA541" s="232"/>
      <c r="HHB541" s="232"/>
      <c r="HHC541" s="228"/>
      <c r="HHD541" s="229"/>
      <c r="HHE541" s="229"/>
      <c r="HHF541" s="229"/>
      <c r="HHG541" s="229"/>
      <c r="HHH541" s="229"/>
      <c r="HHI541" s="229"/>
      <c r="HHJ541" s="229"/>
      <c r="HHK541" s="37"/>
      <c r="HHL541" s="228"/>
      <c r="HHM541" s="12"/>
      <c r="HHN541" s="12"/>
      <c r="HHO541" s="162"/>
      <c r="HHP541" s="162"/>
      <c r="HHQ541" s="37"/>
      <c r="HHR541" s="230"/>
      <c r="HHS541" s="37"/>
      <c r="HHT541" s="37"/>
      <c r="HHU541" s="228"/>
      <c r="HHV541" s="11"/>
      <c r="HHW541" s="28"/>
      <c r="HHX541" s="231"/>
      <c r="HHY541" s="12"/>
      <c r="HHZ541" s="27"/>
      <c r="HIA541" s="37"/>
      <c r="HIB541" s="37"/>
      <c r="HIC541" s="14"/>
      <c r="HID541" s="14"/>
      <c r="HIE541" s="228"/>
      <c r="HIF541" s="232"/>
      <c r="HIG541" s="232"/>
      <c r="HIH541" s="232"/>
      <c r="HII541" s="228"/>
      <c r="HIJ541" s="229"/>
      <c r="HIK541" s="229"/>
      <c r="HIL541" s="229"/>
      <c r="HIM541" s="229"/>
      <c r="HIN541" s="229"/>
      <c r="HIO541" s="229"/>
      <c r="HIP541" s="229"/>
      <c r="HIQ541" s="37"/>
      <c r="HIR541" s="228"/>
      <c r="HIS541" s="12"/>
      <c r="HIT541" s="12"/>
      <c r="HIU541" s="162"/>
      <c r="HIV541" s="162"/>
      <c r="HIW541" s="37"/>
      <c r="HIX541" s="230"/>
      <c r="HIY541" s="37"/>
      <c r="HIZ541" s="37"/>
      <c r="HJA541" s="228"/>
      <c r="HJB541" s="11"/>
      <c r="HJC541" s="28"/>
      <c r="HJD541" s="231"/>
      <c r="HJE541" s="12"/>
      <c r="HJF541" s="27"/>
      <c r="HJG541" s="37"/>
      <c r="HJH541" s="37"/>
      <c r="HJI541" s="14"/>
      <c r="HJJ541" s="14"/>
      <c r="HJK541" s="228"/>
      <c r="HJL541" s="232"/>
      <c r="HJM541" s="232"/>
      <c r="HJN541" s="232"/>
      <c r="HJO541" s="228"/>
      <c r="HJP541" s="229"/>
      <c r="HJQ541" s="229"/>
      <c r="HJR541" s="229"/>
      <c r="HJS541" s="229"/>
      <c r="HJT541" s="229"/>
      <c r="HJU541" s="229"/>
      <c r="HJV541" s="229"/>
      <c r="HJW541" s="37"/>
      <c r="HJX541" s="228"/>
      <c r="HJY541" s="12"/>
      <c r="HJZ541" s="12"/>
      <c r="HKA541" s="162"/>
      <c r="HKB541" s="162"/>
      <c r="HKC541" s="37"/>
      <c r="HKD541" s="230"/>
      <c r="HKE541" s="37"/>
      <c r="HKF541" s="37"/>
      <c r="HKG541" s="228"/>
      <c r="HKH541" s="11"/>
      <c r="HKI541" s="28"/>
      <c r="HKJ541" s="231"/>
      <c r="HKK541" s="12"/>
      <c r="HKL541" s="27"/>
      <c r="HKM541" s="37"/>
      <c r="HKN541" s="37"/>
      <c r="HKO541" s="14"/>
      <c r="HKP541" s="14"/>
      <c r="HKQ541" s="228"/>
      <c r="HKR541" s="232"/>
      <c r="HKS541" s="232"/>
      <c r="HKT541" s="232"/>
      <c r="HKU541" s="228"/>
      <c r="HKV541" s="229"/>
      <c r="HKW541" s="229"/>
      <c r="HKX541" s="229"/>
      <c r="HKY541" s="229"/>
      <c r="HKZ541" s="229"/>
      <c r="HLA541" s="229"/>
      <c r="HLB541" s="229"/>
      <c r="HLC541" s="37"/>
      <c r="HLD541" s="228"/>
      <c r="HLE541" s="12"/>
      <c r="HLF541" s="12"/>
      <c r="HLG541" s="162"/>
      <c r="HLH541" s="162"/>
      <c r="HLI541" s="37"/>
      <c r="HLJ541" s="230"/>
      <c r="HLK541" s="37"/>
      <c r="HLL541" s="37"/>
      <c r="HLM541" s="228"/>
      <c r="HLN541" s="11"/>
      <c r="HLO541" s="28"/>
      <c r="HLP541" s="231"/>
      <c r="HLQ541" s="12"/>
      <c r="HLR541" s="27"/>
      <c r="HLS541" s="37"/>
      <c r="HLT541" s="37"/>
      <c r="HLU541" s="14"/>
      <c r="HLV541" s="14"/>
      <c r="HLW541" s="228"/>
      <c r="HLX541" s="232"/>
      <c r="HLY541" s="232"/>
      <c r="HLZ541" s="232"/>
      <c r="HMA541" s="228"/>
      <c r="HMB541" s="229"/>
      <c r="HMC541" s="229"/>
      <c r="HMD541" s="229"/>
      <c r="HME541" s="229"/>
      <c r="HMF541" s="229"/>
      <c r="HMG541" s="229"/>
      <c r="HMH541" s="229"/>
      <c r="HMI541" s="37"/>
      <c r="HMJ541" s="228"/>
      <c r="HMK541" s="12"/>
      <c r="HML541" s="12"/>
      <c r="HMM541" s="162"/>
      <c r="HMN541" s="162"/>
      <c r="HMO541" s="37"/>
      <c r="HMP541" s="230"/>
      <c r="HMQ541" s="37"/>
      <c r="HMR541" s="37"/>
      <c r="HMS541" s="228"/>
      <c r="HMT541" s="11"/>
      <c r="HMU541" s="28"/>
      <c r="HMV541" s="231"/>
      <c r="HMW541" s="12"/>
      <c r="HMX541" s="27"/>
      <c r="HMY541" s="37"/>
      <c r="HMZ541" s="37"/>
      <c r="HNA541" s="14"/>
      <c r="HNB541" s="14"/>
      <c r="HNC541" s="228"/>
      <c r="HND541" s="232"/>
      <c r="HNE541" s="232"/>
      <c r="HNF541" s="232"/>
      <c r="HNG541" s="228"/>
      <c r="HNH541" s="229"/>
      <c r="HNI541" s="229"/>
      <c r="HNJ541" s="229"/>
      <c r="HNK541" s="229"/>
      <c r="HNL541" s="229"/>
      <c r="HNM541" s="229"/>
      <c r="HNN541" s="229"/>
      <c r="HNO541" s="37"/>
      <c r="HNP541" s="228"/>
      <c r="HNQ541" s="12"/>
      <c r="HNR541" s="12"/>
      <c r="HNS541" s="162"/>
      <c r="HNT541" s="162"/>
      <c r="HNU541" s="37"/>
      <c r="HNV541" s="230"/>
      <c r="HNW541" s="37"/>
      <c r="HNX541" s="37"/>
      <c r="HNY541" s="228"/>
      <c r="HNZ541" s="11"/>
      <c r="HOA541" s="28"/>
      <c r="HOB541" s="231"/>
      <c r="HOC541" s="12"/>
      <c r="HOD541" s="27"/>
      <c r="HOE541" s="37"/>
      <c r="HOF541" s="37"/>
      <c r="HOG541" s="14"/>
      <c r="HOH541" s="14"/>
      <c r="HOI541" s="228"/>
      <c r="HOJ541" s="232"/>
      <c r="HOK541" s="232"/>
      <c r="HOL541" s="232"/>
      <c r="HOM541" s="228"/>
      <c r="HON541" s="229"/>
      <c r="HOO541" s="229"/>
      <c r="HOP541" s="229"/>
      <c r="HOQ541" s="229"/>
      <c r="HOR541" s="229"/>
      <c r="HOS541" s="229"/>
      <c r="HOT541" s="229"/>
      <c r="HOU541" s="37"/>
      <c r="HOV541" s="228"/>
      <c r="HOW541" s="12"/>
      <c r="HOX541" s="12"/>
      <c r="HOY541" s="162"/>
      <c r="HOZ541" s="162"/>
      <c r="HPA541" s="37"/>
      <c r="HPB541" s="230"/>
      <c r="HPC541" s="37"/>
      <c r="HPD541" s="37"/>
      <c r="HPE541" s="228"/>
      <c r="HPF541" s="11"/>
      <c r="HPG541" s="28"/>
      <c r="HPH541" s="231"/>
      <c r="HPI541" s="12"/>
      <c r="HPJ541" s="27"/>
      <c r="HPK541" s="37"/>
      <c r="HPL541" s="37"/>
      <c r="HPM541" s="14"/>
      <c r="HPN541" s="14"/>
      <c r="HPO541" s="228"/>
      <c r="HPP541" s="232"/>
      <c r="HPQ541" s="232"/>
      <c r="HPR541" s="232"/>
      <c r="HPS541" s="228"/>
      <c r="HPT541" s="229"/>
      <c r="HPU541" s="229"/>
      <c r="HPV541" s="229"/>
      <c r="HPW541" s="229"/>
      <c r="HPX541" s="229"/>
      <c r="HPY541" s="229"/>
      <c r="HPZ541" s="229"/>
      <c r="HQA541" s="37"/>
      <c r="HQB541" s="228"/>
      <c r="HQC541" s="12"/>
      <c r="HQD541" s="12"/>
      <c r="HQE541" s="162"/>
      <c r="HQF541" s="162"/>
      <c r="HQG541" s="37"/>
      <c r="HQH541" s="230"/>
      <c r="HQI541" s="37"/>
      <c r="HQJ541" s="37"/>
      <c r="HQK541" s="228"/>
      <c r="HQL541" s="11"/>
      <c r="HQM541" s="28"/>
      <c r="HQN541" s="231"/>
      <c r="HQO541" s="12"/>
      <c r="HQP541" s="27"/>
      <c r="HQQ541" s="37"/>
      <c r="HQR541" s="37"/>
      <c r="HQS541" s="14"/>
      <c r="HQT541" s="14"/>
      <c r="HQU541" s="228"/>
      <c r="HQV541" s="232"/>
      <c r="HQW541" s="232"/>
      <c r="HQX541" s="232"/>
      <c r="HQY541" s="228"/>
      <c r="HQZ541" s="229"/>
      <c r="HRA541" s="229"/>
      <c r="HRB541" s="229"/>
      <c r="HRC541" s="229"/>
      <c r="HRD541" s="229"/>
      <c r="HRE541" s="229"/>
      <c r="HRF541" s="229"/>
      <c r="HRG541" s="37"/>
      <c r="HRH541" s="228"/>
      <c r="HRI541" s="12"/>
      <c r="HRJ541" s="12"/>
      <c r="HRK541" s="162"/>
      <c r="HRL541" s="162"/>
      <c r="HRM541" s="37"/>
      <c r="HRN541" s="230"/>
      <c r="HRO541" s="37"/>
      <c r="HRP541" s="37"/>
      <c r="HRQ541" s="228"/>
      <c r="HRR541" s="11"/>
      <c r="HRS541" s="28"/>
      <c r="HRT541" s="231"/>
      <c r="HRU541" s="12"/>
      <c r="HRV541" s="27"/>
      <c r="HRW541" s="37"/>
      <c r="HRX541" s="37"/>
      <c r="HRY541" s="14"/>
      <c r="HRZ541" s="14"/>
      <c r="HSA541" s="228"/>
      <c r="HSB541" s="232"/>
      <c r="HSC541" s="232"/>
      <c r="HSD541" s="232"/>
      <c r="HSE541" s="228"/>
      <c r="HSF541" s="229"/>
      <c r="HSG541" s="229"/>
      <c r="HSH541" s="229"/>
      <c r="HSI541" s="229"/>
      <c r="HSJ541" s="229"/>
      <c r="HSK541" s="229"/>
      <c r="HSL541" s="229"/>
      <c r="HSM541" s="37"/>
      <c r="HSN541" s="228"/>
      <c r="HSO541" s="12"/>
      <c r="HSP541" s="12"/>
      <c r="HSQ541" s="162"/>
      <c r="HSR541" s="162"/>
      <c r="HSS541" s="37"/>
      <c r="HST541" s="230"/>
      <c r="HSU541" s="37"/>
      <c r="HSV541" s="37"/>
      <c r="HSW541" s="228"/>
      <c r="HSX541" s="11"/>
      <c r="HSY541" s="28"/>
      <c r="HSZ541" s="231"/>
      <c r="HTA541" s="12"/>
      <c r="HTB541" s="27"/>
      <c r="HTC541" s="37"/>
      <c r="HTD541" s="37"/>
      <c r="HTE541" s="14"/>
      <c r="HTF541" s="14"/>
      <c r="HTG541" s="228"/>
      <c r="HTH541" s="232"/>
      <c r="HTI541" s="232"/>
      <c r="HTJ541" s="232"/>
      <c r="HTK541" s="228"/>
      <c r="HTL541" s="229"/>
      <c r="HTM541" s="229"/>
      <c r="HTN541" s="229"/>
      <c r="HTO541" s="229"/>
      <c r="HTP541" s="229"/>
      <c r="HTQ541" s="229"/>
      <c r="HTR541" s="229"/>
      <c r="HTS541" s="37"/>
      <c r="HTT541" s="228"/>
      <c r="HTU541" s="12"/>
      <c r="HTV541" s="12"/>
      <c r="HTW541" s="162"/>
      <c r="HTX541" s="162"/>
      <c r="HTY541" s="37"/>
      <c r="HTZ541" s="230"/>
      <c r="HUA541" s="37"/>
      <c r="HUB541" s="37"/>
      <c r="HUC541" s="228"/>
      <c r="HUD541" s="11"/>
      <c r="HUE541" s="28"/>
      <c r="HUF541" s="231"/>
      <c r="HUG541" s="12"/>
      <c r="HUH541" s="27"/>
      <c r="HUI541" s="37"/>
      <c r="HUJ541" s="37"/>
      <c r="HUK541" s="14"/>
      <c r="HUL541" s="14"/>
      <c r="HUM541" s="228"/>
      <c r="HUN541" s="232"/>
      <c r="HUO541" s="232"/>
      <c r="HUP541" s="232"/>
      <c r="HUQ541" s="228"/>
      <c r="HUR541" s="229"/>
      <c r="HUS541" s="229"/>
      <c r="HUT541" s="229"/>
      <c r="HUU541" s="229"/>
      <c r="HUV541" s="229"/>
      <c r="HUW541" s="229"/>
      <c r="HUX541" s="229"/>
      <c r="HUY541" s="37"/>
      <c r="HUZ541" s="228"/>
      <c r="HVA541" s="12"/>
      <c r="HVB541" s="12"/>
      <c r="HVC541" s="162"/>
      <c r="HVD541" s="162"/>
      <c r="HVE541" s="37"/>
      <c r="HVF541" s="230"/>
      <c r="HVG541" s="37"/>
      <c r="HVH541" s="37"/>
      <c r="HVI541" s="228"/>
      <c r="HVJ541" s="11"/>
      <c r="HVK541" s="28"/>
      <c r="HVL541" s="231"/>
      <c r="HVM541" s="12"/>
      <c r="HVN541" s="27"/>
      <c r="HVO541" s="37"/>
      <c r="HVP541" s="37"/>
      <c r="HVQ541" s="14"/>
      <c r="HVR541" s="14"/>
      <c r="HVS541" s="228"/>
      <c r="HVT541" s="232"/>
      <c r="HVU541" s="232"/>
      <c r="HVV541" s="232"/>
      <c r="HVW541" s="228"/>
      <c r="HVX541" s="229"/>
      <c r="HVY541" s="229"/>
      <c r="HVZ541" s="229"/>
      <c r="HWA541" s="229"/>
      <c r="HWB541" s="229"/>
      <c r="HWC541" s="229"/>
      <c r="HWD541" s="229"/>
      <c r="HWE541" s="37"/>
      <c r="HWF541" s="228"/>
      <c r="HWG541" s="12"/>
      <c r="HWH541" s="12"/>
      <c r="HWI541" s="162"/>
      <c r="HWJ541" s="162"/>
      <c r="HWK541" s="37"/>
      <c r="HWL541" s="230"/>
      <c r="HWM541" s="37"/>
      <c r="HWN541" s="37"/>
      <c r="HWO541" s="228"/>
      <c r="HWP541" s="11"/>
      <c r="HWQ541" s="28"/>
      <c r="HWR541" s="231"/>
      <c r="HWS541" s="12"/>
      <c r="HWT541" s="27"/>
      <c r="HWU541" s="37"/>
      <c r="HWV541" s="37"/>
      <c r="HWW541" s="14"/>
      <c r="HWX541" s="14"/>
      <c r="HWY541" s="228"/>
      <c r="HWZ541" s="232"/>
      <c r="HXA541" s="232"/>
      <c r="HXB541" s="232"/>
      <c r="HXC541" s="228"/>
      <c r="HXD541" s="229"/>
      <c r="HXE541" s="229"/>
      <c r="HXF541" s="229"/>
      <c r="HXG541" s="229"/>
      <c r="HXH541" s="229"/>
      <c r="HXI541" s="229"/>
      <c r="HXJ541" s="229"/>
      <c r="HXK541" s="37"/>
      <c r="HXL541" s="228"/>
      <c r="HXM541" s="12"/>
      <c r="HXN541" s="12"/>
      <c r="HXO541" s="162"/>
      <c r="HXP541" s="162"/>
      <c r="HXQ541" s="37"/>
      <c r="HXR541" s="230"/>
      <c r="HXS541" s="37"/>
      <c r="HXT541" s="37"/>
      <c r="HXU541" s="228"/>
      <c r="HXV541" s="11"/>
      <c r="HXW541" s="28"/>
      <c r="HXX541" s="231"/>
      <c r="HXY541" s="12"/>
      <c r="HXZ541" s="27"/>
      <c r="HYA541" s="37"/>
      <c r="HYB541" s="37"/>
      <c r="HYC541" s="14"/>
      <c r="HYD541" s="14"/>
      <c r="HYE541" s="228"/>
      <c r="HYF541" s="232"/>
      <c r="HYG541" s="232"/>
      <c r="HYH541" s="232"/>
      <c r="HYI541" s="228"/>
      <c r="HYJ541" s="229"/>
      <c r="HYK541" s="229"/>
      <c r="HYL541" s="229"/>
      <c r="HYM541" s="229"/>
      <c r="HYN541" s="229"/>
      <c r="HYO541" s="229"/>
      <c r="HYP541" s="229"/>
      <c r="HYQ541" s="37"/>
      <c r="HYR541" s="228"/>
      <c r="HYS541" s="12"/>
      <c r="HYT541" s="12"/>
      <c r="HYU541" s="162"/>
      <c r="HYV541" s="162"/>
      <c r="HYW541" s="37"/>
      <c r="HYX541" s="230"/>
      <c r="HYY541" s="37"/>
      <c r="HYZ541" s="37"/>
      <c r="HZA541" s="228"/>
      <c r="HZB541" s="11"/>
      <c r="HZC541" s="28"/>
      <c r="HZD541" s="231"/>
      <c r="HZE541" s="12"/>
      <c r="HZF541" s="27"/>
      <c r="HZG541" s="37"/>
      <c r="HZH541" s="37"/>
      <c r="HZI541" s="14"/>
      <c r="HZJ541" s="14"/>
      <c r="HZK541" s="228"/>
      <c r="HZL541" s="232"/>
      <c r="HZM541" s="232"/>
      <c r="HZN541" s="232"/>
      <c r="HZO541" s="228"/>
      <c r="HZP541" s="229"/>
      <c r="HZQ541" s="229"/>
      <c r="HZR541" s="229"/>
      <c r="HZS541" s="229"/>
      <c r="HZT541" s="229"/>
      <c r="HZU541" s="229"/>
      <c r="HZV541" s="229"/>
      <c r="HZW541" s="37"/>
      <c r="HZX541" s="228"/>
      <c r="HZY541" s="12"/>
      <c r="HZZ541" s="12"/>
      <c r="IAA541" s="162"/>
      <c r="IAB541" s="162"/>
      <c r="IAC541" s="37"/>
      <c r="IAD541" s="230"/>
      <c r="IAE541" s="37"/>
      <c r="IAF541" s="37"/>
      <c r="IAG541" s="228"/>
      <c r="IAH541" s="11"/>
      <c r="IAI541" s="28"/>
      <c r="IAJ541" s="231"/>
      <c r="IAK541" s="12"/>
      <c r="IAL541" s="27"/>
      <c r="IAM541" s="37"/>
      <c r="IAN541" s="37"/>
      <c r="IAO541" s="14"/>
      <c r="IAP541" s="14"/>
      <c r="IAQ541" s="228"/>
      <c r="IAR541" s="232"/>
      <c r="IAS541" s="232"/>
      <c r="IAT541" s="232"/>
      <c r="IAU541" s="228"/>
      <c r="IAV541" s="229"/>
      <c r="IAW541" s="229"/>
      <c r="IAX541" s="229"/>
      <c r="IAY541" s="229"/>
      <c r="IAZ541" s="229"/>
      <c r="IBA541" s="229"/>
      <c r="IBB541" s="229"/>
      <c r="IBC541" s="37"/>
      <c r="IBD541" s="228"/>
      <c r="IBE541" s="12"/>
      <c r="IBF541" s="12"/>
      <c r="IBG541" s="162"/>
      <c r="IBH541" s="162"/>
      <c r="IBI541" s="37"/>
      <c r="IBJ541" s="230"/>
      <c r="IBK541" s="37"/>
      <c r="IBL541" s="37"/>
      <c r="IBM541" s="228"/>
      <c r="IBN541" s="11"/>
      <c r="IBO541" s="28"/>
      <c r="IBP541" s="231"/>
      <c r="IBQ541" s="12"/>
      <c r="IBR541" s="27"/>
      <c r="IBS541" s="37"/>
      <c r="IBT541" s="37"/>
      <c r="IBU541" s="14"/>
      <c r="IBV541" s="14"/>
      <c r="IBW541" s="228"/>
      <c r="IBX541" s="232"/>
      <c r="IBY541" s="232"/>
      <c r="IBZ541" s="232"/>
      <c r="ICA541" s="228"/>
      <c r="ICB541" s="229"/>
      <c r="ICC541" s="229"/>
      <c r="ICD541" s="229"/>
      <c r="ICE541" s="229"/>
      <c r="ICF541" s="229"/>
      <c r="ICG541" s="229"/>
      <c r="ICH541" s="229"/>
      <c r="ICI541" s="37"/>
      <c r="ICJ541" s="228"/>
      <c r="ICK541" s="12"/>
      <c r="ICL541" s="12"/>
      <c r="ICM541" s="162"/>
      <c r="ICN541" s="162"/>
      <c r="ICO541" s="37"/>
      <c r="ICP541" s="230"/>
      <c r="ICQ541" s="37"/>
      <c r="ICR541" s="37"/>
      <c r="ICS541" s="228"/>
      <c r="ICT541" s="11"/>
      <c r="ICU541" s="28"/>
      <c r="ICV541" s="231"/>
      <c r="ICW541" s="12"/>
      <c r="ICX541" s="27"/>
      <c r="ICY541" s="37"/>
      <c r="ICZ541" s="37"/>
      <c r="IDA541" s="14"/>
      <c r="IDB541" s="14"/>
      <c r="IDC541" s="228"/>
      <c r="IDD541" s="232"/>
      <c r="IDE541" s="232"/>
      <c r="IDF541" s="232"/>
      <c r="IDG541" s="228"/>
      <c r="IDH541" s="229"/>
      <c r="IDI541" s="229"/>
      <c r="IDJ541" s="229"/>
      <c r="IDK541" s="229"/>
      <c r="IDL541" s="229"/>
      <c r="IDM541" s="229"/>
      <c r="IDN541" s="229"/>
      <c r="IDO541" s="37"/>
      <c r="IDP541" s="228"/>
      <c r="IDQ541" s="12"/>
      <c r="IDR541" s="12"/>
      <c r="IDS541" s="162"/>
      <c r="IDT541" s="162"/>
      <c r="IDU541" s="37"/>
      <c r="IDV541" s="230"/>
      <c r="IDW541" s="37"/>
      <c r="IDX541" s="37"/>
      <c r="IDY541" s="228"/>
      <c r="IDZ541" s="11"/>
      <c r="IEA541" s="28"/>
      <c r="IEB541" s="231"/>
      <c r="IEC541" s="12"/>
      <c r="IED541" s="27"/>
      <c r="IEE541" s="37"/>
      <c r="IEF541" s="37"/>
      <c r="IEG541" s="14"/>
      <c r="IEH541" s="14"/>
      <c r="IEI541" s="228"/>
      <c r="IEJ541" s="232"/>
      <c r="IEK541" s="232"/>
      <c r="IEL541" s="232"/>
      <c r="IEM541" s="228"/>
      <c r="IEN541" s="229"/>
      <c r="IEO541" s="229"/>
      <c r="IEP541" s="229"/>
      <c r="IEQ541" s="229"/>
      <c r="IER541" s="229"/>
      <c r="IES541" s="229"/>
      <c r="IET541" s="229"/>
      <c r="IEU541" s="37"/>
      <c r="IEV541" s="228"/>
      <c r="IEW541" s="12"/>
      <c r="IEX541" s="12"/>
      <c r="IEY541" s="162"/>
      <c r="IEZ541" s="162"/>
      <c r="IFA541" s="37"/>
      <c r="IFB541" s="230"/>
      <c r="IFC541" s="37"/>
      <c r="IFD541" s="37"/>
      <c r="IFE541" s="228"/>
      <c r="IFF541" s="11"/>
      <c r="IFG541" s="28"/>
      <c r="IFH541" s="231"/>
      <c r="IFI541" s="12"/>
      <c r="IFJ541" s="27"/>
      <c r="IFK541" s="37"/>
      <c r="IFL541" s="37"/>
      <c r="IFM541" s="14"/>
      <c r="IFN541" s="14"/>
      <c r="IFO541" s="228"/>
      <c r="IFP541" s="232"/>
      <c r="IFQ541" s="232"/>
      <c r="IFR541" s="232"/>
      <c r="IFS541" s="228"/>
      <c r="IFT541" s="229"/>
      <c r="IFU541" s="229"/>
      <c r="IFV541" s="229"/>
      <c r="IFW541" s="229"/>
      <c r="IFX541" s="229"/>
      <c r="IFY541" s="229"/>
      <c r="IFZ541" s="229"/>
      <c r="IGA541" s="37"/>
      <c r="IGB541" s="228"/>
      <c r="IGC541" s="12"/>
      <c r="IGD541" s="12"/>
      <c r="IGE541" s="162"/>
      <c r="IGF541" s="162"/>
      <c r="IGG541" s="37"/>
      <c r="IGH541" s="230"/>
      <c r="IGI541" s="37"/>
      <c r="IGJ541" s="37"/>
      <c r="IGK541" s="228"/>
      <c r="IGL541" s="11"/>
      <c r="IGM541" s="28"/>
      <c r="IGN541" s="231"/>
      <c r="IGO541" s="12"/>
      <c r="IGP541" s="27"/>
      <c r="IGQ541" s="37"/>
      <c r="IGR541" s="37"/>
      <c r="IGS541" s="14"/>
      <c r="IGT541" s="14"/>
      <c r="IGU541" s="228"/>
      <c r="IGV541" s="232"/>
      <c r="IGW541" s="232"/>
      <c r="IGX541" s="232"/>
      <c r="IGY541" s="228"/>
      <c r="IGZ541" s="229"/>
      <c r="IHA541" s="229"/>
      <c r="IHB541" s="229"/>
      <c r="IHC541" s="229"/>
      <c r="IHD541" s="229"/>
      <c r="IHE541" s="229"/>
      <c r="IHF541" s="229"/>
      <c r="IHG541" s="37"/>
      <c r="IHH541" s="228"/>
      <c r="IHI541" s="12"/>
      <c r="IHJ541" s="12"/>
      <c r="IHK541" s="162"/>
      <c r="IHL541" s="162"/>
      <c r="IHM541" s="37"/>
      <c r="IHN541" s="230"/>
      <c r="IHO541" s="37"/>
      <c r="IHP541" s="37"/>
      <c r="IHQ541" s="228"/>
      <c r="IHR541" s="11"/>
      <c r="IHS541" s="28"/>
      <c r="IHT541" s="231"/>
      <c r="IHU541" s="12"/>
      <c r="IHV541" s="27"/>
      <c r="IHW541" s="37"/>
      <c r="IHX541" s="37"/>
      <c r="IHY541" s="14"/>
      <c r="IHZ541" s="14"/>
      <c r="IIA541" s="228"/>
      <c r="IIB541" s="232"/>
      <c r="IIC541" s="232"/>
      <c r="IID541" s="232"/>
      <c r="IIE541" s="228"/>
      <c r="IIF541" s="229"/>
      <c r="IIG541" s="229"/>
      <c r="IIH541" s="229"/>
      <c r="III541" s="229"/>
      <c r="IIJ541" s="229"/>
      <c r="IIK541" s="229"/>
      <c r="IIL541" s="229"/>
      <c r="IIM541" s="37"/>
      <c r="IIN541" s="228"/>
      <c r="IIO541" s="12"/>
      <c r="IIP541" s="12"/>
      <c r="IIQ541" s="162"/>
      <c r="IIR541" s="162"/>
      <c r="IIS541" s="37"/>
      <c r="IIT541" s="230"/>
      <c r="IIU541" s="37"/>
      <c r="IIV541" s="37"/>
      <c r="IIW541" s="228"/>
      <c r="IIX541" s="11"/>
      <c r="IIY541" s="28"/>
      <c r="IIZ541" s="231"/>
      <c r="IJA541" s="12"/>
      <c r="IJB541" s="27"/>
      <c r="IJC541" s="37"/>
      <c r="IJD541" s="37"/>
      <c r="IJE541" s="14"/>
      <c r="IJF541" s="14"/>
      <c r="IJG541" s="228"/>
      <c r="IJH541" s="232"/>
      <c r="IJI541" s="232"/>
      <c r="IJJ541" s="232"/>
      <c r="IJK541" s="228"/>
      <c r="IJL541" s="229"/>
      <c r="IJM541" s="229"/>
      <c r="IJN541" s="229"/>
      <c r="IJO541" s="229"/>
      <c r="IJP541" s="229"/>
      <c r="IJQ541" s="229"/>
      <c r="IJR541" s="229"/>
      <c r="IJS541" s="37"/>
      <c r="IJT541" s="228"/>
      <c r="IJU541" s="12"/>
      <c r="IJV541" s="12"/>
      <c r="IJW541" s="162"/>
      <c r="IJX541" s="162"/>
      <c r="IJY541" s="37"/>
      <c r="IJZ541" s="230"/>
      <c r="IKA541" s="37"/>
      <c r="IKB541" s="37"/>
      <c r="IKC541" s="228"/>
      <c r="IKD541" s="11"/>
      <c r="IKE541" s="28"/>
      <c r="IKF541" s="231"/>
      <c r="IKG541" s="12"/>
      <c r="IKH541" s="27"/>
      <c r="IKI541" s="37"/>
      <c r="IKJ541" s="37"/>
      <c r="IKK541" s="14"/>
      <c r="IKL541" s="14"/>
      <c r="IKM541" s="228"/>
      <c r="IKN541" s="232"/>
      <c r="IKO541" s="232"/>
      <c r="IKP541" s="232"/>
      <c r="IKQ541" s="228"/>
      <c r="IKR541" s="229"/>
      <c r="IKS541" s="229"/>
      <c r="IKT541" s="229"/>
      <c r="IKU541" s="229"/>
      <c r="IKV541" s="229"/>
      <c r="IKW541" s="229"/>
      <c r="IKX541" s="229"/>
      <c r="IKY541" s="37"/>
      <c r="IKZ541" s="228"/>
      <c r="ILA541" s="12"/>
      <c r="ILB541" s="12"/>
      <c r="ILC541" s="162"/>
      <c r="ILD541" s="162"/>
      <c r="ILE541" s="37"/>
      <c r="ILF541" s="230"/>
      <c r="ILG541" s="37"/>
      <c r="ILH541" s="37"/>
      <c r="ILI541" s="228"/>
      <c r="ILJ541" s="11"/>
      <c r="ILK541" s="28"/>
      <c r="ILL541" s="231"/>
      <c r="ILM541" s="12"/>
      <c r="ILN541" s="27"/>
      <c r="ILO541" s="37"/>
      <c r="ILP541" s="37"/>
      <c r="ILQ541" s="14"/>
      <c r="ILR541" s="14"/>
      <c r="ILS541" s="228"/>
      <c r="ILT541" s="232"/>
      <c r="ILU541" s="232"/>
      <c r="ILV541" s="232"/>
      <c r="ILW541" s="228"/>
      <c r="ILX541" s="229"/>
      <c r="ILY541" s="229"/>
      <c r="ILZ541" s="229"/>
      <c r="IMA541" s="229"/>
      <c r="IMB541" s="229"/>
      <c r="IMC541" s="229"/>
      <c r="IMD541" s="229"/>
      <c r="IME541" s="37"/>
      <c r="IMF541" s="228"/>
      <c r="IMG541" s="12"/>
      <c r="IMH541" s="12"/>
      <c r="IMI541" s="162"/>
      <c r="IMJ541" s="162"/>
      <c r="IMK541" s="37"/>
      <c r="IML541" s="230"/>
      <c r="IMM541" s="37"/>
      <c r="IMN541" s="37"/>
      <c r="IMO541" s="228"/>
      <c r="IMP541" s="11"/>
      <c r="IMQ541" s="28"/>
      <c r="IMR541" s="231"/>
      <c r="IMS541" s="12"/>
      <c r="IMT541" s="27"/>
      <c r="IMU541" s="37"/>
      <c r="IMV541" s="37"/>
      <c r="IMW541" s="14"/>
      <c r="IMX541" s="14"/>
      <c r="IMY541" s="228"/>
      <c r="IMZ541" s="232"/>
      <c r="INA541" s="232"/>
      <c r="INB541" s="232"/>
      <c r="INC541" s="228"/>
      <c r="IND541" s="229"/>
      <c r="INE541" s="229"/>
      <c r="INF541" s="229"/>
      <c r="ING541" s="229"/>
      <c r="INH541" s="229"/>
      <c r="INI541" s="229"/>
      <c r="INJ541" s="229"/>
      <c r="INK541" s="37"/>
      <c r="INL541" s="228"/>
      <c r="INM541" s="12"/>
      <c r="INN541" s="12"/>
      <c r="INO541" s="162"/>
      <c r="INP541" s="162"/>
      <c r="INQ541" s="37"/>
      <c r="INR541" s="230"/>
      <c r="INS541" s="37"/>
      <c r="INT541" s="37"/>
      <c r="INU541" s="228"/>
      <c r="INV541" s="11"/>
      <c r="INW541" s="28"/>
      <c r="INX541" s="231"/>
      <c r="INY541" s="12"/>
      <c r="INZ541" s="27"/>
      <c r="IOA541" s="37"/>
      <c r="IOB541" s="37"/>
      <c r="IOC541" s="14"/>
      <c r="IOD541" s="14"/>
      <c r="IOE541" s="228"/>
      <c r="IOF541" s="232"/>
      <c r="IOG541" s="232"/>
      <c r="IOH541" s="232"/>
      <c r="IOI541" s="228"/>
      <c r="IOJ541" s="229"/>
      <c r="IOK541" s="229"/>
      <c r="IOL541" s="229"/>
      <c r="IOM541" s="229"/>
      <c r="ION541" s="229"/>
      <c r="IOO541" s="229"/>
      <c r="IOP541" s="229"/>
      <c r="IOQ541" s="37"/>
      <c r="IOR541" s="228"/>
      <c r="IOS541" s="12"/>
      <c r="IOT541" s="12"/>
      <c r="IOU541" s="162"/>
      <c r="IOV541" s="162"/>
      <c r="IOW541" s="37"/>
      <c r="IOX541" s="230"/>
      <c r="IOY541" s="37"/>
      <c r="IOZ541" s="37"/>
      <c r="IPA541" s="228"/>
      <c r="IPB541" s="11"/>
      <c r="IPC541" s="28"/>
      <c r="IPD541" s="231"/>
      <c r="IPE541" s="12"/>
      <c r="IPF541" s="27"/>
      <c r="IPG541" s="37"/>
      <c r="IPH541" s="37"/>
      <c r="IPI541" s="14"/>
      <c r="IPJ541" s="14"/>
      <c r="IPK541" s="228"/>
      <c r="IPL541" s="232"/>
      <c r="IPM541" s="232"/>
      <c r="IPN541" s="232"/>
      <c r="IPO541" s="228"/>
      <c r="IPP541" s="229"/>
      <c r="IPQ541" s="229"/>
      <c r="IPR541" s="229"/>
      <c r="IPS541" s="229"/>
      <c r="IPT541" s="229"/>
      <c r="IPU541" s="229"/>
      <c r="IPV541" s="229"/>
      <c r="IPW541" s="37"/>
      <c r="IPX541" s="228"/>
      <c r="IPY541" s="12"/>
      <c r="IPZ541" s="12"/>
      <c r="IQA541" s="162"/>
      <c r="IQB541" s="162"/>
      <c r="IQC541" s="37"/>
      <c r="IQD541" s="230"/>
      <c r="IQE541" s="37"/>
      <c r="IQF541" s="37"/>
      <c r="IQG541" s="228"/>
      <c r="IQH541" s="11"/>
      <c r="IQI541" s="28"/>
      <c r="IQJ541" s="231"/>
      <c r="IQK541" s="12"/>
      <c r="IQL541" s="27"/>
      <c r="IQM541" s="37"/>
      <c r="IQN541" s="37"/>
      <c r="IQO541" s="14"/>
      <c r="IQP541" s="14"/>
      <c r="IQQ541" s="228"/>
      <c r="IQR541" s="232"/>
      <c r="IQS541" s="232"/>
      <c r="IQT541" s="232"/>
      <c r="IQU541" s="228"/>
      <c r="IQV541" s="229"/>
      <c r="IQW541" s="229"/>
      <c r="IQX541" s="229"/>
      <c r="IQY541" s="229"/>
      <c r="IQZ541" s="229"/>
      <c r="IRA541" s="229"/>
      <c r="IRB541" s="229"/>
      <c r="IRC541" s="37"/>
      <c r="IRD541" s="228"/>
      <c r="IRE541" s="12"/>
      <c r="IRF541" s="12"/>
      <c r="IRG541" s="162"/>
      <c r="IRH541" s="162"/>
      <c r="IRI541" s="37"/>
      <c r="IRJ541" s="230"/>
      <c r="IRK541" s="37"/>
      <c r="IRL541" s="37"/>
      <c r="IRM541" s="228"/>
      <c r="IRN541" s="11"/>
      <c r="IRO541" s="28"/>
      <c r="IRP541" s="231"/>
      <c r="IRQ541" s="12"/>
      <c r="IRR541" s="27"/>
      <c r="IRS541" s="37"/>
      <c r="IRT541" s="37"/>
      <c r="IRU541" s="14"/>
      <c r="IRV541" s="14"/>
      <c r="IRW541" s="228"/>
      <c r="IRX541" s="232"/>
      <c r="IRY541" s="232"/>
      <c r="IRZ541" s="232"/>
      <c r="ISA541" s="228"/>
      <c r="ISB541" s="229"/>
      <c r="ISC541" s="229"/>
      <c r="ISD541" s="229"/>
      <c r="ISE541" s="229"/>
      <c r="ISF541" s="229"/>
      <c r="ISG541" s="229"/>
      <c r="ISH541" s="229"/>
      <c r="ISI541" s="37"/>
      <c r="ISJ541" s="228"/>
      <c r="ISK541" s="12"/>
      <c r="ISL541" s="12"/>
      <c r="ISM541" s="162"/>
      <c r="ISN541" s="162"/>
      <c r="ISO541" s="37"/>
      <c r="ISP541" s="230"/>
      <c r="ISQ541" s="37"/>
      <c r="ISR541" s="37"/>
      <c r="ISS541" s="228"/>
      <c r="IST541" s="11"/>
      <c r="ISU541" s="28"/>
      <c r="ISV541" s="231"/>
      <c r="ISW541" s="12"/>
      <c r="ISX541" s="27"/>
      <c r="ISY541" s="37"/>
      <c r="ISZ541" s="37"/>
      <c r="ITA541" s="14"/>
      <c r="ITB541" s="14"/>
      <c r="ITC541" s="228"/>
      <c r="ITD541" s="232"/>
      <c r="ITE541" s="232"/>
      <c r="ITF541" s="232"/>
      <c r="ITG541" s="228"/>
      <c r="ITH541" s="229"/>
      <c r="ITI541" s="229"/>
      <c r="ITJ541" s="229"/>
      <c r="ITK541" s="229"/>
      <c r="ITL541" s="229"/>
      <c r="ITM541" s="229"/>
      <c r="ITN541" s="229"/>
      <c r="ITO541" s="37"/>
      <c r="ITP541" s="228"/>
      <c r="ITQ541" s="12"/>
      <c r="ITR541" s="12"/>
      <c r="ITS541" s="162"/>
      <c r="ITT541" s="162"/>
      <c r="ITU541" s="37"/>
      <c r="ITV541" s="230"/>
      <c r="ITW541" s="37"/>
      <c r="ITX541" s="37"/>
      <c r="ITY541" s="228"/>
      <c r="ITZ541" s="11"/>
      <c r="IUA541" s="28"/>
      <c r="IUB541" s="231"/>
      <c r="IUC541" s="12"/>
      <c r="IUD541" s="27"/>
      <c r="IUE541" s="37"/>
      <c r="IUF541" s="37"/>
      <c r="IUG541" s="14"/>
      <c r="IUH541" s="14"/>
      <c r="IUI541" s="228"/>
      <c r="IUJ541" s="232"/>
      <c r="IUK541" s="232"/>
      <c r="IUL541" s="232"/>
      <c r="IUM541" s="228"/>
      <c r="IUN541" s="229"/>
      <c r="IUO541" s="229"/>
      <c r="IUP541" s="229"/>
      <c r="IUQ541" s="229"/>
      <c r="IUR541" s="229"/>
      <c r="IUS541" s="229"/>
      <c r="IUT541" s="229"/>
      <c r="IUU541" s="37"/>
      <c r="IUV541" s="228"/>
      <c r="IUW541" s="12"/>
      <c r="IUX541" s="12"/>
      <c r="IUY541" s="162"/>
      <c r="IUZ541" s="162"/>
      <c r="IVA541" s="37"/>
      <c r="IVB541" s="230"/>
      <c r="IVC541" s="37"/>
      <c r="IVD541" s="37"/>
      <c r="IVE541" s="228"/>
      <c r="IVF541" s="11"/>
      <c r="IVG541" s="28"/>
      <c r="IVH541" s="231"/>
      <c r="IVI541" s="12"/>
      <c r="IVJ541" s="27"/>
      <c r="IVK541" s="37"/>
      <c r="IVL541" s="37"/>
      <c r="IVM541" s="14"/>
      <c r="IVN541" s="14"/>
      <c r="IVO541" s="228"/>
      <c r="IVP541" s="232"/>
      <c r="IVQ541" s="232"/>
      <c r="IVR541" s="232"/>
      <c r="IVS541" s="228"/>
      <c r="IVT541" s="229"/>
      <c r="IVU541" s="229"/>
      <c r="IVV541" s="229"/>
      <c r="IVW541" s="229"/>
      <c r="IVX541" s="229"/>
      <c r="IVY541" s="229"/>
      <c r="IVZ541" s="229"/>
      <c r="IWA541" s="37"/>
      <c r="IWB541" s="228"/>
      <c r="IWC541" s="12"/>
      <c r="IWD541" s="12"/>
      <c r="IWE541" s="162"/>
      <c r="IWF541" s="162"/>
      <c r="IWG541" s="37"/>
      <c r="IWH541" s="230"/>
      <c r="IWI541" s="37"/>
      <c r="IWJ541" s="37"/>
      <c r="IWK541" s="228"/>
      <c r="IWL541" s="11"/>
      <c r="IWM541" s="28"/>
      <c r="IWN541" s="231"/>
      <c r="IWO541" s="12"/>
      <c r="IWP541" s="27"/>
      <c r="IWQ541" s="37"/>
      <c r="IWR541" s="37"/>
      <c r="IWS541" s="14"/>
      <c r="IWT541" s="14"/>
      <c r="IWU541" s="228"/>
      <c r="IWV541" s="232"/>
      <c r="IWW541" s="232"/>
      <c r="IWX541" s="232"/>
      <c r="IWY541" s="228"/>
      <c r="IWZ541" s="229"/>
      <c r="IXA541" s="229"/>
      <c r="IXB541" s="229"/>
      <c r="IXC541" s="229"/>
      <c r="IXD541" s="229"/>
      <c r="IXE541" s="229"/>
      <c r="IXF541" s="229"/>
      <c r="IXG541" s="37"/>
      <c r="IXH541" s="228"/>
      <c r="IXI541" s="12"/>
      <c r="IXJ541" s="12"/>
      <c r="IXK541" s="162"/>
      <c r="IXL541" s="162"/>
      <c r="IXM541" s="37"/>
      <c r="IXN541" s="230"/>
      <c r="IXO541" s="37"/>
      <c r="IXP541" s="37"/>
      <c r="IXQ541" s="228"/>
      <c r="IXR541" s="11"/>
      <c r="IXS541" s="28"/>
      <c r="IXT541" s="231"/>
      <c r="IXU541" s="12"/>
      <c r="IXV541" s="27"/>
      <c r="IXW541" s="37"/>
      <c r="IXX541" s="37"/>
      <c r="IXY541" s="14"/>
      <c r="IXZ541" s="14"/>
      <c r="IYA541" s="228"/>
      <c r="IYB541" s="232"/>
      <c r="IYC541" s="232"/>
      <c r="IYD541" s="232"/>
      <c r="IYE541" s="228"/>
      <c r="IYF541" s="229"/>
      <c r="IYG541" s="229"/>
      <c r="IYH541" s="229"/>
      <c r="IYI541" s="229"/>
      <c r="IYJ541" s="229"/>
      <c r="IYK541" s="229"/>
      <c r="IYL541" s="229"/>
      <c r="IYM541" s="37"/>
      <c r="IYN541" s="228"/>
      <c r="IYO541" s="12"/>
      <c r="IYP541" s="12"/>
      <c r="IYQ541" s="162"/>
      <c r="IYR541" s="162"/>
      <c r="IYS541" s="37"/>
      <c r="IYT541" s="230"/>
      <c r="IYU541" s="37"/>
      <c r="IYV541" s="37"/>
      <c r="IYW541" s="228"/>
      <c r="IYX541" s="11"/>
      <c r="IYY541" s="28"/>
      <c r="IYZ541" s="231"/>
      <c r="IZA541" s="12"/>
      <c r="IZB541" s="27"/>
      <c r="IZC541" s="37"/>
      <c r="IZD541" s="37"/>
      <c r="IZE541" s="14"/>
      <c r="IZF541" s="14"/>
      <c r="IZG541" s="228"/>
      <c r="IZH541" s="232"/>
      <c r="IZI541" s="232"/>
      <c r="IZJ541" s="232"/>
      <c r="IZK541" s="228"/>
      <c r="IZL541" s="229"/>
      <c r="IZM541" s="229"/>
      <c r="IZN541" s="229"/>
      <c r="IZO541" s="229"/>
      <c r="IZP541" s="229"/>
      <c r="IZQ541" s="229"/>
      <c r="IZR541" s="229"/>
      <c r="IZS541" s="37"/>
      <c r="IZT541" s="228"/>
      <c r="IZU541" s="12"/>
      <c r="IZV541" s="12"/>
      <c r="IZW541" s="162"/>
      <c r="IZX541" s="162"/>
      <c r="IZY541" s="37"/>
      <c r="IZZ541" s="230"/>
      <c r="JAA541" s="37"/>
      <c r="JAB541" s="37"/>
      <c r="JAC541" s="228"/>
      <c r="JAD541" s="11"/>
      <c r="JAE541" s="28"/>
      <c r="JAF541" s="231"/>
      <c r="JAG541" s="12"/>
      <c r="JAH541" s="27"/>
      <c r="JAI541" s="37"/>
      <c r="JAJ541" s="37"/>
      <c r="JAK541" s="14"/>
      <c r="JAL541" s="14"/>
      <c r="JAM541" s="228"/>
      <c r="JAN541" s="232"/>
      <c r="JAO541" s="232"/>
      <c r="JAP541" s="232"/>
      <c r="JAQ541" s="228"/>
      <c r="JAR541" s="229"/>
      <c r="JAS541" s="229"/>
      <c r="JAT541" s="229"/>
      <c r="JAU541" s="229"/>
      <c r="JAV541" s="229"/>
      <c r="JAW541" s="229"/>
      <c r="JAX541" s="229"/>
      <c r="JAY541" s="37"/>
      <c r="JAZ541" s="228"/>
      <c r="JBA541" s="12"/>
      <c r="JBB541" s="12"/>
      <c r="JBC541" s="162"/>
      <c r="JBD541" s="162"/>
      <c r="JBE541" s="37"/>
      <c r="JBF541" s="230"/>
      <c r="JBG541" s="37"/>
      <c r="JBH541" s="37"/>
      <c r="JBI541" s="228"/>
      <c r="JBJ541" s="11"/>
      <c r="JBK541" s="28"/>
      <c r="JBL541" s="231"/>
      <c r="JBM541" s="12"/>
      <c r="JBN541" s="27"/>
      <c r="JBO541" s="37"/>
      <c r="JBP541" s="37"/>
      <c r="JBQ541" s="14"/>
      <c r="JBR541" s="14"/>
      <c r="JBS541" s="228"/>
      <c r="JBT541" s="232"/>
      <c r="JBU541" s="232"/>
      <c r="JBV541" s="232"/>
      <c r="JBW541" s="228"/>
      <c r="JBX541" s="229"/>
      <c r="JBY541" s="229"/>
      <c r="JBZ541" s="229"/>
      <c r="JCA541" s="229"/>
      <c r="JCB541" s="229"/>
      <c r="JCC541" s="229"/>
      <c r="JCD541" s="229"/>
      <c r="JCE541" s="37"/>
      <c r="JCF541" s="228"/>
      <c r="JCG541" s="12"/>
      <c r="JCH541" s="12"/>
      <c r="JCI541" s="162"/>
      <c r="JCJ541" s="162"/>
      <c r="JCK541" s="37"/>
      <c r="JCL541" s="230"/>
      <c r="JCM541" s="37"/>
      <c r="JCN541" s="37"/>
      <c r="JCO541" s="228"/>
      <c r="JCP541" s="11"/>
      <c r="JCQ541" s="28"/>
      <c r="JCR541" s="231"/>
      <c r="JCS541" s="12"/>
      <c r="JCT541" s="27"/>
      <c r="JCU541" s="37"/>
      <c r="JCV541" s="37"/>
      <c r="JCW541" s="14"/>
      <c r="JCX541" s="14"/>
      <c r="JCY541" s="228"/>
      <c r="JCZ541" s="232"/>
      <c r="JDA541" s="232"/>
      <c r="JDB541" s="232"/>
      <c r="JDC541" s="228"/>
      <c r="JDD541" s="229"/>
      <c r="JDE541" s="229"/>
      <c r="JDF541" s="229"/>
      <c r="JDG541" s="229"/>
      <c r="JDH541" s="229"/>
      <c r="JDI541" s="229"/>
      <c r="JDJ541" s="229"/>
      <c r="JDK541" s="37"/>
      <c r="JDL541" s="228"/>
      <c r="JDM541" s="12"/>
      <c r="JDN541" s="12"/>
      <c r="JDO541" s="162"/>
      <c r="JDP541" s="162"/>
      <c r="JDQ541" s="37"/>
      <c r="JDR541" s="230"/>
      <c r="JDS541" s="37"/>
      <c r="JDT541" s="37"/>
      <c r="JDU541" s="228"/>
      <c r="JDV541" s="11"/>
      <c r="JDW541" s="28"/>
      <c r="JDX541" s="231"/>
      <c r="JDY541" s="12"/>
      <c r="JDZ541" s="27"/>
      <c r="JEA541" s="37"/>
      <c r="JEB541" s="37"/>
      <c r="JEC541" s="14"/>
      <c r="JED541" s="14"/>
      <c r="JEE541" s="228"/>
      <c r="JEF541" s="232"/>
      <c r="JEG541" s="232"/>
      <c r="JEH541" s="232"/>
      <c r="JEI541" s="228"/>
      <c r="JEJ541" s="229"/>
      <c r="JEK541" s="229"/>
      <c r="JEL541" s="229"/>
      <c r="JEM541" s="229"/>
      <c r="JEN541" s="229"/>
      <c r="JEO541" s="229"/>
      <c r="JEP541" s="229"/>
      <c r="JEQ541" s="37"/>
      <c r="JER541" s="228"/>
      <c r="JES541" s="12"/>
      <c r="JET541" s="12"/>
      <c r="JEU541" s="162"/>
      <c r="JEV541" s="162"/>
      <c r="JEW541" s="37"/>
      <c r="JEX541" s="230"/>
      <c r="JEY541" s="37"/>
      <c r="JEZ541" s="37"/>
      <c r="JFA541" s="228"/>
      <c r="JFB541" s="11"/>
      <c r="JFC541" s="28"/>
      <c r="JFD541" s="231"/>
      <c r="JFE541" s="12"/>
      <c r="JFF541" s="27"/>
      <c r="JFG541" s="37"/>
      <c r="JFH541" s="37"/>
      <c r="JFI541" s="14"/>
      <c r="JFJ541" s="14"/>
      <c r="JFK541" s="228"/>
      <c r="JFL541" s="232"/>
      <c r="JFM541" s="232"/>
      <c r="JFN541" s="232"/>
      <c r="JFO541" s="228"/>
      <c r="JFP541" s="229"/>
      <c r="JFQ541" s="229"/>
      <c r="JFR541" s="229"/>
      <c r="JFS541" s="229"/>
      <c r="JFT541" s="229"/>
      <c r="JFU541" s="229"/>
      <c r="JFV541" s="229"/>
      <c r="JFW541" s="37"/>
      <c r="JFX541" s="228"/>
      <c r="JFY541" s="12"/>
      <c r="JFZ541" s="12"/>
      <c r="JGA541" s="162"/>
      <c r="JGB541" s="162"/>
      <c r="JGC541" s="37"/>
      <c r="JGD541" s="230"/>
      <c r="JGE541" s="37"/>
      <c r="JGF541" s="37"/>
      <c r="JGG541" s="228"/>
      <c r="JGH541" s="11"/>
      <c r="JGI541" s="28"/>
      <c r="JGJ541" s="231"/>
      <c r="JGK541" s="12"/>
      <c r="JGL541" s="27"/>
      <c r="JGM541" s="37"/>
      <c r="JGN541" s="37"/>
      <c r="JGO541" s="14"/>
      <c r="JGP541" s="14"/>
      <c r="JGQ541" s="228"/>
      <c r="JGR541" s="232"/>
      <c r="JGS541" s="232"/>
      <c r="JGT541" s="232"/>
      <c r="JGU541" s="228"/>
      <c r="JGV541" s="229"/>
      <c r="JGW541" s="229"/>
      <c r="JGX541" s="229"/>
      <c r="JGY541" s="229"/>
      <c r="JGZ541" s="229"/>
      <c r="JHA541" s="229"/>
      <c r="JHB541" s="229"/>
      <c r="JHC541" s="37"/>
      <c r="JHD541" s="228"/>
      <c r="JHE541" s="12"/>
      <c r="JHF541" s="12"/>
      <c r="JHG541" s="162"/>
      <c r="JHH541" s="162"/>
      <c r="JHI541" s="37"/>
      <c r="JHJ541" s="230"/>
      <c r="JHK541" s="37"/>
      <c r="JHL541" s="37"/>
      <c r="JHM541" s="228"/>
      <c r="JHN541" s="11"/>
      <c r="JHO541" s="28"/>
      <c r="JHP541" s="231"/>
      <c r="JHQ541" s="12"/>
      <c r="JHR541" s="27"/>
      <c r="JHS541" s="37"/>
      <c r="JHT541" s="37"/>
      <c r="JHU541" s="14"/>
      <c r="JHV541" s="14"/>
      <c r="JHW541" s="228"/>
      <c r="JHX541" s="232"/>
      <c r="JHY541" s="232"/>
      <c r="JHZ541" s="232"/>
      <c r="JIA541" s="228"/>
      <c r="JIB541" s="229"/>
      <c r="JIC541" s="229"/>
      <c r="JID541" s="229"/>
      <c r="JIE541" s="229"/>
      <c r="JIF541" s="229"/>
      <c r="JIG541" s="229"/>
      <c r="JIH541" s="229"/>
      <c r="JII541" s="37"/>
      <c r="JIJ541" s="228"/>
      <c r="JIK541" s="12"/>
      <c r="JIL541" s="12"/>
      <c r="JIM541" s="162"/>
      <c r="JIN541" s="162"/>
      <c r="JIO541" s="37"/>
      <c r="JIP541" s="230"/>
      <c r="JIQ541" s="37"/>
      <c r="JIR541" s="37"/>
      <c r="JIS541" s="228"/>
      <c r="JIT541" s="11"/>
      <c r="JIU541" s="28"/>
      <c r="JIV541" s="231"/>
      <c r="JIW541" s="12"/>
      <c r="JIX541" s="27"/>
      <c r="JIY541" s="37"/>
      <c r="JIZ541" s="37"/>
      <c r="JJA541" s="14"/>
      <c r="JJB541" s="14"/>
      <c r="JJC541" s="228"/>
      <c r="JJD541" s="232"/>
      <c r="JJE541" s="232"/>
      <c r="JJF541" s="232"/>
      <c r="JJG541" s="228"/>
      <c r="JJH541" s="229"/>
      <c r="JJI541" s="229"/>
      <c r="JJJ541" s="229"/>
      <c r="JJK541" s="229"/>
      <c r="JJL541" s="229"/>
      <c r="JJM541" s="229"/>
      <c r="JJN541" s="229"/>
      <c r="JJO541" s="37"/>
      <c r="JJP541" s="228"/>
      <c r="JJQ541" s="12"/>
      <c r="JJR541" s="12"/>
      <c r="JJS541" s="162"/>
      <c r="JJT541" s="162"/>
      <c r="JJU541" s="37"/>
      <c r="JJV541" s="230"/>
      <c r="JJW541" s="37"/>
      <c r="JJX541" s="37"/>
      <c r="JJY541" s="228"/>
      <c r="JJZ541" s="11"/>
      <c r="JKA541" s="28"/>
      <c r="JKB541" s="231"/>
      <c r="JKC541" s="12"/>
      <c r="JKD541" s="27"/>
      <c r="JKE541" s="37"/>
      <c r="JKF541" s="37"/>
      <c r="JKG541" s="14"/>
      <c r="JKH541" s="14"/>
      <c r="JKI541" s="228"/>
      <c r="JKJ541" s="232"/>
      <c r="JKK541" s="232"/>
      <c r="JKL541" s="232"/>
      <c r="JKM541" s="228"/>
      <c r="JKN541" s="229"/>
      <c r="JKO541" s="229"/>
      <c r="JKP541" s="229"/>
      <c r="JKQ541" s="229"/>
      <c r="JKR541" s="229"/>
      <c r="JKS541" s="229"/>
      <c r="JKT541" s="229"/>
      <c r="JKU541" s="37"/>
      <c r="JKV541" s="228"/>
      <c r="JKW541" s="12"/>
      <c r="JKX541" s="12"/>
      <c r="JKY541" s="162"/>
      <c r="JKZ541" s="162"/>
      <c r="JLA541" s="37"/>
      <c r="JLB541" s="230"/>
      <c r="JLC541" s="37"/>
      <c r="JLD541" s="37"/>
      <c r="JLE541" s="228"/>
      <c r="JLF541" s="11"/>
      <c r="JLG541" s="28"/>
      <c r="JLH541" s="231"/>
      <c r="JLI541" s="12"/>
      <c r="JLJ541" s="27"/>
      <c r="JLK541" s="37"/>
      <c r="JLL541" s="37"/>
      <c r="JLM541" s="14"/>
      <c r="JLN541" s="14"/>
      <c r="JLO541" s="228"/>
      <c r="JLP541" s="232"/>
      <c r="JLQ541" s="232"/>
      <c r="JLR541" s="232"/>
      <c r="JLS541" s="228"/>
      <c r="JLT541" s="229"/>
      <c r="JLU541" s="229"/>
      <c r="JLV541" s="229"/>
      <c r="JLW541" s="229"/>
      <c r="JLX541" s="229"/>
      <c r="JLY541" s="229"/>
      <c r="JLZ541" s="229"/>
      <c r="JMA541" s="37"/>
      <c r="JMB541" s="228"/>
      <c r="JMC541" s="12"/>
      <c r="JMD541" s="12"/>
      <c r="JME541" s="162"/>
      <c r="JMF541" s="162"/>
      <c r="JMG541" s="37"/>
      <c r="JMH541" s="230"/>
      <c r="JMI541" s="37"/>
      <c r="JMJ541" s="37"/>
      <c r="JMK541" s="228"/>
      <c r="JML541" s="11"/>
      <c r="JMM541" s="28"/>
      <c r="JMN541" s="231"/>
      <c r="JMO541" s="12"/>
      <c r="JMP541" s="27"/>
      <c r="JMQ541" s="37"/>
      <c r="JMR541" s="37"/>
      <c r="JMS541" s="14"/>
      <c r="JMT541" s="14"/>
      <c r="JMU541" s="228"/>
      <c r="JMV541" s="232"/>
      <c r="JMW541" s="232"/>
      <c r="JMX541" s="232"/>
      <c r="JMY541" s="228"/>
      <c r="JMZ541" s="229"/>
      <c r="JNA541" s="229"/>
      <c r="JNB541" s="229"/>
      <c r="JNC541" s="229"/>
      <c r="JND541" s="229"/>
      <c r="JNE541" s="229"/>
      <c r="JNF541" s="229"/>
      <c r="JNG541" s="37"/>
      <c r="JNH541" s="228"/>
      <c r="JNI541" s="12"/>
      <c r="JNJ541" s="12"/>
      <c r="JNK541" s="162"/>
      <c r="JNL541" s="162"/>
      <c r="JNM541" s="37"/>
      <c r="JNN541" s="230"/>
      <c r="JNO541" s="37"/>
      <c r="JNP541" s="37"/>
      <c r="JNQ541" s="228"/>
      <c r="JNR541" s="11"/>
      <c r="JNS541" s="28"/>
      <c r="JNT541" s="231"/>
      <c r="JNU541" s="12"/>
      <c r="JNV541" s="27"/>
      <c r="JNW541" s="37"/>
      <c r="JNX541" s="37"/>
      <c r="JNY541" s="14"/>
      <c r="JNZ541" s="14"/>
      <c r="JOA541" s="228"/>
      <c r="JOB541" s="232"/>
      <c r="JOC541" s="232"/>
      <c r="JOD541" s="232"/>
      <c r="JOE541" s="228"/>
      <c r="JOF541" s="229"/>
      <c r="JOG541" s="229"/>
      <c r="JOH541" s="229"/>
      <c r="JOI541" s="229"/>
      <c r="JOJ541" s="229"/>
      <c r="JOK541" s="229"/>
      <c r="JOL541" s="229"/>
      <c r="JOM541" s="37"/>
      <c r="JON541" s="228"/>
      <c r="JOO541" s="12"/>
      <c r="JOP541" s="12"/>
      <c r="JOQ541" s="162"/>
      <c r="JOR541" s="162"/>
      <c r="JOS541" s="37"/>
      <c r="JOT541" s="230"/>
      <c r="JOU541" s="37"/>
      <c r="JOV541" s="37"/>
      <c r="JOW541" s="228"/>
      <c r="JOX541" s="11"/>
      <c r="JOY541" s="28"/>
      <c r="JOZ541" s="231"/>
      <c r="JPA541" s="12"/>
      <c r="JPB541" s="27"/>
      <c r="JPC541" s="37"/>
      <c r="JPD541" s="37"/>
      <c r="JPE541" s="14"/>
      <c r="JPF541" s="14"/>
      <c r="JPG541" s="228"/>
      <c r="JPH541" s="232"/>
      <c r="JPI541" s="232"/>
      <c r="JPJ541" s="232"/>
      <c r="JPK541" s="228"/>
      <c r="JPL541" s="229"/>
      <c r="JPM541" s="229"/>
      <c r="JPN541" s="229"/>
      <c r="JPO541" s="229"/>
      <c r="JPP541" s="229"/>
      <c r="JPQ541" s="229"/>
      <c r="JPR541" s="229"/>
      <c r="JPS541" s="37"/>
      <c r="JPT541" s="228"/>
      <c r="JPU541" s="12"/>
      <c r="JPV541" s="12"/>
      <c r="JPW541" s="162"/>
      <c r="JPX541" s="162"/>
      <c r="JPY541" s="37"/>
      <c r="JPZ541" s="230"/>
      <c r="JQA541" s="37"/>
      <c r="JQB541" s="37"/>
      <c r="JQC541" s="228"/>
      <c r="JQD541" s="11"/>
      <c r="JQE541" s="28"/>
      <c r="JQF541" s="231"/>
      <c r="JQG541" s="12"/>
      <c r="JQH541" s="27"/>
      <c r="JQI541" s="37"/>
      <c r="JQJ541" s="37"/>
      <c r="JQK541" s="14"/>
      <c r="JQL541" s="14"/>
      <c r="JQM541" s="228"/>
      <c r="JQN541" s="232"/>
      <c r="JQO541" s="232"/>
      <c r="JQP541" s="232"/>
      <c r="JQQ541" s="228"/>
      <c r="JQR541" s="229"/>
      <c r="JQS541" s="229"/>
      <c r="JQT541" s="229"/>
      <c r="JQU541" s="229"/>
      <c r="JQV541" s="229"/>
      <c r="JQW541" s="229"/>
      <c r="JQX541" s="229"/>
      <c r="JQY541" s="37"/>
      <c r="JQZ541" s="228"/>
      <c r="JRA541" s="12"/>
      <c r="JRB541" s="12"/>
      <c r="JRC541" s="162"/>
      <c r="JRD541" s="162"/>
      <c r="JRE541" s="37"/>
      <c r="JRF541" s="230"/>
      <c r="JRG541" s="37"/>
      <c r="JRH541" s="37"/>
      <c r="JRI541" s="228"/>
      <c r="JRJ541" s="11"/>
      <c r="JRK541" s="28"/>
      <c r="JRL541" s="231"/>
      <c r="JRM541" s="12"/>
      <c r="JRN541" s="27"/>
      <c r="JRO541" s="37"/>
      <c r="JRP541" s="37"/>
      <c r="JRQ541" s="14"/>
      <c r="JRR541" s="14"/>
      <c r="JRS541" s="228"/>
      <c r="JRT541" s="232"/>
      <c r="JRU541" s="232"/>
      <c r="JRV541" s="232"/>
      <c r="JRW541" s="228"/>
      <c r="JRX541" s="229"/>
      <c r="JRY541" s="229"/>
      <c r="JRZ541" s="229"/>
      <c r="JSA541" s="229"/>
      <c r="JSB541" s="229"/>
      <c r="JSC541" s="229"/>
      <c r="JSD541" s="229"/>
      <c r="JSE541" s="37"/>
      <c r="JSF541" s="228"/>
      <c r="JSG541" s="12"/>
      <c r="JSH541" s="12"/>
      <c r="JSI541" s="162"/>
      <c r="JSJ541" s="162"/>
      <c r="JSK541" s="37"/>
      <c r="JSL541" s="230"/>
      <c r="JSM541" s="37"/>
      <c r="JSN541" s="37"/>
      <c r="JSO541" s="228"/>
      <c r="JSP541" s="11"/>
      <c r="JSQ541" s="28"/>
      <c r="JSR541" s="231"/>
      <c r="JSS541" s="12"/>
      <c r="JST541" s="27"/>
      <c r="JSU541" s="37"/>
      <c r="JSV541" s="37"/>
      <c r="JSW541" s="14"/>
      <c r="JSX541" s="14"/>
      <c r="JSY541" s="228"/>
      <c r="JSZ541" s="232"/>
      <c r="JTA541" s="232"/>
      <c r="JTB541" s="232"/>
      <c r="JTC541" s="228"/>
      <c r="JTD541" s="229"/>
      <c r="JTE541" s="229"/>
      <c r="JTF541" s="229"/>
      <c r="JTG541" s="229"/>
      <c r="JTH541" s="229"/>
      <c r="JTI541" s="229"/>
      <c r="JTJ541" s="229"/>
      <c r="JTK541" s="37"/>
      <c r="JTL541" s="228"/>
      <c r="JTM541" s="12"/>
      <c r="JTN541" s="12"/>
      <c r="JTO541" s="162"/>
      <c r="JTP541" s="162"/>
      <c r="JTQ541" s="37"/>
      <c r="JTR541" s="230"/>
      <c r="JTS541" s="37"/>
      <c r="JTT541" s="37"/>
      <c r="JTU541" s="228"/>
      <c r="JTV541" s="11"/>
      <c r="JTW541" s="28"/>
      <c r="JTX541" s="231"/>
      <c r="JTY541" s="12"/>
      <c r="JTZ541" s="27"/>
      <c r="JUA541" s="37"/>
      <c r="JUB541" s="37"/>
      <c r="JUC541" s="14"/>
      <c r="JUD541" s="14"/>
      <c r="JUE541" s="228"/>
      <c r="JUF541" s="232"/>
      <c r="JUG541" s="232"/>
      <c r="JUH541" s="232"/>
      <c r="JUI541" s="228"/>
      <c r="JUJ541" s="229"/>
      <c r="JUK541" s="229"/>
      <c r="JUL541" s="229"/>
      <c r="JUM541" s="229"/>
      <c r="JUN541" s="229"/>
      <c r="JUO541" s="229"/>
      <c r="JUP541" s="229"/>
      <c r="JUQ541" s="37"/>
      <c r="JUR541" s="228"/>
      <c r="JUS541" s="12"/>
      <c r="JUT541" s="12"/>
      <c r="JUU541" s="162"/>
      <c r="JUV541" s="162"/>
      <c r="JUW541" s="37"/>
      <c r="JUX541" s="230"/>
      <c r="JUY541" s="37"/>
      <c r="JUZ541" s="37"/>
      <c r="JVA541" s="228"/>
      <c r="JVB541" s="11"/>
      <c r="JVC541" s="28"/>
      <c r="JVD541" s="231"/>
      <c r="JVE541" s="12"/>
      <c r="JVF541" s="27"/>
      <c r="JVG541" s="37"/>
      <c r="JVH541" s="37"/>
      <c r="JVI541" s="14"/>
      <c r="JVJ541" s="14"/>
      <c r="JVK541" s="228"/>
      <c r="JVL541" s="232"/>
      <c r="JVM541" s="232"/>
      <c r="JVN541" s="232"/>
      <c r="JVO541" s="228"/>
      <c r="JVP541" s="229"/>
      <c r="JVQ541" s="229"/>
      <c r="JVR541" s="229"/>
      <c r="JVS541" s="229"/>
      <c r="JVT541" s="229"/>
      <c r="JVU541" s="229"/>
      <c r="JVV541" s="229"/>
      <c r="JVW541" s="37"/>
      <c r="JVX541" s="228"/>
      <c r="JVY541" s="12"/>
      <c r="JVZ541" s="12"/>
      <c r="JWA541" s="162"/>
      <c r="JWB541" s="162"/>
      <c r="JWC541" s="37"/>
      <c r="JWD541" s="230"/>
      <c r="JWE541" s="37"/>
      <c r="JWF541" s="37"/>
      <c r="JWG541" s="228"/>
      <c r="JWH541" s="11"/>
      <c r="JWI541" s="28"/>
      <c r="JWJ541" s="231"/>
      <c r="JWK541" s="12"/>
      <c r="JWL541" s="27"/>
      <c r="JWM541" s="37"/>
      <c r="JWN541" s="37"/>
      <c r="JWO541" s="14"/>
      <c r="JWP541" s="14"/>
      <c r="JWQ541" s="228"/>
      <c r="JWR541" s="232"/>
      <c r="JWS541" s="232"/>
      <c r="JWT541" s="232"/>
      <c r="JWU541" s="228"/>
      <c r="JWV541" s="229"/>
      <c r="JWW541" s="229"/>
      <c r="JWX541" s="229"/>
      <c r="JWY541" s="229"/>
      <c r="JWZ541" s="229"/>
      <c r="JXA541" s="229"/>
      <c r="JXB541" s="229"/>
      <c r="JXC541" s="37"/>
      <c r="JXD541" s="228"/>
      <c r="JXE541" s="12"/>
      <c r="JXF541" s="12"/>
      <c r="JXG541" s="162"/>
      <c r="JXH541" s="162"/>
      <c r="JXI541" s="37"/>
      <c r="JXJ541" s="230"/>
      <c r="JXK541" s="37"/>
      <c r="JXL541" s="37"/>
      <c r="JXM541" s="228"/>
      <c r="JXN541" s="11"/>
      <c r="JXO541" s="28"/>
      <c r="JXP541" s="231"/>
      <c r="JXQ541" s="12"/>
      <c r="JXR541" s="27"/>
      <c r="JXS541" s="37"/>
      <c r="JXT541" s="37"/>
      <c r="JXU541" s="14"/>
      <c r="JXV541" s="14"/>
      <c r="JXW541" s="228"/>
      <c r="JXX541" s="232"/>
      <c r="JXY541" s="232"/>
      <c r="JXZ541" s="232"/>
      <c r="JYA541" s="228"/>
      <c r="JYB541" s="229"/>
      <c r="JYC541" s="229"/>
      <c r="JYD541" s="229"/>
      <c r="JYE541" s="229"/>
      <c r="JYF541" s="229"/>
      <c r="JYG541" s="229"/>
      <c r="JYH541" s="229"/>
      <c r="JYI541" s="37"/>
      <c r="JYJ541" s="228"/>
      <c r="JYK541" s="12"/>
      <c r="JYL541" s="12"/>
      <c r="JYM541" s="162"/>
      <c r="JYN541" s="162"/>
      <c r="JYO541" s="37"/>
      <c r="JYP541" s="230"/>
      <c r="JYQ541" s="37"/>
      <c r="JYR541" s="37"/>
      <c r="JYS541" s="228"/>
      <c r="JYT541" s="11"/>
      <c r="JYU541" s="28"/>
      <c r="JYV541" s="231"/>
      <c r="JYW541" s="12"/>
      <c r="JYX541" s="27"/>
      <c r="JYY541" s="37"/>
      <c r="JYZ541" s="37"/>
      <c r="JZA541" s="14"/>
      <c r="JZB541" s="14"/>
      <c r="JZC541" s="228"/>
      <c r="JZD541" s="232"/>
      <c r="JZE541" s="232"/>
      <c r="JZF541" s="232"/>
      <c r="JZG541" s="228"/>
      <c r="JZH541" s="229"/>
      <c r="JZI541" s="229"/>
      <c r="JZJ541" s="229"/>
      <c r="JZK541" s="229"/>
      <c r="JZL541" s="229"/>
      <c r="JZM541" s="229"/>
      <c r="JZN541" s="229"/>
      <c r="JZO541" s="37"/>
      <c r="JZP541" s="228"/>
      <c r="JZQ541" s="12"/>
      <c r="JZR541" s="12"/>
      <c r="JZS541" s="162"/>
      <c r="JZT541" s="162"/>
      <c r="JZU541" s="37"/>
      <c r="JZV541" s="230"/>
      <c r="JZW541" s="37"/>
      <c r="JZX541" s="37"/>
      <c r="JZY541" s="228"/>
      <c r="JZZ541" s="11"/>
      <c r="KAA541" s="28"/>
      <c r="KAB541" s="231"/>
      <c r="KAC541" s="12"/>
      <c r="KAD541" s="27"/>
      <c r="KAE541" s="37"/>
      <c r="KAF541" s="37"/>
      <c r="KAG541" s="14"/>
      <c r="KAH541" s="14"/>
      <c r="KAI541" s="228"/>
      <c r="KAJ541" s="232"/>
      <c r="KAK541" s="232"/>
      <c r="KAL541" s="232"/>
      <c r="KAM541" s="228"/>
      <c r="KAN541" s="229"/>
      <c r="KAO541" s="229"/>
      <c r="KAP541" s="229"/>
      <c r="KAQ541" s="229"/>
      <c r="KAR541" s="229"/>
      <c r="KAS541" s="229"/>
      <c r="KAT541" s="229"/>
      <c r="KAU541" s="37"/>
      <c r="KAV541" s="228"/>
      <c r="KAW541" s="12"/>
      <c r="KAX541" s="12"/>
      <c r="KAY541" s="162"/>
      <c r="KAZ541" s="162"/>
      <c r="KBA541" s="37"/>
      <c r="KBB541" s="230"/>
      <c r="KBC541" s="37"/>
      <c r="KBD541" s="37"/>
      <c r="KBE541" s="228"/>
      <c r="KBF541" s="11"/>
      <c r="KBG541" s="28"/>
      <c r="KBH541" s="231"/>
      <c r="KBI541" s="12"/>
      <c r="KBJ541" s="27"/>
      <c r="KBK541" s="37"/>
      <c r="KBL541" s="37"/>
      <c r="KBM541" s="14"/>
      <c r="KBN541" s="14"/>
      <c r="KBO541" s="228"/>
      <c r="KBP541" s="232"/>
      <c r="KBQ541" s="232"/>
      <c r="KBR541" s="232"/>
      <c r="KBS541" s="228"/>
      <c r="KBT541" s="229"/>
      <c r="KBU541" s="229"/>
      <c r="KBV541" s="229"/>
      <c r="KBW541" s="229"/>
      <c r="KBX541" s="229"/>
      <c r="KBY541" s="229"/>
      <c r="KBZ541" s="229"/>
      <c r="KCA541" s="37"/>
      <c r="KCB541" s="228"/>
      <c r="KCC541" s="12"/>
      <c r="KCD541" s="12"/>
      <c r="KCE541" s="162"/>
      <c r="KCF541" s="162"/>
      <c r="KCG541" s="37"/>
      <c r="KCH541" s="230"/>
      <c r="KCI541" s="37"/>
      <c r="KCJ541" s="37"/>
      <c r="KCK541" s="228"/>
      <c r="KCL541" s="11"/>
      <c r="KCM541" s="28"/>
      <c r="KCN541" s="231"/>
      <c r="KCO541" s="12"/>
      <c r="KCP541" s="27"/>
      <c r="KCQ541" s="37"/>
      <c r="KCR541" s="37"/>
      <c r="KCS541" s="14"/>
      <c r="KCT541" s="14"/>
      <c r="KCU541" s="228"/>
      <c r="KCV541" s="232"/>
      <c r="KCW541" s="232"/>
      <c r="KCX541" s="232"/>
      <c r="KCY541" s="228"/>
      <c r="KCZ541" s="229"/>
      <c r="KDA541" s="229"/>
      <c r="KDB541" s="229"/>
      <c r="KDC541" s="229"/>
      <c r="KDD541" s="229"/>
      <c r="KDE541" s="229"/>
      <c r="KDF541" s="229"/>
      <c r="KDG541" s="37"/>
      <c r="KDH541" s="228"/>
      <c r="KDI541" s="12"/>
      <c r="KDJ541" s="12"/>
      <c r="KDK541" s="162"/>
      <c r="KDL541" s="162"/>
      <c r="KDM541" s="37"/>
      <c r="KDN541" s="230"/>
      <c r="KDO541" s="37"/>
      <c r="KDP541" s="37"/>
      <c r="KDQ541" s="228"/>
      <c r="KDR541" s="11"/>
      <c r="KDS541" s="28"/>
      <c r="KDT541" s="231"/>
      <c r="KDU541" s="12"/>
      <c r="KDV541" s="27"/>
      <c r="KDW541" s="37"/>
      <c r="KDX541" s="37"/>
      <c r="KDY541" s="14"/>
      <c r="KDZ541" s="14"/>
      <c r="KEA541" s="228"/>
      <c r="KEB541" s="232"/>
      <c r="KEC541" s="232"/>
      <c r="KED541" s="232"/>
      <c r="KEE541" s="228"/>
      <c r="KEF541" s="229"/>
      <c r="KEG541" s="229"/>
      <c r="KEH541" s="229"/>
      <c r="KEI541" s="229"/>
      <c r="KEJ541" s="229"/>
      <c r="KEK541" s="229"/>
      <c r="KEL541" s="229"/>
      <c r="KEM541" s="37"/>
      <c r="KEN541" s="228"/>
      <c r="KEO541" s="12"/>
      <c r="KEP541" s="12"/>
      <c r="KEQ541" s="162"/>
      <c r="KER541" s="162"/>
      <c r="KES541" s="37"/>
      <c r="KET541" s="230"/>
      <c r="KEU541" s="37"/>
      <c r="KEV541" s="37"/>
      <c r="KEW541" s="228"/>
      <c r="KEX541" s="11"/>
      <c r="KEY541" s="28"/>
      <c r="KEZ541" s="231"/>
      <c r="KFA541" s="12"/>
      <c r="KFB541" s="27"/>
      <c r="KFC541" s="37"/>
      <c r="KFD541" s="37"/>
      <c r="KFE541" s="14"/>
      <c r="KFF541" s="14"/>
      <c r="KFG541" s="228"/>
      <c r="KFH541" s="232"/>
      <c r="KFI541" s="232"/>
      <c r="KFJ541" s="232"/>
      <c r="KFK541" s="228"/>
      <c r="KFL541" s="229"/>
      <c r="KFM541" s="229"/>
      <c r="KFN541" s="229"/>
      <c r="KFO541" s="229"/>
      <c r="KFP541" s="229"/>
      <c r="KFQ541" s="229"/>
      <c r="KFR541" s="229"/>
      <c r="KFS541" s="37"/>
      <c r="KFT541" s="228"/>
      <c r="KFU541" s="12"/>
      <c r="KFV541" s="12"/>
      <c r="KFW541" s="162"/>
      <c r="KFX541" s="162"/>
      <c r="KFY541" s="37"/>
      <c r="KFZ541" s="230"/>
      <c r="KGA541" s="37"/>
      <c r="KGB541" s="37"/>
      <c r="KGC541" s="228"/>
      <c r="KGD541" s="11"/>
      <c r="KGE541" s="28"/>
      <c r="KGF541" s="231"/>
      <c r="KGG541" s="12"/>
      <c r="KGH541" s="27"/>
      <c r="KGI541" s="37"/>
      <c r="KGJ541" s="37"/>
      <c r="KGK541" s="14"/>
      <c r="KGL541" s="14"/>
      <c r="KGM541" s="228"/>
      <c r="KGN541" s="232"/>
      <c r="KGO541" s="232"/>
      <c r="KGP541" s="232"/>
      <c r="KGQ541" s="228"/>
      <c r="KGR541" s="229"/>
      <c r="KGS541" s="229"/>
      <c r="KGT541" s="229"/>
      <c r="KGU541" s="229"/>
      <c r="KGV541" s="229"/>
      <c r="KGW541" s="229"/>
      <c r="KGX541" s="229"/>
      <c r="KGY541" s="37"/>
      <c r="KGZ541" s="228"/>
      <c r="KHA541" s="12"/>
      <c r="KHB541" s="12"/>
      <c r="KHC541" s="162"/>
      <c r="KHD541" s="162"/>
      <c r="KHE541" s="37"/>
      <c r="KHF541" s="230"/>
      <c r="KHG541" s="37"/>
      <c r="KHH541" s="37"/>
      <c r="KHI541" s="228"/>
      <c r="KHJ541" s="11"/>
      <c r="KHK541" s="28"/>
      <c r="KHL541" s="231"/>
      <c r="KHM541" s="12"/>
      <c r="KHN541" s="27"/>
      <c r="KHO541" s="37"/>
      <c r="KHP541" s="37"/>
      <c r="KHQ541" s="14"/>
      <c r="KHR541" s="14"/>
      <c r="KHS541" s="228"/>
      <c r="KHT541" s="232"/>
      <c r="KHU541" s="232"/>
      <c r="KHV541" s="232"/>
      <c r="KHW541" s="228"/>
      <c r="KHX541" s="229"/>
      <c r="KHY541" s="229"/>
      <c r="KHZ541" s="229"/>
      <c r="KIA541" s="229"/>
      <c r="KIB541" s="229"/>
      <c r="KIC541" s="229"/>
      <c r="KID541" s="229"/>
      <c r="KIE541" s="37"/>
      <c r="KIF541" s="228"/>
      <c r="KIG541" s="12"/>
      <c r="KIH541" s="12"/>
      <c r="KII541" s="162"/>
      <c r="KIJ541" s="162"/>
      <c r="KIK541" s="37"/>
      <c r="KIL541" s="230"/>
      <c r="KIM541" s="37"/>
      <c r="KIN541" s="37"/>
      <c r="KIO541" s="228"/>
      <c r="KIP541" s="11"/>
      <c r="KIQ541" s="28"/>
      <c r="KIR541" s="231"/>
      <c r="KIS541" s="12"/>
      <c r="KIT541" s="27"/>
      <c r="KIU541" s="37"/>
      <c r="KIV541" s="37"/>
      <c r="KIW541" s="14"/>
      <c r="KIX541" s="14"/>
      <c r="KIY541" s="228"/>
      <c r="KIZ541" s="232"/>
      <c r="KJA541" s="232"/>
      <c r="KJB541" s="232"/>
      <c r="KJC541" s="228"/>
      <c r="KJD541" s="229"/>
      <c r="KJE541" s="229"/>
      <c r="KJF541" s="229"/>
      <c r="KJG541" s="229"/>
      <c r="KJH541" s="229"/>
      <c r="KJI541" s="229"/>
      <c r="KJJ541" s="229"/>
      <c r="KJK541" s="37"/>
      <c r="KJL541" s="228"/>
      <c r="KJM541" s="12"/>
      <c r="KJN541" s="12"/>
      <c r="KJO541" s="162"/>
      <c r="KJP541" s="162"/>
      <c r="KJQ541" s="37"/>
      <c r="KJR541" s="230"/>
      <c r="KJS541" s="37"/>
      <c r="KJT541" s="37"/>
      <c r="KJU541" s="228"/>
      <c r="KJV541" s="11"/>
      <c r="KJW541" s="28"/>
      <c r="KJX541" s="231"/>
      <c r="KJY541" s="12"/>
      <c r="KJZ541" s="27"/>
      <c r="KKA541" s="37"/>
      <c r="KKB541" s="37"/>
      <c r="KKC541" s="14"/>
      <c r="KKD541" s="14"/>
      <c r="KKE541" s="228"/>
      <c r="KKF541" s="232"/>
      <c r="KKG541" s="232"/>
      <c r="KKH541" s="232"/>
      <c r="KKI541" s="228"/>
      <c r="KKJ541" s="229"/>
      <c r="KKK541" s="229"/>
      <c r="KKL541" s="229"/>
      <c r="KKM541" s="229"/>
      <c r="KKN541" s="229"/>
      <c r="KKO541" s="229"/>
      <c r="KKP541" s="229"/>
      <c r="KKQ541" s="37"/>
      <c r="KKR541" s="228"/>
      <c r="KKS541" s="12"/>
      <c r="KKT541" s="12"/>
      <c r="KKU541" s="162"/>
      <c r="KKV541" s="162"/>
      <c r="KKW541" s="37"/>
      <c r="KKX541" s="230"/>
      <c r="KKY541" s="37"/>
      <c r="KKZ541" s="37"/>
      <c r="KLA541" s="228"/>
      <c r="KLB541" s="11"/>
      <c r="KLC541" s="28"/>
      <c r="KLD541" s="231"/>
      <c r="KLE541" s="12"/>
      <c r="KLF541" s="27"/>
      <c r="KLG541" s="37"/>
      <c r="KLH541" s="37"/>
      <c r="KLI541" s="14"/>
      <c r="KLJ541" s="14"/>
      <c r="KLK541" s="228"/>
      <c r="KLL541" s="232"/>
      <c r="KLM541" s="232"/>
      <c r="KLN541" s="232"/>
      <c r="KLO541" s="228"/>
      <c r="KLP541" s="229"/>
      <c r="KLQ541" s="229"/>
      <c r="KLR541" s="229"/>
      <c r="KLS541" s="229"/>
      <c r="KLT541" s="229"/>
      <c r="KLU541" s="229"/>
      <c r="KLV541" s="229"/>
      <c r="KLW541" s="37"/>
      <c r="KLX541" s="228"/>
      <c r="KLY541" s="12"/>
      <c r="KLZ541" s="12"/>
      <c r="KMA541" s="162"/>
      <c r="KMB541" s="162"/>
      <c r="KMC541" s="37"/>
      <c r="KMD541" s="230"/>
      <c r="KME541" s="37"/>
      <c r="KMF541" s="37"/>
      <c r="KMG541" s="228"/>
      <c r="KMH541" s="11"/>
      <c r="KMI541" s="28"/>
      <c r="KMJ541" s="231"/>
      <c r="KMK541" s="12"/>
      <c r="KML541" s="27"/>
      <c r="KMM541" s="37"/>
      <c r="KMN541" s="37"/>
      <c r="KMO541" s="14"/>
      <c r="KMP541" s="14"/>
      <c r="KMQ541" s="228"/>
      <c r="KMR541" s="232"/>
      <c r="KMS541" s="232"/>
      <c r="KMT541" s="232"/>
      <c r="KMU541" s="228"/>
      <c r="KMV541" s="229"/>
      <c r="KMW541" s="229"/>
      <c r="KMX541" s="229"/>
      <c r="KMY541" s="229"/>
      <c r="KMZ541" s="229"/>
      <c r="KNA541" s="229"/>
      <c r="KNB541" s="229"/>
      <c r="KNC541" s="37"/>
      <c r="KND541" s="228"/>
      <c r="KNE541" s="12"/>
      <c r="KNF541" s="12"/>
      <c r="KNG541" s="162"/>
      <c r="KNH541" s="162"/>
      <c r="KNI541" s="37"/>
      <c r="KNJ541" s="230"/>
      <c r="KNK541" s="37"/>
      <c r="KNL541" s="37"/>
      <c r="KNM541" s="228"/>
      <c r="KNN541" s="11"/>
      <c r="KNO541" s="28"/>
      <c r="KNP541" s="231"/>
      <c r="KNQ541" s="12"/>
      <c r="KNR541" s="27"/>
      <c r="KNS541" s="37"/>
      <c r="KNT541" s="37"/>
      <c r="KNU541" s="14"/>
      <c r="KNV541" s="14"/>
      <c r="KNW541" s="228"/>
      <c r="KNX541" s="232"/>
      <c r="KNY541" s="232"/>
      <c r="KNZ541" s="232"/>
      <c r="KOA541" s="228"/>
      <c r="KOB541" s="229"/>
      <c r="KOC541" s="229"/>
      <c r="KOD541" s="229"/>
      <c r="KOE541" s="229"/>
      <c r="KOF541" s="229"/>
      <c r="KOG541" s="229"/>
      <c r="KOH541" s="229"/>
      <c r="KOI541" s="37"/>
      <c r="KOJ541" s="228"/>
      <c r="KOK541" s="12"/>
      <c r="KOL541" s="12"/>
      <c r="KOM541" s="162"/>
      <c r="KON541" s="162"/>
      <c r="KOO541" s="37"/>
      <c r="KOP541" s="230"/>
      <c r="KOQ541" s="37"/>
      <c r="KOR541" s="37"/>
      <c r="KOS541" s="228"/>
      <c r="KOT541" s="11"/>
      <c r="KOU541" s="28"/>
      <c r="KOV541" s="231"/>
      <c r="KOW541" s="12"/>
      <c r="KOX541" s="27"/>
      <c r="KOY541" s="37"/>
      <c r="KOZ541" s="37"/>
      <c r="KPA541" s="14"/>
      <c r="KPB541" s="14"/>
      <c r="KPC541" s="228"/>
      <c r="KPD541" s="232"/>
      <c r="KPE541" s="232"/>
      <c r="KPF541" s="232"/>
      <c r="KPG541" s="228"/>
      <c r="KPH541" s="229"/>
      <c r="KPI541" s="229"/>
      <c r="KPJ541" s="229"/>
      <c r="KPK541" s="229"/>
      <c r="KPL541" s="229"/>
      <c r="KPM541" s="229"/>
      <c r="KPN541" s="229"/>
      <c r="KPO541" s="37"/>
      <c r="KPP541" s="228"/>
      <c r="KPQ541" s="12"/>
      <c r="KPR541" s="12"/>
      <c r="KPS541" s="162"/>
      <c r="KPT541" s="162"/>
      <c r="KPU541" s="37"/>
      <c r="KPV541" s="230"/>
      <c r="KPW541" s="37"/>
      <c r="KPX541" s="37"/>
      <c r="KPY541" s="228"/>
      <c r="KPZ541" s="11"/>
      <c r="KQA541" s="28"/>
      <c r="KQB541" s="231"/>
      <c r="KQC541" s="12"/>
      <c r="KQD541" s="27"/>
      <c r="KQE541" s="37"/>
      <c r="KQF541" s="37"/>
      <c r="KQG541" s="14"/>
      <c r="KQH541" s="14"/>
      <c r="KQI541" s="228"/>
      <c r="KQJ541" s="232"/>
      <c r="KQK541" s="232"/>
      <c r="KQL541" s="232"/>
      <c r="KQM541" s="228"/>
      <c r="KQN541" s="229"/>
      <c r="KQO541" s="229"/>
      <c r="KQP541" s="229"/>
      <c r="KQQ541" s="229"/>
      <c r="KQR541" s="229"/>
      <c r="KQS541" s="229"/>
      <c r="KQT541" s="229"/>
      <c r="KQU541" s="37"/>
      <c r="KQV541" s="228"/>
      <c r="KQW541" s="12"/>
      <c r="KQX541" s="12"/>
      <c r="KQY541" s="162"/>
      <c r="KQZ541" s="162"/>
      <c r="KRA541" s="37"/>
      <c r="KRB541" s="230"/>
      <c r="KRC541" s="37"/>
      <c r="KRD541" s="37"/>
      <c r="KRE541" s="228"/>
      <c r="KRF541" s="11"/>
      <c r="KRG541" s="28"/>
      <c r="KRH541" s="231"/>
      <c r="KRI541" s="12"/>
      <c r="KRJ541" s="27"/>
      <c r="KRK541" s="37"/>
      <c r="KRL541" s="37"/>
      <c r="KRM541" s="14"/>
      <c r="KRN541" s="14"/>
      <c r="KRO541" s="228"/>
      <c r="KRP541" s="232"/>
      <c r="KRQ541" s="232"/>
      <c r="KRR541" s="232"/>
      <c r="KRS541" s="228"/>
      <c r="KRT541" s="229"/>
      <c r="KRU541" s="229"/>
      <c r="KRV541" s="229"/>
      <c r="KRW541" s="229"/>
      <c r="KRX541" s="229"/>
      <c r="KRY541" s="229"/>
      <c r="KRZ541" s="229"/>
      <c r="KSA541" s="37"/>
      <c r="KSB541" s="228"/>
      <c r="KSC541" s="12"/>
      <c r="KSD541" s="12"/>
      <c r="KSE541" s="162"/>
      <c r="KSF541" s="162"/>
      <c r="KSG541" s="37"/>
      <c r="KSH541" s="230"/>
      <c r="KSI541" s="37"/>
      <c r="KSJ541" s="37"/>
      <c r="KSK541" s="228"/>
      <c r="KSL541" s="11"/>
      <c r="KSM541" s="28"/>
      <c r="KSN541" s="231"/>
      <c r="KSO541" s="12"/>
      <c r="KSP541" s="27"/>
      <c r="KSQ541" s="37"/>
      <c r="KSR541" s="37"/>
      <c r="KSS541" s="14"/>
      <c r="KST541" s="14"/>
      <c r="KSU541" s="228"/>
      <c r="KSV541" s="232"/>
      <c r="KSW541" s="232"/>
      <c r="KSX541" s="232"/>
      <c r="KSY541" s="228"/>
      <c r="KSZ541" s="229"/>
      <c r="KTA541" s="229"/>
      <c r="KTB541" s="229"/>
      <c r="KTC541" s="229"/>
      <c r="KTD541" s="229"/>
      <c r="KTE541" s="229"/>
      <c r="KTF541" s="229"/>
      <c r="KTG541" s="37"/>
      <c r="KTH541" s="228"/>
      <c r="KTI541" s="12"/>
      <c r="KTJ541" s="12"/>
      <c r="KTK541" s="162"/>
      <c r="KTL541" s="162"/>
      <c r="KTM541" s="37"/>
      <c r="KTN541" s="230"/>
      <c r="KTO541" s="37"/>
      <c r="KTP541" s="37"/>
      <c r="KTQ541" s="228"/>
      <c r="KTR541" s="11"/>
      <c r="KTS541" s="28"/>
      <c r="KTT541" s="231"/>
      <c r="KTU541" s="12"/>
      <c r="KTV541" s="27"/>
      <c r="KTW541" s="37"/>
      <c r="KTX541" s="37"/>
      <c r="KTY541" s="14"/>
      <c r="KTZ541" s="14"/>
      <c r="KUA541" s="228"/>
      <c r="KUB541" s="232"/>
      <c r="KUC541" s="232"/>
      <c r="KUD541" s="232"/>
      <c r="KUE541" s="228"/>
      <c r="KUF541" s="229"/>
      <c r="KUG541" s="229"/>
      <c r="KUH541" s="229"/>
      <c r="KUI541" s="229"/>
      <c r="KUJ541" s="229"/>
      <c r="KUK541" s="229"/>
      <c r="KUL541" s="229"/>
      <c r="KUM541" s="37"/>
      <c r="KUN541" s="228"/>
      <c r="KUO541" s="12"/>
      <c r="KUP541" s="12"/>
      <c r="KUQ541" s="162"/>
      <c r="KUR541" s="162"/>
      <c r="KUS541" s="37"/>
      <c r="KUT541" s="230"/>
      <c r="KUU541" s="37"/>
      <c r="KUV541" s="37"/>
      <c r="KUW541" s="228"/>
      <c r="KUX541" s="11"/>
      <c r="KUY541" s="28"/>
      <c r="KUZ541" s="231"/>
      <c r="KVA541" s="12"/>
      <c r="KVB541" s="27"/>
      <c r="KVC541" s="37"/>
      <c r="KVD541" s="37"/>
      <c r="KVE541" s="14"/>
      <c r="KVF541" s="14"/>
      <c r="KVG541" s="228"/>
      <c r="KVH541" s="232"/>
      <c r="KVI541" s="232"/>
      <c r="KVJ541" s="232"/>
      <c r="KVK541" s="228"/>
      <c r="KVL541" s="229"/>
      <c r="KVM541" s="229"/>
      <c r="KVN541" s="229"/>
      <c r="KVO541" s="229"/>
      <c r="KVP541" s="229"/>
      <c r="KVQ541" s="229"/>
      <c r="KVR541" s="229"/>
      <c r="KVS541" s="37"/>
      <c r="KVT541" s="228"/>
      <c r="KVU541" s="12"/>
      <c r="KVV541" s="12"/>
      <c r="KVW541" s="162"/>
      <c r="KVX541" s="162"/>
      <c r="KVY541" s="37"/>
      <c r="KVZ541" s="230"/>
      <c r="KWA541" s="37"/>
      <c r="KWB541" s="37"/>
      <c r="KWC541" s="228"/>
      <c r="KWD541" s="11"/>
      <c r="KWE541" s="28"/>
      <c r="KWF541" s="231"/>
      <c r="KWG541" s="12"/>
      <c r="KWH541" s="27"/>
      <c r="KWI541" s="37"/>
      <c r="KWJ541" s="37"/>
      <c r="KWK541" s="14"/>
      <c r="KWL541" s="14"/>
      <c r="KWM541" s="228"/>
      <c r="KWN541" s="232"/>
      <c r="KWO541" s="232"/>
      <c r="KWP541" s="232"/>
      <c r="KWQ541" s="228"/>
      <c r="KWR541" s="229"/>
      <c r="KWS541" s="229"/>
      <c r="KWT541" s="229"/>
      <c r="KWU541" s="229"/>
      <c r="KWV541" s="229"/>
      <c r="KWW541" s="229"/>
      <c r="KWX541" s="229"/>
      <c r="KWY541" s="37"/>
      <c r="KWZ541" s="228"/>
      <c r="KXA541" s="12"/>
      <c r="KXB541" s="12"/>
      <c r="KXC541" s="162"/>
      <c r="KXD541" s="162"/>
      <c r="KXE541" s="37"/>
      <c r="KXF541" s="230"/>
      <c r="KXG541" s="37"/>
      <c r="KXH541" s="37"/>
      <c r="KXI541" s="228"/>
      <c r="KXJ541" s="11"/>
      <c r="KXK541" s="28"/>
      <c r="KXL541" s="231"/>
      <c r="KXM541" s="12"/>
      <c r="KXN541" s="27"/>
      <c r="KXO541" s="37"/>
      <c r="KXP541" s="37"/>
      <c r="KXQ541" s="14"/>
      <c r="KXR541" s="14"/>
      <c r="KXS541" s="228"/>
      <c r="KXT541" s="232"/>
      <c r="KXU541" s="232"/>
      <c r="KXV541" s="232"/>
      <c r="KXW541" s="228"/>
      <c r="KXX541" s="229"/>
      <c r="KXY541" s="229"/>
      <c r="KXZ541" s="229"/>
      <c r="KYA541" s="229"/>
      <c r="KYB541" s="229"/>
      <c r="KYC541" s="229"/>
      <c r="KYD541" s="229"/>
      <c r="KYE541" s="37"/>
      <c r="KYF541" s="228"/>
      <c r="KYG541" s="12"/>
      <c r="KYH541" s="12"/>
      <c r="KYI541" s="162"/>
      <c r="KYJ541" s="162"/>
      <c r="KYK541" s="37"/>
      <c r="KYL541" s="230"/>
      <c r="KYM541" s="37"/>
      <c r="KYN541" s="37"/>
      <c r="KYO541" s="228"/>
      <c r="KYP541" s="11"/>
      <c r="KYQ541" s="28"/>
      <c r="KYR541" s="231"/>
      <c r="KYS541" s="12"/>
      <c r="KYT541" s="27"/>
      <c r="KYU541" s="37"/>
      <c r="KYV541" s="37"/>
      <c r="KYW541" s="14"/>
      <c r="KYX541" s="14"/>
      <c r="KYY541" s="228"/>
      <c r="KYZ541" s="232"/>
      <c r="KZA541" s="232"/>
      <c r="KZB541" s="232"/>
      <c r="KZC541" s="228"/>
      <c r="KZD541" s="229"/>
      <c r="KZE541" s="229"/>
      <c r="KZF541" s="229"/>
      <c r="KZG541" s="229"/>
      <c r="KZH541" s="229"/>
      <c r="KZI541" s="229"/>
      <c r="KZJ541" s="229"/>
      <c r="KZK541" s="37"/>
      <c r="KZL541" s="228"/>
      <c r="KZM541" s="12"/>
      <c r="KZN541" s="12"/>
      <c r="KZO541" s="162"/>
      <c r="KZP541" s="162"/>
      <c r="KZQ541" s="37"/>
      <c r="KZR541" s="230"/>
      <c r="KZS541" s="37"/>
      <c r="KZT541" s="37"/>
      <c r="KZU541" s="228"/>
      <c r="KZV541" s="11"/>
      <c r="KZW541" s="28"/>
      <c r="KZX541" s="231"/>
      <c r="KZY541" s="12"/>
      <c r="KZZ541" s="27"/>
      <c r="LAA541" s="37"/>
      <c r="LAB541" s="37"/>
      <c r="LAC541" s="14"/>
      <c r="LAD541" s="14"/>
      <c r="LAE541" s="228"/>
      <c r="LAF541" s="232"/>
      <c r="LAG541" s="232"/>
      <c r="LAH541" s="232"/>
      <c r="LAI541" s="228"/>
      <c r="LAJ541" s="229"/>
      <c r="LAK541" s="229"/>
      <c r="LAL541" s="229"/>
      <c r="LAM541" s="229"/>
      <c r="LAN541" s="229"/>
      <c r="LAO541" s="229"/>
      <c r="LAP541" s="229"/>
      <c r="LAQ541" s="37"/>
      <c r="LAR541" s="228"/>
      <c r="LAS541" s="12"/>
      <c r="LAT541" s="12"/>
      <c r="LAU541" s="162"/>
      <c r="LAV541" s="162"/>
      <c r="LAW541" s="37"/>
      <c r="LAX541" s="230"/>
      <c r="LAY541" s="37"/>
      <c r="LAZ541" s="37"/>
      <c r="LBA541" s="228"/>
      <c r="LBB541" s="11"/>
      <c r="LBC541" s="28"/>
      <c r="LBD541" s="231"/>
      <c r="LBE541" s="12"/>
      <c r="LBF541" s="27"/>
      <c r="LBG541" s="37"/>
      <c r="LBH541" s="37"/>
      <c r="LBI541" s="14"/>
      <c r="LBJ541" s="14"/>
      <c r="LBK541" s="228"/>
      <c r="LBL541" s="232"/>
      <c r="LBM541" s="232"/>
      <c r="LBN541" s="232"/>
      <c r="LBO541" s="228"/>
      <c r="LBP541" s="229"/>
      <c r="LBQ541" s="229"/>
      <c r="LBR541" s="229"/>
      <c r="LBS541" s="229"/>
      <c r="LBT541" s="229"/>
      <c r="LBU541" s="229"/>
      <c r="LBV541" s="229"/>
      <c r="LBW541" s="37"/>
      <c r="LBX541" s="228"/>
      <c r="LBY541" s="12"/>
      <c r="LBZ541" s="12"/>
      <c r="LCA541" s="162"/>
      <c r="LCB541" s="162"/>
      <c r="LCC541" s="37"/>
      <c r="LCD541" s="230"/>
      <c r="LCE541" s="37"/>
      <c r="LCF541" s="37"/>
      <c r="LCG541" s="228"/>
      <c r="LCH541" s="11"/>
      <c r="LCI541" s="28"/>
      <c r="LCJ541" s="231"/>
      <c r="LCK541" s="12"/>
      <c r="LCL541" s="27"/>
      <c r="LCM541" s="37"/>
      <c r="LCN541" s="37"/>
      <c r="LCO541" s="14"/>
      <c r="LCP541" s="14"/>
      <c r="LCQ541" s="228"/>
      <c r="LCR541" s="232"/>
      <c r="LCS541" s="232"/>
      <c r="LCT541" s="232"/>
      <c r="LCU541" s="228"/>
      <c r="LCV541" s="229"/>
      <c r="LCW541" s="229"/>
      <c r="LCX541" s="229"/>
      <c r="LCY541" s="229"/>
      <c r="LCZ541" s="229"/>
      <c r="LDA541" s="229"/>
      <c r="LDB541" s="229"/>
      <c r="LDC541" s="37"/>
      <c r="LDD541" s="228"/>
      <c r="LDE541" s="12"/>
      <c r="LDF541" s="12"/>
      <c r="LDG541" s="162"/>
      <c r="LDH541" s="162"/>
      <c r="LDI541" s="37"/>
      <c r="LDJ541" s="230"/>
      <c r="LDK541" s="37"/>
      <c r="LDL541" s="37"/>
      <c r="LDM541" s="228"/>
      <c r="LDN541" s="11"/>
      <c r="LDO541" s="28"/>
      <c r="LDP541" s="231"/>
      <c r="LDQ541" s="12"/>
      <c r="LDR541" s="27"/>
      <c r="LDS541" s="37"/>
      <c r="LDT541" s="37"/>
      <c r="LDU541" s="14"/>
      <c r="LDV541" s="14"/>
      <c r="LDW541" s="228"/>
      <c r="LDX541" s="232"/>
      <c r="LDY541" s="232"/>
      <c r="LDZ541" s="232"/>
      <c r="LEA541" s="228"/>
      <c r="LEB541" s="229"/>
      <c r="LEC541" s="229"/>
      <c r="LED541" s="229"/>
      <c r="LEE541" s="229"/>
      <c r="LEF541" s="229"/>
      <c r="LEG541" s="229"/>
      <c r="LEH541" s="229"/>
      <c r="LEI541" s="37"/>
      <c r="LEJ541" s="228"/>
      <c r="LEK541" s="12"/>
      <c r="LEL541" s="12"/>
      <c r="LEM541" s="162"/>
      <c r="LEN541" s="162"/>
      <c r="LEO541" s="37"/>
      <c r="LEP541" s="230"/>
      <c r="LEQ541" s="37"/>
      <c r="LER541" s="37"/>
      <c r="LES541" s="228"/>
      <c r="LET541" s="11"/>
      <c r="LEU541" s="28"/>
      <c r="LEV541" s="231"/>
      <c r="LEW541" s="12"/>
      <c r="LEX541" s="27"/>
      <c r="LEY541" s="37"/>
      <c r="LEZ541" s="37"/>
      <c r="LFA541" s="14"/>
      <c r="LFB541" s="14"/>
      <c r="LFC541" s="228"/>
      <c r="LFD541" s="232"/>
      <c r="LFE541" s="232"/>
      <c r="LFF541" s="232"/>
      <c r="LFG541" s="228"/>
      <c r="LFH541" s="229"/>
      <c r="LFI541" s="229"/>
      <c r="LFJ541" s="229"/>
      <c r="LFK541" s="229"/>
      <c r="LFL541" s="229"/>
      <c r="LFM541" s="229"/>
      <c r="LFN541" s="229"/>
      <c r="LFO541" s="37"/>
      <c r="LFP541" s="228"/>
      <c r="LFQ541" s="12"/>
      <c r="LFR541" s="12"/>
      <c r="LFS541" s="162"/>
      <c r="LFT541" s="162"/>
      <c r="LFU541" s="37"/>
      <c r="LFV541" s="230"/>
      <c r="LFW541" s="37"/>
      <c r="LFX541" s="37"/>
      <c r="LFY541" s="228"/>
      <c r="LFZ541" s="11"/>
      <c r="LGA541" s="28"/>
      <c r="LGB541" s="231"/>
      <c r="LGC541" s="12"/>
      <c r="LGD541" s="27"/>
      <c r="LGE541" s="37"/>
      <c r="LGF541" s="37"/>
      <c r="LGG541" s="14"/>
      <c r="LGH541" s="14"/>
      <c r="LGI541" s="228"/>
      <c r="LGJ541" s="232"/>
      <c r="LGK541" s="232"/>
      <c r="LGL541" s="232"/>
      <c r="LGM541" s="228"/>
      <c r="LGN541" s="229"/>
      <c r="LGO541" s="229"/>
      <c r="LGP541" s="229"/>
      <c r="LGQ541" s="229"/>
      <c r="LGR541" s="229"/>
      <c r="LGS541" s="229"/>
      <c r="LGT541" s="229"/>
      <c r="LGU541" s="37"/>
      <c r="LGV541" s="228"/>
      <c r="LGW541" s="12"/>
      <c r="LGX541" s="12"/>
      <c r="LGY541" s="162"/>
      <c r="LGZ541" s="162"/>
      <c r="LHA541" s="37"/>
      <c r="LHB541" s="230"/>
      <c r="LHC541" s="37"/>
      <c r="LHD541" s="37"/>
      <c r="LHE541" s="228"/>
      <c r="LHF541" s="11"/>
      <c r="LHG541" s="28"/>
      <c r="LHH541" s="231"/>
      <c r="LHI541" s="12"/>
      <c r="LHJ541" s="27"/>
      <c r="LHK541" s="37"/>
      <c r="LHL541" s="37"/>
      <c r="LHM541" s="14"/>
      <c r="LHN541" s="14"/>
      <c r="LHO541" s="228"/>
      <c r="LHP541" s="232"/>
      <c r="LHQ541" s="232"/>
      <c r="LHR541" s="232"/>
      <c r="LHS541" s="228"/>
      <c r="LHT541" s="229"/>
      <c r="LHU541" s="229"/>
      <c r="LHV541" s="229"/>
      <c r="LHW541" s="229"/>
      <c r="LHX541" s="229"/>
      <c r="LHY541" s="229"/>
      <c r="LHZ541" s="229"/>
      <c r="LIA541" s="37"/>
      <c r="LIB541" s="228"/>
      <c r="LIC541" s="12"/>
      <c r="LID541" s="12"/>
      <c r="LIE541" s="162"/>
      <c r="LIF541" s="162"/>
      <c r="LIG541" s="37"/>
      <c r="LIH541" s="230"/>
      <c r="LII541" s="37"/>
      <c r="LIJ541" s="37"/>
      <c r="LIK541" s="228"/>
      <c r="LIL541" s="11"/>
      <c r="LIM541" s="28"/>
      <c r="LIN541" s="231"/>
      <c r="LIO541" s="12"/>
      <c r="LIP541" s="27"/>
      <c r="LIQ541" s="37"/>
      <c r="LIR541" s="37"/>
      <c r="LIS541" s="14"/>
      <c r="LIT541" s="14"/>
      <c r="LIU541" s="228"/>
      <c r="LIV541" s="232"/>
      <c r="LIW541" s="232"/>
      <c r="LIX541" s="232"/>
      <c r="LIY541" s="228"/>
      <c r="LIZ541" s="229"/>
      <c r="LJA541" s="229"/>
      <c r="LJB541" s="229"/>
      <c r="LJC541" s="229"/>
      <c r="LJD541" s="229"/>
      <c r="LJE541" s="229"/>
      <c r="LJF541" s="229"/>
      <c r="LJG541" s="37"/>
      <c r="LJH541" s="228"/>
      <c r="LJI541" s="12"/>
      <c r="LJJ541" s="12"/>
      <c r="LJK541" s="162"/>
      <c r="LJL541" s="162"/>
      <c r="LJM541" s="37"/>
      <c r="LJN541" s="230"/>
      <c r="LJO541" s="37"/>
      <c r="LJP541" s="37"/>
      <c r="LJQ541" s="228"/>
      <c r="LJR541" s="11"/>
      <c r="LJS541" s="28"/>
      <c r="LJT541" s="231"/>
      <c r="LJU541" s="12"/>
      <c r="LJV541" s="27"/>
      <c r="LJW541" s="37"/>
      <c r="LJX541" s="37"/>
      <c r="LJY541" s="14"/>
      <c r="LJZ541" s="14"/>
      <c r="LKA541" s="228"/>
      <c r="LKB541" s="232"/>
      <c r="LKC541" s="232"/>
      <c r="LKD541" s="232"/>
      <c r="LKE541" s="228"/>
      <c r="LKF541" s="229"/>
      <c r="LKG541" s="229"/>
      <c r="LKH541" s="229"/>
      <c r="LKI541" s="229"/>
      <c r="LKJ541" s="229"/>
      <c r="LKK541" s="229"/>
      <c r="LKL541" s="229"/>
      <c r="LKM541" s="37"/>
      <c r="LKN541" s="228"/>
      <c r="LKO541" s="12"/>
      <c r="LKP541" s="12"/>
      <c r="LKQ541" s="162"/>
      <c r="LKR541" s="162"/>
      <c r="LKS541" s="37"/>
      <c r="LKT541" s="230"/>
      <c r="LKU541" s="37"/>
      <c r="LKV541" s="37"/>
      <c r="LKW541" s="228"/>
      <c r="LKX541" s="11"/>
      <c r="LKY541" s="28"/>
      <c r="LKZ541" s="231"/>
      <c r="LLA541" s="12"/>
      <c r="LLB541" s="27"/>
      <c r="LLC541" s="37"/>
      <c r="LLD541" s="37"/>
      <c r="LLE541" s="14"/>
      <c r="LLF541" s="14"/>
      <c r="LLG541" s="228"/>
      <c r="LLH541" s="232"/>
      <c r="LLI541" s="232"/>
      <c r="LLJ541" s="232"/>
      <c r="LLK541" s="228"/>
      <c r="LLL541" s="229"/>
      <c r="LLM541" s="229"/>
      <c r="LLN541" s="229"/>
      <c r="LLO541" s="229"/>
      <c r="LLP541" s="229"/>
      <c r="LLQ541" s="229"/>
      <c r="LLR541" s="229"/>
      <c r="LLS541" s="37"/>
      <c r="LLT541" s="228"/>
      <c r="LLU541" s="12"/>
      <c r="LLV541" s="12"/>
      <c r="LLW541" s="162"/>
      <c r="LLX541" s="162"/>
      <c r="LLY541" s="37"/>
      <c r="LLZ541" s="230"/>
      <c r="LMA541" s="37"/>
      <c r="LMB541" s="37"/>
      <c r="LMC541" s="228"/>
      <c r="LMD541" s="11"/>
      <c r="LME541" s="28"/>
      <c r="LMF541" s="231"/>
      <c r="LMG541" s="12"/>
      <c r="LMH541" s="27"/>
      <c r="LMI541" s="37"/>
      <c r="LMJ541" s="37"/>
      <c r="LMK541" s="14"/>
      <c r="LML541" s="14"/>
      <c r="LMM541" s="228"/>
      <c r="LMN541" s="232"/>
      <c r="LMO541" s="232"/>
      <c r="LMP541" s="232"/>
      <c r="LMQ541" s="228"/>
      <c r="LMR541" s="229"/>
      <c r="LMS541" s="229"/>
      <c r="LMT541" s="229"/>
      <c r="LMU541" s="229"/>
      <c r="LMV541" s="229"/>
      <c r="LMW541" s="229"/>
      <c r="LMX541" s="229"/>
      <c r="LMY541" s="37"/>
      <c r="LMZ541" s="228"/>
      <c r="LNA541" s="12"/>
      <c r="LNB541" s="12"/>
      <c r="LNC541" s="162"/>
      <c r="LND541" s="162"/>
      <c r="LNE541" s="37"/>
      <c r="LNF541" s="230"/>
      <c r="LNG541" s="37"/>
      <c r="LNH541" s="37"/>
      <c r="LNI541" s="228"/>
      <c r="LNJ541" s="11"/>
      <c r="LNK541" s="28"/>
      <c r="LNL541" s="231"/>
      <c r="LNM541" s="12"/>
      <c r="LNN541" s="27"/>
      <c r="LNO541" s="37"/>
      <c r="LNP541" s="37"/>
      <c r="LNQ541" s="14"/>
      <c r="LNR541" s="14"/>
      <c r="LNS541" s="228"/>
      <c r="LNT541" s="232"/>
      <c r="LNU541" s="232"/>
      <c r="LNV541" s="232"/>
      <c r="LNW541" s="228"/>
      <c r="LNX541" s="229"/>
      <c r="LNY541" s="229"/>
      <c r="LNZ541" s="229"/>
      <c r="LOA541" s="229"/>
      <c r="LOB541" s="229"/>
      <c r="LOC541" s="229"/>
      <c r="LOD541" s="229"/>
      <c r="LOE541" s="37"/>
      <c r="LOF541" s="228"/>
      <c r="LOG541" s="12"/>
      <c r="LOH541" s="12"/>
      <c r="LOI541" s="162"/>
      <c r="LOJ541" s="162"/>
      <c r="LOK541" s="37"/>
      <c r="LOL541" s="230"/>
      <c r="LOM541" s="37"/>
      <c r="LON541" s="37"/>
      <c r="LOO541" s="228"/>
      <c r="LOP541" s="11"/>
      <c r="LOQ541" s="28"/>
      <c r="LOR541" s="231"/>
      <c r="LOS541" s="12"/>
      <c r="LOT541" s="27"/>
      <c r="LOU541" s="37"/>
      <c r="LOV541" s="37"/>
      <c r="LOW541" s="14"/>
      <c r="LOX541" s="14"/>
      <c r="LOY541" s="228"/>
      <c r="LOZ541" s="232"/>
      <c r="LPA541" s="232"/>
      <c r="LPB541" s="232"/>
      <c r="LPC541" s="228"/>
      <c r="LPD541" s="229"/>
      <c r="LPE541" s="229"/>
      <c r="LPF541" s="229"/>
      <c r="LPG541" s="229"/>
      <c r="LPH541" s="229"/>
      <c r="LPI541" s="229"/>
      <c r="LPJ541" s="229"/>
      <c r="LPK541" s="37"/>
      <c r="LPL541" s="228"/>
      <c r="LPM541" s="12"/>
      <c r="LPN541" s="12"/>
      <c r="LPO541" s="162"/>
      <c r="LPP541" s="162"/>
      <c r="LPQ541" s="37"/>
      <c r="LPR541" s="230"/>
      <c r="LPS541" s="37"/>
      <c r="LPT541" s="37"/>
      <c r="LPU541" s="228"/>
      <c r="LPV541" s="11"/>
      <c r="LPW541" s="28"/>
      <c r="LPX541" s="231"/>
      <c r="LPY541" s="12"/>
      <c r="LPZ541" s="27"/>
      <c r="LQA541" s="37"/>
      <c r="LQB541" s="37"/>
      <c r="LQC541" s="14"/>
      <c r="LQD541" s="14"/>
      <c r="LQE541" s="228"/>
      <c r="LQF541" s="232"/>
      <c r="LQG541" s="232"/>
      <c r="LQH541" s="232"/>
      <c r="LQI541" s="228"/>
      <c r="LQJ541" s="229"/>
      <c r="LQK541" s="229"/>
      <c r="LQL541" s="229"/>
      <c r="LQM541" s="229"/>
      <c r="LQN541" s="229"/>
      <c r="LQO541" s="229"/>
      <c r="LQP541" s="229"/>
      <c r="LQQ541" s="37"/>
      <c r="LQR541" s="228"/>
      <c r="LQS541" s="12"/>
      <c r="LQT541" s="12"/>
      <c r="LQU541" s="162"/>
      <c r="LQV541" s="162"/>
      <c r="LQW541" s="37"/>
      <c r="LQX541" s="230"/>
      <c r="LQY541" s="37"/>
      <c r="LQZ541" s="37"/>
      <c r="LRA541" s="228"/>
      <c r="LRB541" s="11"/>
      <c r="LRC541" s="28"/>
      <c r="LRD541" s="231"/>
      <c r="LRE541" s="12"/>
      <c r="LRF541" s="27"/>
      <c r="LRG541" s="37"/>
      <c r="LRH541" s="37"/>
      <c r="LRI541" s="14"/>
      <c r="LRJ541" s="14"/>
      <c r="LRK541" s="228"/>
      <c r="LRL541" s="232"/>
      <c r="LRM541" s="232"/>
      <c r="LRN541" s="232"/>
      <c r="LRO541" s="228"/>
      <c r="LRP541" s="229"/>
      <c r="LRQ541" s="229"/>
      <c r="LRR541" s="229"/>
      <c r="LRS541" s="229"/>
      <c r="LRT541" s="229"/>
      <c r="LRU541" s="229"/>
      <c r="LRV541" s="229"/>
      <c r="LRW541" s="37"/>
      <c r="LRX541" s="228"/>
      <c r="LRY541" s="12"/>
      <c r="LRZ541" s="12"/>
      <c r="LSA541" s="162"/>
      <c r="LSB541" s="162"/>
      <c r="LSC541" s="37"/>
      <c r="LSD541" s="230"/>
      <c r="LSE541" s="37"/>
      <c r="LSF541" s="37"/>
      <c r="LSG541" s="228"/>
      <c r="LSH541" s="11"/>
      <c r="LSI541" s="28"/>
      <c r="LSJ541" s="231"/>
      <c r="LSK541" s="12"/>
      <c r="LSL541" s="27"/>
      <c r="LSM541" s="37"/>
      <c r="LSN541" s="37"/>
      <c r="LSO541" s="14"/>
      <c r="LSP541" s="14"/>
      <c r="LSQ541" s="228"/>
      <c r="LSR541" s="232"/>
      <c r="LSS541" s="232"/>
      <c r="LST541" s="232"/>
      <c r="LSU541" s="228"/>
      <c r="LSV541" s="229"/>
      <c r="LSW541" s="229"/>
      <c r="LSX541" s="229"/>
      <c r="LSY541" s="229"/>
      <c r="LSZ541" s="229"/>
      <c r="LTA541" s="229"/>
      <c r="LTB541" s="229"/>
      <c r="LTC541" s="37"/>
      <c r="LTD541" s="228"/>
      <c r="LTE541" s="12"/>
      <c r="LTF541" s="12"/>
      <c r="LTG541" s="162"/>
      <c r="LTH541" s="162"/>
      <c r="LTI541" s="37"/>
      <c r="LTJ541" s="230"/>
      <c r="LTK541" s="37"/>
      <c r="LTL541" s="37"/>
      <c r="LTM541" s="228"/>
      <c r="LTN541" s="11"/>
      <c r="LTO541" s="28"/>
      <c r="LTP541" s="231"/>
      <c r="LTQ541" s="12"/>
      <c r="LTR541" s="27"/>
      <c r="LTS541" s="37"/>
      <c r="LTT541" s="37"/>
      <c r="LTU541" s="14"/>
      <c r="LTV541" s="14"/>
      <c r="LTW541" s="228"/>
      <c r="LTX541" s="232"/>
      <c r="LTY541" s="232"/>
      <c r="LTZ541" s="232"/>
      <c r="LUA541" s="228"/>
      <c r="LUB541" s="229"/>
      <c r="LUC541" s="229"/>
      <c r="LUD541" s="229"/>
      <c r="LUE541" s="229"/>
      <c r="LUF541" s="229"/>
      <c r="LUG541" s="229"/>
      <c r="LUH541" s="229"/>
      <c r="LUI541" s="37"/>
      <c r="LUJ541" s="228"/>
      <c r="LUK541" s="12"/>
      <c r="LUL541" s="12"/>
      <c r="LUM541" s="162"/>
      <c r="LUN541" s="162"/>
      <c r="LUO541" s="37"/>
      <c r="LUP541" s="230"/>
      <c r="LUQ541" s="37"/>
      <c r="LUR541" s="37"/>
      <c r="LUS541" s="228"/>
      <c r="LUT541" s="11"/>
      <c r="LUU541" s="28"/>
      <c r="LUV541" s="231"/>
      <c r="LUW541" s="12"/>
      <c r="LUX541" s="27"/>
      <c r="LUY541" s="37"/>
      <c r="LUZ541" s="37"/>
      <c r="LVA541" s="14"/>
      <c r="LVB541" s="14"/>
      <c r="LVC541" s="228"/>
      <c r="LVD541" s="232"/>
      <c r="LVE541" s="232"/>
      <c r="LVF541" s="232"/>
      <c r="LVG541" s="228"/>
      <c r="LVH541" s="229"/>
      <c r="LVI541" s="229"/>
      <c r="LVJ541" s="229"/>
      <c r="LVK541" s="229"/>
      <c r="LVL541" s="229"/>
      <c r="LVM541" s="229"/>
      <c r="LVN541" s="229"/>
      <c r="LVO541" s="37"/>
      <c r="LVP541" s="228"/>
      <c r="LVQ541" s="12"/>
      <c r="LVR541" s="12"/>
      <c r="LVS541" s="162"/>
      <c r="LVT541" s="162"/>
      <c r="LVU541" s="37"/>
      <c r="LVV541" s="230"/>
      <c r="LVW541" s="37"/>
      <c r="LVX541" s="37"/>
      <c r="LVY541" s="228"/>
      <c r="LVZ541" s="11"/>
      <c r="LWA541" s="28"/>
      <c r="LWB541" s="231"/>
      <c r="LWC541" s="12"/>
      <c r="LWD541" s="27"/>
      <c r="LWE541" s="37"/>
      <c r="LWF541" s="37"/>
      <c r="LWG541" s="14"/>
      <c r="LWH541" s="14"/>
      <c r="LWI541" s="228"/>
      <c r="LWJ541" s="232"/>
      <c r="LWK541" s="232"/>
      <c r="LWL541" s="232"/>
      <c r="LWM541" s="228"/>
      <c r="LWN541" s="229"/>
      <c r="LWO541" s="229"/>
      <c r="LWP541" s="229"/>
      <c r="LWQ541" s="229"/>
      <c r="LWR541" s="229"/>
      <c r="LWS541" s="229"/>
      <c r="LWT541" s="229"/>
      <c r="LWU541" s="37"/>
      <c r="LWV541" s="228"/>
      <c r="LWW541" s="12"/>
      <c r="LWX541" s="12"/>
      <c r="LWY541" s="162"/>
      <c r="LWZ541" s="162"/>
      <c r="LXA541" s="37"/>
      <c r="LXB541" s="230"/>
      <c r="LXC541" s="37"/>
      <c r="LXD541" s="37"/>
      <c r="LXE541" s="228"/>
      <c r="LXF541" s="11"/>
      <c r="LXG541" s="28"/>
      <c r="LXH541" s="231"/>
      <c r="LXI541" s="12"/>
      <c r="LXJ541" s="27"/>
      <c r="LXK541" s="37"/>
      <c r="LXL541" s="37"/>
      <c r="LXM541" s="14"/>
      <c r="LXN541" s="14"/>
      <c r="LXO541" s="228"/>
      <c r="LXP541" s="232"/>
      <c r="LXQ541" s="232"/>
      <c r="LXR541" s="232"/>
      <c r="LXS541" s="228"/>
      <c r="LXT541" s="229"/>
      <c r="LXU541" s="229"/>
      <c r="LXV541" s="229"/>
      <c r="LXW541" s="229"/>
      <c r="LXX541" s="229"/>
      <c r="LXY541" s="229"/>
      <c r="LXZ541" s="229"/>
      <c r="LYA541" s="37"/>
      <c r="LYB541" s="228"/>
      <c r="LYC541" s="12"/>
      <c r="LYD541" s="12"/>
      <c r="LYE541" s="162"/>
      <c r="LYF541" s="162"/>
      <c r="LYG541" s="37"/>
      <c r="LYH541" s="230"/>
      <c r="LYI541" s="37"/>
      <c r="LYJ541" s="37"/>
      <c r="LYK541" s="228"/>
      <c r="LYL541" s="11"/>
      <c r="LYM541" s="28"/>
      <c r="LYN541" s="231"/>
      <c r="LYO541" s="12"/>
      <c r="LYP541" s="27"/>
      <c r="LYQ541" s="37"/>
      <c r="LYR541" s="37"/>
      <c r="LYS541" s="14"/>
      <c r="LYT541" s="14"/>
      <c r="LYU541" s="228"/>
      <c r="LYV541" s="232"/>
      <c r="LYW541" s="232"/>
      <c r="LYX541" s="232"/>
      <c r="LYY541" s="228"/>
      <c r="LYZ541" s="229"/>
      <c r="LZA541" s="229"/>
      <c r="LZB541" s="229"/>
      <c r="LZC541" s="229"/>
      <c r="LZD541" s="229"/>
      <c r="LZE541" s="229"/>
      <c r="LZF541" s="229"/>
      <c r="LZG541" s="37"/>
      <c r="LZH541" s="228"/>
      <c r="LZI541" s="12"/>
      <c r="LZJ541" s="12"/>
      <c r="LZK541" s="162"/>
      <c r="LZL541" s="162"/>
      <c r="LZM541" s="37"/>
      <c r="LZN541" s="230"/>
      <c r="LZO541" s="37"/>
      <c r="LZP541" s="37"/>
      <c r="LZQ541" s="228"/>
      <c r="LZR541" s="11"/>
      <c r="LZS541" s="28"/>
      <c r="LZT541" s="231"/>
      <c r="LZU541" s="12"/>
      <c r="LZV541" s="27"/>
      <c r="LZW541" s="37"/>
      <c r="LZX541" s="37"/>
      <c r="LZY541" s="14"/>
      <c r="LZZ541" s="14"/>
      <c r="MAA541" s="228"/>
      <c r="MAB541" s="232"/>
      <c r="MAC541" s="232"/>
      <c r="MAD541" s="232"/>
      <c r="MAE541" s="228"/>
      <c r="MAF541" s="229"/>
      <c r="MAG541" s="229"/>
      <c r="MAH541" s="229"/>
      <c r="MAI541" s="229"/>
      <c r="MAJ541" s="229"/>
      <c r="MAK541" s="229"/>
      <c r="MAL541" s="229"/>
      <c r="MAM541" s="37"/>
      <c r="MAN541" s="228"/>
      <c r="MAO541" s="12"/>
      <c r="MAP541" s="12"/>
      <c r="MAQ541" s="162"/>
      <c r="MAR541" s="162"/>
      <c r="MAS541" s="37"/>
      <c r="MAT541" s="230"/>
      <c r="MAU541" s="37"/>
      <c r="MAV541" s="37"/>
      <c r="MAW541" s="228"/>
      <c r="MAX541" s="11"/>
      <c r="MAY541" s="28"/>
      <c r="MAZ541" s="231"/>
      <c r="MBA541" s="12"/>
      <c r="MBB541" s="27"/>
      <c r="MBC541" s="37"/>
      <c r="MBD541" s="37"/>
      <c r="MBE541" s="14"/>
      <c r="MBF541" s="14"/>
      <c r="MBG541" s="228"/>
      <c r="MBH541" s="232"/>
      <c r="MBI541" s="232"/>
      <c r="MBJ541" s="232"/>
      <c r="MBK541" s="228"/>
      <c r="MBL541" s="229"/>
      <c r="MBM541" s="229"/>
      <c r="MBN541" s="229"/>
      <c r="MBO541" s="229"/>
      <c r="MBP541" s="229"/>
      <c r="MBQ541" s="229"/>
      <c r="MBR541" s="229"/>
      <c r="MBS541" s="37"/>
      <c r="MBT541" s="228"/>
      <c r="MBU541" s="12"/>
      <c r="MBV541" s="12"/>
      <c r="MBW541" s="162"/>
      <c r="MBX541" s="162"/>
      <c r="MBY541" s="37"/>
      <c r="MBZ541" s="230"/>
      <c r="MCA541" s="37"/>
      <c r="MCB541" s="37"/>
      <c r="MCC541" s="228"/>
      <c r="MCD541" s="11"/>
      <c r="MCE541" s="28"/>
      <c r="MCF541" s="231"/>
      <c r="MCG541" s="12"/>
      <c r="MCH541" s="27"/>
      <c r="MCI541" s="37"/>
      <c r="MCJ541" s="37"/>
      <c r="MCK541" s="14"/>
      <c r="MCL541" s="14"/>
      <c r="MCM541" s="228"/>
      <c r="MCN541" s="232"/>
      <c r="MCO541" s="232"/>
      <c r="MCP541" s="232"/>
      <c r="MCQ541" s="228"/>
      <c r="MCR541" s="229"/>
      <c r="MCS541" s="229"/>
      <c r="MCT541" s="229"/>
      <c r="MCU541" s="229"/>
      <c r="MCV541" s="229"/>
      <c r="MCW541" s="229"/>
      <c r="MCX541" s="229"/>
      <c r="MCY541" s="37"/>
      <c r="MCZ541" s="228"/>
      <c r="MDA541" s="12"/>
      <c r="MDB541" s="12"/>
      <c r="MDC541" s="162"/>
      <c r="MDD541" s="162"/>
      <c r="MDE541" s="37"/>
      <c r="MDF541" s="230"/>
      <c r="MDG541" s="37"/>
      <c r="MDH541" s="37"/>
      <c r="MDI541" s="228"/>
      <c r="MDJ541" s="11"/>
      <c r="MDK541" s="28"/>
      <c r="MDL541" s="231"/>
      <c r="MDM541" s="12"/>
      <c r="MDN541" s="27"/>
      <c r="MDO541" s="37"/>
      <c r="MDP541" s="37"/>
      <c r="MDQ541" s="14"/>
      <c r="MDR541" s="14"/>
      <c r="MDS541" s="228"/>
      <c r="MDT541" s="232"/>
      <c r="MDU541" s="232"/>
      <c r="MDV541" s="232"/>
      <c r="MDW541" s="228"/>
      <c r="MDX541" s="229"/>
      <c r="MDY541" s="229"/>
      <c r="MDZ541" s="229"/>
      <c r="MEA541" s="229"/>
      <c r="MEB541" s="229"/>
      <c r="MEC541" s="229"/>
      <c r="MED541" s="229"/>
      <c r="MEE541" s="37"/>
      <c r="MEF541" s="228"/>
      <c r="MEG541" s="12"/>
      <c r="MEH541" s="12"/>
      <c r="MEI541" s="162"/>
      <c r="MEJ541" s="162"/>
      <c r="MEK541" s="37"/>
      <c r="MEL541" s="230"/>
      <c r="MEM541" s="37"/>
      <c r="MEN541" s="37"/>
      <c r="MEO541" s="228"/>
      <c r="MEP541" s="11"/>
      <c r="MEQ541" s="28"/>
      <c r="MER541" s="231"/>
      <c r="MES541" s="12"/>
      <c r="MET541" s="27"/>
      <c r="MEU541" s="37"/>
      <c r="MEV541" s="37"/>
      <c r="MEW541" s="14"/>
      <c r="MEX541" s="14"/>
      <c r="MEY541" s="228"/>
      <c r="MEZ541" s="232"/>
      <c r="MFA541" s="232"/>
      <c r="MFB541" s="232"/>
      <c r="MFC541" s="228"/>
      <c r="MFD541" s="229"/>
      <c r="MFE541" s="229"/>
      <c r="MFF541" s="229"/>
      <c r="MFG541" s="229"/>
      <c r="MFH541" s="229"/>
      <c r="MFI541" s="229"/>
      <c r="MFJ541" s="229"/>
      <c r="MFK541" s="37"/>
      <c r="MFL541" s="228"/>
      <c r="MFM541" s="12"/>
      <c r="MFN541" s="12"/>
      <c r="MFO541" s="162"/>
      <c r="MFP541" s="162"/>
      <c r="MFQ541" s="37"/>
      <c r="MFR541" s="230"/>
      <c r="MFS541" s="37"/>
      <c r="MFT541" s="37"/>
      <c r="MFU541" s="228"/>
      <c r="MFV541" s="11"/>
      <c r="MFW541" s="28"/>
      <c r="MFX541" s="231"/>
      <c r="MFY541" s="12"/>
      <c r="MFZ541" s="27"/>
      <c r="MGA541" s="37"/>
      <c r="MGB541" s="37"/>
      <c r="MGC541" s="14"/>
      <c r="MGD541" s="14"/>
      <c r="MGE541" s="228"/>
      <c r="MGF541" s="232"/>
      <c r="MGG541" s="232"/>
      <c r="MGH541" s="232"/>
      <c r="MGI541" s="228"/>
      <c r="MGJ541" s="229"/>
      <c r="MGK541" s="229"/>
      <c r="MGL541" s="229"/>
      <c r="MGM541" s="229"/>
      <c r="MGN541" s="229"/>
      <c r="MGO541" s="229"/>
      <c r="MGP541" s="229"/>
      <c r="MGQ541" s="37"/>
      <c r="MGR541" s="228"/>
      <c r="MGS541" s="12"/>
      <c r="MGT541" s="12"/>
      <c r="MGU541" s="162"/>
      <c r="MGV541" s="162"/>
      <c r="MGW541" s="37"/>
      <c r="MGX541" s="230"/>
      <c r="MGY541" s="37"/>
      <c r="MGZ541" s="37"/>
      <c r="MHA541" s="228"/>
      <c r="MHB541" s="11"/>
      <c r="MHC541" s="28"/>
      <c r="MHD541" s="231"/>
      <c r="MHE541" s="12"/>
      <c r="MHF541" s="27"/>
      <c r="MHG541" s="37"/>
      <c r="MHH541" s="37"/>
      <c r="MHI541" s="14"/>
      <c r="MHJ541" s="14"/>
      <c r="MHK541" s="228"/>
      <c r="MHL541" s="232"/>
      <c r="MHM541" s="232"/>
      <c r="MHN541" s="232"/>
      <c r="MHO541" s="228"/>
      <c r="MHP541" s="229"/>
      <c r="MHQ541" s="229"/>
      <c r="MHR541" s="229"/>
      <c r="MHS541" s="229"/>
      <c r="MHT541" s="229"/>
      <c r="MHU541" s="229"/>
      <c r="MHV541" s="229"/>
      <c r="MHW541" s="37"/>
      <c r="MHX541" s="228"/>
      <c r="MHY541" s="12"/>
      <c r="MHZ541" s="12"/>
      <c r="MIA541" s="162"/>
      <c r="MIB541" s="162"/>
      <c r="MIC541" s="37"/>
      <c r="MID541" s="230"/>
      <c r="MIE541" s="37"/>
      <c r="MIF541" s="37"/>
      <c r="MIG541" s="228"/>
      <c r="MIH541" s="11"/>
      <c r="MII541" s="28"/>
      <c r="MIJ541" s="231"/>
      <c r="MIK541" s="12"/>
      <c r="MIL541" s="27"/>
      <c r="MIM541" s="37"/>
      <c r="MIN541" s="37"/>
      <c r="MIO541" s="14"/>
      <c r="MIP541" s="14"/>
      <c r="MIQ541" s="228"/>
      <c r="MIR541" s="232"/>
      <c r="MIS541" s="232"/>
      <c r="MIT541" s="232"/>
      <c r="MIU541" s="228"/>
      <c r="MIV541" s="229"/>
      <c r="MIW541" s="229"/>
      <c r="MIX541" s="229"/>
      <c r="MIY541" s="229"/>
      <c r="MIZ541" s="229"/>
      <c r="MJA541" s="229"/>
      <c r="MJB541" s="229"/>
      <c r="MJC541" s="37"/>
      <c r="MJD541" s="228"/>
      <c r="MJE541" s="12"/>
      <c r="MJF541" s="12"/>
      <c r="MJG541" s="162"/>
      <c r="MJH541" s="162"/>
      <c r="MJI541" s="37"/>
      <c r="MJJ541" s="230"/>
      <c r="MJK541" s="37"/>
      <c r="MJL541" s="37"/>
      <c r="MJM541" s="228"/>
      <c r="MJN541" s="11"/>
      <c r="MJO541" s="28"/>
      <c r="MJP541" s="231"/>
      <c r="MJQ541" s="12"/>
      <c r="MJR541" s="27"/>
      <c r="MJS541" s="37"/>
      <c r="MJT541" s="37"/>
      <c r="MJU541" s="14"/>
      <c r="MJV541" s="14"/>
      <c r="MJW541" s="228"/>
      <c r="MJX541" s="232"/>
      <c r="MJY541" s="232"/>
      <c r="MJZ541" s="232"/>
      <c r="MKA541" s="228"/>
      <c r="MKB541" s="229"/>
      <c r="MKC541" s="229"/>
      <c r="MKD541" s="229"/>
      <c r="MKE541" s="229"/>
      <c r="MKF541" s="229"/>
      <c r="MKG541" s="229"/>
      <c r="MKH541" s="229"/>
      <c r="MKI541" s="37"/>
      <c r="MKJ541" s="228"/>
      <c r="MKK541" s="12"/>
      <c r="MKL541" s="12"/>
      <c r="MKM541" s="162"/>
      <c r="MKN541" s="162"/>
      <c r="MKO541" s="37"/>
      <c r="MKP541" s="230"/>
      <c r="MKQ541" s="37"/>
      <c r="MKR541" s="37"/>
      <c r="MKS541" s="228"/>
      <c r="MKT541" s="11"/>
      <c r="MKU541" s="28"/>
      <c r="MKV541" s="231"/>
      <c r="MKW541" s="12"/>
      <c r="MKX541" s="27"/>
      <c r="MKY541" s="37"/>
      <c r="MKZ541" s="37"/>
      <c r="MLA541" s="14"/>
      <c r="MLB541" s="14"/>
      <c r="MLC541" s="228"/>
      <c r="MLD541" s="232"/>
      <c r="MLE541" s="232"/>
      <c r="MLF541" s="232"/>
      <c r="MLG541" s="228"/>
      <c r="MLH541" s="229"/>
      <c r="MLI541" s="229"/>
      <c r="MLJ541" s="229"/>
      <c r="MLK541" s="229"/>
      <c r="MLL541" s="229"/>
      <c r="MLM541" s="229"/>
      <c r="MLN541" s="229"/>
      <c r="MLO541" s="37"/>
      <c r="MLP541" s="228"/>
      <c r="MLQ541" s="12"/>
      <c r="MLR541" s="12"/>
      <c r="MLS541" s="162"/>
      <c r="MLT541" s="162"/>
      <c r="MLU541" s="37"/>
      <c r="MLV541" s="230"/>
      <c r="MLW541" s="37"/>
      <c r="MLX541" s="37"/>
      <c r="MLY541" s="228"/>
      <c r="MLZ541" s="11"/>
      <c r="MMA541" s="28"/>
      <c r="MMB541" s="231"/>
      <c r="MMC541" s="12"/>
      <c r="MMD541" s="27"/>
      <c r="MME541" s="37"/>
      <c r="MMF541" s="37"/>
      <c r="MMG541" s="14"/>
      <c r="MMH541" s="14"/>
      <c r="MMI541" s="228"/>
      <c r="MMJ541" s="232"/>
      <c r="MMK541" s="232"/>
      <c r="MML541" s="232"/>
      <c r="MMM541" s="228"/>
      <c r="MMN541" s="229"/>
      <c r="MMO541" s="229"/>
      <c r="MMP541" s="229"/>
      <c r="MMQ541" s="229"/>
      <c r="MMR541" s="229"/>
      <c r="MMS541" s="229"/>
      <c r="MMT541" s="229"/>
      <c r="MMU541" s="37"/>
      <c r="MMV541" s="228"/>
      <c r="MMW541" s="12"/>
      <c r="MMX541" s="12"/>
      <c r="MMY541" s="162"/>
      <c r="MMZ541" s="162"/>
      <c r="MNA541" s="37"/>
      <c r="MNB541" s="230"/>
      <c r="MNC541" s="37"/>
      <c r="MND541" s="37"/>
      <c r="MNE541" s="228"/>
      <c r="MNF541" s="11"/>
      <c r="MNG541" s="28"/>
      <c r="MNH541" s="231"/>
      <c r="MNI541" s="12"/>
      <c r="MNJ541" s="27"/>
      <c r="MNK541" s="37"/>
      <c r="MNL541" s="37"/>
      <c r="MNM541" s="14"/>
      <c r="MNN541" s="14"/>
      <c r="MNO541" s="228"/>
      <c r="MNP541" s="232"/>
      <c r="MNQ541" s="232"/>
      <c r="MNR541" s="232"/>
      <c r="MNS541" s="228"/>
      <c r="MNT541" s="229"/>
      <c r="MNU541" s="229"/>
      <c r="MNV541" s="229"/>
      <c r="MNW541" s="229"/>
      <c r="MNX541" s="229"/>
      <c r="MNY541" s="229"/>
      <c r="MNZ541" s="229"/>
      <c r="MOA541" s="37"/>
      <c r="MOB541" s="228"/>
      <c r="MOC541" s="12"/>
      <c r="MOD541" s="12"/>
      <c r="MOE541" s="162"/>
      <c r="MOF541" s="162"/>
      <c r="MOG541" s="37"/>
      <c r="MOH541" s="230"/>
      <c r="MOI541" s="37"/>
      <c r="MOJ541" s="37"/>
      <c r="MOK541" s="228"/>
      <c r="MOL541" s="11"/>
      <c r="MOM541" s="28"/>
      <c r="MON541" s="231"/>
      <c r="MOO541" s="12"/>
      <c r="MOP541" s="27"/>
      <c r="MOQ541" s="37"/>
      <c r="MOR541" s="37"/>
      <c r="MOS541" s="14"/>
      <c r="MOT541" s="14"/>
      <c r="MOU541" s="228"/>
      <c r="MOV541" s="232"/>
      <c r="MOW541" s="232"/>
      <c r="MOX541" s="232"/>
      <c r="MOY541" s="228"/>
      <c r="MOZ541" s="229"/>
      <c r="MPA541" s="229"/>
      <c r="MPB541" s="229"/>
      <c r="MPC541" s="229"/>
      <c r="MPD541" s="229"/>
      <c r="MPE541" s="229"/>
      <c r="MPF541" s="229"/>
      <c r="MPG541" s="37"/>
      <c r="MPH541" s="228"/>
      <c r="MPI541" s="12"/>
      <c r="MPJ541" s="12"/>
      <c r="MPK541" s="162"/>
      <c r="MPL541" s="162"/>
      <c r="MPM541" s="37"/>
      <c r="MPN541" s="230"/>
      <c r="MPO541" s="37"/>
      <c r="MPP541" s="37"/>
      <c r="MPQ541" s="228"/>
      <c r="MPR541" s="11"/>
      <c r="MPS541" s="28"/>
      <c r="MPT541" s="231"/>
      <c r="MPU541" s="12"/>
      <c r="MPV541" s="27"/>
      <c r="MPW541" s="37"/>
      <c r="MPX541" s="37"/>
      <c r="MPY541" s="14"/>
      <c r="MPZ541" s="14"/>
      <c r="MQA541" s="228"/>
      <c r="MQB541" s="232"/>
      <c r="MQC541" s="232"/>
      <c r="MQD541" s="232"/>
      <c r="MQE541" s="228"/>
      <c r="MQF541" s="229"/>
      <c r="MQG541" s="229"/>
      <c r="MQH541" s="229"/>
      <c r="MQI541" s="229"/>
      <c r="MQJ541" s="229"/>
      <c r="MQK541" s="229"/>
      <c r="MQL541" s="229"/>
      <c r="MQM541" s="37"/>
      <c r="MQN541" s="228"/>
      <c r="MQO541" s="12"/>
      <c r="MQP541" s="12"/>
      <c r="MQQ541" s="162"/>
      <c r="MQR541" s="162"/>
      <c r="MQS541" s="37"/>
      <c r="MQT541" s="230"/>
      <c r="MQU541" s="37"/>
      <c r="MQV541" s="37"/>
      <c r="MQW541" s="228"/>
      <c r="MQX541" s="11"/>
      <c r="MQY541" s="28"/>
      <c r="MQZ541" s="231"/>
      <c r="MRA541" s="12"/>
      <c r="MRB541" s="27"/>
      <c r="MRC541" s="37"/>
      <c r="MRD541" s="37"/>
      <c r="MRE541" s="14"/>
      <c r="MRF541" s="14"/>
      <c r="MRG541" s="228"/>
      <c r="MRH541" s="232"/>
      <c r="MRI541" s="232"/>
      <c r="MRJ541" s="232"/>
      <c r="MRK541" s="228"/>
      <c r="MRL541" s="229"/>
      <c r="MRM541" s="229"/>
      <c r="MRN541" s="229"/>
      <c r="MRO541" s="229"/>
      <c r="MRP541" s="229"/>
      <c r="MRQ541" s="229"/>
      <c r="MRR541" s="229"/>
      <c r="MRS541" s="37"/>
      <c r="MRT541" s="228"/>
      <c r="MRU541" s="12"/>
      <c r="MRV541" s="12"/>
      <c r="MRW541" s="162"/>
      <c r="MRX541" s="162"/>
      <c r="MRY541" s="37"/>
      <c r="MRZ541" s="230"/>
      <c r="MSA541" s="37"/>
      <c r="MSB541" s="37"/>
      <c r="MSC541" s="228"/>
      <c r="MSD541" s="11"/>
      <c r="MSE541" s="28"/>
      <c r="MSF541" s="231"/>
      <c r="MSG541" s="12"/>
      <c r="MSH541" s="27"/>
      <c r="MSI541" s="37"/>
      <c r="MSJ541" s="37"/>
      <c r="MSK541" s="14"/>
      <c r="MSL541" s="14"/>
      <c r="MSM541" s="228"/>
      <c r="MSN541" s="232"/>
      <c r="MSO541" s="232"/>
      <c r="MSP541" s="232"/>
      <c r="MSQ541" s="228"/>
      <c r="MSR541" s="229"/>
      <c r="MSS541" s="229"/>
      <c r="MST541" s="229"/>
      <c r="MSU541" s="229"/>
      <c r="MSV541" s="229"/>
      <c r="MSW541" s="229"/>
      <c r="MSX541" s="229"/>
      <c r="MSY541" s="37"/>
      <c r="MSZ541" s="228"/>
      <c r="MTA541" s="12"/>
      <c r="MTB541" s="12"/>
      <c r="MTC541" s="162"/>
      <c r="MTD541" s="162"/>
      <c r="MTE541" s="37"/>
      <c r="MTF541" s="230"/>
      <c r="MTG541" s="37"/>
      <c r="MTH541" s="37"/>
      <c r="MTI541" s="228"/>
      <c r="MTJ541" s="11"/>
      <c r="MTK541" s="28"/>
      <c r="MTL541" s="231"/>
      <c r="MTM541" s="12"/>
      <c r="MTN541" s="27"/>
      <c r="MTO541" s="37"/>
      <c r="MTP541" s="37"/>
      <c r="MTQ541" s="14"/>
      <c r="MTR541" s="14"/>
      <c r="MTS541" s="228"/>
      <c r="MTT541" s="232"/>
      <c r="MTU541" s="232"/>
      <c r="MTV541" s="232"/>
      <c r="MTW541" s="228"/>
      <c r="MTX541" s="229"/>
      <c r="MTY541" s="229"/>
      <c r="MTZ541" s="229"/>
      <c r="MUA541" s="229"/>
      <c r="MUB541" s="229"/>
      <c r="MUC541" s="229"/>
      <c r="MUD541" s="229"/>
      <c r="MUE541" s="37"/>
      <c r="MUF541" s="228"/>
      <c r="MUG541" s="12"/>
      <c r="MUH541" s="12"/>
      <c r="MUI541" s="162"/>
      <c r="MUJ541" s="162"/>
      <c r="MUK541" s="37"/>
      <c r="MUL541" s="230"/>
      <c r="MUM541" s="37"/>
      <c r="MUN541" s="37"/>
      <c r="MUO541" s="228"/>
      <c r="MUP541" s="11"/>
      <c r="MUQ541" s="28"/>
      <c r="MUR541" s="231"/>
      <c r="MUS541" s="12"/>
      <c r="MUT541" s="27"/>
      <c r="MUU541" s="37"/>
      <c r="MUV541" s="37"/>
      <c r="MUW541" s="14"/>
      <c r="MUX541" s="14"/>
      <c r="MUY541" s="228"/>
      <c r="MUZ541" s="232"/>
      <c r="MVA541" s="232"/>
      <c r="MVB541" s="232"/>
      <c r="MVC541" s="228"/>
      <c r="MVD541" s="229"/>
      <c r="MVE541" s="229"/>
      <c r="MVF541" s="229"/>
      <c r="MVG541" s="229"/>
      <c r="MVH541" s="229"/>
      <c r="MVI541" s="229"/>
      <c r="MVJ541" s="229"/>
      <c r="MVK541" s="37"/>
      <c r="MVL541" s="228"/>
      <c r="MVM541" s="12"/>
      <c r="MVN541" s="12"/>
      <c r="MVO541" s="162"/>
      <c r="MVP541" s="162"/>
      <c r="MVQ541" s="37"/>
      <c r="MVR541" s="230"/>
      <c r="MVS541" s="37"/>
      <c r="MVT541" s="37"/>
      <c r="MVU541" s="228"/>
      <c r="MVV541" s="11"/>
      <c r="MVW541" s="28"/>
      <c r="MVX541" s="231"/>
      <c r="MVY541" s="12"/>
      <c r="MVZ541" s="27"/>
      <c r="MWA541" s="37"/>
      <c r="MWB541" s="37"/>
      <c r="MWC541" s="14"/>
      <c r="MWD541" s="14"/>
      <c r="MWE541" s="228"/>
      <c r="MWF541" s="232"/>
      <c r="MWG541" s="232"/>
      <c r="MWH541" s="232"/>
      <c r="MWI541" s="228"/>
      <c r="MWJ541" s="229"/>
      <c r="MWK541" s="229"/>
      <c r="MWL541" s="229"/>
      <c r="MWM541" s="229"/>
      <c r="MWN541" s="229"/>
      <c r="MWO541" s="229"/>
      <c r="MWP541" s="229"/>
      <c r="MWQ541" s="37"/>
      <c r="MWR541" s="228"/>
      <c r="MWS541" s="12"/>
      <c r="MWT541" s="12"/>
      <c r="MWU541" s="162"/>
      <c r="MWV541" s="162"/>
      <c r="MWW541" s="37"/>
      <c r="MWX541" s="230"/>
      <c r="MWY541" s="37"/>
      <c r="MWZ541" s="37"/>
      <c r="MXA541" s="228"/>
      <c r="MXB541" s="11"/>
      <c r="MXC541" s="28"/>
      <c r="MXD541" s="231"/>
      <c r="MXE541" s="12"/>
      <c r="MXF541" s="27"/>
      <c r="MXG541" s="37"/>
      <c r="MXH541" s="37"/>
      <c r="MXI541" s="14"/>
      <c r="MXJ541" s="14"/>
      <c r="MXK541" s="228"/>
      <c r="MXL541" s="232"/>
      <c r="MXM541" s="232"/>
      <c r="MXN541" s="232"/>
      <c r="MXO541" s="228"/>
      <c r="MXP541" s="229"/>
      <c r="MXQ541" s="229"/>
      <c r="MXR541" s="229"/>
      <c r="MXS541" s="229"/>
      <c r="MXT541" s="229"/>
      <c r="MXU541" s="229"/>
      <c r="MXV541" s="229"/>
      <c r="MXW541" s="37"/>
      <c r="MXX541" s="228"/>
      <c r="MXY541" s="12"/>
      <c r="MXZ541" s="12"/>
      <c r="MYA541" s="162"/>
      <c r="MYB541" s="162"/>
      <c r="MYC541" s="37"/>
      <c r="MYD541" s="230"/>
      <c r="MYE541" s="37"/>
      <c r="MYF541" s="37"/>
      <c r="MYG541" s="228"/>
      <c r="MYH541" s="11"/>
      <c r="MYI541" s="28"/>
      <c r="MYJ541" s="231"/>
      <c r="MYK541" s="12"/>
      <c r="MYL541" s="27"/>
      <c r="MYM541" s="37"/>
      <c r="MYN541" s="37"/>
      <c r="MYO541" s="14"/>
      <c r="MYP541" s="14"/>
      <c r="MYQ541" s="228"/>
      <c r="MYR541" s="232"/>
      <c r="MYS541" s="232"/>
      <c r="MYT541" s="232"/>
      <c r="MYU541" s="228"/>
      <c r="MYV541" s="229"/>
      <c r="MYW541" s="229"/>
      <c r="MYX541" s="229"/>
      <c r="MYY541" s="229"/>
      <c r="MYZ541" s="229"/>
      <c r="MZA541" s="229"/>
      <c r="MZB541" s="229"/>
      <c r="MZC541" s="37"/>
      <c r="MZD541" s="228"/>
      <c r="MZE541" s="12"/>
      <c r="MZF541" s="12"/>
      <c r="MZG541" s="162"/>
      <c r="MZH541" s="162"/>
      <c r="MZI541" s="37"/>
      <c r="MZJ541" s="230"/>
      <c r="MZK541" s="37"/>
      <c r="MZL541" s="37"/>
      <c r="MZM541" s="228"/>
      <c r="MZN541" s="11"/>
      <c r="MZO541" s="28"/>
      <c r="MZP541" s="231"/>
      <c r="MZQ541" s="12"/>
      <c r="MZR541" s="27"/>
      <c r="MZS541" s="37"/>
      <c r="MZT541" s="37"/>
      <c r="MZU541" s="14"/>
      <c r="MZV541" s="14"/>
      <c r="MZW541" s="228"/>
      <c r="MZX541" s="232"/>
      <c r="MZY541" s="232"/>
      <c r="MZZ541" s="232"/>
      <c r="NAA541" s="228"/>
      <c r="NAB541" s="229"/>
      <c r="NAC541" s="229"/>
      <c r="NAD541" s="229"/>
      <c r="NAE541" s="229"/>
      <c r="NAF541" s="229"/>
      <c r="NAG541" s="229"/>
      <c r="NAH541" s="229"/>
      <c r="NAI541" s="37"/>
      <c r="NAJ541" s="228"/>
      <c r="NAK541" s="12"/>
      <c r="NAL541" s="12"/>
      <c r="NAM541" s="162"/>
      <c r="NAN541" s="162"/>
      <c r="NAO541" s="37"/>
      <c r="NAP541" s="230"/>
      <c r="NAQ541" s="37"/>
      <c r="NAR541" s="37"/>
      <c r="NAS541" s="228"/>
      <c r="NAT541" s="11"/>
      <c r="NAU541" s="28"/>
      <c r="NAV541" s="231"/>
      <c r="NAW541" s="12"/>
      <c r="NAX541" s="27"/>
      <c r="NAY541" s="37"/>
      <c r="NAZ541" s="37"/>
      <c r="NBA541" s="14"/>
      <c r="NBB541" s="14"/>
      <c r="NBC541" s="228"/>
      <c r="NBD541" s="232"/>
      <c r="NBE541" s="232"/>
      <c r="NBF541" s="232"/>
      <c r="NBG541" s="228"/>
      <c r="NBH541" s="229"/>
      <c r="NBI541" s="229"/>
      <c r="NBJ541" s="229"/>
      <c r="NBK541" s="229"/>
      <c r="NBL541" s="229"/>
      <c r="NBM541" s="229"/>
      <c r="NBN541" s="229"/>
      <c r="NBO541" s="37"/>
      <c r="NBP541" s="228"/>
      <c r="NBQ541" s="12"/>
      <c r="NBR541" s="12"/>
      <c r="NBS541" s="162"/>
      <c r="NBT541" s="162"/>
      <c r="NBU541" s="37"/>
      <c r="NBV541" s="230"/>
      <c r="NBW541" s="37"/>
      <c r="NBX541" s="37"/>
      <c r="NBY541" s="228"/>
      <c r="NBZ541" s="11"/>
      <c r="NCA541" s="28"/>
      <c r="NCB541" s="231"/>
      <c r="NCC541" s="12"/>
      <c r="NCD541" s="27"/>
      <c r="NCE541" s="37"/>
      <c r="NCF541" s="37"/>
      <c r="NCG541" s="14"/>
      <c r="NCH541" s="14"/>
      <c r="NCI541" s="228"/>
      <c r="NCJ541" s="232"/>
      <c r="NCK541" s="232"/>
      <c r="NCL541" s="232"/>
      <c r="NCM541" s="228"/>
      <c r="NCN541" s="229"/>
      <c r="NCO541" s="229"/>
      <c r="NCP541" s="229"/>
      <c r="NCQ541" s="229"/>
      <c r="NCR541" s="229"/>
      <c r="NCS541" s="229"/>
      <c r="NCT541" s="229"/>
      <c r="NCU541" s="37"/>
      <c r="NCV541" s="228"/>
      <c r="NCW541" s="12"/>
      <c r="NCX541" s="12"/>
      <c r="NCY541" s="162"/>
      <c r="NCZ541" s="162"/>
      <c r="NDA541" s="37"/>
      <c r="NDB541" s="230"/>
      <c r="NDC541" s="37"/>
      <c r="NDD541" s="37"/>
      <c r="NDE541" s="228"/>
      <c r="NDF541" s="11"/>
      <c r="NDG541" s="28"/>
      <c r="NDH541" s="231"/>
      <c r="NDI541" s="12"/>
      <c r="NDJ541" s="27"/>
      <c r="NDK541" s="37"/>
      <c r="NDL541" s="37"/>
      <c r="NDM541" s="14"/>
      <c r="NDN541" s="14"/>
      <c r="NDO541" s="228"/>
      <c r="NDP541" s="232"/>
      <c r="NDQ541" s="232"/>
      <c r="NDR541" s="232"/>
      <c r="NDS541" s="228"/>
      <c r="NDT541" s="229"/>
      <c r="NDU541" s="229"/>
      <c r="NDV541" s="229"/>
      <c r="NDW541" s="229"/>
      <c r="NDX541" s="229"/>
      <c r="NDY541" s="229"/>
      <c r="NDZ541" s="229"/>
      <c r="NEA541" s="37"/>
      <c r="NEB541" s="228"/>
      <c r="NEC541" s="12"/>
      <c r="NED541" s="12"/>
      <c r="NEE541" s="162"/>
      <c r="NEF541" s="162"/>
      <c r="NEG541" s="37"/>
      <c r="NEH541" s="230"/>
      <c r="NEI541" s="37"/>
      <c r="NEJ541" s="37"/>
      <c r="NEK541" s="228"/>
      <c r="NEL541" s="11"/>
      <c r="NEM541" s="28"/>
      <c r="NEN541" s="231"/>
      <c r="NEO541" s="12"/>
      <c r="NEP541" s="27"/>
      <c r="NEQ541" s="37"/>
      <c r="NER541" s="37"/>
      <c r="NES541" s="14"/>
      <c r="NET541" s="14"/>
      <c r="NEU541" s="228"/>
      <c r="NEV541" s="232"/>
      <c r="NEW541" s="232"/>
      <c r="NEX541" s="232"/>
      <c r="NEY541" s="228"/>
      <c r="NEZ541" s="229"/>
      <c r="NFA541" s="229"/>
      <c r="NFB541" s="229"/>
      <c r="NFC541" s="229"/>
      <c r="NFD541" s="229"/>
      <c r="NFE541" s="229"/>
      <c r="NFF541" s="229"/>
      <c r="NFG541" s="37"/>
      <c r="NFH541" s="228"/>
      <c r="NFI541" s="12"/>
      <c r="NFJ541" s="12"/>
      <c r="NFK541" s="162"/>
      <c r="NFL541" s="162"/>
      <c r="NFM541" s="37"/>
      <c r="NFN541" s="230"/>
      <c r="NFO541" s="37"/>
      <c r="NFP541" s="37"/>
      <c r="NFQ541" s="228"/>
      <c r="NFR541" s="11"/>
      <c r="NFS541" s="28"/>
      <c r="NFT541" s="231"/>
      <c r="NFU541" s="12"/>
      <c r="NFV541" s="27"/>
      <c r="NFW541" s="37"/>
      <c r="NFX541" s="37"/>
      <c r="NFY541" s="14"/>
      <c r="NFZ541" s="14"/>
      <c r="NGA541" s="228"/>
      <c r="NGB541" s="232"/>
      <c r="NGC541" s="232"/>
      <c r="NGD541" s="232"/>
      <c r="NGE541" s="228"/>
      <c r="NGF541" s="229"/>
      <c r="NGG541" s="229"/>
      <c r="NGH541" s="229"/>
      <c r="NGI541" s="229"/>
      <c r="NGJ541" s="229"/>
      <c r="NGK541" s="229"/>
      <c r="NGL541" s="229"/>
      <c r="NGM541" s="37"/>
      <c r="NGN541" s="228"/>
      <c r="NGO541" s="12"/>
      <c r="NGP541" s="12"/>
      <c r="NGQ541" s="162"/>
      <c r="NGR541" s="162"/>
      <c r="NGS541" s="37"/>
      <c r="NGT541" s="230"/>
      <c r="NGU541" s="37"/>
      <c r="NGV541" s="37"/>
      <c r="NGW541" s="228"/>
      <c r="NGX541" s="11"/>
      <c r="NGY541" s="28"/>
      <c r="NGZ541" s="231"/>
      <c r="NHA541" s="12"/>
      <c r="NHB541" s="27"/>
      <c r="NHC541" s="37"/>
      <c r="NHD541" s="37"/>
      <c r="NHE541" s="14"/>
      <c r="NHF541" s="14"/>
      <c r="NHG541" s="228"/>
      <c r="NHH541" s="232"/>
      <c r="NHI541" s="232"/>
      <c r="NHJ541" s="232"/>
      <c r="NHK541" s="228"/>
      <c r="NHL541" s="229"/>
      <c r="NHM541" s="229"/>
      <c r="NHN541" s="229"/>
      <c r="NHO541" s="229"/>
      <c r="NHP541" s="229"/>
      <c r="NHQ541" s="229"/>
      <c r="NHR541" s="229"/>
      <c r="NHS541" s="37"/>
      <c r="NHT541" s="228"/>
      <c r="NHU541" s="12"/>
      <c r="NHV541" s="12"/>
      <c r="NHW541" s="162"/>
      <c r="NHX541" s="162"/>
      <c r="NHY541" s="37"/>
      <c r="NHZ541" s="230"/>
      <c r="NIA541" s="37"/>
      <c r="NIB541" s="37"/>
      <c r="NIC541" s="228"/>
      <c r="NID541" s="11"/>
      <c r="NIE541" s="28"/>
      <c r="NIF541" s="231"/>
      <c r="NIG541" s="12"/>
      <c r="NIH541" s="27"/>
      <c r="NII541" s="37"/>
      <c r="NIJ541" s="37"/>
      <c r="NIK541" s="14"/>
      <c r="NIL541" s="14"/>
      <c r="NIM541" s="228"/>
      <c r="NIN541" s="232"/>
      <c r="NIO541" s="232"/>
      <c r="NIP541" s="232"/>
      <c r="NIQ541" s="228"/>
      <c r="NIR541" s="229"/>
      <c r="NIS541" s="229"/>
      <c r="NIT541" s="229"/>
      <c r="NIU541" s="229"/>
      <c r="NIV541" s="229"/>
      <c r="NIW541" s="229"/>
      <c r="NIX541" s="229"/>
      <c r="NIY541" s="37"/>
      <c r="NIZ541" s="228"/>
      <c r="NJA541" s="12"/>
      <c r="NJB541" s="12"/>
      <c r="NJC541" s="162"/>
      <c r="NJD541" s="162"/>
      <c r="NJE541" s="37"/>
      <c r="NJF541" s="230"/>
      <c r="NJG541" s="37"/>
      <c r="NJH541" s="37"/>
      <c r="NJI541" s="228"/>
      <c r="NJJ541" s="11"/>
      <c r="NJK541" s="28"/>
      <c r="NJL541" s="231"/>
      <c r="NJM541" s="12"/>
      <c r="NJN541" s="27"/>
      <c r="NJO541" s="37"/>
      <c r="NJP541" s="37"/>
      <c r="NJQ541" s="14"/>
      <c r="NJR541" s="14"/>
      <c r="NJS541" s="228"/>
      <c r="NJT541" s="232"/>
      <c r="NJU541" s="232"/>
      <c r="NJV541" s="232"/>
      <c r="NJW541" s="228"/>
      <c r="NJX541" s="229"/>
      <c r="NJY541" s="229"/>
      <c r="NJZ541" s="229"/>
      <c r="NKA541" s="229"/>
      <c r="NKB541" s="229"/>
      <c r="NKC541" s="229"/>
      <c r="NKD541" s="229"/>
      <c r="NKE541" s="37"/>
      <c r="NKF541" s="228"/>
      <c r="NKG541" s="12"/>
      <c r="NKH541" s="12"/>
      <c r="NKI541" s="162"/>
      <c r="NKJ541" s="162"/>
      <c r="NKK541" s="37"/>
      <c r="NKL541" s="230"/>
      <c r="NKM541" s="37"/>
      <c r="NKN541" s="37"/>
      <c r="NKO541" s="228"/>
      <c r="NKP541" s="11"/>
      <c r="NKQ541" s="28"/>
      <c r="NKR541" s="231"/>
      <c r="NKS541" s="12"/>
      <c r="NKT541" s="27"/>
      <c r="NKU541" s="37"/>
      <c r="NKV541" s="37"/>
      <c r="NKW541" s="14"/>
      <c r="NKX541" s="14"/>
      <c r="NKY541" s="228"/>
      <c r="NKZ541" s="232"/>
      <c r="NLA541" s="232"/>
      <c r="NLB541" s="232"/>
      <c r="NLC541" s="228"/>
      <c r="NLD541" s="229"/>
      <c r="NLE541" s="229"/>
      <c r="NLF541" s="229"/>
      <c r="NLG541" s="229"/>
      <c r="NLH541" s="229"/>
      <c r="NLI541" s="229"/>
      <c r="NLJ541" s="229"/>
      <c r="NLK541" s="37"/>
      <c r="NLL541" s="228"/>
      <c r="NLM541" s="12"/>
      <c r="NLN541" s="12"/>
      <c r="NLO541" s="162"/>
      <c r="NLP541" s="162"/>
      <c r="NLQ541" s="37"/>
      <c r="NLR541" s="230"/>
      <c r="NLS541" s="37"/>
      <c r="NLT541" s="37"/>
      <c r="NLU541" s="228"/>
      <c r="NLV541" s="11"/>
      <c r="NLW541" s="28"/>
      <c r="NLX541" s="231"/>
      <c r="NLY541" s="12"/>
      <c r="NLZ541" s="27"/>
      <c r="NMA541" s="37"/>
      <c r="NMB541" s="37"/>
      <c r="NMC541" s="14"/>
      <c r="NMD541" s="14"/>
      <c r="NME541" s="228"/>
      <c r="NMF541" s="232"/>
      <c r="NMG541" s="232"/>
      <c r="NMH541" s="232"/>
      <c r="NMI541" s="228"/>
      <c r="NMJ541" s="229"/>
      <c r="NMK541" s="229"/>
      <c r="NML541" s="229"/>
      <c r="NMM541" s="229"/>
      <c r="NMN541" s="229"/>
      <c r="NMO541" s="229"/>
      <c r="NMP541" s="229"/>
      <c r="NMQ541" s="37"/>
      <c r="NMR541" s="228"/>
      <c r="NMS541" s="12"/>
      <c r="NMT541" s="12"/>
      <c r="NMU541" s="162"/>
      <c r="NMV541" s="162"/>
      <c r="NMW541" s="37"/>
      <c r="NMX541" s="230"/>
      <c r="NMY541" s="37"/>
      <c r="NMZ541" s="37"/>
      <c r="NNA541" s="228"/>
      <c r="NNB541" s="11"/>
      <c r="NNC541" s="28"/>
      <c r="NND541" s="231"/>
      <c r="NNE541" s="12"/>
      <c r="NNF541" s="27"/>
      <c r="NNG541" s="37"/>
      <c r="NNH541" s="37"/>
      <c r="NNI541" s="14"/>
      <c r="NNJ541" s="14"/>
      <c r="NNK541" s="228"/>
      <c r="NNL541" s="232"/>
      <c r="NNM541" s="232"/>
      <c r="NNN541" s="232"/>
      <c r="NNO541" s="228"/>
      <c r="NNP541" s="229"/>
      <c r="NNQ541" s="229"/>
      <c r="NNR541" s="229"/>
      <c r="NNS541" s="229"/>
      <c r="NNT541" s="229"/>
      <c r="NNU541" s="229"/>
      <c r="NNV541" s="229"/>
      <c r="NNW541" s="37"/>
      <c r="NNX541" s="228"/>
      <c r="NNY541" s="12"/>
      <c r="NNZ541" s="12"/>
      <c r="NOA541" s="162"/>
      <c r="NOB541" s="162"/>
      <c r="NOC541" s="37"/>
      <c r="NOD541" s="230"/>
      <c r="NOE541" s="37"/>
      <c r="NOF541" s="37"/>
      <c r="NOG541" s="228"/>
      <c r="NOH541" s="11"/>
      <c r="NOI541" s="28"/>
      <c r="NOJ541" s="231"/>
      <c r="NOK541" s="12"/>
      <c r="NOL541" s="27"/>
      <c r="NOM541" s="37"/>
      <c r="NON541" s="37"/>
      <c r="NOO541" s="14"/>
      <c r="NOP541" s="14"/>
      <c r="NOQ541" s="228"/>
      <c r="NOR541" s="232"/>
      <c r="NOS541" s="232"/>
      <c r="NOT541" s="232"/>
      <c r="NOU541" s="228"/>
      <c r="NOV541" s="229"/>
      <c r="NOW541" s="229"/>
      <c r="NOX541" s="229"/>
      <c r="NOY541" s="229"/>
      <c r="NOZ541" s="229"/>
      <c r="NPA541" s="229"/>
      <c r="NPB541" s="229"/>
      <c r="NPC541" s="37"/>
      <c r="NPD541" s="228"/>
      <c r="NPE541" s="12"/>
      <c r="NPF541" s="12"/>
      <c r="NPG541" s="162"/>
      <c r="NPH541" s="162"/>
      <c r="NPI541" s="37"/>
      <c r="NPJ541" s="230"/>
      <c r="NPK541" s="37"/>
      <c r="NPL541" s="37"/>
      <c r="NPM541" s="228"/>
      <c r="NPN541" s="11"/>
      <c r="NPO541" s="28"/>
      <c r="NPP541" s="231"/>
      <c r="NPQ541" s="12"/>
      <c r="NPR541" s="27"/>
      <c r="NPS541" s="37"/>
      <c r="NPT541" s="37"/>
      <c r="NPU541" s="14"/>
      <c r="NPV541" s="14"/>
      <c r="NPW541" s="228"/>
      <c r="NPX541" s="232"/>
      <c r="NPY541" s="232"/>
      <c r="NPZ541" s="232"/>
      <c r="NQA541" s="228"/>
      <c r="NQB541" s="229"/>
      <c r="NQC541" s="229"/>
      <c r="NQD541" s="229"/>
      <c r="NQE541" s="229"/>
      <c r="NQF541" s="229"/>
      <c r="NQG541" s="229"/>
      <c r="NQH541" s="229"/>
      <c r="NQI541" s="37"/>
      <c r="NQJ541" s="228"/>
      <c r="NQK541" s="12"/>
      <c r="NQL541" s="12"/>
      <c r="NQM541" s="162"/>
      <c r="NQN541" s="162"/>
      <c r="NQO541" s="37"/>
      <c r="NQP541" s="230"/>
      <c r="NQQ541" s="37"/>
      <c r="NQR541" s="37"/>
      <c r="NQS541" s="228"/>
      <c r="NQT541" s="11"/>
      <c r="NQU541" s="28"/>
      <c r="NQV541" s="231"/>
      <c r="NQW541" s="12"/>
      <c r="NQX541" s="27"/>
      <c r="NQY541" s="37"/>
      <c r="NQZ541" s="37"/>
      <c r="NRA541" s="14"/>
      <c r="NRB541" s="14"/>
      <c r="NRC541" s="228"/>
      <c r="NRD541" s="232"/>
      <c r="NRE541" s="232"/>
      <c r="NRF541" s="232"/>
      <c r="NRG541" s="228"/>
      <c r="NRH541" s="229"/>
      <c r="NRI541" s="229"/>
      <c r="NRJ541" s="229"/>
      <c r="NRK541" s="229"/>
      <c r="NRL541" s="229"/>
      <c r="NRM541" s="229"/>
      <c r="NRN541" s="229"/>
      <c r="NRO541" s="37"/>
      <c r="NRP541" s="228"/>
      <c r="NRQ541" s="12"/>
      <c r="NRR541" s="12"/>
      <c r="NRS541" s="162"/>
      <c r="NRT541" s="162"/>
      <c r="NRU541" s="37"/>
      <c r="NRV541" s="230"/>
      <c r="NRW541" s="37"/>
      <c r="NRX541" s="37"/>
      <c r="NRY541" s="228"/>
      <c r="NRZ541" s="11"/>
      <c r="NSA541" s="28"/>
      <c r="NSB541" s="231"/>
      <c r="NSC541" s="12"/>
      <c r="NSD541" s="27"/>
      <c r="NSE541" s="37"/>
      <c r="NSF541" s="37"/>
      <c r="NSG541" s="14"/>
      <c r="NSH541" s="14"/>
      <c r="NSI541" s="228"/>
      <c r="NSJ541" s="232"/>
      <c r="NSK541" s="232"/>
      <c r="NSL541" s="232"/>
      <c r="NSM541" s="228"/>
      <c r="NSN541" s="229"/>
      <c r="NSO541" s="229"/>
      <c r="NSP541" s="229"/>
      <c r="NSQ541" s="229"/>
      <c r="NSR541" s="229"/>
      <c r="NSS541" s="229"/>
      <c r="NST541" s="229"/>
      <c r="NSU541" s="37"/>
      <c r="NSV541" s="228"/>
      <c r="NSW541" s="12"/>
      <c r="NSX541" s="12"/>
      <c r="NSY541" s="162"/>
      <c r="NSZ541" s="162"/>
      <c r="NTA541" s="37"/>
      <c r="NTB541" s="230"/>
      <c r="NTC541" s="37"/>
      <c r="NTD541" s="37"/>
      <c r="NTE541" s="228"/>
      <c r="NTF541" s="11"/>
      <c r="NTG541" s="28"/>
      <c r="NTH541" s="231"/>
      <c r="NTI541" s="12"/>
      <c r="NTJ541" s="27"/>
      <c r="NTK541" s="37"/>
      <c r="NTL541" s="37"/>
      <c r="NTM541" s="14"/>
      <c r="NTN541" s="14"/>
      <c r="NTO541" s="228"/>
      <c r="NTP541" s="232"/>
      <c r="NTQ541" s="232"/>
      <c r="NTR541" s="232"/>
      <c r="NTS541" s="228"/>
      <c r="NTT541" s="229"/>
      <c r="NTU541" s="229"/>
      <c r="NTV541" s="229"/>
      <c r="NTW541" s="229"/>
      <c r="NTX541" s="229"/>
      <c r="NTY541" s="229"/>
      <c r="NTZ541" s="229"/>
      <c r="NUA541" s="37"/>
      <c r="NUB541" s="228"/>
      <c r="NUC541" s="12"/>
      <c r="NUD541" s="12"/>
      <c r="NUE541" s="162"/>
      <c r="NUF541" s="162"/>
      <c r="NUG541" s="37"/>
      <c r="NUH541" s="230"/>
      <c r="NUI541" s="37"/>
      <c r="NUJ541" s="37"/>
      <c r="NUK541" s="228"/>
      <c r="NUL541" s="11"/>
      <c r="NUM541" s="28"/>
      <c r="NUN541" s="231"/>
      <c r="NUO541" s="12"/>
      <c r="NUP541" s="27"/>
      <c r="NUQ541" s="37"/>
      <c r="NUR541" s="37"/>
      <c r="NUS541" s="14"/>
      <c r="NUT541" s="14"/>
      <c r="NUU541" s="228"/>
      <c r="NUV541" s="232"/>
      <c r="NUW541" s="232"/>
      <c r="NUX541" s="232"/>
      <c r="NUY541" s="228"/>
      <c r="NUZ541" s="229"/>
      <c r="NVA541" s="229"/>
      <c r="NVB541" s="229"/>
      <c r="NVC541" s="229"/>
      <c r="NVD541" s="229"/>
      <c r="NVE541" s="229"/>
      <c r="NVF541" s="229"/>
      <c r="NVG541" s="37"/>
      <c r="NVH541" s="228"/>
      <c r="NVI541" s="12"/>
      <c r="NVJ541" s="12"/>
      <c r="NVK541" s="162"/>
      <c r="NVL541" s="162"/>
      <c r="NVM541" s="37"/>
      <c r="NVN541" s="230"/>
      <c r="NVO541" s="37"/>
      <c r="NVP541" s="37"/>
      <c r="NVQ541" s="228"/>
      <c r="NVR541" s="11"/>
      <c r="NVS541" s="28"/>
      <c r="NVT541" s="231"/>
      <c r="NVU541" s="12"/>
      <c r="NVV541" s="27"/>
      <c r="NVW541" s="37"/>
      <c r="NVX541" s="37"/>
      <c r="NVY541" s="14"/>
      <c r="NVZ541" s="14"/>
      <c r="NWA541" s="228"/>
      <c r="NWB541" s="232"/>
      <c r="NWC541" s="232"/>
      <c r="NWD541" s="232"/>
      <c r="NWE541" s="228"/>
      <c r="NWF541" s="229"/>
      <c r="NWG541" s="229"/>
      <c r="NWH541" s="229"/>
      <c r="NWI541" s="229"/>
      <c r="NWJ541" s="229"/>
      <c r="NWK541" s="229"/>
      <c r="NWL541" s="229"/>
      <c r="NWM541" s="37"/>
      <c r="NWN541" s="228"/>
      <c r="NWO541" s="12"/>
      <c r="NWP541" s="12"/>
      <c r="NWQ541" s="162"/>
      <c r="NWR541" s="162"/>
      <c r="NWS541" s="37"/>
      <c r="NWT541" s="230"/>
      <c r="NWU541" s="37"/>
      <c r="NWV541" s="37"/>
      <c r="NWW541" s="228"/>
      <c r="NWX541" s="11"/>
      <c r="NWY541" s="28"/>
      <c r="NWZ541" s="231"/>
      <c r="NXA541" s="12"/>
      <c r="NXB541" s="27"/>
      <c r="NXC541" s="37"/>
      <c r="NXD541" s="37"/>
      <c r="NXE541" s="14"/>
      <c r="NXF541" s="14"/>
      <c r="NXG541" s="228"/>
      <c r="NXH541" s="232"/>
      <c r="NXI541" s="232"/>
      <c r="NXJ541" s="232"/>
      <c r="NXK541" s="228"/>
      <c r="NXL541" s="229"/>
      <c r="NXM541" s="229"/>
      <c r="NXN541" s="229"/>
      <c r="NXO541" s="229"/>
      <c r="NXP541" s="229"/>
      <c r="NXQ541" s="229"/>
      <c r="NXR541" s="229"/>
      <c r="NXS541" s="37"/>
      <c r="NXT541" s="228"/>
      <c r="NXU541" s="12"/>
      <c r="NXV541" s="12"/>
      <c r="NXW541" s="162"/>
      <c r="NXX541" s="162"/>
      <c r="NXY541" s="37"/>
      <c r="NXZ541" s="230"/>
      <c r="NYA541" s="37"/>
      <c r="NYB541" s="37"/>
      <c r="NYC541" s="228"/>
      <c r="NYD541" s="11"/>
      <c r="NYE541" s="28"/>
      <c r="NYF541" s="231"/>
      <c r="NYG541" s="12"/>
      <c r="NYH541" s="27"/>
      <c r="NYI541" s="37"/>
      <c r="NYJ541" s="37"/>
      <c r="NYK541" s="14"/>
      <c r="NYL541" s="14"/>
      <c r="NYM541" s="228"/>
      <c r="NYN541" s="232"/>
      <c r="NYO541" s="232"/>
      <c r="NYP541" s="232"/>
      <c r="NYQ541" s="228"/>
      <c r="NYR541" s="229"/>
      <c r="NYS541" s="229"/>
      <c r="NYT541" s="229"/>
      <c r="NYU541" s="229"/>
      <c r="NYV541" s="229"/>
      <c r="NYW541" s="229"/>
      <c r="NYX541" s="229"/>
      <c r="NYY541" s="37"/>
      <c r="NYZ541" s="228"/>
      <c r="NZA541" s="12"/>
      <c r="NZB541" s="12"/>
      <c r="NZC541" s="162"/>
      <c r="NZD541" s="162"/>
      <c r="NZE541" s="37"/>
      <c r="NZF541" s="230"/>
      <c r="NZG541" s="37"/>
      <c r="NZH541" s="37"/>
      <c r="NZI541" s="228"/>
      <c r="NZJ541" s="11"/>
      <c r="NZK541" s="28"/>
      <c r="NZL541" s="231"/>
      <c r="NZM541" s="12"/>
      <c r="NZN541" s="27"/>
      <c r="NZO541" s="37"/>
      <c r="NZP541" s="37"/>
      <c r="NZQ541" s="14"/>
      <c r="NZR541" s="14"/>
      <c r="NZS541" s="228"/>
      <c r="NZT541" s="232"/>
      <c r="NZU541" s="232"/>
      <c r="NZV541" s="232"/>
      <c r="NZW541" s="228"/>
      <c r="NZX541" s="229"/>
      <c r="NZY541" s="229"/>
      <c r="NZZ541" s="229"/>
      <c r="OAA541" s="229"/>
      <c r="OAB541" s="229"/>
      <c r="OAC541" s="229"/>
      <c r="OAD541" s="229"/>
      <c r="OAE541" s="37"/>
      <c r="OAF541" s="228"/>
      <c r="OAG541" s="12"/>
      <c r="OAH541" s="12"/>
      <c r="OAI541" s="162"/>
      <c r="OAJ541" s="162"/>
      <c r="OAK541" s="37"/>
      <c r="OAL541" s="230"/>
      <c r="OAM541" s="37"/>
      <c r="OAN541" s="37"/>
      <c r="OAO541" s="228"/>
      <c r="OAP541" s="11"/>
      <c r="OAQ541" s="28"/>
      <c r="OAR541" s="231"/>
      <c r="OAS541" s="12"/>
      <c r="OAT541" s="27"/>
      <c r="OAU541" s="37"/>
      <c r="OAV541" s="37"/>
      <c r="OAW541" s="14"/>
      <c r="OAX541" s="14"/>
      <c r="OAY541" s="228"/>
      <c r="OAZ541" s="232"/>
      <c r="OBA541" s="232"/>
      <c r="OBB541" s="232"/>
      <c r="OBC541" s="228"/>
      <c r="OBD541" s="229"/>
      <c r="OBE541" s="229"/>
      <c r="OBF541" s="229"/>
      <c r="OBG541" s="229"/>
      <c r="OBH541" s="229"/>
      <c r="OBI541" s="229"/>
      <c r="OBJ541" s="229"/>
      <c r="OBK541" s="37"/>
      <c r="OBL541" s="228"/>
      <c r="OBM541" s="12"/>
      <c r="OBN541" s="12"/>
      <c r="OBO541" s="162"/>
      <c r="OBP541" s="162"/>
      <c r="OBQ541" s="37"/>
      <c r="OBR541" s="230"/>
      <c r="OBS541" s="37"/>
      <c r="OBT541" s="37"/>
      <c r="OBU541" s="228"/>
      <c r="OBV541" s="11"/>
      <c r="OBW541" s="28"/>
      <c r="OBX541" s="231"/>
      <c r="OBY541" s="12"/>
      <c r="OBZ541" s="27"/>
      <c r="OCA541" s="37"/>
      <c r="OCB541" s="37"/>
      <c r="OCC541" s="14"/>
      <c r="OCD541" s="14"/>
      <c r="OCE541" s="228"/>
      <c r="OCF541" s="232"/>
      <c r="OCG541" s="232"/>
      <c r="OCH541" s="232"/>
      <c r="OCI541" s="228"/>
      <c r="OCJ541" s="229"/>
      <c r="OCK541" s="229"/>
      <c r="OCL541" s="229"/>
      <c r="OCM541" s="229"/>
      <c r="OCN541" s="229"/>
      <c r="OCO541" s="229"/>
      <c r="OCP541" s="229"/>
      <c r="OCQ541" s="37"/>
      <c r="OCR541" s="228"/>
      <c r="OCS541" s="12"/>
      <c r="OCT541" s="12"/>
      <c r="OCU541" s="162"/>
      <c r="OCV541" s="162"/>
      <c r="OCW541" s="37"/>
      <c r="OCX541" s="230"/>
      <c r="OCY541" s="37"/>
      <c r="OCZ541" s="37"/>
      <c r="ODA541" s="228"/>
      <c r="ODB541" s="11"/>
      <c r="ODC541" s="28"/>
      <c r="ODD541" s="231"/>
      <c r="ODE541" s="12"/>
      <c r="ODF541" s="27"/>
      <c r="ODG541" s="37"/>
      <c r="ODH541" s="37"/>
      <c r="ODI541" s="14"/>
      <c r="ODJ541" s="14"/>
      <c r="ODK541" s="228"/>
      <c r="ODL541" s="232"/>
      <c r="ODM541" s="232"/>
      <c r="ODN541" s="232"/>
      <c r="ODO541" s="228"/>
      <c r="ODP541" s="229"/>
      <c r="ODQ541" s="229"/>
      <c r="ODR541" s="229"/>
      <c r="ODS541" s="229"/>
      <c r="ODT541" s="229"/>
      <c r="ODU541" s="229"/>
      <c r="ODV541" s="229"/>
      <c r="ODW541" s="37"/>
      <c r="ODX541" s="228"/>
      <c r="ODY541" s="12"/>
      <c r="ODZ541" s="12"/>
      <c r="OEA541" s="162"/>
      <c r="OEB541" s="162"/>
      <c r="OEC541" s="37"/>
      <c r="OED541" s="230"/>
      <c r="OEE541" s="37"/>
      <c r="OEF541" s="37"/>
      <c r="OEG541" s="228"/>
      <c r="OEH541" s="11"/>
      <c r="OEI541" s="28"/>
      <c r="OEJ541" s="231"/>
      <c r="OEK541" s="12"/>
      <c r="OEL541" s="27"/>
      <c r="OEM541" s="37"/>
      <c r="OEN541" s="37"/>
      <c r="OEO541" s="14"/>
      <c r="OEP541" s="14"/>
      <c r="OEQ541" s="228"/>
      <c r="OER541" s="232"/>
      <c r="OES541" s="232"/>
      <c r="OET541" s="232"/>
      <c r="OEU541" s="228"/>
      <c r="OEV541" s="229"/>
      <c r="OEW541" s="229"/>
      <c r="OEX541" s="229"/>
      <c r="OEY541" s="229"/>
      <c r="OEZ541" s="229"/>
      <c r="OFA541" s="229"/>
      <c r="OFB541" s="229"/>
      <c r="OFC541" s="37"/>
      <c r="OFD541" s="228"/>
      <c r="OFE541" s="12"/>
      <c r="OFF541" s="12"/>
      <c r="OFG541" s="162"/>
      <c r="OFH541" s="162"/>
      <c r="OFI541" s="37"/>
      <c r="OFJ541" s="230"/>
      <c r="OFK541" s="37"/>
      <c r="OFL541" s="37"/>
      <c r="OFM541" s="228"/>
      <c r="OFN541" s="11"/>
      <c r="OFO541" s="28"/>
      <c r="OFP541" s="231"/>
      <c r="OFQ541" s="12"/>
      <c r="OFR541" s="27"/>
      <c r="OFS541" s="37"/>
      <c r="OFT541" s="37"/>
      <c r="OFU541" s="14"/>
      <c r="OFV541" s="14"/>
      <c r="OFW541" s="228"/>
      <c r="OFX541" s="232"/>
      <c r="OFY541" s="232"/>
      <c r="OFZ541" s="232"/>
      <c r="OGA541" s="228"/>
      <c r="OGB541" s="229"/>
      <c r="OGC541" s="229"/>
      <c r="OGD541" s="229"/>
      <c r="OGE541" s="229"/>
      <c r="OGF541" s="229"/>
      <c r="OGG541" s="229"/>
      <c r="OGH541" s="229"/>
      <c r="OGI541" s="37"/>
      <c r="OGJ541" s="228"/>
      <c r="OGK541" s="12"/>
      <c r="OGL541" s="12"/>
      <c r="OGM541" s="162"/>
      <c r="OGN541" s="162"/>
      <c r="OGO541" s="37"/>
      <c r="OGP541" s="230"/>
      <c r="OGQ541" s="37"/>
      <c r="OGR541" s="37"/>
      <c r="OGS541" s="228"/>
      <c r="OGT541" s="11"/>
      <c r="OGU541" s="28"/>
      <c r="OGV541" s="231"/>
      <c r="OGW541" s="12"/>
      <c r="OGX541" s="27"/>
      <c r="OGY541" s="37"/>
      <c r="OGZ541" s="37"/>
      <c r="OHA541" s="14"/>
      <c r="OHB541" s="14"/>
      <c r="OHC541" s="228"/>
      <c r="OHD541" s="232"/>
      <c r="OHE541" s="232"/>
      <c r="OHF541" s="232"/>
      <c r="OHG541" s="228"/>
      <c r="OHH541" s="229"/>
      <c r="OHI541" s="229"/>
      <c r="OHJ541" s="229"/>
      <c r="OHK541" s="229"/>
      <c r="OHL541" s="229"/>
      <c r="OHM541" s="229"/>
      <c r="OHN541" s="229"/>
      <c r="OHO541" s="37"/>
      <c r="OHP541" s="228"/>
      <c r="OHQ541" s="12"/>
      <c r="OHR541" s="12"/>
      <c r="OHS541" s="162"/>
      <c r="OHT541" s="162"/>
      <c r="OHU541" s="37"/>
      <c r="OHV541" s="230"/>
      <c r="OHW541" s="37"/>
      <c r="OHX541" s="37"/>
      <c r="OHY541" s="228"/>
      <c r="OHZ541" s="11"/>
      <c r="OIA541" s="28"/>
      <c r="OIB541" s="231"/>
      <c r="OIC541" s="12"/>
      <c r="OID541" s="27"/>
      <c r="OIE541" s="37"/>
      <c r="OIF541" s="37"/>
      <c r="OIG541" s="14"/>
      <c r="OIH541" s="14"/>
      <c r="OII541" s="228"/>
      <c r="OIJ541" s="232"/>
      <c r="OIK541" s="232"/>
      <c r="OIL541" s="232"/>
      <c r="OIM541" s="228"/>
      <c r="OIN541" s="229"/>
      <c r="OIO541" s="229"/>
      <c r="OIP541" s="229"/>
      <c r="OIQ541" s="229"/>
      <c r="OIR541" s="229"/>
      <c r="OIS541" s="229"/>
      <c r="OIT541" s="229"/>
      <c r="OIU541" s="37"/>
      <c r="OIV541" s="228"/>
      <c r="OIW541" s="12"/>
      <c r="OIX541" s="12"/>
      <c r="OIY541" s="162"/>
      <c r="OIZ541" s="162"/>
      <c r="OJA541" s="37"/>
      <c r="OJB541" s="230"/>
      <c r="OJC541" s="37"/>
      <c r="OJD541" s="37"/>
      <c r="OJE541" s="228"/>
      <c r="OJF541" s="11"/>
      <c r="OJG541" s="28"/>
      <c r="OJH541" s="231"/>
      <c r="OJI541" s="12"/>
      <c r="OJJ541" s="27"/>
      <c r="OJK541" s="37"/>
      <c r="OJL541" s="37"/>
      <c r="OJM541" s="14"/>
      <c r="OJN541" s="14"/>
      <c r="OJO541" s="228"/>
      <c r="OJP541" s="232"/>
      <c r="OJQ541" s="232"/>
      <c r="OJR541" s="232"/>
      <c r="OJS541" s="228"/>
      <c r="OJT541" s="229"/>
      <c r="OJU541" s="229"/>
      <c r="OJV541" s="229"/>
      <c r="OJW541" s="229"/>
      <c r="OJX541" s="229"/>
      <c r="OJY541" s="229"/>
      <c r="OJZ541" s="229"/>
      <c r="OKA541" s="37"/>
      <c r="OKB541" s="228"/>
      <c r="OKC541" s="12"/>
      <c r="OKD541" s="12"/>
      <c r="OKE541" s="162"/>
      <c r="OKF541" s="162"/>
      <c r="OKG541" s="37"/>
      <c r="OKH541" s="230"/>
      <c r="OKI541" s="37"/>
      <c r="OKJ541" s="37"/>
      <c r="OKK541" s="228"/>
      <c r="OKL541" s="11"/>
      <c r="OKM541" s="28"/>
      <c r="OKN541" s="231"/>
      <c r="OKO541" s="12"/>
      <c r="OKP541" s="27"/>
      <c r="OKQ541" s="37"/>
      <c r="OKR541" s="37"/>
      <c r="OKS541" s="14"/>
      <c r="OKT541" s="14"/>
      <c r="OKU541" s="228"/>
      <c r="OKV541" s="232"/>
      <c r="OKW541" s="232"/>
      <c r="OKX541" s="232"/>
      <c r="OKY541" s="228"/>
      <c r="OKZ541" s="229"/>
      <c r="OLA541" s="229"/>
      <c r="OLB541" s="229"/>
      <c r="OLC541" s="229"/>
      <c r="OLD541" s="229"/>
      <c r="OLE541" s="229"/>
      <c r="OLF541" s="229"/>
      <c r="OLG541" s="37"/>
      <c r="OLH541" s="228"/>
      <c r="OLI541" s="12"/>
      <c r="OLJ541" s="12"/>
      <c r="OLK541" s="162"/>
      <c r="OLL541" s="162"/>
      <c r="OLM541" s="37"/>
      <c r="OLN541" s="230"/>
      <c r="OLO541" s="37"/>
      <c r="OLP541" s="37"/>
      <c r="OLQ541" s="228"/>
      <c r="OLR541" s="11"/>
      <c r="OLS541" s="28"/>
      <c r="OLT541" s="231"/>
      <c r="OLU541" s="12"/>
      <c r="OLV541" s="27"/>
      <c r="OLW541" s="37"/>
      <c r="OLX541" s="37"/>
      <c r="OLY541" s="14"/>
      <c r="OLZ541" s="14"/>
      <c r="OMA541" s="228"/>
      <c r="OMB541" s="232"/>
      <c r="OMC541" s="232"/>
      <c r="OMD541" s="232"/>
      <c r="OME541" s="228"/>
      <c r="OMF541" s="229"/>
      <c r="OMG541" s="229"/>
      <c r="OMH541" s="229"/>
      <c r="OMI541" s="229"/>
      <c r="OMJ541" s="229"/>
      <c r="OMK541" s="229"/>
      <c r="OML541" s="229"/>
      <c r="OMM541" s="37"/>
      <c r="OMN541" s="228"/>
      <c r="OMO541" s="12"/>
      <c r="OMP541" s="12"/>
      <c r="OMQ541" s="162"/>
      <c r="OMR541" s="162"/>
      <c r="OMS541" s="37"/>
      <c r="OMT541" s="230"/>
      <c r="OMU541" s="37"/>
      <c r="OMV541" s="37"/>
      <c r="OMW541" s="228"/>
      <c r="OMX541" s="11"/>
      <c r="OMY541" s="28"/>
      <c r="OMZ541" s="231"/>
      <c r="ONA541" s="12"/>
      <c r="ONB541" s="27"/>
      <c r="ONC541" s="37"/>
      <c r="OND541" s="37"/>
      <c r="ONE541" s="14"/>
      <c r="ONF541" s="14"/>
      <c r="ONG541" s="228"/>
      <c r="ONH541" s="232"/>
      <c r="ONI541" s="232"/>
      <c r="ONJ541" s="232"/>
      <c r="ONK541" s="228"/>
      <c r="ONL541" s="229"/>
      <c r="ONM541" s="229"/>
      <c r="ONN541" s="229"/>
      <c r="ONO541" s="229"/>
      <c r="ONP541" s="229"/>
      <c r="ONQ541" s="229"/>
      <c r="ONR541" s="229"/>
      <c r="ONS541" s="37"/>
      <c r="ONT541" s="228"/>
      <c r="ONU541" s="12"/>
      <c r="ONV541" s="12"/>
      <c r="ONW541" s="162"/>
      <c r="ONX541" s="162"/>
      <c r="ONY541" s="37"/>
      <c r="ONZ541" s="230"/>
      <c r="OOA541" s="37"/>
      <c r="OOB541" s="37"/>
      <c r="OOC541" s="228"/>
      <c r="OOD541" s="11"/>
      <c r="OOE541" s="28"/>
      <c r="OOF541" s="231"/>
      <c r="OOG541" s="12"/>
      <c r="OOH541" s="27"/>
      <c r="OOI541" s="37"/>
      <c r="OOJ541" s="37"/>
      <c r="OOK541" s="14"/>
      <c r="OOL541" s="14"/>
      <c r="OOM541" s="228"/>
      <c r="OON541" s="232"/>
      <c r="OOO541" s="232"/>
      <c r="OOP541" s="232"/>
      <c r="OOQ541" s="228"/>
      <c r="OOR541" s="229"/>
      <c r="OOS541" s="229"/>
      <c r="OOT541" s="229"/>
      <c r="OOU541" s="229"/>
      <c r="OOV541" s="229"/>
      <c r="OOW541" s="229"/>
      <c r="OOX541" s="229"/>
      <c r="OOY541" s="37"/>
      <c r="OOZ541" s="228"/>
      <c r="OPA541" s="12"/>
      <c r="OPB541" s="12"/>
      <c r="OPC541" s="162"/>
      <c r="OPD541" s="162"/>
      <c r="OPE541" s="37"/>
      <c r="OPF541" s="230"/>
      <c r="OPG541" s="37"/>
      <c r="OPH541" s="37"/>
      <c r="OPI541" s="228"/>
      <c r="OPJ541" s="11"/>
      <c r="OPK541" s="28"/>
      <c r="OPL541" s="231"/>
      <c r="OPM541" s="12"/>
      <c r="OPN541" s="27"/>
      <c r="OPO541" s="37"/>
      <c r="OPP541" s="37"/>
      <c r="OPQ541" s="14"/>
      <c r="OPR541" s="14"/>
      <c r="OPS541" s="228"/>
      <c r="OPT541" s="232"/>
      <c r="OPU541" s="232"/>
      <c r="OPV541" s="232"/>
      <c r="OPW541" s="228"/>
      <c r="OPX541" s="229"/>
      <c r="OPY541" s="229"/>
      <c r="OPZ541" s="229"/>
      <c r="OQA541" s="229"/>
      <c r="OQB541" s="229"/>
      <c r="OQC541" s="229"/>
      <c r="OQD541" s="229"/>
      <c r="OQE541" s="37"/>
      <c r="OQF541" s="228"/>
      <c r="OQG541" s="12"/>
      <c r="OQH541" s="12"/>
      <c r="OQI541" s="162"/>
      <c r="OQJ541" s="162"/>
      <c r="OQK541" s="37"/>
      <c r="OQL541" s="230"/>
      <c r="OQM541" s="37"/>
      <c r="OQN541" s="37"/>
      <c r="OQO541" s="228"/>
      <c r="OQP541" s="11"/>
      <c r="OQQ541" s="28"/>
      <c r="OQR541" s="231"/>
      <c r="OQS541" s="12"/>
      <c r="OQT541" s="27"/>
      <c r="OQU541" s="37"/>
      <c r="OQV541" s="37"/>
      <c r="OQW541" s="14"/>
      <c r="OQX541" s="14"/>
      <c r="OQY541" s="228"/>
      <c r="OQZ541" s="232"/>
      <c r="ORA541" s="232"/>
      <c r="ORB541" s="232"/>
      <c r="ORC541" s="228"/>
      <c r="ORD541" s="229"/>
      <c r="ORE541" s="229"/>
      <c r="ORF541" s="229"/>
      <c r="ORG541" s="229"/>
      <c r="ORH541" s="229"/>
      <c r="ORI541" s="229"/>
      <c r="ORJ541" s="229"/>
      <c r="ORK541" s="37"/>
      <c r="ORL541" s="228"/>
      <c r="ORM541" s="12"/>
      <c r="ORN541" s="12"/>
      <c r="ORO541" s="162"/>
      <c r="ORP541" s="162"/>
      <c r="ORQ541" s="37"/>
      <c r="ORR541" s="230"/>
      <c r="ORS541" s="37"/>
      <c r="ORT541" s="37"/>
      <c r="ORU541" s="228"/>
      <c r="ORV541" s="11"/>
      <c r="ORW541" s="28"/>
      <c r="ORX541" s="231"/>
      <c r="ORY541" s="12"/>
      <c r="ORZ541" s="27"/>
      <c r="OSA541" s="37"/>
      <c r="OSB541" s="37"/>
      <c r="OSC541" s="14"/>
      <c r="OSD541" s="14"/>
      <c r="OSE541" s="228"/>
      <c r="OSF541" s="232"/>
      <c r="OSG541" s="232"/>
      <c r="OSH541" s="232"/>
      <c r="OSI541" s="228"/>
      <c r="OSJ541" s="229"/>
      <c r="OSK541" s="229"/>
      <c r="OSL541" s="229"/>
      <c r="OSM541" s="229"/>
      <c r="OSN541" s="229"/>
      <c r="OSO541" s="229"/>
      <c r="OSP541" s="229"/>
      <c r="OSQ541" s="37"/>
      <c r="OSR541" s="228"/>
      <c r="OSS541" s="12"/>
      <c r="OST541" s="12"/>
      <c r="OSU541" s="162"/>
      <c r="OSV541" s="162"/>
      <c r="OSW541" s="37"/>
      <c r="OSX541" s="230"/>
      <c r="OSY541" s="37"/>
      <c r="OSZ541" s="37"/>
      <c r="OTA541" s="228"/>
      <c r="OTB541" s="11"/>
      <c r="OTC541" s="28"/>
      <c r="OTD541" s="231"/>
      <c r="OTE541" s="12"/>
      <c r="OTF541" s="27"/>
      <c r="OTG541" s="37"/>
      <c r="OTH541" s="37"/>
      <c r="OTI541" s="14"/>
      <c r="OTJ541" s="14"/>
      <c r="OTK541" s="228"/>
      <c r="OTL541" s="232"/>
      <c r="OTM541" s="232"/>
      <c r="OTN541" s="232"/>
      <c r="OTO541" s="228"/>
      <c r="OTP541" s="229"/>
      <c r="OTQ541" s="229"/>
      <c r="OTR541" s="229"/>
      <c r="OTS541" s="229"/>
      <c r="OTT541" s="229"/>
      <c r="OTU541" s="229"/>
      <c r="OTV541" s="229"/>
      <c r="OTW541" s="37"/>
      <c r="OTX541" s="228"/>
      <c r="OTY541" s="12"/>
      <c r="OTZ541" s="12"/>
      <c r="OUA541" s="162"/>
      <c r="OUB541" s="162"/>
      <c r="OUC541" s="37"/>
      <c r="OUD541" s="230"/>
      <c r="OUE541" s="37"/>
      <c r="OUF541" s="37"/>
      <c r="OUG541" s="228"/>
      <c r="OUH541" s="11"/>
      <c r="OUI541" s="28"/>
      <c r="OUJ541" s="231"/>
      <c r="OUK541" s="12"/>
      <c r="OUL541" s="27"/>
      <c r="OUM541" s="37"/>
      <c r="OUN541" s="37"/>
      <c r="OUO541" s="14"/>
      <c r="OUP541" s="14"/>
      <c r="OUQ541" s="228"/>
      <c r="OUR541" s="232"/>
      <c r="OUS541" s="232"/>
      <c r="OUT541" s="232"/>
      <c r="OUU541" s="228"/>
      <c r="OUV541" s="229"/>
      <c r="OUW541" s="229"/>
      <c r="OUX541" s="229"/>
      <c r="OUY541" s="229"/>
      <c r="OUZ541" s="229"/>
      <c r="OVA541" s="229"/>
      <c r="OVB541" s="229"/>
      <c r="OVC541" s="37"/>
      <c r="OVD541" s="228"/>
      <c r="OVE541" s="12"/>
      <c r="OVF541" s="12"/>
      <c r="OVG541" s="162"/>
      <c r="OVH541" s="162"/>
      <c r="OVI541" s="37"/>
      <c r="OVJ541" s="230"/>
      <c r="OVK541" s="37"/>
      <c r="OVL541" s="37"/>
      <c r="OVM541" s="228"/>
      <c r="OVN541" s="11"/>
      <c r="OVO541" s="28"/>
      <c r="OVP541" s="231"/>
      <c r="OVQ541" s="12"/>
      <c r="OVR541" s="27"/>
      <c r="OVS541" s="37"/>
      <c r="OVT541" s="37"/>
      <c r="OVU541" s="14"/>
      <c r="OVV541" s="14"/>
      <c r="OVW541" s="228"/>
      <c r="OVX541" s="232"/>
      <c r="OVY541" s="232"/>
      <c r="OVZ541" s="232"/>
      <c r="OWA541" s="228"/>
      <c r="OWB541" s="229"/>
      <c r="OWC541" s="229"/>
      <c r="OWD541" s="229"/>
      <c r="OWE541" s="229"/>
      <c r="OWF541" s="229"/>
      <c r="OWG541" s="229"/>
      <c r="OWH541" s="229"/>
      <c r="OWI541" s="37"/>
      <c r="OWJ541" s="228"/>
      <c r="OWK541" s="12"/>
      <c r="OWL541" s="12"/>
      <c r="OWM541" s="162"/>
      <c r="OWN541" s="162"/>
      <c r="OWO541" s="37"/>
      <c r="OWP541" s="230"/>
      <c r="OWQ541" s="37"/>
      <c r="OWR541" s="37"/>
      <c r="OWS541" s="228"/>
      <c r="OWT541" s="11"/>
      <c r="OWU541" s="28"/>
      <c r="OWV541" s="231"/>
      <c r="OWW541" s="12"/>
      <c r="OWX541" s="27"/>
      <c r="OWY541" s="37"/>
      <c r="OWZ541" s="37"/>
      <c r="OXA541" s="14"/>
      <c r="OXB541" s="14"/>
      <c r="OXC541" s="228"/>
      <c r="OXD541" s="232"/>
      <c r="OXE541" s="232"/>
      <c r="OXF541" s="232"/>
      <c r="OXG541" s="228"/>
      <c r="OXH541" s="229"/>
      <c r="OXI541" s="229"/>
      <c r="OXJ541" s="229"/>
      <c r="OXK541" s="229"/>
      <c r="OXL541" s="229"/>
      <c r="OXM541" s="229"/>
      <c r="OXN541" s="229"/>
      <c r="OXO541" s="37"/>
      <c r="OXP541" s="228"/>
      <c r="OXQ541" s="12"/>
      <c r="OXR541" s="12"/>
      <c r="OXS541" s="162"/>
      <c r="OXT541" s="162"/>
      <c r="OXU541" s="37"/>
      <c r="OXV541" s="230"/>
      <c r="OXW541" s="37"/>
      <c r="OXX541" s="37"/>
      <c r="OXY541" s="228"/>
      <c r="OXZ541" s="11"/>
      <c r="OYA541" s="28"/>
      <c r="OYB541" s="231"/>
      <c r="OYC541" s="12"/>
      <c r="OYD541" s="27"/>
      <c r="OYE541" s="37"/>
      <c r="OYF541" s="37"/>
      <c r="OYG541" s="14"/>
      <c r="OYH541" s="14"/>
      <c r="OYI541" s="228"/>
      <c r="OYJ541" s="232"/>
      <c r="OYK541" s="232"/>
      <c r="OYL541" s="232"/>
      <c r="OYM541" s="228"/>
      <c r="OYN541" s="229"/>
      <c r="OYO541" s="229"/>
      <c r="OYP541" s="229"/>
      <c r="OYQ541" s="229"/>
      <c r="OYR541" s="229"/>
      <c r="OYS541" s="229"/>
      <c r="OYT541" s="229"/>
      <c r="OYU541" s="37"/>
      <c r="OYV541" s="228"/>
      <c r="OYW541" s="12"/>
      <c r="OYX541" s="12"/>
      <c r="OYY541" s="162"/>
      <c r="OYZ541" s="162"/>
      <c r="OZA541" s="37"/>
      <c r="OZB541" s="230"/>
      <c r="OZC541" s="37"/>
      <c r="OZD541" s="37"/>
      <c r="OZE541" s="228"/>
      <c r="OZF541" s="11"/>
      <c r="OZG541" s="28"/>
      <c r="OZH541" s="231"/>
      <c r="OZI541" s="12"/>
      <c r="OZJ541" s="27"/>
      <c r="OZK541" s="37"/>
      <c r="OZL541" s="37"/>
      <c r="OZM541" s="14"/>
      <c r="OZN541" s="14"/>
      <c r="OZO541" s="228"/>
      <c r="OZP541" s="232"/>
      <c r="OZQ541" s="232"/>
      <c r="OZR541" s="232"/>
      <c r="OZS541" s="228"/>
      <c r="OZT541" s="229"/>
      <c r="OZU541" s="229"/>
      <c r="OZV541" s="229"/>
      <c r="OZW541" s="229"/>
      <c r="OZX541" s="229"/>
      <c r="OZY541" s="229"/>
      <c r="OZZ541" s="229"/>
      <c r="PAA541" s="37"/>
      <c r="PAB541" s="228"/>
      <c r="PAC541" s="12"/>
      <c r="PAD541" s="12"/>
      <c r="PAE541" s="162"/>
      <c r="PAF541" s="162"/>
      <c r="PAG541" s="37"/>
      <c r="PAH541" s="230"/>
      <c r="PAI541" s="37"/>
      <c r="PAJ541" s="37"/>
      <c r="PAK541" s="228"/>
      <c r="PAL541" s="11"/>
      <c r="PAM541" s="28"/>
      <c r="PAN541" s="231"/>
      <c r="PAO541" s="12"/>
      <c r="PAP541" s="27"/>
      <c r="PAQ541" s="37"/>
      <c r="PAR541" s="37"/>
      <c r="PAS541" s="14"/>
      <c r="PAT541" s="14"/>
      <c r="PAU541" s="228"/>
      <c r="PAV541" s="232"/>
      <c r="PAW541" s="232"/>
      <c r="PAX541" s="232"/>
      <c r="PAY541" s="228"/>
      <c r="PAZ541" s="229"/>
      <c r="PBA541" s="229"/>
      <c r="PBB541" s="229"/>
      <c r="PBC541" s="229"/>
      <c r="PBD541" s="229"/>
      <c r="PBE541" s="229"/>
      <c r="PBF541" s="229"/>
      <c r="PBG541" s="37"/>
      <c r="PBH541" s="228"/>
      <c r="PBI541" s="12"/>
      <c r="PBJ541" s="12"/>
      <c r="PBK541" s="162"/>
      <c r="PBL541" s="162"/>
      <c r="PBM541" s="37"/>
      <c r="PBN541" s="230"/>
      <c r="PBO541" s="37"/>
      <c r="PBP541" s="37"/>
      <c r="PBQ541" s="228"/>
      <c r="PBR541" s="11"/>
      <c r="PBS541" s="28"/>
      <c r="PBT541" s="231"/>
      <c r="PBU541" s="12"/>
      <c r="PBV541" s="27"/>
      <c r="PBW541" s="37"/>
      <c r="PBX541" s="37"/>
      <c r="PBY541" s="14"/>
      <c r="PBZ541" s="14"/>
      <c r="PCA541" s="228"/>
      <c r="PCB541" s="232"/>
      <c r="PCC541" s="232"/>
      <c r="PCD541" s="232"/>
      <c r="PCE541" s="228"/>
      <c r="PCF541" s="229"/>
      <c r="PCG541" s="229"/>
      <c r="PCH541" s="229"/>
      <c r="PCI541" s="229"/>
      <c r="PCJ541" s="229"/>
      <c r="PCK541" s="229"/>
      <c r="PCL541" s="229"/>
      <c r="PCM541" s="37"/>
      <c r="PCN541" s="228"/>
      <c r="PCO541" s="12"/>
      <c r="PCP541" s="12"/>
      <c r="PCQ541" s="162"/>
      <c r="PCR541" s="162"/>
      <c r="PCS541" s="37"/>
      <c r="PCT541" s="230"/>
      <c r="PCU541" s="37"/>
      <c r="PCV541" s="37"/>
      <c r="PCW541" s="228"/>
      <c r="PCX541" s="11"/>
      <c r="PCY541" s="28"/>
      <c r="PCZ541" s="231"/>
      <c r="PDA541" s="12"/>
      <c r="PDB541" s="27"/>
      <c r="PDC541" s="37"/>
      <c r="PDD541" s="37"/>
      <c r="PDE541" s="14"/>
      <c r="PDF541" s="14"/>
      <c r="PDG541" s="228"/>
      <c r="PDH541" s="232"/>
      <c r="PDI541" s="232"/>
      <c r="PDJ541" s="232"/>
      <c r="PDK541" s="228"/>
      <c r="PDL541" s="229"/>
      <c r="PDM541" s="229"/>
      <c r="PDN541" s="229"/>
      <c r="PDO541" s="229"/>
      <c r="PDP541" s="229"/>
      <c r="PDQ541" s="229"/>
      <c r="PDR541" s="229"/>
      <c r="PDS541" s="37"/>
      <c r="PDT541" s="228"/>
      <c r="PDU541" s="12"/>
      <c r="PDV541" s="12"/>
      <c r="PDW541" s="162"/>
      <c r="PDX541" s="162"/>
      <c r="PDY541" s="37"/>
      <c r="PDZ541" s="230"/>
      <c r="PEA541" s="37"/>
      <c r="PEB541" s="37"/>
      <c r="PEC541" s="228"/>
      <c r="PED541" s="11"/>
      <c r="PEE541" s="28"/>
      <c r="PEF541" s="231"/>
      <c r="PEG541" s="12"/>
      <c r="PEH541" s="27"/>
      <c r="PEI541" s="37"/>
      <c r="PEJ541" s="37"/>
      <c r="PEK541" s="14"/>
      <c r="PEL541" s="14"/>
      <c r="PEM541" s="228"/>
      <c r="PEN541" s="232"/>
      <c r="PEO541" s="232"/>
      <c r="PEP541" s="232"/>
      <c r="PEQ541" s="228"/>
      <c r="PER541" s="229"/>
      <c r="PES541" s="229"/>
      <c r="PET541" s="229"/>
      <c r="PEU541" s="229"/>
      <c r="PEV541" s="229"/>
      <c r="PEW541" s="229"/>
      <c r="PEX541" s="229"/>
      <c r="PEY541" s="37"/>
      <c r="PEZ541" s="228"/>
      <c r="PFA541" s="12"/>
      <c r="PFB541" s="12"/>
      <c r="PFC541" s="162"/>
      <c r="PFD541" s="162"/>
      <c r="PFE541" s="37"/>
      <c r="PFF541" s="230"/>
      <c r="PFG541" s="37"/>
      <c r="PFH541" s="37"/>
      <c r="PFI541" s="228"/>
      <c r="PFJ541" s="11"/>
      <c r="PFK541" s="28"/>
      <c r="PFL541" s="231"/>
      <c r="PFM541" s="12"/>
      <c r="PFN541" s="27"/>
      <c r="PFO541" s="37"/>
      <c r="PFP541" s="37"/>
      <c r="PFQ541" s="14"/>
      <c r="PFR541" s="14"/>
      <c r="PFS541" s="228"/>
      <c r="PFT541" s="232"/>
      <c r="PFU541" s="232"/>
      <c r="PFV541" s="232"/>
      <c r="PFW541" s="228"/>
      <c r="PFX541" s="229"/>
      <c r="PFY541" s="229"/>
      <c r="PFZ541" s="229"/>
      <c r="PGA541" s="229"/>
      <c r="PGB541" s="229"/>
      <c r="PGC541" s="229"/>
      <c r="PGD541" s="229"/>
      <c r="PGE541" s="37"/>
      <c r="PGF541" s="228"/>
      <c r="PGG541" s="12"/>
      <c r="PGH541" s="12"/>
      <c r="PGI541" s="162"/>
      <c r="PGJ541" s="162"/>
      <c r="PGK541" s="37"/>
      <c r="PGL541" s="230"/>
      <c r="PGM541" s="37"/>
      <c r="PGN541" s="37"/>
      <c r="PGO541" s="228"/>
      <c r="PGP541" s="11"/>
      <c r="PGQ541" s="28"/>
      <c r="PGR541" s="231"/>
      <c r="PGS541" s="12"/>
      <c r="PGT541" s="27"/>
      <c r="PGU541" s="37"/>
      <c r="PGV541" s="37"/>
      <c r="PGW541" s="14"/>
      <c r="PGX541" s="14"/>
      <c r="PGY541" s="228"/>
      <c r="PGZ541" s="232"/>
      <c r="PHA541" s="232"/>
      <c r="PHB541" s="232"/>
      <c r="PHC541" s="228"/>
      <c r="PHD541" s="229"/>
      <c r="PHE541" s="229"/>
      <c r="PHF541" s="229"/>
      <c r="PHG541" s="229"/>
      <c r="PHH541" s="229"/>
      <c r="PHI541" s="229"/>
      <c r="PHJ541" s="229"/>
      <c r="PHK541" s="37"/>
      <c r="PHL541" s="228"/>
      <c r="PHM541" s="12"/>
      <c r="PHN541" s="12"/>
      <c r="PHO541" s="162"/>
      <c r="PHP541" s="162"/>
      <c r="PHQ541" s="37"/>
      <c r="PHR541" s="230"/>
      <c r="PHS541" s="37"/>
      <c r="PHT541" s="37"/>
      <c r="PHU541" s="228"/>
      <c r="PHV541" s="11"/>
      <c r="PHW541" s="28"/>
      <c r="PHX541" s="231"/>
      <c r="PHY541" s="12"/>
      <c r="PHZ541" s="27"/>
      <c r="PIA541" s="37"/>
      <c r="PIB541" s="37"/>
      <c r="PIC541" s="14"/>
      <c r="PID541" s="14"/>
      <c r="PIE541" s="228"/>
      <c r="PIF541" s="232"/>
      <c r="PIG541" s="232"/>
      <c r="PIH541" s="232"/>
      <c r="PII541" s="228"/>
      <c r="PIJ541" s="229"/>
      <c r="PIK541" s="229"/>
      <c r="PIL541" s="229"/>
      <c r="PIM541" s="229"/>
      <c r="PIN541" s="229"/>
      <c r="PIO541" s="229"/>
      <c r="PIP541" s="229"/>
      <c r="PIQ541" s="37"/>
      <c r="PIR541" s="228"/>
      <c r="PIS541" s="12"/>
      <c r="PIT541" s="12"/>
      <c r="PIU541" s="162"/>
      <c r="PIV541" s="162"/>
      <c r="PIW541" s="37"/>
      <c r="PIX541" s="230"/>
      <c r="PIY541" s="37"/>
      <c r="PIZ541" s="37"/>
      <c r="PJA541" s="228"/>
      <c r="PJB541" s="11"/>
      <c r="PJC541" s="28"/>
      <c r="PJD541" s="231"/>
      <c r="PJE541" s="12"/>
      <c r="PJF541" s="27"/>
      <c r="PJG541" s="37"/>
      <c r="PJH541" s="37"/>
      <c r="PJI541" s="14"/>
      <c r="PJJ541" s="14"/>
      <c r="PJK541" s="228"/>
      <c r="PJL541" s="232"/>
      <c r="PJM541" s="232"/>
      <c r="PJN541" s="232"/>
      <c r="PJO541" s="228"/>
      <c r="PJP541" s="229"/>
      <c r="PJQ541" s="229"/>
      <c r="PJR541" s="229"/>
      <c r="PJS541" s="229"/>
      <c r="PJT541" s="229"/>
      <c r="PJU541" s="229"/>
      <c r="PJV541" s="229"/>
      <c r="PJW541" s="37"/>
      <c r="PJX541" s="228"/>
      <c r="PJY541" s="12"/>
      <c r="PJZ541" s="12"/>
      <c r="PKA541" s="162"/>
      <c r="PKB541" s="162"/>
      <c r="PKC541" s="37"/>
      <c r="PKD541" s="230"/>
      <c r="PKE541" s="37"/>
      <c r="PKF541" s="37"/>
      <c r="PKG541" s="228"/>
      <c r="PKH541" s="11"/>
      <c r="PKI541" s="28"/>
      <c r="PKJ541" s="231"/>
      <c r="PKK541" s="12"/>
      <c r="PKL541" s="27"/>
      <c r="PKM541" s="37"/>
      <c r="PKN541" s="37"/>
      <c r="PKO541" s="14"/>
      <c r="PKP541" s="14"/>
      <c r="PKQ541" s="228"/>
      <c r="PKR541" s="232"/>
      <c r="PKS541" s="232"/>
      <c r="PKT541" s="232"/>
      <c r="PKU541" s="228"/>
      <c r="PKV541" s="229"/>
      <c r="PKW541" s="229"/>
      <c r="PKX541" s="229"/>
      <c r="PKY541" s="229"/>
      <c r="PKZ541" s="229"/>
      <c r="PLA541" s="229"/>
      <c r="PLB541" s="229"/>
      <c r="PLC541" s="37"/>
      <c r="PLD541" s="228"/>
      <c r="PLE541" s="12"/>
      <c r="PLF541" s="12"/>
      <c r="PLG541" s="162"/>
      <c r="PLH541" s="162"/>
      <c r="PLI541" s="37"/>
      <c r="PLJ541" s="230"/>
      <c r="PLK541" s="37"/>
      <c r="PLL541" s="37"/>
      <c r="PLM541" s="228"/>
      <c r="PLN541" s="11"/>
      <c r="PLO541" s="28"/>
      <c r="PLP541" s="231"/>
      <c r="PLQ541" s="12"/>
      <c r="PLR541" s="27"/>
      <c r="PLS541" s="37"/>
      <c r="PLT541" s="37"/>
      <c r="PLU541" s="14"/>
      <c r="PLV541" s="14"/>
      <c r="PLW541" s="228"/>
      <c r="PLX541" s="232"/>
      <c r="PLY541" s="232"/>
      <c r="PLZ541" s="232"/>
      <c r="PMA541" s="228"/>
      <c r="PMB541" s="229"/>
      <c r="PMC541" s="229"/>
      <c r="PMD541" s="229"/>
      <c r="PME541" s="229"/>
      <c r="PMF541" s="229"/>
      <c r="PMG541" s="229"/>
      <c r="PMH541" s="229"/>
      <c r="PMI541" s="37"/>
      <c r="PMJ541" s="228"/>
      <c r="PMK541" s="12"/>
      <c r="PML541" s="12"/>
      <c r="PMM541" s="162"/>
      <c r="PMN541" s="162"/>
      <c r="PMO541" s="37"/>
      <c r="PMP541" s="230"/>
      <c r="PMQ541" s="37"/>
      <c r="PMR541" s="37"/>
      <c r="PMS541" s="228"/>
      <c r="PMT541" s="11"/>
      <c r="PMU541" s="28"/>
      <c r="PMV541" s="231"/>
      <c r="PMW541" s="12"/>
      <c r="PMX541" s="27"/>
      <c r="PMY541" s="37"/>
      <c r="PMZ541" s="37"/>
      <c r="PNA541" s="14"/>
      <c r="PNB541" s="14"/>
      <c r="PNC541" s="228"/>
      <c r="PND541" s="232"/>
      <c r="PNE541" s="232"/>
      <c r="PNF541" s="232"/>
      <c r="PNG541" s="228"/>
      <c r="PNH541" s="229"/>
      <c r="PNI541" s="229"/>
      <c r="PNJ541" s="229"/>
      <c r="PNK541" s="229"/>
      <c r="PNL541" s="229"/>
      <c r="PNM541" s="229"/>
      <c r="PNN541" s="229"/>
      <c r="PNO541" s="37"/>
      <c r="PNP541" s="228"/>
      <c r="PNQ541" s="12"/>
      <c r="PNR541" s="12"/>
      <c r="PNS541" s="162"/>
      <c r="PNT541" s="162"/>
      <c r="PNU541" s="37"/>
      <c r="PNV541" s="230"/>
      <c r="PNW541" s="37"/>
      <c r="PNX541" s="37"/>
      <c r="PNY541" s="228"/>
      <c r="PNZ541" s="11"/>
      <c r="POA541" s="28"/>
      <c r="POB541" s="231"/>
      <c r="POC541" s="12"/>
      <c r="POD541" s="27"/>
      <c r="POE541" s="37"/>
      <c r="POF541" s="37"/>
      <c r="POG541" s="14"/>
      <c r="POH541" s="14"/>
      <c r="POI541" s="228"/>
      <c r="POJ541" s="232"/>
      <c r="POK541" s="232"/>
      <c r="POL541" s="232"/>
      <c r="POM541" s="228"/>
      <c r="PON541" s="229"/>
      <c r="POO541" s="229"/>
      <c r="POP541" s="229"/>
      <c r="POQ541" s="229"/>
      <c r="POR541" s="229"/>
      <c r="POS541" s="229"/>
      <c r="POT541" s="229"/>
      <c r="POU541" s="37"/>
      <c r="POV541" s="228"/>
      <c r="POW541" s="12"/>
      <c r="POX541" s="12"/>
      <c r="POY541" s="162"/>
      <c r="POZ541" s="162"/>
      <c r="PPA541" s="37"/>
      <c r="PPB541" s="230"/>
      <c r="PPC541" s="37"/>
      <c r="PPD541" s="37"/>
      <c r="PPE541" s="228"/>
      <c r="PPF541" s="11"/>
      <c r="PPG541" s="28"/>
      <c r="PPH541" s="231"/>
      <c r="PPI541" s="12"/>
      <c r="PPJ541" s="27"/>
      <c r="PPK541" s="37"/>
      <c r="PPL541" s="37"/>
      <c r="PPM541" s="14"/>
      <c r="PPN541" s="14"/>
      <c r="PPO541" s="228"/>
      <c r="PPP541" s="232"/>
      <c r="PPQ541" s="232"/>
      <c r="PPR541" s="232"/>
      <c r="PPS541" s="228"/>
      <c r="PPT541" s="229"/>
      <c r="PPU541" s="229"/>
      <c r="PPV541" s="229"/>
      <c r="PPW541" s="229"/>
      <c r="PPX541" s="229"/>
      <c r="PPY541" s="229"/>
      <c r="PPZ541" s="229"/>
      <c r="PQA541" s="37"/>
      <c r="PQB541" s="228"/>
      <c r="PQC541" s="12"/>
      <c r="PQD541" s="12"/>
      <c r="PQE541" s="162"/>
      <c r="PQF541" s="162"/>
      <c r="PQG541" s="37"/>
      <c r="PQH541" s="230"/>
      <c r="PQI541" s="37"/>
      <c r="PQJ541" s="37"/>
      <c r="PQK541" s="228"/>
      <c r="PQL541" s="11"/>
      <c r="PQM541" s="28"/>
      <c r="PQN541" s="231"/>
      <c r="PQO541" s="12"/>
      <c r="PQP541" s="27"/>
      <c r="PQQ541" s="37"/>
      <c r="PQR541" s="37"/>
      <c r="PQS541" s="14"/>
      <c r="PQT541" s="14"/>
      <c r="PQU541" s="228"/>
      <c r="PQV541" s="232"/>
      <c r="PQW541" s="232"/>
      <c r="PQX541" s="232"/>
      <c r="PQY541" s="228"/>
      <c r="PQZ541" s="229"/>
      <c r="PRA541" s="229"/>
      <c r="PRB541" s="229"/>
      <c r="PRC541" s="229"/>
      <c r="PRD541" s="229"/>
      <c r="PRE541" s="229"/>
      <c r="PRF541" s="229"/>
      <c r="PRG541" s="37"/>
      <c r="PRH541" s="228"/>
      <c r="PRI541" s="12"/>
      <c r="PRJ541" s="12"/>
      <c r="PRK541" s="162"/>
      <c r="PRL541" s="162"/>
      <c r="PRM541" s="37"/>
      <c r="PRN541" s="230"/>
      <c r="PRO541" s="37"/>
      <c r="PRP541" s="37"/>
      <c r="PRQ541" s="228"/>
      <c r="PRR541" s="11"/>
      <c r="PRS541" s="28"/>
      <c r="PRT541" s="231"/>
      <c r="PRU541" s="12"/>
      <c r="PRV541" s="27"/>
      <c r="PRW541" s="37"/>
      <c r="PRX541" s="37"/>
      <c r="PRY541" s="14"/>
      <c r="PRZ541" s="14"/>
      <c r="PSA541" s="228"/>
      <c r="PSB541" s="232"/>
      <c r="PSC541" s="232"/>
      <c r="PSD541" s="232"/>
      <c r="PSE541" s="228"/>
      <c r="PSF541" s="229"/>
      <c r="PSG541" s="229"/>
      <c r="PSH541" s="229"/>
      <c r="PSI541" s="229"/>
      <c r="PSJ541" s="229"/>
      <c r="PSK541" s="229"/>
      <c r="PSL541" s="229"/>
      <c r="PSM541" s="37"/>
      <c r="PSN541" s="228"/>
      <c r="PSO541" s="12"/>
      <c r="PSP541" s="12"/>
      <c r="PSQ541" s="162"/>
      <c r="PSR541" s="162"/>
      <c r="PSS541" s="37"/>
      <c r="PST541" s="230"/>
      <c r="PSU541" s="37"/>
      <c r="PSV541" s="37"/>
      <c r="PSW541" s="228"/>
      <c r="PSX541" s="11"/>
      <c r="PSY541" s="28"/>
      <c r="PSZ541" s="231"/>
      <c r="PTA541" s="12"/>
      <c r="PTB541" s="27"/>
      <c r="PTC541" s="37"/>
      <c r="PTD541" s="37"/>
      <c r="PTE541" s="14"/>
      <c r="PTF541" s="14"/>
      <c r="PTG541" s="228"/>
      <c r="PTH541" s="232"/>
      <c r="PTI541" s="232"/>
      <c r="PTJ541" s="232"/>
      <c r="PTK541" s="228"/>
      <c r="PTL541" s="229"/>
      <c r="PTM541" s="229"/>
      <c r="PTN541" s="229"/>
      <c r="PTO541" s="229"/>
      <c r="PTP541" s="229"/>
      <c r="PTQ541" s="229"/>
      <c r="PTR541" s="229"/>
      <c r="PTS541" s="37"/>
      <c r="PTT541" s="228"/>
      <c r="PTU541" s="12"/>
      <c r="PTV541" s="12"/>
      <c r="PTW541" s="162"/>
      <c r="PTX541" s="162"/>
      <c r="PTY541" s="37"/>
      <c r="PTZ541" s="230"/>
      <c r="PUA541" s="37"/>
      <c r="PUB541" s="37"/>
      <c r="PUC541" s="228"/>
      <c r="PUD541" s="11"/>
      <c r="PUE541" s="28"/>
      <c r="PUF541" s="231"/>
      <c r="PUG541" s="12"/>
      <c r="PUH541" s="27"/>
      <c r="PUI541" s="37"/>
      <c r="PUJ541" s="37"/>
      <c r="PUK541" s="14"/>
      <c r="PUL541" s="14"/>
      <c r="PUM541" s="228"/>
      <c r="PUN541" s="232"/>
      <c r="PUO541" s="232"/>
      <c r="PUP541" s="232"/>
      <c r="PUQ541" s="228"/>
      <c r="PUR541" s="229"/>
      <c r="PUS541" s="229"/>
      <c r="PUT541" s="229"/>
      <c r="PUU541" s="229"/>
      <c r="PUV541" s="229"/>
      <c r="PUW541" s="229"/>
      <c r="PUX541" s="229"/>
      <c r="PUY541" s="37"/>
      <c r="PUZ541" s="228"/>
      <c r="PVA541" s="12"/>
      <c r="PVB541" s="12"/>
      <c r="PVC541" s="162"/>
      <c r="PVD541" s="162"/>
      <c r="PVE541" s="37"/>
      <c r="PVF541" s="230"/>
      <c r="PVG541" s="37"/>
      <c r="PVH541" s="37"/>
      <c r="PVI541" s="228"/>
      <c r="PVJ541" s="11"/>
      <c r="PVK541" s="28"/>
      <c r="PVL541" s="231"/>
      <c r="PVM541" s="12"/>
      <c r="PVN541" s="27"/>
      <c r="PVO541" s="37"/>
      <c r="PVP541" s="37"/>
      <c r="PVQ541" s="14"/>
      <c r="PVR541" s="14"/>
      <c r="PVS541" s="228"/>
      <c r="PVT541" s="232"/>
      <c r="PVU541" s="232"/>
      <c r="PVV541" s="232"/>
      <c r="PVW541" s="228"/>
      <c r="PVX541" s="229"/>
      <c r="PVY541" s="229"/>
      <c r="PVZ541" s="229"/>
      <c r="PWA541" s="229"/>
      <c r="PWB541" s="229"/>
      <c r="PWC541" s="229"/>
      <c r="PWD541" s="229"/>
      <c r="PWE541" s="37"/>
      <c r="PWF541" s="228"/>
      <c r="PWG541" s="12"/>
      <c r="PWH541" s="12"/>
      <c r="PWI541" s="162"/>
      <c r="PWJ541" s="162"/>
      <c r="PWK541" s="37"/>
      <c r="PWL541" s="230"/>
      <c r="PWM541" s="37"/>
      <c r="PWN541" s="37"/>
      <c r="PWO541" s="228"/>
      <c r="PWP541" s="11"/>
      <c r="PWQ541" s="28"/>
      <c r="PWR541" s="231"/>
      <c r="PWS541" s="12"/>
      <c r="PWT541" s="27"/>
      <c r="PWU541" s="37"/>
      <c r="PWV541" s="37"/>
      <c r="PWW541" s="14"/>
      <c r="PWX541" s="14"/>
      <c r="PWY541" s="228"/>
      <c r="PWZ541" s="232"/>
      <c r="PXA541" s="232"/>
      <c r="PXB541" s="232"/>
      <c r="PXC541" s="228"/>
      <c r="PXD541" s="229"/>
      <c r="PXE541" s="229"/>
      <c r="PXF541" s="229"/>
      <c r="PXG541" s="229"/>
      <c r="PXH541" s="229"/>
      <c r="PXI541" s="229"/>
      <c r="PXJ541" s="229"/>
      <c r="PXK541" s="37"/>
      <c r="PXL541" s="228"/>
      <c r="PXM541" s="12"/>
      <c r="PXN541" s="12"/>
      <c r="PXO541" s="162"/>
      <c r="PXP541" s="162"/>
      <c r="PXQ541" s="37"/>
      <c r="PXR541" s="230"/>
      <c r="PXS541" s="37"/>
      <c r="PXT541" s="37"/>
      <c r="PXU541" s="228"/>
      <c r="PXV541" s="11"/>
      <c r="PXW541" s="28"/>
      <c r="PXX541" s="231"/>
      <c r="PXY541" s="12"/>
      <c r="PXZ541" s="27"/>
      <c r="PYA541" s="37"/>
      <c r="PYB541" s="37"/>
      <c r="PYC541" s="14"/>
      <c r="PYD541" s="14"/>
      <c r="PYE541" s="228"/>
      <c r="PYF541" s="232"/>
      <c r="PYG541" s="232"/>
      <c r="PYH541" s="232"/>
      <c r="PYI541" s="228"/>
      <c r="PYJ541" s="229"/>
      <c r="PYK541" s="229"/>
      <c r="PYL541" s="229"/>
      <c r="PYM541" s="229"/>
      <c r="PYN541" s="229"/>
      <c r="PYO541" s="229"/>
      <c r="PYP541" s="229"/>
      <c r="PYQ541" s="37"/>
      <c r="PYR541" s="228"/>
      <c r="PYS541" s="12"/>
      <c r="PYT541" s="12"/>
      <c r="PYU541" s="162"/>
      <c r="PYV541" s="162"/>
      <c r="PYW541" s="37"/>
      <c r="PYX541" s="230"/>
      <c r="PYY541" s="37"/>
      <c r="PYZ541" s="37"/>
      <c r="PZA541" s="228"/>
      <c r="PZB541" s="11"/>
      <c r="PZC541" s="28"/>
      <c r="PZD541" s="231"/>
      <c r="PZE541" s="12"/>
      <c r="PZF541" s="27"/>
      <c r="PZG541" s="37"/>
      <c r="PZH541" s="37"/>
      <c r="PZI541" s="14"/>
      <c r="PZJ541" s="14"/>
      <c r="PZK541" s="228"/>
      <c r="PZL541" s="232"/>
      <c r="PZM541" s="232"/>
      <c r="PZN541" s="232"/>
      <c r="PZO541" s="228"/>
      <c r="PZP541" s="229"/>
      <c r="PZQ541" s="229"/>
      <c r="PZR541" s="229"/>
      <c r="PZS541" s="229"/>
      <c r="PZT541" s="229"/>
      <c r="PZU541" s="229"/>
      <c r="PZV541" s="229"/>
      <c r="PZW541" s="37"/>
      <c r="PZX541" s="228"/>
      <c r="PZY541" s="12"/>
      <c r="PZZ541" s="12"/>
      <c r="QAA541" s="162"/>
      <c r="QAB541" s="162"/>
      <c r="QAC541" s="37"/>
      <c r="QAD541" s="230"/>
      <c r="QAE541" s="37"/>
      <c r="QAF541" s="37"/>
      <c r="QAG541" s="228"/>
      <c r="QAH541" s="11"/>
      <c r="QAI541" s="28"/>
      <c r="QAJ541" s="231"/>
      <c r="QAK541" s="12"/>
      <c r="QAL541" s="27"/>
      <c r="QAM541" s="37"/>
      <c r="QAN541" s="37"/>
      <c r="QAO541" s="14"/>
      <c r="QAP541" s="14"/>
      <c r="QAQ541" s="228"/>
      <c r="QAR541" s="232"/>
      <c r="QAS541" s="232"/>
      <c r="QAT541" s="232"/>
      <c r="QAU541" s="228"/>
      <c r="QAV541" s="229"/>
      <c r="QAW541" s="229"/>
      <c r="QAX541" s="229"/>
      <c r="QAY541" s="229"/>
      <c r="QAZ541" s="229"/>
      <c r="QBA541" s="229"/>
      <c r="QBB541" s="229"/>
      <c r="QBC541" s="37"/>
      <c r="QBD541" s="228"/>
      <c r="QBE541" s="12"/>
      <c r="QBF541" s="12"/>
      <c r="QBG541" s="162"/>
      <c r="QBH541" s="162"/>
      <c r="QBI541" s="37"/>
      <c r="QBJ541" s="230"/>
      <c r="QBK541" s="37"/>
      <c r="QBL541" s="37"/>
      <c r="QBM541" s="228"/>
      <c r="QBN541" s="11"/>
      <c r="QBO541" s="28"/>
      <c r="QBP541" s="231"/>
      <c r="QBQ541" s="12"/>
      <c r="QBR541" s="27"/>
      <c r="QBS541" s="37"/>
      <c r="QBT541" s="37"/>
      <c r="QBU541" s="14"/>
      <c r="QBV541" s="14"/>
      <c r="QBW541" s="228"/>
      <c r="QBX541" s="232"/>
      <c r="QBY541" s="232"/>
      <c r="QBZ541" s="232"/>
      <c r="QCA541" s="228"/>
      <c r="QCB541" s="229"/>
      <c r="QCC541" s="229"/>
      <c r="QCD541" s="229"/>
      <c r="QCE541" s="229"/>
      <c r="QCF541" s="229"/>
      <c r="QCG541" s="229"/>
      <c r="QCH541" s="229"/>
      <c r="QCI541" s="37"/>
      <c r="QCJ541" s="228"/>
      <c r="QCK541" s="12"/>
      <c r="QCL541" s="12"/>
      <c r="QCM541" s="162"/>
      <c r="QCN541" s="162"/>
      <c r="QCO541" s="37"/>
      <c r="QCP541" s="230"/>
      <c r="QCQ541" s="37"/>
      <c r="QCR541" s="37"/>
      <c r="QCS541" s="228"/>
      <c r="QCT541" s="11"/>
      <c r="QCU541" s="28"/>
      <c r="QCV541" s="231"/>
      <c r="QCW541" s="12"/>
      <c r="QCX541" s="27"/>
      <c r="QCY541" s="37"/>
      <c r="QCZ541" s="37"/>
      <c r="QDA541" s="14"/>
      <c r="QDB541" s="14"/>
      <c r="QDC541" s="228"/>
      <c r="QDD541" s="232"/>
      <c r="QDE541" s="232"/>
      <c r="QDF541" s="232"/>
      <c r="QDG541" s="228"/>
      <c r="QDH541" s="229"/>
      <c r="QDI541" s="229"/>
      <c r="QDJ541" s="229"/>
      <c r="QDK541" s="229"/>
      <c r="QDL541" s="229"/>
      <c r="QDM541" s="229"/>
      <c r="QDN541" s="229"/>
      <c r="QDO541" s="37"/>
      <c r="QDP541" s="228"/>
      <c r="QDQ541" s="12"/>
      <c r="QDR541" s="12"/>
      <c r="QDS541" s="162"/>
      <c r="QDT541" s="162"/>
      <c r="QDU541" s="37"/>
      <c r="QDV541" s="230"/>
      <c r="QDW541" s="37"/>
      <c r="QDX541" s="37"/>
      <c r="QDY541" s="228"/>
      <c r="QDZ541" s="11"/>
      <c r="QEA541" s="28"/>
      <c r="QEB541" s="231"/>
      <c r="QEC541" s="12"/>
      <c r="QED541" s="27"/>
      <c r="QEE541" s="37"/>
      <c r="QEF541" s="37"/>
      <c r="QEG541" s="14"/>
      <c r="QEH541" s="14"/>
      <c r="QEI541" s="228"/>
      <c r="QEJ541" s="232"/>
      <c r="QEK541" s="232"/>
      <c r="QEL541" s="232"/>
      <c r="QEM541" s="228"/>
      <c r="QEN541" s="229"/>
      <c r="QEO541" s="229"/>
      <c r="QEP541" s="229"/>
      <c r="QEQ541" s="229"/>
      <c r="QER541" s="229"/>
      <c r="QES541" s="229"/>
      <c r="QET541" s="229"/>
      <c r="QEU541" s="37"/>
      <c r="QEV541" s="228"/>
      <c r="QEW541" s="12"/>
      <c r="QEX541" s="12"/>
      <c r="QEY541" s="162"/>
      <c r="QEZ541" s="162"/>
      <c r="QFA541" s="37"/>
      <c r="QFB541" s="230"/>
      <c r="QFC541" s="37"/>
      <c r="QFD541" s="37"/>
      <c r="QFE541" s="228"/>
      <c r="QFF541" s="11"/>
      <c r="QFG541" s="28"/>
      <c r="QFH541" s="231"/>
      <c r="QFI541" s="12"/>
      <c r="QFJ541" s="27"/>
      <c r="QFK541" s="37"/>
      <c r="QFL541" s="37"/>
      <c r="QFM541" s="14"/>
      <c r="QFN541" s="14"/>
      <c r="QFO541" s="228"/>
      <c r="QFP541" s="232"/>
      <c r="QFQ541" s="232"/>
      <c r="QFR541" s="232"/>
      <c r="QFS541" s="228"/>
      <c r="QFT541" s="229"/>
      <c r="QFU541" s="229"/>
      <c r="QFV541" s="229"/>
      <c r="QFW541" s="229"/>
      <c r="QFX541" s="229"/>
      <c r="QFY541" s="229"/>
      <c r="QFZ541" s="229"/>
      <c r="QGA541" s="37"/>
      <c r="QGB541" s="228"/>
      <c r="QGC541" s="12"/>
      <c r="QGD541" s="12"/>
      <c r="QGE541" s="162"/>
      <c r="QGF541" s="162"/>
      <c r="QGG541" s="37"/>
      <c r="QGH541" s="230"/>
      <c r="QGI541" s="37"/>
      <c r="QGJ541" s="37"/>
      <c r="QGK541" s="228"/>
      <c r="QGL541" s="11"/>
      <c r="QGM541" s="28"/>
      <c r="QGN541" s="231"/>
      <c r="QGO541" s="12"/>
      <c r="QGP541" s="27"/>
      <c r="QGQ541" s="37"/>
      <c r="QGR541" s="37"/>
      <c r="QGS541" s="14"/>
      <c r="QGT541" s="14"/>
      <c r="QGU541" s="228"/>
      <c r="QGV541" s="232"/>
      <c r="QGW541" s="232"/>
      <c r="QGX541" s="232"/>
      <c r="QGY541" s="228"/>
      <c r="QGZ541" s="229"/>
      <c r="QHA541" s="229"/>
      <c r="QHB541" s="229"/>
      <c r="QHC541" s="229"/>
      <c r="QHD541" s="229"/>
      <c r="QHE541" s="229"/>
      <c r="QHF541" s="229"/>
      <c r="QHG541" s="37"/>
      <c r="QHH541" s="228"/>
      <c r="QHI541" s="12"/>
      <c r="QHJ541" s="12"/>
      <c r="QHK541" s="162"/>
      <c r="QHL541" s="162"/>
      <c r="QHM541" s="37"/>
      <c r="QHN541" s="230"/>
      <c r="QHO541" s="37"/>
      <c r="QHP541" s="37"/>
      <c r="QHQ541" s="228"/>
      <c r="QHR541" s="11"/>
      <c r="QHS541" s="28"/>
      <c r="QHT541" s="231"/>
      <c r="QHU541" s="12"/>
      <c r="QHV541" s="27"/>
      <c r="QHW541" s="37"/>
      <c r="QHX541" s="37"/>
      <c r="QHY541" s="14"/>
      <c r="QHZ541" s="14"/>
      <c r="QIA541" s="228"/>
      <c r="QIB541" s="232"/>
      <c r="QIC541" s="232"/>
      <c r="QID541" s="232"/>
      <c r="QIE541" s="228"/>
      <c r="QIF541" s="229"/>
      <c r="QIG541" s="229"/>
      <c r="QIH541" s="229"/>
      <c r="QII541" s="229"/>
      <c r="QIJ541" s="229"/>
      <c r="QIK541" s="229"/>
      <c r="QIL541" s="229"/>
      <c r="QIM541" s="37"/>
      <c r="QIN541" s="228"/>
      <c r="QIO541" s="12"/>
      <c r="QIP541" s="12"/>
      <c r="QIQ541" s="162"/>
      <c r="QIR541" s="162"/>
      <c r="QIS541" s="37"/>
      <c r="QIT541" s="230"/>
      <c r="QIU541" s="37"/>
      <c r="QIV541" s="37"/>
      <c r="QIW541" s="228"/>
      <c r="QIX541" s="11"/>
      <c r="QIY541" s="28"/>
      <c r="QIZ541" s="231"/>
      <c r="QJA541" s="12"/>
      <c r="QJB541" s="27"/>
      <c r="QJC541" s="37"/>
      <c r="QJD541" s="37"/>
      <c r="QJE541" s="14"/>
      <c r="QJF541" s="14"/>
      <c r="QJG541" s="228"/>
      <c r="QJH541" s="232"/>
      <c r="QJI541" s="232"/>
      <c r="QJJ541" s="232"/>
      <c r="QJK541" s="228"/>
      <c r="QJL541" s="229"/>
      <c r="QJM541" s="229"/>
      <c r="QJN541" s="229"/>
      <c r="QJO541" s="229"/>
      <c r="QJP541" s="229"/>
      <c r="QJQ541" s="229"/>
      <c r="QJR541" s="229"/>
      <c r="QJS541" s="37"/>
      <c r="QJT541" s="228"/>
      <c r="QJU541" s="12"/>
      <c r="QJV541" s="12"/>
      <c r="QJW541" s="162"/>
      <c r="QJX541" s="162"/>
      <c r="QJY541" s="37"/>
      <c r="QJZ541" s="230"/>
      <c r="QKA541" s="37"/>
      <c r="QKB541" s="37"/>
      <c r="QKC541" s="228"/>
      <c r="QKD541" s="11"/>
      <c r="QKE541" s="28"/>
      <c r="QKF541" s="231"/>
      <c r="QKG541" s="12"/>
      <c r="QKH541" s="27"/>
      <c r="QKI541" s="37"/>
      <c r="QKJ541" s="37"/>
      <c r="QKK541" s="14"/>
      <c r="QKL541" s="14"/>
      <c r="QKM541" s="228"/>
      <c r="QKN541" s="232"/>
      <c r="QKO541" s="232"/>
      <c r="QKP541" s="232"/>
      <c r="QKQ541" s="228"/>
      <c r="QKR541" s="229"/>
      <c r="QKS541" s="229"/>
      <c r="QKT541" s="229"/>
      <c r="QKU541" s="229"/>
      <c r="QKV541" s="229"/>
      <c r="QKW541" s="229"/>
      <c r="QKX541" s="229"/>
      <c r="QKY541" s="37"/>
      <c r="QKZ541" s="228"/>
      <c r="QLA541" s="12"/>
      <c r="QLB541" s="12"/>
      <c r="QLC541" s="162"/>
      <c r="QLD541" s="162"/>
      <c r="QLE541" s="37"/>
      <c r="QLF541" s="230"/>
      <c r="QLG541" s="37"/>
      <c r="QLH541" s="37"/>
      <c r="QLI541" s="228"/>
      <c r="QLJ541" s="11"/>
      <c r="QLK541" s="28"/>
      <c r="QLL541" s="231"/>
      <c r="QLM541" s="12"/>
      <c r="QLN541" s="27"/>
      <c r="QLO541" s="37"/>
      <c r="QLP541" s="37"/>
      <c r="QLQ541" s="14"/>
      <c r="QLR541" s="14"/>
      <c r="QLS541" s="228"/>
      <c r="QLT541" s="232"/>
      <c r="QLU541" s="232"/>
      <c r="QLV541" s="232"/>
      <c r="QLW541" s="228"/>
      <c r="QLX541" s="229"/>
      <c r="QLY541" s="229"/>
      <c r="QLZ541" s="229"/>
      <c r="QMA541" s="229"/>
      <c r="QMB541" s="229"/>
      <c r="QMC541" s="229"/>
      <c r="QMD541" s="229"/>
      <c r="QME541" s="37"/>
      <c r="QMF541" s="228"/>
      <c r="QMG541" s="12"/>
      <c r="QMH541" s="12"/>
      <c r="QMI541" s="162"/>
      <c r="QMJ541" s="162"/>
      <c r="QMK541" s="37"/>
      <c r="QML541" s="230"/>
      <c r="QMM541" s="37"/>
      <c r="QMN541" s="37"/>
      <c r="QMO541" s="228"/>
      <c r="QMP541" s="11"/>
      <c r="QMQ541" s="28"/>
      <c r="QMR541" s="231"/>
      <c r="QMS541" s="12"/>
      <c r="QMT541" s="27"/>
      <c r="QMU541" s="37"/>
      <c r="QMV541" s="37"/>
      <c r="QMW541" s="14"/>
      <c r="QMX541" s="14"/>
      <c r="QMY541" s="228"/>
      <c r="QMZ541" s="232"/>
      <c r="QNA541" s="232"/>
      <c r="QNB541" s="232"/>
      <c r="QNC541" s="228"/>
      <c r="QND541" s="229"/>
      <c r="QNE541" s="229"/>
      <c r="QNF541" s="229"/>
      <c r="QNG541" s="229"/>
      <c r="QNH541" s="229"/>
      <c r="QNI541" s="229"/>
      <c r="QNJ541" s="229"/>
      <c r="QNK541" s="37"/>
      <c r="QNL541" s="228"/>
      <c r="QNM541" s="12"/>
      <c r="QNN541" s="12"/>
      <c r="QNO541" s="162"/>
      <c r="QNP541" s="162"/>
      <c r="QNQ541" s="37"/>
      <c r="QNR541" s="230"/>
      <c r="QNS541" s="37"/>
      <c r="QNT541" s="37"/>
      <c r="QNU541" s="228"/>
      <c r="QNV541" s="11"/>
      <c r="QNW541" s="28"/>
      <c r="QNX541" s="231"/>
      <c r="QNY541" s="12"/>
      <c r="QNZ541" s="27"/>
      <c r="QOA541" s="37"/>
      <c r="QOB541" s="37"/>
      <c r="QOC541" s="14"/>
      <c r="QOD541" s="14"/>
      <c r="QOE541" s="228"/>
      <c r="QOF541" s="232"/>
      <c r="QOG541" s="232"/>
      <c r="QOH541" s="232"/>
      <c r="QOI541" s="228"/>
      <c r="QOJ541" s="229"/>
      <c r="QOK541" s="229"/>
      <c r="QOL541" s="229"/>
      <c r="QOM541" s="229"/>
      <c r="QON541" s="229"/>
      <c r="QOO541" s="229"/>
      <c r="QOP541" s="229"/>
      <c r="QOQ541" s="37"/>
      <c r="QOR541" s="228"/>
      <c r="QOS541" s="12"/>
      <c r="QOT541" s="12"/>
      <c r="QOU541" s="162"/>
      <c r="QOV541" s="162"/>
      <c r="QOW541" s="37"/>
      <c r="QOX541" s="230"/>
      <c r="QOY541" s="37"/>
      <c r="QOZ541" s="37"/>
      <c r="QPA541" s="228"/>
      <c r="QPB541" s="11"/>
      <c r="QPC541" s="28"/>
      <c r="QPD541" s="231"/>
      <c r="QPE541" s="12"/>
      <c r="QPF541" s="27"/>
      <c r="QPG541" s="37"/>
      <c r="QPH541" s="37"/>
      <c r="QPI541" s="14"/>
      <c r="QPJ541" s="14"/>
      <c r="QPK541" s="228"/>
      <c r="QPL541" s="232"/>
      <c r="QPM541" s="232"/>
      <c r="QPN541" s="232"/>
      <c r="QPO541" s="228"/>
      <c r="QPP541" s="229"/>
      <c r="QPQ541" s="229"/>
      <c r="QPR541" s="229"/>
      <c r="QPS541" s="229"/>
      <c r="QPT541" s="229"/>
      <c r="QPU541" s="229"/>
      <c r="QPV541" s="229"/>
      <c r="QPW541" s="37"/>
      <c r="QPX541" s="228"/>
      <c r="QPY541" s="12"/>
      <c r="QPZ541" s="12"/>
      <c r="QQA541" s="162"/>
      <c r="QQB541" s="162"/>
      <c r="QQC541" s="37"/>
      <c r="QQD541" s="230"/>
      <c r="QQE541" s="37"/>
      <c r="QQF541" s="37"/>
      <c r="QQG541" s="228"/>
      <c r="QQH541" s="11"/>
      <c r="QQI541" s="28"/>
      <c r="QQJ541" s="231"/>
      <c r="QQK541" s="12"/>
      <c r="QQL541" s="27"/>
      <c r="QQM541" s="37"/>
      <c r="QQN541" s="37"/>
      <c r="QQO541" s="14"/>
      <c r="QQP541" s="14"/>
      <c r="QQQ541" s="228"/>
      <c r="QQR541" s="232"/>
      <c r="QQS541" s="232"/>
      <c r="QQT541" s="232"/>
      <c r="QQU541" s="228"/>
      <c r="QQV541" s="229"/>
      <c r="QQW541" s="229"/>
      <c r="QQX541" s="229"/>
      <c r="QQY541" s="229"/>
      <c r="QQZ541" s="229"/>
      <c r="QRA541" s="229"/>
      <c r="QRB541" s="229"/>
      <c r="QRC541" s="37"/>
      <c r="QRD541" s="228"/>
      <c r="QRE541" s="12"/>
      <c r="QRF541" s="12"/>
      <c r="QRG541" s="162"/>
      <c r="QRH541" s="162"/>
      <c r="QRI541" s="37"/>
      <c r="QRJ541" s="230"/>
      <c r="QRK541" s="37"/>
      <c r="QRL541" s="37"/>
      <c r="QRM541" s="228"/>
      <c r="QRN541" s="11"/>
      <c r="QRO541" s="28"/>
      <c r="QRP541" s="231"/>
      <c r="QRQ541" s="12"/>
      <c r="QRR541" s="27"/>
      <c r="QRS541" s="37"/>
      <c r="QRT541" s="37"/>
      <c r="QRU541" s="14"/>
      <c r="QRV541" s="14"/>
      <c r="QRW541" s="228"/>
      <c r="QRX541" s="232"/>
      <c r="QRY541" s="232"/>
      <c r="QRZ541" s="232"/>
      <c r="QSA541" s="228"/>
      <c r="QSB541" s="229"/>
      <c r="QSC541" s="229"/>
      <c r="QSD541" s="229"/>
      <c r="QSE541" s="229"/>
      <c r="QSF541" s="229"/>
      <c r="QSG541" s="229"/>
      <c r="QSH541" s="229"/>
      <c r="QSI541" s="37"/>
      <c r="QSJ541" s="228"/>
      <c r="QSK541" s="12"/>
      <c r="QSL541" s="12"/>
      <c r="QSM541" s="162"/>
      <c r="QSN541" s="162"/>
      <c r="QSO541" s="37"/>
      <c r="QSP541" s="230"/>
      <c r="QSQ541" s="37"/>
      <c r="QSR541" s="37"/>
      <c r="QSS541" s="228"/>
      <c r="QST541" s="11"/>
      <c r="QSU541" s="28"/>
      <c r="QSV541" s="231"/>
      <c r="QSW541" s="12"/>
      <c r="QSX541" s="27"/>
      <c r="QSY541" s="37"/>
      <c r="QSZ541" s="37"/>
      <c r="QTA541" s="14"/>
      <c r="QTB541" s="14"/>
      <c r="QTC541" s="228"/>
      <c r="QTD541" s="232"/>
      <c r="QTE541" s="232"/>
      <c r="QTF541" s="232"/>
      <c r="QTG541" s="228"/>
      <c r="QTH541" s="229"/>
      <c r="QTI541" s="229"/>
      <c r="QTJ541" s="229"/>
      <c r="QTK541" s="229"/>
      <c r="QTL541" s="229"/>
      <c r="QTM541" s="229"/>
      <c r="QTN541" s="229"/>
      <c r="QTO541" s="37"/>
      <c r="QTP541" s="228"/>
      <c r="QTQ541" s="12"/>
      <c r="QTR541" s="12"/>
      <c r="QTS541" s="162"/>
      <c r="QTT541" s="162"/>
      <c r="QTU541" s="37"/>
      <c r="QTV541" s="230"/>
      <c r="QTW541" s="37"/>
      <c r="QTX541" s="37"/>
      <c r="QTY541" s="228"/>
      <c r="QTZ541" s="11"/>
      <c r="QUA541" s="28"/>
      <c r="QUB541" s="231"/>
      <c r="QUC541" s="12"/>
      <c r="QUD541" s="27"/>
      <c r="QUE541" s="37"/>
      <c r="QUF541" s="37"/>
      <c r="QUG541" s="14"/>
      <c r="QUH541" s="14"/>
      <c r="QUI541" s="228"/>
      <c r="QUJ541" s="232"/>
      <c r="QUK541" s="232"/>
      <c r="QUL541" s="232"/>
      <c r="QUM541" s="228"/>
      <c r="QUN541" s="229"/>
      <c r="QUO541" s="229"/>
      <c r="QUP541" s="229"/>
      <c r="QUQ541" s="229"/>
      <c r="QUR541" s="229"/>
      <c r="QUS541" s="229"/>
      <c r="QUT541" s="229"/>
      <c r="QUU541" s="37"/>
      <c r="QUV541" s="228"/>
      <c r="QUW541" s="12"/>
      <c r="QUX541" s="12"/>
      <c r="QUY541" s="162"/>
      <c r="QUZ541" s="162"/>
      <c r="QVA541" s="37"/>
      <c r="QVB541" s="230"/>
      <c r="QVC541" s="37"/>
      <c r="QVD541" s="37"/>
      <c r="QVE541" s="228"/>
      <c r="QVF541" s="11"/>
      <c r="QVG541" s="28"/>
      <c r="QVH541" s="231"/>
      <c r="QVI541" s="12"/>
      <c r="QVJ541" s="27"/>
      <c r="QVK541" s="37"/>
      <c r="QVL541" s="37"/>
      <c r="QVM541" s="14"/>
      <c r="QVN541" s="14"/>
      <c r="QVO541" s="228"/>
      <c r="QVP541" s="232"/>
      <c r="QVQ541" s="232"/>
      <c r="QVR541" s="232"/>
      <c r="QVS541" s="228"/>
      <c r="QVT541" s="229"/>
      <c r="QVU541" s="229"/>
      <c r="QVV541" s="229"/>
      <c r="QVW541" s="229"/>
      <c r="QVX541" s="229"/>
      <c r="QVY541" s="229"/>
      <c r="QVZ541" s="229"/>
      <c r="QWA541" s="37"/>
      <c r="QWB541" s="228"/>
      <c r="QWC541" s="12"/>
      <c r="QWD541" s="12"/>
      <c r="QWE541" s="162"/>
      <c r="QWF541" s="162"/>
      <c r="QWG541" s="37"/>
      <c r="QWH541" s="230"/>
      <c r="QWI541" s="37"/>
      <c r="QWJ541" s="37"/>
      <c r="QWK541" s="228"/>
      <c r="QWL541" s="11"/>
      <c r="QWM541" s="28"/>
      <c r="QWN541" s="231"/>
      <c r="QWO541" s="12"/>
      <c r="QWP541" s="27"/>
      <c r="QWQ541" s="37"/>
      <c r="QWR541" s="37"/>
      <c r="QWS541" s="14"/>
      <c r="QWT541" s="14"/>
      <c r="QWU541" s="228"/>
      <c r="QWV541" s="232"/>
      <c r="QWW541" s="232"/>
      <c r="QWX541" s="232"/>
      <c r="QWY541" s="228"/>
      <c r="QWZ541" s="229"/>
      <c r="QXA541" s="229"/>
      <c r="QXB541" s="229"/>
      <c r="QXC541" s="229"/>
      <c r="QXD541" s="229"/>
      <c r="QXE541" s="229"/>
      <c r="QXF541" s="229"/>
      <c r="QXG541" s="37"/>
      <c r="QXH541" s="228"/>
      <c r="QXI541" s="12"/>
      <c r="QXJ541" s="12"/>
      <c r="QXK541" s="162"/>
      <c r="QXL541" s="162"/>
      <c r="QXM541" s="37"/>
      <c r="QXN541" s="230"/>
      <c r="QXO541" s="37"/>
      <c r="QXP541" s="37"/>
      <c r="QXQ541" s="228"/>
      <c r="QXR541" s="11"/>
      <c r="QXS541" s="28"/>
      <c r="QXT541" s="231"/>
      <c r="QXU541" s="12"/>
      <c r="QXV541" s="27"/>
      <c r="QXW541" s="37"/>
      <c r="QXX541" s="37"/>
      <c r="QXY541" s="14"/>
      <c r="QXZ541" s="14"/>
      <c r="QYA541" s="228"/>
      <c r="QYB541" s="232"/>
      <c r="QYC541" s="232"/>
      <c r="QYD541" s="232"/>
      <c r="QYE541" s="228"/>
      <c r="QYF541" s="229"/>
      <c r="QYG541" s="229"/>
      <c r="QYH541" s="229"/>
      <c r="QYI541" s="229"/>
      <c r="QYJ541" s="229"/>
      <c r="QYK541" s="229"/>
      <c r="QYL541" s="229"/>
      <c r="QYM541" s="37"/>
      <c r="QYN541" s="228"/>
      <c r="QYO541" s="12"/>
      <c r="QYP541" s="12"/>
      <c r="QYQ541" s="162"/>
      <c r="QYR541" s="162"/>
      <c r="QYS541" s="37"/>
      <c r="QYT541" s="230"/>
      <c r="QYU541" s="37"/>
      <c r="QYV541" s="37"/>
      <c r="QYW541" s="228"/>
      <c r="QYX541" s="11"/>
      <c r="QYY541" s="28"/>
      <c r="QYZ541" s="231"/>
      <c r="QZA541" s="12"/>
      <c r="QZB541" s="27"/>
      <c r="QZC541" s="37"/>
      <c r="QZD541" s="37"/>
      <c r="QZE541" s="14"/>
      <c r="QZF541" s="14"/>
      <c r="QZG541" s="228"/>
      <c r="QZH541" s="232"/>
      <c r="QZI541" s="232"/>
      <c r="QZJ541" s="232"/>
      <c r="QZK541" s="228"/>
      <c r="QZL541" s="229"/>
      <c r="QZM541" s="229"/>
      <c r="QZN541" s="229"/>
      <c r="QZO541" s="229"/>
      <c r="QZP541" s="229"/>
      <c r="QZQ541" s="229"/>
      <c r="QZR541" s="229"/>
      <c r="QZS541" s="37"/>
      <c r="QZT541" s="228"/>
      <c r="QZU541" s="12"/>
      <c r="QZV541" s="12"/>
      <c r="QZW541" s="162"/>
      <c r="QZX541" s="162"/>
      <c r="QZY541" s="37"/>
      <c r="QZZ541" s="230"/>
      <c r="RAA541" s="37"/>
      <c r="RAB541" s="37"/>
      <c r="RAC541" s="228"/>
      <c r="RAD541" s="11"/>
      <c r="RAE541" s="28"/>
      <c r="RAF541" s="231"/>
      <c r="RAG541" s="12"/>
      <c r="RAH541" s="27"/>
      <c r="RAI541" s="37"/>
      <c r="RAJ541" s="37"/>
      <c r="RAK541" s="14"/>
      <c r="RAL541" s="14"/>
      <c r="RAM541" s="228"/>
      <c r="RAN541" s="232"/>
      <c r="RAO541" s="232"/>
      <c r="RAP541" s="232"/>
      <c r="RAQ541" s="228"/>
      <c r="RAR541" s="229"/>
      <c r="RAS541" s="229"/>
      <c r="RAT541" s="229"/>
      <c r="RAU541" s="229"/>
      <c r="RAV541" s="229"/>
      <c r="RAW541" s="229"/>
      <c r="RAX541" s="229"/>
      <c r="RAY541" s="37"/>
      <c r="RAZ541" s="228"/>
      <c r="RBA541" s="12"/>
      <c r="RBB541" s="12"/>
      <c r="RBC541" s="162"/>
      <c r="RBD541" s="162"/>
      <c r="RBE541" s="37"/>
      <c r="RBF541" s="230"/>
      <c r="RBG541" s="37"/>
      <c r="RBH541" s="37"/>
      <c r="RBI541" s="228"/>
      <c r="RBJ541" s="11"/>
      <c r="RBK541" s="28"/>
      <c r="RBL541" s="231"/>
      <c r="RBM541" s="12"/>
      <c r="RBN541" s="27"/>
      <c r="RBO541" s="37"/>
      <c r="RBP541" s="37"/>
      <c r="RBQ541" s="14"/>
      <c r="RBR541" s="14"/>
      <c r="RBS541" s="228"/>
      <c r="RBT541" s="232"/>
      <c r="RBU541" s="232"/>
      <c r="RBV541" s="232"/>
      <c r="RBW541" s="228"/>
      <c r="RBX541" s="229"/>
      <c r="RBY541" s="229"/>
      <c r="RBZ541" s="229"/>
      <c r="RCA541" s="229"/>
      <c r="RCB541" s="229"/>
      <c r="RCC541" s="229"/>
      <c r="RCD541" s="229"/>
      <c r="RCE541" s="37"/>
      <c r="RCF541" s="228"/>
      <c r="RCG541" s="12"/>
      <c r="RCH541" s="12"/>
      <c r="RCI541" s="162"/>
      <c r="RCJ541" s="162"/>
      <c r="RCK541" s="37"/>
      <c r="RCL541" s="230"/>
      <c r="RCM541" s="37"/>
      <c r="RCN541" s="37"/>
      <c r="RCO541" s="228"/>
      <c r="RCP541" s="11"/>
      <c r="RCQ541" s="28"/>
      <c r="RCR541" s="231"/>
      <c r="RCS541" s="12"/>
      <c r="RCT541" s="27"/>
      <c r="RCU541" s="37"/>
      <c r="RCV541" s="37"/>
      <c r="RCW541" s="14"/>
      <c r="RCX541" s="14"/>
      <c r="RCY541" s="228"/>
      <c r="RCZ541" s="232"/>
      <c r="RDA541" s="232"/>
      <c r="RDB541" s="232"/>
      <c r="RDC541" s="228"/>
      <c r="RDD541" s="229"/>
      <c r="RDE541" s="229"/>
      <c r="RDF541" s="229"/>
      <c r="RDG541" s="229"/>
      <c r="RDH541" s="229"/>
      <c r="RDI541" s="229"/>
      <c r="RDJ541" s="229"/>
      <c r="RDK541" s="37"/>
      <c r="RDL541" s="228"/>
      <c r="RDM541" s="12"/>
      <c r="RDN541" s="12"/>
      <c r="RDO541" s="162"/>
      <c r="RDP541" s="162"/>
      <c r="RDQ541" s="37"/>
      <c r="RDR541" s="230"/>
      <c r="RDS541" s="37"/>
      <c r="RDT541" s="37"/>
      <c r="RDU541" s="228"/>
      <c r="RDV541" s="11"/>
      <c r="RDW541" s="28"/>
      <c r="RDX541" s="231"/>
      <c r="RDY541" s="12"/>
      <c r="RDZ541" s="27"/>
      <c r="REA541" s="37"/>
      <c r="REB541" s="37"/>
      <c r="REC541" s="14"/>
      <c r="RED541" s="14"/>
      <c r="REE541" s="228"/>
      <c r="REF541" s="232"/>
      <c r="REG541" s="232"/>
      <c r="REH541" s="232"/>
      <c r="REI541" s="228"/>
      <c r="REJ541" s="229"/>
      <c r="REK541" s="229"/>
      <c r="REL541" s="229"/>
      <c r="REM541" s="229"/>
      <c r="REN541" s="229"/>
      <c r="REO541" s="229"/>
      <c r="REP541" s="229"/>
      <c r="REQ541" s="37"/>
      <c r="RER541" s="228"/>
      <c r="RES541" s="12"/>
      <c r="RET541" s="12"/>
      <c r="REU541" s="162"/>
      <c r="REV541" s="162"/>
      <c r="REW541" s="37"/>
      <c r="REX541" s="230"/>
      <c r="REY541" s="37"/>
      <c r="REZ541" s="37"/>
      <c r="RFA541" s="228"/>
      <c r="RFB541" s="11"/>
      <c r="RFC541" s="28"/>
      <c r="RFD541" s="231"/>
      <c r="RFE541" s="12"/>
      <c r="RFF541" s="27"/>
      <c r="RFG541" s="37"/>
      <c r="RFH541" s="37"/>
      <c r="RFI541" s="14"/>
      <c r="RFJ541" s="14"/>
      <c r="RFK541" s="228"/>
      <c r="RFL541" s="232"/>
      <c r="RFM541" s="232"/>
      <c r="RFN541" s="232"/>
      <c r="RFO541" s="228"/>
      <c r="RFP541" s="229"/>
      <c r="RFQ541" s="229"/>
      <c r="RFR541" s="229"/>
      <c r="RFS541" s="229"/>
      <c r="RFT541" s="229"/>
      <c r="RFU541" s="229"/>
      <c r="RFV541" s="229"/>
      <c r="RFW541" s="37"/>
      <c r="RFX541" s="228"/>
      <c r="RFY541" s="12"/>
      <c r="RFZ541" s="12"/>
      <c r="RGA541" s="162"/>
      <c r="RGB541" s="162"/>
      <c r="RGC541" s="37"/>
      <c r="RGD541" s="230"/>
      <c r="RGE541" s="37"/>
      <c r="RGF541" s="37"/>
      <c r="RGG541" s="228"/>
      <c r="RGH541" s="11"/>
      <c r="RGI541" s="28"/>
      <c r="RGJ541" s="231"/>
      <c r="RGK541" s="12"/>
      <c r="RGL541" s="27"/>
      <c r="RGM541" s="37"/>
      <c r="RGN541" s="37"/>
      <c r="RGO541" s="14"/>
      <c r="RGP541" s="14"/>
      <c r="RGQ541" s="228"/>
      <c r="RGR541" s="232"/>
      <c r="RGS541" s="232"/>
      <c r="RGT541" s="232"/>
      <c r="RGU541" s="228"/>
      <c r="RGV541" s="229"/>
      <c r="RGW541" s="229"/>
      <c r="RGX541" s="229"/>
      <c r="RGY541" s="229"/>
      <c r="RGZ541" s="229"/>
      <c r="RHA541" s="229"/>
      <c r="RHB541" s="229"/>
      <c r="RHC541" s="37"/>
      <c r="RHD541" s="228"/>
      <c r="RHE541" s="12"/>
      <c r="RHF541" s="12"/>
      <c r="RHG541" s="162"/>
      <c r="RHH541" s="162"/>
      <c r="RHI541" s="37"/>
      <c r="RHJ541" s="230"/>
      <c r="RHK541" s="37"/>
      <c r="RHL541" s="37"/>
      <c r="RHM541" s="228"/>
      <c r="RHN541" s="11"/>
      <c r="RHO541" s="28"/>
      <c r="RHP541" s="231"/>
      <c r="RHQ541" s="12"/>
      <c r="RHR541" s="27"/>
      <c r="RHS541" s="37"/>
      <c r="RHT541" s="37"/>
      <c r="RHU541" s="14"/>
      <c r="RHV541" s="14"/>
      <c r="RHW541" s="228"/>
      <c r="RHX541" s="232"/>
      <c r="RHY541" s="232"/>
      <c r="RHZ541" s="232"/>
      <c r="RIA541" s="228"/>
      <c r="RIB541" s="229"/>
      <c r="RIC541" s="229"/>
      <c r="RID541" s="229"/>
      <c r="RIE541" s="229"/>
      <c r="RIF541" s="229"/>
      <c r="RIG541" s="229"/>
      <c r="RIH541" s="229"/>
      <c r="RII541" s="37"/>
      <c r="RIJ541" s="228"/>
      <c r="RIK541" s="12"/>
      <c r="RIL541" s="12"/>
      <c r="RIM541" s="162"/>
      <c r="RIN541" s="162"/>
      <c r="RIO541" s="37"/>
      <c r="RIP541" s="230"/>
      <c r="RIQ541" s="37"/>
      <c r="RIR541" s="37"/>
      <c r="RIS541" s="228"/>
      <c r="RIT541" s="11"/>
      <c r="RIU541" s="28"/>
      <c r="RIV541" s="231"/>
      <c r="RIW541" s="12"/>
      <c r="RIX541" s="27"/>
      <c r="RIY541" s="37"/>
      <c r="RIZ541" s="37"/>
      <c r="RJA541" s="14"/>
      <c r="RJB541" s="14"/>
      <c r="RJC541" s="228"/>
      <c r="RJD541" s="232"/>
      <c r="RJE541" s="232"/>
      <c r="RJF541" s="232"/>
      <c r="RJG541" s="228"/>
      <c r="RJH541" s="229"/>
      <c r="RJI541" s="229"/>
      <c r="RJJ541" s="229"/>
      <c r="RJK541" s="229"/>
      <c r="RJL541" s="229"/>
      <c r="RJM541" s="229"/>
      <c r="RJN541" s="229"/>
      <c r="RJO541" s="37"/>
      <c r="RJP541" s="228"/>
      <c r="RJQ541" s="12"/>
      <c r="RJR541" s="12"/>
      <c r="RJS541" s="162"/>
      <c r="RJT541" s="162"/>
      <c r="RJU541" s="37"/>
      <c r="RJV541" s="230"/>
      <c r="RJW541" s="37"/>
      <c r="RJX541" s="37"/>
      <c r="RJY541" s="228"/>
      <c r="RJZ541" s="11"/>
      <c r="RKA541" s="28"/>
      <c r="RKB541" s="231"/>
      <c r="RKC541" s="12"/>
      <c r="RKD541" s="27"/>
      <c r="RKE541" s="37"/>
      <c r="RKF541" s="37"/>
      <c r="RKG541" s="14"/>
      <c r="RKH541" s="14"/>
      <c r="RKI541" s="228"/>
      <c r="RKJ541" s="232"/>
      <c r="RKK541" s="232"/>
      <c r="RKL541" s="232"/>
      <c r="RKM541" s="228"/>
      <c r="RKN541" s="229"/>
      <c r="RKO541" s="229"/>
      <c r="RKP541" s="229"/>
      <c r="RKQ541" s="229"/>
      <c r="RKR541" s="229"/>
      <c r="RKS541" s="229"/>
      <c r="RKT541" s="229"/>
      <c r="RKU541" s="37"/>
      <c r="RKV541" s="228"/>
      <c r="RKW541" s="12"/>
      <c r="RKX541" s="12"/>
      <c r="RKY541" s="162"/>
      <c r="RKZ541" s="162"/>
      <c r="RLA541" s="37"/>
      <c r="RLB541" s="230"/>
      <c r="RLC541" s="37"/>
      <c r="RLD541" s="37"/>
      <c r="RLE541" s="228"/>
      <c r="RLF541" s="11"/>
      <c r="RLG541" s="28"/>
      <c r="RLH541" s="231"/>
      <c r="RLI541" s="12"/>
      <c r="RLJ541" s="27"/>
      <c r="RLK541" s="37"/>
      <c r="RLL541" s="37"/>
      <c r="RLM541" s="14"/>
      <c r="RLN541" s="14"/>
      <c r="RLO541" s="228"/>
      <c r="RLP541" s="232"/>
      <c r="RLQ541" s="232"/>
      <c r="RLR541" s="232"/>
      <c r="RLS541" s="228"/>
      <c r="RLT541" s="229"/>
      <c r="RLU541" s="229"/>
      <c r="RLV541" s="229"/>
      <c r="RLW541" s="229"/>
      <c r="RLX541" s="229"/>
      <c r="RLY541" s="229"/>
      <c r="RLZ541" s="229"/>
      <c r="RMA541" s="37"/>
      <c r="RMB541" s="228"/>
      <c r="RMC541" s="12"/>
      <c r="RMD541" s="12"/>
      <c r="RME541" s="162"/>
      <c r="RMF541" s="162"/>
      <c r="RMG541" s="37"/>
      <c r="RMH541" s="230"/>
      <c r="RMI541" s="37"/>
      <c r="RMJ541" s="37"/>
      <c r="RMK541" s="228"/>
      <c r="RML541" s="11"/>
      <c r="RMM541" s="28"/>
      <c r="RMN541" s="231"/>
      <c r="RMO541" s="12"/>
      <c r="RMP541" s="27"/>
      <c r="RMQ541" s="37"/>
      <c r="RMR541" s="37"/>
      <c r="RMS541" s="14"/>
      <c r="RMT541" s="14"/>
      <c r="RMU541" s="228"/>
      <c r="RMV541" s="232"/>
      <c r="RMW541" s="232"/>
      <c r="RMX541" s="232"/>
      <c r="RMY541" s="228"/>
      <c r="RMZ541" s="229"/>
      <c r="RNA541" s="229"/>
      <c r="RNB541" s="229"/>
      <c r="RNC541" s="229"/>
      <c r="RND541" s="229"/>
      <c r="RNE541" s="229"/>
      <c r="RNF541" s="229"/>
      <c r="RNG541" s="37"/>
      <c r="RNH541" s="228"/>
      <c r="RNI541" s="12"/>
      <c r="RNJ541" s="12"/>
      <c r="RNK541" s="162"/>
      <c r="RNL541" s="162"/>
      <c r="RNM541" s="37"/>
      <c r="RNN541" s="230"/>
      <c r="RNO541" s="37"/>
      <c r="RNP541" s="37"/>
      <c r="RNQ541" s="228"/>
      <c r="RNR541" s="11"/>
      <c r="RNS541" s="28"/>
      <c r="RNT541" s="231"/>
      <c r="RNU541" s="12"/>
      <c r="RNV541" s="27"/>
      <c r="RNW541" s="37"/>
      <c r="RNX541" s="37"/>
      <c r="RNY541" s="14"/>
      <c r="RNZ541" s="14"/>
      <c r="ROA541" s="228"/>
      <c r="ROB541" s="232"/>
      <c r="ROC541" s="232"/>
      <c r="ROD541" s="232"/>
      <c r="ROE541" s="228"/>
      <c r="ROF541" s="229"/>
      <c r="ROG541" s="229"/>
      <c r="ROH541" s="229"/>
      <c r="ROI541" s="229"/>
      <c r="ROJ541" s="229"/>
      <c r="ROK541" s="229"/>
      <c r="ROL541" s="229"/>
      <c r="ROM541" s="37"/>
      <c r="RON541" s="228"/>
      <c r="ROO541" s="12"/>
      <c r="ROP541" s="12"/>
      <c r="ROQ541" s="162"/>
      <c r="ROR541" s="162"/>
      <c r="ROS541" s="37"/>
      <c r="ROT541" s="230"/>
      <c r="ROU541" s="37"/>
      <c r="ROV541" s="37"/>
      <c r="ROW541" s="228"/>
      <c r="ROX541" s="11"/>
      <c r="ROY541" s="28"/>
      <c r="ROZ541" s="231"/>
      <c r="RPA541" s="12"/>
      <c r="RPB541" s="27"/>
      <c r="RPC541" s="37"/>
      <c r="RPD541" s="37"/>
      <c r="RPE541" s="14"/>
      <c r="RPF541" s="14"/>
      <c r="RPG541" s="228"/>
      <c r="RPH541" s="232"/>
      <c r="RPI541" s="232"/>
      <c r="RPJ541" s="232"/>
      <c r="RPK541" s="228"/>
      <c r="RPL541" s="229"/>
      <c r="RPM541" s="229"/>
      <c r="RPN541" s="229"/>
      <c r="RPO541" s="229"/>
      <c r="RPP541" s="229"/>
      <c r="RPQ541" s="229"/>
      <c r="RPR541" s="229"/>
      <c r="RPS541" s="37"/>
      <c r="RPT541" s="228"/>
      <c r="RPU541" s="12"/>
      <c r="RPV541" s="12"/>
      <c r="RPW541" s="162"/>
      <c r="RPX541" s="162"/>
      <c r="RPY541" s="37"/>
      <c r="RPZ541" s="230"/>
      <c r="RQA541" s="37"/>
      <c r="RQB541" s="37"/>
      <c r="RQC541" s="228"/>
      <c r="RQD541" s="11"/>
      <c r="RQE541" s="28"/>
      <c r="RQF541" s="231"/>
      <c r="RQG541" s="12"/>
      <c r="RQH541" s="27"/>
      <c r="RQI541" s="37"/>
      <c r="RQJ541" s="37"/>
      <c r="RQK541" s="14"/>
      <c r="RQL541" s="14"/>
      <c r="RQM541" s="228"/>
      <c r="RQN541" s="232"/>
      <c r="RQO541" s="232"/>
      <c r="RQP541" s="232"/>
      <c r="RQQ541" s="228"/>
      <c r="RQR541" s="229"/>
      <c r="RQS541" s="229"/>
      <c r="RQT541" s="229"/>
      <c r="RQU541" s="229"/>
      <c r="RQV541" s="229"/>
      <c r="RQW541" s="229"/>
      <c r="RQX541" s="229"/>
      <c r="RQY541" s="37"/>
      <c r="RQZ541" s="228"/>
      <c r="RRA541" s="12"/>
      <c r="RRB541" s="12"/>
      <c r="RRC541" s="162"/>
      <c r="RRD541" s="162"/>
      <c r="RRE541" s="37"/>
      <c r="RRF541" s="230"/>
      <c r="RRG541" s="37"/>
      <c r="RRH541" s="37"/>
      <c r="RRI541" s="228"/>
      <c r="RRJ541" s="11"/>
      <c r="RRK541" s="28"/>
      <c r="RRL541" s="231"/>
      <c r="RRM541" s="12"/>
      <c r="RRN541" s="27"/>
      <c r="RRO541" s="37"/>
      <c r="RRP541" s="37"/>
      <c r="RRQ541" s="14"/>
      <c r="RRR541" s="14"/>
      <c r="RRS541" s="228"/>
      <c r="RRT541" s="232"/>
      <c r="RRU541" s="232"/>
      <c r="RRV541" s="232"/>
      <c r="RRW541" s="228"/>
      <c r="RRX541" s="229"/>
      <c r="RRY541" s="229"/>
      <c r="RRZ541" s="229"/>
      <c r="RSA541" s="229"/>
      <c r="RSB541" s="229"/>
      <c r="RSC541" s="229"/>
      <c r="RSD541" s="229"/>
      <c r="RSE541" s="37"/>
      <c r="RSF541" s="228"/>
      <c r="RSG541" s="12"/>
      <c r="RSH541" s="12"/>
      <c r="RSI541" s="162"/>
      <c r="RSJ541" s="162"/>
      <c r="RSK541" s="37"/>
      <c r="RSL541" s="230"/>
      <c r="RSM541" s="37"/>
      <c r="RSN541" s="37"/>
      <c r="RSO541" s="228"/>
      <c r="RSP541" s="11"/>
      <c r="RSQ541" s="28"/>
      <c r="RSR541" s="231"/>
      <c r="RSS541" s="12"/>
      <c r="RST541" s="27"/>
      <c r="RSU541" s="37"/>
      <c r="RSV541" s="37"/>
      <c r="RSW541" s="14"/>
      <c r="RSX541" s="14"/>
      <c r="RSY541" s="228"/>
      <c r="RSZ541" s="232"/>
      <c r="RTA541" s="232"/>
      <c r="RTB541" s="232"/>
      <c r="RTC541" s="228"/>
      <c r="RTD541" s="229"/>
      <c r="RTE541" s="229"/>
      <c r="RTF541" s="229"/>
      <c r="RTG541" s="229"/>
      <c r="RTH541" s="229"/>
      <c r="RTI541" s="229"/>
      <c r="RTJ541" s="229"/>
      <c r="RTK541" s="37"/>
      <c r="RTL541" s="228"/>
      <c r="RTM541" s="12"/>
      <c r="RTN541" s="12"/>
      <c r="RTO541" s="162"/>
      <c r="RTP541" s="162"/>
      <c r="RTQ541" s="37"/>
      <c r="RTR541" s="230"/>
      <c r="RTS541" s="37"/>
      <c r="RTT541" s="37"/>
      <c r="RTU541" s="228"/>
      <c r="RTV541" s="11"/>
      <c r="RTW541" s="28"/>
      <c r="RTX541" s="231"/>
      <c r="RTY541" s="12"/>
      <c r="RTZ541" s="27"/>
      <c r="RUA541" s="37"/>
      <c r="RUB541" s="37"/>
      <c r="RUC541" s="14"/>
      <c r="RUD541" s="14"/>
      <c r="RUE541" s="228"/>
      <c r="RUF541" s="232"/>
      <c r="RUG541" s="232"/>
      <c r="RUH541" s="232"/>
      <c r="RUI541" s="228"/>
      <c r="RUJ541" s="229"/>
      <c r="RUK541" s="229"/>
      <c r="RUL541" s="229"/>
      <c r="RUM541" s="229"/>
      <c r="RUN541" s="229"/>
      <c r="RUO541" s="229"/>
      <c r="RUP541" s="229"/>
      <c r="RUQ541" s="37"/>
      <c r="RUR541" s="228"/>
      <c r="RUS541" s="12"/>
      <c r="RUT541" s="12"/>
      <c r="RUU541" s="162"/>
      <c r="RUV541" s="162"/>
      <c r="RUW541" s="37"/>
      <c r="RUX541" s="230"/>
      <c r="RUY541" s="37"/>
      <c r="RUZ541" s="37"/>
      <c r="RVA541" s="228"/>
      <c r="RVB541" s="11"/>
      <c r="RVC541" s="28"/>
      <c r="RVD541" s="231"/>
      <c r="RVE541" s="12"/>
      <c r="RVF541" s="27"/>
      <c r="RVG541" s="37"/>
      <c r="RVH541" s="37"/>
      <c r="RVI541" s="14"/>
      <c r="RVJ541" s="14"/>
      <c r="RVK541" s="228"/>
      <c r="RVL541" s="232"/>
      <c r="RVM541" s="232"/>
      <c r="RVN541" s="232"/>
      <c r="RVO541" s="228"/>
      <c r="RVP541" s="229"/>
      <c r="RVQ541" s="229"/>
      <c r="RVR541" s="229"/>
      <c r="RVS541" s="229"/>
      <c r="RVT541" s="229"/>
      <c r="RVU541" s="229"/>
      <c r="RVV541" s="229"/>
      <c r="RVW541" s="37"/>
      <c r="RVX541" s="228"/>
      <c r="RVY541" s="12"/>
      <c r="RVZ541" s="12"/>
      <c r="RWA541" s="162"/>
      <c r="RWB541" s="162"/>
      <c r="RWC541" s="37"/>
      <c r="RWD541" s="230"/>
      <c r="RWE541" s="37"/>
      <c r="RWF541" s="37"/>
      <c r="RWG541" s="228"/>
      <c r="RWH541" s="11"/>
      <c r="RWI541" s="28"/>
      <c r="RWJ541" s="231"/>
      <c r="RWK541" s="12"/>
      <c r="RWL541" s="27"/>
      <c r="RWM541" s="37"/>
      <c r="RWN541" s="37"/>
      <c r="RWO541" s="14"/>
      <c r="RWP541" s="14"/>
      <c r="RWQ541" s="228"/>
      <c r="RWR541" s="232"/>
      <c r="RWS541" s="232"/>
      <c r="RWT541" s="232"/>
      <c r="RWU541" s="228"/>
      <c r="RWV541" s="229"/>
      <c r="RWW541" s="229"/>
      <c r="RWX541" s="229"/>
      <c r="RWY541" s="229"/>
      <c r="RWZ541" s="229"/>
      <c r="RXA541" s="229"/>
      <c r="RXB541" s="229"/>
      <c r="RXC541" s="37"/>
      <c r="RXD541" s="228"/>
      <c r="RXE541" s="12"/>
      <c r="RXF541" s="12"/>
      <c r="RXG541" s="162"/>
      <c r="RXH541" s="162"/>
      <c r="RXI541" s="37"/>
      <c r="RXJ541" s="230"/>
      <c r="RXK541" s="37"/>
      <c r="RXL541" s="37"/>
      <c r="RXM541" s="228"/>
      <c r="RXN541" s="11"/>
      <c r="RXO541" s="28"/>
      <c r="RXP541" s="231"/>
      <c r="RXQ541" s="12"/>
      <c r="RXR541" s="27"/>
      <c r="RXS541" s="37"/>
      <c r="RXT541" s="37"/>
      <c r="RXU541" s="14"/>
      <c r="RXV541" s="14"/>
      <c r="RXW541" s="228"/>
      <c r="RXX541" s="232"/>
      <c r="RXY541" s="232"/>
      <c r="RXZ541" s="232"/>
      <c r="RYA541" s="228"/>
      <c r="RYB541" s="229"/>
      <c r="RYC541" s="229"/>
      <c r="RYD541" s="229"/>
      <c r="RYE541" s="229"/>
      <c r="RYF541" s="229"/>
      <c r="RYG541" s="229"/>
      <c r="RYH541" s="229"/>
      <c r="RYI541" s="37"/>
      <c r="RYJ541" s="228"/>
      <c r="RYK541" s="12"/>
      <c r="RYL541" s="12"/>
      <c r="RYM541" s="162"/>
      <c r="RYN541" s="162"/>
      <c r="RYO541" s="37"/>
      <c r="RYP541" s="230"/>
      <c r="RYQ541" s="37"/>
      <c r="RYR541" s="37"/>
      <c r="RYS541" s="228"/>
      <c r="RYT541" s="11"/>
      <c r="RYU541" s="28"/>
      <c r="RYV541" s="231"/>
      <c r="RYW541" s="12"/>
      <c r="RYX541" s="27"/>
      <c r="RYY541" s="37"/>
      <c r="RYZ541" s="37"/>
      <c r="RZA541" s="14"/>
      <c r="RZB541" s="14"/>
      <c r="RZC541" s="228"/>
      <c r="RZD541" s="232"/>
      <c r="RZE541" s="232"/>
      <c r="RZF541" s="232"/>
      <c r="RZG541" s="228"/>
      <c r="RZH541" s="229"/>
      <c r="RZI541" s="229"/>
      <c r="RZJ541" s="229"/>
      <c r="RZK541" s="229"/>
      <c r="RZL541" s="229"/>
      <c r="RZM541" s="229"/>
      <c r="RZN541" s="229"/>
      <c r="RZO541" s="37"/>
      <c r="RZP541" s="228"/>
      <c r="RZQ541" s="12"/>
      <c r="RZR541" s="12"/>
      <c r="RZS541" s="162"/>
      <c r="RZT541" s="162"/>
      <c r="RZU541" s="37"/>
      <c r="RZV541" s="230"/>
      <c r="RZW541" s="37"/>
      <c r="RZX541" s="37"/>
      <c r="RZY541" s="228"/>
      <c r="RZZ541" s="11"/>
      <c r="SAA541" s="28"/>
      <c r="SAB541" s="231"/>
      <c r="SAC541" s="12"/>
      <c r="SAD541" s="27"/>
      <c r="SAE541" s="37"/>
      <c r="SAF541" s="37"/>
      <c r="SAG541" s="14"/>
      <c r="SAH541" s="14"/>
      <c r="SAI541" s="228"/>
      <c r="SAJ541" s="232"/>
      <c r="SAK541" s="232"/>
      <c r="SAL541" s="232"/>
      <c r="SAM541" s="228"/>
      <c r="SAN541" s="229"/>
      <c r="SAO541" s="229"/>
      <c r="SAP541" s="229"/>
      <c r="SAQ541" s="229"/>
      <c r="SAR541" s="229"/>
      <c r="SAS541" s="229"/>
      <c r="SAT541" s="229"/>
      <c r="SAU541" s="37"/>
      <c r="SAV541" s="228"/>
      <c r="SAW541" s="12"/>
      <c r="SAX541" s="12"/>
      <c r="SAY541" s="162"/>
      <c r="SAZ541" s="162"/>
      <c r="SBA541" s="37"/>
      <c r="SBB541" s="230"/>
      <c r="SBC541" s="37"/>
      <c r="SBD541" s="37"/>
      <c r="SBE541" s="228"/>
      <c r="SBF541" s="11"/>
      <c r="SBG541" s="28"/>
      <c r="SBH541" s="231"/>
      <c r="SBI541" s="12"/>
      <c r="SBJ541" s="27"/>
      <c r="SBK541" s="37"/>
      <c r="SBL541" s="37"/>
      <c r="SBM541" s="14"/>
      <c r="SBN541" s="14"/>
      <c r="SBO541" s="228"/>
      <c r="SBP541" s="232"/>
      <c r="SBQ541" s="232"/>
      <c r="SBR541" s="232"/>
      <c r="SBS541" s="228"/>
      <c r="SBT541" s="229"/>
      <c r="SBU541" s="229"/>
      <c r="SBV541" s="229"/>
      <c r="SBW541" s="229"/>
      <c r="SBX541" s="229"/>
      <c r="SBY541" s="229"/>
      <c r="SBZ541" s="229"/>
      <c r="SCA541" s="37"/>
      <c r="SCB541" s="228"/>
      <c r="SCC541" s="12"/>
      <c r="SCD541" s="12"/>
      <c r="SCE541" s="162"/>
      <c r="SCF541" s="162"/>
      <c r="SCG541" s="37"/>
      <c r="SCH541" s="230"/>
      <c r="SCI541" s="37"/>
      <c r="SCJ541" s="37"/>
      <c r="SCK541" s="228"/>
      <c r="SCL541" s="11"/>
      <c r="SCM541" s="28"/>
      <c r="SCN541" s="231"/>
      <c r="SCO541" s="12"/>
      <c r="SCP541" s="27"/>
      <c r="SCQ541" s="37"/>
      <c r="SCR541" s="37"/>
      <c r="SCS541" s="14"/>
      <c r="SCT541" s="14"/>
      <c r="SCU541" s="228"/>
      <c r="SCV541" s="232"/>
      <c r="SCW541" s="232"/>
      <c r="SCX541" s="232"/>
      <c r="SCY541" s="228"/>
      <c r="SCZ541" s="229"/>
      <c r="SDA541" s="229"/>
      <c r="SDB541" s="229"/>
      <c r="SDC541" s="229"/>
      <c r="SDD541" s="229"/>
      <c r="SDE541" s="229"/>
      <c r="SDF541" s="229"/>
      <c r="SDG541" s="37"/>
      <c r="SDH541" s="228"/>
      <c r="SDI541" s="12"/>
      <c r="SDJ541" s="12"/>
      <c r="SDK541" s="162"/>
      <c r="SDL541" s="162"/>
      <c r="SDM541" s="37"/>
      <c r="SDN541" s="230"/>
      <c r="SDO541" s="37"/>
      <c r="SDP541" s="37"/>
      <c r="SDQ541" s="228"/>
      <c r="SDR541" s="11"/>
      <c r="SDS541" s="28"/>
      <c r="SDT541" s="231"/>
      <c r="SDU541" s="12"/>
      <c r="SDV541" s="27"/>
      <c r="SDW541" s="37"/>
      <c r="SDX541" s="37"/>
      <c r="SDY541" s="14"/>
      <c r="SDZ541" s="14"/>
      <c r="SEA541" s="228"/>
      <c r="SEB541" s="232"/>
      <c r="SEC541" s="232"/>
      <c r="SED541" s="232"/>
      <c r="SEE541" s="228"/>
      <c r="SEF541" s="229"/>
      <c r="SEG541" s="229"/>
      <c r="SEH541" s="229"/>
      <c r="SEI541" s="229"/>
      <c r="SEJ541" s="229"/>
      <c r="SEK541" s="229"/>
      <c r="SEL541" s="229"/>
      <c r="SEM541" s="37"/>
      <c r="SEN541" s="228"/>
      <c r="SEO541" s="12"/>
      <c r="SEP541" s="12"/>
      <c r="SEQ541" s="162"/>
      <c r="SER541" s="162"/>
      <c r="SES541" s="37"/>
      <c r="SET541" s="230"/>
      <c r="SEU541" s="37"/>
      <c r="SEV541" s="37"/>
      <c r="SEW541" s="228"/>
      <c r="SEX541" s="11"/>
      <c r="SEY541" s="28"/>
      <c r="SEZ541" s="231"/>
      <c r="SFA541" s="12"/>
      <c r="SFB541" s="27"/>
      <c r="SFC541" s="37"/>
      <c r="SFD541" s="37"/>
      <c r="SFE541" s="14"/>
      <c r="SFF541" s="14"/>
      <c r="SFG541" s="228"/>
      <c r="SFH541" s="232"/>
      <c r="SFI541" s="232"/>
      <c r="SFJ541" s="232"/>
      <c r="SFK541" s="228"/>
      <c r="SFL541" s="229"/>
      <c r="SFM541" s="229"/>
      <c r="SFN541" s="229"/>
      <c r="SFO541" s="229"/>
      <c r="SFP541" s="229"/>
      <c r="SFQ541" s="229"/>
      <c r="SFR541" s="229"/>
      <c r="SFS541" s="37"/>
      <c r="SFT541" s="228"/>
      <c r="SFU541" s="12"/>
      <c r="SFV541" s="12"/>
      <c r="SFW541" s="162"/>
      <c r="SFX541" s="162"/>
      <c r="SFY541" s="37"/>
      <c r="SFZ541" s="230"/>
      <c r="SGA541" s="37"/>
      <c r="SGB541" s="37"/>
      <c r="SGC541" s="228"/>
      <c r="SGD541" s="11"/>
      <c r="SGE541" s="28"/>
      <c r="SGF541" s="231"/>
      <c r="SGG541" s="12"/>
      <c r="SGH541" s="27"/>
      <c r="SGI541" s="37"/>
      <c r="SGJ541" s="37"/>
      <c r="SGK541" s="14"/>
      <c r="SGL541" s="14"/>
      <c r="SGM541" s="228"/>
      <c r="SGN541" s="232"/>
      <c r="SGO541" s="232"/>
      <c r="SGP541" s="232"/>
      <c r="SGQ541" s="228"/>
      <c r="SGR541" s="229"/>
      <c r="SGS541" s="229"/>
      <c r="SGT541" s="229"/>
      <c r="SGU541" s="229"/>
      <c r="SGV541" s="229"/>
      <c r="SGW541" s="229"/>
      <c r="SGX541" s="229"/>
      <c r="SGY541" s="37"/>
      <c r="SGZ541" s="228"/>
      <c r="SHA541" s="12"/>
      <c r="SHB541" s="12"/>
      <c r="SHC541" s="162"/>
      <c r="SHD541" s="162"/>
      <c r="SHE541" s="37"/>
      <c r="SHF541" s="230"/>
      <c r="SHG541" s="37"/>
      <c r="SHH541" s="37"/>
      <c r="SHI541" s="228"/>
      <c r="SHJ541" s="11"/>
      <c r="SHK541" s="28"/>
      <c r="SHL541" s="231"/>
      <c r="SHM541" s="12"/>
      <c r="SHN541" s="27"/>
      <c r="SHO541" s="37"/>
      <c r="SHP541" s="37"/>
      <c r="SHQ541" s="14"/>
      <c r="SHR541" s="14"/>
      <c r="SHS541" s="228"/>
      <c r="SHT541" s="232"/>
      <c r="SHU541" s="232"/>
      <c r="SHV541" s="232"/>
      <c r="SHW541" s="228"/>
      <c r="SHX541" s="229"/>
      <c r="SHY541" s="229"/>
      <c r="SHZ541" s="229"/>
      <c r="SIA541" s="229"/>
      <c r="SIB541" s="229"/>
      <c r="SIC541" s="229"/>
      <c r="SID541" s="229"/>
      <c r="SIE541" s="37"/>
      <c r="SIF541" s="228"/>
      <c r="SIG541" s="12"/>
      <c r="SIH541" s="12"/>
      <c r="SII541" s="162"/>
      <c r="SIJ541" s="162"/>
      <c r="SIK541" s="37"/>
      <c r="SIL541" s="230"/>
      <c r="SIM541" s="37"/>
      <c r="SIN541" s="37"/>
      <c r="SIO541" s="228"/>
      <c r="SIP541" s="11"/>
      <c r="SIQ541" s="28"/>
      <c r="SIR541" s="231"/>
      <c r="SIS541" s="12"/>
      <c r="SIT541" s="27"/>
      <c r="SIU541" s="37"/>
      <c r="SIV541" s="37"/>
      <c r="SIW541" s="14"/>
      <c r="SIX541" s="14"/>
      <c r="SIY541" s="228"/>
      <c r="SIZ541" s="232"/>
      <c r="SJA541" s="232"/>
      <c r="SJB541" s="232"/>
      <c r="SJC541" s="228"/>
      <c r="SJD541" s="229"/>
      <c r="SJE541" s="229"/>
      <c r="SJF541" s="229"/>
      <c r="SJG541" s="229"/>
      <c r="SJH541" s="229"/>
      <c r="SJI541" s="229"/>
      <c r="SJJ541" s="229"/>
      <c r="SJK541" s="37"/>
      <c r="SJL541" s="228"/>
      <c r="SJM541" s="12"/>
      <c r="SJN541" s="12"/>
      <c r="SJO541" s="162"/>
      <c r="SJP541" s="162"/>
      <c r="SJQ541" s="37"/>
      <c r="SJR541" s="230"/>
      <c r="SJS541" s="37"/>
      <c r="SJT541" s="37"/>
      <c r="SJU541" s="228"/>
      <c r="SJV541" s="11"/>
      <c r="SJW541" s="28"/>
      <c r="SJX541" s="231"/>
      <c r="SJY541" s="12"/>
      <c r="SJZ541" s="27"/>
      <c r="SKA541" s="37"/>
      <c r="SKB541" s="37"/>
      <c r="SKC541" s="14"/>
      <c r="SKD541" s="14"/>
      <c r="SKE541" s="228"/>
      <c r="SKF541" s="232"/>
      <c r="SKG541" s="232"/>
      <c r="SKH541" s="232"/>
      <c r="SKI541" s="228"/>
      <c r="SKJ541" s="229"/>
      <c r="SKK541" s="229"/>
      <c r="SKL541" s="229"/>
      <c r="SKM541" s="229"/>
      <c r="SKN541" s="229"/>
      <c r="SKO541" s="229"/>
      <c r="SKP541" s="229"/>
      <c r="SKQ541" s="37"/>
      <c r="SKR541" s="228"/>
      <c r="SKS541" s="12"/>
      <c r="SKT541" s="12"/>
      <c r="SKU541" s="162"/>
      <c r="SKV541" s="162"/>
      <c r="SKW541" s="37"/>
      <c r="SKX541" s="230"/>
      <c r="SKY541" s="37"/>
      <c r="SKZ541" s="37"/>
      <c r="SLA541" s="228"/>
      <c r="SLB541" s="11"/>
      <c r="SLC541" s="28"/>
      <c r="SLD541" s="231"/>
      <c r="SLE541" s="12"/>
      <c r="SLF541" s="27"/>
      <c r="SLG541" s="37"/>
      <c r="SLH541" s="37"/>
      <c r="SLI541" s="14"/>
      <c r="SLJ541" s="14"/>
      <c r="SLK541" s="228"/>
      <c r="SLL541" s="232"/>
      <c r="SLM541" s="232"/>
      <c r="SLN541" s="232"/>
      <c r="SLO541" s="228"/>
      <c r="SLP541" s="229"/>
      <c r="SLQ541" s="229"/>
      <c r="SLR541" s="229"/>
      <c r="SLS541" s="229"/>
      <c r="SLT541" s="229"/>
      <c r="SLU541" s="229"/>
      <c r="SLV541" s="229"/>
      <c r="SLW541" s="37"/>
      <c r="SLX541" s="228"/>
      <c r="SLY541" s="12"/>
      <c r="SLZ541" s="12"/>
      <c r="SMA541" s="162"/>
      <c r="SMB541" s="162"/>
      <c r="SMC541" s="37"/>
      <c r="SMD541" s="230"/>
      <c r="SME541" s="37"/>
      <c r="SMF541" s="37"/>
      <c r="SMG541" s="228"/>
      <c r="SMH541" s="11"/>
      <c r="SMI541" s="28"/>
      <c r="SMJ541" s="231"/>
      <c r="SMK541" s="12"/>
      <c r="SML541" s="27"/>
      <c r="SMM541" s="37"/>
      <c r="SMN541" s="37"/>
      <c r="SMO541" s="14"/>
      <c r="SMP541" s="14"/>
      <c r="SMQ541" s="228"/>
      <c r="SMR541" s="232"/>
      <c r="SMS541" s="232"/>
      <c r="SMT541" s="232"/>
      <c r="SMU541" s="228"/>
      <c r="SMV541" s="229"/>
      <c r="SMW541" s="229"/>
      <c r="SMX541" s="229"/>
      <c r="SMY541" s="229"/>
      <c r="SMZ541" s="229"/>
      <c r="SNA541" s="229"/>
      <c r="SNB541" s="229"/>
      <c r="SNC541" s="37"/>
      <c r="SND541" s="228"/>
      <c r="SNE541" s="12"/>
      <c r="SNF541" s="12"/>
      <c r="SNG541" s="162"/>
      <c r="SNH541" s="162"/>
      <c r="SNI541" s="37"/>
      <c r="SNJ541" s="230"/>
      <c r="SNK541" s="37"/>
      <c r="SNL541" s="37"/>
      <c r="SNM541" s="228"/>
      <c r="SNN541" s="11"/>
      <c r="SNO541" s="28"/>
      <c r="SNP541" s="231"/>
      <c r="SNQ541" s="12"/>
      <c r="SNR541" s="27"/>
      <c r="SNS541" s="37"/>
      <c r="SNT541" s="37"/>
      <c r="SNU541" s="14"/>
      <c r="SNV541" s="14"/>
      <c r="SNW541" s="228"/>
      <c r="SNX541" s="232"/>
      <c r="SNY541" s="232"/>
      <c r="SNZ541" s="232"/>
      <c r="SOA541" s="228"/>
      <c r="SOB541" s="229"/>
      <c r="SOC541" s="229"/>
      <c r="SOD541" s="229"/>
      <c r="SOE541" s="229"/>
      <c r="SOF541" s="229"/>
      <c r="SOG541" s="229"/>
      <c r="SOH541" s="229"/>
      <c r="SOI541" s="37"/>
      <c r="SOJ541" s="228"/>
      <c r="SOK541" s="12"/>
      <c r="SOL541" s="12"/>
      <c r="SOM541" s="162"/>
      <c r="SON541" s="162"/>
      <c r="SOO541" s="37"/>
      <c r="SOP541" s="230"/>
      <c r="SOQ541" s="37"/>
      <c r="SOR541" s="37"/>
      <c r="SOS541" s="228"/>
      <c r="SOT541" s="11"/>
      <c r="SOU541" s="28"/>
      <c r="SOV541" s="231"/>
      <c r="SOW541" s="12"/>
      <c r="SOX541" s="27"/>
      <c r="SOY541" s="37"/>
      <c r="SOZ541" s="37"/>
      <c r="SPA541" s="14"/>
      <c r="SPB541" s="14"/>
      <c r="SPC541" s="228"/>
      <c r="SPD541" s="232"/>
      <c r="SPE541" s="232"/>
      <c r="SPF541" s="232"/>
      <c r="SPG541" s="228"/>
      <c r="SPH541" s="229"/>
      <c r="SPI541" s="229"/>
      <c r="SPJ541" s="229"/>
      <c r="SPK541" s="229"/>
      <c r="SPL541" s="229"/>
      <c r="SPM541" s="229"/>
      <c r="SPN541" s="229"/>
      <c r="SPO541" s="37"/>
      <c r="SPP541" s="228"/>
      <c r="SPQ541" s="12"/>
      <c r="SPR541" s="12"/>
      <c r="SPS541" s="162"/>
      <c r="SPT541" s="162"/>
      <c r="SPU541" s="37"/>
      <c r="SPV541" s="230"/>
      <c r="SPW541" s="37"/>
      <c r="SPX541" s="37"/>
      <c r="SPY541" s="228"/>
      <c r="SPZ541" s="11"/>
      <c r="SQA541" s="28"/>
      <c r="SQB541" s="231"/>
      <c r="SQC541" s="12"/>
      <c r="SQD541" s="27"/>
      <c r="SQE541" s="37"/>
      <c r="SQF541" s="37"/>
      <c r="SQG541" s="14"/>
      <c r="SQH541" s="14"/>
      <c r="SQI541" s="228"/>
      <c r="SQJ541" s="232"/>
      <c r="SQK541" s="232"/>
      <c r="SQL541" s="232"/>
      <c r="SQM541" s="228"/>
      <c r="SQN541" s="229"/>
      <c r="SQO541" s="229"/>
      <c r="SQP541" s="229"/>
      <c r="SQQ541" s="229"/>
      <c r="SQR541" s="229"/>
      <c r="SQS541" s="229"/>
      <c r="SQT541" s="229"/>
      <c r="SQU541" s="37"/>
      <c r="SQV541" s="228"/>
      <c r="SQW541" s="12"/>
      <c r="SQX541" s="12"/>
      <c r="SQY541" s="162"/>
      <c r="SQZ541" s="162"/>
      <c r="SRA541" s="37"/>
      <c r="SRB541" s="230"/>
      <c r="SRC541" s="37"/>
      <c r="SRD541" s="37"/>
      <c r="SRE541" s="228"/>
      <c r="SRF541" s="11"/>
      <c r="SRG541" s="28"/>
      <c r="SRH541" s="231"/>
      <c r="SRI541" s="12"/>
      <c r="SRJ541" s="27"/>
      <c r="SRK541" s="37"/>
      <c r="SRL541" s="37"/>
      <c r="SRM541" s="14"/>
      <c r="SRN541" s="14"/>
      <c r="SRO541" s="228"/>
      <c r="SRP541" s="232"/>
      <c r="SRQ541" s="232"/>
      <c r="SRR541" s="232"/>
      <c r="SRS541" s="228"/>
      <c r="SRT541" s="229"/>
      <c r="SRU541" s="229"/>
      <c r="SRV541" s="229"/>
      <c r="SRW541" s="229"/>
      <c r="SRX541" s="229"/>
      <c r="SRY541" s="229"/>
      <c r="SRZ541" s="229"/>
      <c r="SSA541" s="37"/>
      <c r="SSB541" s="228"/>
      <c r="SSC541" s="12"/>
      <c r="SSD541" s="12"/>
      <c r="SSE541" s="162"/>
      <c r="SSF541" s="162"/>
      <c r="SSG541" s="37"/>
      <c r="SSH541" s="230"/>
      <c r="SSI541" s="37"/>
      <c r="SSJ541" s="37"/>
      <c r="SSK541" s="228"/>
      <c r="SSL541" s="11"/>
      <c r="SSM541" s="28"/>
      <c r="SSN541" s="231"/>
      <c r="SSO541" s="12"/>
      <c r="SSP541" s="27"/>
      <c r="SSQ541" s="37"/>
      <c r="SSR541" s="37"/>
      <c r="SSS541" s="14"/>
      <c r="SST541" s="14"/>
      <c r="SSU541" s="228"/>
      <c r="SSV541" s="232"/>
      <c r="SSW541" s="232"/>
      <c r="SSX541" s="232"/>
      <c r="SSY541" s="228"/>
      <c r="SSZ541" s="229"/>
      <c r="STA541" s="229"/>
      <c r="STB541" s="229"/>
      <c r="STC541" s="229"/>
      <c r="STD541" s="229"/>
      <c r="STE541" s="229"/>
      <c r="STF541" s="229"/>
      <c r="STG541" s="37"/>
      <c r="STH541" s="228"/>
      <c r="STI541" s="12"/>
      <c r="STJ541" s="12"/>
      <c r="STK541" s="162"/>
      <c r="STL541" s="162"/>
      <c r="STM541" s="37"/>
      <c r="STN541" s="230"/>
      <c r="STO541" s="37"/>
      <c r="STP541" s="37"/>
      <c r="STQ541" s="228"/>
      <c r="STR541" s="11"/>
      <c r="STS541" s="28"/>
      <c r="STT541" s="231"/>
      <c r="STU541" s="12"/>
      <c r="STV541" s="27"/>
      <c r="STW541" s="37"/>
      <c r="STX541" s="37"/>
      <c r="STY541" s="14"/>
      <c r="STZ541" s="14"/>
      <c r="SUA541" s="228"/>
      <c r="SUB541" s="232"/>
      <c r="SUC541" s="232"/>
      <c r="SUD541" s="232"/>
      <c r="SUE541" s="228"/>
      <c r="SUF541" s="229"/>
      <c r="SUG541" s="229"/>
      <c r="SUH541" s="229"/>
      <c r="SUI541" s="229"/>
      <c r="SUJ541" s="229"/>
      <c r="SUK541" s="229"/>
      <c r="SUL541" s="229"/>
      <c r="SUM541" s="37"/>
      <c r="SUN541" s="228"/>
      <c r="SUO541" s="12"/>
      <c r="SUP541" s="12"/>
      <c r="SUQ541" s="162"/>
      <c r="SUR541" s="162"/>
      <c r="SUS541" s="37"/>
      <c r="SUT541" s="230"/>
      <c r="SUU541" s="37"/>
      <c r="SUV541" s="37"/>
      <c r="SUW541" s="228"/>
      <c r="SUX541" s="11"/>
      <c r="SUY541" s="28"/>
      <c r="SUZ541" s="231"/>
      <c r="SVA541" s="12"/>
      <c r="SVB541" s="27"/>
      <c r="SVC541" s="37"/>
      <c r="SVD541" s="37"/>
      <c r="SVE541" s="14"/>
      <c r="SVF541" s="14"/>
      <c r="SVG541" s="228"/>
      <c r="SVH541" s="232"/>
      <c r="SVI541" s="232"/>
      <c r="SVJ541" s="232"/>
      <c r="SVK541" s="228"/>
      <c r="SVL541" s="229"/>
      <c r="SVM541" s="229"/>
      <c r="SVN541" s="229"/>
      <c r="SVO541" s="229"/>
      <c r="SVP541" s="229"/>
      <c r="SVQ541" s="229"/>
      <c r="SVR541" s="229"/>
      <c r="SVS541" s="37"/>
      <c r="SVT541" s="228"/>
      <c r="SVU541" s="12"/>
      <c r="SVV541" s="12"/>
      <c r="SVW541" s="162"/>
      <c r="SVX541" s="162"/>
      <c r="SVY541" s="37"/>
      <c r="SVZ541" s="230"/>
      <c r="SWA541" s="37"/>
      <c r="SWB541" s="37"/>
      <c r="SWC541" s="228"/>
      <c r="SWD541" s="11"/>
      <c r="SWE541" s="28"/>
      <c r="SWF541" s="231"/>
      <c r="SWG541" s="12"/>
      <c r="SWH541" s="27"/>
      <c r="SWI541" s="37"/>
      <c r="SWJ541" s="37"/>
      <c r="SWK541" s="14"/>
      <c r="SWL541" s="14"/>
      <c r="SWM541" s="228"/>
      <c r="SWN541" s="232"/>
      <c r="SWO541" s="232"/>
      <c r="SWP541" s="232"/>
      <c r="SWQ541" s="228"/>
      <c r="SWR541" s="229"/>
      <c r="SWS541" s="229"/>
      <c r="SWT541" s="229"/>
      <c r="SWU541" s="229"/>
      <c r="SWV541" s="229"/>
      <c r="SWW541" s="229"/>
      <c r="SWX541" s="229"/>
      <c r="SWY541" s="37"/>
      <c r="SWZ541" s="228"/>
      <c r="SXA541" s="12"/>
      <c r="SXB541" s="12"/>
      <c r="SXC541" s="162"/>
      <c r="SXD541" s="162"/>
      <c r="SXE541" s="37"/>
      <c r="SXF541" s="230"/>
      <c r="SXG541" s="37"/>
      <c r="SXH541" s="37"/>
      <c r="SXI541" s="228"/>
      <c r="SXJ541" s="11"/>
      <c r="SXK541" s="28"/>
      <c r="SXL541" s="231"/>
      <c r="SXM541" s="12"/>
      <c r="SXN541" s="27"/>
      <c r="SXO541" s="37"/>
      <c r="SXP541" s="37"/>
      <c r="SXQ541" s="14"/>
      <c r="SXR541" s="14"/>
      <c r="SXS541" s="228"/>
      <c r="SXT541" s="232"/>
      <c r="SXU541" s="232"/>
      <c r="SXV541" s="232"/>
      <c r="SXW541" s="228"/>
      <c r="SXX541" s="229"/>
      <c r="SXY541" s="229"/>
      <c r="SXZ541" s="229"/>
      <c r="SYA541" s="229"/>
      <c r="SYB541" s="229"/>
      <c r="SYC541" s="229"/>
      <c r="SYD541" s="229"/>
      <c r="SYE541" s="37"/>
      <c r="SYF541" s="228"/>
      <c r="SYG541" s="12"/>
      <c r="SYH541" s="12"/>
      <c r="SYI541" s="162"/>
      <c r="SYJ541" s="162"/>
      <c r="SYK541" s="37"/>
      <c r="SYL541" s="230"/>
      <c r="SYM541" s="37"/>
      <c r="SYN541" s="37"/>
      <c r="SYO541" s="228"/>
      <c r="SYP541" s="11"/>
      <c r="SYQ541" s="28"/>
      <c r="SYR541" s="231"/>
      <c r="SYS541" s="12"/>
      <c r="SYT541" s="27"/>
      <c r="SYU541" s="37"/>
      <c r="SYV541" s="37"/>
      <c r="SYW541" s="14"/>
      <c r="SYX541" s="14"/>
      <c r="SYY541" s="228"/>
      <c r="SYZ541" s="232"/>
      <c r="SZA541" s="232"/>
      <c r="SZB541" s="232"/>
      <c r="SZC541" s="228"/>
      <c r="SZD541" s="229"/>
      <c r="SZE541" s="229"/>
      <c r="SZF541" s="229"/>
      <c r="SZG541" s="229"/>
      <c r="SZH541" s="229"/>
      <c r="SZI541" s="229"/>
      <c r="SZJ541" s="229"/>
      <c r="SZK541" s="37"/>
      <c r="SZL541" s="228"/>
      <c r="SZM541" s="12"/>
      <c r="SZN541" s="12"/>
      <c r="SZO541" s="162"/>
      <c r="SZP541" s="162"/>
      <c r="SZQ541" s="37"/>
      <c r="SZR541" s="230"/>
      <c r="SZS541" s="37"/>
      <c r="SZT541" s="37"/>
      <c r="SZU541" s="228"/>
      <c r="SZV541" s="11"/>
      <c r="SZW541" s="28"/>
      <c r="SZX541" s="231"/>
      <c r="SZY541" s="12"/>
      <c r="SZZ541" s="27"/>
      <c r="TAA541" s="37"/>
      <c r="TAB541" s="37"/>
      <c r="TAC541" s="14"/>
      <c r="TAD541" s="14"/>
      <c r="TAE541" s="228"/>
      <c r="TAF541" s="232"/>
      <c r="TAG541" s="232"/>
      <c r="TAH541" s="232"/>
      <c r="TAI541" s="228"/>
      <c r="TAJ541" s="229"/>
      <c r="TAK541" s="229"/>
      <c r="TAL541" s="229"/>
      <c r="TAM541" s="229"/>
      <c r="TAN541" s="229"/>
      <c r="TAO541" s="229"/>
      <c r="TAP541" s="229"/>
      <c r="TAQ541" s="37"/>
      <c r="TAR541" s="228"/>
      <c r="TAS541" s="12"/>
      <c r="TAT541" s="12"/>
      <c r="TAU541" s="162"/>
      <c r="TAV541" s="162"/>
      <c r="TAW541" s="37"/>
      <c r="TAX541" s="230"/>
      <c r="TAY541" s="37"/>
      <c r="TAZ541" s="37"/>
      <c r="TBA541" s="228"/>
      <c r="TBB541" s="11"/>
      <c r="TBC541" s="28"/>
      <c r="TBD541" s="231"/>
      <c r="TBE541" s="12"/>
      <c r="TBF541" s="27"/>
      <c r="TBG541" s="37"/>
      <c r="TBH541" s="37"/>
      <c r="TBI541" s="14"/>
      <c r="TBJ541" s="14"/>
      <c r="TBK541" s="228"/>
      <c r="TBL541" s="232"/>
      <c r="TBM541" s="232"/>
      <c r="TBN541" s="232"/>
      <c r="TBO541" s="228"/>
      <c r="TBP541" s="229"/>
      <c r="TBQ541" s="229"/>
      <c r="TBR541" s="229"/>
      <c r="TBS541" s="229"/>
      <c r="TBT541" s="229"/>
      <c r="TBU541" s="229"/>
      <c r="TBV541" s="229"/>
      <c r="TBW541" s="37"/>
      <c r="TBX541" s="228"/>
      <c r="TBY541" s="12"/>
      <c r="TBZ541" s="12"/>
      <c r="TCA541" s="162"/>
      <c r="TCB541" s="162"/>
      <c r="TCC541" s="37"/>
      <c r="TCD541" s="230"/>
      <c r="TCE541" s="37"/>
      <c r="TCF541" s="37"/>
      <c r="TCG541" s="228"/>
      <c r="TCH541" s="11"/>
      <c r="TCI541" s="28"/>
      <c r="TCJ541" s="231"/>
      <c r="TCK541" s="12"/>
      <c r="TCL541" s="27"/>
      <c r="TCM541" s="37"/>
      <c r="TCN541" s="37"/>
      <c r="TCO541" s="14"/>
      <c r="TCP541" s="14"/>
      <c r="TCQ541" s="228"/>
      <c r="TCR541" s="232"/>
      <c r="TCS541" s="232"/>
      <c r="TCT541" s="232"/>
      <c r="TCU541" s="228"/>
      <c r="TCV541" s="229"/>
      <c r="TCW541" s="229"/>
      <c r="TCX541" s="229"/>
      <c r="TCY541" s="229"/>
      <c r="TCZ541" s="229"/>
      <c r="TDA541" s="229"/>
      <c r="TDB541" s="229"/>
      <c r="TDC541" s="37"/>
      <c r="TDD541" s="228"/>
      <c r="TDE541" s="12"/>
      <c r="TDF541" s="12"/>
      <c r="TDG541" s="162"/>
      <c r="TDH541" s="162"/>
      <c r="TDI541" s="37"/>
      <c r="TDJ541" s="230"/>
      <c r="TDK541" s="37"/>
      <c r="TDL541" s="37"/>
      <c r="TDM541" s="228"/>
      <c r="TDN541" s="11"/>
      <c r="TDO541" s="28"/>
      <c r="TDP541" s="231"/>
      <c r="TDQ541" s="12"/>
      <c r="TDR541" s="27"/>
      <c r="TDS541" s="37"/>
      <c r="TDT541" s="37"/>
      <c r="TDU541" s="14"/>
      <c r="TDV541" s="14"/>
      <c r="TDW541" s="228"/>
      <c r="TDX541" s="232"/>
      <c r="TDY541" s="232"/>
      <c r="TDZ541" s="232"/>
      <c r="TEA541" s="228"/>
      <c r="TEB541" s="229"/>
      <c r="TEC541" s="229"/>
      <c r="TED541" s="229"/>
      <c r="TEE541" s="229"/>
      <c r="TEF541" s="229"/>
      <c r="TEG541" s="229"/>
      <c r="TEH541" s="229"/>
      <c r="TEI541" s="37"/>
      <c r="TEJ541" s="228"/>
      <c r="TEK541" s="12"/>
      <c r="TEL541" s="12"/>
      <c r="TEM541" s="162"/>
      <c r="TEN541" s="162"/>
      <c r="TEO541" s="37"/>
      <c r="TEP541" s="230"/>
      <c r="TEQ541" s="37"/>
      <c r="TER541" s="37"/>
      <c r="TES541" s="228"/>
      <c r="TET541" s="11"/>
      <c r="TEU541" s="28"/>
      <c r="TEV541" s="231"/>
      <c r="TEW541" s="12"/>
      <c r="TEX541" s="27"/>
      <c r="TEY541" s="37"/>
      <c r="TEZ541" s="37"/>
      <c r="TFA541" s="14"/>
      <c r="TFB541" s="14"/>
      <c r="TFC541" s="228"/>
      <c r="TFD541" s="232"/>
      <c r="TFE541" s="232"/>
      <c r="TFF541" s="232"/>
      <c r="TFG541" s="228"/>
      <c r="TFH541" s="229"/>
      <c r="TFI541" s="229"/>
      <c r="TFJ541" s="229"/>
      <c r="TFK541" s="229"/>
      <c r="TFL541" s="229"/>
      <c r="TFM541" s="229"/>
      <c r="TFN541" s="229"/>
      <c r="TFO541" s="37"/>
      <c r="TFP541" s="228"/>
      <c r="TFQ541" s="12"/>
      <c r="TFR541" s="12"/>
      <c r="TFS541" s="162"/>
      <c r="TFT541" s="162"/>
      <c r="TFU541" s="37"/>
      <c r="TFV541" s="230"/>
      <c r="TFW541" s="37"/>
      <c r="TFX541" s="37"/>
      <c r="TFY541" s="228"/>
      <c r="TFZ541" s="11"/>
      <c r="TGA541" s="28"/>
      <c r="TGB541" s="231"/>
      <c r="TGC541" s="12"/>
      <c r="TGD541" s="27"/>
      <c r="TGE541" s="37"/>
      <c r="TGF541" s="37"/>
      <c r="TGG541" s="14"/>
      <c r="TGH541" s="14"/>
      <c r="TGI541" s="228"/>
      <c r="TGJ541" s="232"/>
      <c r="TGK541" s="232"/>
      <c r="TGL541" s="232"/>
      <c r="TGM541" s="228"/>
      <c r="TGN541" s="229"/>
      <c r="TGO541" s="229"/>
      <c r="TGP541" s="229"/>
      <c r="TGQ541" s="229"/>
      <c r="TGR541" s="229"/>
      <c r="TGS541" s="229"/>
      <c r="TGT541" s="229"/>
      <c r="TGU541" s="37"/>
      <c r="TGV541" s="228"/>
      <c r="TGW541" s="12"/>
      <c r="TGX541" s="12"/>
      <c r="TGY541" s="162"/>
      <c r="TGZ541" s="162"/>
      <c r="THA541" s="37"/>
      <c r="THB541" s="230"/>
      <c r="THC541" s="37"/>
      <c r="THD541" s="37"/>
      <c r="THE541" s="228"/>
      <c r="THF541" s="11"/>
      <c r="THG541" s="28"/>
      <c r="THH541" s="231"/>
      <c r="THI541" s="12"/>
      <c r="THJ541" s="27"/>
      <c r="THK541" s="37"/>
      <c r="THL541" s="37"/>
      <c r="THM541" s="14"/>
      <c r="THN541" s="14"/>
      <c r="THO541" s="228"/>
      <c r="THP541" s="232"/>
      <c r="THQ541" s="232"/>
      <c r="THR541" s="232"/>
      <c r="THS541" s="228"/>
      <c r="THT541" s="229"/>
      <c r="THU541" s="229"/>
      <c r="THV541" s="229"/>
      <c r="THW541" s="229"/>
      <c r="THX541" s="229"/>
      <c r="THY541" s="229"/>
      <c r="THZ541" s="229"/>
      <c r="TIA541" s="37"/>
      <c r="TIB541" s="228"/>
      <c r="TIC541" s="12"/>
      <c r="TID541" s="12"/>
      <c r="TIE541" s="162"/>
      <c r="TIF541" s="162"/>
      <c r="TIG541" s="37"/>
      <c r="TIH541" s="230"/>
      <c r="TII541" s="37"/>
      <c r="TIJ541" s="37"/>
      <c r="TIK541" s="228"/>
      <c r="TIL541" s="11"/>
      <c r="TIM541" s="28"/>
      <c r="TIN541" s="231"/>
      <c r="TIO541" s="12"/>
      <c r="TIP541" s="27"/>
      <c r="TIQ541" s="37"/>
      <c r="TIR541" s="37"/>
      <c r="TIS541" s="14"/>
      <c r="TIT541" s="14"/>
      <c r="TIU541" s="228"/>
      <c r="TIV541" s="232"/>
      <c r="TIW541" s="232"/>
      <c r="TIX541" s="232"/>
      <c r="TIY541" s="228"/>
      <c r="TIZ541" s="229"/>
      <c r="TJA541" s="229"/>
      <c r="TJB541" s="229"/>
      <c r="TJC541" s="229"/>
      <c r="TJD541" s="229"/>
      <c r="TJE541" s="229"/>
      <c r="TJF541" s="229"/>
      <c r="TJG541" s="37"/>
      <c r="TJH541" s="228"/>
      <c r="TJI541" s="12"/>
      <c r="TJJ541" s="12"/>
      <c r="TJK541" s="162"/>
      <c r="TJL541" s="162"/>
      <c r="TJM541" s="37"/>
      <c r="TJN541" s="230"/>
      <c r="TJO541" s="37"/>
      <c r="TJP541" s="37"/>
      <c r="TJQ541" s="228"/>
      <c r="TJR541" s="11"/>
      <c r="TJS541" s="28"/>
      <c r="TJT541" s="231"/>
      <c r="TJU541" s="12"/>
      <c r="TJV541" s="27"/>
      <c r="TJW541" s="37"/>
      <c r="TJX541" s="37"/>
      <c r="TJY541" s="14"/>
      <c r="TJZ541" s="14"/>
      <c r="TKA541" s="228"/>
      <c r="TKB541" s="232"/>
      <c r="TKC541" s="232"/>
      <c r="TKD541" s="232"/>
      <c r="TKE541" s="228"/>
      <c r="TKF541" s="229"/>
      <c r="TKG541" s="229"/>
      <c r="TKH541" s="229"/>
      <c r="TKI541" s="229"/>
      <c r="TKJ541" s="229"/>
      <c r="TKK541" s="229"/>
      <c r="TKL541" s="229"/>
      <c r="TKM541" s="37"/>
      <c r="TKN541" s="228"/>
      <c r="TKO541" s="12"/>
      <c r="TKP541" s="12"/>
      <c r="TKQ541" s="162"/>
      <c r="TKR541" s="162"/>
      <c r="TKS541" s="37"/>
      <c r="TKT541" s="230"/>
      <c r="TKU541" s="37"/>
      <c r="TKV541" s="37"/>
      <c r="TKW541" s="228"/>
      <c r="TKX541" s="11"/>
      <c r="TKY541" s="28"/>
      <c r="TKZ541" s="231"/>
      <c r="TLA541" s="12"/>
      <c r="TLB541" s="27"/>
      <c r="TLC541" s="37"/>
      <c r="TLD541" s="37"/>
      <c r="TLE541" s="14"/>
      <c r="TLF541" s="14"/>
      <c r="TLG541" s="228"/>
      <c r="TLH541" s="232"/>
      <c r="TLI541" s="232"/>
      <c r="TLJ541" s="232"/>
      <c r="TLK541" s="228"/>
      <c r="TLL541" s="229"/>
      <c r="TLM541" s="229"/>
      <c r="TLN541" s="229"/>
      <c r="TLO541" s="229"/>
      <c r="TLP541" s="229"/>
      <c r="TLQ541" s="229"/>
      <c r="TLR541" s="229"/>
      <c r="TLS541" s="37"/>
      <c r="TLT541" s="228"/>
      <c r="TLU541" s="12"/>
      <c r="TLV541" s="12"/>
      <c r="TLW541" s="162"/>
      <c r="TLX541" s="162"/>
      <c r="TLY541" s="37"/>
      <c r="TLZ541" s="230"/>
      <c r="TMA541" s="37"/>
      <c r="TMB541" s="37"/>
      <c r="TMC541" s="228"/>
      <c r="TMD541" s="11"/>
      <c r="TME541" s="28"/>
      <c r="TMF541" s="231"/>
      <c r="TMG541" s="12"/>
      <c r="TMH541" s="27"/>
      <c r="TMI541" s="37"/>
      <c r="TMJ541" s="37"/>
      <c r="TMK541" s="14"/>
      <c r="TML541" s="14"/>
      <c r="TMM541" s="228"/>
      <c r="TMN541" s="232"/>
      <c r="TMO541" s="232"/>
      <c r="TMP541" s="232"/>
      <c r="TMQ541" s="228"/>
      <c r="TMR541" s="229"/>
      <c r="TMS541" s="229"/>
      <c r="TMT541" s="229"/>
      <c r="TMU541" s="229"/>
      <c r="TMV541" s="229"/>
      <c r="TMW541" s="229"/>
      <c r="TMX541" s="229"/>
      <c r="TMY541" s="37"/>
      <c r="TMZ541" s="228"/>
      <c r="TNA541" s="12"/>
      <c r="TNB541" s="12"/>
      <c r="TNC541" s="162"/>
      <c r="TND541" s="162"/>
      <c r="TNE541" s="37"/>
      <c r="TNF541" s="230"/>
      <c r="TNG541" s="37"/>
      <c r="TNH541" s="37"/>
      <c r="TNI541" s="228"/>
      <c r="TNJ541" s="11"/>
      <c r="TNK541" s="28"/>
      <c r="TNL541" s="231"/>
      <c r="TNM541" s="12"/>
      <c r="TNN541" s="27"/>
      <c r="TNO541" s="37"/>
      <c r="TNP541" s="37"/>
      <c r="TNQ541" s="14"/>
      <c r="TNR541" s="14"/>
      <c r="TNS541" s="228"/>
      <c r="TNT541" s="232"/>
      <c r="TNU541" s="232"/>
      <c r="TNV541" s="232"/>
      <c r="TNW541" s="228"/>
      <c r="TNX541" s="229"/>
      <c r="TNY541" s="229"/>
      <c r="TNZ541" s="229"/>
      <c r="TOA541" s="229"/>
      <c r="TOB541" s="229"/>
      <c r="TOC541" s="229"/>
      <c r="TOD541" s="229"/>
      <c r="TOE541" s="37"/>
      <c r="TOF541" s="228"/>
      <c r="TOG541" s="12"/>
      <c r="TOH541" s="12"/>
      <c r="TOI541" s="162"/>
      <c r="TOJ541" s="162"/>
      <c r="TOK541" s="37"/>
      <c r="TOL541" s="230"/>
      <c r="TOM541" s="37"/>
      <c r="TON541" s="37"/>
      <c r="TOO541" s="228"/>
      <c r="TOP541" s="11"/>
      <c r="TOQ541" s="28"/>
      <c r="TOR541" s="231"/>
      <c r="TOS541" s="12"/>
      <c r="TOT541" s="27"/>
      <c r="TOU541" s="37"/>
      <c r="TOV541" s="37"/>
      <c r="TOW541" s="14"/>
      <c r="TOX541" s="14"/>
      <c r="TOY541" s="228"/>
      <c r="TOZ541" s="232"/>
      <c r="TPA541" s="232"/>
      <c r="TPB541" s="232"/>
      <c r="TPC541" s="228"/>
      <c r="TPD541" s="229"/>
      <c r="TPE541" s="229"/>
      <c r="TPF541" s="229"/>
      <c r="TPG541" s="229"/>
      <c r="TPH541" s="229"/>
      <c r="TPI541" s="229"/>
      <c r="TPJ541" s="229"/>
      <c r="TPK541" s="37"/>
      <c r="TPL541" s="228"/>
      <c r="TPM541" s="12"/>
      <c r="TPN541" s="12"/>
      <c r="TPO541" s="162"/>
      <c r="TPP541" s="162"/>
      <c r="TPQ541" s="37"/>
      <c r="TPR541" s="230"/>
      <c r="TPS541" s="37"/>
      <c r="TPT541" s="37"/>
      <c r="TPU541" s="228"/>
      <c r="TPV541" s="11"/>
      <c r="TPW541" s="28"/>
      <c r="TPX541" s="231"/>
      <c r="TPY541" s="12"/>
      <c r="TPZ541" s="27"/>
      <c r="TQA541" s="37"/>
      <c r="TQB541" s="37"/>
      <c r="TQC541" s="14"/>
      <c r="TQD541" s="14"/>
      <c r="TQE541" s="228"/>
      <c r="TQF541" s="232"/>
      <c r="TQG541" s="232"/>
      <c r="TQH541" s="232"/>
      <c r="TQI541" s="228"/>
      <c r="TQJ541" s="229"/>
      <c r="TQK541" s="229"/>
      <c r="TQL541" s="229"/>
      <c r="TQM541" s="229"/>
      <c r="TQN541" s="229"/>
      <c r="TQO541" s="229"/>
      <c r="TQP541" s="229"/>
      <c r="TQQ541" s="37"/>
      <c r="TQR541" s="228"/>
      <c r="TQS541" s="12"/>
      <c r="TQT541" s="12"/>
      <c r="TQU541" s="162"/>
      <c r="TQV541" s="162"/>
      <c r="TQW541" s="37"/>
      <c r="TQX541" s="230"/>
      <c r="TQY541" s="37"/>
      <c r="TQZ541" s="37"/>
      <c r="TRA541" s="228"/>
      <c r="TRB541" s="11"/>
      <c r="TRC541" s="28"/>
      <c r="TRD541" s="231"/>
      <c r="TRE541" s="12"/>
      <c r="TRF541" s="27"/>
      <c r="TRG541" s="37"/>
      <c r="TRH541" s="37"/>
      <c r="TRI541" s="14"/>
      <c r="TRJ541" s="14"/>
      <c r="TRK541" s="228"/>
      <c r="TRL541" s="232"/>
      <c r="TRM541" s="232"/>
      <c r="TRN541" s="232"/>
      <c r="TRO541" s="228"/>
      <c r="TRP541" s="229"/>
      <c r="TRQ541" s="229"/>
      <c r="TRR541" s="229"/>
      <c r="TRS541" s="229"/>
      <c r="TRT541" s="229"/>
      <c r="TRU541" s="229"/>
      <c r="TRV541" s="229"/>
      <c r="TRW541" s="37"/>
      <c r="TRX541" s="228"/>
      <c r="TRY541" s="12"/>
      <c r="TRZ541" s="12"/>
      <c r="TSA541" s="162"/>
      <c r="TSB541" s="162"/>
      <c r="TSC541" s="37"/>
      <c r="TSD541" s="230"/>
      <c r="TSE541" s="37"/>
      <c r="TSF541" s="37"/>
      <c r="TSG541" s="228"/>
      <c r="TSH541" s="11"/>
      <c r="TSI541" s="28"/>
      <c r="TSJ541" s="231"/>
      <c r="TSK541" s="12"/>
      <c r="TSL541" s="27"/>
      <c r="TSM541" s="37"/>
      <c r="TSN541" s="37"/>
      <c r="TSO541" s="14"/>
      <c r="TSP541" s="14"/>
      <c r="TSQ541" s="228"/>
      <c r="TSR541" s="232"/>
      <c r="TSS541" s="232"/>
      <c r="TST541" s="232"/>
      <c r="TSU541" s="228"/>
      <c r="TSV541" s="229"/>
      <c r="TSW541" s="229"/>
      <c r="TSX541" s="229"/>
      <c r="TSY541" s="229"/>
      <c r="TSZ541" s="229"/>
      <c r="TTA541" s="229"/>
      <c r="TTB541" s="229"/>
      <c r="TTC541" s="37"/>
      <c r="TTD541" s="228"/>
      <c r="TTE541" s="12"/>
      <c r="TTF541" s="12"/>
      <c r="TTG541" s="162"/>
      <c r="TTH541" s="162"/>
      <c r="TTI541" s="37"/>
      <c r="TTJ541" s="230"/>
      <c r="TTK541" s="37"/>
      <c r="TTL541" s="37"/>
      <c r="TTM541" s="228"/>
      <c r="TTN541" s="11"/>
      <c r="TTO541" s="28"/>
      <c r="TTP541" s="231"/>
      <c r="TTQ541" s="12"/>
      <c r="TTR541" s="27"/>
      <c r="TTS541" s="37"/>
      <c r="TTT541" s="37"/>
      <c r="TTU541" s="14"/>
      <c r="TTV541" s="14"/>
      <c r="TTW541" s="228"/>
      <c r="TTX541" s="232"/>
      <c r="TTY541" s="232"/>
      <c r="TTZ541" s="232"/>
      <c r="TUA541" s="228"/>
      <c r="TUB541" s="229"/>
      <c r="TUC541" s="229"/>
      <c r="TUD541" s="229"/>
      <c r="TUE541" s="229"/>
      <c r="TUF541" s="229"/>
      <c r="TUG541" s="229"/>
      <c r="TUH541" s="229"/>
      <c r="TUI541" s="37"/>
      <c r="TUJ541" s="228"/>
      <c r="TUK541" s="12"/>
      <c r="TUL541" s="12"/>
      <c r="TUM541" s="162"/>
      <c r="TUN541" s="162"/>
      <c r="TUO541" s="37"/>
      <c r="TUP541" s="230"/>
      <c r="TUQ541" s="37"/>
      <c r="TUR541" s="37"/>
      <c r="TUS541" s="228"/>
      <c r="TUT541" s="11"/>
      <c r="TUU541" s="28"/>
      <c r="TUV541" s="231"/>
      <c r="TUW541" s="12"/>
      <c r="TUX541" s="27"/>
      <c r="TUY541" s="37"/>
      <c r="TUZ541" s="37"/>
      <c r="TVA541" s="14"/>
      <c r="TVB541" s="14"/>
      <c r="TVC541" s="228"/>
      <c r="TVD541" s="232"/>
      <c r="TVE541" s="232"/>
      <c r="TVF541" s="232"/>
      <c r="TVG541" s="228"/>
      <c r="TVH541" s="229"/>
      <c r="TVI541" s="229"/>
      <c r="TVJ541" s="229"/>
      <c r="TVK541" s="229"/>
      <c r="TVL541" s="229"/>
      <c r="TVM541" s="229"/>
      <c r="TVN541" s="229"/>
      <c r="TVO541" s="37"/>
      <c r="TVP541" s="228"/>
      <c r="TVQ541" s="12"/>
      <c r="TVR541" s="12"/>
      <c r="TVS541" s="162"/>
      <c r="TVT541" s="162"/>
      <c r="TVU541" s="37"/>
      <c r="TVV541" s="230"/>
      <c r="TVW541" s="37"/>
      <c r="TVX541" s="37"/>
      <c r="TVY541" s="228"/>
      <c r="TVZ541" s="11"/>
      <c r="TWA541" s="28"/>
      <c r="TWB541" s="231"/>
      <c r="TWC541" s="12"/>
      <c r="TWD541" s="27"/>
      <c r="TWE541" s="37"/>
      <c r="TWF541" s="37"/>
      <c r="TWG541" s="14"/>
      <c r="TWH541" s="14"/>
      <c r="TWI541" s="228"/>
      <c r="TWJ541" s="232"/>
      <c r="TWK541" s="232"/>
      <c r="TWL541" s="232"/>
      <c r="TWM541" s="228"/>
      <c r="TWN541" s="229"/>
      <c r="TWO541" s="229"/>
      <c r="TWP541" s="229"/>
      <c r="TWQ541" s="229"/>
      <c r="TWR541" s="229"/>
      <c r="TWS541" s="229"/>
      <c r="TWT541" s="229"/>
      <c r="TWU541" s="37"/>
      <c r="TWV541" s="228"/>
      <c r="TWW541" s="12"/>
      <c r="TWX541" s="12"/>
      <c r="TWY541" s="162"/>
      <c r="TWZ541" s="162"/>
      <c r="TXA541" s="37"/>
      <c r="TXB541" s="230"/>
      <c r="TXC541" s="37"/>
      <c r="TXD541" s="37"/>
      <c r="TXE541" s="228"/>
      <c r="TXF541" s="11"/>
      <c r="TXG541" s="28"/>
      <c r="TXH541" s="231"/>
      <c r="TXI541" s="12"/>
      <c r="TXJ541" s="27"/>
      <c r="TXK541" s="37"/>
      <c r="TXL541" s="37"/>
      <c r="TXM541" s="14"/>
      <c r="TXN541" s="14"/>
      <c r="TXO541" s="228"/>
      <c r="TXP541" s="232"/>
      <c r="TXQ541" s="232"/>
      <c r="TXR541" s="232"/>
      <c r="TXS541" s="228"/>
      <c r="TXT541" s="229"/>
      <c r="TXU541" s="229"/>
      <c r="TXV541" s="229"/>
      <c r="TXW541" s="229"/>
      <c r="TXX541" s="229"/>
      <c r="TXY541" s="229"/>
      <c r="TXZ541" s="229"/>
      <c r="TYA541" s="37"/>
      <c r="TYB541" s="228"/>
      <c r="TYC541" s="12"/>
      <c r="TYD541" s="12"/>
      <c r="TYE541" s="162"/>
      <c r="TYF541" s="162"/>
      <c r="TYG541" s="37"/>
      <c r="TYH541" s="230"/>
      <c r="TYI541" s="37"/>
      <c r="TYJ541" s="37"/>
      <c r="TYK541" s="228"/>
      <c r="TYL541" s="11"/>
      <c r="TYM541" s="28"/>
      <c r="TYN541" s="231"/>
      <c r="TYO541" s="12"/>
      <c r="TYP541" s="27"/>
      <c r="TYQ541" s="37"/>
      <c r="TYR541" s="37"/>
      <c r="TYS541" s="14"/>
      <c r="TYT541" s="14"/>
      <c r="TYU541" s="228"/>
      <c r="TYV541" s="232"/>
      <c r="TYW541" s="232"/>
      <c r="TYX541" s="232"/>
      <c r="TYY541" s="228"/>
      <c r="TYZ541" s="229"/>
      <c r="TZA541" s="229"/>
      <c r="TZB541" s="229"/>
      <c r="TZC541" s="229"/>
      <c r="TZD541" s="229"/>
      <c r="TZE541" s="229"/>
      <c r="TZF541" s="229"/>
      <c r="TZG541" s="37"/>
      <c r="TZH541" s="228"/>
      <c r="TZI541" s="12"/>
      <c r="TZJ541" s="12"/>
      <c r="TZK541" s="162"/>
      <c r="TZL541" s="162"/>
      <c r="TZM541" s="37"/>
      <c r="TZN541" s="230"/>
      <c r="TZO541" s="37"/>
      <c r="TZP541" s="37"/>
      <c r="TZQ541" s="228"/>
      <c r="TZR541" s="11"/>
      <c r="TZS541" s="28"/>
      <c r="TZT541" s="231"/>
      <c r="TZU541" s="12"/>
      <c r="TZV541" s="27"/>
      <c r="TZW541" s="37"/>
      <c r="TZX541" s="37"/>
      <c r="TZY541" s="14"/>
      <c r="TZZ541" s="14"/>
      <c r="UAA541" s="228"/>
      <c r="UAB541" s="232"/>
      <c r="UAC541" s="232"/>
      <c r="UAD541" s="232"/>
      <c r="UAE541" s="228"/>
      <c r="UAF541" s="229"/>
      <c r="UAG541" s="229"/>
      <c r="UAH541" s="229"/>
      <c r="UAI541" s="229"/>
      <c r="UAJ541" s="229"/>
      <c r="UAK541" s="229"/>
      <c r="UAL541" s="229"/>
      <c r="UAM541" s="37"/>
      <c r="UAN541" s="228"/>
      <c r="UAO541" s="12"/>
      <c r="UAP541" s="12"/>
      <c r="UAQ541" s="162"/>
      <c r="UAR541" s="162"/>
      <c r="UAS541" s="37"/>
      <c r="UAT541" s="230"/>
      <c r="UAU541" s="37"/>
      <c r="UAV541" s="37"/>
      <c r="UAW541" s="228"/>
      <c r="UAX541" s="11"/>
      <c r="UAY541" s="28"/>
      <c r="UAZ541" s="231"/>
      <c r="UBA541" s="12"/>
      <c r="UBB541" s="27"/>
      <c r="UBC541" s="37"/>
      <c r="UBD541" s="37"/>
      <c r="UBE541" s="14"/>
      <c r="UBF541" s="14"/>
      <c r="UBG541" s="228"/>
      <c r="UBH541" s="232"/>
      <c r="UBI541" s="232"/>
      <c r="UBJ541" s="232"/>
      <c r="UBK541" s="228"/>
      <c r="UBL541" s="229"/>
      <c r="UBM541" s="229"/>
      <c r="UBN541" s="229"/>
      <c r="UBO541" s="229"/>
      <c r="UBP541" s="229"/>
      <c r="UBQ541" s="229"/>
      <c r="UBR541" s="229"/>
      <c r="UBS541" s="37"/>
      <c r="UBT541" s="228"/>
      <c r="UBU541" s="12"/>
      <c r="UBV541" s="12"/>
      <c r="UBW541" s="162"/>
      <c r="UBX541" s="162"/>
      <c r="UBY541" s="37"/>
      <c r="UBZ541" s="230"/>
      <c r="UCA541" s="37"/>
      <c r="UCB541" s="37"/>
      <c r="UCC541" s="228"/>
      <c r="UCD541" s="11"/>
      <c r="UCE541" s="28"/>
      <c r="UCF541" s="231"/>
      <c r="UCG541" s="12"/>
      <c r="UCH541" s="27"/>
      <c r="UCI541" s="37"/>
      <c r="UCJ541" s="37"/>
      <c r="UCK541" s="14"/>
      <c r="UCL541" s="14"/>
      <c r="UCM541" s="228"/>
      <c r="UCN541" s="232"/>
      <c r="UCO541" s="232"/>
      <c r="UCP541" s="232"/>
      <c r="UCQ541" s="228"/>
      <c r="UCR541" s="229"/>
      <c r="UCS541" s="229"/>
      <c r="UCT541" s="229"/>
      <c r="UCU541" s="229"/>
      <c r="UCV541" s="229"/>
      <c r="UCW541" s="229"/>
      <c r="UCX541" s="229"/>
      <c r="UCY541" s="37"/>
      <c r="UCZ541" s="228"/>
      <c r="UDA541" s="12"/>
      <c r="UDB541" s="12"/>
      <c r="UDC541" s="162"/>
      <c r="UDD541" s="162"/>
      <c r="UDE541" s="37"/>
      <c r="UDF541" s="230"/>
      <c r="UDG541" s="37"/>
      <c r="UDH541" s="37"/>
      <c r="UDI541" s="228"/>
      <c r="UDJ541" s="11"/>
      <c r="UDK541" s="28"/>
      <c r="UDL541" s="231"/>
      <c r="UDM541" s="12"/>
      <c r="UDN541" s="27"/>
      <c r="UDO541" s="37"/>
      <c r="UDP541" s="37"/>
      <c r="UDQ541" s="14"/>
      <c r="UDR541" s="14"/>
      <c r="UDS541" s="228"/>
      <c r="UDT541" s="232"/>
      <c r="UDU541" s="232"/>
      <c r="UDV541" s="232"/>
      <c r="UDW541" s="228"/>
      <c r="UDX541" s="229"/>
      <c r="UDY541" s="229"/>
      <c r="UDZ541" s="229"/>
      <c r="UEA541" s="229"/>
      <c r="UEB541" s="229"/>
      <c r="UEC541" s="229"/>
      <c r="UED541" s="229"/>
      <c r="UEE541" s="37"/>
      <c r="UEF541" s="228"/>
      <c r="UEG541" s="12"/>
      <c r="UEH541" s="12"/>
      <c r="UEI541" s="162"/>
      <c r="UEJ541" s="162"/>
      <c r="UEK541" s="37"/>
      <c r="UEL541" s="230"/>
      <c r="UEM541" s="37"/>
      <c r="UEN541" s="37"/>
      <c r="UEO541" s="228"/>
      <c r="UEP541" s="11"/>
      <c r="UEQ541" s="28"/>
      <c r="UER541" s="231"/>
      <c r="UES541" s="12"/>
      <c r="UET541" s="27"/>
      <c r="UEU541" s="37"/>
      <c r="UEV541" s="37"/>
      <c r="UEW541" s="14"/>
      <c r="UEX541" s="14"/>
      <c r="UEY541" s="228"/>
      <c r="UEZ541" s="232"/>
      <c r="UFA541" s="232"/>
      <c r="UFB541" s="232"/>
      <c r="UFC541" s="228"/>
      <c r="UFD541" s="229"/>
      <c r="UFE541" s="229"/>
      <c r="UFF541" s="229"/>
      <c r="UFG541" s="229"/>
      <c r="UFH541" s="229"/>
      <c r="UFI541" s="229"/>
      <c r="UFJ541" s="229"/>
      <c r="UFK541" s="37"/>
      <c r="UFL541" s="228"/>
      <c r="UFM541" s="12"/>
      <c r="UFN541" s="12"/>
      <c r="UFO541" s="162"/>
      <c r="UFP541" s="162"/>
      <c r="UFQ541" s="37"/>
      <c r="UFR541" s="230"/>
      <c r="UFS541" s="37"/>
      <c r="UFT541" s="37"/>
      <c r="UFU541" s="228"/>
      <c r="UFV541" s="11"/>
      <c r="UFW541" s="28"/>
      <c r="UFX541" s="231"/>
      <c r="UFY541" s="12"/>
      <c r="UFZ541" s="27"/>
      <c r="UGA541" s="37"/>
      <c r="UGB541" s="37"/>
      <c r="UGC541" s="14"/>
      <c r="UGD541" s="14"/>
      <c r="UGE541" s="228"/>
      <c r="UGF541" s="232"/>
      <c r="UGG541" s="232"/>
      <c r="UGH541" s="232"/>
      <c r="UGI541" s="228"/>
      <c r="UGJ541" s="229"/>
      <c r="UGK541" s="229"/>
      <c r="UGL541" s="229"/>
      <c r="UGM541" s="229"/>
      <c r="UGN541" s="229"/>
      <c r="UGO541" s="229"/>
      <c r="UGP541" s="229"/>
      <c r="UGQ541" s="37"/>
      <c r="UGR541" s="228"/>
      <c r="UGS541" s="12"/>
      <c r="UGT541" s="12"/>
      <c r="UGU541" s="162"/>
      <c r="UGV541" s="162"/>
      <c r="UGW541" s="37"/>
      <c r="UGX541" s="230"/>
      <c r="UGY541" s="37"/>
      <c r="UGZ541" s="37"/>
      <c r="UHA541" s="228"/>
      <c r="UHB541" s="11"/>
      <c r="UHC541" s="28"/>
      <c r="UHD541" s="231"/>
      <c r="UHE541" s="12"/>
      <c r="UHF541" s="27"/>
      <c r="UHG541" s="37"/>
      <c r="UHH541" s="37"/>
      <c r="UHI541" s="14"/>
      <c r="UHJ541" s="14"/>
      <c r="UHK541" s="228"/>
      <c r="UHL541" s="232"/>
      <c r="UHM541" s="232"/>
      <c r="UHN541" s="232"/>
      <c r="UHO541" s="228"/>
      <c r="UHP541" s="229"/>
      <c r="UHQ541" s="229"/>
      <c r="UHR541" s="229"/>
      <c r="UHS541" s="229"/>
      <c r="UHT541" s="229"/>
      <c r="UHU541" s="229"/>
      <c r="UHV541" s="229"/>
      <c r="UHW541" s="37"/>
      <c r="UHX541" s="228"/>
      <c r="UHY541" s="12"/>
      <c r="UHZ541" s="12"/>
      <c r="UIA541" s="162"/>
      <c r="UIB541" s="162"/>
      <c r="UIC541" s="37"/>
      <c r="UID541" s="230"/>
      <c r="UIE541" s="37"/>
      <c r="UIF541" s="37"/>
      <c r="UIG541" s="228"/>
      <c r="UIH541" s="11"/>
      <c r="UII541" s="28"/>
      <c r="UIJ541" s="231"/>
      <c r="UIK541" s="12"/>
      <c r="UIL541" s="27"/>
      <c r="UIM541" s="37"/>
      <c r="UIN541" s="37"/>
      <c r="UIO541" s="14"/>
      <c r="UIP541" s="14"/>
      <c r="UIQ541" s="228"/>
      <c r="UIR541" s="232"/>
      <c r="UIS541" s="232"/>
      <c r="UIT541" s="232"/>
      <c r="UIU541" s="228"/>
      <c r="UIV541" s="229"/>
      <c r="UIW541" s="229"/>
      <c r="UIX541" s="229"/>
      <c r="UIY541" s="229"/>
      <c r="UIZ541" s="229"/>
      <c r="UJA541" s="229"/>
      <c r="UJB541" s="229"/>
      <c r="UJC541" s="37"/>
      <c r="UJD541" s="228"/>
      <c r="UJE541" s="12"/>
      <c r="UJF541" s="12"/>
      <c r="UJG541" s="162"/>
      <c r="UJH541" s="162"/>
      <c r="UJI541" s="37"/>
      <c r="UJJ541" s="230"/>
      <c r="UJK541" s="37"/>
      <c r="UJL541" s="37"/>
      <c r="UJM541" s="228"/>
      <c r="UJN541" s="11"/>
      <c r="UJO541" s="28"/>
      <c r="UJP541" s="231"/>
      <c r="UJQ541" s="12"/>
      <c r="UJR541" s="27"/>
      <c r="UJS541" s="37"/>
      <c r="UJT541" s="37"/>
      <c r="UJU541" s="14"/>
      <c r="UJV541" s="14"/>
      <c r="UJW541" s="228"/>
      <c r="UJX541" s="232"/>
      <c r="UJY541" s="232"/>
      <c r="UJZ541" s="232"/>
      <c r="UKA541" s="228"/>
      <c r="UKB541" s="229"/>
      <c r="UKC541" s="229"/>
      <c r="UKD541" s="229"/>
      <c r="UKE541" s="229"/>
      <c r="UKF541" s="229"/>
      <c r="UKG541" s="229"/>
      <c r="UKH541" s="229"/>
      <c r="UKI541" s="37"/>
      <c r="UKJ541" s="228"/>
      <c r="UKK541" s="12"/>
      <c r="UKL541" s="12"/>
      <c r="UKM541" s="162"/>
      <c r="UKN541" s="162"/>
      <c r="UKO541" s="37"/>
      <c r="UKP541" s="230"/>
      <c r="UKQ541" s="37"/>
      <c r="UKR541" s="37"/>
      <c r="UKS541" s="228"/>
      <c r="UKT541" s="11"/>
      <c r="UKU541" s="28"/>
      <c r="UKV541" s="231"/>
      <c r="UKW541" s="12"/>
      <c r="UKX541" s="27"/>
      <c r="UKY541" s="37"/>
      <c r="UKZ541" s="37"/>
      <c r="ULA541" s="14"/>
      <c r="ULB541" s="14"/>
      <c r="ULC541" s="228"/>
      <c r="ULD541" s="232"/>
      <c r="ULE541" s="232"/>
      <c r="ULF541" s="232"/>
      <c r="ULG541" s="228"/>
      <c r="ULH541" s="229"/>
      <c r="ULI541" s="229"/>
      <c r="ULJ541" s="229"/>
      <c r="ULK541" s="229"/>
      <c r="ULL541" s="229"/>
      <c r="ULM541" s="229"/>
      <c r="ULN541" s="229"/>
      <c r="ULO541" s="37"/>
      <c r="ULP541" s="228"/>
      <c r="ULQ541" s="12"/>
      <c r="ULR541" s="12"/>
      <c r="ULS541" s="162"/>
      <c r="ULT541" s="162"/>
      <c r="ULU541" s="37"/>
      <c r="ULV541" s="230"/>
      <c r="ULW541" s="37"/>
      <c r="ULX541" s="37"/>
      <c r="ULY541" s="228"/>
      <c r="ULZ541" s="11"/>
      <c r="UMA541" s="28"/>
      <c r="UMB541" s="231"/>
      <c r="UMC541" s="12"/>
      <c r="UMD541" s="27"/>
      <c r="UME541" s="37"/>
      <c r="UMF541" s="37"/>
      <c r="UMG541" s="14"/>
      <c r="UMH541" s="14"/>
      <c r="UMI541" s="228"/>
      <c r="UMJ541" s="232"/>
      <c r="UMK541" s="232"/>
      <c r="UML541" s="232"/>
      <c r="UMM541" s="228"/>
      <c r="UMN541" s="229"/>
      <c r="UMO541" s="229"/>
      <c r="UMP541" s="229"/>
      <c r="UMQ541" s="229"/>
      <c r="UMR541" s="229"/>
      <c r="UMS541" s="229"/>
      <c r="UMT541" s="229"/>
      <c r="UMU541" s="37"/>
      <c r="UMV541" s="228"/>
      <c r="UMW541" s="12"/>
      <c r="UMX541" s="12"/>
      <c r="UMY541" s="162"/>
      <c r="UMZ541" s="162"/>
      <c r="UNA541" s="37"/>
      <c r="UNB541" s="230"/>
      <c r="UNC541" s="37"/>
      <c r="UND541" s="37"/>
      <c r="UNE541" s="228"/>
      <c r="UNF541" s="11"/>
      <c r="UNG541" s="28"/>
      <c r="UNH541" s="231"/>
      <c r="UNI541" s="12"/>
      <c r="UNJ541" s="27"/>
      <c r="UNK541" s="37"/>
      <c r="UNL541" s="37"/>
      <c r="UNM541" s="14"/>
      <c r="UNN541" s="14"/>
      <c r="UNO541" s="228"/>
      <c r="UNP541" s="232"/>
      <c r="UNQ541" s="232"/>
      <c r="UNR541" s="232"/>
      <c r="UNS541" s="228"/>
      <c r="UNT541" s="229"/>
      <c r="UNU541" s="229"/>
      <c r="UNV541" s="229"/>
      <c r="UNW541" s="229"/>
      <c r="UNX541" s="229"/>
      <c r="UNY541" s="229"/>
      <c r="UNZ541" s="229"/>
      <c r="UOA541" s="37"/>
      <c r="UOB541" s="228"/>
      <c r="UOC541" s="12"/>
      <c r="UOD541" s="12"/>
      <c r="UOE541" s="162"/>
      <c r="UOF541" s="162"/>
      <c r="UOG541" s="37"/>
      <c r="UOH541" s="230"/>
      <c r="UOI541" s="37"/>
      <c r="UOJ541" s="37"/>
      <c r="UOK541" s="228"/>
      <c r="UOL541" s="11"/>
      <c r="UOM541" s="28"/>
      <c r="UON541" s="231"/>
      <c r="UOO541" s="12"/>
      <c r="UOP541" s="27"/>
      <c r="UOQ541" s="37"/>
      <c r="UOR541" s="37"/>
      <c r="UOS541" s="14"/>
      <c r="UOT541" s="14"/>
      <c r="UOU541" s="228"/>
      <c r="UOV541" s="232"/>
      <c r="UOW541" s="232"/>
      <c r="UOX541" s="232"/>
      <c r="UOY541" s="228"/>
      <c r="UOZ541" s="229"/>
      <c r="UPA541" s="229"/>
      <c r="UPB541" s="229"/>
      <c r="UPC541" s="229"/>
      <c r="UPD541" s="229"/>
      <c r="UPE541" s="229"/>
      <c r="UPF541" s="229"/>
      <c r="UPG541" s="37"/>
      <c r="UPH541" s="228"/>
      <c r="UPI541" s="12"/>
      <c r="UPJ541" s="12"/>
      <c r="UPK541" s="162"/>
      <c r="UPL541" s="162"/>
      <c r="UPM541" s="37"/>
      <c r="UPN541" s="230"/>
      <c r="UPO541" s="37"/>
      <c r="UPP541" s="37"/>
      <c r="UPQ541" s="228"/>
      <c r="UPR541" s="11"/>
      <c r="UPS541" s="28"/>
      <c r="UPT541" s="231"/>
      <c r="UPU541" s="12"/>
      <c r="UPV541" s="27"/>
      <c r="UPW541" s="37"/>
      <c r="UPX541" s="37"/>
      <c r="UPY541" s="14"/>
      <c r="UPZ541" s="14"/>
      <c r="UQA541" s="228"/>
      <c r="UQB541" s="232"/>
      <c r="UQC541" s="232"/>
      <c r="UQD541" s="232"/>
      <c r="UQE541" s="228"/>
      <c r="UQF541" s="229"/>
      <c r="UQG541" s="229"/>
      <c r="UQH541" s="229"/>
      <c r="UQI541" s="229"/>
      <c r="UQJ541" s="229"/>
      <c r="UQK541" s="229"/>
      <c r="UQL541" s="229"/>
      <c r="UQM541" s="37"/>
      <c r="UQN541" s="228"/>
      <c r="UQO541" s="12"/>
      <c r="UQP541" s="12"/>
      <c r="UQQ541" s="162"/>
      <c r="UQR541" s="162"/>
      <c r="UQS541" s="37"/>
      <c r="UQT541" s="230"/>
      <c r="UQU541" s="37"/>
      <c r="UQV541" s="37"/>
      <c r="UQW541" s="228"/>
      <c r="UQX541" s="11"/>
      <c r="UQY541" s="28"/>
      <c r="UQZ541" s="231"/>
      <c r="URA541" s="12"/>
      <c r="URB541" s="27"/>
      <c r="URC541" s="37"/>
      <c r="URD541" s="37"/>
      <c r="URE541" s="14"/>
      <c r="URF541" s="14"/>
      <c r="URG541" s="228"/>
      <c r="URH541" s="232"/>
      <c r="URI541" s="232"/>
      <c r="URJ541" s="232"/>
      <c r="URK541" s="228"/>
      <c r="URL541" s="229"/>
      <c r="URM541" s="229"/>
      <c r="URN541" s="229"/>
      <c r="URO541" s="229"/>
      <c r="URP541" s="229"/>
      <c r="URQ541" s="229"/>
      <c r="URR541" s="229"/>
      <c r="URS541" s="37"/>
      <c r="URT541" s="228"/>
      <c r="URU541" s="12"/>
      <c r="URV541" s="12"/>
      <c r="URW541" s="162"/>
      <c r="URX541" s="162"/>
      <c r="URY541" s="37"/>
      <c r="URZ541" s="230"/>
      <c r="USA541" s="37"/>
      <c r="USB541" s="37"/>
      <c r="USC541" s="228"/>
      <c r="USD541" s="11"/>
      <c r="USE541" s="28"/>
      <c r="USF541" s="231"/>
      <c r="USG541" s="12"/>
      <c r="USH541" s="27"/>
      <c r="USI541" s="37"/>
      <c r="USJ541" s="37"/>
      <c r="USK541" s="14"/>
      <c r="USL541" s="14"/>
      <c r="USM541" s="228"/>
      <c r="USN541" s="232"/>
      <c r="USO541" s="232"/>
      <c r="USP541" s="232"/>
      <c r="USQ541" s="228"/>
      <c r="USR541" s="229"/>
      <c r="USS541" s="229"/>
      <c r="UST541" s="229"/>
      <c r="USU541" s="229"/>
      <c r="USV541" s="229"/>
      <c r="USW541" s="229"/>
      <c r="USX541" s="229"/>
      <c r="USY541" s="37"/>
      <c r="USZ541" s="228"/>
      <c r="UTA541" s="12"/>
      <c r="UTB541" s="12"/>
      <c r="UTC541" s="162"/>
      <c r="UTD541" s="162"/>
      <c r="UTE541" s="37"/>
      <c r="UTF541" s="230"/>
      <c r="UTG541" s="37"/>
      <c r="UTH541" s="37"/>
      <c r="UTI541" s="228"/>
      <c r="UTJ541" s="11"/>
      <c r="UTK541" s="28"/>
      <c r="UTL541" s="231"/>
      <c r="UTM541" s="12"/>
      <c r="UTN541" s="27"/>
      <c r="UTO541" s="37"/>
      <c r="UTP541" s="37"/>
      <c r="UTQ541" s="14"/>
      <c r="UTR541" s="14"/>
      <c r="UTS541" s="228"/>
      <c r="UTT541" s="232"/>
      <c r="UTU541" s="232"/>
      <c r="UTV541" s="232"/>
      <c r="UTW541" s="228"/>
      <c r="UTX541" s="229"/>
      <c r="UTY541" s="229"/>
      <c r="UTZ541" s="229"/>
      <c r="UUA541" s="229"/>
      <c r="UUB541" s="229"/>
      <c r="UUC541" s="229"/>
      <c r="UUD541" s="229"/>
      <c r="UUE541" s="37"/>
      <c r="UUF541" s="228"/>
      <c r="UUG541" s="12"/>
      <c r="UUH541" s="12"/>
      <c r="UUI541" s="162"/>
      <c r="UUJ541" s="162"/>
      <c r="UUK541" s="37"/>
      <c r="UUL541" s="230"/>
      <c r="UUM541" s="37"/>
      <c r="UUN541" s="37"/>
      <c r="UUO541" s="228"/>
      <c r="UUP541" s="11"/>
      <c r="UUQ541" s="28"/>
      <c r="UUR541" s="231"/>
      <c r="UUS541" s="12"/>
      <c r="UUT541" s="27"/>
      <c r="UUU541" s="37"/>
      <c r="UUV541" s="37"/>
      <c r="UUW541" s="14"/>
      <c r="UUX541" s="14"/>
      <c r="UUY541" s="228"/>
      <c r="UUZ541" s="232"/>
      <c r="UVA541" s="232"/>
      <c r="UVB541" s="232"/>
      <c r="UVC541" s="228"/>
      <c r="UVD541" s="229"/>
      <c r="UVE541" s="229"/>
      <c r="UVF541" s="229"/>
      <c r="UVG541" s="229"/>
      <c r="UVH541" s="229"/>
      <c r="UVI541" s="229"/>
      <c r="UVJ541" s="229"/>
      <c r="UVK541" s="37"/>
      <c r="UVL541" s="228"/>
      <c r="UVM541" s="12"/>
      <c r="UVN541" s="12"/>
      <c r="UVO541" s="162"/>
      <c r="UVP541" s="162"/>
      <c r="UVQ541" s="37"/>
      <c r="UVR541" s="230"/>
      <c r="UVS541" s="37"/>
      <c r="UVT541" s="37"/>
      <c r="UVU541" s="228"/>
      <c r="UVV541" s="11"/>
      <c r="UVW541" s="28"/>
      <c r="UVX541" s="231"/>
      <c r="UVY541" s="12"/>
      <c r="UVZ541" s="27"/>
      <c r="UWA541" s="37"/>
      <c r="UWB541" s="37"/>
      <c r="UWC541" s="14"/>
      <c r="UWD541" s="14"/>
      <c r="UWE541" s="228"/>
      <c r="UWF541" s="232"/>
      <c r="UWG541" s="232"/>
      <c r="UWH541" s="232"/>
      <c r="UWI541" s="228"/>
      <c r="UWJ541" s="229"/>
      <c r="UWK541" s="229"/>
      <c r="UWL541" s="229"/>
      <c r="UWM541" s="229"/>
      <c r="UWN541" s="229"/>
      <c r="UWO541" s="229"/>
      <c r="UWP541" s="229"/>
      <c r="UWQ541" s="37"/>
      <c r="UWR541" s="228"/>
      <c r="UWS541" s="12"/>
      <c r="UWT541" s="12"/>
      <c r="UWU541" s="162"/>
      <c r="UWV541" s="162"/>
      <c r="UWW541" s="37"/>
      <c r="UWX541" s="230"/>
      <c r="UWY541" s="37"/>
      <c r="UWZ541" s="37"/>
      <c r="UXA541" s="228"/>
      <c r="UXB541" s="11"/>
      <c r="UXC541" s="28"/>
      <c r="UXD541" s="231"/>
      <c r="UXE541" s="12"/>
      <c r="UXF541" s="27"/>
      <c r="UXG541" s="37"/>
      <c r="UXH541" s="37"/>
      <c r="UXI541" s="14"/>
      <c r="UXJ541" s="14"/>
      <c r="UXK541" s="228"/>
      <c r="UXL541" s="232"/>
      <c r="UXM541" s="232"/>
      <c r="UXN541" s="232"/>
      <c r="UXO541" s="228"/>
      <c r="UXP541" s="229"/>
      <c r="UXQ541" s="229"/>
      <c r="UXR541" s="229"/>
      <c r="UXS541" s="229"/>
      <c r="UXT541" s="229"/>
      <c r="UXU541" s="229"/>
      <c r="UXV541" s="229"/>
      <c r="UXW541" s="37"/>
      <c r="UXX541" s="228"/>
      <c r="UXY541" s="12"/>
      <c r="UXZ541" s="12"/>
      <c r="UYA541" s="162"/>
      <c r="UYB541" s="162"/>
      <c r="UYC541" s="37"/>
      <c r="UYD541" s="230"/>
      <c r="UYE541" s="37"/>
      <c r="UYF541" s="37"/>
      <c r="UYG541" s="228"/>
      <c r="UYH541" s="11"/>
      <c r="UYI541" s="28"/>
      <c r="UYJ541" s="231"/>
      <c r="UYK541" s="12"/>
      <c r="UYL541" s="27"/>
      <c r="UYM541" s="37"/>
      <c r="UYN541" s="37"/>
      <c r="UYO541" s="14"/>
      <c r="UYP541" s="14"/>
      <c r="UYQ541" s="228"/>
      <c r="UYR541" s="232"/>
      <c r="UYS541" s="232"/>
      <c r="UYT541" s="232"/>
      <c r="UYU541" s="228"/>
      <c r="UYV541" s="229"/>
      <c r="UYW541" s="229"/>
      <c r="UYX541" s="229"/>
      <c r="UYY541" s="229"/>
      <c r="UYZ541" s="229"/>
      <c r="UZA541" s="229"/>
      <c r="UZB541" s="229"/>
      <c r="UZC541" s="37"/>
      <c r="UZD541" s="228"/>
      <c r="UZE541" s="12"/>
      <c r="UZF541" s="12"/>
      <c r="UZG541" s="162"/>
      <c r="UZH541" s="162"/>
      <c r="UZI541" s="37"/>
      <c r="UZJ541" s="230"/>
      <c r="UZK541" s="37"/>
      <c r="UZL541" s="37"/>
      <c r="UZM541" s="228"/>
      <c r="UZN541" s="11"/>
      <c r="UZO541" s="28"/>
      <c r="UZP541" s="231"/>
      <c r="UZQ541" s="12"/>
      <c r="UZR541" s="27"/>
      <c r="UZS541" s="37"/>
      <c r="UZT541" s="37"/>
      <c r="UZU541" s="14"/>
      <c r="UZV541" s="14"/>
      <c r="UZW541" s="228"/>
      <c r="UZX541" s="232"/>
      <c r="UZY541" s="232"/>
      <c r="UZZ541" s="232"/>
      <c r="VAA541" s="228"/>
      <c r="VAB541" s="229"/>
      <c r="VAC541" s="229"/>
      <c r="VAD541" s="229"/>
      <c r="VAE541" s="229"/>
      <c r="VAF541" s="229"/>
      <c r="VAG541" s="229"/>
      <c r="VAH541" s="229"/>
      <c r="VAI541" s="37"/>
      <c r="VAJ541" s="228"/>
      <c r="VAK541" s="12"/>
      <c r="VAL541" s="12"/>
      <c r="VAM541" s="162"/>
      <c r="VAN541" s="162"/>
      <c r="VAO541" s="37"/>
      <c r="VAP541" s="230"/>
      <c r="VAQ541" s="37"/>
      <c r="VAR541" s="37"/>
      <c r="VAS541" s="228"/>
      <c r="VAT541" s="11"/>
      <c r="VAU541" s="28"/>
      <c r="VAV541" s="231"/>
      <c r="VAW541" s="12"/>
      <c r="VAX541" s="27"/>
      <c r="VAY541" s="37"/>
      <c r="VAZ541" s="37"/>
      <c r="VBA541" s="14"/>
      <c r="VBB541" s="14"/>
      <c r="VBC541" s="228"/>
      <c r="VBD541" s="232"/>
      <c r="VBE541" s="232"/>
      <c r="VBF541" s="232"/>
      <c r="VBG541" s="228"/>
      <c r="VBH541" s="229"/>
      <c r="VBI541" s="229"/>
      <c r="VBJ541" s="229"/>
      <c r="VBK541" s="229"/>
      <c r="VBL541" s="229"/>
      <c r="VBM541" s="229"/>
      <c r="VBN541" s="229"/>
      <c r="VBO541" s="37"/>
      <c r="VBP541" s="228"/>
      <c r="VBQ541" s="12"/>
      <c r="VBR541" s="12"/>
      <c r="VBS541" s="162"/>
      <c r="VBT541" s="162"/>
      <c r="VBU541" s="37"/>
      <c r="VBV541" s="230"/>
      <c r="VBW541" s="37"/>
      <c r="VBX541" s="37"/>
      <c r="VBY541" s="228"/>
      <c r="VBZ541" s="11"/>
      <c r="VCA541" s="28"/>
      <c r="VCB541" s="231"/>
      <c r="VCC541" s="12"/>
      <c r="VCD541" s="27"/>
      <c r="VCE541" s="37"/>
      <c r="VCF541" s="37"/>
      <c r="VCG541" s="14"/>
      <c r="VCH541" s="14"/>
      <c r="VCI541" s="228"/>
      <c r="VCJ541" s="232"/>
      <c r="VCK541" s="232"/>
      <c r="VCL541" s="232"/>
      <c r="VCM541" s="228"/>
      <c r="VCN541" s="229"/>
      <c r="VCO541" s="229"/>
      <c r="VCP541" s="229"/>
      <c r="VCQ541" s="229"/>
      <c r="VCR541" s="229"/>
      <c r="VCS541" s="229"/>
      <c r="VCT541" s="229"/>
      <c r="VCU541" s="37"/>
      <c r="VCV541" s="228"/>
      <c r="VCW541" s="12"/>
      <c r="VCX541" s="12"/>
      <c r="VCY541" s="162"/>
      <c r="VCZ541" s="162"/>
      <c r="VDA541" s="37"/>
      <c r="VDB541" s="230"/>
      <c r="VDC541" s="37"/>
      <c r="VDD541" s="37"/>
      <c r="VDE541" s="228"/>
      <c r="VDF541" s="11"/>
      <c r="VDG541" s="28"/>
      <c r="VDH541" s="231"/>
      <c r="VDI541" s="12"/>
      <c r="VDJ541" s="27"/>
      <c r="VDK541" s="37"/>
      <c r="VDL541" s="37"/>
      <c r="VDM541" s="14"/>
      <c r="VDN541" s="14"/>
      <c r="VDO541" s="228"/>
      <c r="VDP541" s="232"/>
      <c r="VDQ541" s="232"/>
      <c r="VDR541" s="232"/>
      <c r="VDS541" s="228"/>
      <c r="VDT541" s="229"/>
      <c r="VDU541" s="229"/>
      <c r="VDV541" s="229"/>
      <c r="VDW541" s="229"/>
      <c r="VDX541" s="229"/>
      <c r="VDY541" s="229"/>
      <c r="VDZ541" s="229"/>
      <c r="VEA541" s="37"/>
      <c r="VEB541" s="228"/>
      <c r="VEC541" s="12"/>
      <c r="VED541" s="12"/>
      <c r="VEE541" s="162"/>
      <c r="VEF541" s="162"/>
      <c r="VEG541" s="37"/>
      <c r="VEH541" s="230"/>
      <c r="VEI541" s="37"/>
      <c r="VEJ541" s="37"/>
      <c r="VEK541" s="228"/>
      <c r="VEL541" s="11"/>
      <c r="VEM541" s="28"/>
      <c r="VEN541" s="231"/>
      <c r="VEO541" s="12"/>
      <c r="VEP541" s="27"/>
      <c r="VEQ541" s="37"/>
      <c r="VER541" s="37"/>
      <c r="VES541" s="14"/>
      <c r="VET541" s="14"/>
      <c r="VEU541" s="228"/>
      <c r="VEV541" s="232"/>
      <c r="VEW541" s="232"/>
      <c r="VEX541" s="232"/>
      <c r="VEY541" s="228"/>
      <c r="VEZ541" s="229"/>
      <c r="VFA541" s="229"/>
      <c r="VFB541" s="229"/>
      <c r="VFC541" s="229"/>
      <c r="VFD541" s="229"/>
      <c r="VFE541" s="229"/>
      <c r="VFF541" s="229"/>
      <c r="VFG541" s="37"/>
      <c r="VFH541" s="228"/>
      <c r="VFI541" s="12"/>
      <c r="VFJ541" s="12"/>
      <c r="VFK541" s="162"/>
      <c r="VFL541" s="162"/>
      <c r="VFM541" s="37"/>
      <c r="VFN541" s="230"/>
      <c r="VFO541" s="37"/>
      <c r="VFP541" s="37"/>
      <c r="VFQ541" s="228"/>
      <c r="VFR541" s="11"/>
      <c r="VFS541" s="28"/>
      <c r="VFT541" s="231"/>
      <c r="VFU541" s="12"/>
      <c r="VFV541" s="27"/>
      <c r="VFW541" s="37"/>
      <c r="VFX541" s="37"/>
      <c r="VFY541" s="14"/>
      <c r="VFZ541" s="14"/>
      <c r="VGA541" s="228"/>
      <c r="VGB541" s="232"/>
      <c r="VGC541" s="232"/>
      <c r="VGD541" s="232"/>
      <c r="VGE541" s="228"/>
      <c r="VGF541" s="229"/>
      <c r="VGG541" s="229"/>
      <c r="VGH541" s="229"/>
      <c r="VGI541" s="229"/>
      <c r="VGJ541" s="229"/>
      <c r="VGK541" s="229"/>
      <c r="VGL541" s="229"/>
      <c r="VGM541" s="37"/>
      <c r="VGN541" s="228"/>
      <c r="VGO541" s="12"/>
      <c r="VGP541" s="12"/>
      <c r="VGQ541" s="162"/>
      <c r="VGR541" s="162"/>
      <c r="VGS541" s="37"/>
      <c r="VGT541" s="230"/>
      <c r="VGU541" s="37"/>
      <c r="VGV541" s="37"/>
      <c r="VGW541" s="228"/>
      <c r="VGX541" s="11"/>
      <c r="VGY541" s="28"/>
      <c r="VGZ541" s="231"/>
      <c r="VHA541" s="12"/>
      <c r="VHB541" s="27"/>
      <c r="VHC541" s="37"/>
      <c r="VHD541" s="37"/>
      <c r="VHE541" s="14"/>
      <c r="VHF541" s="14"/>
      <c r="VHG541" s="228"/>
      <c r="VHH541" s="232"/>
      <c r="VHI541" s="232"/>
      <c r="VHJ541" s="232"/>
      <c r="VHK541" s="228"/>
      <c r="VHL541" s="229"/>
      <c r="VHM541" s="229"/>
      <c r="VHN541" s="229"/>
      <c r="VHO541" s="229"/>
      <c r="VHP541" s="229"/>
      <c r="VHQ541" s="229"/>
      <c r="VHR541" s="229"/>
      <c r="VHS541" s="37"/>
      <c r="VHT541" s="228"/>
      <c r="VHU541" s="12"/>
      <c r="VHV541" s="12"/>
      <c r="VHW541" s="162"/>
      <c r="VHX541" s="162"/>
      <c r="VHY541" s="37"/>
      <c r="VHZ541" s="230"/>
      <c r="VIA541" s="37"/>
      <c r="VIB541" s="37"/>
      <c r="VIC541" s="228"/>
      <c r="VID541" s="11"/>
      <c r="VIE541" s="28"/>
      <c r="VIF541" s="231"/>
      <c r="VIG541" s="12"/>
      <c r="VIH541" s="27"/>
      <c r="VII541" s="37"/>
      <c r="VIJ541" s="37"/>
      <c r="VIK541" s="14"/>
      <c r="VIL541" s="14"/>
      <c r="VIM541" s="228"/>
      <c r="VIN541" s="232"/>
      <c r="VIO541" s="232"/>
      <c r="VIP541" s="232"/>
      <c r="VIQ541" s="228"/>
      <c r="VIR541" s="229"/>
      <c r="VIS541" s="229"/>
      <c r="VIT541" s="229"/>
      <c r="VIU541" s="229"/>
      <c r="VIV541" s="229"/>
      <c r="VIW541" s="229"/>
      <c r="VIX541" s="229"/>
      <c r="VIY541" s="37"/>
      <c r="VIZ541" s="228"/>
      <c r="VJA541" s="12"/>
      <c r="VJB541" s="12"/>
      <c r="VJC541" s="162"/>
      <c r="VJD541" s="162"/>
      <c r="VJE541" s="37"/>
      <c r="VJF541" s="230"/>
      <c r="VJG541" s="37"/>
      <c r="VJH541" s="37"/>
      <c r="VJI541" s="228"/>
      <c r="VJJ541" s="11"/>
      <c r="VJK541" s="28"/>
      <c r="VJL541" s="231"/>
      <c r="VJM541" s="12"/>
      <c r="VJN541" s="27"/>
      <c r="VJO541" s="37"/>
      <c r="VJP541" s="37"/>
      <c r="VJQ541" s="14"/>
      <c r="VJR541" s="14"/>
      <c r="VJS541" s="228"/>
      <c r="VJT541" s="232"/>
      <c r="VJU541" s="232"/>
      <c r="VJV541" s="232"/>
      <c r="VJW541" s="228"/>
      <c r="VJX541" s="229"/>
      <c r="VJY541" s="229"/>
      <c r="VJZ541" s="229"/>
      <c r="VKA541" s="229"/>
      <c r="VKB541" s="229"/>
      <c r="VKC541" s="229"/>
      <c r="VKD541" s="229"/>
      <c r="VKE541" s="37"/>
      <c r="VKF541" s="228"/>
      <c r="VKG541" s="12"/>
      <c r="VKH541" s="12"/>
      <c r="VKI541" s="162"/>
      <c r="VKJ541" s="162"/>
      <c r="VKK541" s="37"/>
      <c r="VKL541" s="230"/>
      <c r="VKM541" s="37"/>
      <c r="VKN541" s="37"/>
      <c r="VKO541" s="228"/>
      <c r="VKP541" s="11"/>
      <c r="VKQ541" s="28"/>
      <c r="VKR541" s="231"/>
      <c r="VKS541" s="12"/>
      <c r="VKT541" s="27"/>
      <c r="VKU541" s="37"/>
      <c r="VKV541" s="37"/>
      <c r="VKW541" s="14"/>
      <c r="VKX541" s="14"/>
      <c r="VKY541" s="228"/>
      <c r="VKZ541" s="232"/>
      <c r="VLA541" s="232"/>
      <c r="VLB541" s="232"/>
      <c r="VLC541" s="228"/>
      <c r="VLD541" s="229"/>
      <c r="VLE541" s="229"/>
      <c r="VLF541" s="229"/>
      <c r="VLG541" s="229"/>
      <c r="VLH541" s="229"/>
      <c r="VLI541" s="229"/>
      <c r="VLJ541" s="229"/>
      <c r="VLK541" s="37"/>
      <c r="VLL541" s="228"/>
      <c r="VLM541" s="12"/>
      <c r="VLN541" s="12"/>
      <c r="VLO541" s="162"/>
      <c r="VLP541" s="162"/>
      <c r="VLQ541" s="37"/>
      <c r="VLR541" s="230"/>
      <c r="VLS541" s="37"/>
      <c r="VLT541" s="37"/>
      <c r="VLU541" s="228"/>
      <c r="VLV541" s="11"/>
      <c r="VLW541" s="28"/>
      <c r="VLX541" s="231"/>
      <c r="VLY541" s="12"/>
      <c r="VLZ541" s="27"/>
      <c r="VMA541" s="37"/>
      <c r="VMB541" s="37"/>
      <c r="VMC541" s="14"/>
      <c r="VMD541" s="14"/>
      <c r="VME541" s="228"/>
      <c r="VMF541" s="232"/>
      <c r="VMG541" s="232"/>
      <c r="VMH541" s="232"/>
      <c r="VMI541" s="228"/>
      <c r="VMJ541" s="229"/>
      <c r="VMK541" s="229"/>
      <c r="VML541" s="229"/>
      <c r="VMM541" s="229"/>
      <c r="VMN541" s="229"/>
      <c r="VMO541" s="229"/>
      <c r="VMP541" s="229"/>
      <c r="VMQ541" s="37"/>
      <c r="VMR541" s="228"/>
      <c r="VMS541" s="12"/>
      <c r="VMT541" s="12"/>
      <c r="VMU541" s="162"/>
      <c r="VMV541" s="162"/>
      <c r="VMW541" s="37"/>
      <c r="VMX541" s="230"/>
      <c r="VMY541" s="37"/>
      <c r="VMZ541" s="37"/>
      <c r="VNA541" s="228"/>
      <c r="VNB541" s="11"/>
      <c r="VNC541" s="28"/>
      <c r="VND541" s="231"/>
      <c r="VNE541" s="12"/>
      <c r="VNF541" s="27"/>
      <c r="VNG541" s="37"/>
      <c r="VNH541" s="37"/>
      <c r="VNI541" s="14"/>
      <c r="VNJ541" s="14"/>
      <c r="VNK541" s="228"/>
      <c r="VNL541" s="232"/>
      <c r="VNM541" s="232"/>
      <c r="VNN541" s="232"/>
      <c r="VNO541" s="228"/>
      <c r="VNP541" s="229"/>
      <c r="VNQ541" s="229"/>
      <c r="VNR541" s="229"/>
      <c r="VNS541" s="229"/>
      <c r="VNT541" s="229"/>
      <c r="VNU541" s="229"/>
      <c r="VNV541" s="229"/>
      <c r="VNW541" s="37"/>
      <c r="VNX541" s="228"/>
      <c r="VNY541" s="12"/>
      <c r="VNZ541" s="12"/>
      <c r="VOA541" s="162"/>
      <c r="VOB541" s="162"/>
      <c r="VOC541" s="37"/>
      <c r="VOD541" s="230"/>
      <c r="VOE541" s="37"/>
      <c r="VOF541" s="37"/>
      <c r="VOG541" s="228"/>
      <c r="VOH541" s="11"/>
      <c r="VOI541" s="28"/>
      <c r="VOJ541" s="231"/>
      <c r="VOK541" s="12"/>
      <c r="VOL541" s="27"/>
      <c r="VOM541" s="37"/>
      <c r="VON541" s="37"/>
      <c r="VOO541" s="14"/>
      <c r="VOP541" s="14"/>
      <c r="VOQ541" s="228"/>
      <c r="VOR541" s="232"/>
      <c r="VOS541" s="232"/>
      <c r="VOT541" s="232"/>
      <c r="VOU541" s="228"/>
      <c r="VOV541" s="229"/>
      <c r="VOW541" s="229"/>
      <c r="VOX541" s="229"/>
      <c r="VOY541" s="229"/>
      <c r="VOZ541" s="229"/>
      <c r="VPA541" s="229"/>
      <c r="VPB541" s="229"/>
      <c r="VPC541" s="37"/>
      <c r="VPD541" s="228"/>
      <c r="VPE541" s="12"/>
      <c r="VPF541" s="12"/>
      <c r="VPG541" s="162"/>
      <c r="VPH541" s="162"/>
      <c r="VPI541" s="37"/>
      <c r="VPJ541" s="230"/>
      <c r="VPK541" s="37"/>
      <c r="VPL541" s="37"/>
      <c r="VPM541" s="228"/>
      <c r="VPN541" s="11"/>
      <c r="VPO541" s="28"/>
      <c r="VPP541" s="231"/>
      <c r="VPQ541" s="12"/>
      <c r="VPR541" s="27"/>
      <c r="VPS541" s="37"/>
      <c r="VPT541" s="37"/>
      <c r="VPU541" s="14"/>
      <c r="VPV541" s="14"/>
      <c r="VPW541" s="228"/>
      <c r="VPX541" s="232"/>
      <c r="VPY541" s="232"/>
      <c r="VPZ541" s="232"/>
      <c r="VQA541" s="228"/>
      <c r="VQB541" s="229"/>
      <c r="VQC541" s="229"/>
      <c r="VQD541" s="229"/>
      <c r="VQE541" s="229"/>
      <c r="VQF541" s="229"/>
      <c r="VQG541" s="229"/>
      <c r="VQH541" s="229"/>
      <c r="VQI541" s="37"/>
      <c r="VQJ541" s="228"/>
      <c r="VQK541" s="12"/>
      <c r="VQL541" s="12"/>
      <c r="VQM541" s="162"/>
      <c r="VQN541" s="162"/>
      <c r="VQO541" s="37"/>
      <c r="VQP541" s="230"/>
      <c r="VQQ541" s="37"/>
      <c r="VQR541" s="37"/>
      <c r="VQS541" s="228"/>
      <c r="VQT541" s="11"/>
      <c r="VQU541" s="28"/>
      <c r="VQV541" s="231"/>
      <c r="VQW541" s="12"/>
      <c r="VQX541" s="27"/>
      <c r="VQY541" s="37"/>
      <c r="VQZ541" s="37"/>
      <c r="VRA541" s="14"/>
      <c r="VRB541" s="14"/>
      <c r="VRC541" s="228"/>
      <c r="VRD541" s="232"/>
      <c r="VRE541" s="232"/>
      <c r="VRF541" s="232"/>
      <c r="VRG541" s="228"/>
      <c r="VRH541" s="229"/>
      <c r="VRI541" s="229"/>
      <c r="VRJ541" s="229"/>
      <c r="VRK541" s="229"/>
      <c r="VRL541" s="229"/>
      <c r="VRM541" s="229"/>
      <c r="VRN541" s="229"/>
      <c r="VRO541" s="37"/>
      <c r="VRP541" s="228"/>
      <c r="VRQ541" s="12"/>
      <c r="VRR541" s="12"/>
      <c r="VRS541" s="162"/>
      <c r="VRT541" s="162"/>
      <c r="VRU541" s="37"/>
      <c r="VRV541" s="230"/>
      <c r="VRW541" s="37"/>
      <c r="VRX541" s="37"/>
      <c r="VRY541" s="228"/>
      <c r="VRZ541" s="11"/>
      <c r="VSA541" s="28"/>
      <c r="VSB541" s="231"/>
      <c r="VSC541" s="12"/>
      <c r="VSD541" s="27"/>
      <c r="VSE541" s="37"/>
      <c r="VSF541" s="37"/>
      <c r="VSG541" s="14"/>
      <c r="VSH541" s="14"/>
      <c r="VSI541" s="228"/>
      <c r="VSJ541" s="232"/>
      <c r="VSK541" s="232"/>
      <c r="VSL541" s="232"/>
      <c r="VSM541" s="228"/>
      <c r="VSN541" s="229"/>
      <c r="VSO541" s="229"/>
      <c r="VSP541" s="229"/>
      <c r="VSQ541" s="229"/>
      <c r="VSR541" s="229"/>
      <c r="VSS541" s="229"/>
      <c r="VST541" s="229"/>
      <c r="VSU541" s="37"/>
      <c r="VSV541" s="228"/>
      <c r="VSW541" s="12"/>
      <c r="VSX541" s="12"/>
      <c r="VSY541" s="162"/>
      <c r="VSZ541" s="162"/>
      <c r="VTA541" s="37"/>
      <c r="VTB541" s="230"/>
      <c r="VTC541" s="37"/>
      <c r="VTD541" s="37"/>
      <c r="VTE541" s="228"/>
      <c r="VTF541" s="11"/>
      <c r="VTG541" s="28"/>
      <c r="VTH541" s="231"/>
      <c r="VTI541" s="12"/>
      <c r="VTJ541" s="27"/>
      <c r="VTK541" s="37"/>
      <c r="VTL541" s="37"/>
      <c r="VTM541" s="14"/>
      <c r="VTN541" s="14"/>
      <c r="VTO541" s="228"/>
      <c r="VTP541" s="232"/>
      <c r="VTQ541" s="232"/>
      <c r="VTR541" s="232"/>
      <c r="VTS541" s="228"/>
      <c r="VTT541" s="229"/>
      <c r="VTU541" s="229"/>
      <c r="VTV541" s="229"/>
      <c r="VTW541" s="229"/>
      <c r="VTX541" s="229"/>
      <c r="VTY541" s="229"/>
      <c r="VTZ541" s="229"/>
      <c r="VUA541" s="37"/>
      <c r="VUB541" s="228"/>
      <c r="VUC541" s="12"/>
      <c r="VUD541" s="12"/>
      <c r="VUE541" s="162"/>
      <c r="VUF541" s="162"/>
      <c r="VUG541" s="37"/>
      <c r="VUH541" s="230"/>
      <c r="VUI541" s="37"/>
      <c r="VUJ541" s="37"/>
      <c r="VUK541" s="228"/>
      <c r="VUL541" s="11"/>
      <c r="VUM541" s="28"/>
      <c r="VUN541" s="231"/>
      <c r="VUO541" s="12"/>
      <c r="VUP541" s="27"/>
      <c r="VUQ541" s="37"/>
      <c r="VUR541" s="37"/>
      <c r="VUS541" s="14"/>
      <c r="VUT541" s="14"/>
      <c r="VUU541" s="228"/>
      <c r="VUV541" s="232"/>
      <c r="VUW541" s="232"/>
      <c r="VUX541" s="232"/>
      <c r="VUY541" s="228"/>
      <c r="VUZ541" s="229"/>
      <c r="VVA541" s="229"/>
      <c r="VVB541" s="229"/>
      <c r="VVC541" s="229"/>
      <c r="VVD541" s="229"/>
      <c r="VVE541" s="229"/>
      <c r="VVF541" s="229"/>
      <c r="VVG541" s="37"/>
      <c r="VVH541" s="228"/>
      <c r="VVI541" s="12"/>
      <c r="VVJ541" s="12"/>
      <c r="VVK541" s="162"/>
      <c r="VVL541" s="162"/>
      <c r="VVM541" s="37"/>
      <c r="VVN541" s="230"/>
      <c r="VVO541" s="37"/>
      <c r="VVP541" s="37"/>
      <c r="VVQ541" s="228"/>
      <c r="VVR541" s="11"/>
      <c r="VVS541" s="28"/>
      <c r="VVT541" s="231"/>
      <c r="VVU541" s="12"/>
      <c r="VVV541" s="27"/>
      <c r="VVW541" s="37"/>
      <c r="VVX541" s="37"/>
      <c r="VVY541" s="14"/>
      <c r="VVZ541" s="14"/>
      <c r="VWA541" s="228"/>
      <c r="VWB541" s="232"/>
      <c r="VWC541" s="232"/>
      <c r="VWD541" s="232"/>
      <c r="VWE541" s="228"/>
      <c r="VWF541" s="229"/>
      <c r="VWG541" s="229"/>
      <c r="VWH541" s="229"/>
      <c r="VWI541" s="229"/>
      <c r="VWJ541" s="229"/>
      <c r="VWK541" s="229"/>
      <c r="VWL541" s="229"/>
      <c r="VWM541" s="37"/>
      <c r="VWN541" s="228"/>
      <c r="VWO541" s="12"/>
      <c r="VWP541" s="12"/>
      <c r="VWQ541" s="162"/>
      <c r="VWR541" s="162"/>
      <c r="VWS541" s="37"/>
      <c r="VWT541" s="230"/>
      <c r="VWU541" s="37"/>
      <c r="VWV541" s="37"/>
      <c r="VWW541" s="228"/>
      <c r="VWX541" s="11"/>
      <c r="VWY541" s="28"/>
      <c r="VWZ541" s="231"/>
      <c r="VXA541" s="12"/>
      <c r="VXB541" s="27"/>
      <c r="VXC541" s="37"/>
      <c r="VXD541" s="37"/>
      <c r="VXE541" s="14"/>
      <c r="VXF541" s="14"/>
      <c r="VXG541" s="228"/>
      <c r="VXH541" s="232"/>
      <c r="VXI541" s="232"/>
      <c r="VXJ541" s="232"/>
      <c r="VXK541" s="228"/>
      <c r="VXL541" s="229"/>
      <c r="VXM541" s="229"/>
      <c r="VXN541" s="229"/>
      <c r="VXO541" s="229"/>
      <c r="VXP541" s="229"/>
      <c r="VXQ541" s="229"/>
      <c r="VXR541" s="229"/>
      <c r="VXS541" s="37"/>
      <c r="VXT541" s="228"/>
      <c r="VXU541" s="12"/>
      <c r="VXV541" s="12"/>
      <c r="VXW541" s="162"/>
      <c r="VXX541" s="162"/>
      <c r="VXY541" s="37"/>
      <c r="VXZ541" s="230"/>
      <c r="VYA541" s="37"/>
      <c r="VYB541" s="37"/>
      <c r="VYC541" s="228"/>
      <c r="VYD541" s="11"/>
      <c r="VYE541" s="28"/>
      <c r="VYF541" s="231"/>
      <c r="VYG541" s="12"/>
      <c r="VYH541" s="27"/>
      <c r="VYI541" s="37"/>
      <c r="VYJ541" s="37"/>
      <c r="VYK541" s="14"/>
      <c r="VYL541" s="14"/>
      <c r="VYM541" s="228"/>
      <c r="VYN541" s="232"/>
      <c r="VYO541" s="232"/>
      <c r="VYP541" s="232"/>
      <c r="VYQ541" s="228"/>
      <c r="VYR541" s="229"/>
      <c r="VYS541" s="229"/>
      <c r="VYT541" s="229"/>
      <c r="VYU541" s="229"/>
      <c r="VYV541" s="229"/>
      <c r="VYW541" s="229"/>
      <c r="VYX541" s="229"/>
      <c r="VYY541" s="37"/>
      <c r="VYZ541" s="228"/>
      <c r="VZA541" s="12"/>
      <c r="VZB541" s="12"/>
      <c r="VZC541" s="162"/>
      <c r="VZD541" s="162"/>
      <c r="VZE541" s="37"/>
      <c r="VZF541" s="230"/>
      <c r="VZG541" s="37"/>
      <c r="VZH541" s="37"/>
      <c r="VZI541" s="228"/>
      <c r="VZJ541" s="11"/>
      <c r="VZK541" s="28"/>
      <c r="VZL541" s="231"/>
      <c r="VZM541" s="12"/>
      <c r="VZN541" s="27"/>
      <c r="VZO541" s="37"/>
      <c r="VZP541" s="37"/>
      <c r="VZQ541" s="14"/>
      <c r="VZR541" s="14"/>
      <c r="VZS541" s="228"/>
      <c r="VZT541" s="232"/>
      <c r="VZU541" s="232"/>
      <c r="VZV541" s="232"/>
      <c r="VZW541" s="228"/>
      <c r="VZX541" s="229"/>
      <c r="VZY541" s="229"/>
      <c r="VZZ541" s="229"/>
      <c r="WAA541" s="229"/>
      <c r="WAB541" s="229"/>
      <c r="WAC541" s="229"/>
      <c r="WAD541" s="229"/>
      <c r="WAE541" s="37"/>
      <c r="WAF541" s="228"/>
      <c r="WAG541" s="12"/>
      <c r="WAH541" s="12"/>
      <c r="WAI541" s="162"/>
      <c r="WAJ541" s="162"/>
      <c r="WAK541" s="37"/>
      <c r="WAL541" s="230"/>
      <c r="WAM541" s="37"/>
      <c r="WAN541" s="37"/>
      <c r="WAO541" s="228"/>
      <c r="WAP541" s="11"/>
      <c r="WAQ541" s="28"/>
      <c r="WAR541" s="231"/>
      <c r="WAS541" s="12"/>
      <c r="WAT541" s="27"/>
      <c r="WAU541" s="37"/>
      <c r="WAV541" s="37"/>
      <c r="WAW541" s="14"/>
      <c r="WAX541" s="14"/>
      <c r="WAY541" s="228"/>
      <c r="WAZ541" s="232"/>
      <c r="WBA541" s="232"/>
      <c r="WBB541" s="232"/>
      <c r="WBC541" s="228"/>
      <c r="WBD541" s="229"/>
      <c r="WBE541" s="229"/>
      <c r="WBF541" s="229"/>
      <c r="WBG541" s="229"/>
      <c r="WBH541" s="229"/>
      <c r="WBI541" s="229"/>
      <c r="WBJ541" s="229"/>
      <c r="WBK541" s="37"/>
      <c r="WBL541" s="228"/>
      <c r="WBM541" s="12"/>
      <c r="WBN541" s="12"/>
      <c r="WBO541" s="162"/>
      <c r="WBP541" s="162"/>
      <c r="WBQ541" s="37"/>
      <c r="WBR541" s="230"/>
      <c r="WBS541" s="37"/>
      <c r="WBT541" s="37"/>
      <c r="WBU541" s="228"/>
      <c r="WBV541" s="11"/>
      <c r="WBW541" s="28"/>
      <c r="WBX541" s="231"/>
      <c r="WBY541" s="12"/>
      <c r="WBZ541" s="27"/>
      <c r="WCA541" s="37"/>
      <c r="WCB541" s="37"/>
      <c r="WCC541" s="14"/>
      <c r="WCD541" s="14"/>
      <c r="WCE541" s="228"/>
      <c r="WCF541" s="232"/>
      <c r="WCG541" s="232"/>
      <c r="WCH541" s="232"/>
      <c r="WCI541" s="228"/>
      <c r="WCJ541" s="229"/>
      <c r="WCK541" s="229"/>
      <c r="WCL541" s="229"/>
      <c r="WCM541" s="229"/>
      <c r="WCN541" s="229"/>
      <c r="WCO541" s="229"/>
      <c r="WCP541" s="229"/>
      <c r="WCQ541" s="37"/>
      <c r="WCR541" s="228"/>
      <c r="WCS541" s="12"/>
      <c r="WCT541" s="12"/>
      <c r="WCU541" s="162"/>
      <c r="WCV541" s="162"/>
      <c r="WCW541" s="37"/>
      <c r="WCX541" s="230"/>
      <c r="WCY541" s="37"/>
      <c r="WCZ541" s="37"/>
      <c r="WDA541" s="228"/>
      <c r="WDB541" s="11"/>
      <c r="WDC541" s="28"/>
      <c r="WDD541" s="231"/>
      <c r="WDE541" s="12"/>
      <c r="WDF541" s="27"/>
      <c r="WDG541" s="37"/>
      <c r="WDH541" s="37"/>
      <c r="WDI541" s="14"/>
      <c r="WDJ541" s="14"/>
      <c r="WDK541" s="228"/>
      <c r="WDL541" s="232"/>
      <c r="WDM541" s="232"/>
      <c r="WDN541" s="232"/>
      <c r="WDO541" s="228"/>
      <c r="WDP541" s="229"/>
      <c r="WDQ541" s="229"/>
      <c r="WDR541" s="229"/>
      <c r="WDS541" s="229"/>
      <c r="WDT541" s="229"/>
      <c r="WDU541" s="229"/>
      <c r="WDV541" s="229"/>
      <c r="WDW541" s="37"/>
      <c r="WDX541" s="228"/>
      <c r="WDY541" s="12"/>
      <c r="WDZ541" s="12"/>
      <c r="WEA541" s="162"/>
      <c r="WEB541" s="162"/>
      <c r="WEC541" s="37"/>
      <c r="WED541" s="230"/>
      <c r="WEE541" s="37"/>
      <c r="WEF541" s="37"/>
      <c r="WEG541" s="228"/>
      <c r="WEH541" s="11"/>
      <c r="WEI541" s="28"/>
      <c r="WEJ541" s="231"/>
      <c r="WEK541" s="12"/>
      <c r="WEL541" s="27"/>
      <c r="WEM541" s="37"/>
      <c r="WEN541" s="37"/>
      <c r="WEO541" s="14"/>
      <c r="WEP541" s="14"/>
      <c r="WEQ541" s="228"/>
      <c r="WER541" s="232"/>
      <c r="WES541" s="232"/>
      <c r="WET541" s="232"/>
      <c r="WEU541" s="228"/>
      <c r="WEV541" s="229"/>
      <c r="WEW541" s="229"/>
      <c r="WEX541" s="229"/>
      <c r="WEY541" s="229"/>
      <c r="WEZ541" s="229"/>
      <c r="WFA541" s="229"/>
      <c r="WFB541" s="229"/>
      <c r="WFC541" s="37"/>
      <c r="WFD541" s="228"/>
      <c r="WFE541" s="12"/>
      <c r="WFF541" s="12"/>
      <c r="WFG541" s="162"/>
      <c r="WFH541" s="162"/>
      <c r="WFI541" s="37"/>
      <c r="WFJ541" s="230"/>
      <c r="WFK541" s="37"/>
      <c r="WFL541" s="37"/>
      <c r="WFM541" s="228"/>
      <c r="WFN541" s="11"/>
      <c r="WFO541" s="28"/>
      <c r="WFP541" s="231"/>
      <c r="WFQ541" s="12"/>
      <c r="WFR541" s="27"/>
      <c r="WFS541" s="37"/>
      <c r="WFT541" s="37"/>
      <c r="WFU541" s="14"/>
      <c r="WFV541" s="14"/>
      <c r="WFW541" s="228"/>
      <c r="WFX541" s="232"/>
      <c r="WFY541" s="232"/>
      <c r="WFZ541" s="232"/>
      <c r="WGA541" s="228"/>
      <c r="WGB541" s="229"/>
      <c r="WGC541" s="229"/>
      <c r="WGD541" s="229"/>
      <c r="WGE541" s="229"/>
      <c r="WGF541" s="229"/>
      <c r="WGG541" s="229"/>
      <c r="WGH541" s="229"/>
      <c r="WGI541" s="37"/>
      <c r="WGJ541" s="228"/>
      <c r="WGK541" s="12"/>
      <c r="WGL541" s="12"/>
      <c r="WGM541" s="162"/>
      <c r="WGN541" s="162"/>
      <c r="WGO541" s="37"/>
      <c r="WGP541" s="230"/>
      <c r="WGQ541" s="37"/>
      <c r="WGR541" s="37"/>
      <c r="WGS541" s="228"/>
      <c r="WGT541" s="11"/>
      <c r="WGU541" s="28"/>
      <c r="WGV541" s="231"/>
      <c r="WGW541" s="12"/>
      <c r="WGX541" s="27"/>
      <c r="WGY541" s="37"/>
      <c r="WGZ541" s="37"/>
      <c r="WHA541" s="14"/>
      <c r="WHB541" s="14"/>
      <c r="WHC541" s="228"/>
      <c r="WHD541" s="232"/>
      <c r="WHE541" s="232"/>
      <c r="WHF541" s="232"/>
      <c r="WHG541" s="228"/>
      <c r="WHH541" s="229"/>
      <c r="WHI541" s="229"/>
      <c r="WHJ541" s="229"/>
      <c r="WHK541" s="229"/>
      <c r="WHL541" s="229"/>
      <c r="WHM541" s="229"/>
      <c r="WHN541" s="229"/>
      <c r="WHO541" s="37"/>
      <c r="WHP541" s="228"/>
      <c r="WHQ541" s="12"/>
      <c r="WHR541" s="12"/>
      <c r="WHS541" s="162"/>
      <c r="WHT541" s="162"/>
      <c r="WHU541" s="37"/>
      <c r="WHV541" s="230"/>
      <c r="WHW541" s="37"/>
      <c r="WHX541" s="37"/>
      <c r="WHY541" s="228"/>
      <c r="WHZ541" s="11"/>
      <c r="WIA541" s="28"/>
      <c r="WIB541" s="231"/>
      <c r="WIC541" s="12"/>
      <c r="WID541" s="27"/>
      <c r="WIE541" s="37"/>
      <c r="WIF541" s="37"/>
      <c r="WIG541" s="14"/>
      <c r="WIH541" s="14"/>
      <c r="WII541" s="228"/>
      <c r="WIJ541" s="232"/>
      <c r="WIK541" s="232"/>
      <c r="WIL541" s="232"/>
      <c r="WIM541" s="228"/>
      <c r="WIN541" s="229"/>
      <c r="WIO541" s="229"/>
      <c r="WIP541" s="229"/>
      <c r="WIQ541" s="229"/>
      <c r="WIR541" s="229"/>
      <c r="WIS541" s="229"/>
      <c r="WIT541" s="229"/>
      <c r="WIU541" s="37"/>
      <c r="WIV541" s="228"/>
      <c r="WIW541" s="12"/>
      <c r="WIX541" s="12"/>
      <c r="WIY541" s="162"/>
      <c r="WIZ541" s="162"/>
      <c r="WJA541" s="37"/>
      <c r="WJB541" s="230"/>
      <c r="WJC541" s="37"/>
      <c r="WJD541" s="37"/>
      <c r="WJE541" s="228"/>
      <c r="WJF541" s="11"/>
      <c r="WJG541" s="28"/>
      <c r="WJH541" s="231"/>
      <c r="WJI541" s="12"/>
      <c r="WJJ541" s="27"/>
      <c r="WJK541" s="37"/>
      <c r="WJL541" s="37"/>
      <c r="WJM541" s="14"/>
      <c r="WJN541" s="14"/>
      <c r="WJO541" s="228"/>
      <c r="WJP541" s="232"/>
      <c r="WJQ541" s="232"/>
      <c r="WJR541" s="232"/>
      <c r="WJS541" s="228"/>
      <c r="WJT541" s="229"/>
      <c r="WJU541" s="229"/>
      <c r="WJV541" s="229"/>
      <c r="WJW541" s="229"/>
      <c r="WJX541" s="229"/>
      <c r="WJY541" s="229"/>
      <c r="WJZ541" s="229"/>
      <c r="WKA541" s="37"/>
      <c r="WKB541" s="228"/>
      <c r="WKC541" s="12"/>
      <c r="WKD541" s="12"/>
      <c r="WKE541" s="162"/>
      <c r="WKF541" s="162"/>
      <c r="WKG541" s="37"/>
      <c r="WKH541" s="230"/>
      <c r="WKI541" s="37"/>
      <c r="WKJ541" s="37"/>
      <c r="WKK541" s="228"/>
      <c r="WKL541" s="11"/>
      <c r="WKM541" s="28"/>
      <c r="WKN541" s="231"/>
      <c r="WKO541" s="12"/>
      <c r="WKP541" s="27"/>
      <c r="WKQ541" s="37"/>
      <c r="WKR541" s="37"/>
      <c r="WKS541" s="14"/>
      <c r="WKT541" s="14"/>
      <c r="WKU541" s="228"/>
      <c r="WKV541" s="232"/>
      <c r="WKW541" s="232"/>
      <c r="WKX541" s="232"/>
      <c r="WKY541" s="228"/>
      <c r="WKZ541" s="229"/>
      <c r="WLA541" s="229"/>
      <c r="WLB541" s="229"/>
      <c r="WLC541" s="229"/>
      <c r="WLD541" s="229"/>
      <c r="WLE541" s="229"/>
      <c r="WLF541" s="229"/>
      <c r="WLG541" s="37"/>
      <c r="WLH541" s="228"/>
      <c r="WLI541" s="12"/>
      <c r="WLJ541" s="12"/>
      <c r="WLK541" s="162"/>
      <c r="WLL541" s="162"/>
      <c r="WLM541" s="37"/>
      <c r="WLN541" s="230"/>
      <c r="WLO541" s="37"/>
      <c r="WLP541" s="37"/>
      <c r="WLQ541" s="228"/>
      <c r="WLR541" s="11"/>
      <c r="WLS541" s="28"/>
      <c r="WLT541" s="231"/>
      <c r="WLU541" s="12"/>
      <c r="WLV541" s="27"/>
      <c r="WLW541" s="37"/>
      <c r="WLX541" s="37"/>
      <c r="WLY541" s="14"/>
      <c r="WLZ541" s="14"/>
      <c r="WMA541" s="228"/>
      <c r="WMB541" s="232"/>
      <c r="WMC541" s="232"/>
      <c r="WMD541" s="232"/>
      <c r="WME541" s="228"/>
      <c r="WMF541" s="229"/>
      <c r="WMG541" s="229"/>
      <c r="WMH541" s="229"/>
      <c r="WMI541" s="229"/>
      <c r="WMJ541" s="229"/>
      <c r="WMK541" s="229"/>
      <c r="WML541" s="229"/>
      <c r="WMM541" s="37"/>
      <c r="WMN541" s="228"/>
      <c r="WMO541" s="12"/>
      <c r="WMP541" s="12"/>
      <c r="WMQ541" s="162"/>
      <c r="WMR541" s="162"/>
      <c r="WMS541" s="37"/>
      <c r="WMT541" s="230"/>
      <c r="WMU541" s="37"/>
      <c r="WMV541" s="37"/>
      <c r="WMW541" s="228"/>
      <c r="WMX541" s="11"/>
      <c r="WMY541" s="28"/>
      <c r="WMZ541" s="231"/>
      <c r="WNA541" s="12"/>
      <c r="WNB541" s="27"/>
      <c r="WNC541" s="37"/>
      <c r="WND541" s="37"/>
      <c r="WNE541" s="14"/>
      <c r="WNF541" s="14"/>
      <c r="WNG541" s="228"/>
      <c r="WNH541" s="232"/>
      <c r="WNI541" s="232"/>
      <c r="WNJ541" s="232"/>
      <c r="WNK541" s="228"/>
      <c r="WNL541" s="229"/>
      <c r="WNM541" s="229"/>
      <c r="WNN541" s="229"/>
      <c r="WNO541" s="229"/>
      <c r="WNP541" s="229"/>
      <c r="WNQ541" s="229"/>
      <c r="WNR541" s="229"/>
      <c r="WNS541" s="37"/>
      <c r="WNT541" s="228"/>
      <c r="WNU541" s="12"/>
      <c r="WNV541" s="12"/>
      <c r="WNW541" s="162"/>
      <c r="WNX541" s="162"/>
      <c r="WNY541" s="37"/>
      <c r="WNZ541" s="230"/>
      <c r="WOA541" s="37"/>
      <c r="WOB541" s="37"/>
      <c r="WOC541" s="228"/>
      <c r="WOD541" s="11"/>
      <c r="WOE541" s="28"/>
      <c r="WOF541" s="231"/>
      <c r="WOG541" s="12"/>
      <c r="WOH541" s="27"/>
      <c r="WOI541" s="37"/>
      <c r="WOJ541" s="37"/>
      <c r="WOK541" s="14"/>
      <c r="WOL541" s="14"/>
      <c r="WOM541" s="228"/>
      <c r="WON541" s="232"/>
      <c r="WOO541" s="232"/>
      <c r="WOP541" s="232"/>
      <c r="WOQ541" s="228"/>
      <c r="WOR541" s="229"/>
      <c r="WOS541" s="229"/>
      <c r="WOT541" s="229"/>
      <c r="WOU541" s="229"/>
      <c r="WOV541" s="229"/>
      <c r="WOW541" s="229"/>
      <c r="WOX541" s="229"/>
      <c r="WOY541" s="37"/>
      <c r="WOZ541" s="228"/>
      <c r="WPA541" s="12"/>
      <c r="WPB541" s="12"/>
      <c r="WPC541" s="162"/>
      <c r="WPD541" s="162"/>
      <c r="WPE541" s="37"/>
      <c r="WPF541" s="230"/>
      <c r="WPG541" s="37"/>
      <c r="WPH541" s="37"/>
      <c r="WPI541" s="228"/>
      <c r="WPJ541" s="11"/>
      <c r="WPK541" s="28"/>
      <c r="WPL541" s="231"/>
      <c r="WPM541" s="12"/>
      <c r="WPN541" s="27"/>
      <c r="WPO541" s="37"/>
      <c r="WPP541" s="37"/>
      <c r="WPQ541" s="14"/>
      <c r="WPR541" s="14"/>
      <c r="WPS541" s="228"/>
      <c r="WPT541" s="232"/>
      <c r="WPU541" s="232"/>
      <c r="WPV541" s="232"/>
      <c r="WPW541" s="228"/>
      <c r="WPX541" s="229"/>
      <c r="WPY541" s="229"/>
      <c r="WPZ541" s="229"/>
      <c r="WQA541" s="229"/>
      <c r="WQB541" s="229"/>
      <c r="WQC541" s="229"/>
      <c r="WQD541" s="229"/>
      <c r="WQE541" s="37"/>
      <c r="WQF541" s="228"/>
      <c r="WQG541" s="12"/>
      <c r="WQH541" s="12"/>
      <c r="WQI541" s="162"/>
      <c r="WQJ541" s="162"/>
      <c r="WQK541" s="37"/>
      <c r="WQL541" s="230"/>
      <c r="WQM541" s="37"/>
      <c r="WQN541" s="37"/>
      <c r="WQO541" s="228"/>
      <c r="WQP541" s="11"/>
      <c r="WQQ541" s="28"/>
      <c r="WQR541" s="231"/>
      <c r="WQS541" s="12"/>
      <c r="WQT541" s="27"/>
      <c r="WQU541" s="37"/>
      <c r="WQV541" s="37"/>
      <c r="WQW541" s="14"/>
      <c r="WQX541" s="14"/>
      <c r="WQY541" s="228"/>
      <c r="WQZ541" s="232"/>
      <c r="WRA541" s="232"/>
      <c r="WRB541" s="232"/>
      <c r="WRC541" s="228"/>
      <c r="WRD541" s="229"/>
      <c r="WRE541" s="229"/>
      <c r="WRF541" s="229"/>
      <c r="WRG541" s="229"/>
      <c r="WRH541" s="229"/>
      <c r="WRI541" s="229"/>
      <c r="WRJ541" s="229"/>
      <c r="WRK541" s="37"/>
      <c r="WRL541" s="228"/>
      <c r="WRM541" s="12"/>
      <c r="WRN541" s="12"/>
      <c r="WRO541" s="162"/>
      <c r="WRP541" s="162"/>
      <c r="WRQ541" s="37"/>
      <c r="WRR541" s="230"/>
      <c r="WRS541" s="37"/>
      <c r="WRT541" s="37"/>
      <c r="WRU541" s="228"/>
      <c r="WRV541" s="11"/>
      <c r="WRW541" s="28"/>
      <c r="WRX541" s="231"/>
      <c r="WRY541" s="12"/>
      <c r="WRZ541" s="27"/>
      <c r="WSA541" s="37"/>
      <c r="WSB541" s="37"/>
      <c r="WSC541" s="14"/>
      <c r="WSD541" s="14"/>
      <c r="WSE541" s="228"/>
      <c r="WSF541" s="232"/>
      <c r="WSG541" s="232"/>
      <c r="WSH541" s="232"/>
      <c r="WSI541" s="228"/>
      <c r="WSJ541" s="229"/>
      <c r="WSK541" s="229"/>
      <c r="WSL541" s="229"/>
      <c r="WSM541" s="229"/>
      <c r="WSN541" s="229"/>
      <c r="WSO541" s="229"/>
      <c r="WSP541" s="229"/>
      <c r="WSQ541" s="37"/>
      <c r="WSR541" s="228"/>
      <c r="WSS541" s="12"/>
      <c r="WST541" s="12"/>
      <c r="WSU541" s="162"/>
      <c r="WSV541" s="162"/>
      <c r="WSW541" s="37"/>
      <c r="WSX541" s="230"/>
      <c r="WSY541" s="37"/>
      <c r="WSZ541" s="37"/>
      <c r="WTA541" s="228"/>
      <c r="WTB541" s="11"/>
      <c r="WTC541" s="28"/>
      <c r="WTD541" s="231"/>
      <c r="WTE541" s="12"/>
      <c r="WTF541" s="27"/>
      <c r="WTG541" s="37"/>
      <c r="WTH541" s="37"/>
      <c r="WTI541" s="14"/>
      <c r="WTJ541" s="14"/>
      <c r="WTK541" s="228"/>
      <c r="WTL541" s="232"/>
      <c r="WTM541" s="232"/>
      <c r="WTN541" s="232"/>
      <c r="WTO541" s="228"/>
      <c r="WTP541" s="229"/>
      <c r="WTQ541" s="229"/>
      <c r="WTR541" s="229"/>
      <c r="WTS541" s="229"/>
      <c r="WTT541" s="229"/>
      <c r="WTU541" s="229"/>
      <c r="WTV541" s="229"/>
      <c r="WTW541" s="37"/>
      <c r="WTX541" s="228"/>
      <c r="WTY541" s="12"/>
      <c r="WTZ541" s="12"/>
      <c r="WUA541" s="162"/>
      <c r="WUB541" s="162"/>
      <c r="WUC541" s="37"/>
      <c r="WUD541" s="230"/>
      <c r="WUE541" s="37"/>
      <c r="WUF541" s="37"/>
      <c r="WUG541" s="228"/>
      <c r="WUH541" s="11"/>
      <c r="WUI541" s="28"/>
      <c r="WUJ541" s="231"/>
      <c r="WUK541" s="12"/>
      <c r="WUL541" s="27"/>
      <c r="WUM541" s="37"/>
      <c r="WUN541" s="37"/>
      <c r="WUO541" s="14"/>
      <c r="WUP541" s="14"/>
      <c r="WUQ541" s="228"/>
      <c r="WUR541" s="232"/>
      <c r="WUS541" s="232"/>
      <c r="WUT541" s="232"/>
      <c r="WUU541" s="228"/>
      <c r="WUV541" s="229"/>
      <c r="WUW541" s="229"/>
      <c r="WUX541" s="229"/>
      <c r="WUY541" s="229"/>
      <c r="WUZ541" s="229"/>
      <c r="WVA541" s="229"/>
      <c r="WVB541" s="229"/>
      <c r="WVC541" s="37"/>
      <c r="WVD541" s="228"/>
      <c r="WVE541" s="12"/>
      <c r="WVF541" s="12"/>
      <c r="WVG541" s="162"/>
      <c r="WVH541" s="162"/>
      <c r="WVI541" s="37"/>
      <c r="WVJ541" s="230"/>
      <c r="WVK541" s="37"/>
      <c r="WVL541" s="37"/>
      <c r="WVM541" s="228"/>
      <c r="WVN541" s="11"/>
      <c r="WVO541" s="28"/>
      <c r="WVP541" s="231"/>
      <c r="WVQ541" s="12"/>
      <c r="WVR541" s="27"/>
      <c r="WVS541" s="37"/>
      <c r="WVT541" s="37"/>
      <c r="WVU541" s="14"/>
      <c r="WVV541" s="14"/>
      <c r="WVW541" s="228"/>
      <c r="WVX541" s="232"/>
      <c r="WVY541" s="232"/>
      <c r="WVZ541" s="232"/>
      <c r="WWA541" s="228"/>
      <c r="WWB541" s="229"/>
      <c r="WWC541" s="229"/>
      <c r="WWD541" s="229"/>
      <c r="WWE541" s="229"/>
      <c r="WWF541" s="229"/>
      <c r="WWG541" s="229"/>
      <c r="WWH541" s="229"/>
      <c r="WWI541" s="37"/>
      <c r="WWJ541" s="228"/>
      <c r="WWK541" s="12"/>
      <c r="WWL541" s="12"/>
      <c r="WWM541" s="162"/>
      <c r="WWN541" s="162"/>
      <c r="WWO541" s="37"/>
      <c r="WWP541" s="230"/>
      <c r="WWQ541" s="37"/>
      <c r="WWR541" s="37"/>
      <c r="WWS541" s="228"/>
      <c r="WWT541" s="11"/>
      <c r="WWU541" s="28"/>
      <c r="WWV541" s="231"/>
      <c r="WWW541" s="12"/>
      <c r="WWX541" s="27"/>
      <c r="WWY541" s="37"/>
      <c r="WWZ541" s="37"/>
      <c r="WXA541" s="14"/>
      <c r="WXB541" s="14"/>
      <c r="WXC541" s="228"/>
      <c r="WXD541" s="232"/>
      <c r="WXE541" s="232"/>
      <c r="WXF541" s="232"/>
      <c r="WXG541" s="228"/>
      <c r="WXH541" s="229"/>
      <c r="WXI541" s="229"/>
      <c r="WXJ541" s="229"/>
      <c r="WXK541" s="229"/>
      <c r="WXL541" s="229"/>
      <c r="WXM541" s="229"/>
      <c r="WXN541" s="229"/>
      <c r="WXO541" s="37"/>
      <c r="WXP541" s="228"/>
      <c r="WXQ541" s="12"/>
      <c r="WXR541" s="12"/>
      <c r="WXS541" s="162"/>
      <c r="WXT541" s="162"/>
      <c r="WXU541" s="37"/>
      <c r="WXV541" s="230"/>
      <c r="WXW541" s="37"/>
      <c r="WXX541" s="37"/>
      <c r="WXY541" s="228"/>
      <c r="WXZ541" s="11"/>
      <c r="WYA541" s="28"/>
      <c r="WYB541" s="231"/>
      <c r="WYC541" s="12"/>
      <c r="WYD541" s="27"/>
      <c r="WYE541" s="37"/>
      <c r="WYF541" s="37"/>
      <c r="WYG541" s="14"/>
      <c r="WYH541" s="14"/>
      <c r="WYI541" s="228"/>
      <c r="WYJ541" s="232"/>
      <c r="WYK541" s="232"/>
      <c r="WYL541" s="232"/>
      <c r="WYM541" s="228"/>
      <c r="WYN541" s="229"/>
      <c r="WYO541" s="229"/>
      <c r="WYP541" s="229"/>
      <c r="WYQ541" s="229"/>
      <c r="WYR541" s="229"/>
      <c r="WYS541" s="229"/>
      <c r="WYT541" s="229"/>
      <c r="WYU541" s="37"/>
      <c r="WYV541" s="228"/>
      <c r="WYW541" s="12"/>
      <c r="WYX541" s="12"/>
      <c r="WYY541" s="162"/>
      <c r="WYZ541" s="162"/>
      <c r="WZA541" s="37"/>
      <c r="WZB541" s="230"/>
      <c r="WZC541" s="37"/>
      <c r="WZD541" s="37"/>
      <c r="WZE541" s="228"/>
      <c r="WZF541" s="11"/>
      <c r="WZG541" s="28"/>
      <c r="WZH541" s="231"/>
      <c r="WZI541" s="12"/>
      <c r="WZJ541" s="27"/>
      <c r="WZK541" s="37"/>
      <c r="WZL541" s="37"/>
      <c r="WZM541" s="14"/>
      <c r="WZN541" s="14"/>
      <c r="WZO541" s="228"/>
      <c r="WZP541" s="232"/>
      <c r="WZQ541" s="232"/>
      <c r="WZR541" s="232"/>
      <c r="WZS541" s="228"/>
      <c r="WZT541" s="229"/>
      <c r="WZU541" s="229"/>
      <c r="WZV541" s="229"/>
      <c r="WZW541" s="229"/>
      <c r="WZX541" s="229"/>
      <c r="WZY541" s="229"/>
      <c r="WZZ541" s="229"/>
      <c r="XAA541" s="37"/>
      <c r="XAB541" s="228"/>
      <c r="XAC541" s="12"/>
      <c r="XAD541" s="12"/>
      <c r="XAE541" s="162"/>
      <c r="XAF541" s="162"/>
      <c r="XAG541" s="37"/>
      <c r="XAH541" s="230"/>
      <c r="XAI541" s="37"/>
      <c r="XAJ541" s="37"/>
      <c r="XAK541" s="228"/>
      <c r="XAL541" s="11"/>
      <c r="XAM541" s="28"/>
      <c r="XAN541" s="231"/>
      <c r="XAO541" s="12"/>
      <c r="XAP541" s="27"/>
      <c r="XAQ541" s="37"/>
      <c r="XAR541" s="37"/>
      <c r="XAS541" s="14"/>
      <c r="XAT541" s="14"/>
      <c r="XAU541" s="228"/>
      <c r="XAV541" s="232"/>
      <c r="XAW541" s="232"/>
      <c r="XAX541" s="232"/>
      <c r="XAY541" s="228"/>
      <c r="XAZ541" s="229"/>
      <c r="XBA541" s="229"/>
      <c r="XBB541" s="229"/>
      <c r="XBC541" s="229"/>
      <c r="XBD541" s="229"/>
      <c r="XBE541" s="229"/>
      <c r="XBF541" s="229"/>
      <c r="XBG541" s="37"/>
      <c r="XBH541" s="228"/>
      <c r="XBI541" s="12"/>
      <c r="XBJ541" s="12"/>
      <c r="XBK541" s="162"/>
      <c r="XBL541" s="162"/>
      <c r="XBM541" s="37"/>
      <c r="XBN541" s="230"/>
      <c r="XBO541" s="37"/>
      <c r="XBP541" s="37"/>
      <c r="XBQ541" s="228"/>
      <c r="XBR541" s="11"/>
      <c r="XBS541" s="28"/>
      <c r="XBT541" s="231"/>
      <c r="XBU541" s="12"/>
      <c r="XBV541" s="27"/>
      <c r="XBW541" s="37"/>
      <c r="XBX541" s="37"/>
      <c r="XBY541" s="14"/>
      <c r="XBZ541" s="14"/>
      <c r="XCA541" s="228"/>
      <c r="XCB541" s="232"/>
      <c r="XCC541" s="232"/>
      <c r="XCD541" s="232"/>
      <c r="XCE541" s="228"/>
      <c r="XCF541" s="229"/>
      <c r="XCG541" s="229"/>
      <c r="XCH541" s="229"/>
      <c r="XCI541" s="229"/>
      <c r="XCJ541" s="229"/>
      <c r="XCK541" s="229"/>
      <c r="XCL541" s="229"/>
      <c r="XCM541" s="37"/>
      <c r="XCN541" s="228"/>
      <c r="XCO541" s="12"/>
      <c r="XCP541" s="12"/>
      <c r="XCQ541" s="162"/>
      <c r="XCR541" s="162"/>
      <c r="XCS541" s="37"/>
      <c r="XCT541" s="230"/>
      <c r="XCU541" s="37"/>
      <c r="XCV541" s="37"/>
      <c r="XCW541" s="228"/>
      <c r="XCX541" s="11"/>
      <c r="XCY541" s="28"/>
      <c r="XCZ541" s="231"/>
      <c r="XDA541" s="12"/>
      <c r="XDB541" s="27"/>
      <c r="XDC541" s="37"/>
      <c r="XDD541" s="37"/>
      <c r="XDE541" s="14"/>
      <c r="XDF541" s="14"/>
      <c r="XDG541" s="228"/>
      <c r="XDH541" s="232"/>
      <c r="XDI541" s="232"/>
      <c r="XDJ541" s="232"/>
      <c r="XDK541" s="228"/>
      <c r="XDL541" s="229"/>
      <c r="XDM541" s="229"/>
      <c r="XDN541" s="229"/>
      <c r="XDO541" s="229"/>
      <c r="XDP541" s="229"/>
      <c r="XDQ541" s="229"/>
      <c r="XDR541" s="229"/>
      <c r="XDS541" s="37"/>
      <c r="XDT541" s="228"/>
      <c r="XDU541" s="12"/>
      <c r="XDV541" s="12"/>
      <c r="XDW541" s="162"/>
      <c r="XDX541" s="162"/>
      <c r="XDY541" s="37"/>
      <c r="XDZ541" s="230"/>
      <c r="XEA541" s="37"/>
      <c r="XEB541" s="37"/>
      <c r="XEC541" s="228"/>
      <c r="XED541" s="11"/>
      <c r="XEE541" s="28"/>
      <c r="XEF541" s="231"/>
      <c r="XEG541" s="12"/>
      <c r="XEH541" s="27"/>
      <c r="XEI541" s="37"/>
      <c r="XEJ541" s="37"/>
      <c r="XEK541" s="14"/>
      <c r="XEL541" s="14"/>
      <c r="XEM541" s="228"/>
      <c r="XEN541" s="232"/>
      <c r="XEO541" s="232"/>
      <c r="XEP541" s="232"/>
      <c r="XEQ541" s="228"/>
      <c r="XER541" s="229"/>
      <c r="XES541" s="229"/>
      <c r="XET541" s="229"/>
      <c r="XEU541" s="229"/>
      <c r="XEV541" s="229"/>
      <c r="XEW541" s="229"/>
      <c r="XEX541" s="229"/>
      <c r="XEY541" s="37"/>
      <c r="XEZ541" s="228"/>
      <c r="XFA541" s="12"/>
      <c r="XFB541" s="12"/>
      <c r="XFC541" s="162"/>
      <c r="XFD541" s="162"/>
    </row>
    <row r="542" spans="1:16384" ht="15.75">
      <c r="B542" s="157">
        <f>penilaian!A537</f>
        <v>0</v>
      </c>
      <c r="C542" s="172" t="str">
        <f>penilaian!B537</f>
        <v>b.</v>
      </c>
      <c r="D542" s="492" t="str">
        <f>penilaian!C537</f>
        <v>Majalengka, 07-11-1964</v>
      </c>
      <c r="E542" s="172">
        <f>penilaian!D537</f>
        <v>0</v>
      </c>
      <c r="F542" s="171">
        <f>penilaian!E537</f>
        <v>0</v>
      </c>
      <c r="G542" s="184">
        <f>penilaian!F537</f>
        <v>0</v>
      </c>
      <c r="H542" s="61" t="str">
        <f>penilaian!G537</f>
        <v>b.</v>
      </c>
      <c r="I542" s="61" t="str">
        <f>penilaian!H537</f>
        <v>Babakan</v>
      </c>
      <c r="J542" s="202">
        <f>penilaian!I537</f>
        <v>0</v>
      </c>
      <c r="K542" s="157">
        <f>penilaian!J537</f>
        <v>0</v>
      </c>
      <c r="L542" s="182">
        <f>penilaian!K537</f>
        <v>0</v>
      </c>
      <c r="M542" s="186">
        <f>penilaian!L537</f>
        <v>0</v>
      </c>
      <c r="N542" s="187">
        <f>penilaian!M537</f>
        <v>0</v>
      </c>
      <c r="O542" s="61">
        <f>penilaian!N537</f>
        <v>0</v>
      </c>
      <c r="P542" s="183">
        <f>penilaian!O537</f>
        <v>0</v>
      </c>
      <c r="Q542" s="516">
        <f>penilaian!P537</f>
        <v>0</v>
      </c>
      <c r="R542" s="516">
        <f>penilaian!Q537</f>
        <v>0</v>
      </c>
      <c r="S542" s="505">
        <f>penilaian!R537</f>
        <v>0</v>
      </c>
      <c r="T542" s="505">
        <f>penilaian!S537</f>
        <v>0</v>
      </c>
      <c r="U542" s="505">
        <f>penilaian!T537</f>
        <v>0</v>
      </c>
      <c r="V542" s="503">
        <f>penilaian!U537</f>
        <v>0</v>
      </c>
      <c r="W542" s="505">
        <f>penilaian!V537</f>
        <v>0</v>
      </c>
      <c r="X542" s="505">
        <f>penilaian!W537</f>
        <v>0</v>
      </c>
      <c r="Y542" s="505">
        <f>penilaian!X537</f>
        <v>0</v>
      </c>
      <c r="Z542" s="505">
        <f>penilaian!Y537</f>
        <v>0</v>
      </c>
      <c r="AA542" s="505">
        <f>penilaian!Z537</f>
        <v>0</v>
      </c>
      <c r="AB542" s="505">
        <f>penilaian!AA537</f>
        <v>0</v>
      </c>
      <c r="AC542" s="519">
        <f>penilaian!AB537</f>
        <v>0</v>
      </c>
      <c r="AD542" s="505">
        <f>penilaian!AC537</f>
        <v>0</v>
      </c>
      <c r="AE542" s="505">
        <f>penilaian!AD537</f>
        <v>0</v>
      </c>
      <c r="AF542" s="505">
        <f>penilaian!AE537</f>
        <v>0</v>
      </c>
      <c r="AG542" s="519">
        <f>penilaian!AF537</f>
        <v>0</v>
      </c>
      <c r="AH542" s="519">
        <f>penilaian!AG537</f>
        <v>0</v>
      </c>
      <c r="AI542" s="517">
        <f>penilaian!AH537</f>
        <v>0</v>
      </c>
      <c r="AJ542" s="520">
        <f>penilaian!AI537</f>
        <v>0</v>
      </c>
      <c r="AK542" s="517">
        <f>penilaian!AJ537</f>
        <v>0</v>
      </c>
      <c r="AL542" s="517">
        <f>penilaian!AK537</f>
        <v>0</v>
      </c>
      <c r="AM542" s="517">
        <f>penilaian!AL537</f>
        <v>0</v>
      </c>
      <c r="AN542" s="517">
        <f>penilaian!AM537</f>
        <v>0</v>
      </c>
      <c r="AO542" s="517">
        <f>penilaian!AN537</f>
        <v>0</v>
      </c>
      <c r="AP542" s="517">
        <f>penilaian!AO537</f>
        <v>0</v>
      </c>
      <c r="AQ542" s="521">
        <f>penilaian!AP537</f>
        <v>0</v>
      </c>
      <c r="AR542" s="517">
        <f>penilaian!AQ537</f>
        <v>0</v>
      </c>
      <c r="AS542" s="517">
        <f>penilaian!AR537</f>
        <v>0</v>
      </c>
      <c r="AT542" s="517">
        <f>penilaian!AS537</f>
        <v>0</v>
      </c>
      <c r="AU542" s="517">
        <f>penilaian!AT537</f>
        <v>0</v>
      </c>
      <c r="AV542" s="517">
        <f>penilaian!AU537</f>
        <v>0</v>
      </c>
      <c r="AW542" s="521">
        <f>penilaian!AV537</f>
        <v>0</v>
      </c>
      <c r="AX542" s="521">
        <f>penilaian!AW537</f>
        <v>0</v>
      </c>
    </row>
    <row r="543" spans="1:16384" ht="15.75">
      <c r="B543" s="157">
        <f>penilaian!A538</f>
        <v>0</v>
      </c>
      <c r="C543" s="172" t="str">
        <f>penilaian!B538</f>
        <v>c.</v>
      </c>
      <c r="D543" s="492" t="str">
        <f>penilaian!C538</f>
        <v>Buruh Tani / Perkebunan</v>
      </c>
      <c r="E543" s="172">
        <f>penilaian!D538</f>
        <v>0</v>
      </c>
      <c r="F543" s="171">
        <f>penilaian!E538</f>
        <v>0</v>
      </c>
      <c r="G543" s="184">
        <f>penilaian!F538</f>
        <v>0</v>
      </c>
      <c r="H543" s="61" t="str">
        <f>penilaian!G538</f>
        <v>c.</v>
      </c>
      <c r="I543" s="61" t="str">
        <f>penilaian!H538</f>
        <v>Kertajati</v>
      </c>
      <c r="J543" s="202">
        <f>penilaian!I538</f>
        <v>0</v>
      </c>
      <c r="K543" s="157">
        <f>penilaian!J538</f>
        <v>0</v>
      </c>
      <c r="L543" s="182">
        <f>penilaian!K538</f>
        <v>0</v>
      </c>
      <c r="M543" s="186">
        <f>penilaian!L538</f>
        <v>0</v>
      </c>
      <c r="N543" s="187">
        <f>penilaian!M538</f>
        <v>0</v>
      </c>
      <c r="O543" s="61">
        <f>penilaian!N538</f>
        <v>0</v>
      </c>
      <c r="P543" s="183">
        <f>penilaian!O538</f>
        <v>0</v>
      </c>
      <c r="Q543" s="516">
        <f>penilaian!P538</f>
        <v>0</v>
      </c>
      <c r="R543" s="516">
        <f>penilaian!Q538</f>
        <v>0</v>
      </c>
      <c r="S543" s="505">
        <f>penilaian!R538</f>
        <v>0</v>
      </c>
      <c r="T543" s="505">
        <f>penilaian!S538</f>
        <v>0</v>
      </c>
      <c r="U543" s="505">
        <f>penilaian!T538</f>
        <v>0</v>
      </c>
      <c r="V543" s="503">
        <f>penilaian!U538</f>
        <v>0</v>
      </c>
      <c r="W543" s="505">
        <f>penilaian!V538</f>
        <v>0</v>
      </c>
      <c r="X543" s="505">
        <f>penilaian!W538</f>
        <v>0</v>
      </c>
      <c r="Y543" s="505">
        <f>penilaian!X538</f>
        <v>0</v>
      </c>
      <c r="Z543" s="505">
        <f>penilaian!Y538</f>
        <v>0</v>
      </c>
      <c r="AA543" s="505">
        <f>penilaian!Z538</f>
        <v>0</v>
      </c>
      <c r="AB543" s="505">
        <f>penilaian!AA538</f>
        <v>0</v>
      </c>
      <c r="AC543" s="519">
        <f>penilaian!AB538</f>
        <v>0</v>
      </c>
      <c r="AD543" s="505">
        <f>penilaian!AC538</f>
        <v>0</v>
      </c>
      <c r="AE543" s="505">
        <f>penilaian!AD538</f>
        <v>0</v>
      </c>
      <c r="AF543" s="505">
        <f>penilaian!AE538</f>
        <v>0</v>
      </c>
      <c r="AG543" s="519">
        <f>penilaian!AF538</f>
        <v>0</v>
      </c>
      <c r="AH543" s="519">
        <f>penilaian!AG538</f>
        <v>0</v>
      </c>
      <c r="AI543" s="517">
        <f>penilaian!AH538</f>
        <v>0</v>
      </c>
      <c r="AJ543" s="520">
        <f>penilaian!AI538</f>
        <v>0</v>
      </c>
      <c r="AK543" s="517">
        <f>penilaian!AJ538</f>
        <v>0</v>
      </c>
      <c r="AL543" s="517">
        <f>penilaian!AK538</f>
        <v>0</v>
      </c>
      <c r="AM543" s="517">
        <f>penilaian!AL538</f>
        <v>0</v>
      </c>
      <c r="AN543" s="517">
        <f>penilaian!AM538</f>
        <v>0</v>
      </c>
      <c r="AO543" s="517">
        <f>penilaian!AN538</f>
        <v>0</v>
      </c>
      <c r="AP543" s="517">
        <f>penilaian!AO538</f>
        <v>0</v>
      </c>
      <c r="AQ543" s="521">
        <f>penilaian!AP538</f>
        <v>0</v>
      </c>
      <c r="AR543" s="517">
        <f>penilaian!AQ538</f>
        <v>0</v>
      </c>
      <c r="AS543" s="517">
        <f>penilaian!AR538</f>
        <v>0</v>
      </c>
      <c r="AT543" s="517">
        <f>penilaian!AS538</f>
        <v>0</v>
      </c>
      <c r="AU543" s="517">
        <f>penilaian!AT538</f>
        <v>0</v>
      </c>
      <c r="AV543" s="517">
        <f>penilaian!AU538</f>
        <v>0</v>
      </c>
      <c r="AW543" s="521">
        <f>penilaian!AV538</f>
        <v>0</v>
      </c>
      <c r="AX543" s="521">
        <f>penilaian!AW538</f>
        <v>0</v>
      </c>
    </row>
    <row r="544" spans="1:16384" ht="47.25">
      <c r="B544" s="157">
        <f>penilaian!A539</f>
        <v>0</v>
      </c>
      <c r="C544" s="172" t="str">
        <f>penilaian!B539</f>
        <v>d.</v>
      </c>
      <c r="D544" s="492" t="str">
        <f>penilaian!C539</f>
        <v>Dusun Sukamelang RT. 17 RW. 5 Desa Babakan Kec. Kertajati Kab. Majalengka</v>
      </c>
      <c r="E544" s="172">
        <f>penilaian!D539</f>
        <v>0</v>
      </c>
      <c r="F544" s="171">
        <f>penilaian!E539</f>
        <v>0</v>
      </c>
      <c r="G544" s="184">
        <f>penilaian!F539</f>
        <v>0</v>
      </c>
      <c r="H544" s="61">
        <f>penilaian!G539</f>
        <v>0</v>
      </c>
      <c r="I544" s="61">
        <f>penilaian!H539</f>
        <v>0</v>
      </c>
      <c r="J544" s="202">
        <f>penilaian!I539</f>
        <v>0</v>
      </c>
      <c r="K544" s="157">
        <f>penilaian!J539</f>
        <v>0</v>
      </c>
      <c r="L544" s="182">
        <f>penilaian!K539</f>
        <v>0</v>
      </c>
      <c r="M544" s="186">
        <f>penilaian!L539</f>
        <v>0</v>
      </c>
      <c r="N544" s="187">
        <f>penilaian!M539</f>
        <v>0</v>
      </c>
      <c r="O544" s="61">
        <f>penilaian!N539</f>
        <v>0</v>
      </c>
      <c r="P544" s="183">
        <f>penilaian!O539</f>
        <v>0</v>
      </c>
      <c r="Q544" s="516">
        <f>penilaian!P539</f>
        <v>0</v>
      </c>
      <c r="R544" s="516">
        <f>penilaian!Q539</f>
        <v>0</v>
      </c>
      <c r="S544" s="505" t="str">
        <f>penilaian!R539</f>
        <v>b.</v>
      </c>
      <c r="T544" s="505" t="str">
        <f>penilaian!S539</f>
        <v>Musiman</v>
      </c>
      <c r="U544" s="505">
        <f>penilaian!T539</f>
        <v>2</v>
      </c>
      <c r="V544" s="503">
        <f>penilaian!U539</f>
        <v>1</v>
      </c>
      <c r="W544" s="505" t="str">
        <f>penilaian!V539</f>
        <v>Padi</v>
      </c>
      <c r="X544" s="505">
        <f>penilaian!W539</f>
        <v>0</v>
      </c>
      <c r="Y544" s="505">
        <f>penilaian!X539</f>
        <v>1387</v>
      </c>
      <c r="Z544" s="505">
        <f>penilaian!Y539</f>
        <v>0</v>
      </c>
      <c r="AA544" s="505" t="str">
        <f>penilaian!Z539</f>
        <v>1387m²</v>
      </c>
      <c r="AB544" s="505">
        <f>penilaian!AA539</f>
        <v>0</v>
      </c>
      <c r="AC544" s="519">
        <f>penilaian!AB539</f>
        <v>0</v>
      </c>
      <c r="AD544" s="505">
        <f>penilaian!AC539</f>
        <v>0</v>
      </c>
      <c r="AE544" s="505">
        <f>penilaian!AD539</f>
        <v>0</v>
      </c>
      <c r="AF544" s="505">
        <f>penilaian!AE539</f>
        <v>0</v>
      </c>
      <c r="AG544" s="519">
        <f>penilaian!AF539</f>
        <v>0</v>
      </c>
      <c r="AH544" s="519">
        <f>penilaian!AG539</f>
        <v>0</v>
      </c>
      <c r="AI544" s="517">
        <f>penilaian!AH539</f>
        <v>0</v>
      </c>
      <c r="AJ544" s="520">
        <f>penilaian!AI539</f>
        <v>0</v>
      </c>
      <c r="AK544" s="517">
        <f>penilaian!AJ539</f>
        <v>0</v>
      </c>
      <c r="AL544" s="517">
        <f>penilaian!AK539</f>
        <v>0</v>
      </c>
      <c r="AM544" s="517">
        <f>penilaian!AL539</f>
        <v>0</v>
      </c>
      <c r="AN544" s="517">
        <f>penilaian!AM539</f>
        <v>1200</v>
      </c>
      <c r="AO544" s="517">
        <f>penilaian!AN539</f>
        <v>1664400</v>
      </c>
      <c r="AP544" s="517">
        <f>penilaian!AO539</f>
        <v>0</v>
      </c>
      <c r="AQ544" s="521">
        <f>penilaian!AP539</f>
        <v>0</v>
      </c>
      <c r="AR544" s="517">
        <f>penilaian!AQ539</f>
        <v>0</v>
      </c>
      <c r="AS544" s="517">
        <f>penilaian!AR539</f>
        <v>0</v>
      </c>
      <c r="AT544" s="517">
        <f>penilaian!AS539</f>
        <v>0</v>
      </c>
      <c r="AU544" s="517">
        <f>penilaian!AT539</f>
        <v>0</v>
      </c>
      <c r="AV544" s="517">
        <f>penilaian!AU539</f>
        <v>0</v>
      </c>
      <c r="AW544" s="521">
        <f>penilaian!AV539</f>
        <v>0</v>
      </c>
      <c r="AX544" s="521">
        <f>penilaian!AW539</f>
        <v>0</v>
      </c>
    </row>
    <row r="545" spans="2:50" ht="15.75">
      <c r="B545" s="157">
        <f>penilaian!A540</f>
        <v>0</v>
      </c>
      <c r="C545" s="172" t="str">
        <f>penilaian!B540</f>
        <v>e.</v>
      </c>
      <c r="D545" s="492" t="str">
        <f>penilaian!C540</f>
        <v>3210140711640003</v>
      </c>
      <c r="E545" s="172">
        <f>penilaian!D540</f>
        <v>0</v>
      </c>
      <c r="F545" s="171">
        <f>penilaian!E540</f>
        <v>0</v>
      </c>
      <c r="G545" s="184">
        <f>penilaian!F540</f>
        <v>0</v>
      </c>
      <c r="H545" s="61">
        <f>penilaian!G540</f>
        <v>0</v>
      </c>
      <c r="I545" s="61">
        <f>penilaian!H540</f>
        <v>0</v>
      </c>
      <c r="J545" s="202">
        <f>penilaian!I540</f>
        <v>0</v>
      </c>
      <c r="K545" s="157">
        <f>penilaian!J540</f>
        <v>0</v>
      </c>
      <c r="L545" s="182">
        <f>penilaian!K540</f>
        <v>0</v>
      </c>
      <c r="M545" s="186">
        <f>penilaian!L540</f>
        <v>0</v>
      </c>
      <c r="N545" s="187">
        <f>penilaian!M540</f>
        <v>0</v>
      </c>
      <c r="O545" s="61">
        <f>penilaian!N540</f>
        <v>0</v>
      </c>
      <c r="P545" s="183">
        <f>penilaian!O540</f>
        <v>0</v>
      </c>
      <c r="Q545" s="516">
        <f>penilaian!P540</f>
        <v>0</v>
      </c>
      <c r="R545" s="516">
        <f>penilaian!Q540</f>
        <v>0</v>
      </c>
      <c r="S545" s="505">
        <f>penilaian!R540</f>
        <v>0</v>
      </c>
      <c r="T545" s="505">
        <f>penilaian!S540</f>
        <v>0</v>
      </c>
      <c r="U545" s="505">
        <f>penilaian!T540</f>
        <v>0</v>
      </c>
      <c r="V545" s="503">
        <f>penilaian!U540</f>
        <v>2</v>
      </c>
      <c r="W545" s="505" t="str">
        <f>penilaian!V540</f>
        <v>Cabe</v>
      </c>
      <c r="X545" s="505">
        <f>penilaian!W540</f>
        <v>0</v>
      </c>
      <c r="Y545" s="505">
        <f>penilaian!X540</f>
        <v>0</v>
      </c>
      <c r="Z545" s="505">
        <f>penilaian!Y540</f>
        <v>160</v>
      </c>
      <c r="AA545" s="505">
        <f>penilaian!Z540</f>
        <v>160</v>
      </c>
      <c r="AB545" s="505">
        <f>penilaian!AA540</f>
        <v>0</v>
      </c>
      <c r="AC545" s="519">
        <f>penilaian!AB540</f>
        <v>0</v>
      </c>
      <c r="AD545" s="505">
        <f>penilaian!AC540</f>
        <v>0</v>
      </c>
      <c r="AE545" s="505">
        <f>penilaian!AD540</f>
        <v>0</v>
      </c>
      <c r="AF545" s="505">
        <f>penilaian!AE540</f>
        <v>0</v>
      </c>
      <c r="AG545" s="519">
        <f>penilaian!AF540</f>
        <v>0</v>
      </c>
      <c r="AH545" s="519">
        <f>penilaian!AG540</f>
        <v>0</v>
      </c>
      <c r="AI545" s="517">
        <f>penilaian!AH540</f>
        <v>0</v>
      </c>
      <c r="AJ545" s="520">
        <f>penilaian!AI540</f>
        <v>0</v>
      </c>
      <c r="AK545" s="517">
        <f>penilaian!AJ540</f>
        <v>0</v>
      </c>
      <c r="AL545" s="517">
        <f>penilaian!AK540</f>
        <v>0</v>
      </c>
      <c r="AM545" s="517">
        <f>penilaian!AL540</f>
        <v>0</v>
      </c>
      <c r="AN545" s="517">
        <f>penilaian!AM540</f>
        <v>1550</v>
      </c>
      <c r="AO545" s="517">
        <f>penilaian!AN540</f>
        <v>248000</v>
      </c>
      <c r="AP545" s="517">
        <f>penilaian!AO540</f>
        <v>0</v>
      </c>
      <c r="AQ545" s="521">
        <f>penilaian!AP540</f>
        <v>0</v>
      </c>
      <c r="AR545" s="517">
        <f>penilaian!AQ540</f>
        <v>0</v>
      </c>
      <c r="AS545" s="517">
        <f>penilaian!AR540</f>
        <v>0</v>
      </c>
      <c r="AT545" s="517">
        <f>penilaian!AS540</f>
        <v>0</v>
      </c>
      <c r="AU545" s="517">
        <f>penilaian!AT540</f>
        <v>0</v>
      </c>
      <c r="AV545" s="517">
        <f>penilaian!AU540</f>
        <v>0</v>
      </c>
      <c r="AW545" s="521">
        <f>penilaian!AV540</f>
        <v>0</v>
      </c>
      <c r="AX545" s="521">
        <f>penilaian!AW540</f>
        <v>0</v>
      </c>
    </row>
    <row r="546" spans="2:50" ht="15.75">
      <c r="B546" s="157">
        <f>penilaian!A541</f>
        <v>0</v>
      </c>
      <c r="C546" s="172">
        <f>penilaian!B541</f>
        <v>0</v>
      </c>
      <c r="D546" s="492">
        <f>penilaian!C541</f>
        <v>0</v>
      </c>
      <c r="E546" s="172">
        <f>penilaian!D541</f>
        <v>0</v>
      </c>
      <c r="F546" s="171">
        <f>penilaian!E541</f>
        <v>0</v>
      </c>
      <c r="G546" s="184">
        <f>penilaian!F541</f>
        <v>0</v>
      </c>
      <c r="H546" s="61">
        <f>penilaian!G541</f>
        <v>0</v>
      </c>
      <c r="I546" s="61">
        <f>penilaian!H541</f>
        <v>0</v>
      </c>
      <c r="J546" s="202">
        <f>penilaian!I541</f>
        <v>0</v>
      </c>
      <c r="K546" s="157">
        <f>penilaian!J541</f>
        <v>0</v>
      </c>
      <c r="L546" s="182">
        <f>penilaian!K541</f>
        <v>0</v>
      </c>
      <c r="M546" s="186">
        <f>penilaian!L541</f>
        <v>0</v>
      </c>
      <c r="N546" s="187">
        <f>penilaian!M541</f>
        <v>0</v>
      </c>
      <c r="O546" s="61">
        <f>penilaian!N541</f>
        <v>0</v>
      </c>
      <c r="P546" s="183">
        <f>penilaian!O541</f>
        <v>0</v>
      </c>
      <c r="Q546" s="516">
        <f>penilaian!P541</f>
        <v>0</v>
      </c>
      <c r="R546" s="516">
        <f>penilaian!Q541</f>
        <v>0</v>
      </c>
      <c r="S546" s="505">
        <f>penilaian!R541</f>
        <v>0</v>
      </c>
      <c r="T546" s="505">
        <f>penilaian!S541</f>
        <v>0</v>
      </c>
      <c r="U546" s="505">
        <f>penilaian!T541</f>
        <v>0</v>
      </c>
      <c r="V546" s="503">
        <f>penilaian!U541</f>
        <v>0</v>
      </c>
      <c r="W546" s="505">
        <f>penilaian!V541</f>
        <v>0</v>
      </c>
      <c r="X546" s="505">
        <f>penilaian!W541</f>
        <v>0</v>
      </c>
      <c r="Y546" s="505">
        <f>penilaian!X541</f>
        <v>0</v>
      </c>
      <c r="Z546" s="505">
        <f>penilaian!Y541</f>
        <v>0</v>
      </c>
      <c r="AA546" s="505">
        <f>penilaian!Z541</f>
        <v>0</v>
      </c>
      <c r="AB546" s="505">
        <f>penilaian!AA541</f>
        <v>0</v>
      </c>
      <c r="AC546" s="519">
        <f>penilaian!AB541</f>
        <v>0</v>
      </c>
      <c r="AD546" s="505">
        <f>penilaian!AC541</f>
        <v>0</v>
      </c>
      <c r="AE546" s="505">
        <f>penilaian!AD541</f>
        <v>0</v>
      </c>
      <c r="AF546" s="505">
        <f>penilaian!AE541</f>
        <v>0</v>
      </c>
      <c r="AG546" s="519">
        <f>penilaian!AF541</f>
        <v>0</v>
      </c>
      <c r="AH546" s="519">
        <f>penilaian!AG541</f>
        <v>0</v>
      </c>
      <c r="AI546" s="517">
        <f>penilaian!AH541</f>
        <v>0</v>
      </c>
      <c r="AJ546" s="520">
        <f>penilaian!AI541</f>
        <v>0</v>
      </c>
      <c r="AK546" s="517">
        <f>penilaian!AJ541</f>
        <v>0</v>
      </c>
      <c r="AL546" s="517">
        <f>penilaian!AK541</f>
        <v>0</v>
      </c>
      <c r="AM546" s="517">
        <f>penilaian!AL541</f>
        <v>0</v>
      </c>
      <c r="AN546" s="517">
        <f>penilaian!AM541</f>
        <v>0</v>
      </c>
      <c r="AO546" s="517">
        <f>penilaian!AN541</f>
        <v>0</v>
      </c>
      <c r="AP546" s="517">
        <f>penilaian!AO541</f>
        <v>0</v>
      </c>
      <c r="AQ546" s="521">
        <f>penilaian!AP541</f>
        <v>0</v>
      </c>
      <c r="AR546" s="517">
        <f>penilaian!AQ541</f>
        <v>0</v>
      </c>
      <c r="AS546" s="517">
        <f>penilaian!AR541</f>
        <v>0</v>
      </c>
      <c r="AT546" s="517">
        <f>penilaian!AS541</f>
        <v>0</v>
      </c>
      <c r="AU546" s="517">
        <f>penilaian!AT541</f>
        <v>0</v>
      </c>
      <c r="AV546" s="517">
        <f>penilaian!AU541</f>
        <v>0</v>
      </c>
      <c r="AW546" s="521">
        <f>penilaian!AV541</f>
        <v>0</v>
      </c>
      <c r="AX546" s="521">
        <f>penilaian!AW541</f>
        <v>0</v>
      </c>
    </row>
    <row r="547" spans="2:50" ht="15.75">
      <c r="B547" s="157">
        <f>penilaian!A542</f>
        <v>0</v>
      </c>
      <c r="C547" s="172">
        <f>penilaian!B542</f>
        <v>0</v>
      </c>
      <c r="D547" s="492">
        <f>penilaian!C542</f>
        <v>0</v>
      </c>
      <c r="E547" s="172">
        <f>penilaian!D542</f>
        <v>0</v>
      </c>
      <c r="F547" s="171">
        <f>penilaian!E542</f>
        <v>0</v>
      </c>
      <c r="G547" s="184">
        <f>penilaian!F542</f>
        <v>0</v>
      </c>
      <c r="H547" s="61">
        <f>penilaian!G542</f>
        <v>0</v>
      </c>
      <c r="I547" s="61">
        <f>penilaian!H542</f>
        <v>0</v>
      </c>
      <c r="J547" s="202">
        <f>penilaian!I542</f>
        <v>0</v>
      </c>
      <c r="K547" s="157">
        <f>penilaian!J542</f>
        <v>0</v>
      </c>
      <c r="L547" s="182">
        <f>penilaian!K542</f>
        <v>0</v>
      </c>
      <c r="M547" s="186">
        <f>penilaian!L542</f>
        <v>0</v>
      </c>
      <c r="N547" s="187">
        <f>penilaian!M542</f>
        <v>0</v>
      </c>
      <c r="O547" s="61">
        <f>penilaian!N542</f>
        <v>0</v>
      </c>
      <c r="P547" s="183">
        <f>penilaian!O542</f>
        <v>0</v>
      </c>
      <c r="Q547" s="516">
        <f>penilaian!P542</f>
        <v>0</v>
      </c>
      <c r="R547" s="516">
        <f>penilaian!Q542</f>
        <v>0</v>
      </c>
      <c r="S547" s="505">
        <f>penilaian!R542</f>
        <v>0</v>
      </c>
      <c r="T547" s="505">
        <f>penilaian!S542</f>
        <v>0</v>
      </c>
      <c r="U547" s="505">
        <f>penilaian!T542</f>
        <v>0</v>
      </c>
      <c r="V547" s="503">
        <f>penilaian!U542</f>
        <v>0</v>
      </c>
      <c r="W547" s="505">
        <f>penilaian!V542</f>
        <v>0</v>
      </c>
      <c r="X547" s="505">
        <f>penilaian!W542</f>
        <v>0</v>
      </c>
      <c r="Y547" s="505">
        <f>penilaian!X542</f>
        <v>0</v>
      </c>
      <c r="Z547" s="505">
        <f>penilaian!Y542</f>
        <v>0</v>
      </c>
      <c r="AA547" s="505">
        <f>penilaian!Z542</f>
        <v>0</v>
      </c>
      <c r="AB547" s="505">
        <f>penilaian!AA542</f>
        <v>0</v>
      </c>
      <c r="AC547" s="519">
        <f>penilaian!AB542</f>
        <v>0</v>
      </c>
      <c r="AD547" s="505">
        <f>penilaian!AC542</f>
        <v>0</v>
      </c>
      <c r="AE547" s="505">
        <f>penilaian!AD542</f>
        <v>0</v>
      </c>
      <c r="AF547" s="505">
        <f>penilaian!AE542</f>
        <v>0</v>
      </c>
      <c r="AG547" s="519">
        <f>penilaian!AF542</f>
        <v>0</v>
      </c>
      <c r="AH547" s="519">
        <f>penilaian!AG542</f>
        <v>0</v>
      </c>
      <c r="AI547" s="517">
        <f>penilaian!AH542</f>
        <v>0</v>
      </c>
      <c r="AJ547" s="520">
        <f>penilaian!AI542</f>
        <v>0</v>
      </c>
      <c r="AK547" s="517">
        <f>penilaian!AJ542</f>
        <v>0</v>
      </c>
      <c r="AL547" s="517">
        <f>penilaian!AK542</f>
        <v>0</v>
      </c>
      <c r="AM547" s="517">
        <f>penilaian!AL542</f>
        <v>0</v>
      </c>
      <c r="AN547" s="517">
        <f>penilaian!AM542</f>
        <v>0</v>
      </c>
      <c r="AO547" s="517">
        <f>penilaian!AN542</f>
        <v>0</v>
      </c>
      <c r="AP547" s="517">
        <f>penilaian!AO542</f>
        <v>0</v>
      </c>
      <c r="AQ547" s="521">
        <f>penilaian!AP542</f>
        <v>0</v>
      </c>
      <c r="AR547" s="517">
        <f>penilaian!AQ542</f>
        <v>0</v>
      </c>
      <c r="AS547" s="517">
        <f>penilaian!AR542</f>
        <v>0</v>
      </c>
      <c r="AT547" s="517">
        <f>penilaian!AS542</f>
        <v>0</v>
      </c>
      <c r="AU547" s="517">
        <f>penilaian!AT542</f>
        <v>0</v>
      </c>
      <c r="AV547" s="517">
        <f>penilaian!AU542</f>
        <v>0</v>
      </c>
      <c r="AW547" s="521">
        <f>penilaian!AV542</f>
        <v>0</v>
      </c>
      <c r="AX547" s="521">
        <f>penilaian!AW542</f>
        <v>0</v>
      </c>
    </row>
    <row r="548" spans="2:50" ht="15.75">
      <c r="B548" s="157">
        <f>penilaian!A543</f>
        <v>0</v>
      </c>
      <c r="C548" s="172">
        <f>penilaian!B543</f>
        <v>0</v>
      </c>
      <c r="D548" s="492">
        <f>penilaian!C543</f>
        <v>0</v>
      </c>
      <c r="E548" s="172">
        <f>penilaian!D543</f>
        <v>0</v>
      </c>
      <c r="F548" s="171">
        <f>penilaian!E543</f>
        <v>0</v>
      </c>
      <c r="G548" s="184">
        <f>penilaian!F543</f>
        <v>0</v>
      </c>
      <c r="H548" s="61">
        <f>penilaian!G543</f>
        <v>0</v>
      </c>
      <c r="I548" s="61">
        <f>penilaian!H543</f>
        <v>0</v>
      </c>
      <c r="J548" s="202">
        <f>penilaian!I543</f>
        <v>0</v>
      </c>
      <c r="K548" s="157">
        <f>penilaian!J543</f>
        <v>0</v>
      </c>
      <c r="L548" s="182">
        <f>penilaian!K543</f>
        <v>0</v>
      </c>
      <c r="M548" s="186">
        <f>penilaian!L543</f>
        <v>0</v>
      </c>
      <c r="N548" s="187">
        <f>penilaian!M543</f>
        <v>0</v>
      </c>
      <c r="O548" s="61">
        <f>penilaian!N543</f>
        <v>0</v>
      </c>
      <c r="P548" s="183">
        <f>penilaian!O543</f>
        <v>0</v>
      </c>
      <c r="Q548" s="516">
        <f>penilaian!P543</f>
        <v>0</v>
      </c>
      <c r="R548" s="516">
        <f>penilaian!Q543</f>
        <v>0</v>
      </c>
      <c r="S548" s="505">
        <f>penilaian!R543</f>
        <v>0</v>
      </c>
      <c r="T548" s="505">
        <f>penilaian!S543</f>
        <v>0</v>
      </c>
      <c r="U548" s="505">
        <f>penilaian!T543</f>
        <v>0</v>
      </c>
      <c r="V548" s="503">
        <f>penilaian!U543</f>
        <v>0</v>
      </c>
      <c r="W548" s="505">
        <f>penilaian!V543</f>
        <v>0</v>
      </c>
      <c r="X548" s="505">
        <f>penilaian!W543</f>
        <v>0</v>
      </c>
      <c r="Y548" s="505">
        <f>penilaian!X543</f>
        <v>0</v>
      </c>
      <c r="Z548" s="505">
        <f>penilaian!Y543</f>
        <v>0</v>
      </c>
      <c r="AA548" s="505">
        <f>penilaian!Z543</f>
        <v>0</v>
      </c>
      <c r="AB548" s="505">
        <f>penilaian!AA543</f>
        <v>0</v>
      </c>
      <c r="AC548" s="519">
        <f>penilaian!AB543</f>
        <v>0</v>
      </c>
      <c r="AD548" s="505">
        <f>penilaian!AC543</f>
        <v>0</v>
      </c>
      <c r="AE548" s="505">
        <f>penilaian!AD543</f>
        <v>0</v>
      </c>
      <c r="AF548" s="505">
        <f>penilaian!AE543</f>
        <v>0</v>
      </c>
      <c r="AG548" s="519">
        <f>penilaian!AF543</f>
        <v>0</v>
      </c>
      <c r="AH548" s="519">
        <f>penilaian!AG543</f>
        <v>0</v>
      </c>
      <c r="AI548" s="517">
        <f>penilaian!AH543</f>
        <v>0</v>
      </c>
      <c r="AJ548" s="520">
        <f>penilaian!AI543</f>
        <v>0</v>
      </c>
      <c r="AK548" s="517">
        <f>penilaian!AJ543</f>
        <v>0</v>
      </c>
      <c r="AL548" s="517">
        <f>penilaian!AK543</f>
        <v>0</v>
      </c>
      <c r="AM548" s="517">
        <f>penilaian!AL543</f>
        <v>0</v>
      </c>
      <c r="AN548" s="517">
        <f>penilaian!AM543</f>
        <v>0</v>
      </c>
      <c r="AO548" s="517">
        <f>penilaian!AN543</f>
        <v>0</v>
      </c>
      <c r="AP548" s="517">
        <f>penilaian!AO543</f>
        <v>0</v>
      </c>
      <c r="AQ548" s="521">
        <f>penilaian!AP543</f>
        <v>0</v>
      </c>
      <c r="AR548" s="517">
        <f>penilaian!AQ543</f>
        <v>0</v>
      </c>
      <c r="AS548" s="517">
        <f>penilaian!AR543</f>
        <v>0</v>
      </c>
      <c r="AT548" s="517">
        <f>penilaian!AS543</f>
        <v>0</v>
      </c>
      <c r="AU548" s="517">
        <f>penilaian!AT543</f>
        <v>0</v>
      </c>
      <c r="AV548" s="517">
        <f>penilaian!AU543</f>
        <v>0</v>
      </c>
      <c r="AW548" s="521">
        <f>penilaian!AV543</f>
        <v>0</v>
      </c>
      <c r="AX548" s="521">
        <f>penilaian!AW543</f>
        <v>0</v>
      </c>
    </row>
    <row r="549" spans="2:50" ht="47.25">
      <c r="B549" s="197">
        <f>penilaian!A544</f>
        <v>0</v>
      </c>
      <c r="C549" s="172" t="str">
        <f>penilaian!B544</f>
        <v>a.</v>
      </c>
      <c r="D549" s="492" t="str">
        <f>penilaian!C544</f>
        <v>IHAT SRIHATI</v>
      </c>
      <c r="E549" s="172">
        <f>penilaian!D544</f>
        <v>0</v>
      </c>
      <c r="F549" s="171">
        <f>penilaian!E544</f>
        <v>0</v>
      </c>
      <c r="G549" s="184">
        <f>penilaian!F544</f>
        <v>0</v>
      </c>
      <c r="H549" s="170" t="str">
        <f>penilaian!G544</f>
        <v>a.</v>
      </c>
      <c r="I549" s="171" t="str">
        <f>penilaian!H544</f>
        <v>Blok Tinggar</v>
      </c>
      <c r="J549" s="202">
        <f>penilaian!I544</f>
        <v>0</v>
      </c>
      <c r="K549" s="157" t="str">
        <f>penilaian!J544</f>
        <v>TMA</v>
      </c>
      <c r="L549" s="182" t="str">
        <f>penilaian!K544</f>
        <v>SPPT No. 32,12,140,006,044-0047.0 a.n IHAT SRIHATI</v>
      </c>
      <c r="M549" s="186">
        <f>penilaian!L544</f>
        <v>0</v>
      </c>
      <c r="N549" s="187">
        <f>penilaian!M544</f>
        <v>0</v>
      </c>
      <c r="O549" s="61">
        <f>penilaian!N544</f>
        <v>0</v>
      </c>
      <c r="P549" s="183">
        <f>penilaian!O544</f>
        <v>0</v>
      </c>
      <c r="Q549" s="516">
        <f>penilaian!P544</f>
        <v>0</v>
      </c>
      <c r="R549" s="516">
        <f>penilaian!Q544</f>
        <v>0</v>
      </c>
      <c r="S549" s="505">
        <f>penilaian!R544</f>
        <v>0</v>
      </c>
      <c r="T549" s="505">
        <f>penilaian!S544</f>
        <v>0</v>
      </c>
      <c r="U549" s="505">
        <f>penilaian!T544</f>
        <v>0</v>
      </c>
      <c r="V549" s="503">
        <f>penilaian!U544</f>
        <v>0</v>
      </c>
      <c r="W549" s="505">
        <f>penilaian!V544</f>
        <v>0</v>
      </c>
      <c r="X549" s="505">
        <f>penilaian!W544</f>
        <v>0</v>
      </c>
      <c r="Y549" s="505">
        <f>penilaian!X544</f>
        <v>0</v>
      </c>
      <c r="Z549" s="505">
        <f>penilaian!Y544</f>
        <v>0</v>
      </c>
      <c r="AA549" s="505">
        <f>penilaian!Z544</f>
        <v>0</v>
      </c>
      <c r="AB549" s="505">
        <f>penilaian!AA544</f>
        <v>0</v>
      </c>
      <c r="AC549" s="519">
        <f>penilaian!AB544</f>
        <v>0</v>
      </c>
      <c r="AD549" s="505">
        <f>penilaian!AC544</f>
        <v>0</v>
      </c>
      <c r="AE549" s="505">
        <f>penilaian!AD544</f>
        <v>0</v>
      </c>
      <c r="AF549" s="505">
        <f>penilaian!AE544</f>
        <v>0</v>
      </c>
      <c r="AG549" s="519">
        <f>penilaian!AF544</f>
        <v>0</v>
      </c>
      <c r="AH549" s="519">
        <f>penilaian!AG544</f>
        <v>0</v>
      </c>
      <c r="AI549" s="517">
        <f>penilaian!AH544</f>
        <v>0</v>
      </c>
      <c r="AJ549" s="520">
        <f>penilaian!AI544</f>
        <v>0</v>
      </c>
      <c r="AK549" s="520">
        <f>penilaian!AJ544</f>
        <v>0</v>
      </c>
      <c r="AL549" s="520">
        <f>penilaian!AK544</f>
        <v>0</v>
      </c>
      <c r="AM549" s="517">
        <f>penilaian!AL544</f>
        <v>0</v>
      </c>
      <c r="AN549" s="517">
        <f>penilaian!AM544</f>
        <v>0</v>
      </c>
      <c r="AO549" s="517">
        <f>penilaian!AN544</f>
        <v>0</v>
      </c>
      <c r="AP549" s="520">
        <f>penilaian!AO544</f>
        <v>0</v>
      </c>
      <c r="AQ549" s="521">
        <f>penilaian!AP544</f>
        <v>0</v>
      </c>
      <c r="AR549" s="517">
        <f>penilaian!AQ544</f>
        <v>0</v>
      </c>
      <c r="AS549" s="522">
        <f>penilaian!AR544</f>
        <v>0</v>
      </c>
      <c r="AT549" s="523">
        <f>penilaian!AS544</f>
        <v>0</v>
      </c>
      <c r="AU549" s="522">
        <f>penilaian!AT544</f>
        <v>0</v>
      </c>
      <c r="AV549" s="523">
        <f>penilaian!AU544</f>
        <v>0</v>
      </c>
      <c r="AW549" s="521">
        <f>penilaian!AV544</f>
        <v>0</v>
      </c>
      <c r="AX549" s="521">
        <f>penilaian!AW544</f>
        <v>0</v>
      </c>
    </row>
    <row r="550" spans="2:50" ht="15.75">
      <c r="B550" s="157">
        <f>penilaian!A545</f>
        <v>0</v>
      </c>
      <c r="C550" s="172" t="str">
        <f>penilaian!B545</f>
        <v>b.</v>
      </c>
      <c r="D550" s="492" t="str">
        <f>penilaian!C545</f>
        <v>Majalengka, 07-11-1997</v>
      </c>
      <c r="E550" s="172">
        <f>penilaian!D545</f>
        <v>0</v>
      </c>
      <c r="F550" s="171">
        <f>penilaian!E545</f>
        <v>0</v>
      </c>
      <c r="G550" s="184">
        <f>penilaian!F545</f>
        <v>0</v>
      </c>
      <c r="H550" s="172" t="str">
        <f>penilaian!G545</f>
        <v>b.</v>
      </c>
      <c r="I550" s="172" t="str">
        <f>penilaian!H545</f>
        <v>Babakan</v>
      </c>
      <c r="J550" s="202">
        <f>penilaian!I545</f>
        <v>0</v>
      </c>
      <c r="K550" s="157">
        <f>penilaian!J545</f>
        <v>0</v>
      </c>
      <c r="L550" s="182">
        <f>penilaian!K545</f>
        <v>0</v>
      </c>
      <c r="M550" s="186">
        <f>penilaian!L545</f>
        <v>0</v>
      </c>
      <c r="N550" s="187">
        <f>penilaian!M545</f>
        <v>0</v>
      </c>
      <c r="O550" s="61">
        <f>penilaian!N545</f>
        <v>0</v>
      </c>
      <c r="P550" s="183">
        <f>penilaian!O545</f>
        <v>0</v>
      </c>
      <c r="Q550" s="516">
        <f>penilaian!P545</f>
        <v>0</v>
      </c>
      <c r="R550" s="516">
        <f>penilaian!Q545</f>
        <v>0</v>
      </c>
      <c r="S550" s="505">
        <f>penilaian!R545</f>
        <v>0</v>
      </c>
      <c r="T550" s="505">
        <f>penilaian!S545</f>
        <v>0</v>
      </c>
      <c r="U550" s="505">
        <f>penilaian!T545</f>
        <v>0</v>
      </c>
      <c r="V550" s="503">
        <f>penilaian!U545</f>
        <v>0</v>
      </c>
      <c r="W550" s="505">
        <f>penilaian!V545</f>
        <v>0</v>
      </c>
      <c r="X550" s="505">
        <f>penilaian!W545</f>
        <v>0</v>
      </c>
      <c r="Y550" s="505">
        <f>penilaian!X545</f>
        <v>0</v>
      </c>
      <c r="Z550" s="505">
        <f>penilaian!Y545</f>
        <v>0</v>
      </c>
      <c r="AA550" s="505">
        <f>penilaian!Z545</f>
        <v>0</v>
      </c>
      <c r="AB550" s="505">
        <f>penilaian!AA545</f>
        <v>0</v>
      </c>
      <c r="AC550" s="519">
        <f>penilaian!AB545</f>
        <v>0</v>
      </c>
      <c r="AD550" s="505">
        <f>penilaian!AC545</f>
        <v>0</v>
      </c>
      <c r="AE550" s="505">
        <f>penilaian!AD545</f>
        <v>0</v>
      </c>
      <c r="AF550" s="505">
        <f>penilaian!AE545</f>
        <v>0</v>
      </c>
      <c r="AG550" s="519">
        <f>penilaian!AF545</f>
        <v>0</v>
      </c>
      <c r="AH550" s="519">
        <f>penilaian!AG545</f>
        <v>0</v>
      </c>
      <c r="AI550" s="517">
        <f>penilaian!AH545</f>
        <v>0</v>
      </c>
      <c r="AJ550" s="520">
        <f>penilaian!AI545</f>
        <v>0</v>
      </c>
      <c r="AK550" s="517">
        <f>penilaian!AJ545</f>
        <v>0</v>
      </c>
      <c r="AL550" s="517">
        <f>penilaian!AK545</f>
        <v>0</v>
      </c>
      <c r="AM550" s="517">
        <f>penilaian!AL545</f>
        <v>0</v>
      </c>
      <c r="AN550" s="520">
        <f>penilaian!AM545</f>
        <v>0</v>
      </c>
      <c r="AO550" s="517">
        <f>penilaian!AN545</f>
        <v>0</v>
      </c>
      <c r="AP550" s="517">
        <f>penilaian!AO545</f>
        <v>0</v>
      </c>
      <c r="AQ550" s="521">
        <f>penilaian!AP545</f>
        <v>0</v>
      </c>
      <c r="AR550" s="517">
        <f>penilaian!AQ545</f>
        <v>0</v>
      </c>
      <c r="AS550" s="517">
        <f>penilaian!AR545</f>
        <v>0</v>
      </c>
      <c r="AT550" s="517">
        <f>penilaian!AS545</f>
        <v>0</v>
      </c>
      <c r="AU550" s="517">
        <f>penilaian!AT545</f>
        <v>0</v>
      </c>
      <c r="AV550" s="517">
        <f>penilaian!AU545</f>
        <v>0</v>
      </c>
      <c r="AW550" s="521">
        <f>penilaian!AV545</f>
        <v>0</v>
      </c>
      <c r="AX550" s="521">
        <f>penilaian!AW545</f>
        <v>0</v>
      </c>
    </row>
    <row r="551" spans="2:50" ht="15.75">
      <c r="B551" s="157">
        <f>penilaian!A546</f>
        <v>0</v>
      </c>
      <c r="C551" s="172" t="str">
        <f>penilaian!B546</f>
        <v>c.</v>
      </c>
      <c r="D551" s="492" t="str">
        <f>penilaian!C546</f>
        <v>Petani/Pekebun</v>
      </c>
      <c r="E551" s="172">
        <f>penilaian!D546</f>
        <v>0</v>
      </c>
      <c r="F551" s="171">
        <f>penilaian!E546</f>
        <v>0</v>
      </c>
      <c r="G551" s="184">
        <f>penilaian!F546</f>
        <v>0</v>
      </c>
      <c r="H551" s="172" t="str">
        <f>penilaian!G546</f>
        <v>c.</v>
      </c>
      <c r="I551" s="172" t="str">
        <f>penilaian!H546</f>
        <v>Kertajati</v>
      </c>
      <c r="J551" s="202">
        <f>penilaian!I546</f>
        <v>0</v>
      </c>
      <c r="K551" s="157">
        <f>penilaian!J546</f>
        <v>0</v>
      </c>
      <c r="L551" s="182">
        <f>penilaian!K546</f>
        <v>0</v>
      </c>
      <c r="M551" s="186">
        <f>penilaian!L546</f>
        <v>0</v>
      </c>
      <c r="N551" s="187">
        <f>penilaian!M546</f>
        <v>0</v>
      </c>
      <c r="O551" s="61">
        <f>penilaian!N546</f>
        <v>0</v>
      </c>
      <c r="P551" s="191">
        <f>penilaian!O546</f>
        <v>0</v>
      </c>
      <c r="Q551" s="524">
        <f>penilaian!P546</f>
        <v>0</v>
      </c>
      <c r="R551" s="516">
        <f>penilaian!Q546</f>
        <v>0</v>
      </c>
      <c r="S551" s="505">
        <f>penilaian!R546</f>
        <v>0</v>
      </c>
      <c r="T551" s="505">
        <f>penilaian!S546</f>
        <v>0</v>
      </c>
      <c r="U551" s="505">
        <f>penilaian!T546</f>
        <v>0</v>
      </c>
      <c r="V551" s="503">
        <f>penilaian!U546</f>
        <v>0</v>
      </c>
      <c r="W551" s="505">
        <f>penilaian!V546</f>
        <v>0</v>
      </c>
      <c r="X551" s="505">
        <f>penilaian!W546</f>
        <v>0</v>
      </c>
      <c r="Y551" s="505">
        <f>penilaian!X546</f>
        <v>0</v>
      </c>
      <c r="Z551" s="505">
        <f>penilaian!Y546</f>
        <v>0</v>
      </c>
      <c r="AA551" s="505">
        <f>penilaian!Z546</f>
        <v>0</v>
      </c>
      <c r="AB551" s="505">
        <f>penilaian!AA546</f>
        <v>0</v>
      </c>
      <c r="AC551" s="519">
        <f>penilaian!AB546</f>
        <v>0</v>
      </c>
      <c r="AD551" s="505">
        <f>penilaian!AC546</f>
        <v>0</v>
      </c>
      <c r="AE551" s="505">
        <f>penilaian!AD546</f>
        <v>0</v>
      </c>
      <c r="AF551" s="505">
        <f>penilaian!AE546</f>
        <v>0</v>
      </c>
      <c r="AG551" s="519">
        <f>penilaian!AF546</f>
        <v>0</v>
      </c>
      <c r="AH551" s="519">
        <f>penilaian!AG546</f>
        <v>0</v>
      </c>
      <c r="AI551" s="517">
        <f>penilaian!AH546</f>
        <v>0</v>
      </c>
      <c r="AJ551" s="520">
        <f>penilaian!AI546</f>
        <v>0</v>
      </c>
      <c r="AK551" s="517">
        <f>penilaian!AJ546</f>
        <v>0</v>
      </c>
      <c r="AL551" s="517">
        <f>penilaian!AK546</f>
        <v>0</v>
      </c>
      <c r="AM551" s="517">
        <f>penilaian!AL546</f>
        <v>0</v>
      </c>
      <c r="AN551" s="520">
        <f>penilaian!AM546</f>
        <v>0</v>
      </c>
      <c r="AO551" s="520">
        <f>penilaian!AN546</f>
        <v>0</v>
      </c>
      <c r="AP551" s="520">
        <f>penilaian!AO546</f>
        <v>0</v>
      </c>
      <c r="AQ551" s="521">
        <f>penilaian!AP546</f>
        <v>0</v>
      </c>
      <c r="AR551" s="517">
        <f>penilaian!AQ546</f>
        <v>0</v>
      </c>
      <c r="AS551" s="517">
        <f>penilaian!AR546</f>
        <v>0</v>
      </c>
      <c r="AT551" s="517">
        <f>penilaian!AS546</f>
        <v>0</v>
      </c>
      <c r="AU551" s="517">
        <f>penilaian!AT546</f>
        <v>0</v>
      </c>
      <c r="AV551" s="517">
        <f>penilaian!AU546</f>
        <v>0</v>
      </c>
      <c r="AW551" s="521">
        <f>penilaian!AV546</f>
        <v>0</v>
      </c>
      <c r="AX551" s="521">
        <f>penilaian!AW546</f>
        <v>0</v>
      </c>
    </row>
    <row r="552" spans="2:50" ht="47.25">
      <c r="B552" s="157">
        <f>penilaian!A547</f>
        <v>0</v>
      </c>
      <c r="C552" s="172" t="str">
        <f>penilaian!B547</f>
        <v>d.</v>
      </c>
      <c r="D552" s="492" t="str">
        <f>penilaian!C547</f>
        <v>Dusun Sukamelang RT. 17 RW. 5 Desa Babakan Kec. Kertajati Kab. Majalengka</v>
      </c>
      <c r="E552" s="172">
        <f>penilaian!D547</f>
        <v>0</v>
      </c>
      <c r="F552" s="171">
        <f>penilaian!E547</f>
        <v>0</v>
      </c>
      <c r="G552" s="184">
        <f>penilaian!F547</f>
        <v>0</v>
      </c>
      <c r="H552" s="61">
        <f>penilaian!G547</f>
        <v>0</v>
      </c>
      <c r="I552" s="61">
        <f>penilaian!H547</f>
        <v>0</v>
      </c>
      <c r="J552" s="202">
        <f>penilaian!I547</f>
        <v>0</v>
      </c>
      <c r="K552" s="157">
        <f>penilaian!J547</f>
        <v>0</v>
      </c>
      <c r="L552" s="182">
        <f>penilaian!K547</f>
        <v>0</v>
      </c>
      <c r="M552" s="186">
        <f>penilaian!L547</f>
        <v>0</v>
      </c>
      <c r="N552" s="187">
        <f>penilaian!M547</f>
        <v>0</v>
      </c>
      <c r="O552" s="61">
        <f>penilaian!N547</f>
        <v>0</v>
      </c>
      <c r="P552" s="183">
        <f>penilaian!O547</f>
        <v>0</v>
      </c>
      <c r="Q552" s="516">
        <f>penilaian!P547</f>
        <v>0</v>
      </c>
      <c r="R552" s="516">
        <f>penilaian!Q547</f>
        <v>0</v>
      </c>
      <c r="S552" s="505">
        <f>penilaian!R547</f>
        <v>0</v>
      </c>
      <c r="T552" s="505">
        <f>penilaian!S547</f>
        <v>0</v>
      </c>
      <c r="U552" s="505">
        <f>penilaian!T547</f>
        <v>0</v>
      </c>
      <c r="V552" s="503">
        <f>penilaian!U547</f>
        <v>0</v>
      </c>
      <c r="W552" s="505">
        <f>penilaian!V547</f>
        <v>0</v>
      </c>
      <c r="X552" s="505">
        <f>penilaian!W547</f>
        <v>0</v>
      </c>
      <c r="Y552" s="505">
        <f>penilaian!X547</f>
        <v>0</v>
      </c>
      <c r="Z552" s="505">
        <f>penilaian!Y547</f>
        <v>0</v>
      </c>
      <c r="AA552" s="505">
        <f>penilaian!Z547</f>
        <v>0</v>
      </c>
      <c r="AB552" s="505">
        <f>penilaian!AA547</f>
        <v>0</v>
      </c>
      <c r="AC552" s="519">
        <f>penilaian!AB547</f>
        <v>0</v>
      </c>
      <c r="AD552" s="505">
        <f>penilaian!AC547</f>
        <v>0</v>
      </c>
      <c r="AE552" s="505">
        <f>penilaian!AD547</f>
        <v>0</v>
      </c>
      <c r="AF552" s="505">
        <f>penilaian!AE547</f>
        <v>0</v>
      </c>
      <c r="AG552" s="519">
        <f>penilaian!AF547</f>
        <v>0</v>
      </c>
      <c r="AH552" s="519">
        <f>penilaian!AG547</f>
        <v>0</v>
      </c>
      <c r="AI552" s="517">
        <f>penilaian!AH547</f>
        <v>0</v>
      </c>
      <c r="AJ552" s="520">
        <f>penilaian!AI547</f>
        <v>0</v>
      </c>
      <c r="AK552" s="517">
        <f>penilaian!AJ547</f>
        <v>0</v>
      </c>
      <c r="AL552" s="517">
        <f>penilaian!AK547</f>
        <v>0</v>
      </c>
      <c r="AM552" s="517">
        <f>penilaian!AL547</f>
        <v>0</v>
      </c>
      <c r="AN552" s="520">
        <f>penilaian!AM547</f>
        <v>0</v>
      </c>
      <c r="AO552" s="520">
        <f>penilaian!AN547</f>
        <v>0</v>
      </c>
      <c r="AP552" s="517">
        <f>penilaian!AO547</f>
        <v>0</v>
      </c>
      <c r="AQ552" s="521">
        <f>penilaian!AP547</f>
        <v>0</v>
      </c>
      <c r="AR552" s="517">
        <f>penilaian!AQ547</f>
        <v>0</v>
      </c>
      <c r="AS552" s="517">
        <f>penilaian!AR547</f>
        <v>0</v>
      </c>
      <c r="AT552" s="517">
        <f>penilaian!AS547</f>
        <v>0</v>
      </c>
      <c r="AU552" s="517">
        <f>penilaian!AT547</f>
        <v>0</v>
      </c>
      <c r="AV552" s="517">
        <f>penilaian!AU547</f>
        <v>0</v>
      </c>
      <c r="AW552" s="521">
        <f>penilaian!AV547</f>
        <v>0</v>
      </c>
      <c r="AX552" s="521">
        <f>penilaian!AW547</f>
        <v>0</v>
      </c>
    </row>
    <row r="553" spans="2:50" ht="15.75">
      <c r="B553" s="157">
        <f>penilaian!A548</f>
        <v>0</v>
      </c>
      <c r="C553" s="172" t="str">
        <f>penilaian!B548</f>
        <v>e.</v>
      </c>
      <c r="D553" s="492" t="str">
        <f>penilaian!C548</f>
        <v>3210144711770002</v>
      </c>
      <c r="E553" s="172">
        <f>penilaian!D548</f>
        <v>0</v>
      </c>
      <c r="F553" s="171">
        <f>penilaian!E548</f>
        <v>0</v>
      </c>
      <c r="G553" s="184">
        <f>penilaian!F548</f>
        <v>0</v>
      </c>
      <c r="H553" s="61">
        <f>penilaian!G548</f>
        <v>0</v>
      </c>
      <c r="I553" s="61">
        <f>penilaian!H548</f>
        <v>0</v>
      </c>
      <c r="J553" s="202">
        <f>penilaian!I548</f>
        <v>0</v>
      </c>
      <c r="K553" s="157">
        <f>penilaian!J548</f>
        <v>0</v>
      </c>
      <c r="L553" s="182">
        <f>penilaian!K548</f>
        <v>0</v>
      </c>
      <c r="M553" s="186">
        <f>penilaian!L548</f>
        <v>0</v>
      </c>
      <c r="N553" s="187">
        <f>penilaian!M548</f>
        <v>0</v>
      </c>
      <c r="O553" s="61">
        <f>penilaian!N548</f>
        <v>0</v>
      </c>
      <c r="P553" s="183">
        <f>penilaian!O548</f>
        <v>0</v>
      </c>
      <c r="Q553" s="516">
        <f>penilaian!P548</f>
        <v>0</v>
      </c>
      <c r="R553" s="516">
        <f>penilaian!Q548</f>
        <v>0</v>
      </c>
      <c r="S553" s="505">
        <f>penilaian!R548</f>
        <v>0</v>
      </c>
      <c r="T553" s="505">
        <f>penilaian!S548</f>
        <v>0</v>
      </c>
      <c r="U553" s="505">
        <f>penilaian!T548</f>
        <v>0</v>
      </c>
      <c r="V553" s="503">
        <f>penilaian!U548</f>
        <v>0</v>
      </c>
      <c r="W553" s="505">
        <f>penilaian!V548</f>
        <v>0</v>
      </c>
      <c r="X553" s="505">
        <f>penilaian!W548</f>
        <v>0</v>
      </c>
      <c r="Y553" s="505">
        <f>penilaian!X548</f>
        <v>0</v>
      </c>
      <c r="Z553" s="505">
        <f>penilaian!Y548</f>
        <v>0</v>
      </c>
      <c r="AA553" s="505">
        <f>penilaian!Z548</f>
        <v>0</v>
      </c>
      <c r="AB553" s="505">
        <f>penilaian!AA548</f>
        <v>0</v>
      </c>
      <c r="AC553" s="519">
        <f>penilaian!AB548</f>
        <v>0</v>
      </c>
      <c r="AD553" s="505">
        <f>penilaian!AC548</f>
        <v>0</v>
      </c>
      <c r="AE553" s="505">
        <f>penilaian!AD548</f>
        <v>0</v>
      </c>
      <c r="AF553" s="505">
        <f>penilaian!AE548</f>
        <v>0</v>
      </c>
      <c r="AG553" s="519">
        <f>penilaian!AF548</f>
        <v>0</v>
      </c>
      <c r="AH553" s="519">
        <f>penilaian!AG548</f>
        <v>0</v>
      </c>
      <c r="AI553" s="517">
        <f>penilaian!AH548</f>
        <v>0</v>
      </c>
      <c r="AJ553" s="520">
        <f>penilaian!AI548</f>
        <v>0</v>
      </c>
      <c r="AK553" s="517">
        <f>penilaian!AJ548</f>
        <v>0</v>
      </c>
      <c r="AL553" s="517">
        <f>penilaian!AK548</f>
        <v>0</v>
      </c>
      <c r="AM553" s="517">
        <f>penilaian!AL548</f>
        <v>0</v>
      </c>
      <c r="AN553" s="520">
        <f>penilaian!AM548</f>
        <v>0</v>
      </c>
      <c r="AO553" s="517">
        <f>penilaian!AN548</f>
        <v>0</v>
      </c>
      <c r="AP553" s="517">
        <f>penilaian!AO548</f>
        <v>0</v>
      </c>
      <c r="AQ553" s="521">
        <f>penilaian!AP548</f>
        <v>0</v>
      </c>
      <c r="AR553" s="517">
        <f>penilaian!AQ548</f>
        <v>0</v>
      </c>
      <c r="AS553" s="517">
        <f>penilaian!AR548</f>
        <v>0</v>
      </c>
      <c r="AT553" s="517">
        <f>penilaian!AS548</f>
        <v>0</v>
      </c>
      <c r="AU553" s="517">
        <f>penilaian!AT548</f>
        <v>0</v>
      </c>
      <c r="AV553" s="517">
        <f>penilaian!AU548</f>
        <v>0</v>
      </c>
      <c r="AW553" s="521">
        <f>penilaian!AV548</f>
        <v>0</v>
      </c>
      <c r="AX553" s="521">
        <f>penilaian!AW548</f>
        <v>0</v>
      </c>
    </row>
    <row r="554" spans="2:50" ht="47.25">
      <c r="B554" s="197">
        <f>penilaian!A549</f>
        <v>42</v>
      </c>
      <c r="C554" s="170" t="str">
        <f>penilaian!B549</f>
        <v>a.</v>
      </c>
      <c r="D554" s="491" t="str">
        <f>penilaian!C549</f>
        <v>ITI SRIWATI</v>
      </c>
      <c r="E554" s="172">
        <f>penilaian!D549</f>
        <v>0</v>
      </c>
      <c r="F554" s="171">
        <f>penilaian!E549</f>
        <v>0</v>
      </c>
      <c r="G554" s="184" t="str">
        <f>penilaian!F549</f>
        <v>0042</v>
      </c>
      <c r="H554" s="170" t="str">
        <f>penilaian!G549</f>
        <v>a.</v>
      </c>
      <c r="I554" s="171" t="str">
        <f>penilaian!H549</f>
        <v>Blok Tinggar</v>
      </c>
      <c r="J554" s="202">
        <f>penilaian!I549</f>
        <v>848</v>
      </c>
      <c r="K554" s="157" t="str">
        <f>penilaian!J549</f>
        <v>TMA</v>
      </c>
      <c r="L554" s="182" t="str">
        <f>penilaian!K549</f>
        <v>SPPT No. 32,12,140,006,044-0049.0 a.n ITI SRIWATI</v>
      </c>
      <c r="M554" s="186">
        <f>penilaian!L549</f>
        <v>0</v>
      </c>
      <c r="N554" s="187">
        <f>penilaian!M549</f>
        <v>0</v>
      </c>
      <c r="O554" s="61" t="str">
        <f>penilaian!N549</f>
        <v>a.</v>
      </c>
      <c r="P554" s="183">
        <f>penilaian!O549</f>
        <v>0</v>
      </c>
      <c r="Q554" s="516">
        <f>penilaian!P549</f>
        <v>0</v>
      </c>
      <c r="R554" s="516">
        <f>penilaian!Q549</f>
        <v>0</v>
      </c>
      <c r="S554" s="505" t="str">
        <f>penilaian!R549</f>
        <v>a.</v>
      </c>
      <c r="T554" s="505" t="str">
        <f>penilaian!S549</f>
        <v>Tahunan</v>
      </c>
      <c r="U554" s="505">
        <f>penilaian!T549</f>
        <v>0</v>
      </c>
      <c r="V554" s="503">
        <f>penilaian!U549</f>
        <v>0</v>
      </c>
      <c r="W554" s="505">
        <f>penilaian!V549</f>
        <v>0</v>
      </c>
      <c r="X554" s="505">
        <f>penilaian!W549</f>
        <v>0</v>
      </c>
      <c r="Y554" s="505">
        <f>penilaian!X549</f>
        <v>0</v>
      </c>
      <c r="Z554" s="505">
        <f>penilaian!Y549</f>
        <v>0</v>
      </c>
      <c r="AA554" s="505">
        <f>penilaian!Z549</f>
        <v>0</v>
      </c>
      <c r="AB554" s="505">
        <f>penilaian!AA549</f>
        <v>0</v>
      </c>
      <c r="AC554" s="519">
        <f>penilaian!AB549</f>
        <v>0</v>
      </c>
      <c r="AD554" s="505">
        <f>penilaian!AC549</f>
        <v>0</v>
      </c>
      <c r="AE554" s="505">
        <f>penilaian!AD549</f>
        <v>0</v>
      </c>
      <c r="AF554" s="505">
        <f>penilaian!AE549</f>
        <v>0</v>
      </c>
      <c r="AG554" s="519">
        <f>penilaian!AF549</f>
        <v>0</v>
      </c>
      <c r="AH554" s="519">
        <f>penilaian!AG549</f>
        <v>0</v>
      </c>
      <c r="AI554" s="517">
        <f>penilaian!AH549</f>
        <v>170000</v>
      </c>
      <c r="AJ554" s="520">
        <f>penilaian!AI549</f>
        <v>144160000</v>
      </c>
      <c r="AK554" s="520">
        <f>penilaian!AJ549</f>
        <v>0</v>
      </c>
      <c r="AL554" s="520">
        <f>penilaian!AK549</f>
        <v>0</v>
      </c>
      <c r="AM554" s="517">
        <f>penilaian!AL549</f>
        <v>0</v>
      </c>
      <c r="AN554" s="520">
        <f>penilaian!AM549</f>
        <v>0</v>
      </c>
      <c r="AO554" s="520">
        <f>penilaian!AN549</f>
        <v>0</v>
      </c>
      <c r="AP554" s="517">
        <f>penilaian!AO549</f>
        <v>1482600</v>
      </c>
      <c r="AQ554" s="521">
        <f>penilaian!AP549</f>
        <v>145642600</v>
      </c>
      <c r="AR554" s="517">
        <f>penilaian!AQ549</f>
        <v>0</v>
      </c>
      <c r="AS554" s="522">
        <f>penilaian!AR549</f>
        <v>0</v>
      </c>
      <c r="AT554" s="523">
        <f>penilaian!AS549</f>
        <v>0</v>
      </c>
      <c r="AU554" s="522">
        <f>penilaian!AT549</f>
        <v>7208000</v>
      </c>
      <c r="AV554" s="523">
        <f>penilaian!AU549</f>
        <v>720800</v>
      </c>
      <c r="AW554" s="521">
        <f>penilaian!AV549</f>
        <v>7928800</v>
      </c>
      <c r="AX554" s="521">
        <f>penilaian!AW549</f>
        <v>153571000</v>
      </c>
    </row>
    <row r="555" spans="2:50" ht="15.75">
      <c r="B555" s="157">
        <f>penilaian!A550</f>
        <v>0</v>
      </c>
      <c r="C555" s="172" t="str">
        <f>penilaian!B550</f>
        <v>b.</v>
      </c>
      <c r="D555" s="491" t="str">
        <f>penilaian!C550</f>
        <v>Majalengka, 01-03-1979</v>
      </c>
      <c r="E555" s="172">
        <f>penilaian!D550</f>
        <v>0</v>
      </c>
      <c r="F555" s="171">
        <f>penilaian!E550</f>
        <v>0</v>
      </c>
      <c r="G555" s="184">
        <f>penilaian!F550</f>
        <v>0</v>
      </c>
      <c r="H555" s="172" t="str">
        <f>penilaian!G550</f>
        <v>b.</v>
      </c>
      <c r="I555" s="172" t="str">
        <f>penilaian!H550</f>
        <v>Babakan</v>
      </c>
      <c r="J555" s="202">
        <f>penilaian!I550</f>
        <v>0</v>
      </c>
      <c r="K555" s="157">
        <f>penilaian!J550</f>
        <v>0</v>
      </c>
      <c r="L555" s="182">
        <f>penilaian!K550</f>
        <v>0</v>
      </c>
      <c r="M555" s="186">
        <f>penilaian!L550</f>
        <v>0</v>
      </c>
      <c r="N555" s="187">
        <f>penilaian!M550</f>
        <v>0</v>
      </c>
      <c r="O555" s="61" t="str">
        <f>penilaian!N550</f>
        <v>b.</v>
      </c>
      <c r="P555" s="183">
        <f>penilaian!O550</f>
        <v>0</v>
      </c>
      <c r="Q555" s="516">
        <f>penilaian!P550</f>
        <v>0</v>
      </c>
      <c r="R555" s="516">
        <f>penilaian!Q550</f>
        <v>0</v>
      </c>
      <c r="S555" s="505">
        <f>penilaian!R550</f>
        <v>0</v>
      </c>
      <c r="T555" s="505">
        <f>penilaian!S550</f>
        <v>0</v>
      </c>
      <c r="U555" s="505">
        <f>penilaian!T550</f>
        <v>0</v>
      </c>
      <c r="V555" s="503">
        <f>penilaian!U550</f>
        <v>0</v>
      </c>
      <c r="W555" s="505">
        <f>penilaian!V550</f>
        <v>0</v>
      </c>
      <c r="X555" s="505">
        <f>penilaian!W550</f>
        <v>0</v>
      </c>
      <c r="Y555" s="505">
        <f>penilaian!X550</f>
        <v>0</v>
      </c>
      <c r="Z555" s="505">
        <f>penilaian!Y550</f>
        <v>0</v>
      </c>
      <c r="AA555" s="505">
        <f>penilaian!Z550</f>
        <v>0</v>
      </c>
      <c r="AB555" s="505">
        <f>penilaian!AA550</f>
        <v>0</v>
      </c>
      <c r="AC555" s="519">
        <f>penilaian!AB550</f>
        <v>0</v>
      </c>
      <c r="AD555" s="505">
        <f>penilaian!AC550</f>
        <v>0</v>
      </c>
      <c r="AE555" s="505">
        <f>penilaian!AD550</f>
        <v>0</v>
      </c>
      <c r="AF555" s="505">
        <f>penilaian!AE550</f>
        <v>0</v>
      </c>
      <c r="AG555" s="519">
        <f>penilaian!AF550</f>
        <v>0</v>
      </c>
      <c r="AH555" s="519">
        <f>penilaian!AG550</f>
        <v>0</v>
      </c>
      <c r="AI555" s="517">
        <f>penilaian!AH550</f>
        <v>0</v>
      </c>
      <c r="AJ555" s="520">
        <f>penilaian!AI550</f>
        <v>0</v>
      </c>
      <c r="AK555" s="520">
        <f>penilaian!AJ550</f>
        <v>0</v>
      </c>
      <c r="AL555" s="520">
        <f>penilaian!AK550</f>
        <v>0</v>
      </c>
      <c r="AM555" s="517">
        <f>penilaian!AL550</f>
        <v>0</v>
      </c>
      <c r="AN555" s="520">
        <f>penilaian!AM550</f>
        <v>0</v>
      </c>
      <c r="AO555" s="520">
        <f>penilaian!AN550</f>
        <v>0</v>
      </c>
      <c r="AP555" s="517">
        <f>penilaian!AO550</f>
        <v>0</v>
      </c>
      <c r="AQ555" s="521">
        <f>penilaian!AP550</f>
        <v>0</v>
      </c>
      <c r="AR555" s="517">
        <f>penilaian!AQ550</f>
        <v>0</v>
      </c>
      <c r="AS555" s="517">
        <f>penilaian!AR550</f>
        <v>0</v>
      </c>
      <c r="AT555" s="517">
        <f>penilaian!AS550</f>
        <v>0</v>
      </c>
      <c r="AU555" s="517">
        <f>penilaian!AT550</f>
        <v>0</v>
      </c>
      <c r="AV555" s="517">
        <f>penilaian!AU550</f>
        <v>0</v>
      </c>
      <c r="AW555" s="521">
        <f>penilaian!AV550</f>
        <v>0</v>
      </c>
      <c r="AX555" s="521">
        <f>penilaian!AW550</f>
        <v>0</v>
      </c>
    </row>
    <row r="556" spans="2:50" ht="15.75">
      <c r="B556" s="157">
        <f>penilaian!A551</f>
        <v>0</v>
      </c>
      <c r="C556" s="172" t="str">
        <f>penilaian!B551</f>
        <v>c.</v>
      </c>
      <c r="D556" s="491" t="str">
        <f>penilaian!C551</f>
        <v>Mengurus Rumah Tangga</v>
      </c>
      <c r="E556" s="172">
        <f>penilaian!D551</f>
        <v>0</v>
      </c>
      <c r="F556" s="171">
        <f>penilaian!E551</f>
        <v>0</v>
      </c>
      <c r="G556" s="184">
        <f>penilaian!F551</f>
        <v>0</v>
      </c>
      <c r="H556" s="172" t="str">
        <f>penilaian!G551</f>
        <v>c.</v>
      </c>
      <c r="I556" s="172" t="str">
        <f>penilaian!H551</f>
        <v>Kertajati</v>
      </c>
      <c r="J556" s="202">
        <f>penilaian!I551</f>
        <v>0</v>
      </c>
      <c r="K556" s="157">
        <f>penilaian!J551</f>
        <v>0</v>
      </c>
      <c r="L556" s="182">
        <f>penilaian!K551</f>
        <v>0</v>
      </c>
      <c r="M556" s="186">
        <f>penilaian!L551</f>
        <v>0</v>
      </c>
      <c r="N556" s="187">
        <f>penilaian!M551</f>
        <v>0</v>
      </c>
      <c r="O556" s="61" t="str">
        <f>penilaian!N551</f>
        <v>c.</v>
      </c>
      <c r="P556" s="183">
        <f>penilaian!O551</f>
        <v>0</v>
      </c>
      <c r="Q556" s="516">
        <f>penilaian!P551</f>
        <v>0</v>
      </c>
      <c r="R556" s="516">
        <f>penilaian!Q551</f>
        <v>0</v>
      </c>
      <c r="S556" s="505" t="str">
        <f>penilaian!R551</f>
        <v>b.</v>
      </c>
      <c r="T556" s="505" t="str">
        <f>penilaian!S551</f>
        <v>Musiman</v>
      </c>
      <c r="U556" s="505">
        <f>penilaian!T551</f>
        <v>2</v>
      </c>
      <c r="V556" s="503">
        <f>penilaian!U551</f>
        <v>1</v>
      </c>
      <c r="W556" s="505" t="str">
        <f>penilaian!V551</f>
        <v>Padi</v>
      </c>
      <c r="X556" s="505">
        <f>penilaian!W551</f>
        <v>0</v>
      </c>
      <c r="Y556" s="505">
        <f>penilaian!X551</f>
        <v>848</v>
      </c>
      <c r="Z556" s="505">
        <f>penilaian!Y551</f>
        <v>0</v>
      </c>
      <c r="AA556" s="505" t="str">
        <f>penilaian!Z551</f>
        <v>848m²</v>
      </c>
      <c r="AB556" s="505">
        <f>penilaian!AA551</f>
        <v>0</v>
      </c>
      <c r="AC556" s="519">
        <f>penilaian!AB551</f>
        <v>0</v>
      </c>
      <c r="AD556" s="505">
        <f>penilaian!AC551</f>
        <v>0</v>
      </c>
      <c r="AE556" s="505">
        <f>penilaian!AD551</f>
        <v>0</v>
      </c>
      <c r="AF556" s="505">
        <f>penilaian!AE551</f>
        <v>0</v>
      </c>
      <c r="AG556" s="519">
        <f>penilaian!AF551</f>
        <v>0</v>
      </c>
      <c r="AH556" s="519">
        <f>penilaian!AG551</f>
        <v>0</v>
      </c>
      <c r="AI556" s="517">
        <f>penilaian!AH551</f>
        <v>0</v>
      </c>
      <c r="AJ556" s="520">
        <f>penilaian!AI551</f>
        <v>0</v>
      </c>
      <c r="AK556" s="520">
        <f>penilaian!AJ551</f>
        <v>0</v>
      </c>
      <c r="AL556" s="520">
        <f>penilaian!AK551</f>
        <v>0</v>
      </c>
      <c r="AM556" s="517">
        <f>penilaian!AL551</f>
        <v>0</v>
      </c>
      <c r="AN556" s="520">
        <f>penilaian!AM551</f>
        <v>1200</v>
      </c>
      <c r="AO556" s="520">
        <f>penilaian!AN551</f>
        <v>1017600</v>
      </c>
      <c r="AP556" s="517">
        <f>penilaian!AO551</f>
        <v>0</v>
      </c>
      <c r="AQ556" s="521">
        <f>penilaian!AP551</f>
        <v>0</v>
      </c>
      <c r="AR556" s="517">
        <f>penilaian!AQ551</f>
        <v>0</v>
      </c>
      <c r="AS556" s="517">
        <f>penilaian!AR551</f>
        <v>0</v>
      </c>
      <c r="AT556" s="517">
        <f>penilaian!AS551</f>
        <v>0</v>
      </c>
      <c r="AU556" s="517">
        <f>penilaian!AT551</f>
        <v>0</v>
      </c>
      <c r="AV556" s="517">
        <f>penilaian!AU551</f>
        <v>0</v>
      </c>
      <c r="AW556" s="521">
        <f>penilaian!AV551</f>
        <v>0</v>
      </c>
      <c r="AX556" s="521">
        <f>penilaian!AW551</f>
        <v>0</v>
      </c>
    </row>
    <row r="557" spans="2:50" ht="47.25">
      <c r="B557" s="157">
        <f>penilaian!A552</f>
        <v>0</v>
      </c>
      <c r="C557" s="172" t="str">
        <f>penilaian!B552</f>
        <v>d.</v>
      </c>
      <c r="D557" s="491" t="str">
        <f>penilaian!C552</f>
        <v>Blok Rabu RT.3 RW.1 Desa Panyingkiran Kec. Jatitujuh Kab. Majalengka</v>
      </c>
      <c r="E557" s="172">
        <f>penilaian!D552</f>
        <v>0</v>
      </c>
      <c r="F557" s="171">
        <f>penilaian!E552</f>
        <v>0</v>
      </c>
      <c r="G557" s="184">
        <f>penilaian!F552</f>
        <v>0</v>
      </c>
      <c r="H557" s="61">
        <f>penilaian!G552</f>
        <v>0</v>
      </c>
      <c r="I557" s="61">
        <f>penilaian!H552</f>
        <v>0</v>
      </c>
      <c r="J557" s="202">
        <f>penilaian!I552</f>
        <v>0</v>
      </c>
      <c r="K557" s="157">
        <f>penilaian!J552</f>
        <v>0</v>
      </c>
      <c r="L557" s="182">
        <f>penilaian!K552</f>
        <v>0</v>
      </c>
      <c r="M557" s="186">
        <f>penilaian!L552</f>
        <v>0</v>
      </c>
      <c r="N557" s="187">
        <f>penilaian!M552</f>
        <v>0</v>
      </c>
      <c r="O557" s="61" t="str">
        <f>penilaian!N552</f>
        <v>d.</v>
      </c>
      <c r="P557" s="183">
        <f>penilaian!O552</f>
        <v>0</v>
      </c>
      <c r="Q557" s="516">
        <f>penilaian!P552</f>
        <v>0</v>
      </c>
      <c r="R557" s="516">
        <f>penilaian!Q552</f>
        <v>0</v>
      </c>
      <c r="S557" s="505">
        <f>penilaian!R552</f>
        <v>0</v>
      </c>
      <c r="T557" s="505">
        <f>penilaian!S552</f>
        <v>0</v>
      </c>
      <c r="U557" s="505">
        <f>penilaian!T552</f>
        <v>0</v>
      </c>
      <c r="V557" s="503">
        <f>penilaian!U552</f>
        <v>2</v>
      </c>
      <c r="W557" s="505" t="str">
        <f>penilaian!V552</f>
        <v>Cabe</v>
      </c>
      <c r="X557" s="505">
        <f>penilaian!W552</f>
        <v>0</v>
      </c>
      <c r="Y557" s="505">
        <f>penilaian!X552</f>
        <v>150</v>
      </c>
      <c r="Z557" s="505">
        <f>penilaian!Y552</f>
        <v>0</v>
      </c>
      <c r="AA557" s="505">
        <f>penilaian!Z552</f>
        <v>150</v>
      </c>
      <c r="AB557" s="505">
        <f>penilaian!AA552</f>
        <v>0</v>
      </c>
      <c r="AC557" s="519">
        <f>penilaian!AB552</f>
        <v>0</v>
      </c>
      <c r="AD557" s="505">
        <f>penilaian!AC552</f>
        <v>0</v>
      </c>
      <c r="AE557" s="505">
        <f>penilaian!AD552</f>
        <v>0</v>
      </c>
      <c r="AF557" s="505">
        <f>penilaian!AE552</f>
        <v>0</v>
      </c>
      <c r="AG557" s="519">
        <f>penilaian!AF552</f>
        <v>0</v>
      </c>
      <c r="AH557" s="519">
        <f>penilaian!AG552</f>
        <v>0</v>
      </c>
      <c r="AI557" s="517">
        <f>penilaian!AH552</f>
        <v>0</v>
      </c>
      <c r="AJ557" s="520">
        <f>penilaian!AI552</f>
        <v>0</v>
      </c>
      <c r="AK557" s="520">
        <f>penilaian!AJ552</f>
        <v>0</v>
      </c>
      <c r="AL557" s="520">
        <f>penilaian!AK552</f>
        <v>0</v>
      </c>
      <c r="AM557" s="517">
        <f>penilaian!AL552</f>
        <v>0</v>
      </c>
      <c r="AN557" s="520">
        <f>penilaian!AM552</f>
        <v>3100</v>
      </c>
      <c r="AO557" s="520">
        <f>penilaian!AN552</f>
        <v>465000</v>
      </c>
      <c r="AP557" s="517">
        <f>penilaian!AO552</f>
        <v>0</v>
      </c>
      <c r="AQ557" s="521">
        <f>penilaian!AP552</f>
        <v>0</v>
      </c>
      <c r="AR557" s="517">
        <f>penilaian!AQ552</f>
        <v>0</v>
      </c>
      <c r="AS557" s="517">
        <f>penilaian!AR552</f>
        <v>0</v>
      </c>
      <c r="AT557" s="517">
        <f>penilaian!AS552</f>
        <v>0</v>
      </c>
      <c r="AU557" s="517">
        <f>penilaian!AT552</f>
        <v>0</v>
      </c>
      <c r="AV557" s="517">
        <f>penilaian!AU552</f>
        <v>0</v>
      </c>
      <c r="AW557" s="521">
        <f>penilaian!AV552</f>
        <v>0</v>
      </c>
      <c r="AX557" s="521">
        <f>penilaian!AW552</f>
        <v>0</v>
      </c>
    </row>
    <row r="558" spans="2:50" ht="15.75">
      <c r="B558" s="157">
        <f>penilaian!A553</f>
        <v>0</v>
      </c>
      <c r="C558" s="172" t="str">
        <f>penilaian!B553</f>
        <v>e.</v>
      </c>
      <c r="D558" s="492" t="str">
        <f>penilaian!C553</f>
        <v>3210152002610021</v>
      </c>
      <c r="E558" s="172">
        <f>penilaian!D553</f>
        <v>0</v>
      </c>
      <c r="F558" s="171">
        <f>penilaian!E553</f>
        <v>0</v>
      </c>
      <c r="G558" s="184">
        <f>penilaian!F553</f>
        <v>0</v>
      </c>
      <c r="H558" s="61">
        <f>penilaian!G553</f>
        <v>0</v>
      </c>
      <c r="I558" s="61">
        <f>penilaian!H553</f>
        <v>0</v>
      </c>
      <c r="J558" s="202">
        <f>penilaian!I553</f>
        <v>0</v>
      </c>
      <c r="K558" s="157">
        <f>penilaian!J553</f>
        <v>0</v>
      </c>
      <c r="L558" s="182">
        <f>penilaian!K553</f>
        <v>0</v>
      </c>
      <c r="M558" s="186">
        <f>penilaian!L553</f>
        <v>0</v>
      </c>
      <c r="N558" s="187">
        <f>penilaian!M553</f>
        <v>0</v>
      </c>
      <c r="O558" s="61">
        <f>penilaian!N553</f>
        <v>0</v>
      </c>
      <c r="P558" s="183">
        <f>penilaian!O553</f>
        <v>0</v>
      </c>
      <c r="Q558" s="516">
        <f>penilaian!P553</f>
        <v>0</v>
      </c>
      <c r="R558" s="516">
        <f>penilaian!Q553</f>
        <v>0</v>
      </c>
      <c r="S558" s="505">
        <f>penilaian!R553</f>
        <v>0</v>
      </c>
      <c r="T558" s="505">
        <f>penilaian!S553</f>
        <v>0</v>
      </c>
      <c r="U558" s="505">
        <f>penilaian!T553</f>
        <v>0</v>
      </c>
      <c r="V558" s="503">
        <f>penilaian!U553</f>
        <v>0</v>
      </c>
      <c r="W558" s="505">
        <f>penilaian!V553</f>
        <v>0</v>
      </c>
      <c r="X558" s="505">
        <f>penilaian!W553</f>
        <v>0</v>
      </c>
      <c r="Y558" s="505">
        <f>penilaian!X553</f>
        <v>0</v>
      </c>
      <c r="Z558" s="505">
        <f>penilaian!Y553</f>
        <v>0</v>
      </c>
      <c r="AA558" s="505">
        <f>penilaian!Z553</f>
        <v>0</v>
      </c>
      <c r="AB558" s="505">
        <f>penilaian!AA553</f>
        <v>0</v>
      </c>
      <c r="AC558" s="519">
        <f>penilaian!AB553</f>
        <v>0</v>
      </c>
      <c r="AD558" s="505">
        <f>penilaian!AC553</f>
        <v>0</v>
      </c>
      <c r="AE558" s="505">
        <f>penilaian!AD553</f>
        <v>0</v>
      </c>
      <c r="AF558" s="505">
        <f>penilaian!AE553</f>
        <v>0</v>
      </c>
      <c r="AG558" s="519">
        <f>penilaian!AF553</f>
        <v>0</v>
      </c>
      <c r="AH558" s="519">
        <f>penilaian!AG553</f>
        <v>0</v>
      </c>
      <c r="AI558" s="517">
        <f>penilaian!AH553</f>
        <v>0</v>
      </c>
      <c r="AJ558" s="520">
        <f>penilaian!AI553</f>
        <v>0</v>
      </c>
      <c r="AK558" s="520">
        <f>penilaian!AJ553</f>
        <v>0</v>
      </c>
      <c r="AL558" s="520">
        <f>penilaian!AK553</f>
        <v>0</v>
      </c>
      <c r="AM558" s="517">
        <f>penilaian!AL553</f>
        <v>0</v>
      </c>
      <c r="AN558" s="520">
        <f>penilaian!AM553</f>
        <v>0</v>
      </c>
      <c r="AO558" s="520">
        <f>penilaian!AN553</f>
        <v>0</v>
      </c>
      <c r="AP558" s="517">
        <f>penilaian!AO553</f>
        <v>0</v>
      </c>
      <c r="AQ558" s="521">
        <f>penilaian!AP553</f>
        <v>0</v>
      </c>
      <c r="AR558" s="517">
        <f>penilaian!AQ553</f>
        <v>0</v>
      </c>
      <c r="AS558" s="517">
        <f>penilaian!AR553</f>
        <v>0</v>
      </c>
      <c r="AT558" s="517">
        <f>penilaian!AS553</f>
        <v>0</v>
      </c>
      <c r="AU558" s="517">
        <f>penilaian!AT553</f>
        <v>0</v>
      </c>
      <c r="AV558" s="517">
        <f>penilaian!AU553</f>
        <v>0</v>
      </c>
      <c r="AW558" s="521">
        <f>penilaian!AV553</f>
        <v>0</v>
      </c>
      <c r="AX558" s="521">
        <f>penilaian!AW553</f>
        <v>0</v>
      </c>
    </row>
    <row r="559" spans="2:50" ht="15.75">
      <c r="B559" s="157">
        <f>penilaian!A554</f>
        <v>0</v>
      </c>
      <c r="C559" s="172">
        <f>penilaian!B554</f>
        <v>0</v>
      </c>
      <c r="D559" s="492">
        <f>penilaian!C554</f>
        <v>0</v>
      </c>
      <c r="E559" s="172">
        <f>penilaian!D554</f>
        <v>0</v>
      </c>
      <c r="F559" s="171">
        <f>penilaian!E554</f>
        <v>0</v>
      </c>
      <c r="G559" s="184">
        <f>penilaian!F554</f>
        <v>0</v>
      </c>
      <c r="H559" s="61">
        <f>penilaian!G554</f>
        <v>0</v>
      </c>
      <c r="I559" s="61">
        <f>penilaian!H554</f>
        <v>0</v>
      </c>
      <c r="J559" s="202">
        <f>penilaian!I554</f>
        <v>0</v>
      </c>
      <c r="K559" s="157">
        <f>penilaian!J554</f>
        <v>0</v>
      </c>
      <c r="L559" s="182">
        <f>penilaian!K554</f>
        <v>0</v>
      </c>
      <c r="M559" s="186">
        <f>penilaian!L554</f>
        <v>0</v>
      </c>
      <c r="N559" s="187">
        <f>penilaian!M554</f>
        <v>0</v>
      </c>
      <c r="O559" s="61">
        <f>penilaian!N554</f>
        <v>0</v>
      </c>
      <c r="P559" s="183">
        <f>penilaian!O554</f>
        <v>0</v>
      </c>
      <c r="Q559" s="516">
        <f>penilaian!P554</f>
        <v>0</v>
      </c>
      <c r="R559" s="516">
        <f>penilaian!Q554</f>
        <v>0</v>
      </c>
      <c r="S559" s="505">
        <f>penilaian!R554</f>
        <v>0</v>
      </c>
      <c r="T559" s="505">
        <f>penilaian!S554</f>
        <v>0</v>
      </c>
      <c r="U559" s="505">
        <f>penilaian!T554</f>
        <v>0</v>
      </c>
      <c r="V559" s="503">
        <f>penilaian!U554</f>
        <v>0</v>
      </c>
      <c r="W559" s="519">
        <f>penilaian!V554</f>
        <v>0</v>
      </c>
      <c r="X559" s="505">
        <f>penilaian!W554</f>
        <v>0</v>
      </c>
      <c r="Y559" s="505">
        <f>penilaian!X554</f>
        <v>0</v>
      </c>
      <c r="Z559" s="505">
        <f>penilaian!Y554</f>
        <v>0</v>
      </c>
      <c r="AA559" s="505">
        <f>penilaian!Z554</f>
        <v>0</v>
      </c>
      <c r="AB559" s="505">
        <f>penilaian!AA554</f>
        <v>0</v>
      </c>
      <c r="AC559" s="519">
        <f>penilaian!AB554</f>
        <v>0</v>
      </c>
      <c r="AD559" s="505">
        <f>penilaian!AC554</f>
        <v>0</v>
      </c>
      <c r="AE559" s="505">
        <f>penilaian!AD554</f>
        <v>0</v>
      </c>
      <c r="AF559" s="505">
        <f>penilaian!AE554</f>
        <v>0</v>
      </c>
      <c r="AG559" s="519">
        <f>penilaian!AF554</f>
        <v>0</v>
      </c>
      <c r="AH559" s="519">
        <f>penilaian!AG554</f>
        <v>0</v>
      </c>
      <c r="AI559" s="517">
        <f>penilaian!AH554</f>
        <v>0</v>
      </c>
      <c r="AJ559" s="520">
        <f>penilaian!AI554</f>
        <v>0</v>
      </c>
      <c r="AK559" s="520">
        <f>penilaian!AJ554</f>
        <v>0</v>
      </c>
      <c r="AL559" s="520">
        <f>penilaian!AK554</f>
        <v>0</v>
      </c>
      <c r="AM559" s="517">
        <f>penilaian!AL554</f>
        <v>0</v>
      </c>
      <c r="AN559" s="520">
        <f>penilaian!AM554</f>
        <v>0</v>
      </c>
      <c r="AO559" s="520">
        <f>penilaian!AN554</f>
        <v>0</v>
      </c>
      <c r="AP559" s="517">
        <f>penilaian!AO554</f>
        <v>0</v>
      </c>
      <c r="AQ559" s="521">
        <f>penilaian!AP554</f>
        <v>0</v>
      </c>
      <c r="AR559" s="517">
        <f>penilaian!AQ554</f>
        <v>0</v>
      </c>
      <c r="AS559" s="517">
        <f>penilaian!AR554</f>
        <v>0</v>
      </c>
      <c r="AT559" s="517">
        <f>penilaian!AS554</f>
        <v>0</v>
      </c>
      <c r="AU559" s="517">
        <f>penilaian!AT554</f>
        <v>0</v>
      </c>
      <c r="AV559" s="517">
        <f>penilaian!AU554</f>
        <v>0</v>
      </c>
      <c r="AW559" s="521">
        <f>penilaian!AV554</f>
        <v>0</v>
      </c>
      <c r="AX559" s="521">
        <f>penilaian!AW554</f>
        <v>0</v>
      </c>
    </row>
    <row r="560" spans="2:50" ht="15.75">
      <c r="B560" s="157">
        <f>penilaian!A555</f>
        <v>0</v>
      </c>
      <c r="C560" s="172">
        <f>penilaian!B555</f>
        <v>0</v>
      </c>
      <c r="D560" s="492">
        <f>penilaian!C555</f>
        <v>0</v>
      </c>
      <c r="E560" s="172">
        <f>penilaian!D555</f>
        <v>0</v>
      </c>
      <c r="F560" s="171">
        <f>penilaian!E555</f>
        <v>0</v>
      </c>
      <c r="G560" s="184">
        <f>penilaian!F555</f>
        <v>0</v>
      </c>
      <c r="H560" s="61">
        <f>penilaian!G555</f>
        <v>0</v>
      </c>
      <c r="I560" s="61">
        <f>penilaian!H555</f>
        <v>0</v>
      </c>
      <c r="J560" s="202">
        <f>penilaian!I555</f>
        <v>0</v>
      </c>
      <c r="K560" s="157">
        <f>penilaian!J555</f>
        <v>0</v>
      </c>
      <c r="L560" s="182">
        <f>penilaian!K555</f>
        <v>0</v>
      </c>
      <c r="M560" s="186">
        <f>penilaian!L555</f>
        <v>0</v>
      </c>
      <c r="N560" s="187">
        <f>penilaian!M555</f>
        <v>0</v>
      </c>
      <c r="O560" s="61">
        <f>penilaian!N555</f>
        <v>0</v>
      </c>
      <c r="P560" s="183">
        <f>penilaian!O555</f>
        <v>0</v>
      </c>
      <c r="Q560" s="516">
        <f>penilaian!P555</f>
        <v>0</v>
      </c>
      <c r="R560" s="516">
        <f>penilaian!Q555</f>
        <v>0</v>
      </c>
      <c r="S560" s="505">
        <f>penilaian!R555</f>
        <v>0</v>
      </c>
      <c r="T560" s="505">
        <f>penilaian!S555</f>
        <v>0</v>
      </c>
      <c r="U560" s="505">
        <f>penilaian!T555</f>
        <v>0</v>
      </c>
      <c r="V560" s="503">
        <f>penilaian!U555</f>
        <v>0</v>
      </c>
      <c r="W560" s="505">
        <f>penilaian!V555</f>
        <v>0</v>
      </c>
      <c r="X560" s="505">
        <f>penilaian!W555</f>
        <v>0</v>
      </c>
      <c r="Y560" s="505">
        <f>penilaian!X555</f>
        <v>0</v>
      </c>
      <c r="Z560" s="505">
        <f>penilaian!Y555</f>
        <v>0</v>
      </c>
      <c r="AA560" s="505">
        <f>penilaian!Z555</f>
        <v>0</v>
      </c>
      <c r="AB560" s="505">
        <f>penilaian!AA555</f>
        <v>0</v>
      </c>
      <c r="AC560" s="519">
        <f>penilaian!AB555</f>
        <v>0</v>
      </c>
      <c r="AD560" s="505">
        <f>penilaian!AC555</f>
        <v>0</v>
      </c>
      <c r="AE560" s="505">
        <f>penilaian!AD555</f>
        <v>0</v>
      </c>
      <c r="AF560" s="505">
        <f>penilaian!AE555</f>
        <v>0</v>
      </c>
      <c r="AG560" s="519">
        <f>penilaian!AF555</f>
        <v>0</v>
      </c>
      <c r="AH560" s="519">
        <f>penilaian!AG555</f>
        <v>0</v>
      </c>
      <c r="AI560" s="517">
        <f>penilaian!AH555</f>
        <v>0</v>
      </c>
      <c r="AJ560" s="520">
        <f>penilaian!AI555</f>
        <v>0</v>
      </c>
      <c r="AK560" s="520">
        <f>penilaian!AJ555</f>
        <v>0</v>
      </c>
      <c r="AL560" s="520">
        <f>penilaian!AK555</f>
        <v>0</v>
      </c>
      <c r="AM560" s="517">
        <f>penilaian!AL555</f>
        <v>0</v>
      </c>
      <c r="AN560" s="520">
        <f>penilaian!AM555</f>
        <v>0</v>
      </c>
      <c r="AO560" s="520">
        <f>penilaian!AN555</f>
        <v>0</v>
      </c>
      <c r="AP560" s="517">
        <f>penilaian!AO555</f>
        <v>0</v>
      </c>
      <c r="AQ560" s="521">
        <f>penilaian!AP555</f>
        <v>0</v>
      </c>
      <c r="AR560" s="517">
        <f>penilaian!AQ555</f>
        <v>0</v>
      </c>
      <c r="AS560" s="517">
        <f>penilaian!AR555</f>
        <v>0</v>
      </c>
      <c r="AT560" s="517">
        <f>penilaian!AS555</f>
        <v>0</v>
      </c>
      <c r="AU560" s="517">
        <f>penilaian!AT555</f>
        <v>0</v>
      </c>
      <c r="AV560" s="517">
        <f>penilaian!AU555</f>
        <v>0</v>
      </c>
      <c r="AW560" s="521">
        <f>penilaian!AV555</f>
        <v>0</v>
      </c>
      <c r="AX560" s="521">
        <f>penilaian!AW555</f>
        <v>0</v>
      </c>
    </row>
    <row r="561" spans="2:50" ht="15.75">
      <c r="B561" s="157">
        <f>penilaian!A556</f>
        <v>0</v>
      </c>
      <c r="C561" s="172">
        <f>penilaian!B556</f>
        <v>0</v>
      </c>
      <c r="D561" s="492">
        <f>penilaian!C556</f>
        <v>0</v>
      </c>
      <c r="E561" s="172">
        <f>penilaian!D556</f>
        <v>0</v>
      </c>
      <c r="F561" s="171">
        <f>penilaian!E556</f>
        <v>0</v>
      </c>
      <c r="G561" s="184">
        <f>penilaian!F556</f>
        <v>0</v>
      </c>
      <c r="H561" s="61">
        <f>penilaian!G556</f>
        <v>0</v>
      </c>
      <c r="I561" s="61">
        <f>penilaian!H556</f>
        <v>0</v>
      </c>
      <c r="J561" s="202">
        <f>penilaian!I556</f>
        <v>0</v>
      </c>
      <c r="K561" s="157">
        <f>penilaian!J556</f>
        <v>0</v>
      </c>
      <c r="L561" s="182">
        <f>penilaian!K556</f>
        <v>0</v>
      </c>
      <c r="M561" s="186">
        <f>penilaian!L556</f>
        <v>0</v>
      </c>
      <c r="N561" s="187">
        <f>penilaian!M556</f>
        <v>0</v>
      </c>
      <c r="O561" s="61">
        <f>penilaian!N556</f>
        <v>0</v>
      </c>
      <c r="P561" s="183">
        <f>penilaian!O556</f>
        <v>0</v>
      </c>
      <c r="Q561" s="516">
        <f>penilaian!P556</f>
        <v>0</v>
      </c>
      <c r="R561" s="516">
        <f>penilaian!Q556</f>
        <v>0</v>
      </c>
      <c r="S561" s="505">
        <f>penilaian!R556</f>
        <v>0</v>
      </c>
      <c r="T561" s="505">
        <f>penilaian!S556</f>
        <v>0</v>
      </c>
      <c r="U561" s="505">
        <f>penilaian!T556</f>
        <v>0</v>
      </c>
      <c r="V561" s="503">
        <f>penilaian!U556</f>
        <v>0</v>
      </c>
      <c r="W561" s="505">
        <f>penilaian!V556</f>
        <v>0</v>
      </c>
      <c r="X561" s="505">
        <f>penilaian!W556</f>
        <v>0</v>
      </c>
      <c r="Y561" s="505">
        <f>penilaian!X556</f>
        <v>0</v>
      </c>
      <c r="Z561" s="505">
        <f>penilaian!Y556</f>
        <v>0</v>
      </c>
      <c r="AA561" s="505">
        <f>penilaian!Z556</f>
        <v>0</v>
      </c>
      <c r="AB561" s="505">
        <f>penilaian!AA556</f>
        <v>0</v>
      </c>
      <c r="AC561" s="519">
        <f>penilaian!AB556</f>
        <v>0</v>
      </c>
      <c r="AD561" s="505">
        <f>penilaian!AC556</f>
        <v>0</v>
      </c>
      <c r="AE561" s="505">
        <f>penilaian!AD556</f>
        <v>0</v>
      </c>
      <c r="AF561" s="505">
        <f>penilaian!AE556</f>
        <v>0</v>
      </c>
      <c r="AG561" s="519">
        <f>penilaian!AF556</f>
        <v>0</v>
      </c>
      <c r="AH561" s="519">
        <f>penilaian!AG556</f>
        <v>0</v>
      </c>
      <c r="AI561" s="517">
        <f>penilaian!AH556</f>
        <v>0</v>
      </c>
      <c r="AJ561" s="520">
        <f>penilaian!AI556</f>
        <v>0</v>
      </c>
      <c r="AK561" s="517">
        <f>penilaian!AJ556</f>
        <v>0</v>
      </c>
      <c r="AL561" s="517">
        <f>penilaian!AK556</f>
        <v>0</v>
      </c>
      <c r="AM561" s="517">
        <f>penilaian!AL556</f>
        <v>0</v>
      </c>
      <c r="AN561" s="520">
        <f>penilaian!AM556</f>
        <v>0</v>
      </c>
      <c r="AO561" s="520">
        <f>penilaian!AN556</f>
        <v>0</v>
      </c>
      <c r="AP561" s="517">
        <f>penilaian!AO556</f>
        <v>0</v>
      </c>
      <c r="AQ561" s="521">
        <f>penilaian!AP556</f>
        <v>0</v>
      </c>
      <c r="AR561" s="517">
        <f>penilaian!AQ556</f>
        <v>0</v>
      </c>
      <c r="AS561" s="517">
        <f>penilaian!AR556</f>
        <v>0</v>
      </c>
      <c r="AT561" s="517">
        <f>penilaian!AS556</f>
        <v>0</v>
      </c>
      <c r="AU561" s="517">
        <f>penilaian!AT556</f>
        <v>0</v>
      </c>
      <c r="AV561" s="517">
        <f>penilaian!AU556</f>
        <v>0</v>
      </c>
      <c r="AW561" s="521">
        <f>penilaian!AV556</f>
        <v>0</v>
      </c>
      <c r="AX561" s="521">
        <f>penilaian!AW556</f>
        <v>0</v>
      </c>
    </row>
    <row r="562" spans="2:50" ht="15.75">
      <c r="B562" s="157">
        <f>penilaian!A557</f>
        <v>0</v>
      </c>
      <c r="C562" s="172">
        <f>penilaian!B557</f>
        <v>0</v>
      </c>
      <c r="D562" s="492">
        <f>penilaian!C557</f>
        <v>0</v>
      </c>
      <c r="E562" s="172">
        <f>penilaian!D557</f>
        <v>0</v>
      </c>
      <c r="F562" s="171">
        <f>penilaian!E557</f>
        <v>0</v>
      </c>
      <c r="G562" s="184">
        <f>penilaian!F557</f>
        <v>0</v>
      </c>
      <c r="H562" s="61">
        <f>penilaian!G557</f>
        <v>0</v>
      </c>
      <c r="I562" s="61">
        <f>penilaian!H557</f>
        <v>0</v>
      </c>
      <c r="J562" s="202">
        <f>penilaian!I557</f>
        <v>0</v>
      </c>
      <c r="K562" s="157">
        <f>penilaian!J557</f>
        <v>0</v>
      </c>
      <c r="L562" s="182">
        <f>penilaian!K557</f>
        <v>0</v>
      </c>
      <c r="M562" s="186">
        <f>penilaian!L557</f>
        <v>0</v>
      </c>
      <c r="N562" s="187">
        <f>penilaian!M557</f>
        <v>0</v>
      </c>
      <c r="O562" s="61" t="str">
        <f>penilaian!N557</f>
        <v>e.</v>
      </c>
      <c r="P562" s="183">
        <f>penilaian!O557</f>
        <v>0</v>
      </c>
      <c r="Q562" s="516">
        <f>penilaian!P557</f>
        <v>0</v>
      </c>
      <c r="R562" s="516">
        <f>penilaian!Q557</f>
        <v>0</v>
      </c>
      <c r="S562" s="505">
        <f>penilaian!R557</f>
        <v>0</v>
      </c>
      <c r="T562" s="505">
        <f>penilaian!S557</f>
        <v>0</v>
      </c>
      <c r="U562" s="505">
        <f>penilaian!T557</f>
        <v>0</v>
      </c>
      <c r="V562" s="503">
        <f>penilaian!U557</f>
        <v>0</v>
      </c>
      <c r="W562" s="505">
        <f>penilaian!V557</f>
        <v>0</v>
      </c>
      <c r="X562" s="505">
        <f>penilaian!W557</f>
        <v>0</v>
      </c>
      <c r="Y562" s="505">
        <f>penilaian!X557</f>
        <v>0</v>
      </c>
      <c r="Z562" s="505">
        <f>penilaian!Y557</f>
        <v>0</v>
      </c>
      <c r="AA562" s="505">
        <f>penilaian!Z557</f>
        <v>0</v>
      </c>
      <c r="AB562" s="505">
        <f>penilaian!AA557</f>
        <v>0</v>
      </c>
      <c r="AC562" s="519">
        <f>penilaian!AB557</f>
        <v>0</v>
      </c>
      <c r="AD562" s="505">
        <f>penilaian!AC557</f>
        <v>0</v>
      </c>
      <c r="AE562" s="505">
        <f>penilaian!AD557</f>
        <v>0</v>
      </c>
      <c r="AF562" s="505">
        <f>penilaian!AE557</f>
        <v>0</v>
      </c>
      <c r="AG562" s="519">
        <f>penilaian!AF557</f>
        <v>0</v>
      </c>
      <c r="AH562" s="519">
        <f>penilaian!AG557</f>
        <v>0</v>
      </c>
      <c r="AI562" s="517">
        <f>penilaian!AH557</f>
        <v>0</v>
      </c>
      <c r="AJ562" s="520">
        <f>penilaian!AI557</f>
        <v>0</v>
      </c>
      <c r="AK562" s="517">
        <f>penilaian!AJ557</f>
        <v>0</v>
      </c>
      <c r="AL562" s="517">
        <f>penilaian!AK557</f>
        <v>0</v>
      </c>
      <c r="AM562" s="517">
        <f>penilaian!AL557</f>
        <v>0</v>
      </c>
      <c r="AN562" s="520">
        <f>penilaian!AM557</f>
        <v>0</v>
      </c>
      <c r="AO562" s="520">
        <f>penilaian!AN557</f>
        <v>0</v>
      </c>
      <c r="AP562" s="517">
        <f>penilaian!AO557</f>
        <v>0</v>
      </c>
      <c r="AQ562" s="521">
        <f>penilaian!AP557</f>
        <v>0</v>
      </c>
      <c r="AR562" s="517">
        <f>penilaian!AQ557</f>
        <v>0</v>
      </c>
      <c r="AS562" s="517">
        <f>penilaian!AR557</f>
        <v>0</v>
      </c>
      <c r="AT562" s="517">
        <f>penilaian!AS557</f>
        <v>0</v>
      </c>
      <c r="AU562" s="517">
        <f>penilaian!AT557</f>
        <v>0</v>
      </c>
      <c r="AV562" s="517">
        <f>penilaian!AU557</f>
        <v>0</v>
      </c>
      <c r="AW562" s="521">
        <f>penilaian!AV557</f>
        <v>0</v>
      </c>
      <c r="AX562" s="521">
        <f>penilaian!AW557</f>
        <v>0</v>
      </c>
    </row>
    <row r="563" spans="2:50" ht="47.25">
      <c r="B563" s="157">
        <f>penilaian!A558</f>
        <v>43</v>
      </c>
      <c r="C563" s="172" t="str">
        <f>penilaian!B558</f>
        <v>a.</v>
      </c>
      <c r="D563" s="492" t="str">
        <f>penilaian!C558</f>
        <v>WARCI</v>
      </c>
      <c r="E563" s="172">
        <f>penilaian!D558</f>
        <v>0</v>
      </c>
      <c r="F563" s="171">
        <f>penilaian!E558</f>
        <v>0</v>
      </c>
      <c r="G563" s="184" t="str">
        <f>penilaian!F558</f>
        <v>0043</v>
      </c>
      <c r="H563" s="61" t="str">
        <f>penilaian!G558</f>
        <v>a.</v>
      </c>
      <c r="I563" s="61" t="str">
        <f>penilaian!H558</f>
        <v>Blok Tinggar</v>
      </c>
      <c r="J563" s="202">
        <f>penilaian!I558</f>
        <v>663</v>
      </c>
      <c r="K563" s="157" t="str">
        <f>penilaian!J558</f>
        <v>TMA</v>
      </c>
      <c r="L563" s="182" t="str">
        <f>penilaian!K558</f>
        <v>SPPT No. 32,12,140,006,044-0017.0 a.n WARCI</v>
      </c>
      <c r="M563" s="186">
        <f>penilaian!L558</f>
        <v>0</v>
      </c>
      <c r="N563" s="187">
        <f>penilaian!M558</f>
        <v>0</v>
      </c>
      <c r="O563" s="61" t="str">
        <f>penilaian!N558</f>
        <v>a.</v>
      </c>
      <c r="P563" s="183">
        <f>penilaian!O558</f>
        <v>0</v>
      </c>
      <c r="Q563" s="516">
        <f>penilaian!P558</f>
        <v>0</v>
      </c>
      <c r="R563" s="516">
        <f>penilaian!Q558</f>
        <v>0</v>
      </c>
      <c r="S563" s="505" t="str">
        <f>penilaian!R558</f>
        <v>a.</v>
      </c>
      <c r="T563" s="505" t="str">
        <f>penilaian!S558</f>
        <v>Tahunan</v>
      </c>
      <c r="U563" s="505">
        <f>penilaian!T558</f>
        <v>0</v>
      </c>
      <c r="V563" s="503">
        <f>penilaian!U558</f>
        <v>0</v>
      </c>
      <c r="W563" s="505">
        <f>penilaian!V558</f>
        <v>0</v>
      </c>
      <c r="X563" s="505">
        <f>penilaian!W558</f>
        <v>0</v>
      </c>
      <c r="Y563" s="505">
        <f>penilaian!X558</f>
        <v>0</v>
      </c>
      <c r="Z563" s="505">
        <f>penilaian!Y558</f>
        <v>0</v>
      </c>
      <c r="AA563" s="505">
        <f>penilaian!Z558</f>
        <v>0</v>
      </c>
      <c r="AB563" s="505">
        <f>penilaian!AA558</f>
        <v>0</v>
      </c>
      <c r="AC563" s="519">
        <f>penilaian!AB558</f>
        <v>0</v>
      </c>
      <c r="AD563" s="505">
        <f>penilaian!AC558</f>
        <v>0</v>
      </c>
      <c r="AE563" s="505">
        <f>penilaian!AD558</f>
        <v>0</v>
      </c>
      <c r="AF563" s="505">
        <f>penilaian!AE558</f>
        <v>0</v>
      </c>
      <c r="AG563" s="519">
        <f>penilaian!AF558</f>
        <v>0</v>
      </c>
      <c r="AH563" s="519">
        <f>penilaian!AG558</f>
        <v>0</v>
      </c>
      <c r="AI563" s="517">
        <f>penilaian!AH558</f>
        <v>170000</v>
      </c>
      <c r="AJ563" s="520">
        <f>penilaian!AI558</f>
        <v>112710000</v>
      </c>
      <c r="AK563" s="517">
        <f>penilaian!AJ558</f>
        <v>0</v>
      </c>
      <c r="AL563" s="517">
        <f>penilaian!AK558</f>
        <v>0</v>
      </c>
      <c r="AM563" s="517">
        <f>penilaian!AL558</f>
        <v>0</v>
      </c>
      <c r="AN563" s="520">
        <f>penilaian!AM558</f>
        <v>0</v>
      </c>
      <c r="AO563" s="517">
        <f>penilaian!AN558</f>
        <v>0</v>
      </c>
      <c r="AP563" s="517">
        <f>penilaian!AO558</f>
        <v>554050</v>
      </c>
      <c r="AQ563" s="521">
        <f>penilaian!AP558</f>
        <v>113264050</v>
      </c>
      <c r="AR563" s="517">
        <f>penilaian!AQ558</f>
        <v>0</v>
      </c>
      <c r="AS563" s="517">
        <f>penilaian!AR558</f>
        <v>0</v>
      </c>
      <c r="AT563" s="517">
        <f>penilaian!AS558</f>
        <v>0</v>
      </c>
      <c r="AU563" s="517">
        <f>penilaian!AT558</f>
        <v>5635500</v>
      </c>
      <c r="AV563" s="517">
        <f>penilaian!AU558</f>
        <v>563550</v>
      </c>
      <c r="AW563" s="521">
        <f>penilaian!AV558</f>
        <v>6199050</v>
      </c>
      <c r="AX563" s="521">
        <f>penilaian!AW558</f>
        <v>119463000</v>
      </c>
    </row>
    <row r="564" spans="2:50" ht="15.75">
      <c r="B564" s="197">
        <f>penilaian!A559</f>
        <v>0</v>
      </c>
      <c r="C564" s="170" t="str">
        <f>penilaian!B559</f>
        <v>b.</v>
      </c>
      <c r="D564" s="491" t="str">
        <f>penilaian!C559</f>
        <v>Majalengka, 05-07-1952</v>
      </c>
      <c r="E564" s="170">
        <f>penilaian!D559</f>
        <v>0</v>
      </c>
      <c r="F564" s="172">
        <f>penilaian!E559</f>
        <v>0</v>
      </c>
      <c r="G564" s="203">
        <f>penilaian!F559</f>
        <v>0</v>
      </c>
      <c r="H564" s="170" t="str">
        <f>penilaian!G559</f>
        <v>b.</v>
      </c>
      <c r="I564" s="171" t="str">
        <f>penilaian!H559</f>
        <v>Babakan</v>
      </c>
      <c r="J564" s="203">
        <f>penilaian!I559</f>
        <v>0</v>
      </c>
      <c r="K564" s="198">
        <f>penilaian!J559</f>
        <v>0</v>
      </c>
      <c r="L564" s="204">
        <f>penilaian!K559</f>
        <v>0</v>
      </c>
      <c r="M564" s="172">
        <f>penilaian!L559</f>
        <v>0</v>
      </c>
      <c r="N564" s="198">
        <f>penilaian!M559</f>
        <v>0</v>
      </c>
      <c r="O564" s="172" t="str">
        <f>penilaian!N559</f>
        <v>b.</v>
      </c>
      <c r="P564" s="171">
        <f>penilaian!O559</f>
        <v>0</v>
      </c>
      <c r="Q564" s="526">
        <f>penilaian!P559</f>
        <v>0</v>
      </c>
      <c r="R564" s="526">
        <f>penilaian!Q559</f>
        <v>0</v>
      </c>
      <c r="S564" s="506">
        <f>penilaian!R559</f>
        <v>0</v>
      </c>
      <c r="T564" s="506">
        <f>penilaian!S559</f>
        <v>0</v>
      </c>
      <c r="U564" s="506">
        <f>penilaian!T559</f>
        <v>0</v>
      </c>
      <c r="V564" s="506">
        <f>penilaian!U559</f>
        <v>0</v>
      </c>
      <c r="W564" s="506">
        <f>penilaian!V559</f>
        <v>0</v>
      </c>
      <c r="X564" s="506">
        <f>penilaian!W559</f>
        <v>0</v>
      </c>
      <c r="Y564" s="527">
        <f>penilaian!X559</f>
        <v>0</v>
      </c>
      <c r="Z564" s="527">
        <f>penilaian!Y559</f>
        <v>0</v>
      </c>
      <c r="AA564" s="506">
        <f>penilaian!Z559</f>
        <v>0</v>
      </c>
      <c r="AB564" s="506">
        <f>penilaian!AA559</f>
        <v>0</v>
      </c>
      <c r="AC564" s="506">
        <f>penilaian!AB559</f>
        <v>0</v>
      </c>
      <c r="AD564" s="506">
        <f>penilaian!AC559</f>
        <v>0</v>
      </c>
      <c r="AE564" s="506">
        <f>penilaian!AD559</f>
        <v>0</v>
      </c>
      <c r="AF564" s="506">
        <f>penilaian!AE559</f>
        <v>0</v>
      </c>
      <c r="AG564" s="506">
        <f>penilaian!AF559</f>
        <v>0</v>
      </c>
      <c r="AH564" s="506">
        <f>penilaian!AG559</f>
        <v>0</v>
      </c>
      <c r="AI564" s="517">
        <f>penilaian!AH559</f>
        <v>0</v>
      </c>
      <c r="AJ564" s="520">
        <f>penilaian!AI559</f>
        <v>0</v>
      </c>
      <c r="AK564" s="520">
        <f>penilaian!AJ559</f>
        <v>0</v>
      </c>
      <c r="AL564" s="520">
        <f>penilaian!AK559</f>
        <v>0</v>
      </c>
      <c r="AM564" s="517">
        <f>penilaian!AL559</f>
        <v>0</v>
      </c>
      <c r="AN564" s="520">
        <f>penilaian!AM559</f>
        <v>0</v>
      </c>
      <c r="AO564" s="520">
        <f>penilaian!AN559</f>
        <v>0</v>
      </c>
      <c r="AP564" s="517">
        <f>penilaian!AO559</f>
        <v>0</v>
      </c>
      <c r="AQ564" s="521">
        <f>penilaian!AP559</f>
        <v>0</v>
      </c>
      <c r="AR564" s="517">
        <f>penilaian!AQ559</f>
        <v>0</v>
      </c>
      <c r="AS564" s="522">
        <f>penilaian!AR559</f>
        <v>0</v>
      </c>
      <c r="AT564" s="523">
        <f>penilaian!AS559</f>
        <v>0</v>
      </c>
      <c r="AU564" s="522">
        <f>penilaian!AT559</f>
        <v>0</v>
      </c>
      <c r="AV564" s="523">
        <f>penilaian!AU559</f>
        <v>0</v>
      </c>
      <c r="AW564" s="521">
        <f>penilaian!AV559</f>
        <v>0</v>
      </c>
      <c r="AX564" s="521">
        <f>penilaian!AW559</f>
        <v>0</v>
      </c>
    </row>
    <row r="565" spans="2:50" ht="15.75">
      <c r="B565" s="157">
        <f>penilaian!A560</f>
        <v>0</v>
      </c>
      <c r="C565" s="172" t="str">
        <f>penilaian!B560</f>
        <v>c.</v>
      </c>
      <c r="D565" s="491" t="str">
        <f>penilaian!C560</f>
        <v>Mengurus Rumah Tangga</v>
      </c>
      <c r="E565" s="172">
        <f>penilaian!D560</f>
        <v>0</v>
      </c>
      <c r="F565" s="171">
        <f>penilaian!E560</f>
        <v>0</v>
      </c>
      <c r="G565" s="203">
        <f>penilaian!F560</f>
        <v>0</v>
      </c>
      <c r="H565" s="172" t="str">
        <f>penilaian!G560</f>
        <v>c.</v>
      </c>
      <c r="I565" s="172" t="str">
        <f>penilaian!H560</f>
        <v>Kertajati</v>
      </c>
      <c r="J565" s="203">
        <f>penilaian!I560</f>
        <v>0</v>
      </c>
      <c r="K565" s="198">
        <f>penilaian!J560</f>
        <v>0</v>
      </c>
      <c r="L565" s="204">
        <f>penilaian!K560</f>
        <v>0</v>
      </c>
      <c r="M565" s="172">
        <f>penilaian!L560</f>
        <v>0</v>
      </c>
      <c r="N565" s="198">
        <f>penilaian!M560</f>
        <v>0</v>
      </c>
      <c r="O565" s="172" t="str">
        <f>penilaian!N560</f>
        <v>c.</v>
      </c>
      <c r="P565" s="171">
        <f>penilaian!O560</f>
        <v>0</v>
      </c>
      <c r="Q565" s="526">
        <f>penilaian!P560</f>
        <v>0</v>
      </c>
      <c r="R565" s="526">
        <f>penilaian!Q560</f>
        <v>0</v>
      </c>
      <c r="S565" s="506" t="str">
        <f>penilaian!R560</f>
        <v>b.</v>
      </c>
      <c r="T565" s="506" t="str">
        <f>penilaian!S560</f>
        <v>Musiman</v>
      </c>
      <c r="U565" s="506">
        <f>penilaian!T560</f>
        <v>2</v>
      </c>
      <c r="V565" s="506">
        <f>penilaian!U560</f>
        <v>1</v>
      </c>
      <c r="W565" s="506" t="str">
        <f>penilaian!V560</f>
        <v>Padi</v>
      </c>
      <c r="X565" s="506">
        <f>penilaian!W560</f>
        <v>0</v>
      </c>
      <c r="Y565" s="506">
        <f>penilaian!X560</f>
        <v>0</v>
      </c>
      <c r="Z565" s="506">
        <f>penilaian!Y560</f>
        <v>0</v>
      </c>
      <c r="AA565" s="506" t="str">
        <f>penilaian!Z560</f>
        <v>663m²</v>
      </c>
      <c r="AB565" s="506">
        <f>penilaian!AA560</f>
        <v>0</v>
      </c>
      <c r="AC565" s="506">
        <f>penilaian!AB560</f>
        <v>0</v>
      </c>
      <c r="AD565" s="506">
        <f>penilaian!AC560</f>
        <v>0</v>
      </c>
      <c r="AE565" s="506">
        <f>penilaian!AD560</f>
        <v>0</v>
      </c>
      <c r="AF565" s="506">
        <f>penilaian!AE560</f>
        <v>0</v>
      </c>
      <c r="AG565" s="506">
        <f>penilaian!AF560</f>
        <v>0</v>
      </c>
      <c r="AH565" s="506">
        <f>penilaian!AG560</f>
        <v>0</v>
      </c>
      <c r="AI565" s="517">
        <f>penilaian!AH560</f>
        <v>0</v>
      </c>
      <c r="AJ565" s="520">
        <f>penilaian!AI560</f>
        <v>0</v>
      </c>
      <c r="AK565" s="520">
        <f>penilaian!AJ560</f>
        <v>0</v>
      </c>
      <c r="AL565" s="520">
        <f>penilaian!AK560</f>
        <v>0</v>
      </c>
      <c r="AM565" s="517">
        <f>penilaian!AL560</f>
        <v>0</v>
      </c>
      <c r="AN565" s="517">
        <f>penilaian!AM560</f>
        <v>1200</v>
      </c>
      <c r="AO565" s="520">
        <f>penilaian!AN560</f>
        <v>0</v>
      </c>
      <c r="AP565" s="517">
        <f>penilaian!AO560</f>
        <v>0</v>
      </c>
      <c r="AQ565" s="521">
        <f>penilaian!AP560</f>
        <v>0</v>
      </c>
      <c r="AR565" s="517">
        <f>penilaian!AQ560</f>
        <v>0</v>
      </c>
      <c r="AS565" s="517">
        <f>penilaian!AR560</f>
        <v>0</v>
      </c>
      <c r="AT565" s="517">
        <f>penilaian!AS560</f>
        <v>0</v>
      </c>
      <c r="AU565" s="517">
        <f>penilaian!AT560</f>
        <v>0</v>
      </c>
      <c r="AV565" s="517">
        <f>penilaian!AU560</f>
        <v>0</v>
      </c>
      <c r="AW565" s="521">
        <f>penilaian!AV560</f>
        <v>0</v>
      </c>
      <c r="AX565" s="521">
        <f>penilaian!AW560</f>
        <v>0</v>
      </c>
    </row>
    <row r="566" spans="2:50" ht="47.25">
      <c r="B566" s="157">
        <f>penilaian!A561</f>
        <v>0</v>
      </c>
      <c r="C566" s="172" t="str">
        <f>penilaian!B561</f>
        <v>d.</v>
      </c>
      <c r="D566" s="491" t="str">
        <f>penilaian!C561</f>
        <v>Dusun Sukamelang RT. 17 RW. 5 Desa Babakan Kec. Kertajati Kab. Majalengka</v>
      </c>
      <c r="E566" s="172">
        <f>penilaian!D561</f>
        <v>0</v>
      </c>
      <c r="F566" s="172">
        <f>penilaian!E561</f>
        <v>0</v>
      </c>
      <c r="G566" s="203">
        <f>penilaian!F561</f>
        <v>0</v>
      </c>
      <c r="H566" s="172">
        <f>penilaian!G561</f>
        <v>0</v>
      </c>
      <c r="I566" s="172">
        <f>penilaian!H561</f>
        <v>0</v>
      </c>
      <c r="J566" s="203">
        <f>penilaian!I561</f>
        <v>0</v>
      </c>
      <c r="K566" s="198">
        <f>penilaian!J561</f>
        <v>0</v>
      </c>
      <c r="L566" s="204">
        <f>penilaian!K561</f>
        <v>0</v>
      </c>
      <c r="M566" s="172">
        <f>penilaian!L561</f>
        <v>0</v>
      </c>
      <c r="N566" s="198">
        <f>penilaian!M561</f>
        <v>0</v>
      </c>
      <c r="O566" s="172">
        <f>penilaian!N561</f>
        <v>0</v>
      </c>
      <c r="P566" s="172">
        <f>penilaian!O561</f>
        <v>0</v>
      </c>
      <c r="Q566" s="526">
        <f>penilaian!P561</f>
        <v>0</v>
      </c>
      <c r="R566" s="526">
        <f>penilaian!Q561</f>
        <v>0</v>
      </c>
      <c r="S566" s="506">
        <f>penilaian!R561</f>
        <v>0</v>
      </c>
      <c r="T566" s="506">
        <f>penilaian!S561</f>
        <v>0</v>
      </c>
      <c r="U566" s="506">
        <f>penilaian!T561</f>
        <v>0</v>
      </c>
      <c r="V566" s="506">
        <f>penilaian!U561</f>
        <v>2</v>
      </c>
      <c r="W566" s="527" t="str">
        <f>penilaian!V561</f>
        <v>Cabe</v>
      </c>
      <c r="X566" s="527">
        <f>penilaian!W561</f>
        <v>100</v>
      </c>
      <c r="Y566" s="527">
        <f>penilaian!X561</f>
        <v>0</v>
      </c>
      <c r="Z566" s="527">
        <f>penilaian!Y561</f>
        <v>0</v>
      </c>
      <c r="AA566" s="506">
        <f>penilaian!Z561</f>
        <v>100</v>
      </c>
      <c r="AB566" s="506">
        <f>penilaian!AA561</f>
        <v>0</v>
      </c>
      <c r="AC566" s="506">
        <f>penilaian!AB561</f>
        <v>0</v>
      </c>
      <c r="AD566" s="506">
        <f>penilaian!AC561</f>
        <v>0</v>
      </c>
      <c r="AE566" s="506">
        <f>penilaian!AD561</f>
        <v>0</v>
      </c>
      <c r="AF566" s="506">
        <f>penilaian!AE561</f>
        <v>0</v>
      </c>
      <c r="AG566" s="506">
        <f>penilaian!AF561</f>
        <v>0</v>
      </c>
      <c r="AH566" s="506">
        <f>penilaian!AG561</f>
        <v>0</v>
      </c>
      <c r="AI566" s="517">
        <f>penilaian!AH561</f>
        <v>0</v>
      </c>
      <c r="AJ566" s="520">
        <f>penilaian!AI561</f>
        <v>0</v>
      </c>
      <c r="AK566" s="520">
        <f>penilaian!AJ561</f>
        <v>0</v>
      </c>
      <c r="AL566" s="520">
        <f>penilaian!AK561</f>
        <v>0</v>
      </c>
      <c r="AM566" s="517">
        <f>penilaian!AL561</f>
        <v>0</v>
      </c>
      <c r="AN566" s="520">
        <f>penilaian!AM561</f>
        <v>4810</v>
      </c>
      <c r="AO566" s="520">
        <f>penilaian!AN561</f>
        <v>481000</v>
      </c>
      <c r="AP566" s="517">
        <f>penilaian!AO561</f>
        <v>0</v>
      </c>
      <c r="AQ566" s="521">
        <f>penilaian!AP561</f>
        <v>0</v>
      </c>
      <c r="AR566" s="517">
        <f>penilaian!AQ561</f>
        <v>0</v>
      </c>
      <c r="AS566" s="517">
        <f>penilaian!AR561</f>
        <v>0</v>
      </c>
      <c r="AT566" s="517">
        <f>penilaian!AS561</f>
        <v>0</v>
      </c>
      <c r="AU566" s="517">
        <f>penilaian!AT561</f>
        <v>0</v>
      </c>
      <c r="AV566" s="517">
        <f>penilaian!AU561</f>
        <v>0</v>
      </c>
      <c r="AW566" s="521">
        <f>penilaian!AV561</f>
        <v>0</v>
      </c>
      <c r="AX566" s="521">
        <f>penilaian!AW561</f>
        <v>0</v>
      </c>
    </row>
    <row r="567" spans="2:50" ht="15.75">
      <c r="B567" s="157">
        <f>penilaian!A562</f>
        <v>0</v>
      </c>
      <c r="C567" s="172" t="str">
        <f>penilaian!B562</f>
        <v>e.</v>
      </c>
      <c r="D567" s="491" t="str">
        <f>penilaian!C562</f>
        <v>3210144507520021</v>
      </c>
      <c r="E567" s="172">
        <f>penilaian!D562</f>
        <v>0</v>
      </c>
      <c r="F567" s="171">
        <f>penilaian!E562</f>
        <v>0</v>
      </c>
      <c r="G567" s="203">
        <f>penilaian!F562</f>
        <v>0</v>
      </c>
      <c r="H567" s="172">
        <f>penilaian!G562</f>
        <v>0</v>
      </c>
      <c r="I567" s="172">
        <f>penilaian!H562</f>
        <v>0</v>
      </c>
      <c r="J567" s="203">
        <f>penilaian!I562</f>
        <v>0</v>
      </c>
      <c r="K567" s="198">
        <f>penilaian!J562</f>
        <v>0</v>
      </c>
      <c r="L567" s="204">
        <f>penilaian!K562</f>
        <v>0</v>
      </c>
      <c r="M567" s="172">
        <f>penilaian!L562</f>
        <v>0</v>
      </c>
      <c r="N567" s="198">
        <f>penilaian!M562</f>
        <v>0</v>
      </c>
      <c r="O567" s="172">
        <f>penilaian!N562</f>
        <v>0</v>
      </c>
      <c r="P567" s="172">
        <f>penilaian!O562</f>
        <v>0</v>
      </c>
      <c r="Q567" s="526">
        <f>penilaian!P562</f>
        <v>0</v>
      </c>
      <c r="R567" s="526">
        <f>penilaian!Q562</f>
        <v>0</v>
      </c>
      <c r="S567" s="506">
        <f>penilaian!R562</f>
        <v>0</v>
      </c>
      <c r="T567" s="506">
        <f>penilaian!S562</f>
        <v>0</v>
      </c>
      <c r="U567" s="506">
        <f>penilaian!T562</f>
        <v>0</v>
      </c>
      <c r="V567" s="506">
        <f>penilaian!U562</f>
        <v>0</v>
      </c>
      <c r="W567" s="527" t="str">
        <f>penilaian!V562</f>
        <v>Cabe</v>
      </c>
      <c r="X567" s="527">
        <f>penilaian!W562</f>
        <v>0</v>
      </c>
      <c r="Y567" s="527">
        <f>penilaian!X562</f>
        <v>0</v>
      </c>
      <c r="Z567" s="527">
        <f>penilaian!Y562</f>
        <v>30</v>
      </c>
      <c r="AA567" s="506">
        <f>penilaian!Z562</f>
        <v>0</v>
      </c>
      <c r="AB567" s="506">
        <f>penilaian!AA562</f>
        <v>0</v>
      </c>
      <c r="AC567" s="506">
        <f>penilaian!AB562</f>
        <v>0</v>
      </c>
      <c r="AD567" s="506">
        <f>penilaian!AC562</f>
        <v>0</v>
      </c>
      <c r="AE567" s="506">
        <f>penilaian!AD562</f>
        <v>0</v>
      </c>
      <c r="AF567" s="506">
        <f>penilaian!AE562</f>
        <v>0</v>
      </c>
      <c r="AG567" s="506">
        <f>penilaian!AF562</f>
        <v>0</v>
      </c>
      <c r="AH567" s="506">
        <f>penilaian!AG562</f>
        <v>0</v>
      </c>
      <c r="AI567" s="517">
        <f>penilaian!AH562</f>
        <v>0</v>
      </c>
      <c r="AJ567" s="520">
        <f>penilaian!AI562</f>
        <v>0</v>
      </c>
      <c r="AK567" s="520">
        <f>penilaian!AJ562</f>
        <v>0</v>
      </c>
      <c r="AL567" s="520">
        <f>penilaian!AK562</f>
        <v>0</v>
      </c>
      <c r="AM567" s="517">
        <f>penilaian!AL562</f>
        <v>0</v>
      </c>
      <c r="AN567" s="520">
        <f>penilaian!AM562</f>
        <v>2435</v>
      </c>
      <c r="AO567" s="520">
        <f>penilaian!AN562</f>
        <v>73050</v>
      </c>
      <c r="AP567" s="517">
        <f>penilaian!AO562</f>
        <v>0</v>
      </c>
      <c r="AQ567" s="521">
        <f>penilaian!AP562</f>
        <v>0</v>
      </c>
      <c r="AR567" s="517">
        <f>penilaian!AQ562</f>
        <v>0</v>
      </c>
      <c r="AS567" s="517">
        <f>penilaian!AR562</f>
        <v>0</v>
      </c>
      <c r="AT567" s="517">
        <f>penilaian!AS562</f>
        <v>0</v>
      </c>
      <c r="AU567" s="517">
        <f>penilaian!AT562</f>
        <v>0</v>
      </c>
      <c r="AV567" s="517">
        <f>penilaian!AU562</f>
        <v>0</v>
      </c>
      <c r="AW567" s="521">
        <f>penilaian!AV562</f>
        <v>0</v>
      </c>
      <c r="AX567" s="521">
        <f>penilaian!AW562</f>
        <v>0</v>
      </c>
    </row>
    <row r="568" spans="2:50" ht="47.25">
      <c r="B568" s="157">
        <f>penilaian!A563</f>
        <v>44</v>
      </c>
      <c r="C568" s="172" t="str">
        <f>penilaian!B563</f>
        <v>a.</v>
      </c>
      <c r="D568" s="492" t="str">
        <f>penilaian!C563</f>
        <v>MEMED</v>
      </c>
      <c r="E568" s="172">
        <f>penilaian!D563</f>
        <v>0</v>
      </c>
      <c r="F568" s="171">
        <f>penilaian!E563</f>
        <v>0</v>
      </c>
      <c r="G568" s="203" t="str">
        <f>penilaian!F563</f>
        <v>00044</v>
      </c>
      <c r="H568" s="172" t="str">
        <f>penilaian!G563</f>
        <v>a.</v>
      </c>
      <c r="I568" s="172" t="str">
        <f>penilaian!H563</f>
        <v>Blok Tinggar</v>
      </c>
      <c r="J568" s="203">
        <f>penilaian!I563</f>
        <v>267</v>
      </c>
      <c r="K568" s="198" t="str">
        <f>penilaian!J563</f>
        <v>TMA</v>
      </c>
      <c r="L568" s="204" t="str">
        <f>penilaian!K563</f>
        <v>SPPT No. 32,12,140,006,044-0018.0 a.n MISKEM</v>
      </c>
      <c r="M568" s="172" t="str">
        <f>penilaian!L563</f>
        <v>-</v>
      </c>
      <c r="N568" s="198" t="str">
        <f>penilaian!M563</f>
        <v>-</v>
      </c>
      <c r="O568" s="172" t="str">
        <f>penilaian!N563</f>
        <v>a.</v>
      </c>
      <c r="P568" s="172">
        <f>penilaian!O563</f>
        <v>0</v>
      </c>
      <c r="Q568" s="526">
        <f>penilaian!P563</f>
        <v>0</v>
      </c>
      <c r="R568" s="526">
        <f>penilaian!Q563</f>
        <v>0</v>
      </c>
      <c r="S568" s="506" t="str">
        <f>penilaian!R563</f>
        <v>a.</v>
      </c>
      <c r="T568" s="506" t="str">
        <f>penilaian!S563</f>
        <v>Tahunan</v>
      </c>
      <c r="U568" s="506">
        <f>penilaian!T563</f>
        <v>0</v>
      </c>
      <c r="V568" s="506">
        <f>penilaian!U563</f>
        <v>0</v>
      </c>
      <c r="W568" s="527">
        <f>penilaian!V563</f>
        <v>0</v>
      </c>
      <c r="X568" s="527">
        <f>penilaian!W563</f>
        <v>0</v>
      </c>
      <c r="Y568" s="527">
        <f>penilaian!X563</f>
        <v>0</v>
      </c>
      <c r="Z568" s="527">
        <f>penilaian!Y563</f>
        <v>0</v>
      </c>
      <c r="AA568" s="506">
        <f>penilaian!Z563</f>
        <v>0</v>
      </c>
      <c r="AB568" s="506">
        <f>penilaian!AA563</f>
        <v>0</v>
      </c>
      <c r="AC568" s="506">
        <f>penilaian!AB563</f>
        <v>0</v>
      </c>
      <c r="AD568" s="506">
        <f>penilaian!AC563</f>
        <v>0</v>
      </c>
      <c r="AE568" s="506">
        <f>penilaian!AD563</f>
        <v>0</v>
      </c>
      <c r="AF568" s="506">
        <f>penilaian!AE563</f>
        <v>0</v>
      </c>
      <c r="AG568" s="506">
        <f>penilaian!AF563</f>
        <v>0</v>
      </c>
      <c r="AH568" s="506">
        <f>penilaian!AG563</f>
        <v>0</v>
      </c>
      <c r="AI568" s="517">
        <f>penilaian!AH563</f>
        <v>170000</v>
      </c>
      <c r="AJ568" s="520">
        <f>penilaian!AI563</f>
        <v>45390000</v>
      </c>
      <c r="AK568" s="520">
        <f>penilaian!AJ563</f>
        <v>0</v>
      </c>
      <c r="AL568" s="520">
        <f>penilaian!AK563</f>
        <v>0</v>
      </c>
      <c r="AM568" s="517">
        <f>penilaian!AL563</f>
        <v>0</v>
      </c>
      <c r="AN568" s="520">
        <f>penilaian!AM563</f>
        <v>0</v>
      </c>
      <c r="AO568" s="520">
        <f>penilaian!AN563</f>
        <v>0</v>
      </c>
      <c r="AP568" s="517">
        <f>penilaian!AO563</f>
        <v>630400</v>
      </c>
      <c r="AQ568" s="521">
        <f>penilaian!AP563</f>
        <v>46020400</v>
      </c>
      <c r="AR568" s="517">
        <f>penilaian!AQ563</f>
        <v>0</v>
      </c>
      <c r="AS568" s="517">
        <f>penilaian!AR563</f>
        <v>0</v>
      </c>
      <c r="AT568" s="517">
        <f>penilaian!AS563</f>
        <v>0</v>
      </c>
      <c r="AU568" s="517">
        <f>penilaian!AT563</f>
        <v>2269500</v>
      </c>
      <c r="AV568" s="517">
        <f>penilaian!AU563</f>
        <v>226950</v>
      </c>
      <c r="AW568" s="521">
        <f>penilaian!AV563</f>
        <v>2496450</v>
      </c>
      <c r="AX568" s="521">
        <f>penilaian!AW563</f>
        <v>48517000</v>
      </c>
    </row>
    <row r="569" spans="2:50" ht="15.75">
      <c r="B569" s="157">
        <f>penilaian!A564</f>
        <v>0</v>
      </c>
      <c r="C569" s="172" t="str">
        <f>penilaian!B564</f>
        <v>b.</v>
      </c>
      <c r="D569" s="491" t="str">
        <f>penilaian!C564</f>
        <v>Majalengka, 07-11-1964</v>
      </c>
      <c r="E569" s="172">
        <f>penilaian!D564</f>
        <v>0</v>
      </c>
      <c r="F569" s="171">
        <f>penilaian!E564</f>
        <v>0</v>
      </c>
      <c r="G569" s="203">
        <f>penilaian!F564</f>
        <v>0</v>
      </c>
      <c r="H569" s="172" t="str">
        <f>penilaian!G564</f>
        <v>b.</v>
      </c>
      <c r="I569" s="172" t="str">
        <f>penilaian!H564</f>
        <v>Babakan</v>
      </c>
      <c r="J569" s="203">
        <f>penilaian!I564</f>
        <v>0</v>
      </c>
      <c r="K569" s="198">
        <f>penilaian!J564</f>
        <v>0</v>
      </c>
      <c r="L569" s="204">
        <f>penilaian!K564</f>
        <v>0</v>
      </c>
      <c r="M569" s="172">
        <f>penilaian!L564</f>
        <v>0</v>
      </c>
      <c r="N569" s="198">
        <f>penilaian!M564</f>
        <v>0</v>
      </c>
      <c r="O569" s="172" t="str">
        <f>penilaian!N564</f>
        <v>b.</v>
      </c>
      <c r="P569" s="172">
        <f>penilaian!O564</f>
        <v>0</v>
      </c>
      <c r="Q569" s="526">
        <f>penilaian!P564</f>
        <v>0</v>
      </c>
      <c r="R569" s="526">
        <f>penilaian!Q564</f>
        <v>0</v>
      </c>
      <c r="S569" s="506" t="str">
        <f>penilaian!R564</f>
        <v>b.</v>
      </c>
      <c r="T569" s="506" t="str">
        <f>penilaian!S564</f>
        <v>Musiman</v>
      </c>
      <c r="U569" s="506">
        <f>penilaian!T564</f>
        <v>2</v>
      </c>
      <c r="V569" s="506">
        <f>penilaian!U564</f>
        <v>1</v>
      </c>
      <c r="W569" s="527" t="str">
        <f>penilaian!V564</f>
        <v>Padi</v>
      </c>
      <c r="X569" s="527">
        <f>penilaian!W564</f>
        <v>0</v>
      </c>
      <c r="Y569" s="527">
        <f>penilaian!X564</f>
        <v>267</v>
      </c>
      <c r="Z569" s="527">
        <f>penilaian!Y564</f>
        <v>0</v>
      </c>
      <c r="AA569" s="506" t="str">
        <f>penilaian!Z564</f>
        <v>267 m2</v>
      </c>
      <c r="AB569" s="506">
        <f>penilaian!AA564</f>
        <v>0</v>
      </c>
      <c r="AC569" s="506">
        <f>penilaian!AB564</f>
        <v>0</v>
      </c>
      <c r="AD569" s="506">
        <f>penilaian!AC564</f>
        <v>0</v>
      </c>
      <c r="AE569" s="506">
        <f>penilaian!AD564</f>
        <v>0</v>
      </c>
      <c r="AF569" s="506">
        <f>penilaian!AE564</f>
        <v>0</v>
      </c>
      <c r="AG569" s="506">
        <f>penilaian!AF564</f>
        <v>0</v>
      </c>
      <c r="AH569" s="506">
        <f>penilaian!AG564</f>
        <v>0</v>
      </c>
      <c r="AI569" s="517">
        <f>penilaian!AH564</f>
        <v>0</v>
      </c>
      <c r="AJ569" s="520">
        <f>penilaian!AI564</f>
        <v>0</v>
      </c>
      <c r="AK569" s="520">
        <f>penilaian!AJ564</f>
        <v>0</v>
      </c>
      <c r="AL569" s="520">
        <f>penilaian!AK564</f>
        <v>0</v>
      </c>
      <c r="AM569" s="517">
        <f>penilaian!AL564</f>
        <v>0</v>
      </c>
      <c r="AN569" s="520">
        <f>penilaian!AM564</f>
        <v>1200</v>
      </c>
      <c r="AO569" s="520">
        <f>penilaian!AN564</f>
        <v>320400</v>
      </c>
      <c r="AP569" s="517">
        <f>penilaian!AO564</f>
        <v>0</v>
      </c>
      <c r="AQ569" s="521">
        <f>penilaian!AP564</f>
        <v>0</v>
      </c>
      <c r="AR569" s="517">
        <f>penilaian!AQ564</f>
        <v>0</v>
      </c>
      <c r="AS569" s="517">
        <f>penilaian!AR564</f>
        <v>0</v>
      </c>
      <c r="AT569" s="517">
        <f>penilaian!AS564</f>
        <v>0</v>
      </c>
      <c r="AU569" s="517">
        <f>penilaian!AT564</f>
        <v>0</v>
      </c>
      <c r="AV569" s="517">
        <f>penilaian!AU564</f>
        <v>0</v>
      </c>
      <c r="AW569" s="521">
        <f>penilaian!AV564</f>
        <v>0</v>
      </c>
      <c r="AX569" s="521">
        <f>penilaian!AW564</f>
        <v>0</v>
      </c>
    </row>
    <row r="570" spans="2:50" ht="15.75">
      <c r="B570" s="157">
        <f>penilaian!A565</f>
        <v>0</v>
      </c>
      <c r="C570" s="172" t="str">
        <f>penilaian!B565</f>
        <v>c.</v>
      </c>
      <c r="D570" s="491" t="str">
        <f>penilaian!C565</f>
        <v>Buruh Tani / Perkebunan</v>
      </c>
      <c r="E570" s="172">
        <f>penilaian!D565</f>
        <v>0</v>
      </c>
      <c r="F570" s="171">
        <f>penilaian!E565</f>
        <v>0</v>
      </c>
      <c r="G570" s="203">
        <f>penilaian!F565</f>
        <v>0</v>
      </c>
      <c r="H570" s="172" t="str">
        <f>penilaian!G565</f>
        <v>c.</v>
      </c>
      <c r="I570" s="172" t="str">
        <f>penilaian!H565</f>
        <v>Kertajati</v>
      </c>
      <c r="J570" s="203">
        <f>penilaian!I565</f>
        <v>0</v>
      </c>
      <c r="K570" s="198">
        <f>penilaian!J565</f>
        <v>0</v>
      </c>
      <c r="L570" s="204">
        <f>penilaian!K565</f>
        <v>0</v>
      </c>
      <c r="M570" s="172">
        <f>penilaian!L565</f>
        <v>0</v>
      </c>
      <c r="N570" s="198">
        <f>penilaian!M565</f>
        <v>0</v>
      </c>
      <c r="O570" s="172" t="str">
        <f>penilaian!N565</f>
        <v>c.</v>
      </c>
      <c r="P570" s="172">
        <f>penilaian!O565</f>
        <v>0</v>
      </c>
      <c r="Q570" s="526">
        <f>penilaian!P565</f>
        <v>0</v>
      </c>
      <c r="R570" s="526">
        <f>penilaian!Q565</f>
        <v>0</v>
      </c>
      <c r="S570" s="506">
        <f>penilaian!R565</f>
        <v>0</v>
      </c>
      <c r="T570" s="506">
        <f>penilaian!S565</f>
        <v>0</v>
      </c>
      <c r="U570" s="506">
        <f>penilaian!T565</f>
        <v>0</v>
      </c>
      <c r="V570" s="506">
        <f>penilaian!U565</f>
        <v>2</v>
      </c>
      <c r="W570" s="527" t="str">
        <f>penilaian!V565</f>
        <v>Cabe</v>
      </c>
      <c r="X570" s="527">
        <f>penilaian!W565</f>
        <v>0</v>
      </c>
      <c r="Y570" s="527">
        <f>penilaian!X565</f>
        <v>100</v>
      </c>
      <c r="Z570" s="527">
        <f>penilaian!Y565</f>
        <v>0</v>
      </c>
      <c r="AA570" s="506">
        <f>penilaian!Z565</f>
        <v>100</v>
      </c>
      <c r="AB570" s="506">
        <f>penilaian!AA565</f>
        <v>0</v>
      </c>
      <c r="AC570" s="506">
        <f>penilaian!AB565</f>
        <v>0</v>
      </c>
      <c r="AD570" s="506">
        <f>penilaian!AC565</f>
        <v>0</v>
      </c>
      <c r="AE570" s="506">
        <f>penilaian!AD565</f>
        <v>0</v>
      </c>
      <c r="AF570" s="506">
        <f>penilaian!AE565</f>
        <v>0</v>
      </c>
      <c r="AG570" s="506">
        <f>penilaian!AF565</f>
        <v>0</v>
      </c>
      <c r="AH570" s="506">
        <f>penilaian!AG565</f>
        <v>0</v>
      </c>
      <c r="AI570" s="517">
        <f>penilaian!AH565</f>
        <v>0</v>
      </c>
      <c r="AJ570" s="520">
        <f>penilaian!AI565</f>
        <v>0</v>
      </c>
      <c r="AK570" s="517">
        <f>penilaian!AJ565</f>
        <v>0</v>
      </c>
      <c r="AL570" s="517">
        <f>penilaian!AK565</f>
        <v>0</v>
      </c>
      <c r="AM570" s="517">
        <f>penilaian!AL565</f>
        <v>0</v>
      </c>
      <c r="AN570" s="520">
        <f>penilaian!AM565</f>
        <v>3100</v>
      </c>
      <c r="AO570" s="520">
        <f>penilaian!AN565</f>
        <v>310000</v>
      </c>
      <c r="AP570" s="517">
        <f>penilaian!AO565</f>
        <v>0</v>
      </c>
      <c r="AQ570" s="521">
        <f>penilaian!AP565</f>
        <v>0</v>
      </c>
      <c r="AR570" s="517">
        <f>penilaian!AQ565</f>
        <v>0</v>
      </c>
      <c r="AS570" s="517">
        <f>penilaian!AR565</f>
        <v>0</v>
      </c>
      <c r="AT570" s="517">
        <f>penilaian!AS565</f>
        <v>0</v>
      </c>
      <c r="AU570" s="517">
        <f>penilaian!AT565</f>
        <v>0</v>
      </c>
      <c r="AV570" s="517">
        <f>penilaian!AU565</f>
        <v>0</v>
      </c>
      <c r="AW570" s="521">
        <f>penilaian!AV565</f>
        <v>0</v>
      </c>
      <c r="AX570" s="521">
        <f>penilaian!AW565</f>
        <v>0</v>
      </c>
    </row>
    <row r="571" spans="2:50" ht="47.25">
      <c r="B571" s="157">
        <f>penilaian!A566</f>
        <v>0</v>
      </c>
      <c r="C571" s="172" t="str">
        <f>penilaian!B566</f>
        <v>d.</v>
      </c>
      <c r="D571" s="491" t="str">
        <f>penilaian!C566</f>
        <v>Dusun Sukamelang RT. 17 RW. 5 Desa Babakan Kec. Kertajati Kab. Majalengka</v>
      </c>
      <c r="E571" s="172">
        <f>penilaian!D566</f>
        <v>0</v>
      </c>
      <c r="F571" s="171">
        <f>penilaian!E566</f>
        <v>0</v>
      </c>
      <c r="G571" s="203">
        <f>penilaian!F566</f>
        <v>0</v>
      </c>
      <c r="H571" s="172">
        <f>penilaian!G566</f>
        <v>0</v>
      </c>
      <c r="I571" s="172">
        <f>penilaian!H566</f>
        <v>0</v>
      </c>
      <c r="J571" s="203">
        <f>penilaian!I566</f>
        <v>0</v>
      </c>
      <c r="K571" s="198">
        <f>penilaian!J566</f>
        <v>0</v>
      </c>
      <c r="L571" s="204">
        <f>penilaian!K566</f>
        <v>0</v>
      </c>
      <c r="M571" s="172">
        <f>penilaian!L566</f>
        <v>0</v>
      </c>
      <c r="N571" s="198">
        <f>penilaian!M566</f>
        <v>0</v>
      </c>
      <c r="O571" s="172">
        <f>penilaian!N566</f>
        <v>0</v>
      </c>
      <c r="P571" s="172">
        <f>penilaian!O566</f>
        <v>0</v>
      </c>
      <c r="Q571" s="526">
        <f>penilaian!P566</f>
        <v>0</v>
      </c>
      <c r="R571" s="526">
        <f>penilaian!Q566</f>
        <v>0</v>
      </c>
      <c r="S571" s="506">
        <f>penilaian!R566</f>
        <v>0</v>
      </c>
      <c r="T571" s="506">
        <f>penilaian!S566</f>
        <v>0</v>
      </c>
      <c r="U571" s="506">
        <f>penilaian!T566</f>
        <v>0</v>
      </c>
      <c r="V571" s="506">
        <f>penilaian!U566</f>
        <v>0</v>
      </c>
      <c r="W571" s="527">
        <f>penilaian!V566</f>
        <v>0</v>
      </c>
      <c r="X571" s="527">
        <f>penilaian!W566</f>
        <v>0</v>
      </c>
      <c r="Y571" s="527">
        <f>penilaian!X566</f>
        <v>0</v>
      </c>
      <c r="Z571" s="527">
        <f>penilaian!Y566</f>
        <v>0</v>
      </c>
      <c r="AA571" s="506">
        <f>penilaian!Z566</f>
        <v>0</v>
      </c>
      <c r="AB571" s="506">
        <f>penilaian!AA566</f>
        <v>0</v>
      </c>
      <c r="AC571" s="506">
        <f>penilaian!AB566</f>
        <v>0</v>
      </c>
      <c r="AD571" s="506">
        <f>penilaian!AC566</f>
        <v>0</v>
      </c>
      <c r="AE571" s="506">
        <f>penilaian!AD566</f>
        <v>0</v>
      </c>
      <c r="AF571" s="506">
        <f>penilaian!AE566</f>
        <v>0</v>
      </c>
      <c r="AG571" s="506">
        <f>penilaian!AF566</f>
        <v>0</v>
      </c>
      <c r="AH571" s="506">
        <f>penilaian!AG566</f>
        <v>0</v>
      </c>
      <c r="AI571" s="517">
        <f>penilaian!AH566</f>
        <v>0</v>
      </c>
      <c r="AJ571" s="520">
        <f>penilaian!AI566</f>
        <v>0</v>
      </c>
      <c r="AK571" s="517">
        <f>penilaian!AJ566</f>
        <v>0</v>
      </c>
      <c r="AL571" s="517">
        <f>penilaian!AK566</f>
        <v>0</v>
      </c>
      <c r="AM571" s="517">
        <f>penilaian!AL566</f>
        <v>0</v>
      </c>
      <c r="AN571" s="520">
        <f>penilaian!AM566</f>
        <v>0</v>
      </c>
      <c r="AO571" s="520">
        <f>penilaian!AN566</f>
        <v>0</v>
      </c>
      <c r="AP571" s="517">
        <f>penilaian!AO566</f>
        <v>0</v>
      </c>
      <c r="AQ571" s="521">
        <f>penilaian!AP566</f>
        <v>0</v>
      </c>
      <c r="AR571" s="517">
        <f>penilaian!AQ566</f>
        <v>0</v>
      </c>
      <c r="AS571" s="517">
        <f>penilaian!AR566</f>
        <v>0</v>
      </c>
      <c r="AT571" s="517">
        <f>penilaian!AS566</f>
        <v>0</v>
      </c>
      <c r="AU571" s="517">
        <f>penilaian!AT566</f>
        <v>0</v>
      </c>
      <c r="AV571" s="517">
        <f>penilaian!AU566</f>
        <v>0</v>
      </c>
      <c r="AW571" s="521">
        <f>penilaian!AV566</f>
        <v>0</v>
      </c>
      <c r="AX571" s="521">
        <f>penilaian!AW566</f>
        <v>0</v>
      </c>
    </row>
    <row r="572" spans="2:50" ht="15.75">
      <c r="B572" s="157">
        <f>penilaian!A567</f>
        <v>0</v>
      </c>
      <c r="C572" s="172" t="str">
        <f>penilaian!B567</f>
        <v>e.</v>
      </c>
      <c r="D572" s="491" t="str">
        <f>penilaian!C567</f>
        <v>3210140711640003</v>
      </c>
      <c r="E572" s="172">
        <f>penilaian!D567</f>
        <v>0</v>
      </c>
      <c r="F572" s="171">
        <f>penilaian!E567</f>
        <v>0</v>
      </c>
      <c r="G572" s="203">
        <f>penilaian!F567</f>
        <v>0</v>
      </c>
      <c r="H572" s="172">
        <f>penilaian!G567</f>
        <v>0</v>
      </c>
      <c r="I572" s="172">
        <f>penilaian!H567</f>
        <v>0</v>
      </c>
      <c r="J572" s="203">
        <f>penilaian!I567</f>
        <v>0</v>
      </c>
      <c r="K572" s="198">
        <f>penilaian!J567</f>
        <v>0</v>
      </c>
      <c r="L572" s="204">
        <f>penilaian!K567</f>
        <v>0</v>
      </c>
      <c r="M572" s="172">
        <f>penilaian!L567</f>
        <v>0</v>
      </c>
      <c r="N572" s="198">
        <f>penilaian!M567</f>
        <v>0</v>
      </c>
      <c r="O572" s="172">
        <f>penilaian!N567</f>
        <v>0</v>
      </c>
      <c r="P572" s="172">
        <f>penilaian!O567</f>
        <v>0</v>
      </c>
      <c r="Q572" s="526">
        <f>penilaian!P567</f>
        <v>0</v>
      </c>
      <c r="R572" s="526">
        <f>penilaian!Q567</f>
        <v>0</v>
      </c>
      <c r="S572" s="506">
        <f>penilaian!R567</f>
        <v>0</v>
      </c>
      <c r="T572" s="506">
        <f>penilaian!S567</f>
        <v>0</v>
      </c>
      <c r="U572" s="506">
        <f>penilaian!T567</f>
        <v>0</v>
      </c>
      <c r="V572" s="506">
        <f>penilaian!U567</f>
        <v>0</v>
      </c>
      <c r="W572" s="527">
        <f>penilaian!V567</f>
        <v>0</v>
      </c>
      <c r="X572" s="527">
        <f>penilaian!W567</f>
        <v>0</v>
      </c>
      <c r="Y572" s="527">
        <f>penilaian!X567</f>
        <v>0</v>
      </c>
      <c r="Z572" s="527">
        <f>penilaian!Y567</f>
        <v>0</v>
      </c>
      <c r="AA572" s="506">
        <f>penilaian!Z567</f>
        <v>0</v>
      </c>
      <c r="AB572" s="506">
        <f>penilaian!AA567</f>
        <v>0</v>
      </c>
      <c r="AC572" s="506">
        <f>penilaian!AB567</f>
        <v>0</v>
      </c>
      <c r="AD572" s="506">
        <f>penilaian!AC567</f>
        <v>0</v>
      </c>
      <c r="AE572" s="506">
        <f>penilaian!AD567</f>
        <v>0</v>
      </c>
      <c r="AF572" s="506">
        <f>penilaian!AE567</f>
        <v>0</v>
      </c>
      <c r="AG572" s="506">
        <f>penilaian!AF567</f>
        <v>0</v>
      </c>
      <c r="AH572" s="506">
        <f>penilaian!AG567</f>
        <v>0</v>
      </c>
      <c r="AI572" s="517">
        <f>penilaian!AH567</f>
        <v>0</v>
      </c>
      <c r="AJ572" s="520">
        <f>penilaian!AI567</f>
        <v>0</v>
      </c>
      <c r="AK572" s="517">
        <f>penilaian!AJ567</f>
        <v>0</v>
      </c>
      <c r="AL572" s="517">
        <f>penilaian!AK567</f>
        <v>0</v>
      </c>
      <c r="AM572" s="517">
        <f>penilaian!AL567</f>
        <v>0</v>
      </c>
      <c r="AN572" s="520">
        <f>penilaian!AM567</f>
        <v>0</v>
      </c>
      <c r="AO572" s="520">
        <f>penilaian!AN567</f>
        <v>0</v>
      </c>
      <c r="AP572" s="517">
        <f>penilaian!AO567</f>
        <v>0</v>
      </c>
      <c r="AQ572" s="521">
        <f>penilaian!AP567</f>
        <v>0</v>
      </c>
      <c r="AR572" s="517">
        <f>penilaian!AQ567</f>
        <v>0</v>
      </c>
      <c r="AS572" s="517">
        <f>penilaian!AR567</f>
        <v>0</v>
      </c>
      <c r="AT572" s="517">
        <f>penilaian!AS567</f>
        <v>0</v>
      </c>
      <c r="AU572" s="517">
        <f>penilaian!AT567</f>
        <v>0</v>
      </c>
      <c r="AV572" s="517">
        <f>penilaian!AU567</f>
        <v>0</v>
      </c>
      <c r="AW572" s="521">
        <f>penilaian!AV567</f>
        <v>0</v>
      </c>
      <c r="AX572" s="521">
        <f>penilaian!AW567</f>
        <v>0</v>
      </c>
    </row>
    <row r="573" spans="2:50" ht="47.25">
      <c r="B573" s="157">
        <f>penilaian!A568</f>
        <v>45</v>
      </c>
      <c r="C573" s="172" t="str">
        <f>penilaian!B568</f>
        <v>a.</v>
      </c>
      <c r="D573" s="491" t="str">
        <f>penilaian!C568</f>
        <v>NUR</v>
      </c>
      <c r="E573" s="172">
        <f>penilaian!D568</f>
        <v>0</v>
      </c>
      <c r="F573" s="171">
        <f>penilaian!E568</f>
        <v>0</v>
      </c>
      <c r="G573" s="203" t="str">
        <f>penilaian!F568</f>
        <v>00045</v>
      </c>
      <c r="H573" s="172" t="str">
        <f>penilaian!G568</f>
        <v>a.</v>
      </c>
      <c r="I573" s="172" t="str">
        <f>penilaian!H568</f>
        <v>Blok Tinggar</v>
      </c>
      <c r="J573" s="203">
        <f>penilaian!I568</f>
        <v>410</v>
      </c>
      <c r="K573" s="198" t="str">
        <f>penilaian!J568</f>
        <v>TMA</v>
      </c>
      <c r="L573" s="204" t="str">
        <f>penilaian!K568</f>
        <v>SPPT No. 32,12,140,006,044-0019.0 a.n KARNSEM</v>
      </c>
      <c r="M573" s="172" t="str">
        <f>penilaian!L568</f>
        <v>-</v>
      </c>
      <c r="N573" s="198" t="str">
        <f>penilaian!M568</f>
        <v>-</v>
      </c>
      <c r="O573" s="172" t="str">
        <f>penilaian!N568</f>
        <v>a.</v>
      </c>
      <c r="P573" s="172">
        <f>penilaian!O568</f>
        <v>0</v>
      </c>
      <c r="Q573" s="526">
        <f>penilaian!P568</f>
        <v>0</v>
      </c>
      <c r="R573" s="526">
        <f>penilaian!Q568</f>
        <v>0</v>
      </c>
      <c r="S573" s="506" t="str">
        <f>penilaian!R568</f>
        <v>a.</v>
      </c>
      <c r="T573" s="506" t="str">
        <f>penilaian!S568</f>
        <v>Tahunan</v>
      </c>
      <c r="U573" s="506">
        <f>penilaian!T568</f>
        <v>1</v>
      </c>
      <c r="V573" s="506">
        <f>penilaian!U568</f>
        <v>1</v>
      </c>
      <c r="W573" s="527" t="str">
        <f>penilaian!V568</f>
        <v>TURI</v>
      </c>
      <c r="X573" s="527">
        <f>penilaian!W568</f>
        <v>0</v>
      </c>
      <c r="Y573" s="527">
        <f>penilaian!X568</f>
        <v>10</v>
      </c>
      <c r="Z573" s="527">
        <f>penilaian!Y568</f>
        <v>0</v>
      </c>
      <c r="AA573" s="506">
        <f>penilaian!Z568</f>
        <v>10</v>
      </c>
      <c r="AB573" s="506">
        <f>penilaian!AA568</f>
        <v>0</v>
      </c>
      <c r="AC573" s="506">
        <f>penilaian!AB568</f>
        <v>0</v>
      </c>
      <c r="AD573" s="506">
        <f>penilaian!AC568</f>
        <v>0</v>
      </c>
      <c r="AE573" s="506">
        <f>penilaian!AD568</f>
        <v>0</v>
      </c>
      <c r="AF573" s="506">
        <f>penilaian!AE568</f>
        <v>0</v>
      </c>
      <c r="AG573" s="506">
        <f>penilaian!AF568</f>
        <v>0</v>
      </c>
      <c r="AH573" s="506">
        <f>penilaian!AG568</f>
        <v>0</v>
      </c>
      <c r="AI573" s="517">
        <f>penilaian!AH568</f>
        <v>170000</v>
      </c>
      <c r="AJ573" s="520">
        <f>penilaian!AI568</f>
        <v>69700000</v>
      </c>
      <c r="AK573" s="517">
        <f>penilaian!AJ568</f>
        <v>0</v>
      </c>
      <c r="AL573" s="517">
        <f>penilaian!AK568</f>
        <v>0</v>
      </c>
      <c r="AM573" s="517">
        <f>penilaian!AL568</f>
        <v>0</v>
      </c>
      <c r="AN573" s="520">
        <f>penilaian!AM568</f>
        <v>4620</v>
      </c>
      <c r="AO573" s="520">
        <f>penilaian!AN568</f>
        <v>46200</v>
      </c>
      <c r="AP573" s="517">
        <f>penilaian!AO568</f>
        <v>538200</v>
      </c>
      <c r="AQ573" s="521">
        <f>penilaian!AP568</f>
        <v>70238200</v>
      </c>
      <c r="AR573" s="517">
        <f>penilaian!AQ568</f>
        <v>0</v>
      </c>
      <c r="AS573" s="517">
        <f>penilaian!AR568</f>
        <v>0</v>
      </c>
      <c r="AT573" s="517">
        <f>penilaian!AS568</f>
        <v>0</v>
      </c>
      <c r="AU573" s="517">
        <f>penilaian!AT568</f>
        <v>3485000</v>
      </c>
      <c r="AV573" s="517">
        <f>penilaian!AU568</f>
        <v>348500</v>
      </c>
      <c r="AW573" s="521">
        <f>penilaian!AV568</f>
        <v>3833500</v>
      </c>
      <c r="AX573" s="521">
        <f>penilaian!AW568</f>
        <v>74072000</v>
      </c>
    </row>
    <row r="574" spans="2:50" ht="15.75">
      <c r="B574" s="157">
        <f>penilaian!A569</f>
        <v>0</v>
      </c>
      <c r="C574" s="172" t="str">
        <f>penilaian!B569</f>
        <v>b.</v>
      </c>
      <c r="D574" s="491" t="str">
        <f>penilaian!C569</f>
        <v>Majalengka, 13-07-1980</v>
      </c>
      <c r="E574" s="172">
        <f>penilaian!D569</f>
        <v>0</v>
      </c>
      <c r="F574" s="171">
        <f>penilaian!E569</f>
        <v>0</v>
      </c>
      <c r="G574" s="203">
        <f>penilaian!F569</f>
        <v>0</v>
      </c>
      <c r="H574" s="172" t="str">
        <f>penilaian!G569</f>
        <v>b.</v>
      </c>
      <c r="I574" s="172" t="str">
        <f>penilaian!H569</f>
        <v>Babakan</v>
      </c>
      <c r="J574" s="203">
        <f>penilaian!I569</f>
        <v>0</v>
      </c>
      <c r="K574" s="198">
        <f>penilaian!J569</f>
        <v>0</v>
      </c>
      <c r="L574" s="204">
        <f>penilaian!K569</f>
        <v>0</v>
      </c>
      <c r="M574" s="172">
        <f>penilaian!L569</f>
        <v>0</v>
      </c>
      <c r="N574" s="198">
        <f>penilaian!M569</f>
        <v>0</v>
      </c>
      <c r="O574" s="172" t="str">
        <f>penilaian!N569</f>
        <v>b.</v>
      </c>
      <c r="P574" s="172">
        <f>penilaian!O569</f>
        <v>0</v>
      </c>
      <c r="Q574" s="526">
        <f>penilaian!P569</f>
        <v>0</v>
      </c>
      <c r="R574" s="526">
        <f>penilaian!Q569</f>
        <v>0</v>
      </c>
      <c r="S574" s="506" t="str">
        <f>penilaian!R569</f>
        <v>b.</v>
      </c>
      <c r="T574" s="506" t="str">
        <f>penilaian!S569</f>
        <v>Musiman</v>
      </c>
      <c r="U574" s="506">
        <f>penilaian!T569</f>
        <v>0</v>
      </c>
      <c r="V574" s="506">
        <f>penilaian!U569</f>
        <v>1</v>
      </c>
      <c r="W574" s="527" t="str">
        <f>penilaian!V569</f>
        <v>Padi</v>
      </c>
      <c r="X574" s="527">
        <f>penilaian!W569</f>
        <v>0</v>
      </c>
      <c r="Y574" s="527">
        <f>penilaian!X569</f>
        <v>410</v>
      </c>
      <c r="Z574" s="527">
        <f>penilaian!Y569</f>
        <v>0</v>
      </c>
      <c r="AA574" s="506" t="str">
        <f>penilaian!Z569</f>
        <v>410 m2</v>
      </c>
      <c r="AB574" s="506">
        <f>penilaian!AA569</f>
        <v>0</v>
      </c>
      <c r="AC574" s="506">
        <f>penilaian!AB569</f>
        <v>0</v>
      </c>
      <c r="AD574" s="506">
        <f>penilaian!AC569</f>
        <v>0</v>
      </c>
      <c r="AE574" s="506">
        <f>penilaian!AD569</f>
        <v>0</v>
      </c>
      <c r="AF574" s="506">
        <f>penilaian!AE569</f>
        <v>0</v>
      </c>
      <c r="AG574" s="506">
        <f>penilaian!AF569</f>
        <v>0</v>
      </c>
      <c r="AH574" s="506">
        <f>penilaian!AG569</f>
        <v>0</v>
      </c>
      <c r="AI574" s="517">
        <f>penilaian!AH569</f>
        <v>0</v>
      </c>
      <c r="AJ574" s="520">
        <f>penilaian!AI569</f>
        <v>0</v>
      </c>
      <c r="AK574" s="517">
        <f>penilaian!AJ569</f>
        <v>0</v>
      </c>
      <c r="AL574" s="517">
        <f>penilaian!AK569</f>
        <v>0</v>
      </c>
      <c r="AM574" s="517">
        <f>penilaian!AL569</f>
        <v>0</v>
      </c>
      <c r="AN574" s="520">
        <f>penilaian!AM569</f>
        <v>1200</v>
      </c>
      <c r="AO574" s="520">
        <f>penilaian!AN569</f>
        <v>492000</v>
      </c>
      <c r="AP574" s="517">
        <f>penilaian!AO569</f>
        <v>0</v>
      </c>
      <c r="AQ574" s="521">
        <f>penilaian!AP569</f>
        <v>0</v>
      </c>
      <c r="AR574" s="517">
        <f>penilaian!AQ569</f>
        <v>0</v>
      </c>
      <c r="AS574" s="517">
        <f>penilaian!AR569</f>
        <v>0</v>
      </c>
      <c r="AT574" s="517">
        <f>penilaian!AS569</f>
        <v>0</v>
      </c>
      <c r="AU574" s="517">
        <f>penilaian!AT569</f>
        <v>0</v>
      </c>
      <c r="AV574" s="517">
        <f>penilaian!AU569</f>
        <v>0</v>
      </c>
      <c r="AW574" s="521">
        <f>penilaian!AV569</f>
        <v>0</v>
      </c>
      <c r="AX574" s="521">
        <f>penilaian!AW569</f>
        <v>0</v>
      </c>
    </row>
    <row r="575" spans="2:50" ht="15.75">
      <c r="B575" s="157">
        <f>penilaian!A570</f>
        <v>0</v>
      </c>
      <c r="C575" s="172" t="str">
        <f>penilaian!B570</f>
        <v>c.</v>
      </c>
      <c r="D575" s="491" t="str">
        <f>penilaian!C570</f>
        <v>Mengurus Rumah Tangga</v>
      </c>
      <c r="E575" s="172">
        <f>penilaian!D570</f>
        <v>0</v>
      </c>
      <c r="F575" s="171">
        <f>penilaian!E570</f>
        <v>0</v>
      </c>
      <c r="G575" s="203">
        <f>penilaian!F570</f>
        <v>0</v>
      </c>
      <c r="H575" s="172" t="str">
        <f>penilaian!G570</f>
        <v>c.</v>
      </c>
      <c r="I575" s="172" t="str">
        <f>penilaian!H570</f>
        <v>Kertajati</v>
      </c>
      <c r="J575" s="203">
        <f>penilaian!I570</f>
        <v>0</v>
      </c>
      <c r="K575" s="198">
        <f>penilaian!J570</f>
        <v>0</v>
      </c>
      <c r="L575" s="204">
        <f>penilaian!K570</f>
        <v>0</v>
      </c>
      <c r="M575" s="172">
        <f>penilaian!L570</f>
        <v>0</v>
      </c>
      <c r="N575" s="198">
        <f>penilaian!M570</f>
        <v>0</v>
      </c>
      <c r="O575" s="172" t="str">
        <f>penilaian!N570</f>
        <v>c.</v>
      </c>
      <c r="P575" s="172">
        <f>penilaian!O570</f>
        <v>0</v>
      </c>
      <c r="Q575" s="526">
        <f>penilaian!P570</f>
        <v>0</v>
      </c>
      <c r="R575" s="526">
        <f>penilaian!Q570</f>
        <v>0</v>
      </c>
      <c r="S575" s="506">
        <f>penilaian!R570</f>
        <v>0</v>
      </c>
      <c r="T575" s="506">
        <f>penilaian!S570</f>
        <v>0</v>
      </c>
      <c r="U575" s="506">
        <f>penilaian!T570</f>
        <v>0</v>
      </c>
      <c r="V575" s="506">
        <f>penilaian!U570</f>
        <v>0</v>
      </c>
      <c r="W575" s="527">
        <f>penilaian!V570</f>
        <v>0</v>
      </c>
      <c r="X575" s="527">
        <f>penilaian!W570</f>
        <v>0</v>
      </c>
      <c r="Y575" s="527">
        <f>penilaian!X570</f>
        <v>0</v>
      </c>
      <c r="Z575" s="527">
        <f>penilaian!Y570</f>
        <v>0</v>
      </c>
      <c r="AA575" s="506">
        <f>penilaian!Z570</f>
        <v>0</v>
      </c>
      <c r="AB575" s="506">
        <f>penilaian!AA570</f>
        <v>0</v>
      </c>
      <c r="AC575" s="506">
        <f>penilaian!AB570</f>
        <v>0</v>
      </c>
      <c r="AD575" s="506">
        <f>penilaian!AC570</f>
        <v>0</v>
      </c>
      <c r="AE575" s="506">
        <f>penilaian!AD570</f>
        <v>0</v>
      </c>
      <c r="AF575" s="506">
        <f>penilaian!AE570</f>
        <v>0</v>
      </c>
      <c r="AG575" s="506">
        <f>penilaian!AF570</f>
        <v>0</v>
      </c>
      <c r="AH575" s="506">
        <f>penilaian!AG570</f>
        <v>0</v>
      </c>
      <c r="AI575" s="517">
        <f>penilaian!AH570</f>
        <v>0</v>
      </c>
      <c r="AJ575" s="520">
        <f>penilaian!AI570</f>
        <v>0</v>
      </c>
      <c r="AK575" s="517">
        <f>penilaian!AJ570</f>
        <v>0</v>
      </c>
      <c r="AL575" s="517">
        <f>penilaian!AK570</f>
        <v>0</v>
      </c>
      <c r="AM575" s="517">
        <f>penilaian!AL570</f>
        <v>0</v>
      </c>
      <c r="AN575" s="520">
        <f>penilaian!AM570</f>
        <v>0</v>
      </c>
      <c r="AO575" s="520">
        <f>penilaian!AN570</f>
        <v>0</v>
      </c>
      <c r="AP575" s="520">
        <f>penilaian!AO570</f>
        <v>0</v>
      </c>
      <c r="AQ575" s="521">
        <f>penilaian!AP570</f>
        <v>0</v>
      </c>
      <c r="AR575" s="517">
        <f>penilaian!AQ570</f>
        <v>0</v>
      </c>
      <c r="AS575" s="517">
        <f>penilaian!AR570</f>
        <v>0</v>
      </c>
      <c r="AT575" s="517">
        <f>penilaian!AS570</f>
        <v>0</v>
      </c>
      <c r="AU575" s="517">
        <f>penilaian!AT570</f>
        <v>0</v>
      </c>
      <c r="AV575" s="517">
        <f>penilaian!AU570</f>
        <v>0</v>
      </c>
      <c r="AW575" s="521">
        <f>penilaian!AV570</f>
        <v>0</v>
      </c>
      <c r="AX575" s="521">
        <f>penilaian!AW570</f>
        <v>0</v>
      </c>
    </row>
    <row r="576" spans="2:50" ht="47.25">
      <c r="B576" s="157">
        <f>penilaian!A571</f>
        <v>0</v>
      </c>
      <c r="C576" s="172" t="str">
        <f>penilaian!B571</f>
        <v>d.</v>
      </c>
      <c r="D576" s="491" t="str">
        <f>penilaian!C571</f>
        <v>Dusun Sukamaju RT. 07 RW. 3 Desa Babakan Kec. Kertajati Kab. Majalengka</v>
      </c>
      <c r="E576" s="172">
        <f>penilaian!D571</f>
        <v>0</v>
      </c>
      <c r="F576" s="171">
        <f>penilaian!E571</f>
        <v>0</v>
      </c>
      <c r="G576" s="203">
        <f>penilaian!F571</f>
        <v>0</v>
      </c>
      <c r="H576" s="172">
        <f>penilaian!G571</f>
        <v>0</v>
      </c>
      <c r="I576" s="172">
        <f>penilaian!H571</f>
        <v>0</v>
      </c>
      <c r="J576" s="203">
        <f>penilaian!I571</f>
        <v>0</v>
      </c>
      <c r="K576" s="198">
        <f>penilaian!J571</f>
        <v>0</v>
      </c>
      <c r="L576" s="204">
        <f>penilaian!K571</f>
        <v>0</v>
      </c>
      <c r="M576" s="172">
        <f>penilaian!L571</f>
        <v>0</v>
      </c>
      <c r="N576" s="198">
        <f>penilaian!M571</f>
        <v>0</v>
      </c>
      <c r="O576" s="172">
        <f>penilaian!N571</f>
        <v>0</v>
      </c>
      <c r="P576" s="172">
        <f>penilaian!O571</f>
        <v>0</v>
      </c>
      <c r="Q576" s="526">
        <f>penilaian!P571</f>
        <v>0</v>
      </c>
      <c r="R576" s="526">
        <f>penilaian!Q571</f>
        <v>0</v>
      </c>
      <c r="S576" s="506">
        <f>penilaian!R571</f>
        <v>0</v>
      </c>
      <c r="T576" s="506">
        <f>penilaian!S571</f>
        <v>0</v>
      </c>
      <c r="U576" s="506">
        <f>penilaian!T571</f>
        <v>0</v>
      </c>
      <c r="V576" s="506">
        <f>penilaian!U571</f>
        <v>0</v>
      </c>
      <c r="W576" s="527">
        <f>penilaian!V571</f>
        <v>0</v>
      </c>
      <c r="X576" s="527">
        <f>penilaian!W571</f>
        <v>0</v>
      </c>
      <c r="Y576" s="527">
        <f>penilaian!X571</f>
        <v>0</v>
      </c>
      <c r="Z576" s="527">
        <f>penilaian!Y571</f>
        <v>0</v>
      </c>
      <c r="AA576" s="506">
        <f>penilaian!Z571</f>
        <v>0</v>
      </c>
      <c r="AB576" s="506">
        <f>penilaian!AA571</f>
        <v>0</v>
      </c>
      <c r="AC576" s="506">
        <f>penilaian!AB571</f>
        <v>0</v>
      </c>
      <c r="AD576" s="506">
        <f>penilaian!AC571</f>
        <v>0</v>
      </c>
      <c r="AE576" s="506">
        <f>penilaian!AD571</f>
        <v>0</v>
      </c>
      <c r="AF576" s="506">
        <f>penilaian!AE571</f>
        <v>0</v>
      </c>
      <c r="AG576" s="506">
        <f>penilaian!AF571</f>
        <v>0</v>
      </c>
      <c r="AH576" s="506">
        <f>penilaian!AG571</f>
        <v>0</v>
      </c>
      <c r="AI576" s="517">
        <f>penilaian!AH571</f>
        <v>0</v>
      </c>
      <c r="AJ576" s="520">
        <f>penilaian!AI571</f>
        <v>0</v>
      </c>
      <c r="AK576" s="517">
        <f>penilaian!AJ571</f>
        <v>0</v>
      </c>
      <c r="AL576" s="517">
        <f>penilaian!AK571</f>
        <v>0</v>
      </c>
      <c r="AM576" s="517">
        <f>penilaian!AL571</f>
        <v>0</v>
      </c>
      <c r="AN576" s="520">
        <f>penilaian!AM571</f>
        <v>0</v>
      </c>
      <c r="AO576" s="520">
        <f>penilaian!AN571</f>
        <v>0</v>
      </c>
      <c r="AP576" s="517">
        <f>penilaian!AO571</f>
        <v>0</v>
      </c>
      <c r="AQ576" s="521">
        <f>penilaian!AP571</f>
        <v>0</v>
      </c>
      <c r="AR576" s="517">
        <f>penilaian!AQ571</f>
        <v>0</v>
      </c>
      <c r="AS576" s="517">
        <f>penilaian!AR571</f>
        <v>0</v>
      </c>
      <c r="AT576" s="517">
        <f>penilaian!AS571</f>
        <v>0</v>
      </c>
      <c r="AU576" s="517">
        <f>penilaian!AT571</f>
        <v>0</v>
      </c>
      <c r="AV576" s="517">
        <f>penilaian!AU571</f>
        <v>0</v>
      </c>
      <c r="AW576" s="521">
        <f>penilaian!AV571</f>
        <v>0</v>
      </c>
      <c r="AX576" s="521">
        <f>penilaian!AW571</f>
        <v>0</v>
      </c>
    </row>
    <row r="577" spans="1:50" ht="15.75">
      <c r="A577" s="288">
        <v>1</v>
      </c>
      <c r="B577" s="157">
        <f>penilaian!A572</f>
        <v>0</v>
      </c>
      <c r="C577" s="172" t="str">
        <f>penilaian!B572</f>
        <v>e.</v>
      </c>
      <c r="D577" s="491" t="str">
        <f>penilaian!C572</f>
        <v>3210145307800001</v>
      </c>
      <c r="E577" s="172">
        <f>penilaian!D572</f>
        <v>0</v>
      </c>
      <c r="F577" s="171">
        <f>penilaian!E572</f>
        <v>0</v>
      </c>
      <c r="G577" s="203">
        <f>penilaian!F572</f>
        <v>0</v>
      </c>
      <c r="H577" s="172">
        <f>penilaian!G572</f>
        <v>0</v>
      </c>
      <c r="I577" s="172">
        <f>penilaian!H572</f>
        <v>0</v>
      </c>
      <c r="J577" s="203">
        <f>penilaian!I572</f>
        <v>0</v>
      </c>
      <c r="K577" s="198">
        <f>penilaian!J572</f>
        <v>0</v>
      </c>
      <c r="L577" s="204">
        <f>penilaian!K572</f>
        <v>0</v>
      </c>
      <c r="M577" s="172">
        <f>penilaian!L572</f>
        <v>0</v>
      </c>
      <c r="N577" s="198">
        <f>penilaian!M572</f>
        <v>0</v>
      </c>
      <c r="O577" s="172">
        <f>penilaian!N572</f>
        <v>0</v>
      </c>
      <c r="P577" s="172">
        <f>penilaian!O572</f>
        <v>0</v>
      </c>
      <c r="Q577" s="526">
        <f>penilaian!P572</f>
        <v>0</v>
      </c>
      <c r="R577" s="526">
        <f>penilaian!Q572</f>
        <v>0</v>
      </c>
      <c r="S577" s="506">
        <f>penilaian!R572</f>
        <v>0</v>
      </c>
      <c r="T577" s="506">
        <f>penilaian!S572</f>
        <v>0</v>
      </c>
      <c r="U577" s="506">
        <f>penilaian!T572</f>
        <v>0</v>
      </c>
      <c r="V577" s="506">
        <f>penilaian!U572</f>
        <v>0</v>
      </c>
      <c r="W577" s="527">
        <f>penilaian!V572</f>
        <v>0</v>
      </c>
      <c r="X577" s="527">
        <f>penilaian!W572</f>
        <v>0</v>
      </c>
      <c r="Y577" s="527">
        <f>penilaian!X572</f>
        <v>0</v>
      </c>
      <c r="Z577" s="527">
        <f>penilaian!Y572</f>
        <v>0</v>
      </c>
      <c r="AA577" s="506">
        <f>penilaian!Z572</f>
        <v>0</v>
      </c>
      <c r="AB577" s="506">
        <f>penilaian!AA572</f>
        <v>0</v>
      </c>
      <c r="AC577" s="506">
        <f>penilaian!AB572</f>
        <v>0</v>
      </c>
      <c r="AD577" s="506">
        <f>penilaian!AC572</f>
        <v>0</v>
      </c>
      <c r="AE577" s="506">
        <f>penilaian!AD572</f>
        <v>0</v>
      </c>
      <c r="AF577" s="506">
        <f>penilaian!AE572</f>
        <v>0</v>
      </c>
      <c r="AG577" s="506">
        <f>penilaian!AF572</f>
        <v>0</v>
      </c>
      <c r="AH577" s="506">
        <f>penilaian!AG572</f>
        <v>0</v>
      </c>
      <c r="AI577" s="517">
        <f>penilaian!AH572</f>
        <v>0</v>
      </c>
      <c r="AJ577" s="520">
        <f>penilaian!AI572</f>
        <v>0</v>
      </c>
      <c r="AK577" s="517">
        <f>penilaian!AJ572</f>
        <v>0</v>
      </c>
      <c r="AL577" s="517">
        <f>penilaian!AK572</f>
        <v>0</v>
      </c>
      <c r="AM577" s="517">
        <f>penilaian!AL572</f>
        <v>0</v>
      </c>
      <c r="AN577" s="520">
        <f>penilaian!AM572</f>
        <v>0</v>
      </c>
      <c r="AO577" s="520">
        <f>penilaian!AN572</f>
        <v>0</v>
      </c>
      <c r="AP577" s="517">
        <f>penilaian!AO572</f>
        <v>0</v>
      </c>
      <c r="AQ577" s="521">
        <f>penilaian!AP572</f>
        <v>0</v>
      </c>
      <c r="AR577" s="517">
        <f>penilaian!AQ572</f>
        <v>0</v>
      </c>
      <c r="AS577" s="517">
        <f>penilaian!AR572</f>
        <v>0</v>
      </c>
      <c r="AT577" s="517">
        <f>penilaian!AS572</f>
        <v>0</v>
      </c>
      <c r="AU577" s="517">
        <f>penilaian!AT572</f>
        <v>0</v>
      </c>
      <c r="AV577" s="517">
        <f>penilaian!AU572</f>
        <v>0</v>
      </c>
      <c r="AW577" s="521">
        <f>penilaian!AV572</f>
        <v>0</v>
      </c>
      <c r="AX577" s="521">
        <f>penilaian!AW572</f>
        <v>0</v>
      </c>
    </row>
    <row r="578" spans="1:50" ht="15.75">
      <c r="B578" s="157">
        <f>penilaian!A573</f>
        <v>46</v>
      </c>
      <c r="C578" s="172" t="str">
        <f>penilaian!B573</f>
        <v>a.</v>
      </c>
      <c r="D578" s="491" t="str">
        <f>penilaian!C573</f>
        <v>OMAN</v>
      </c>
      <c r="E578" s="172" t="str">
        <f>penilaian!D573</f>
        <v>a.</v>
      </c>
      <c r="F578" s="171" t="str">
        <f>penilaian!E573</f>
        <v>ADI SUBEKTI</v>
      </c>
      <c r="G578" s="203" t="str">
        <f>penilaian!F573</f>
        <v>00046</v>
      </c>
      <c r="H578" s="172" t="str">
        <f>penilaian!G573</f>
        <v>a.</v>
      </c>
      <c r="I578" s="172">
        <f>penilaian!H573</f>
        <v>0</v>
      </c>
      <c r="J578" s="203">
        <f>penilaian!I573</f>
        <v>942</v>
      </c>
      <c r="K578" s="198">
        <f>penilaian!J573</f>
        <v>0</v>
      </c>
      <c r="L578" s="204">
        <f>penilaian!K573</f>
        <v>0</v>
      </c>
      <c r="M578" s="172">
        <f>penilaian!L573</f>
        <v>0</v>
      </c>
      <c r="N578" s="198">
        <f>penilaian!M573</f>
        <v>0</v>
      </c>
      <c r="O578" s="172" t="str">
        <f>penilaian!N573</f>
        <v>a.</v>
      </c>
      <c r="P578" s="172">
        <f>penilaian!O573</f>
        <v>0</v>
      </c>
      <c r="Q578" s="526">
        <f>penilaian!P573</f>
        <v>0</v>
      </c>
      <c r="R578" s="526">
        <f>penilaian!Q573</f>
        <v>0</v>
      </c>
      <c r="S578" s="506" t="str">
        <f>penilaian!R573</f>
        <v>a.</v>
      </c>
      <c r="T578" s="506" t="str">
        <f>penilaian!S573</f>
        <v>Tahunan</v>
      </c>
      <c r="U578" s="506">
        <f>penilaian!T573</f>
        <v>0</v>
      </c>
      <c r="V578" s="506">
        <f>penilaian!U573</f>
        <v>0</v>
      </c>
      <c r="W578" s="527">
        <f>penilaian!V573</f>
        <v>0</v>
      </c>
      <c r="X578" s="527">
        <f>penilaian!W573</f>
        <v>0</v>
      </c>
      <c r="Y578" s="527">
        <f>penilaian!X573</f>
        <v>0</v>
      </c>
      <c r="Z578" s="527">
        <f>penilaian!Y573</f>
        <v>0</v>
      </c>
      <c r="AA578" s="506">
        <f>penilaian!Z573</f>
        <v>0</v>
      </c>
      <c r="AB578" s="506">
        <f>penilaian!AA573</f>
        <v>0</v>
      </c>
      <c r="AC578" s="506">
        <f>penilaian!AB573</f>
        <v>0</v>
      </c>
      <c r="AD578" s="506">
        <f>penilaian!AC573</f>
        <v>0</v>
      </c>
      <c r="AE578" s="506">
        <f>penilaian!AD573</f>
        <v>0</v>
      </c>
      <c r="AF578" s="506">
        <f>penilaian!AE573</f>
        <v>0</v>
      </c>
      <c r="AG578" s="506">
        <f>penilaian!AF573</f>
        <v>0</v>
      </c>
      <c r="AH578" s="506">
        <f>penilaian!AG573</f>
        <v>0</v>
      </c>
      <c r="AI578" s="517">
        <f>penilaian!AH573</f>
        <v>170000</v>
      </c>
      <c r="AJ578" s="520">
        <f>penilaian!AI573</f>
        <v>160140000</v>
      </c>
      <c r="AK578" s="517">
        <f>penilaian!AJ573</f>
        <v>0</v>
      </c>
      <c r="AL578" s="517">
        <f>penilaian!AK573</f>
        <v>0</v>
      </c>
      <c r="AM578" s="517">
        <f>penilaian!AL573</f>
        <v>0</v>
      </c>
      <c r="AN578" s="520">
        <f>penilaian!AM573</f>
        <v>0</v>
      </c>
      <c r="AO578" s="520">
        <f>penilaian!AN573</f>
        <v>0</v>
      </c>
      <c r="AP578" s="517">
        <f>penilaian!AO573</f>
        <v>0</v>
      </c>
      <c r="AQ578" s="521">
        <f>penilaian!AP573</f>
        <v>160140000</v>
      </c>
      <c r="AR578" s="517">
        <f>penilaian!AQ573</f>
        <v>0</v>
      </c>
      <c r="AS578" s="517">
        <f>penilaian!AR573</f>
        <v>0</v>
      </c>
      <c r="AT578" s="517">
        <f>penilaian!AS573</f>
        <v>0</v>
      </c>
      <c r="AU578" s="517">
        <f>penilaian!AT573</f>
        <v>8007000</v>
      </c>
      <c r="AV578" s="517">
        <f>penilaian!AU573</f>
        <v>800700</v>
      </c>
      <c r="AW578" s="521">
        <f>penilaian!AV573</f>
        <v>8807700</v>
      </c>
      <c r="AX578" s="521">
        <f>penilaian!AW573</f>
        <v>168948000</v>
      </c>
    </row>
    <row r="579" spans="1:50" ht="15.75">
      <c r="B579" s="157">
        <f>penilaian!A574</f>
        <v>0</v>
      </c>
      <c r="C579" s="172" t="str">
        <f>penilaian!B574</f>
        <v>b.</v>
      </c>
      <c r="D579" s="491">
        <f>penilaian!C574</f>
        <v>0</v>
      </c>
      <c r="E579" s="172" t="str">
        <f>penilaian!D574</f>
        <v>b.</v>
      </c>
      <c r="F579" s="171" t="str">
        <f>penilaian!E574</f>
        <v>Mojokerto, 19-12-1951</v>
      </c>
      <c r="G579" s="203">
        <f>penilaian!F574</f>
        <v>0</v>
      </c>
      <c r="H579" s="172" t="str">
        <f>penilaian!G574</f>
        <v>b.</v>
      </c>
      <c r="I579" s="172" t="str">
        <f>penilaian!H574</f>
        <v>Babakan</v>
      </c>
      <c r="J579" s="203">
        <f>penilaian!I574</f>
        <v>0</v>
      </c>
      <c r="K579" s="198">
        <f>penilaian!J574</f>
        <v>0</v>
      </c>
      <c r="L579" s="204">
        <f>penilaian!K574</f>
        <v>0</v>
      </c>
      <c r="M579" s="172">
        <f>penilaian!L574</f>
        <v>0</v>
      </c>
      <c r="N579" s="198">
        <f>penilaian!M574</f>
        <v>0</v>
      </c>
      <c r="O579" s="172" t="str">
        <f>penilaian!N574</f>
        <v>b.</v>
      </c>
      <c r="P579" s="172">
        <f>penilaian!O574</f>
        <v>0</v>
      </c>
      <c r="Q579" s="526">
        <f>penilaian!P574</f>
        <v>0</v>
      </c>
      <c r="R579" s="526">
        <f>penilaian!Q574</f>
        <v>0</v>
      </c>
      <c r="S579" s="506">
        <f>penilaian!R574</f>
        <v>0</v>
      </c>
      <c r="T579" s="506">
        <f>penilaian!S574</f>
        <v>0</v>
      </c>
      <c r="U579" s="506">
        <f>penilaian!T574</f>
        <v>0</v>
      </c>
      <c r="V579" s="506">
        <f>penilaian!U574</f>
        <v>0</v>
      </c>
      <c r="W579" s="527">
        <f>penilaian!V574</f>
        <v>0</v>
      </c>
      <c r="X579" s="527">
        <f>penilaian!W574</f>
        <v>0</v>
      </c>
      <c r="Y579" s="527">
        <f>penilaian!X574</f>
        <v>0</v>
      </c>
      <c r="Z579" s="527">
        <f>penilaian!Y574</f>
        <v>0</v>
      </c>
      <c r="AA579" s="506">
        <f>penilaian!Z574</f>
        <v>0</v>
      </c>
      <c r="AB579" s="506">
        <f>penilaian!AA574</f>
        <v>0</v>
      </c>
      <c r="AC579" s="506">
        <f>penilaian!AB574</f>
        <v>0</v>
      </c>
      <c r="AD579" s="506">
        <f>penilaian!AC574</f>
        <v>0</v>
      </c>
      <c r="AE579" s="506">
        <f>penilaian!AD574</f>
        <v>0</v>
      </c>
      <c r="AF579" s="506">
        <f>penilaian!AE574</f>
        <v>0</v>
      </c>
      <c r="AG579" s="506">
        <f>penilaian!AF574</f>
        <v>0</v>
      </c>
      <c r="AH579" s="506">
        <f>penilaian!AG574</f>
        <v>0</v>
      </c>
      <c r="AI579" s="517">
        <f>penilaian!AH574</f>
        <v>0</v>
      </c>
      <c r="AJ579" s="520">
        <f>penilaian!AI574</f>
        <v>0</v>
      </c>
      <c r="AK579" s="517">
        <f>penilaian!AJ574</f>
        <v>0</v>
      </c>
      <c r="AL579" s="517">
        <f>penilaian!AK574</f>
        <v>0</v>
      </c>
      <c r="AM579" s="517">
        <f>penilaian!AL574</f>
        <v>0</v>
      </c>
      <c r="AN579" s="520">
        <f>penilaian!AM574</f>
        <v>0</v>
      </c>
      <c r="AO579" s="520">
        <f>penilaian!AN574</f>
        <v>0</v>
      </c>
      <c r="AP579" s="517">
        <f>penilaian!AO574</f>
        <v>0</v>
      </c>
      <c r="AQ579" s="521">
        <f>penilaian!AP574</f>
        <v>0</v>
      </c>
      <c r="AR579" s="517">
        <f>penilaian!AQ574</f>
        <v>0</v>
      </c>
      <c r="AS579" s="517">
        <f>penilaian!AR574</f>
        <v>0</v>
      </c>
      <c r="AT579" s="517">
        <f>penilaian!AS574</f>
        <v>0</v>
      </c>
      <c r="AU579" s="517">
        <f>penilaian!AT574</f>
        <v>0</v>
      </c>
      <c r="AV579" s="517">
        <f>penilaian!AU574</f>
        <v>0</v>
      </c>
      <c r="AW579" s="521">
        <f>penilaian!AV574</f>
        <v>0</v>
      </c>
      <c r="AX579" s="521">
        <f>penilaian!AW574</f>
        <v>0</v>
      </c>
    </row>
    <row r="580" spans="1:50" ht="15.75">
      <c r="B580" s="157">
        <f>penilaian!A575</f>
        <v>0</v>
      </c>
      <c r="C580" s="172" t="str">
        <f>penilaian!B575</f>
        <v>c.</v>
      </c>
      <c r="D580" s="491">
        <f>penilaian!C575</f>
        <v>0</v>
      </c>
      <c r="E580" s="172" t="str">
        <f>penilaian!D575</f>
        <v>c.</v>
      </c>
      <c r="F580" s="171" t="str">
        <f>penilaian!E575</f>
        <v>Karyawan Swasta</v>
      </c>
      <c r="G580" s="203">
        <f>penilaian!F575</f>
        <v>0</v>
      </c>
      <c r="H580" s="172" t="str">
        <f>penilaian!G575</f>
        <v>c.</v>
      </c>
      <c r="I580" s="172" t="str">
        <f>penilaian!H575</f>
        <v>Kertajati</v>
      </c>
      <c r="J580" s="203">
        <f>penilaian!I575</f>
        <v>0</v>
      </c>
      <c r="K580" s="198">
        <f>penilaian!J575</f>
        <v>0</v>
      </c>
      <c r="L580" s="204">
        <f>penilaian!K575</f>
        <v>0</v>
      </c>
      <c r="M580" s="172">
        <f>penilaian!L575</f>
        <v>0</v>
      </c>
      <c r="N580" s="198">
        <f>penilaian!M575</f>
        <v>0</v>
      </c>
      <c r="O580" s="172" t="str">
        <f>penilaian!N575</f>
        <v>c.</v>
      </c>
      <c r="P580" s="172">
        <f>penilaian!O575</f>
        <v>0</v>
      </c>
      <c r="Q580" s="526">
        <f>penilaian!P575</f>
        <v>0</v>
      </c>
      <c r="R580" s="526">
        <f>penilaian!Q575</f>
        <v>0</v>
      </c>
      <c r="S580" s="506" t="str">
        <f>penilaian!R575</f>
        <v>b.</v>
      </c>
      <c r="T580" s="506" t="str">
        <f>penilaian!S575</f>
        <v>Musiman</v>
      </c>
      <c r="U580" s="506">
        <f>penilaian!T575</f>
        <v>0</v>
      </c>
      <c r="V580" s="506">
        <f>penilaian!U575</f>
        <v>0</v>
      </c>
      <c r="W580" s="527">
        <f>penilaian!V575</f>
        <v>0</v>
      </c>
      <c r="X580" s="527">
        <f>penilaian!W575</f>
        <v>0</v>
      </c>
      <c r="Y580" s="527">
        <f>penilaian!X575</f>
        <v>0</v>
      </c>
      <c r="Z580" s="527">
        <f>penilaian!Y575</f>
        <v>0</v>
      </c>
      <c r="AA580" s="506">
        <f>penilaian!Z575</f>
        <v>0</v>
      </c>
      <c r="AB580" s="506">
        <f>penilaian!AA575</f>
        <v>0</v>
      </c>
      <c r="AC580" s="506">
        <f>penilaian!AB575</f>
        <v>0</v>
      </c>
      <c r="AD580" s="506">
        <f>penilaian!AC575</f>
        <v>0</v>
      </c>
      <c r="AE580" s="506">
        <f>penilaian!AD575</f>
        <v>0</v>
      </c>
      <c r="AF580" s="506">
        <f>penilaian!AE575</f>
        <v>0</v>
      </c>
      <c r="AG580" s="506">
        <f>penilaian!AF575</f>
        <v>0</v>
      </c>
      <c r="AH580" s="506">
        <f>penilaian!AG575</f>
        <v>0</v>
      </c>
      <c r="AI580" s="517">
        <f>penilaian!AH575</f>
        <v>0</v>
      </c>
      <c r="AJ580" s="520">
        <f>penilaian!AI575</f>
        <v>0</v>
      </c>
      <c r="AK580" s="517">
        <f>penilaian!AJ575</f>
        <v>0</v>
      </c>
      <c r="AL580" s="517">
        <f>penilaian!AK575</f>
        <v>0</v>
      </c>
      <c r="AM580" s="517">
        <f>penilaian!AL575</f>
        <v>0</v>
      </c>
      <c r="AN580" s="520">
        <f>penilaian!AM575</f>
        <v>0</v>
      </c>
      <c r="AO580" s="520">
        <f>penilaian!AN575</f>
        <v>0</v>
      </c>
      <c r="AP580" s="517">
        <f>penilaian!AO575</f>
        <v>0</v>
      </c>
      <c r="AQ580" s="521">
        <f>penilaian!AP575</f>
        <v>0</v>
      </c>
      <c r="AR580" s="517">
        <f>penilaian!AQ575</f>
        <v>0</v>
      </c>
      <c r="AS580" s="517">
        <f>penilaian!AR575</f>
        <v>0</v>
      </c>
      <c r="AT580" s="517">
        <f>penilaian!AS575</f>
        <v>0</v>
      </c>
      <c r="AU580" s="517">
        <f>penilaian!AT575</f>
        <v>0</v>
      </c>
      <c r="AV580" s="517">
        <f>penilaian!AU575</f>
        <v>0</v>
      </c>
      <c r="AW580" s="521">
        <f>penilaian!AV575</f>
        <v>0</v>
      </c>
      <c r="AX580" s="521">
        <f>penilaian!AW575</f>
        <v>0</v>
      </c>
    </row>
    <row r="581" spans="1:50" ht="78.75">
      <c r="B581" s="157">
        <f>penilaian!A576</f>
        <v>0</v>
      </c>
      <c r="C581" s="172" t="str">
        <f>penilaian!B576</f>
        <v>d.</v>
      </c>
      <c r="D581" s="491">
        <f>penilaian!C576</f>
        <v>0</v>
      </c>
      <c r="E581" s="172" t="str">
        <f>penilaian!D576</f>
        <v>d.</v>
      </c>
      <c r="F581" s="171" t="str">
        <f>penilaian!E576</f>
        <v>Jl. Kayu Putih Utara 46 RT. 4 RW. 8 Kel. Pulo Gadung Kec. Pulo Gadung Kota Jakarta Timur</v>
      </c>
      <c r="G581" s="203">
        <f>penilaian!F576</f>
        <v>0</v>
      </c>
      <c r="H581" s="172">
        <f>penilaian!G576</f>
        <v>0</v>
      </c>
      <c r="I581" s="172">
        <f>penilaian!H576</f>
        <v>0</v>
      </c>
      <c r="J581" s="203">
        <f>penilaian!I576</f>
        <v>0</v>
      </c>
      <c r="K581" s="198">
        <f>penilaian!J576</f>
        <v>0</v>
      </c>
      <c r="L581" s="204">
        <f>penilaian!K576</f>
        <v>0</v>
      </c>
      <c r="M581" s="172">
        <f>penilaian!L576</f>
        <v>0</v>
      </c>
      <c r="N581" s="198">
        <f>penilaian!M576</f>
        <v>0</v>
      </c>
      <c r="O581" s="172">
        <f>penilaian!N576</f>
        <v>0</v>
      </c>
      <c r="P581" s="172">
        <f>penilaian!O576</f>
        <v>0</v>
      </c>
      <c r="Q581" s="526">
        <f>penilaian!P576</f>
        <v>0</v>
      </c>
      <c r="R581" s="526">
        <f>penilaian!Q576</f>
        <v>0</v>
      </c>
      <c r="S581" s="506">
        <f>penilaian!R576</f>
        <v>0</v>
      </c>
      <c r="T581" s="506">
        <f>penilaian!S576</f>
        <v>0</v>
      </c>
      <c r="U581" s="506">
        <f>penilaian!T576</f>
        <v>0</v>
      </c>
      <c r="V581" s="506">
        <f>penilaian!U576</f>
        <v>0</v>
      </c>
      <c r="W581" s="527">
        <f>penilaian!V576</f>
        <v>0</v>
      </c>
      <c r="X581" s="527">
        <f>penilaian!W576</f>
        <v>0</v>
      </c>
      <c r="Y581" s="527">
        <f>penilaian!X576</f>
        <v>0</v>
      </c>
      <c r="Z581" s="527">
        <f>penilaian!Y576</f>
        <v>0</v>
      </c>
      <c r="AA581" s="506">
        <f>penilaian!Z576</f>
        <v>0</v>
      </c>
      <c r="AB581" s="506">
        <f>penilaian!AA576</f>
        <v>0</v>
      </c>
      <c r="AC581" s="506">
        <f>penilaian!AB576</f>
        <v>0</v>
      </c>
      <c r="AD581" s="506">
        <f>penilaian!AC576</f>
        <v>0</v>
      </c>
      <c r="AE581" s="506">
        <f>penilaian!AD576</f>
        <v>0</v>
      </c>
      <c r="AF581" s="506">
        <f>penilaian!AE576</f>
        <v>0</v>
      </c>
      <c r="AG581" s="506">
        <f>penilaian!AF576</f>
        <v>0</v>
      </c>
      <c r="AH581" s="506">
        <f>penilaian!AG576</f>
        <v>0</v>
      </c>
      <c r="AI581" s="517">
        <f>penilaian!AH576</f>
        <v>0</v>
      </c>
      <c r="AJ581" s="520">
        <f>penilaian!AI576</f>
        <v>0</v>
      </c>
      <c r="AK581" s="517">
        <f>penilaian!AJ576</f>
        <v>0</v>
      </c>
      <c r="AL581" s="517">
        <f>penilaian!AK576</f>
        <v>0</v>
      </c>
      <c r="AM581" s="517">
        <f>penilaian!AL576</f>
        <v>0</v>
      </c>
      <c r="AN581" s="520">
        <f>penilaian!AM576</f>
        <v>0</v>
      </c>
      <c r="AO581" s="520">
        <f>penilaian!AN576</f>
        <v>0</v>
      </c>
      <c r="AP581" s="517">
        <f>penilaian!AO576</f>
        <v>0</v>
      </c>
      <c r="AQ581" s="521">
        <f>penilaian!AP576</f>
        <v>0</v>
      </c>
      <c r="AR581" s="517">
        <f>penilaian!AQ576</f>
        <v>0</v>
      </c>
      <c r="AS581" s="517">
        <f>penilaian!AR576</f>
        <v>0</v>
      </c>
      <c r="AT581" s="517">
        <f>penilaian!AS576</f>
        <v>0</v>
      </c>
      <c r="AU581" s="517">
        <f>penilaian!AT576</f>
        <v>0</v>
      </c>
      <c r="AV581" s="517">
        <f>penilaian!AU576</f>
        <v>0</v>
      </c>
      <c r="AW581" s="521">
        <f>penilaian!AV576</f>
        <v>0</v>
      </c>
      <c r="AX581" s="521">
        <f>penilaian!AW576</f>
        <v>0</v>
      </c>
    </row>
    <row r="582" spans="1:50" ht="15.75">
      <c r="B582" s="157">
        <f>penilaian!A577</f>
        <v>0</v>
      </c>
      <c r="C582" s="172" t="str">
        <f>penilaian!B577</f>
        <v>e.</v>
      </c>
      <c r="D582" s="491">
        <f>penilaian!C577</f>
        <v>0</v>
      </c>
      <c r="E582" s="172" t="str">
        <f>penilaian!D577</f>
        <v>e.</v>
      </c>
      <c r="F582" s="171" t="str">
        <f>penilaian!E577</f>
        <v>3175021912510001</v>
      </c>
      <c r="G582" s="203">
        <f>penilaian!F577</f>
        <v>0</v>
      </c>
      <c r="H582" s="172">
        <f>penilaian!G577</f>
        <v>0</v>
      </c>
      <c r="I582" s="172">
        <f>penilaian!H577</f>
        <v>0</v>
      </c>
      <c r="J582" s="203">
        <f>penilaian!I577</f>
        <v>0</v>
      </c>
      <c r="K582" s="198">
        <f>penilaian!J577</f>
        <v>0</v>
      </c>
      <c r="L582" s="204">
        <f>penilaian!K577</f>
        <v>0</v>
      </c>
      <c r="M582" s="172">
        <f>penilaian!L577</f>
        <v>0</v>
      </c>
      <c r="N582" s="198">
        <f>penilaian!M577</f>
        <v>0</v>
      </c>
      <c r="O582" s="172">
        <f>penilaian!N577</f>
        <v>0</v>
      </c>
      <c r="P582" s="172">
        <f>penilaian!O577</f>
        <v>0</v>
      </c>
      <c r="Q582" s="526">
        <f>penilaian!P577</f>
        <v>0</v>
      </c>
      <c r="R582" s="526">
        <f>penilaian!Q577</f>
        <v>0</v>
      </c>
      <c r="S582" s="506">
        <f>penilaian!R577</f>
        <v>0</v>
      </c>
      <c r="T582" s="506">
        <f>penilaian!S577</f>
        <v>0</v>
      </c>
      <c r="U582" s="506">
        <f>penilaian!T577</f>
        <v>0</v>
      </c>
      <c r="V582" s="506">
        <f>penilaian!U577</f>
        <v>0</v>
      </c>
      <c r="W582" s="527">
        <f>penilaian!V577</f>
        <v>0</v>
      </c>
      <c r="X582" s="527">
        <f>penilaian!W577</f>
        <v>0</v>
      </c>
      <c r="Y582" s="527">
        <f>penilaian!X577</f>
        <v>0</v>
      </c>
      <c r="Z582" s="527">
        <f>penilaian!Y577</f>
        <v>0</v>
      </c>
      <c r="AA582" s="506">
        <f>penilaian!Z577</f>
        <v>0</v>
      </c>
      <c r="AB582" s="506">
        <f>penilaian!AA577</f>
        <v>0</v>
      </c>
      <c r="AC582" s="506">
        <f>penilaian!AB577</f>
        <v>0</v>
      </c>
      <c r="AD582" s="506">
        <f>penilaian!AC577</f>
        <v>0</v>
      </c>
      <c r="AE582" s="506">
        <f>penilaian!AD577</f>
        <v>0</v>
      </c>
      <c r="AF582" s="506">
        <f>penilaian!AE577</f>
        <v>0</v>
      </c>
      <c r="AG582" s="506">
        <f>penilaian!AF577</f>
        <v>0</v>
      </c>
      <c r="AH582" s="506">
        <f>penilaian!AG577</f>
        <v>0</v>
      </c>
      <c r="AI582" s="517">
        <f>penilaian!AH577</f>
        <v>0</v>
      </c>
      <c r="AJ582" s="520">
        <f>penilaian!AI577</f>
        <v>0</v>
      </c>
      <c r="AK582" s="517">
        <f>penilaian!AJ577</f>
        <v>0</v>
      </c>
      <c r="AL582" s="517">
        <f>penilaian!AK577</f>
        <v>0</v>
      </c>
      <c r="AM582" s="517">
        <f>penilaian!AL577</f>
        <v>0</v>
      </c>
      <c r="AN582" s="520">
        <f>penilaian!AM577</f>
        <v>0</v>
      </c>
      <c r="AO582" s="520">
        <f>penilaian!AN577</f>
        <v>0</v>
      </c>
      <c r="AP582" s="517">
        <f>penilaian!AO577</f>
        <v>0</v>
      </c>
      <c r="AQ582" s="521">
        <f>penilaian!AP577</f>
        <v>0</v>
      </c>
      <c r="AR582" s="517">
        <f>penilaian!AQ577</f>
        <v>0</v>
      </c>
      <c r="AS582" s="517">
        <f>penilaian!AR577</f>
        <v>0</v>
      </c>
      <c r="AT582" s="517">
        <f>penilaian!AS577</f>
        <v>0</v>
      </c>
      <c r="AU582" s="517">
        <f>penilaian!AT577</f>
        <v>0</v>
      </c>
      <c r="AV582" s="517">
        <f>penilaian!AU577</f>
        <v>0</v>
      </c>
      <c r="AW582" s="521">
        <f>penilaian!AV577</f>
        <v>0</v>
      </c>
      <c r="AX582" s="521">
        <f>penilaian!AW577</f>
        <v>0</v>
      </c>
    </row>
    <row r="583" spans="1:50" ht="15.75">
      <c r="B583" s="157">
        <f>penilaian!A578</f>
        <v>47</v>
      </c>
      <c r="C583" s="172" t="str">
        <f>penilaian!B578</f>
        <v>a.</v>
      </c>
      <c r="D583" s="491" t="str">
        <f>penilaian!C578</f>
        <v>DAFAR</v>
      </c>
      <c r="E583" s="172" t="str">
        <f>penilaian!D578</f>
        <v>a.</v>
      </c>
      <c r="F583" s="171" t="str">
        <f>penilaian!E578</f>
        <v>ADI SUBEKTI</v>
      </c>
      <c r="G583" s="203" t="str">
        <f>penilaian!F578</f>
        <v>00047</v>
      </c>
      <c r="H583" s="172" t="str">
        <f>penilaian!G578</f>
        <v>a.</v>
      </c>
      <c r="I583" s="172">
        <f>penilaian!H578</f>
        <v>0</v>
      </c>
      <c r="J583" s="203">
        <f>penilaian!I578</f>
        <v>136</v>
      </c>
      <c r="K583" s="198">
        <f>penilaian!J578</f>
        <v>0</v>
      </c>
      <c r="L583" s="204">
        <f>penilaian!K578</f>
        <v>0</v>
      </c>
      <c r="M583" s="172">
        <f>penilaian!L578</f>
        <v>0</v>
      </c>
      <c r="N583" s="198">
        <f>penilaian!M578</f>
        <v>0</v>
      </c>
      <c r="O583" s="172" t="str">
        <f>penilaian!N578</f>
        <v>a.</v>
      </c>
      <c r="P583" s="172">
        <f>penilaian!O578</f>
        <v>0</v>
      </c>
      <c r="Q583" s="526">
        <f>penilaian!P578</f>
        <v>0</v>
      </c>
      <c r="R583" s="526">
        <f>penilaian!Q578</f>
        <v>0</v>
      </c>
      <c r="S583" s="506" t="str">
        <f>penilaian!R578</f>
        <v>a.</v>
      </c>
      <c r="T583" s="506" t="str">
        <f>penilaian!S578</f>
        <v>Tahunan</v>
      </c>
      <c r="U583" s="506">
        <f>penilaian!T578</f>
        <v>0</v>
      </c>
      <c r="V583" s="506">
        <f>penilaian!U578</f>
        <v>0</v>
      </c>
      <c r="W583" s="527">
        <f>penilaian!V578</f>
        <v>0</v>
      </c>
      <c r="X583" s="527">
        <f>penilaian!W578</f>
        <v>0</v>
      </c>
      <c r="Y583" s="527">
        <f>penilaian!X578</f>
        <v>0</v>
      </c>
      <c r="Z583" s="527">
        <f>penilaian!Y578</f>
        <v>0</v>
      </c>
      <c r="AA583" s="506">
        <f>penilaian!Z578</f>
        <v>0</v>
      </c>
      <c r="AB583" s="506">
        <f>penilaian!AA578</f>
        <v>0</v>
      </c>
      <c r="AC583" s="506">
        <f>penilaian!AB578</f>
        <v>0</v>
      </c>
      <c r="AD583" s="506">
        <f>penilaian!AC578</f>
        <v>0</v>
      </c>
      <c r="AE583" s="506">
        <f>penilaian!AD578</f>
        <v>0</v>
      </c>
      <c r="AF583" s="506">
        <f>penilaian!AE578</f>
        <v>0</v>
      </c>
      <c r="AG583" s="506">
        <f>penilaian!AF578</f>
        <v>0</v>
      </c>
      <c r="AH583" s="506">
        <f>penilaian!AG578</f>
        <v>0</v>
      </c>
      <c r="AI583" s="517">
        <f>penilaian!AH578</f>
        <v>170000</v>
      </c>
      <c r="AJ583" s="520">
        <f>penilaian!AI578</f>
        <v>23120000</v>
      </c>
      <c r="AK583" s="517">
        <f>penilaian!AJ578</f>
        <v>0</v>
      </c>
      <c r="AL583" s="517">
        <f>penilaian!AK578</f>
        <v>0</v>
      </c>
      <c r="AM583" s="517">
        <f>penilaian!AL578</f>
        <v>0</v>
      </c>
      <c r="AN583" s="520">
        <f>penilaian!AM578</f>
        <v>0</v>
      </c>
      <c r="AO583" s="520">
        <f>penilaian!AN578</f>
        <v>0</v>
      </c>
      <c r="AP583" s="517">
        <f>penilaian!AO578</f>
        <v>0</v>
      </c>
      <c r="AQ583" s="521">
        <f>penilaian!AP578</f>
        <v>23120000</v>
      </c>
      <c r="AR583" s="517">
        <f>penilaian!AQ578</f>
        <v>0</v>
      </c>
      <c r="AS583" s="517">
        <f>penilaian!AR578</f>
        <v>0</v>
      </c>
      <c r="AT583" s="517">
        <f>penilaian!AS578</f>
        <v>0</v>
      </c>
      <c r="AU583" s="517">
        <f>penilaian!AT578</f>
        <v>1156000</v>
      </c>
      <c r="AV583" s="517">
        <f>penilaian!AU578</f>
        <v>115600</v>
      </c>
      <c r="AW583" s="521">
        <f>penilaian!AV578</f>
        <v>1271600</v>
      </c>
      <c r="AX583" s="521">
        <f>penilaian!AW578</f>
        <v>24392000</v>
      </c>
    </row>
    <row r="584" spans="1:50" ht="15.75">
      <c r="B584" s="157">
        <f>penilaian!A579</f>
        <v>0</v>
      </c>
      <c r="C584" s="172" t="str">
        <f>penilaian!B579</f>
        <v>b.</v>
      </c>
      <c r="D584" s="491">
        <f>penilaian!C579</f>
        <v>0</v>
      </c>
      <c r="E584" s="172" t="str">
        <f>penilaian!D579</f>
        <v>b.</v>
      </c>
      <c r="F584" s="171" t="str">
        <f>penilaian!E579</f>
        <v>Mojokerto, 19-12-1951</v>
      </c>
      <c r="G584" s="203">
        <f>penilaian!F579</f>
        <v>0</v>
      </c>
      <c r="H584" s="172" t="str">
        <f>penilaian!G579</f>
        <v>b.</v>
      </c>
      <c r="I584" s="172" t="str">
        <f>penilaian!H579</f>
        <v>Babakan</v>
      </c>
      <c r="J584" s="203">
        <f>penilaian!I579</f>
        <v>0</v>
      </c>
      <c r="K584" s="198">
        <f>penilaian!J579</f>
        <v>0</v>
      </c>
      <c r="L584" s="204">
        <f>penilaian!K579</f>
        <v>0</v>
      </c>
      <c r="M584" s="172">
        <f>penilaian!L579</f>
        <v>0</v>
      </c>
      <c r="N584" s="198">
        <f>penilaian!M579</f>
        <v>0</v>
      </c>
      <c r="O584" s="172" t="str">
        <f>penilaian!N579</f>
        <v>b.</v>
      </c>
      <c r="P584" s="172">
        <f>penilaian!O579</f>
        <v>0</v>
      </c>
      <c r="Q584" s="526">
        <f>penilaian!P579</f>
        <v>0</v>
      </c>
      <c r="R584" s="526">
        <f>penilaian!Q579</f>
        <v>0</v>
      </c>
      <c r="S584" s="506">
        <f>penilaian!R579</f>
        <v>0</v>
      </c>
      <c r="T584" s="506">
        <f>penilaian!S579</f>
        <v>0</v>
      </c>
      <c r="U584" s="506">
        <f>penilaian!T579</f>
        <v>0</v>
      </c>
      <c r="V584" s="506">
        <f>penilaian!U579</f>
        <v>0</v>
      </c>
      <c r="W584" s="527">
        <f>penilaian!V579</f>
        <v>0</v>
      </c>
      <c r="X584" s="527">
        <f>penilaian!W579</f>
        <v>0</v>
      </c>
      <c r="Y584" s="527">
        <f>penilaian!X579</f>
        <v>0</v>
      </c>
      <c r="Z584" s="527">
        <f>penilaian!Y579</f>
        <v>0</v>
      </c>
      <c r="AA584" s="506">
        <f>penilaian!Z579</f>
        <v>0</v>
      </c>
      <c r="AB584" s="506">
        <f>penilaian!AA579</f>
        <v>0</v>
      </c>
      <c r="AC584" s="506">
        <f>penilaian!AB579</f>
        <v>0</v>
      </c>
      <c r="AD584" s="506">
        <f>penilaian!AC579</f>
        <v>0</v>
      </c>
      <c r="AE584" s="506">
        <f>penilaian!AD579</f>
        <v>0</v>
      </c>
      <c r="AF584" s="506">
        <f>penilaian!AE579</f>
        <v>0</v>
      </c>
      <c r="AG584" s="506">
        <f>penilaian!AF579</f>
        <v>0</v>
      </c>
      <c r="AH584" s="506">
        <f>penilaian!AG579</f>
        <v>0</v>
      </c>
      <c r="AI584" s="517">
        <f>penilaian!AH579</f>
        <v>0</v>
      </c>
      <c r="AJ584" s="520">
        <f>penilaian!AI579</f>
        <v>0</v>
      </c>
      <c r="AK584" s="517">
        <f>penilaian!AJ579</f>
        <v>0</v>
      </c>
      <c r="AL584" s="517">
        <f>penilaian!AK579</f>
        <v>0</v>
      </c>
      <c r="AM584" s="517">
        <f>penilaian!AL579</f>
        <v>0</v>
      </c>
      <c r="AN584" s="520">
        <f>penilaian!AM579</f>
        <v>0</v>
      </c>
      <c r="AO584" s="520">
        <f>penilaian!AN579</f>
        <v>0</v>
      </c>
      <c r="AP584" s="517">
        <f>penilaian!AO579</f>
        <v>0</v>
      </c>
      <c r="AQ584" s="521">
        <f>penilaian!AP579</f>
        <v>0</v>
      </c>
      <c r="AR584" s="517">
        <f>penilaian!AQ579</f>
        <v>0</v>
      </c>
      <c r="AS584" s="517">
        <f>penilaian!AR579</f>
        <v>0</v>
      </c>
      <c r="AT584" s="517">
        <f>penilaian!AS579</f>
        <v>0</v>
      </c>
      <c r="AU584" s="517">
        <f>penilaian!AT579</f>
        <v>0</v>
      </c>
      <c r="AV584" s="517">
        <f>penilaian!AU579</f>
        <v>0</v>
      </c>
      <c r="AW584" s="521">
        <f>penilaian!AV579</f>
        <v>0</v>
      </c>
      <c r="AX584" s="521">
        <f>penilaian!AW579</f>
        <v>0</v>
      </c>
    </row>
    <row r="585" spans="1:50" ht="15.75">
      <c r="B585" s="157">
        <f>penilaian!A580</f>
        <v>0</v>
      </c>
      <c r="C585" s="172" t="str">
        <f>penilaian!B580</f>
        <v>c.</v>
      </c>
      <c r="D585" s="491">
        <f>penilaian!C580</f>
        <v>0</v>
      </c>
      <c r="E585" s="172" t="str">
        <f>penilaian!D580</f>
        <v>c.</v>
      </c>
      <c r="F585" s="171" t="str">
        <f>penilaian!E580</f>
        <v>Karyawan Swasta</v>
      </c>
      <c r="G585" s="203">
        <f>penilaian!F580</f>
        <v>0</v>
      </c>
      <c r="H585" s="172" t="str">
        <f>penilaian!G580</f>
        <v>c.</v>
      </c>
      <c r="I585" s="172" t="str">
        <f>penilaian!H580</f>
        <v>Kertajati</v>
      </c>
      <c r="J585" s="203">
        <f>penilaian!I580</f>
        <v>0</v>
      </c>
      <c r="K585" s="198">
        <f>penilaian!J580</f>
        <v>0</v>
      </c>
      <c r="L585" s="204">
        <f>penilaian!K580</f>
        <v>0</v>
      </c>
      <c r="M585" s="172">
        <f>penilaian!L580</f>
        <v>0</v>
      </c>
      <c r="N585" s="198">
        <f>penilaian!M580</f>
        <v>0</v>
      </c>
      <c r="O585" s="172" t="str">
        <f>penilaian!N580</f>
        <v>c.</v>
      </c>
      <c r="P585" s="172">
        <f>penilaian!O580</f>
        <v>0</v>
      </c>
      <c r="Q585" s="526">
        <f>penilaian!P580</f>
        <v>0</v>
      </c>
      <c r="R585" s="526">
        <f>penilaian!Q580</f>
        <v>0</v>
      </c>
      <c r="S585" s="506" t="str">
        <f>penilaian!R580</f>
        <v>b.</v>
      </c>
      <c r="T585" s="506" t="str">
        <f>penilaian!S580</f>
        <v>Musiman</v>
      </c>
      <c r="U585" s="506">
        <f>penilaian!T580</f>
        <v>0</v>
      </c>
      <c r="V585" s="506">
        <f>penilaian!U580</f>
        <v>0</v>
      </c>
      <c r="W585" s="527">
        <f>penilaian!V580</f>
        <v>0</v>
      </c>
      <c r="X585" s="527">
        <f>penilaian!W580</f>
        <v>0</v>
      </c>
      <c r="Y585" s="527">
        <f>penilaian!X580</f>
        <v>0</v>
      </c>
      <c r="Z585" s="527">
        <f>penilaian!Y580</f>
        <v>0</v>
      </c>
      <c r="AA585" s="506">
        <f>penilaian!Z580</f>
        <v>0</v>
      </c>
      <c r="AB585" s="506">
        <f>penilaian!AA580</f>
        <v>0</v>
      </c>
      <c r="AC585" s="506">
        <f>penilaian!AB580</f>
        <v>0</v>
      </c>
      <c r="AD585" s="506">
        <f>penilaian!AC580</f>
        <v>0</v>
      </c>
      <c r="AE585" s="506">
        <f>penilaian!AD580</f>
        <v>0</v>
      </c>
      <c r="AF585" s="506">
        <f>penilaian!AE580</f>
        <v>0</v>
      </c>
      <c r="AG585" s="506">
        <f>penilaian!AF580</f>
        <v>0</v>
      </c>
      <c r="AH585" s="506">
        <f>penilaian!AG580</f>
        <v>0</v>
      </c>
      <c r="AI585" s="517">
        <f>penilaian!AH580</f>
        <v>0</v>
      </c>
      <c r="AJ585" s="520">
        <f>penilaian!AI580</f>
        <v>0</v>
      </c>
      <c r="AK585" s="517">
        <f>penilaian!AJ580</f>
        <v>0</v>
      </c>
      <c r="AL585" s="517">
        <f>penilaian!AK580</f>
        <v>0</v>
      </c>
      <c r="AM585" s="517">
        <f>penilaian!AL580</f>
        <v>0</v>
      </c>
      <c r="AN585" s="520">
        <f>penilaian!AM580</f>
        <v>0</v>
      </c>
      <c r="AO585" s="520">
        <f>penilaian!AN580</f>
        <v>0</v>
      </c>
      <c r="AP585" s="517">
        <f>penilaian!AO580</f>
        <v>0</v>
      </c>
      <c r="AQ585" s="521">
        <f>penilaian!AP580</f>
        <v>0</v>
      </c>
      <c r="AR585" s="517">
        <f>penilaian!AQ580</f>
        <v>0</v>
      </c>
      <c r="AS585" s="517">
        <f>penilaian!AR580</f>
        <v>0</v>
      </c>
      <c r="AT585" s="517">
        <f>penilaian!AS580</f>
        <v>0</v>
      </c>
      <c r="AU585" s="517">
        <f>penilaian!AT580</f>
        <v>0</v>
      </c>
      <c r="AV585" s="517">
        <f>penilaian!AU580</f>
        <v>0</v>
      </c>
      <c r="AW585" s="521">
        <f>penilaian!AV580</f>
        <v>0</v>
      </c>
      <c r="AX585" s="521">
        <f>penilaian!AW580</f>
        <v>0</v>
      </c>
    </row>
    <row r="586" spans="1:50" ht="78.75">
      <c r="B586" s="157">
        <f>penilaian!A581</f>
        <v>0</v>
      </c>
      <c r="C586" s="172" t="str">
        <f>penilaian!B581</f>
        <v>d.</v>
      </c>
      <c r="D586" s="491">
        <f>penilaian!C581</f>
        <v>0</v>
      </c>
      <c r="E586" s="172" t="str">
        <f>penilaian!D581</f>
        <v>d.</v>
      </c>
      <c r="F586" s="171" t="str">
        <f>penilaian!E581</f>
        <v>Jl. Kayu Putih Utara 46 RT. 4 RW. 8 Kel. Pulo Gadung Kec. Pulo Gadung Kota Jakarta Timur</v>
      </c>
      <c r="G586" s="203">
        <f>penilaian!F581</f>
        <v>0</v>
      </c>
      <c r="H586" s="172">
        <f>penilaian!G581</f>
        <v>0</v>
      </c>
      <c r="I586" s="172">
        <f>penilaian!H581</f>
        <v>0</v>
      </c>
      <c r="J586" s="203">
        <f>penilaian!I581</f>
        <v>0</v>
      </c>
      <c r="K586" s="198">
        <f>penilaian!J581</f>
        <v>0</v>
      </c>
      <c r="L586" s="204">
        <f>penilaian!K581</f>
        <v>0</v>
      </c>
      <c r="M586" s="172">
        <f>penilaian!L581</f>
        <v>0</v>
      </c>
      <c r="N586" s="198">
        <f>penilaian!M581</f>
        <v>0</v>
      </c>
      <c r="O586" s="172">
        <f>penilaian!N581</f>
        <v>0</v>
      </c>
      <c r="P586" s="172">
        <f>penilaian!O581</f>
        <v>0</v>
      </c>
      <c r="Q586" s="526">
        <f>penilaian!P581</f>
        <v>0</v>
      </c>
      <c r="R586" s="526">
        <f>penilaian!Q581</f>
        <v>0</v>
      </c>
      <c r="S586" s="506">
        <f>penilaian!R581</f>
        <v>0</v>
      </c>
      <c r="T586" s="506">
        <f>penilaian!S581</f>
        <v>0</v>
      </c>
      <c r="U586" s="506">
        <f>penilaian!T581</f>
        <v>0</v>
      </c>
      <c r="V586" s="506">
        <f>penilaian!U581</f>
        <v>0</v>
      </c>
      <c r="W586" s="527">
        <f>penilaian!V581</f>
        <v>0</v>
      </c>
      <c r="X586" s="527">
        <f>penilaian!W581</f>
        <v>0</v>
      </c>
      <c r="Y586" s="527">
        <f>penilaian!X581</f>
        <v>0</v>
      </c>
      <c r="Z586" s="527">
        <f>penilaian!Y581</f>
        <v>0</v>
      </c>
      <c r="AA586" s="506">
        <f>penilaian!Z581</f>
        <v>0</v>
      </c>
      <c r="AB586" s="506">
        <f>penilaian!AA581</f>
        <v>0</v>
      </c>
      <c r="AC586" s="506">
        <f>penilaian!AB581</f>
        <v>0</v>
      </c>
      <c r="AD586" s="506">
        <f>penilaian!AC581</f>
        <v>0</v>
      </c>
      <c r="AE586" s="506">
        <f>penilaian!AD581</f>
        <v>0</v>
      </c>
      <c r="AF586" s="506">
        <f>penilaian!AE581</f>
        <v>0</v>
      </c>
      <c r="AG586" s="506">
        <f>penilaian!AF581</f>
        <v>0</v>
      </c>
      <c r="AH586" s="506">
        <f>penilaian!AG581</f>
        <v>0</v>
      </c>
      <c r="AI586" s="517">
        <f>penilaian!AH581</f>
        <v>0</v>
      </c>
      <c r="AJ586" s="520">
        <f>penilaian!AI581</f>
        <v>0</v>
      </c>
      <c r="AK586" s="517">
        <f>penilaian!AJ581</f>
        <v>0</v>
      </c>
      <c r="AL586" s="517">
        <f>penilaian!AK581</f>
        <v>0</v>
      </c>
      <c r="AM586" s="517">
        <f>penilaian!AL581</f>
        <v>0</v>
      </c>
      <c r="AN586" s="520">
        <f>penilaian!AM581</f>
        <v>0</v>
      </c>
      <c r="AO586" s="520">
        <f>penilaian!AN581</f>
        <v>0</v>
      </c>
      <c r="AP586" s="517">
        <f>penilaian!AO581</f>
        <v>0</v>
      </c>
      <c r="AQ586" s="521">
        <f>penilaian!AP581</f>
        <v>0</v>
      </c>
      <c r="AR586" s="517">
        <f>penilaian!AQ581</f>
        <v>0</v>
      </c>
      <c r="AS586" s="517">
        <f>penilaian!AR581</f>
        <v>0</v>
      </c>
      <c r="AT586" s="517">
        <f>penilaian!AS581</f>
        <v>0</v>
      </c>
      <c r="AU586" s="517">
        <f>penilaian!AT581</f>
        <v>0</v>
      </c>
      <c r="AV586" s="517">
        <f>penilaian!AU581</f>
        <v>0</v>
      </c>
      <c r="AW586" s="521">
        <f>penilaian!AV581</f>
        <v>0</v>
      </c>
      <c r="AX586" s="521">
        <f>penilaian!AW581</f>
        <v>0</v>
      </c>
    </row>
    <row r="587" spans="1:50" ht="15.75">
      <c r="B587" s="157">
        <f>penilaian!A582</f>
        <v>0</v>
      </c>
      <c r="C587" s="172" t="str">
        <f>penilaian!B582</f>
        <v>e.</v>
      </c>
      <c r="D587" s="491">
        <f>penilaian!C582</f>
        <v>0</v>
      </c>
      <c r="E587" s="172" t="str">
        <f>penilaian!D582</f>
        <v>e.</v>
      </c>
      <c r="F587" s="171" t="str">
        <f>penilaian!E582</f>
        <v>3175021912510001</v>
      </c>
      <c r="G587" s="203">
        <f>penilaian!F582</f>
        <v>0</v>
      </c>
      <c r="H587" s="172">
        <f>penilaian!G582</f>
        <v>0</v>
      </c>
      <c r="I587" s="172">
        <f>penilaian!H582</f>
        <v>0</v>
      </c>
      <c r="J587" s="203">
        <f>penilaian!I582</f>
        <v>0</v>
      </c>
      <c r="K587" s="198">
        <f>penilaian!J582</f>
        <v>0</v>
      </c>
      <c r="L587" s="204">
        <f>penilaian!K582</f>
        <v>0</v>
      </c>
      <c r="M587" s="172">
        <f>penilaian!L582</f>
        <v>0</v>
      </c>
      <c r="N587" s="198">
        <f>penilaian!M582</f>
        <v>0</v>
      </c>
      <c r="O587" s="172">
        <f>penilaian!N582</f>
        <v>0</v>
      </c>
      <c r="P587" s="172">
        <f>penilaian!O582</f>
        <v>0</v>
      </c>
      <c r="Q587" s="526">
        <f>penilaian!P582</f>
        <v>0</v>
      </c>
      <c r="R587" s="526">
        <f>penilaian!Q582</f>
        <v>0</v>
      </c>
      <c r="S587" s="506">
        <f>penilaian!R582</f>
        <v>0</v>
      </c>
      <c r="T587" s="506">
        <f>penilaian!S582</f>
        <v>0</v>
      </c>
      <c r="U587" s="506">
        <f>penilaian!T582</f>
        <v>0</v>
      </c>
      <c r="V587" s="506">
        <f>penilaian!U582</f>
        <v>0</v>
      </c>
      <c r="W587" s="527">
        <f>penilaian!V582</f>
        <v>0</v>
      </c>
      <c r="X587" s="527">
        <f>penilaian!W582</f>
        <v>0</v>
      </c>
      <c r="Y587" s="527">
        <f>penilaian!X582</f>
        <v>0</v>
      </c>
      <c r="Z587" s="527">
        <f>penilaian!Y582</f>
        <v>0</v>
      </c>
      <c r="AA587" s="506">
        <f>penilaian!Z582</f>
        <v>0</v>
      </c>
      <c r="AB587" s="506">
        <f>penilaian!AA582</f>
        <v>0</v>
      </c>
      <c r="AC587" s="506">
        <f>penilaian!AB582</f>
        <v>0</v>
      </c>
      <c r="AD587" s="506">
        <f>penilaian!AC582</f>
        <v>0</v>
      </c>
      <c r="AE587" s="506">
        <f>penilaian!AD582</f>
        <v>0</v>
      </c>
      <c r="AF587" s="506">
        <f>penilaian!AE582</f>
        <v>0</v>
      </c>
      <c r="AG587" s="506">
        <f>penilaian!AF582</f>
        <v>0</v>
      </c>
      <c r="AH587" s="506">
        <f>penilaian!AG582</f>
        <v>0</v>
      </c>
      <c r="AI587" s="517">
        <f>penilaian!AH582</f>
        <v>0</v>
      </c>
      <c r="AJ587" s="520">
        <f>penilaian!AI582</f>
        <v>0</v>
      </c>
      <c r="AK587" s="517">
        <f>penilaian!AJ582</f>
        <v>0</v>
      </c>
      <c r="AL587" s="517">
        <f>penilaian!AK582</f>
        <v>0</v>
      </c>
      <c r="AM587" s="517">
        <f>penilaian!AL582</f>
        <v>0</v>
      </c>
      <c r="AN587" s="520">
        <f>penilaian!AM582</f>
        <v>0</v>
      </c>
      <c r="AO587" s="520">
        <f>penilaian!AN582</f>
        <v>0</v>
      </c>
      <c r="AP587" s="517">
        <f>penilaian!AO582</f>
        <v>0</v>
      </c>
      <c r="AQ587" s="521">
        <f>penilaian!AP582</f>
        <v>0</v>
      </c>
      <c r="AR587" s="517">
        <f>penilaian!AQ582</f>
        <v>0</v>
      </c>
      <c r="AS587" s="517">
        <f>penilaian!AR582</f>
        <v>0</v>
      </c>
      <c r="AT587" s="517">
        <f>penilaian!AS582</f>
        <v>0</v>
      </c>
      <c r="AU587" s="517">
        <f>penilaian!AT582</f>
        <v>0</v>
      </c>
      <c r="AV587" s="517">
        <f>penilaian!AU582</f>
        <v>0</v>
      </c>
      <c r="AW587" s="521">
        <f>penilaian!AV582</f>
        <v>0</v>
      </c>
      <c r="AX587" s="521">
        <f>penilaian!AW582</f>
        <v>0</v>
      </c>
    </row>
    <row r="588" spans="1:50" ht="47.25">
      <c r="B588" s="157">
        <f>penilaian!A583</f>
        <v>48</v>
      </c>
      <c r="C588" s="172" t="str">
        <f>penilaian!B583</f>
        <v>a.</v>
      </c>
      <c r="D588" s="491" t="str">
        <f>penilaian!C583</f>
        <v>WIRATMA</v>
      </c>
      <c r="E588" s="172">
        <f>penilaian!D583</f>
        <v>0</v>
      </c>
      <c r="F588" s="171">
        <f>penilaian!E583</f>
        <v>0</v>
      </c>
      <c r="G588" s="203" t="str">
        <f>penilaian!F583</f>
        <v>00048</v>
      </c>
      <c r="H588" s="172" t="str">
        <f>penilaian!G583</f>
        <v>a.</v>
      </c>
      <c r="I588" s="172" t="str">
        <f>penilaian!H583</f>
        <v>Blok Tinggar</v>
      </c>
      <c r="J588" s="203">
        <f>penilaian!I583</f>
        <v>328</v>
      </c>
      <c r="K588" s="198" t="str">
        <f>penilaian!J583</f>
        <v>TMA</v>
      </c>
      <c r="L588" s="204" t="str">
        <f>penilaian!K583</f>
        <v>SPPT No. 32,12,140,006,044-0024.0 a.n WIRATMA ECAH</v>
      </c>
      <c r="M588" s="172" t="str">
        <f>penilaian!L583</f>
        <v>-</v>
      </c>
      <c r="N588" s="198" t="str">
        <f>penilaian!M583</f>
        <v>-</v>
      </c>
      <c r="O588" s="172" t="str">
        <f>penilaian!N583</f>
        <v>a.</v>
      </c>
      <c r="P588" s="172">
        <f>penilaian!O583</f>
        <v>0</v>
      </c>
      <c r="Q588" s="526">
        <f>penilaian!P583</f>
        <v>0</v>
      </c>
      <c r="R588" s="526">
        <f>penilaian!Q583</f>
        <v>0</v>
      </c>
      <c r="S588" s="506" t="str">
        <f>penilaian!R583</f>
        <v>a.</v>
      </c>
      <c r="T588" s="506" t="str">
        <f>penilaian!S583</f>
        <v>Tahunan</v>
      </c>
      <c r="U588" s="506">
        <f>penilaian!T583</f>
        <v>0</v>
      </c>
      <c r="V588" s="506">
        <f>penilaian!U583</f>
        <v>0</v>
      </c>
      <c r="W588" s="527">
        <f>penilaian!V583</f>
        <v>0</v>
      </c>
      <c r="X588" s="527">
        <f>penilaian!W583</f>
        <v>0</v>
      </c>
      <c r="Y588" s="527">
        <f>penilaian!X583</f>
        <v>0</v>
      </c>
      <c r="Z588" s="527">
        <f>penilaian!Y583</f>
        <v>0</v>
      </c>
      <c r="AA588" s="506">
        <f>penilaian!Z583</f>
        <v>0</v>
      </c>
      <c r="AB588" s="506">
        <f>penilaian!AA583</f>
        <v>0</v>
      </c>
      <c r="AC588" s="506">
        <f>penilaian!AB583</f>
        <v>0</v>
      </c>
      <c r="AD588" s="506">
        <f>penilaian!AC583</f>
        <v>0</v>
      </c>
      <c r="AE588" s="506">
        <f>penilaian!AD583</f>
        <v>0</v>
      </c>
      <c r="AF588" s="506">
        <f>penilaian!AE583</f>
        <v>0</v>
      </c>
      <c r="AG588" s="506">
        <f>penilaian!AF583</f>
        <v>0</v>
      </c>
      <c r="AH588" s="506">
        <f>penilaian!AG583</f>
        <v>0</v>
      </c>
      <c r="AI588" s="517">
        <f>penilaian!AH583</f>
        <v>170000</v>
      </c>
      <c r="AJ588" s="520">
        <f>penilaian!AI583</f>
        <v>55760000</v>
      </c>
      <c r="AK588" s="517">
        <f>penilaian!AJ583</f>
        <v>0</v>
      </c>
      <c r="AL588" s="517">
        <f>penilaian!AK583</f>
        <v>0</v>
      </c>
      <c r="AM588" s="517">
        <f>penilaian!AL583</f>
        <v>0</v>
      </c>
      <c r="AN588" s="520">
        <f>penilaian!AM583</f>
        <v>0</v>
      </c>
      <c r="AO588" s="520">
        <f>penilaian!AN583</f>
        <v>0</v>
      </c>
      <c r="AP588" s="517">
        <f>penilaian!AO583</f>
        <v>393600</v>
      </c>
      <c r="AQ588" s="521">
        <f>penilaian!AP583</f>
        <v>56153600</v>
      </c>
      <c r="AR588" s="517">
        <f>penilaian!AQ583</f>
        <v>0</v>
      </c>
      <c r="AS588" s="517">
        <f>penilaian!AR583</f>
        <v>0</v>
      </c>
      <c r="AT588" s="517">
        <f>penilaian!AS583</f>
        <v>0</v>
      </c>
      <c r="AU588" s="517">
        <f>penilaian!AT583</f>
        <v>2788000</v>
      </c>
      <c r="AV588" s="517">
        <f>penilaian!AU583</f>
        <v>278800</v>
      </c>
      <c r="AW588" s="521">
        <f>penilaian!AV583</f>
        <v>3066800</v>
      </c>
      <c r="AX588" s="521">
        <f>penilaian!AW583</f>
        <v>59220000</v>
      </c>
    </row>
    <row r="589" spans="1:50" ht="15.75">
      <c r="B589" s="157">
        <f>penilaian!A584</f>
        <v>0</v>
      </c>
      <c r="C589" s="172" t="str">
        <f>penilaian!B584</f>
        <v>b.</v>
      </c>
      <c r="D589" s="491" t="str">
        <f>penilaian!C584</f>
        <v>Majalengka, 02-11-1950</v>
      </c>
      <c r="E589" s="172">
        <f>penilaian!D584</f>
        <v>0</v>
      </c>
      <c r="F589" s="171">
        <f>penilaian!E584</f>
        <v>0</v>
      </c>
      <c r="G589" s="203">
        <f>penilaian!F584</f>
        <v>0</v>
      </c>
      <c r="H589" s="172" t="str">
        <f>penilaian!G584</f>
        <v>b.</v>
      </c>
      <c r="I589" s="172" t="str">
        <f>penilaian!H584</f>
        <v>Babakan</v>
      </c>
      <c r="J589" s="203">
        <f>penilaian!I584</f>
        <v>0</v>
      </c>
      <c r="K589" s="198">
        <f>penilaian!J584</f>
        <v>0</v>
      </c>
      <c r="L589" s="204">
        <f>penilaian!K584</f>
        <v>0</v>
      </c>
      <c r="M589" s="172">
        <f>penilaian!L584</f>
        <v>0</v>
      </c>
      <c r="N589" s="198">
        <f>penilaian!M584</f>
        <v>0</v>
      </c>
      <c r="O589" s="172" t="str">
        <f>penilaian!N584</f>
        <v>b.</v>
      </c>
      <c r="P589" s="172">
        <f>penilaian!O584</f>
        <v>0</v>
      </c>
      <c r="Q589" s="526">
        <f>penilaian!P584</f>
        <v>0</v>
      </c>
      <c r="R589" s="526">
        <f>penilaian!Q584</f>
        <v>0</v>
      </c>
      <c r="S589" s="506" t="str">
        <f>penilaian!R584</f>
        <v>b.</v>
      </c>
      <c r="T589" s="506" t="str">
        <f>penilaian!S584</f>
        <v>Musiman</v>
      </c>
      <c r="U589" s="506">
        <f>penilaian!T584</f>
        <v>1</v>
      </c>
      <c r="V589" s="506">
        <f>penilaian!U584</f>
        <v>1</v>
      </c>
      <c r="W589" s="527" t="str">
        <f>penilaian!V584</f>
        <v>Padi</v>
      </c>
      <c r="X589" s="527">
        <f>penilaian!W584</f>
        <v>0</v>
      </c>
      <c r="Y589" s="527">
        <f>penilaian!X584</f>
        <v>328</v>
      </c>
      <c r="Z589" s="527">
        <f>penilaian!Y584</f>
        <v>0</v>
      </c>
      <c r="AA589" s="506" t="str">
        <f>penilaian!Z584</f>
        <v>328m²</v>
      </c>
      <c r="AB589" s="506">
        <f>penilaian!AA584</f>
        <v>0</v>
      </c>
      <c r="AC589" s="506">
        <f>penilaian!AB584</f>
        <v>0</v>
      </c>
      <c r="AD589" s="506">
        <f>penilaian!AC584</f>
        <v>0</v>
      </c>
      <c r="AE589" s="506">
        <f>penilaian!AD584</f>
        <v>0</v>
      </c>
      <c r="AF589" s="506">
        <f>penilaian!AE584</f>
        <v>0</v>
      </c>
      <c r="AG589" s="506">
        <f>penilaian!AF584</f>
        <v>0</v>
      </c>
      <c r="AH589" s="506">
        <f>penilaian!AG584</f>
        <v>0</v>
      </c>
      <c r="AI589" s="517">
        <f>penilaian!AH584</f>
        <v>0</v>
      </c>
      <c r="AJ589" s="520">
        <f>penilaian!AI584</f>
        <v>0</v>
      </c>
      <c r="AK589" s="517">
        <f>penilaian!AJ584</f>
        <v>0</v>
      </c>
      <c r="AL589" s="517">
        <f>penilaian!AK584</f>
        <v>0</v>
      </c>
      <c r="AM589" s="517">
        <f>penilaian!AL584</f>
        <v>0</v>
      </c>
      <c r="AN589" s="520">
        <f>penilaian!AM584</f>
        <v>1200</v>
      </c>
      <c r="AO589" s="520">
        <f>penilaian!AN584</f>
        <v>393600</v>
      </c>
      <c r="AP589" s="517">
        <f>penilaian!AO584</f>
        <v>0</v>
      </c>
      <c r="AQ589" s="521">
        <f>penilaian!AP584</f>
        <v>0</v>
      </c>
      <c r="AR589" s="517">
        <f>penilaian!AQ584</f>
        <v>0</v>
      </c>
      <c r="AS589" s="517">
        <f>penilaian!AR584</f>
        <v>0</v>
      </c>
      <c r="AT589" s="517">
        <f>penilaian!AS584</f>
        <v>0</v>
      </c>
      <c r="AU589" s="517">
        <f>penilaian!AT584</f>
        <v>0</v>
      </c>
      <c r="AV589" s="517">
        <f>penilaian!AU584</f>
        <v>0</v>
      </c>
      <c r="AW589" s="521">
        <f>penilaian!AV584</f>
        <v>0</v>
      </c>
      <c r="AX589" s="521">
        <f>penilaian!AW584</f>
        <v>0</v>
      </c>
    </row>
    <row r="590" spans="1:50" ht="15.75">
      <c r="B590" s="157">
        <f>penilaian!A585</f>
        <v>0</v>
      </c>
      <c r="C590" s="172" t="str">
        <f>penilaian!B585</f>
        <v>c.</v>
      </c>
      <c r="D590" s="491" t="str">
        <f>penilaian!C585</f>
        <v>Wiraswasta</v>
      </c>
      <c r="E590" s="172">
        <f>penilaian!D585</f>
        <v>0</v>
      </c>
      <c r="F590" s="171">
        <f>penilaian!E585</f>
        <v>0</v>
      </c>
      <c r="G590" s="203">
        <f>penilaian!F585</f>
        <v>0</v>
      </c>
      <c r="H590" s="172" t="str">
        <f>penilaian!G585</f>
        <v>c.</v>
      </c>
      <c r="I590" s="172" t="str">
        <f>penilaian!H585</f>
        <v>Kertajati</v>
      </c>
      <c r="J590" s="203">
        <f>penilaian!I585</f>
        <v>0</v>
      </c>
      <c r="K590" s="198">
        <f>penilaian!J585</f>
        <v>0</v>
      </c>
      <c r="L590" s="204">
        <f>penilaian!K585</f>
        <v>0</v>
      </c>
      <c r="M590" s="172">
        <f>penilaian!L585</f>
        <v>0</v>
      </c>
      <c r="N590" s="198">
        <f>penilaian!M585</f>
        <v>0</v>
      </c>
      <c r="O590" s="172" t="str">
        <f>penilaian!N585</f>
        <v>c.</v>
      </c>
      <c r="P590" s="172">
        <f>penilaian!O585</f>
        <v>0</v>
      </c>
      <c r="Q590" s="526">
        <f>penilaian!P585</f>
        <v>0</v>
      </c>
      <c r="R590" s="526">
        <f>penilaian!Q585</f>
        <v>0</v>
      </c>
      <c r="S590" s="506">
        <f>penilaian!R585</f>
        <v>0</v>
      </c>
      <c r="T590" s="506">
        <f>penilaian!S585</f>
        <v>0</v>
      </c>
      <c r="U590" s="506">
        <f>penilaian!T585</f>
        <v>0</v>
      </c>
      <c r="V590" s="506">
        <f>penilaian!U585</f>
        <v>0</v>
      </c>
      <c r="W590" s="527">
        <f>penilaian!V585</f>
        <v>0</v>
      </c>
      <c r="X590" s="527">
        <f>penilaian!W585</f>
        <v>0</v>
      </c>
      <c r="Y590" s="527">
        <f>penilaian!X585</f>
        <v>0</v>
      </c>
      <c r="Z590" s="527">
        <f>penilaian!Y585</f>
        <v>0</v>
      </c>
      <c r="AA590" s="506">
        <f>penilaian!Z585</f>
        <v>0</v>
      </c>
      <c r="AB590" s="506">
        <f>penilaian!AA585</f>
        <v>0</v>
      </c>
      <c r="AC590" s="506">
        <f>penilaian!AB585</f>
        <v>0</v>
      </c>
      <c r="AD590" s="506">
        <f>penilaian!AC585</f>
        <v>0</v>
      </c>
      <c r="AE590" s="506">
        <f>penilaian!AD585</f>
        <v>0</v>
      </c>
      <c r="AF590" s="506">
        <f>penilaian!AE585</f>
        <v>0</v>
      </c>
      <c r="AG590" s="506">
        <f>penilaian!AF585</f>
        <v>0</v>
      </c>
      <c r="AH590" s="506">
        <f>penilaian!AG585</f>
        <v>0</v>
      </c>
      <c r="AI590" s="517">
        <f>penilaian!AH585</f>
        <v>0</v>
      </c>
      <c r="AJ590" s="520">
        <f>penilaian!AI585</f>
        <v>0</v>
      </c>
      <c r="AK590" s="517">
        <f>penilaian!AJ585</f>
        <v>0</v>
      </c>
      <c r="AL590" s="517">
        <f>penilaian!AK585</f>
        <v>0</v>
      </c>
      <c r="AM590" s="517">
        <f>penilaian!AL585</f>
        <v>0</v>
      </c>
      <c r="AN590" s="517">
        <f>penilaian!AM585</f>
        <v>0</v>
      </c>
      <c r="AO590" s="520">
        <f>penilaian!AN585</f>
        <v>0</v>
      </c>
      <c r="AP590" s="517">
        <f>penilaian!AO585</f>
        <v>0</v>
      </c>
      <c r="AQ590" s="521">
        <f>penilaian!AP585</f>
        <v>0</v>
      </c>
      <c r="AR590" s="517">
        <f>penilaian!AQ585</f>
        <v>0</v>
      </c>
      <c r="AS590" s="517">
        <f>penilaian!AR585</f>
        <v>0</v>
      </c>
      <c r="AT590" s="517">
        <f>penilaian!AS585</f>
        <v>0</v>
      </c>
      <c r="AU590" s="517">
        <f>penilaian!AT585</f>
        <v>0</v>
      </c>
      <c r="AV590" s="517">
        <f>penilaian!AU585</f>
        <v>0</v>
      </c>
      <c r="AW590" s="521">
        <f>penilaian!AV585</f>
        <v>0</v>
      </c>
      <c r="AX590" s="521">
        <f>penilaian!AW585</f>
        <v>0</v>
      </c>
    </row>
    <row r="591" spans="1:50" ht="47.25">
      <c r="B591" s="157">
        <f>penilaian!A586</f>
        <v>0</v>
      </c>
      <c r="C591" s="172" t="str">
        <f>penilaian!B586</f>
        <v>d.</v>
      </c>
      <c r="D591" s="491" t="str">
        <f>penilaian!C586</f>
        <v>Dusun Sukamelang RT. 17 RW. 5 Desa Babakan Kec. Kertajati Kab. Majalengka</v>
      </c>
      <c r="E591" s="172">
        <f>penilaian!D586</f>
        <v>0</v>
      </c>
      <c r="F591" s="171">
        <f>penilaian!E586</f>
        <v>0</v>
      </c>
      <c r="G591" s="203">
        <f>penilaian!F586</f>
        <v>0</v>
      </c>
      <c r="H591" s="172">
        <f>penilaian!G586</f>
        <v>0</v>
      </c>
      <c r="I591" s="172">
        <f>penilaian!H586</f>
        <v>0</v>
      </c>
      <c r="J591" s="203">
        <f>penilaian!I586</f>
        <v>0</v>
      </c>
      <c r="K591" s="198">
        <f>penilaian!J586</f>
        <v>0</v>
      </c>
      <c r="L591" s="204">
        <f>penilaian!K586</f>
        <v>0</v>
      </c>
      <c r="M591" s="172">
        <f>penilaian!L586</f>
        <v>0</v>
      </c>
      <c r="N591" s="198">
        <f>penilaian!M586</f>
        <v>0</v>
      </c>
      <c r="O591" s="172">
        <f>penilaian!N586</f>
        <v>0</v>
      </c>
      <c r="P591" s="172">
        <f>penilaian!O586</f>
        <v>0</v>
      </c>
      <c r="Q591" s="526">
        <f>penilaian!P586</f>
        <v>0</v>
      </c>
      <c r="R591" s="526">
        <f>penilaian!Q586</f>
        <v>0</v>
      </c>
      <c r="S591" s="506">
        <f>penilaian!R586</f>
        <v>0</v>
      </c>
      <c r="T591" s="506">
        <f>penilaian!S586</f>
        <v>0</v>
      </c>
      <c r="U591" s="506">
        <f>penilaian!T586</f>
        <v>0</v>
      </c>
      <c r="V591" s="507">
        <f>penilaian!U586</f>
        <v>0</v>
      </c>
      <c r="W591" s="527">
        <f>penilaian!V586</f>
        <v>0</v>
      </c>
      <c r="X591" s="527">
        <f>penilaian!W586</f>
        <v>0</v>
      </c>
      <c r="Y591" s="527">
        <f>penilaian!X586</f>
        <v>0</v>
      </c>
      <c r="Z591" s="527">
        <f>penilaian!Y586</f>
        <v>0</v>
      </c>
      <c r="AA591" s="506">
        <f>penilaian!Z586</f>
        <v>0</v>
      </c>
      <c r="AB591" s="506">
        <f>penilaian!AA586</f>
        <v>0</v>
      </c>
      <c r="AC591" s="506">
        <f>penilaian!AB586</f>
        <v>0</v>
      </c>
      <c r="AD591" s="506">
        <f>penilaian!AC586</f>
        <v>0</v>
      </c>
      <c r="AE591" s="506">
        <f>penilaian!AD586</f>
        <v>0</v>
      </c>
      <c r="AF591" s="506">
        <f>penilaian!AE586</f>
        <v>0</v>
      </c>
      <c r="AG591" s="506">
        <f>penilaian!AF586</f>
        <v>0</v>
      </c>
      <c r="AH591" s="506">
        <f>penilaian!AG586</f>
        <v>0</v>
      </c>
      <c r="AI591" s="517">
        <f>penilaian!AH586</f>
        <v>0</v>
      </c>
      <c r="AJ591" s="520">
        <f>penilaian!AI586</f>
        <v>0</v>
      </c>
      <c r="AK591" s="517">
        <f>penilaian!AJ586</f>
        <v>0</v>
      </c>
      <c r="AL591" s="517">
        <f>penilaian!AK586</f>
        <v>0</v>
      </c>
      <c r="AM591" s="517">
        <f>penilaian!AL586</f>
        <v>0</v>
      </c>
      <c r="AN591" s="520">
        <f>penilaian!AM586</f>
        <v>0</v>
      </c>
      <c r="AO591" s="520">
        <f>penilaian!AN586</f>
        <v>0</v>
      </c>
      <c r="AP591" s="517">
        <f>penilaian!AO586</f>
        <v>0</v>
      </c>
      <c r="AQ591" s="521">
        <f>penilaian!AP586</f>
        <v>0</v>
      </c>
      <c r="AR591" s="517">
        <f>penilaian!AQ586</f>
        <v>0</v>
      </c>
      <c r="AS591" s="517">
        <f>penilaian!AR586</f>
        <v>0</v>
      </c>
      <c r="AT591" s="517">
        <f>penilaian!AS586</f>
        <v>0</v>
      </c>
      <c r="AU591" s="517">
        <f>penilaian!AT586</f>
        <v>0</v>
      </c>
      <c r="AV591" s="517">
        <f>penilaian!AU586</f>
        <v>0</v>
      </c>
      <c r="AW591" s="521">
        <f>penilaian!AV586</f>
        <v>0</v>
      </c>
      <c r="AX591" s="521">
        <f>penilaian!AW586</f>
        <v>0</v>
      </c>
    </row>
    <row r="592" spans="1:50" ht="15.75">
      <c r="B592" s="157">
        <f>penilaian!A587</f>
        <v>0</v>
      </c>
      <c r="C592" s="172" t="str">
        <f>penilaian!B587</f>
        <v>e.</v>
      </c>
      <c r="D592" s="491" t="str">
        <f>penilaian!C587</f>
        <v>3210140211500001</v>
      </c>
      <c r="E592" s="172">
        <f>penilaian!D587</f>
        <v>0</v>
      </c>
      <c r="F592" s="171">
        <f>penilaian!E587</f>
        <v>0</v>
      </c>
      <c r="G592" s="203">
        <f>penilaian!F587</f>
        <v>0</v>
      </c>
      <c r="H592" s="172">
        <f>penilaian!G587</f>
        <v>0</v>
      </c>
      <c r="I592" s="172">
        <f>penilaian!H587</f>
        <v>0</v>
      </c>
      <c r="J592" s="203">
        <f>penilaian!I587</f>
        <v>0</v>
      </c>
      <c r="K592" s="198">
        <f>penilaian!J587</f>
        <v>0</v>
      </c>
      <c r="L592" s="204">
        <f>penilaian!K587</f>
        <v>0</v>
      </c>
      <c r="M592" s="172">
        <f>penilaian!L587</f>
        <v>0</v>
      </c>
      <c r="N592" s="198">
        <f>penilaian!M587</f>
        <v>0</v>
      </c>
      <c r="O592" s="172">
        <f>penilaian!N587</f>
        <v>0</v>
      </c>
      <c r="P592" s="172">
        <f>penilaian!O587</f>
        <v>0</v>
      </c>
      <c r="Q592" s="526">
        <f>penilaian!P587</f>
        <v>0</v>
      </c>
      <c r="R592" s="526">
        <f>penilaian!Q587</f>
        <v>0</v>
      </c>
      <c r="S592" s="506">
        <f>penilaian!R587</f>
        <v>0</v>
      </c>
      <c r="T592" s="506">
        <f>penilaian!S587</f>
        <v>0</v>
      </c>
      <c r="U592" s="506">
        <f>penilaian!T587</f>
        <v>0</v>
      </c>
      <c r="V592" s="507">
        <f>penilaian!U587</f>
        <v>0</v>
      </c>
      <c r="W592" s="527">
        <f>penilaian!V587</f>
        <v>0</v>
      </c>
      <c r="X592" s="527">
        <f>penilaian!W587</f>
        <v>0</v>
      </c>
      <c r="Y592" s="527">
        <f>penilaian!X587</f>
        <v>0</v>
      </c>
      <c r="Z592" s="527">
        <f>penilaian!Y587</f>
        <v>0</v>
      </c>
      <c r="AA592" s="506">
        <f>penilaian!Z587</f>
        <v>0</v>
      </c>
      <c r="AB592" s="506">
        <f>penilaian!AA587</f>
        <v>0</v>
      </c>
      <c r="AC592" s="506">
        <f>penilaian!AB587</f>
        <v>0</v>
      </c>
      <c r="AD592" s="506">
        <f>penilaian!AC587</f>
        <v>0</v>
      </c>
      <c r="AE592" s="506">
        <f>penilaian!AD587</f>
        <v>0</v>
      </c>
      <c r="AF592" s="506">
        <f>penilaian!AE587</f>
        <v>0</v>
      </c>
      <c r="AG592" s="506">
        <f>penilaian!AF587</f>
        <v>0</v>
      </c>
      <c r="AH592" s="506">
        <f>penilaian!AG587</f>
        <v>0</v>
      </c>
      <c r="AI592" s="517">
        <f>penilaian!AH587</f>
        <v>0</v>
      </c>
      <c r="AJ592" s="520">
        <f>penilaian!AI587</f>
        <v>0</v>
      </c>
      <c r="AK592" s="517">
        <f>penilaian!AJ587</f>
        <v>0</v>
      </c>
      <c r="AL592" s="517">
        <f>penilaian!AK587</f>
        <v>0</v>
      </c>
      <c r="AM592" s="517">
        <f>penilaian!AL587</f>
        <v>0</v>
      </c>
      <c r="AN592" s="520">
        <f>penilaian!AM587</f>
        <v>0</v>
      </c>
      <c r="AO592" s="520">
        <f>penilaian!AN587</f>
        <v>0</v>
      </c>
      <c r="AP592" s="517">
        <f>penilaian!AO587</f>
        <v>0</v>
      </c>
      <c r="AQ592" s="521">
        <f>penilaian!AP587</f>
        <v>0</v>
      </c>
      <c r="AR592" s="517">
        <f>penilaian!AQ587</f>
        <v>0</v>
      </c>
      <c r="AS592" s="517">
        <f>penilaian!AR587</f>
        <v>0</v>
      </c>
      <c r="AT592" s="517">
        <f>penilaian!AS587</f>
        <v>0</v>
      </c>
      <c r="AU592" s="517">
        <f>penilaian!AT587</f>
        <v>0</v>
      </c>
      <c r="AV592" s="517">
        <f>penilaian!AU587</f>
        <v>0</v>
      </c>
      <c r="AW592" s="521">
        <f>penilaian!AV587</f>
        <v>0</v>
      </c>
      <c r="AX592" s="521">
        <f>penilaian!AW587</f>
        <v>0</v>
      </c>
    </row>
    <row r="593" spans="2:50" ht="47.25">
      <c r="B593" s="157">
        <f>penilaian!A588</f>
        <v>49</v>
      </c>
      <c r="C593" s="172" t="str">
        <f>penilaian!B588</f>
        <v>a.</v>
      </c>
      <c r="D593" s="491" t="str">
        <f>penilaian!C588</f>
        <v>GEJE</v>
      </c>
      <c r="E593" s="172">
        <f>penilaian!D588</f>
        <v>0</v>
      </c>
      <c r="F593" s="171">
        <f>penilaian!E588</f>
        <v>0</v>
      </c>
      <c r="G593" s="203" t="str">
        <f>penilaian!F588</f>
        <v>00049</v>
      </c>
      <c r="H593" s="172" t="str">
        <f>penilaian!G588</f>
        <v>a.</v>
      </c>
      <c r="I593" s="172" t="str">
        <f>penilaian!H588</f>
        <v>Blok Tinggar</v>
      </c>
      <c r="J593" s="203">
        <f>penilaian!I588</f>
        <v>905</v>
      </c>
      <c r="K593" s="198" t="str">
        <f>penilaian!J588</f>
        <v>TMA</v>
      </c>
      <c r="L593" s="204" t="str">
        <f>penilaian!K588</f>
        <v>SPPT No. 32,12,140,006,044-0023.0 a.n GEJE</v>
      </c>
      <c r="M593" s="172" t="str">
        <f>penilaian!L588</f>
        <v>-</v>
      </c>
      <c r="N593" s="198" t="str">
        <f>penilaian!M588</f>
        <v>-</v>
      </c>
      <c r="O593" s="172" t="str">
        <f>penilaian!N588</f>
        <v>a.</v>
      </c>
      <c r="P593" s="172" t="str">
        <f>penilaian!O588</f>
        <v>Los Genteng</v>
      </c>
      <c r="Q593" s="526">
        <f>penilaian!P588</f>
        <v>0</v>
      </c>
      <c r="R593" s="526">
        <f>penilaian!Q588</f>
        <v>20</v>
      </c>
      <c r="S593" s="506" t="str">
        <f>penilaian!R588</f>
        <v>a.</v>
      </c>
      <c r="T593" s="506" t="str">
        <f>penilaian!S588</f>
        <v>Tahunan</v>
      </c>
      <c r="U593" s="506">
        <f>penilaian!T588</f>
        <v>0</v>
      </c>
      <c r="V593" s="507">
        <f>penilaian!U588</f>
        <v>0</v>
      </c>
      <c r="W593" s="527">
        <f>penilaian!V588</f>
        <v>0</v>
      </c>
      <c r="X593" s="527">
        <f>penilaian!W588</f>
        <v>0</v>
      </c>
      <c r="Y593" s="527">
        <f>penilaian!X588</f>
        <v>0</v>
      </c>
      <c r="Z593" s="527">
        <f>penilaian!Y588</f>
        <v>0</v>
      </c>
      <c r="AA593" s="506">
        <f>penilaian!Z588</f>
        <v>0</v>
      </c>
      <c r="AB593" s="506">
        <f>penilaian!AA588</f>
        <v>0</v>
      </c>
      <c r="AC593" s="506">
        <f>penilaian!AB588</f>
        <v>0</v>
      </c>
      <c r="AD593" s="506">
        <f>penilaian!AC588</f>
        <v>0</v>
      </c>
      <c r="AE593" s="506">
        <f>penilaian!AD588</f>
        <v>0</v>
      </c>
      <c r="AF593" s="506">
        <f>penilaian!AE588</f>
        <v>0</v>
      </c>
      <c r="AG593" s="506">
        <f>penilaian!AF588</f>
        <v>0</v>
      </c>
      <c r="AH593" s="506">
        <f>penilaian!AG588</f>
        <v>0</v>
      </c>
      <c r="AI593" s="517">
        <f>penilaian!AH588</f>
        <v>170000</v>
      </c>
      <c r="AJ593" s="520">
        <f>penilaian!AI588</f>
        <v>153850000</v>
      </c>
      <c r="AK593" s="517">
        <f>penilaian!AJ588</f>
        <v>210000</v>
      </c>
      <c r="AL593" s="517">
        <f>penilaian!AK588</f>
        <v>2100000</v>
      </c>
      <c r="AM593" s="517">
        <f>penilaian!AL588</f>
        <v>2100000</v>
      </c>
      <c r="AN593" s="520">
        <f>penilaian!AM588</f>
        <v>0</v>
      </c>
      <c r="AO593" s="520">
        <f>penilaian!AN588</f>
        <v>0</v>
      </c>
      <c r="AP593" s="517">
        <f>penilaian!AO588</f>
        <v>0</v>
      </c>
      <c r="AQ593" s="521">
        <f>penilaian!AP588</f>
        <v>155950000</v>
      </c>
      <c r="AR593" s="517">
        <f>penilaian!AQ588</f>
        <v>0</v>
      </c>
      <c r="AS593" s="517">
        <f>penilaian!AR588</f>
        <v>0</v>
      </c>
      <c r="AT593" s="517">
        <f>penilaian!AS588</f>
        <v>0</v>
      </c>
      <c r="AU593" s="517">
        <f>penilaian!AT588</f>
        <v>7692500</v>
      </c>
      <c r="AV593" s="517">
        <f>penilaian!AU588</f>
        <v>769250</v>
      </c>
      <c r="AW593" s="521">
        <f>penilaian!AV588</f>
        <v>8461750</v>
      </c>
      <c r="AX593" s="521">
        <f>penilaian!AW588</f>
        <v>164412000</v>
      </c>
    </row>
    <row r="594" spans="2:50" ht="15.75">
      <c r="B594" s="157">
        <f>penilaian!A589</f>
        <v>0</v>
      </c>
      <c r="C594" s="199" t="str">
        <f>penilaian!B589</f>
        <v>b.</v>
      </c>
      <c r="D594" s="494" t="str">
        <f>penilaian!C589</f>
        <v>Majalengka, 25-03-1940</v>
      </c>
      <c r="E594" s="172">
        <f>penilaian!D589</f>
        <v>0</v>
      </c>
      <c r="F594" s="171">
        <f>penilaian!E589</f>
        <v>0</v>
      </c>
      <c r="G594" s="203">
        <f>penilaian!F589</f>
        <v>0</v>
      </c>
      <c r="H594" s="172" t="str">
        <f>penilaian!G589</f>
        <v>b.</v>
      </c>
      <c r="I594" s="172" t="str">
        <f>penilaian!H589</f>
        <v>Babakan</v>
      </c>
      <c r="J594" s="203">
        <f>penilaian!I589</f>
        <v>0</v>
      </c>
      <c r="K594" s="198">
        <f>penilaian!J589</f>
        <v>0</v>
      </c>
      <c r="L594" s="204">
        <f>penilaian!K589</f>
        <v>0</v>
      </c>
      <c r="M594" s="172">
        <f>penilaian!L589</f>
        <v>0</v>
      </c>
      <c r="N594" s="198">
        <f>penilaian!M589</f>
        <v>0</v>
      </c>
      <c r="O594" s="172">
        <f>penilaian!N589</f>
        <v>0</v>
      </c>
      <c r="P594" s="172">
        <f>penilaian!O589</f>
        <v>0</v>
      </c>
      <c r="Q594" s="526">
        <f>penilaian!P589</f>
        <v>0</v>
      </c>
      <c r="R594" s="526">
        <f>penilaian!Q589</f>
        <v>0</v>
      </c>
      <c r="S594" s="506" t="str">
        <f>penilaian!R589</f>
        <v>b.</v>
      </c>
      <c r="T594" s="506" t="str">
        <f>penilaian!S589</f>
        <v>Musiman</v>
      </c>
      <c r="U594" s="506">
        <f>penilaian!T589</f>
        <v>1</v>
      </c>
      <c r="V594" s="507">
        <f>penilaian!U589</f>
        <v>1</v>
      </c>
      <c r="W594" s="527" t="str">
        <f>penilaian!V589</f>
        <v>Padi</v>
      </c>
      <c r="X594" s="527">
        <f>penilaian!W589</f>
        <v>0</v>
      </c>
      <c r="Y594" s="527">
        <f>penilaian!X589</f>
        <v>0</v>
      </c>
      <c r="Z594" s="527">
        <f>penilaian!Y589</f>
        <v>0</v>
      </c>
      <c r="AA594" s="506" t="str">
        <f>penilaian!Z589</f>
        <v>905m²</v>
      </c>
      <c r="AB594" s="506">
        <f>penilaian!AA589</f>
        <v>0</v>
      </c>
      <c r="AC594" s="506">
        <f>penilaian!AB589</f>
        <v>0</v>
      </c>
      <c r="AD594" s="506">
        <f>penilaian!AC589</f>
        <v>0</v>
      </c>
      <c r="AE594" s="506">
        <f>penilaian!AD589</f>
        <v>0</v>
      </c>
      <c r="AF594" s="506">
        <f>penilaian!AE589</f>
        <v>0</v>
      </c>
      <c r="AG594" s="506">
        <f>penilaian!AF589</f>
        <v>0</v>
      </c>
      <c r="AH594" s="506">
        <f>penilaian!AG589</f>
        <v>0</v>
      </c>
      <c r="AI594" s="517">
        <f>penilaian!AH589</f>
        <v>0</v>
      </c>
      <c r="AJ594" s="520">
        <f>penilaian!AI589</f>
        <v>0</v>
      </c>
      <c r="AK594" s="517">
        <f>penilaian!AJ589</f>
        <v>0</v>
      </c>
      <c r="AL594" s="517">
        <f>penilaian!AK589</f>
        <v>0</v>
      </c>
      <c r="AM594" s="517">
        <f>penilaian!AL589</f>
        <v>0</v>
      </c>
      <c r="AN594" s="520">
        <f>penilaian!AM589</f>
        <v>0</v>
      </c>
      <c r="AO594" s="520">
        <f>penilaian!AN589</f>
        <v>0</v>
      </c>
      <c r="AP594" s="517">
        <f>penilaian!AO589</f>
        <v>0</v>
      </c>
      <c r="AQ594" s="521">
        <f>penilaian!AP589</f>
        <v>0</v>
      </c>
      <c r="AR594" s="517">
        <f>penilaian!AQ589</f>
        <v>0</v>
      </c>
      <c r="AS594" s="517">
        <f>penilaian!AR589</f>
        <v>0</v>
      </c>
      <c r="AT594" s="517">
        <f>penilaian!AS589</f>
        <v>0</v>
      </c>
      <c r="AU594" s="517">
        <f>penilaian!AT589</f>
        <v>0</v>
      </c>
      <c r="AV594" s="517">
        <f>penilaian!AU589</f>
        <v>0</v>
      </c>
      <c r="AW594" s="521">
        <f>penilaian!AV589</f>
        <v>0</v>
      </c>
      <c r="AX594" s="521">
        <f>penilaian!AW589</f>
        <v>0</v>
      </c>
    </row>
    <row r="595" spans="2:50" ht="15.75">
      <c r="B595" s="157">
        <f>penilaian!A590</f>
        <v>0</v>
      </c>
      <c r="C595" s="172" t="str">
        <f>penilaian!B590</f>
        <v>c.</v>
      </c>
      <c r="D595" s="491" t="str">
        <f>penilaian!C590</f>
        <v>Buruh Tani / Perkebunan</v>
      </c>
      <c r="E595" s="172">
        <f>penilaian!D590</f>
        <v>0</v>
      </c>
      <c r="F595" s="171">
        <f>penilaian!E590</f>
        <v>0</v>
      </c>
      <c r="G595" s="203">
        <f>penilaian!F590</f>
        <v>0</v>
      </c>
      <c r="H595" s="172" t="str">
        <f>penilaian!G590</f>
        <v>c.</v>
      </c>
      <c r="I595" s="172" t="str">
        <f>penilaian!H590</f>
        <v>Kertajati</v>
      </c>
      <c r="J595" s="203">
        <f>penilaian!I590</f>
        <v>0</v>
      </c>
      <c r="K595" s="198">
        <f>penilaian!J590</f>
        <v>0</v>
      </c>
      <c r="L595" s="204">
        <f>penilaian!K590</f>
        <v>0</v>
      </c>
      <c r="M595" s="172">
        <f>penilaian!L590</f>
        <v>0</v>
      </c>
      <c r="N595" s="198">
        <f>penilaian!M590</f>
        <v>0</v>
      </c>
      <c r="O595" s="172">
        <f>penilaian!N590</f>
        <v>0</v>
      </c>
      <c r="P595" s="172">
        <f>penilaian!O590</f>
        <v>0</v>
      </c>
      <c r="Q595" s="526">
        <f>penilaian!P590</f>
        <v>0</v>
      </c>
      <c r="R595" s="526">
        <f>penilaian!Q590</f>
        <v>0</v>
      </c>
      <c r="S595" s="506">
        <f>penilaian!R590</f>
        <v>0</v>
      </c>
      <c r="T595" s="506">
        <f>penilaian!S590</f>
        <v>0</v>
      </c>
      <c r="U595" s="506">
        <f>penilaian!T590</f>
        <v>0</v>
      </c>
      <c r="V595" s="507">
        <f>penilaian!U590</f>
        <v>0</v>
      </c>
      <c r="W595" s="506">
        <f>penilaian!V590</f>
        <v>0</v>
      </c>
      <c r="X595" s="506">
        <f>penilaian!W590</f>
        <v>0</v>
      </c>
      <c r="Y595" s="506">
        <f>penilaian!X590</f>
        <v>0</v>
      </c>
      <c r="Z595" s="506">
        <f>penilaian!Y590</f>
        <v>0</v>
      </c>
      <c r="AA595" s="506">
        <f>penilaian!Z590</f>
        <v>0</v>
      </c>
      <c r="AB595" s="506">
        <f>penilaian!AA590</f>
        <v>0</v>
      </c>
      <c r="AC595" s="506">
        <f>penilaian!AB590</f>
        <v>0</v>
      </c>
      <c r="AD595" s="506">
        <f>penilaian!AC590</f>
        <v>0</v>
      </c>
      <c r="AE595" s="506">
        <f>penilaian!AD590</f>
        <v>0</v>
      </c>
      <c r="AF595" s="506">
        <f>penilaian!AE590</f>
        <v>0</v>
      </c>
      <c r="AG595" s="506">
        <f>penilaian!AF590</f>
        <v>0</v>
      </c>
      <c r="AH595" s="506">
        <f>penilaian!AG590</f>
        <v>0</v>
      </c>
      <c r="AI595" s="517">
        <f>penilaian!AH590</f>
        <v>0</v>
      </c>
      <c r="AJ595" s="520">
        <f>penilaian!AI590</f>
        <v>0</v>
      </c>
      <c r="AK595" s="517">
        <f>penilaian!AJ590</f>
        <v>0</v>
      </c>
      <c r="AL595" s="517">
        <f>penilaian!AK590</f>
        <v>0</v>
      </c>
      <c r="AM595" s="517">
        <f>penilaian!AL590</f>
        <v>0</v>
      </c>
      <c r="AN595" s="517">
        <f>penilaian!AM590</f>
        <v>0</v>
      </c>
      <c r="AO595" s="517">
        <f>penilaian!AN590</f>
        <v>0</v>
      </c>
      <c r="AP595" s="517">
        <f>penilaian!AO590</f>
        <v>0</v>
      </c>
      <c r="AQ595" s="521">
        <f>penilaian!AP590</f>
        <v>0</v>
      </c>
      <c r="AR595" s="517">
        <f>penilaian!AQ590</f>
        <v>0</v>
      </c>
      <c r="AS595" s="517">
        <f>penilaian!AR590</f>
        <v>0</v>
      </c>
      <c r="AT595" s="517">
        <f>penilaian!AS590</f>
        <v>0</v>
      </c>
      <c r="AU595" s="517">
        <f>penilaian!AT590</f>
        <v>0</v>
      </c>
      <c r="AV595" s="517">
        <f>penilaian!AU590</f>
        <v>0</v>
      </c>
      <c r="AW595" s="521">
        <f>penilaian!AV590</f>
        <v>0</v>
      </c>
      <c r="AX595" s="521">
        <f>penilaian!AW590</f>
        <v>0</v>
      </c>
    </row>
    <row r="596" spans="2:50" ht="47.25">
      <c r="B596" s="197">
        <f>penilaian!A591</f>
        <v>0</v>
      </c>
      <c r="C596" s="170" t="str">
        <f>penilaian!B591</f>
        <v>d.</v>
      </c>
      <c r="D596" s="491" t="str">
        <f>penilaian!C591</f>
        <v>Dusun Sukamelang RT. 17 RW. 5 Desa Babakan Kec. Kertajati Kab. Majalengka</v>
      </c>
      <c r="E596" s="172">
        <f>penilaian!D591</f>
        <v>0</v>
      </c>
      <c r="F596" s="194">
        <f>penilaian!E591</f>
        <v>0</v>
      </c>
      <c r="G596" s="203">
        <f>penilaian!F591</f>
        <v>0</v>
      </c>
      <c r="H596" s="170">
        <f>penilaian!G591</f>
        <v>0</v>
      </c>
      <c r="I596" s="171">
        <f>penilaian!H591</f>
        <v>0</v>
      </c>
      <c r="J596" s="203">
        <f>penilaian!I591</f>
        <v>0</v>
      </c>
      <c r="K596" s="198">
        <f>penilaian!J591</f>
        <v>0</v>
      </c>
      <c r="L596" s="204">
        <f>penilaian!K591</f>
        <v>0</v>
      </c>
      <c r="M596" s="172">
        <f>penilaian!L591</f>
        <v>0</v>
      </c>
      <c r="N596" s="198">
        <f>penilaian!M591</f>
        <v>0</v>
      </c>
      <c r="O596" s="61">
        <f>penilaian!N591</f>
        <v>0</v>
      </c>
      <c r="P596" s="183">
        <f>penilaian!O591</f>
        <v>0</v>
      </c>
      <c r="Q596" s="516">
        <f>penilaian!P591</f>
        <v>0</v>
      </c>
      <c r="R596" s="516">
        <f>penilaian!Q591</f>
        <v>0</v>
      </c>
      <c r="S596" s="506">
        <f>penilaian!R591</f>
        <v>0</v>
      </c>
      <c r="T596" s="506">
        <f>penilaian!S591</f>
        <v>0</v>
      </c>
      <c r="U596" s="505">
        <f>penilaian!T591</f>
        <v>0</v>
      </c>
      <c r="V596" s="503">
        <f>penilaian!U591</f>
        <v>0</v>
      </c>
      <c r="W596" s="505">
        <f>penilaian!V591</f>
        <v>0</v>
      </c>
      <c r="X596" s="505">
        <f>penilaian!W591</f>
        <v>0</v>
      </c>
      <c r="Y596" s="505">
        <f>penilaian!X591</f>
        <v>0</v>
      </c>
      <c r="Z596" s="505">
        <f>penilaian!Y591</f>
        <v>0</v>
      </c>
      <c r="AA596" s="505">
        <f>penilaian!Z591</f>
        <v>0</v>
      </c>
      <c r="AB596" s="505">
        <f>penilaian!AA591</f>
        <v>0</v>
      </c>
      <c r="AC596" s="519">
        <f>penilaian!AB591</f>
        <v>0</v>
      </c>
      <c r="AD596" s="505">
        <f>penilaian!AC591</f>
        <v>0</v>
      </c>
      <c r="AE596" s="505">
        <f>penilaian!AD591</f>
        <v>0</v>
      </c>
      <c r="AF596" s="505">
        <f>penilaian!AE591</f>
        <v>0</v>
      </c>
      <c r="AG596" s="519">
        <f>penilaian!AF591</f>
        <v>0</v>
      </c>
      <c r="AH596" s="519">
        <f>penilaian!AG591</f>
        <v>0</v>
      </c>
      <c r="AI596" s="517">
        <f>penilaian!AH591</f>
        <v>0</v>
      </c>
      <c r="AJ596" s="520">
        <f>penilaian!AI591</f>
        <v>0</v>
      </c>
      <c r="AK596" s="517">
        <f>penilaian!AJ591</f>
        <v>0</v>
      </c>
      <c r="AL596" s="517">
        <f>penilaian!AK591</f>
        <v>0</v>
      </c>
      <c r="AM596" s="517">
        <f>penilaian!AL591</f>
        <v>0</v>
      </c>
      <c r="AN596" s="517">
        <f>penilaian!AM591</f>
        <v>0</v>
      </c>
      <c r="AO596" s="517">
        <f>penilaian!AN591</f>
        <v>0</v>
      </c>
      <c r="AP596" s="517">
        <f>penilaian!AO591</f>
        <v>0</v>
      </c>
      <c r="AQ596" s="521">
        <f>penilaian!AP591</f>
        <v>0</v>
      </c>
      <c r="AR596" s="517">
        <f>penilaian!AQ591</f>
        <v>0</v>
      </c>
      <c r="AS596" s="522">
        <f>penilaian!AR591</f>
        <v>0</v>
      </c>
      <c r="AT596" s="523">
        <f>penilaian!AS591</f>
        <v>0</v>
      </c>
      <c r="AU596" s="522">
        <f>penilaian!AT591</f>
        <v>0</v>
      </c>
      <c r="AV596" s="523">
        <f>penilaian!AU591</f>
        <v>0</v>
      </c>
      <c r="AW596" s="521">
        <f>penilaian!AV591</f>
        <v>0</v>
      </c>
      <c r="AX596" s="521">
        <f>penilaian!AW591</f>
        <v>0</v>
      </c>
    </row>
    <row r="597" spans="2:50" ht="15.75">
      <c r="B597" s="157">
        <f>penilaian!A592</f>
        <v>0</v>
      </c>
      <c r="C597" s="172" t="str">
        <f>penilaian!B592</f>
        <v>e.</v>
      </c>
      <c r="D597" s="491" t="str">
        <f>penilaian!C592</f>
        <v>3210142503400001</v>
      </c>
      <c r="E597" s="172">
        <f>penilaian!D592</f>
        <v>0</v>
      </c>
      <c r="F597" s="194">
        <f>penilaian!E592</f>
        <v>0</v>
      </c>
      <c r="G597" s="203">
        <f>penilaian!F592</f>
        <v>0</v>
      </c>
      <c r="H597" s="172">
        <f>penilaian!G592</f>
        <v>0</v>
      </c>
      <c r="I597" s="172">
        <f>penilaian!H592</f>
        <v>0</v>
      </c>
      <c r="J597" s="203">
        <f>penilaian!I592</f>
        <v>0</v>
      </c>
      <c r="K597" s="198">
        <f>penilaian!J592</f>
        <v>0</v>
      </c>
      <c r="L597" s="204">
        <f>penilaian!K592</f>
        <v>0</v>
      </c>
      <c r="M597" s="172">
        <f>penilaian!L592</f>
        <v>0</v>
      </c>
      <c r="N597" s="198">
        <f>penilaian!M592</f>
        <v>0</v>
      </c>
      <c r="O597" s="61">
        <f>penilaian!N592</f>
        <v>0</v>
      </c>
      <c r="P597" s="183">
        <f>penilaian!O592</f>
        <v>0</v>
      </c>
      <c r="Q597" s="516">
        <f>penilaian!P592</f>
        <v>0</v>
      </c>
      <c r="R597" s="516">
        <f>penilaian!Q592</f>
        <v>0</v>
      </c>
      <c r="S597" s="506">
        <f>penilaian!R592</f>
        <v>0</v>
      </c>
      <c r="T597" s="506">
        <f>penilaian!S592</f>
        <v>0</v>
      </c>
      <c r="U597" s="505">
        <f>penilaian!T592</f>
        <v>0</v>
      </c>
      <c r="V597" s="503">
        <f>penilaian!U592</f>
        <v>0</v>
      </c>
      <c r="W597" s="505">
        <f>penilaian!V592</f>
        <v>0</v>
      </c>
      <c r="X597" s="505">
        <f>penilaian!W592</f>
        <v>0</v>
      </c>
      <c r="Y597" s="505">
        <f>penilaian!X592</f>
        <v>0</v>
      </c>
      <c r="Z597" s="505">
        <f>penilaian!Y592</f>
        <v>0</v>
      </c>
      <c r="AA597" s="505">
        <f>penilaian!Z592</f>
        <v>0</v>
      </c>
      <c r="AB597" s="505">
        <f>penilaian!AA592</f>
        <v>0</v>
      </c>
      <c r="AC597" s="519">
        <f>penilaian!AB592</f>
        <v>0</v>
      </c>
      <c r="AD597" s="505">
        <f>penilaian!AC592</f>
        <v>0</v>
      </c>
      <c r="AE597" s="505">
        <f>penilaian!AD592</f>
        <v>0</v>
      </c>
      <c r="AF597" s="505">
        <f>penilaian!AE592</f>
        <v>0</v>
      </c>
      <c r="AG597" s="519">
        <f>penilaian!AF592</f>
        <v>0</v>
      </c>
      <c r="AH597" s="519">
        <f>penilaian!AG592</f>
        <v>0</v>
      </c>
      <c r="AI597" s="517">
        <f>penilaian!AH592</f>
        <v>0</v>
      </c>
      <c r="AJ597" s="520">
        <f>penilaian!AI592</f>
        <v>0</v>
      </c>
      <c r="AK597" s="517">
        <f>penilaian!AJ592</f>
        <v>0</v>
      </c>
      <c r="AL597" s="517">
        <f>penilaian!AK592</f>
        <v>0</v>
      </c>
      <c r="AM597" s="517">
        <f>penilaian!AL592</f>
        <v>0</v>
      </c>
      <c r="AN597" s="517">
        <f>penilaian!AM592</f>
        <v>0</v>
      </c>
      <c r="AO597" s="517">
        <f>penilaian!AN592</f>
        <v>0</v>
      </c>
      <c r="AP597" s="517">
        <f>penilaian!AO592</f>
        <v>0</v>
      </c>
      <c r="AQ597" s="521">
        <f>penilaian!AP592</f>
        <v>0</v>
      </c>
      <c r="AR597" s="517">
        <f>penilaian!AQ592</f>
        <v>0</v>
      </c>
      <c r="AS597" s="517">
        <f>penilaian!AR592</f>
        <v>0</v>
      </c>
      <c r="AT597" s="517">
        <f>penilaian!AS592</f>
        <v>0</v>
      </c>
      <c r="AU597" s="517">
        <f>penilaian!AT592</f>
        <v>0</v>
      </c>
      <c r="AV597" s="517">
        <f>penilaian!AU592</f>
        <v>0</v>
      </c>
      <c r="AW597" s="521">
        <f>penilaian!AV592</f>
        <v>0</v>
      </c>
      <c r="AX597" s="521">
        <f>penilaian!AW592</f>
        <v>0</v>
      </c>
    </row>
    <row r="598" spans="2:50" ht="78.75">
      <c r="B598" s="157">
        <f>penilaian!A593</f>
        <v>50</v>
      </c>
      <c r="C598" s="172" t="str">
        <f>penilaian!B593</f>
        <v>a.</v>
      </c>
      <c r="D598" s="491" t="str">
        <f>penilaian!C593</f>
        <v>RENTI</v>
      </c>
      <c r="E598" s="172">
        <f>penilaian!D593</f>
        <v>0</v>
      </c>
      <c r="F598" s="194">
        <f>penilaian!E593</f>
        <v>0</v>
      </c>
      <c r="G598" s="203" t="str">
        <f>penilaian!F593</f>
        <v>00050</v>
      </c>
      <c r="H598" s="172" t="str">
        <f>penilaian!G593</f>
        <v>a.</v>
      </c>
      <c r="I598" s="172" t="str">
        <f>penilaian!H593</f>
        <v>Blok Tinggar</v>
      </c>
      <c r="J598" s="203">
        <f>penilaian!I593</f>
        <v>1138</v>
      </c>
      <c r="K598" s="198" t="str">
        <f>penilaian!J593</f>
        <v>TMA</v>
      </c>
      <c r="L598" s="204" t="str">
        <f>penilaian!K593</f>
        <v>Akta Jual Beli No. 129/2015 tanggal 05-02-2015 a.n RENTI, SPPT No. 32,12,140,006,044-0027,0 a.n RENTI</v>
      </c>
      <c r="M598" s="172" t="str">
        <f>penilaian!L593</f>
        <v>-</v>
      </c>
      <c r="N598" s="198" t="str">
        <f>penilaian!M593</f>
        <v>-</v>
      </c>
      <c r="O598" s="61" t="str">
        <f>penilaian!N593</f>
        <v>a.</v>
      </c>
      <c r="P598" s="183" t="str">
        <f>penilaian!O593</f>
        <v>Los Genteng</v>
      </c>
      <c r="Q598" s="516">
        <f>penilaian!P593</f>
        <v>0</v>
      </c>
      <c r="R598" s="516">
        <f>penilaian!Q593</f>
        <v>5.29</v>
      </c>
      <c r="S598" s="506" t="str">
        <f>penilaian!R593</f>
        <v>a.</v>
      </c>
      <c r="T598" s="506" t="str">
        <f>penilaian!S593</f>
        <v>Tahunan</v>
      </c>
      <c r="U598" s="505">
        <f>penilaian!T593</f>
        <v>0</v>
      </c>
      <c r="V598" s="503">
        <f>penilaian!U593</f>
        <v>0</v>
      </c>
      <c r="W598" s="505">
        <f>penilaian!V593</f>
        <v>0</v>
      </c>
      <c r="X598" s="527">
        <f>penilaian!W593</f>
        <v>0</v>
      </c>
      <c r="Y598" s="527">
        <f>penilaian!X593</f>
        <v>0</v>
      </c>
      <c r="Z598" s="505">
        <f>penilaian!Y593</f>
        <v>0</v>
      </c>
      <c r="AA598" s="505">
        <f>penilaian!Z593</f>
        <v>0</v>
      </c>
      <c r="AB598" s="505">
        <f>penilaian!AA593</f>
        <v>0</v>
      </c>
      <c r="AC598" s="519">
        <f>penilaian!AB593</f>
        <v>0</v>
      </c>
      <c r="AD598" s="505">
        <f>penilaian!AC593</f>
        <v>0</v>
      </c>
      <c r="AE598" s="505">
        <f>penilaian!AD593</f>
        <v>0</v>
      </c>
      <c r="AF598" s="505">
        <f>penilaian!AE593</f>
        <v>0</v>
      </c>
      <c r="AG598" s="519">
        <f>penilaian!AF593</f>
        <v>0</v>
      </c>
      <c r="AH598" s="519">
        <f>penilaian!AG593</f>
        <v>0</v>
      </c>
      <c r="AI598" s="517">
        <f>penilaian!AH593</f>
        <v>170000</v>
      </c>
      <c r="AJ598" s="520">
        <f>penilaian!AI593</f>
        <v>193460000</v>
      </c>
      <c r="AK598" s="517">
        <f>penilaian!AJ593</f>
        <v>210000</v>
      </c>
      <c r="AL598" s="517">
        <f>penilaian!AK593</f>
        <v>555450</v>
      </c>
      <c r="AM598" s="517">
        <f>penilaian!AL593</f>
        <v>555450</v>
      </c>
      <c r="AN598" s="520">
        <f>penilaian!AM593</f>
        <v>0</v>
      </c>
      <c r="AO598" s="520">
        <f>penilaian!AN593</f>
        <v>0</v>
      </c>
      <c r="AP598" s="517">
        <f>penilaian!AO593</f>
        <v>1365600</v>
      </c>
      <c r="AQ598" s="521">
        <f>penilaian!AP593</f>
        <v>195381050</v>
      </c>
      <c r="AR598" s="517">
        <f>penilaian!AQ593</f>
        <v>0</v>
      </c>
      <c r="AS598" s="517">
        <f>penilaian!AR593</f>
        <v>0</v>
      </c>
      <c r="AT598" s="517">
        <f>penilaian!AS593</f>
        <v>0</v>
      </c>
      <c r="AU598" s="517">
        <f>penilaian!AT593</f>
        <v>9673000</v>
      </c>
      <c r="AV598" s="517">
        <f>penilaian!AU593</f>
        <v>967300</v>
      </c>
      <c r="AW598" s="521">
        <f>penilaian!AV593</f>
        <v>10640300</v>
      </c>
      <c r="AX598" s="521">
        <f>penilaian!AW593</f>
        <v>206021000</v>
      </c>
    </row>
    <row r="599" spans="2:50" ht="15.75">
      <c r="B599" s="157">
        <f>penilaian!A594</f>
        <v>0</v>
      </c>
      <c r="C599" s="172" t="str">
        <f>penilaian!B594</f>
        <v>b.</v>
      </c>
      <c r="D599" s="491" t="str">
        <f>penilaian!C594</f>
        <v>Majalengka, 21-06-1932</v>
      </c>
      <c r="E599" s="172">
        <f>penilaian!D594</f>
        <v>0</v>
      </c>
      <c r="F599" s="194">
        <f>penilaian!E594</f>
        <v>0</v>
      </c>
      <c r="G599" s="203">
        <f>penilaian!F594</f>
        <v>0</v>
      </c>
      <c r="H599" s="172" t="str">
        <f>penilaian!G594</f>
        <v>b.</v>
      </c>
      <c r="I599" s="172" t="str">
        <f>penilaian!H594</f>
        <v>Babakan</v>
      </c>
      <c r="J599" s="203">
        <f>penilaian!I594</f>
        <v>0</v>
      </c>
      <c r="K599" s="198">
        <f>penilaian!J594</f>
        <v>0</v>
      </c>
      <c r="L599" s="204">
        <f>penilaian!K594</f>
        <v>0</v>
      </c>
      <c r="M599" s="172">
        <f>penilaian!L594</f>
        <v>0</v>
      </c>
      <c r="N599" s="198">
        <f>penilaian!M594</f>
        <v>0</v>
      </c>
      <c r="O599" s="61">
        <f>penilaian!N594</f>
        <v>0</v>
      </c>
      <c r="P599" s="183">
        <f>penilaian!O594</f>
        <v>0</v>
      </c>
      <c r="Q599" s="516">
        <f>penilaian!P594</f>
        <v>0</v>
      </c>
      <c r="R599" s="516">
        <f>penilaian!Q594</f>
        <v>0</v>
      </c>
      <c r="S599" s="505" t="str">
        <f>penilaian!R594</f>
        <v>b.</v>
      </c>
      <c r="T599" s="505" t="str">
        <f>penilaian!S594</f>
        <v>Musiman</v>
      </c>
      <c r="U599" s="505">
        <f>penilaian!T594</f>
        <v>4</v>
      </c>
      <c r="V599" s="503">
        <f>penilaian!U594</f>
        <v>1</v>
      </c>
      <c r="W599" s="505" t="str">
        <f>penilaian!V594</f>
        <v>Padi</v>
      </c>
      <c r="X599" s="505">
        <f>penilaian!W594</f>
        <v>0</v>
      </c>
      <c r="Y599" s="527">
        <f>penilaian!X594</f>
        <v>1138</v>
      </c>
      <c r="Z599" s="527">
        <f>penilaian!Y594</f>
        <v>0</v>
      </c>
      <c r="AA599" s="505" t="str">
        <f>penilaian!Z594</f>
        <v>1138 m2</v>
      </c>
      <c r="AB599" s="505">
        <f>penilaian!AA594</f>
        <v>0</v>
      </c>
      <c r="AC599" s="519">
        <f>penilaian!AB594</f>
        <v>0</v>
      </c>
      <c r="AD599" s="505">
        <f>penilaian!AC594</f>
        <v>0</v>
      </c>
      <c r="AE599" s="505">
        <f>penilaian!AD594</f>
        <v>0</v>
      </c>
      <c r="AF599" s="505">
        <f>penilaian!AE594</f>
        <v>0</v>
      </c>
      <c r="AG599" s="519">
        <f>penilaian!AF594</f>
        <v>0</v>
      </c>
      <c r="AH599" s="519">
        <f>penilaian!AG594</f>
        <v>0</v>
      </c>
      <c r="AI599" s="517">
        <f>penilaian!AH594</f>
        <v>0</v>
      </c>
      <c r="AJ599" s="520">
        <f>penilaian!AI594</f>
        <v>0</v>
      </c>
      <c r="AK599" s="517">
        <f>penilaian!AJ594</f>
        <v>0</v>
      </c>
      <c r="AL599" s="517">
        <f>penilaian!AK594</f>
        <v>0</v>
      </c>
      <c r="AM599" s="517">
        <f>penilaian!AL594</f>
        <v>0</v>
      </c>
      <c r="AN599" s="520">
        <f>penilaian!AM594</f>
        <v>1200</v>
      </c>
      <c r="AO599" s="520">
        <f>penilaian!AN594</f>
        <v>1365600</v>
      </c>
      <c r="AP599" s="517">
        <f>penilaian!AO594</f>
        <v>0</v>
      </c>
      <c r="AQ599" s="521">
        <f>penilaian!AP594</f>
        <v>0</v>
      </c>
      <c r="AR599" s="517">
        <f>penilaian!AQ594</f>
        <v>0</v>
      </c>
      <c r="AS599" s="517">
        <f>penilaian!AR594</f>
        <v>0</v>
      </c>
      <c r="AT599" s="517">
        <f>penilaian!AS594</f>
        <v>0</v>
      </c>
      <c r="AU599" s="517">
        <f>penilaian!AT594</f>
        <v>0</v>
      </c>
      <c r="AV599" s="517">
        <f>penilaian!AU594</f>
        <v>0</v>
      </c>
      <c r="AW599" s="521">
        <f>penilaian!AV594</f>
        <v>0</v>
      </c>
      <c r="AX599" s="521">
        <f>penilaian!AW594</f>
        <v>0</v>
      </c>
    </row>
    <row r="600" spans="2:50" ht="15.75">
      <c r="B600" s="157">
        <f>penilaian!A595</f>
        <v>0</v>
      </c>
      <c r="C600" s="172" t="str">
        <f>penilaian!B595</f>
        <v>c.</v>
      </c>
      <c r="D600" s="492" t="str">
        <f>penilaian!C595</f>
        <v>Buruh Tani / Perkebunan</v>
      </c>
      <c r="E600" s="172">
        <f>penilaian!D595</f>
        <v>0</v>
      </c>
      <c r="F600" s="194">
        <f>penilaian!E595</f>
        <v>0</v>
      </c>
      <c r="G600" s="203">
        <f>penilaian!F595</f>
        <v>0</v>
      </c>
      <c r="H600" s="172" t="str">
        <f>penilaian!G595</f>
        <v>c.</v>
      </c>
      <c r="I600" s="172" t="str">
        <f>penilaian!H595</f>
        <v>Kertajati</v>
      </c>
      <c r="J600" s="203">
        <f>penilaian!I595</f>
        <v>0</v>
      </c>
      <c r="K600" s="198">
        <f>penilaian!J595</f>
        <v>0</v>
      </c>
      <c r="L600" s="204">
        <f>penilaian!K595</f>
        <v>0</v>
      </c>
      <c r="M600" s="172">
        <f>penilaian!L595</f>
        <v>0</v>
      </c>
      <c r="N600" s="198">
        <f>penilaian!M595</f>
        <v>0</v>
      </c>
      <c r="O600" s="61">
        <f>penilaian!N595</f>
        <v>0</v>
      </c>
      <c r="P600" s="183">
        <f>penilaian!O595</f>
        <v>0</v>
      </c>
      <c r="Q600" s="516">
        <f>penilaian!P595</f>
        <v>0</v>
      </c>
      <c r="R600" s="516">
        <f>penilaian!Q595</f>
        <v>0</v>
      </c>
      <c r="S600" s="505">
        <f>penilaian!R595</f>
        <v>0</v>
      </c>
      <c r="T600" s="505">
        <f>penilaian!S595</f>
        <v>0</v>
      </c>
      <c r="U600" s="505">
        <f>penilaian!T595</f>
        <v>0</v>
      </c>
      <c r="V600" s="503">
        <f>penilaian!U595</f>
        <v>0</v>
      </c>
      <c r="W600" s="505">
        <f>penilaian!V595</f>
        <v>0</v>
      </c>
      <c r="X600" s="527">
        <f>penilaian!W595</f>
        <v>0</v>
      </c>
      <c r="Y600" s="527">
        <f>penilaian!X595</f>
        <v>0</v>
      </c>
      <c r="Z600" s="527">
        <f>penilaian!Y595</f>
        <v>0</v>
      </c>
      <c r="AA600" s="505">
        <f>penilaian!Z595</f>
        <v>0</v>
      </c>
      <c r="AB600" s="505">
        <f>penilaian!AA595</f>
        <v>0</v>
      </c>
      <c r="AC600" s="519">
        <f>penilaian!AB595</f>
        <v>0</v>
      </c>
      <c r="AD600" s="505">
        <f>penilaian!AC595</f>
        <v>0</v>
      </c>
      <c r="AE600" s="505">
        <f>penilaian!AD595</f>
        <v>0</v>
      </c>
      <c r="AF600" s="505">
        <f>penilaian!AE595</f>
        <v>0</v>
      </c>
      <c r="AG600" s="519">
        <f>penilaian!AF595</f>
        <v>0</v>
      </c>
      <c r="AH600" s="519">
        <f>penilaian!AG595</f>
        <v>0</v>
      </c>
      <c r="AI600" s="517">
        <f>penilaian!AH595</f>
        <v>0</v>
      </c>
      <c r="AJ600" s="520">
        <f>penilaian!AI595</f>
        <v>0</v>
      </c>
      <c r="AK600" s="517">
        <f>penilaian!AJ595</f>
        <v>0</v>
      </c>
      <c r="AL600" s="517">
        <f>penilaian!AK595</f>
        <v>0</v>
      </c>
      <c r="AM600" s="517">
        <f>penilaian!AL595</f>
        <v>0</v>
      </c>
      <c r="AN600" s="520">
        <f>penilaian!AM595</f>
        <v>0</v>
      </c>
      <c r="AO600" s="520">
        <f>penilaian!AN595</f>
        <v>0</v>
      </c>
      <c r="AP600" s="517">
        <f>penilaian!AO595</f>
        <v>0</v>
      </c>
      <c r="AQ600" s="521">
        <f>penilaian!AP595</f>
        <v>0</v>
      </c>
      <c r="AR600" s="517">
        <f>penilaian!AQ595</f>
        <v>0</v>
      </c>
      <c r="AS600" s="517">
        <f>penilaian!AR595</f>
        <v>0</v>
      </c>
      <c r="AT600" s="517">
        <f>penilaian!AS595</f>
        <v>0</v>
      </c>
      <c r="AU600" s="517">
        <f>penilaian!AT595</f>
        <v>0</v>
      </c>
      <c r="AV600" s="517">
        <f>penilaian!AU595</f>
        <v>0</v>
      </c>
      <c r="AW600" s="521">
        <f>penilaian!AV595</f>
        <v>0</v>
      </c>
      <c r="AX600" s="521">
        <f>penilaian!AW595</f>
        <v>0</v>
      </c>
    </row>
    <row r="601" spans="2:50" ht="47.25">
      <c r="B601" s="157">
        <f>penilaian!A596</f>
        <v>0</v>
      </c>
      <c r="C601" s="172" t="str">
        <f>penilaian!B596</f>
        <v>d.</v>
      </c>
      <c r="D601" s="492" t="str">
        <f>penilaian!C596</f>
        <v>Dusun Sukamelang RT. 17 RW. 6 Desa Babakan Kec. Kertajati Kab. Majalengka</v>
      </c>
      <c r="E601" s="172">
        <f>penilaian!D596</f>
        <v>0</v>
      </c>
      <c r="F601" s="194">
        <f>penilaian!E596</f>
        <v>0</v>
      </c>
      <c r="G601" s="203">
        <f>penilaian!F596</f>
        <v>0</v>
      </c>
      <c r="H601" s="172">
        <f>penilaian!G596</f>
        <v>0</v>
      </c>
      <c r="I601" s="172">
        <f>penilaian!H596</f>
        <v>0</v>
      </c>
      <c r="J601" s="203">
        <f>penilaian!I596</f>
        <v>0</v>
      </c>
      <c r="K601" s="198">
        <f>penilaian!J596</f>
        <v>0</v>
      </c>
      <c r="L601" s="204">
        <f>penilaian!K596</f>
        <v>0</v>
      </c>
      <c r="M601" s="172">
        <f>penilaian!L596</f>
        <v>0</v>
      </c>
      <c r="N601" s="198">
        <f>penilaian!M596</f>
        <v>0</v>
      </c>
      <c r="O601" s="61">
        <f>penilaian!N596</f>
        <v>0</v>
      </c>
      <c r="P601" s="183">
        <f>penilaian!O596</f>
        <v>0</v>
      </c>
      <c r="Q601" s="516">
        <f>penilaian!P596</f>
        <v>0</v>
      </c>
      <c r="R601" s="516">
        <f>penilaian!Q596</f>
        <v>0</v>
      </c>
      <c r="S601" s="505">
        <f>penilaian!R596</f>
        <v>0</v>
      </c>
      <c r="T601" s="505">
        <f>penilaian!S596</f>
        <v>0</v>
      </c>
      <c r="U601" s="505">
        <f>penilaian!T596</f>
        <v>0</v>
      </c>
      <c r="V601" s="503">
        <f>penilaian!U596</f>
        <v>0</v>
      </c>
      <c r="W601" s="505">
        <f>penilaian!V596</f>
        <v>0</v>
      </c>
      <c r="X601" s="527">
        <f>penilaian!W596</f>
        <v>0</v>
      </c>
      <c r="Y601" s="527">
        <f>penilaian!X596</f>
        <v>0</v>
      </c>
      <c r="Z601" s="505">
        <f>penilaian!Y596</f>
        <v>0</v>
      </c>
      <c r="AA601" s="505">
        <f>penilaian!Z596</f>
        <v>0</v>
      </c>
      <c r="AB601" s="505">
        <f>penilaian!AA596</f>
        <v>0</v>
      </c>
      <c r="AC601" s="519">
        <f>penilaian!AB596</f>
        <v>0</v>
      </c>
      <c r="AD601" s="505">
        <f>penilaian!AC596</f>
        <v>0</v>
      </c>
      <c r="AE601" s="505">
        <f>penilaian!AD596</f>
        <v>0</v>
      </c>
      <c r="AF601" s="505">
        <f>penilaian!AE596</f>
        <v>0</v>
      </c>
      <c r="AG601" s="519">
        <f>penilaian!AF596</f>
        <v>0</v>
      </c>
      <c r="AH601" s="519">
        <f>penilaian!AG596</f>
        <v>0</v>
      </c>
      <c r="AI601" s="517">
        <f>penilaian!AH596</f>
        <v>0</v>
      </c>
      <c r="AJ601" s="520">
        <f>penilaian!AI596</f>
        <v>0</v>
      </c>
      <c r="AK601" s="517">
        <f>penilaian!AJ596</f>
        <v>0</v>
      </c>
      <c r="AL601" s="517">
        <f>penilaian!AK596</f>
        <v>0</v>
      </c>
      <c r="AM601" s="517">
        <f>penilaian!AL596</f>
        <v>0</v>
      </c>
      <c r="AN601" s="520">
        <f>penilaian!AM596</f>
        <v>0</v>
      </c>
      <c r="AO601" s="520">
        <f>penilaian!AN596</f>
        <v>0</v>
      </c>
      <c r="AP601" s="517">
        <f>penilaian!AO596</f>
        <v>0</v>
      </c>
      <c r="AQ601" s="521">
        <f>penilaian!AP596</f>
        <v>0</v>
      </c>
      <c r="AR601" s="517">
        <f>penilaian!AQ596</f>
        <v>0</v>
      </c>
      <c r="AS601" s="517">
        <f>penilaian!AR596</f>
        <v>0</v>
      </c>
      <c r="AT601" s="517">
        <f>penilaian!AS596</f>
        <v>0</v>
      </c>
      <c r="AU601" s="517">
        <f>penilaian!AT596</f>
        <v>0</v>
      </c>
      <c r="AV601" s="517">
        <f>penilaian!AU596</f>
        <v>0</v>
      </c>
      <c r="AW601" s="521">
        <f>penilaian!AV596</f>
        <v>0</v>
      </c>
      <c r="AX601" s="521">
        <f>penilaian!AW596</f>
        <v>0</v>
      </c>
    </row>
    <row r="602" spans="2:50" ht="15.75">
      <c r="B602" s="157">
        <f>penilaian!A597</f>
        <v>0</v>
      </c>
      <c r="C602" s="172" t="str">
        <f>penilaian!B597</f>
        <v>e.</v>
      </c>
      <c r="D602" s="492" t="str">
        <f>penilaian!C597</f>
        <v>3210146106320001</v>
      </c>
      <c r="E602" s="172">
        <f>penilaian!D597</f>
        <v>0</v>
      </c>
      <c r="F602" s="194">
        <f>penilaian!E597</f>
        <v>0</v>
      </c>
      <c r="G602" s="203">
        <f>penilaian!F597</f>
        <v>0</v>
      </c>
      <c r="H602" s="172">
        <f>penilaian!G597</f>
        <v>0</v>
      </c>
      <c r="I602" s="172">
        <f>penilaian!H597</f>
        <v>0</v>
      </c>
      <c r="J602" s="203">
        <f>penilaian!I597</f>
        <v>0</v>
      </c>
      <c r="K602" s="198">
        <f>penilaian!J597</f>
        <v>0</v>
      </c>
      <c r="L602" s="204">
        <f>penilaian!K597</f>
        <v>0</v>
      </c>
      <c r="M602" s="172">
        <f>penilaian!L597</f>
        <v>0</v>
      </c>
      <c r="N602" s="198">
        <f>penilaian!M597</f>
        <v>0</v>
      </c>
      <c r="O602" s="61">
        <f>penilaian!N597</f>
        <v>0</v>
      </c>
      <c r="P602" s="183">
        <f>penilaian!O597</f>
        <v>0</v>
      </c>
      <c r="Q602" s="516">
        <f>penilaian!P597</f>
        <v>0</v>
      </c>
      <c r="R602" s="516">
        <f>penilaian!Q597</f>
        <v>0</v>
      </c>
      <c r="S602" s="505">
        <f>penilaian!R597</f>
        <v>0</v>
      </c>
      <c r="T602" s="505">
        <f>penilaian!S597</f>
        <v>0</v>
      </c>
      <c r="U602" s="505">
        <f>penilaian!T597</f>
        <v>0</v>
      </c>
      <c r="V602" s="503">
        <f>penilaian!U597</f>
        <v>0</v>
      </c>
      <c r="W602" s="505">
        <f>penilaian!V597</f>
        <v>0</v>
      </c>
      <c r="X602" s="527">
        <f>penilaian!W597</f>
        <v>0</v>
      </c>
      <c r="Y602" s="505">
        <f>penilaian!X597</f>
        <v>0</v>
      </c>
      <c r="Z602" s="527">
        <f>penilaian!Y597</f>
        <v>0</v>
      </c>
      <c r="AA602" s="505">
        <f>penilaian!Z597</f>
        <v>0</v>
      </c>
      <c r="AB602" s="505">
        <f>penilaian!AA597</f>
        <v>0</v>
      </c>
      <c r="AC602" s="519">
        <f>penilaian!AB597</f>
        <v>0</v>
      </c>
      <c r="AD602" s="505">
        <f>penilaian!AC597</f>
        <v>0</v>
      </c>
      <c r="AE602" s="505">
        <f>penilaian!AD597</f>
        <v>0</v>
      </c>
      <c r="AF602" s="505">
        <f>penilaian!AE597</f>
        <v>0</v>
      </c>
      <c r="AG602" s="519">
        <f>penilaian!AF597</f>
        <v>0</v>
      </c>
      <c r="AH602" s="519">
        <f>penilaian!AG597</f>
        <v>0</v>
      </c>
      <c r="AI602" s="517">
        <f>penilaian!AH597</f>
        <v>0</v>
      </c>
      <c r="AJ602" s="520">
        <f>penilaian!AI597</f>
        <v>0</v>
      </c>
      <c r="AK602" s="517">
        <f>penilaian!AJ597</f>
        <v>0</v>
      </c>
      <c r="AL602" s="517">
        <f>penilaian!AK597</f>
        <v>0</v>
      </c>
      <c r="AM602" s="517">
        <f>penilaian!AL597</f>
        <v>0</v>
      </c>
      <c r="AN602" s="520">
        <f>penilaian!AM597</f>
        <v>0</v>
      </c>
      <c r="AO602" s="520">
        <f>penilaian!AN597</f>
        <v>0</v>
      </c>
      <c r="AP602" s="517">
        <f>penilaian!AO597</f>
        <v>0</v>
      </c>
      <c r="AQ602" s="521">
        <f>penilaian!AP597</f>
        <v>0</v>
      </c>
      <c r="AR602" s="517">
        <f>penilaian!AQ597</f>
        <v>0</v>
      </c>
      <c r="AS602" s="517">
        <f>penilaian!AR597</f>
        <v>0</v>
      </c>
      <c r="AT602" s="517">
        <f>penilaian!AS597</f>
        <v>0</v>
      </c>
      <c r="AU602" s="517">
        <f>penilaian!AT597</f>
        <v>0</v>
      </c>
      <c r="AV602" s="517">
        <f>penilaian!AU597</f>
        <v>0</v>
      </c>
      <c r="AW602" s="521">
        <f>penilaian!AV597</f>
        <v>0</v>
      </c>
      <c r="AX602" s="521">
        <f>penilaian!AW597</f>
        <v>0</v>
      </c>
    </row>
    <row r="603" spans="2:50" ht="47.25">
      <c r="B603" s="157">
        <f>penilaian!A598</f>
        <v>51</v>
      </c>
      <c r="C603" s="63" t="str">
        <f>penilaian!B598</f>
        <v>a.</v>
      </c>
      <c r="D603" s="196" t="str">
        <f>penilaian!C598</f>
        <v>ICIH</v>
      </c>
      <c r="E603" s="172">
        <f>penilaian!D598</f>
        <v>0</v>
      </c>
      <c r="F603" s="194">
        <f>penilaian!E598</f>
        <v>0</v>
      </c>
      <c r="G603" s="203" t="str">
        <f>penilaian!F598</f>
        <v>00051</v>
      </c>
      <c r="H603" s="172" t="str">
        <f>penilaian!G598</f>
        <v>a.</v>
      </c>
      <c r="I603" s="172" t="str">
        <f>penilaian!H598</f>
        <v>Blok Tinggar</v>
      </c>
      <c r="J603" s="203">
        <f>penilaian!I598</f>
        <v>21</v>
      </c>
      <c r="K603" s="198" t="str">
        <f>penilaian!J598</f>
        <v>TMA</v>
      </c>
      <c r="L603" s="204" t="str">
        <f>penilaian!K598</f>
        <v>SPPT No. 32,12,140,006,004-0025,0 a.n ICIH YAYAH</v>
      </c>
      <c r="M603" s="172" t="str">
        <f>penilaian!L598</f>
        <v>-</v>
      </c>
      <c r="N603" s="198" t="str">
        <f>penilaian!M598</f>
        <v>-</v>
      </c>
      <c r="O603" s="61" t="str">
        <f>penilaian!N598</f>
        <v>a.</v>
      </c>
      <c r="P603" s="183" t="str">
        <f>penilaian!O598</f>
        <v>Los Genteng</v>
      </c>
      <c r="Q603" s="516">
        <f>penilaian!P598</f>
        <v>0</v>
      </c>
      <c r="R603" s="516">
        <f>penilaian!Q598</f>
        <v>19</v>
      </c>
      <c r="S603" s="505" t="str">
        <f>penilaian!R598</f>
        <v>a.</v>
      </c>
      <c r="T603" s="505" t="str">
        <f>penilaian!S598</f>
        <v>Tahunan</v>
      </c>
      <c r="U603" s="505">
        <f>penilaian!T598</f>
        <v>0</v>
      </c>
      <c r="V603" s="503">
        <f>penilaian!U598</f>
        <v>0</v>
      </c>
      <c r="W603" s="505">
        <f>penilaian!V598</f>
        <v>0</v>
      </c>
      <c r="X603" s="505">
        <f>penilaian!W598</f>
        <v>0</v>
      </c>
      <c r="Y603" s="505">
        <f>penilaian!X598</f>
        <v>0</v>
      </c>
      <c r="Z603" s="505">
        <f>penilaian!Y598</f>
        <v>0</v>
      </c>
      <c r="AA603" s="505">
        <f>penilaian!Z598</f>
        <v>0</v>
      </c>
      <c r="AB603" s="505">
        <f>penilaian!AA598</f>
        <v>0</v>
      </c>
      <c r="AC603" s="519">
        <f>penilaian!AB598</f>
        <v>0</v>
      </c>
      <c r="AD603" s="505">
        <f>penilaian!AC598</f>
        <v>0</v>
      </c>
      <c r="AE603" s="505">
        <f>penilaian!AD598</f>
        <v>0</v>
      </c>
      <c r="AF603" s="505">
        <f>penilaian!AE598</f>
        <v>0</v>
      </c>
      <c r="AG603" s="519">
        <f>penilaian!AF598</f>
        <v>0</v>
      </c>
      <c r="AH603" s="519">
        <f>penilaian!AG598</f>
        <v>0</v>
      </c>
      <c r="AI603" s="517">
        <f>penilaian!AH598</f>
        <v>170000</v>
      </c>
      <c r="AJ603" s="520">
        <f>penilaian!AI598</f>
        <v>3570000</v>
      </c>
      <c r="AK603" s="517">
        <f>penilaian!AJ598</f>
        <v>210000</v>
      </c>
      <c r="AL603" s="517">
        <f>penilaian!AK598</f>
        <v>1995000</v>
      </c>
      <c r="AM603" s="517">
        <f>penilaian!AL598</f>
        <v>5985000</v>
      </c>
      <c r="AN603" s="520">
        <f>penilaian!AM598</f>
        <v>0</v>
      </c>
      <c r="AO603" s="517">
        <f>penilaian!AN598</f>
        <v>0</v>
      </c>
      <c r="AP603" s="517">
        <f>penilaian!AO598</f>
        <v>25200</v>
      </c>
      <c r="AQ603" s="521">
        <f>penilaian!AP598</f>
        <v>9580200</v>
      </c>
      <c r="AR603" s="517">
        <f>penilaian!AQ598</f>
        <v>0</v>
      </c>
      <c r="AS603" s="517">
        <f>penilaian!AR598</f>
        <v>0</v>
      </c>
      <c r="AT603" s="517">
        <f>penilaian!AS598</f>
        <v>0</v>
      </c>
      <c r="AU603" s="517">
        <f>penilaian!AT598</f>
        <v>178500</v>
      </c>
      <c r="AV603" s="517">
        <f>penilaian!AU598</f>
        <v>17850</v>
      </c>
      <c r="AW603" s="521">
        <f>penilaian!AV598</f>
        <v>196350</v>
      </c>
      <c r="AX603" s="521">
        <f>penilaian!AW598</f>
        <v>9777000</v>
      </c>
    </row>
    <row r="604" spans="2:50" ht="31.5">
      <c r="B604" s="197">
        <f>penilaian!A599</f>
        <v>0</v>
      </c>
      <c r="C604" s="172" t="str">
        <f>penilaian!B599</f>
        <v>b.</v>
      </c>
      <c r="D604" s="492" t="str">
        <f>penilaian!C599</f>
        <v>Majalengka, 07-01-1957</v>
      </c>
      <c r="E604" s="172">
        <f>penilaian!D599</f>
        <v>0</v>
      </c>
      <c r="F604" s="171">
        <f>penilaian!E599</f>
        <v>0</v>
      </c>
      <c r="G604" s="184">
        <f>penilaian!F599</f>
        <v>0</v>
      </c>
      <c r="H604" s="61" t="str">
        <f>penilaian!G599</f>
        <v>b.</v>
      </c>
      <c r="I604" s="61" t="str">
        <f>penilaian!H599</f>
        <v>Babakan</v>
      </c>
      <c r="J604" s="202">
        <f>penilaian!I599</f>
        <v>0</v>
      </c>
      <c r="K604" s="157">
        <f>penilaian!J599</f>
        <v>0</v>
      </c>
      <c r="L604" s="182">
        <f>penilaian!K599</f>
        <v>0</v>
      </c>
      <c r="M604" s="186">
        <f>penilaian!L599</f>
        <v>0</v>
      </c>
      <c r="N604" s="187">
        <f>penilaian!M599</f>
        <v>0</v>
      </c>
      <c r="O604" s="61" t="str">
        <f>penilaian!N599</f>
        <v>b.</v>
      </c>
      <c r="P604" s="183" t="str">
        <f>penilaian!O599</f>
        <v>Saung Los Genteng</v>
      </c>
      <c r="Q604" s="516">
        <f>penilaian!P599</f>
        <v>0</v>
      </c>
      <c r="R604" s="516">
        <f>penilaian!Q599</f>
        <v>38</v>
      </c>
      <c r="S604" s="505" t="str">
        <f>penilaian!R599</f>
        <v>b.</v>
      </c>
      <c r="T604" s="505" t="str">
        <f>penilaian!S599</f>
        <v>Musiman</v>
      </c>
      <c r="U604" s="505">
        <f>penilaian!T599</f>
        <v>1</v>
      </c>
      <c r="V604" s="503">
        <f>penilaian!U599</f>
        <v>1</v>
      </c>
      <c r="W604" s="505" t="str">
        <f>penilaian!V599</f>
        <v>Padi</v>
      </c>
      <c r="X604" s="505">
        <f>penilaian!W599</f>
        <v>0</v>
      </c>
      <c r="Y604" s="505">
        <f>penilaian!X599</f>
        <v>21</v>
      </c>
      <c r="Z604" s="505">
        <f>penilaian!Y599</f>
        <v>0</v>
      </c>
      <c r="AA604" s="505" t="str">
        <f>penilaian!Z599</f>
        <v>21 m²</v>
      </c>
      <c r="AB604" s="505">
        <f>penilaian!AA599</f>
        <v>0</v>
      </c>
      <c r="AC604" s="519">
        <f>penilaian!AB599</f>
        <v>0</v>
      </c>
      <c r="AD604" s="505">
        <f>penilaian!AC599</f>
        <v>0</v>
      </c>
      <c r="AE604" s="505">
        <f>penilaian!AD599</f>
        <v>0</v>
      </c>
      <c r="AF604" s="505">
        <f>penilaian!AE599</f>
        <v>0</v>
      </c>
      <c r="AG604" s="519">
        <f>penilaian!AF599</f>
        <v>0</v>
      </c>
      <c r="AH604" s="519">
        <f>penilaian!AG599</f>
        <v>0</v>
      </c>
      <c r="AI604" s="517">
        <f>penilaian!AH599</f>
        <v>0</v>
      </c>
      <c r="AJ604" s="520">
        <f>penilaian!AI599</f>
        <v>0</v>
      </c>
      <c r="AK604" s="520">
        <f>penilaian!AJ599</f>
        <v>210000</v>
      </c>
      <c r="AL604" s="520">
        <f>penilaian!AK599</f>
        <v>3990000</v>
      </c>
      <c r="AM604" s="517">
        <f>penilaian!AL599</f>
        <v>0</v>
      </c>
      <c r="AN604" s="520">
        <f>penilaian!AM599</f>
        <v>1200</v>
      </c>
      <c r="AO604" s="520">
        <f>penilaian!AN599</f>
        <v>25200</v>
      </c>
      <c r="AP604" s="517">
        <f>penilaian!AO599</f>
        <v>0</v>
      </c>
      <c r="AQ604" s="521">
        <f>penilaian!AP599</f>
        <v>0</v>
      </c>
      <c r="AR604" s="517">
        <f>penilaian!AQ599</f>
        <v>0</v>
      </c>
      <c r="AS604" s="522">
        <f>penilaian!AR599</f>
        <v>0</v>
      </c>
      <c r="AT604" s="523">
        <f>penilaian!AS599</f>
        <v>0</v>
      </c>
      <c r="AU604" s="522">
        <f>penilaian!AT599</f>
        <v>0</v>
      </c>
      <c r="AV604" s="523">
        <f>penilaian!AU599</f>
        <v>0</v>
      </c>
      <c r="AW604" s="521">
        <f>penilaian!AV599</f>
        <v>0</v>
      </c>
      <c r="AX604" s="521">
        <f>penilaian!AW599</f>
        <v>0</v>
      </c>
    </row>
    <row r="605" spans="2:50" ht="15.75">
      <c r="B605" s="157">
        <f>penilaian!A600</f>
        <v>0</v>
      </c>
      <c r="C605" s="172" t="str">
        <f>penilaian!B600</f>
        <v>c.</v>
      </c>
      <c r="D605" s="492" t="str">
        <f>penilaian!C600</f>
        <v>Mengurus Rumah Tangga</v>
      </c>
      <c r="E605" s="172">
        <f>penilaian!D600</f>
        <v>0</v>
      </c>
      <c r="F605" s="171">
        <f>penilaian!E600</f>
        <v>0</v>
      </c>
      <c r="G605" s="184">
        <f>penilaian!F600</f>
        <v>0</v>
      </c>
      <c r="H605" s="61" t="str">
        <f>penilaian!G600</f>
        <v>c.</v>
      </c>
      <c r="I605" s="61" t="str">
        <f>penilaian!H600</f>
        <v>Kertajati</v>
      </c>
      <c r="J605" s="202">
        <f>penilaian!I600</f>
        <v>0</v>
      </c>
      <c r="K605" s="157">
        <f>penilaian!J600</f>
        <v>0</v>
      </c>
      <c r="L605" s="182">
        <f>penilaian!K600</f>
        <v>0</v>
      </c>
      <c r="M605" s="186">
        <f>penilaian!L600</f>
        <v>0</v>
      </c>
      <c r="N605" s="187">
        <f>penilaian!M600</f>
        <v>0</v>
      </c>
      <c r="O605" s="61">
        <f>penilaian!N600</f>
        <v>0</v>
      </c>
      <c r="P605" s="183">
        <f>penilaian!O600</f>
        <v>0</v>
      </c>
      <c r="Q605" s="516">
        <f>penilaian!P600</f>
        <v>0</v>
      </c>
      <c r="R605" s="516">
        <f>penilaian!Q600</f>
        <v>0</v>
      </c>
      <c r="S605" s="505">
        <f>penilaian!R600</f>
        <v>0</v>
      </c>
      <c r="T605" s="505">
        <f>penilaian!S600</f>
        <v>0</v>
      </c>
      <c r="U605" s="505">
        <f>penilaian!T600</f>
        <v>0</v>
      </c>
      <c r="V605" s="503">
        <f>penilaian!U600</f>
        <v>0</v>
      </c>
      <c r="W605" s="505">
        <f>penilaian!V600</f>
        <v>0</v>
      </c>
      <c r="X605" s="505">
        <f>penilaian!W600</f>
        <v>0</v>
      </c>
      <c r="Y605" s="505">
        <f>penilaian!X600</f>
        <v>0</v>
      </c>
      <c r="Z605" s="505">
        <f>penilaian!Y600</f>
        <v>0</v>
      </c>
      <c r="AA605" s="505">
        <f>penilaian!Z600</f>
        <v>0</v>
      </c>
      <c r="AB605" s="505">
        <f>penilaian!AA600</f>
        <v>0</v>
      </c>
      <c r="AC605" s="519">
        <f>penilaian!AB600</f>
        <v>0</v>
      </c>
      <c r="AD605" s="505">
        <f>penilaian!AC600</f>
        <v>0</v>
      </c>
      <c r="AE605" s="505">
        <f>penilaian!AD600</f>
        <v>0</v>
      </c>
      <c r="AF605" s="505">
        <f>penilaian!AE600</f>
        <v>0</v>
      </c>
      <c r="AG605" s="519">
        <f>penilaian!AF600</f>
        <v>0</v>
      </c>
      <c r="AH605" s="519">
        <f>penilaian!AG600</f>
        <v>0</v>
      </c>
      <c r="AI605" s="517">
        <f>penilaian!AH600</f>
        <v>0</v>
      </c>
      <c r="AJ605" s="520">
        <f>penilaian!AI600</f>
        <v>0</v>
      </c>
      <c r="AK605" s="520">
        <f>penilaian!AJ600</f>
        <v>0</v>
      </c>
      <c r="AL605" s="520">
        <f>penilaian!AK600</f>
        <v>0</v>
      </c>
      <c r="AM605" s="517">
        <f>penilaian!AL600</f>
        <v>0</v>
      </c>
      <c r="AN605" s="520">
        <f>penilaian!AM600</f>
        <v>0</v>
      </c>
      <c r="AO605" s="520">
        <f>penilaian!AN600</f>
        <v>0</v>
      </c>
      <c r="AP605" s="517">
        <f>penilaian!AO600</f>
        <v>0</v>
      </c>
      <c r="AQ605" s="521">
        <f>penilaian!AP600</f>
        <v>0</v>
      </c>
      <c r="AR605" s="517">
        <f>penilaian!AQ600</f>
        <v>0</v>
      </c>
      <c r="AS605" s="517">
        <f>penilaian!AR600</f>
        <v>0</v>
      </c>
      <c r="AT605" s="517">
        <f>penilaian!AS600</f>
        <v>0</v>
      </c>
      <c r="AU605" s="517">
        <f>penilaian!AT600</f>
        <v>0</v>
      </c>
      <c r="AV605" s="517">
        <f>penilaian!AU600</f>
        <v>0</v>
      </c>
      <c r="AW605" s="521">
        <f>penilaian!AV600</f>
        <v>0</v>
      </c>
      <c r="AX605" s="521">
        <f>penilaian!AW600</f>
        <v>0</v>
      </c>
    </row>
    <row r="606" spans="2:50" ht="47.25">
      <c r="B606" s="157">
        <f>penilaian!A601</f>
        <v>0</v>
      </c>
      <c r="C606" s="172" t="str">
        <f>penilaian!B601</f>
        <v>d.</v>
      </c>
      <c r="D606" s="492" t="str">
        <f>penilaian!C601</f>
        <v>Dusun Sukamelang RT. 17 RW. 5 Desa Babakan Kec. Kertajati Kab. Majalengka</v>
      </c>
      <c r="E606" s="172">
        <f>penilaian!D601</f>
        <v>0</v>
      </c>
      <c r="F606" s="171">
        <f>penilaian!E601</f>
        <v>0</v>
      </c>
      <c r="G606" s="184">
        <f>penilaian!F601</f>
        <v>0</v>
      </c>
      <c r="H606" s="61">
        <f>penilaian!G601</f>
        <v>0</v>
      </c>
      <c r="I606" s="61">
        <f>penilaian!H601</f>
        <v>0</v>
      </c>
      <c r="J606" s="202">
        <f>penilaian!I601</f>
        <v>0</v>
      </c>
      <c r="K606" s="157">
        <f>penilaian!J601</f>
        <v>0</v>
      </c>
      <c r="L606" s="182">
        <f>penilaian!K601</f>
        <v>0</v>
      </c>
      <c r="M606" s="186">
        <f>penilaian!L601</f>
        <v>0</v>
      </c>
      <c r="N606" s="187">
        <f>penilaian!M601</f>
        <v>0</v>
      </c>
      <c r="O606" s="61">
        <f>penilaian!N601</f>
        <v>0</v>
      </c>
      <c r="P606" s="183">
        <f>penilaian!O601</f>
        <v>0</v>
      </c>
      <c r="Q606" s="516">
        <f>penilaian!P601</f>
        <v>0</v>
      </c>
      <c r="R606" s="516">
        <f>penilaian!Q601</f>
        <v>0</v>
      </c>
      <c r="S606" s="505">
        <f>penilaian!R601</f>
        <v>0</v>
      </c>
      <c r="T606" s="505">
        <f>penilaian!S601</f>
        <v>0</v>
      </c>
      <c r="U606" s="505">
        <f>penilaian!T601</f>
        <v>0</v>
      </c>
      <c r="V606" s="503">
        <f>penilaian!U601</f>
        <v>0</v>
      </c>
      <c r="W606" s="505">
        <f>penilaian!V601</f>
        <v>0</v>
      </c>
      <c r="X606" s="505">
        <f>penilaian!W601</f>
        <v>0</v>
      </c>
      <c r="Y606" s="505">
        <f>penilaian!X601</f>
        <v>0</v>
      </c>
      <c r="Z606" s="505">
        <f>penilaian!Y601</f>
        <v>0</v>
      </c>
      <c r="AA606" s="505">
        <f>penilaian!Z601</f>
        <v>0</v>
      </c>
      <c r="AB606" s="505">
        <f>penilaian!AA601</f>
        <v>0</v>
      </c>
      <c r="AC606" s="519">
        <f>penilaian!AB601</f>
        <v>0</v>
      </c>
      <c r="AD606" s="505">
        <f>penilaian!AC601</f>
        <v>0</v>
      </c>
      <c r="AE606" s="505">
        <f>penilaian!AD601</f>
        <v>0</v>
      </c>
      <c r="AF606" s="505">
        <f>penilaian!AE601</f>
        <v>0</v>
      </c>
      <c r="AG606" s="519">
        <f>penilaian!AF601</f>
        <v>0</v>
      </c>
      <c r="AH606" s="519">
        <f>penilaian!AG601</f>
        <v>0</v>
      </c>
      <c r="AI606" s="517">
        <f>penilaian!AH601</f>
        <v>0</v>
      </c>
      <c r="AJ606" s="520">
        <f>penilaian!AI601</f>
        <v>0</v>
      </c>
      <c r="AK606" s="520">
        <f>penilaian!AJ601</f>
        <v>0</v>
      </c>
      <c r="AL606" s="517">
        <f>penilaian!AK601</f>
        <v>0</v>
      </c>
      <c r="AM606" s="517">
        <f>penilaian!AL601</f>
        <v>0</v>
      </c>
      <c r="AN606" s="520">
        <f>penilaian!AM601</f>
        <v>0</v>
      </c>
      <c r="AO606" s="520">
        <f>penilaian!AN601</f>
        <v>0</v>
      </c>
      <c r="AP606" s="517">
        <f>penilaian!AO601</f>
        <v>0</v>
      </c>
      <c r="AQ606" s="521">
        <f>penilaian!AP601</f>
        <v>0</v>
      </c>
      <c r="AR606" s="517">
        <f>penilaian!AQ601</f>
        <v>0</v>
      </c>
      <c r="AS606" s="517">
        <f>penilaian!AR601</f>
        <v>0</v>
      </c>
      <c r="AT606" s="517">
        <f>penilaian!AS601</f>
        <v>0</v>
      </c>
      <c r="AU606" s="517">
        <f>penilaian!AT601</f>
        <v>0</v>
      </c>
      <c r="AV606" s="517">
        <f>penilaian!AU601</f>
        <v>0</v>
      </c>
      <c r="AW606" s="521">
        <f>penilaian!AV601</f>
        <v>0</v>
      </c>
      <c r="AX606" s="521">
        <f>penilaian!AW601</f>
        <v>0</v>
      </c>
    </row>
    <row r="607" spans="2:50" ht="15.75">
      <c r="B607" s="157">
        <f>penilaian!A602</f>
        <v>0</v>
      </c>
      <c r="C607" s="172" t="str">
        <f>penilaian!B602</f>
        <v>e.</v>
      </c>
      <c r="D607" s="492" t="str">
        <f>penilaian!C602</f>
        <v>3210144701570041</v>
      </c>
      <c r="E607" s="172">
        <f>penilaian!D602</f>
        <v>0</v>
      </c>
      <c r="F607" s="171">
        <f>penilaian!E602</f>
        <v>0</v>
      </c>
      <c r="G607" s="184">
        <f>penilaian!F602</f>
        <v>0</v>
      </c>
      <c r="H607" s="61">
        <f>penilaian!G602</f>
        <v>0</v>
      </c>
      <c r="I607" s="61">
        <f>penilaian!H602</f>
        <v>0</v>
      </c>
      <c r="J607" s="202">
        <f>penilaian!I602</f>
        <v>0</v>
      </c>
      <c r="K607" s="157">
        <f>penilaian!J602</f>
        <v>0</v>
      </c>
      <c r="L607" s="182">
        <f>penilaian!K602</f>
        <v>0</v>
      </c>
      <c r="M607" s="186">
        <f>penilaian!L602</f>
        <v>0</v>
      </c>
      <c r="N607" s="187">
        <f>penilaian!M602</f>
        <v>0</v>
      </c>
      <c r="O607" s="61">
        <f>penilaian!N602</f>
        <v>0</v>
      </c>
      <c r="P607" s="183">
        <f>penilaian!O602</f>
        <v>0</v>
      </c>
      <c r="Q607" s="516">
        <f>penilaian!P602</f>
        <v>0</v>
      </c>
      <c r="R607" s="516">
        <f>penilaian!Q602</f>
        <v>0</v>
      </c>
      <c r="S607" s="505">
        <f>penilaian!R602</f>
        <v>0</v>
      </c>
      <c r="T607" s="505">
        <f>penilaian!S602</f>
        <v>0</v>
      </c>
      <c r="U607" s="505">
        <f>penilaian!T602</f>
        <v>0</v>
      </c>
      <c r="V607" s="503">
        <f>penilaian!U602</f>
        <v>0</v>
      </c>
      <c r="W607" s="505">
        <f>penilaian!V602</f>
        <v>0</v>
      </c>
      <c r="X607" s="505">
        <f>penilaian!W602</f>
        <v>0</v>
      </c>
      <c r="Y607" s="505">
        <f>penilaian!X602</f>
        <v>0</v>
      </c>
      <c r="Z607" s="505">
        <f>penilaian!Y602</f>
        <v>0</v>
      </c>
      <c r="AA607" s="505">
        <f>penilaian!Z602</f>
        <v>0</v>
      </c>
      <c r="AB607" s="505">
        <f>penilaian!AA602</f>
        <v>0</v>
      </c>
      <c r="AC607" s="519">
        <f>penilaian!AB602</f>
        <v>0</v>
      </c>
      <c r="AD607" s="505">
        <f>penilaian!AC602</f>
        <v>0</v>
      </c>
      <c r="AE607" s="505">
        <f>penilaian!AD602</f>
        <v>0</v>
      </c>
      <c r="AF607" s="505">
        <f>penilaian!AE602</f>
        <v>0</v>
      </c>
      <c r="AG607" s="519">
        <f>penilaian!AF602</f>
        <v>0</v>
      </c>
      <c r="AH607" s="519">
        <f>penilaian!AG602</f>
        <v>0</v>
      </c>
      <c r="AI607" s="517">
        <f>penilaian!AH602</f>
        <v>0</v>
      </c>
      <c r="AJ607" s="520">
        <f>penilaian!AI602</f>
        <v>0</v>
      </c>
      <c r="AK607" s="520">
        <f>penilaian!AJ602</f>
        <v>0</v>
      </c>
      <c r="AL607" s="517">
        <f>penilaian!AK602</f>
        <v>0</v>
      </c>
      <c r="AM607" s="517">
        <f>penilaian!AL602</f>
        <v>0</v>
      </c>
      <c r="AN607" s="520">
        <f>penilaian!AM602</f>
        <v>0</v>
      </c>
      <c r="AO607" s="520">
        <f>penilaian!AN602</f>
        <v>0</v>
      </c>
      <c r="AP607" s="517">
        <f>penilaian!AO602</f>
        <v>0</v>
      </c>
      <c r="AQ607" s="521">
        <f>penilaian!AP602</f>
        <v>0</v>
      </c>
      <c r="AR607" s="517">
        <f>penilaian!AQ602</f>
        <v>0</v>
      </c>
      <c r="AS607" s="517">
        <f>penilaian!AR602</f>
        <v>0</v>
      </c>
      <c r="AT607" s="517">
        <f>penilaian!AS602</f>
        <v>0</v>
      </c>
      <c r="AU607" s="517">
        <f>penilaian!AT602</f>
        <v>0</v>
      </c>
      <c r="AV607" s="517">
        <f>penilaian!AU602</f>
        <v>0</v>
      </c>
      <c r="AW607" s="521">
        <f>penilaian!AV602</f>
        <v>0</v>
      </c>
      <c r="AX607" s="521">
        <f>penilaian!AW602</f>
        <v>0</v>
      </c>
    </row>
    <row r="608" spans="2:50" ht="47.25">
      <c r="B608" s="157">
        <f>penilaian!A603</f>
        <v>52</v>
      </c>
      <c r="C608" s="172" t="str">
        <f>penilaian!B603</f>
        <v>a.</v>
      </c>
      <c r="D608" s="492" t="str">
        <f>penilaian!C603</f>
        <v>AMUH</v>
      </c>
      <c r="E608" s="172" t="str">
        <f>penilaian!D603</f>
        <v>a.</v>
      </c>
      <c r="F608" s="171" t="str">
        <f>penilaian!E603</f>
        <v>ADI SUBEKTI</v>
      </c>
      <c r="G608" s="184" t="str">
        <f>penilaian!F603</f>
        <v>00052</v>
      </c>
      <c r="H608" s="61" t="str">
        <f>penilaian!G603</f>
        <v>a.</v>
      </c>
      <c r="I608" s="61" t="str">
        <f>penilaian!H603</f>
        <v>Blok Tinggar</v>
      </c>
      <c r="J608" s="202">
        <f>penilaian!I603</f>
        <v>26</v>
      </c>
      <c r="K608" s="157" t="str">
        <f>penilaian!J603</f>
        <v>TMA</v>
      </c>
      <c r="L608" s="182" t="str">
        <f>penilaian!K603</f>
        <v>SPPT No. 32.12.140.006.044-0031.0 a.n AMUH R A KARNAWI</v>
      </c>
      <c r="M608" s="186">
        <f>penilaian!L603</f>
        <v>0</v>
      </c>
      <c r="N608" s="187">
        <f>penilaian!M603</f>
        <v>0</v>
      </c>
      <c r="O608" s="61" t="str">
        <f>penilaian!N603</f>
        <v>a.</v>
      </c>
      <c r="P608" s="183">
        <f>penilaian!O603</f>
        <v>0</v>
      </c>
      <c r="Q608" s="516">
        <f>penilaian!P603</f>
        <v>0</v>
      </c>
      <c r="R608" s="516">
        <f>penilaian!Q603</f>
        <v>0</v>
      </c>
      <c r="S608" s="505" t="str">
        <f>penilaian!R603</f>
        <v>a.</v>
      </c>
      <c r="T608" s="505" t="str">
        <f>penilaian!S603</f>
        <v>Tahunan</v>
      </c>
      <c r="U608" s="505">
        <f>penilaian!T603</f>
        <v>0</v>
      </c>
      <c r="V608" s="503">
        <f>penilaian!U603</f>
        <v>0</v>
      </c>
      <c r="W608" s="505">
        <f>penilaian!V603</f>
        <v>0</v>
      </c>
      <c r="X608" s="505">
        <f>penilaian!W603</f>
        <v>0</v>
      </c>
      <c r="Y608" s="505">
        <f>penilaian!X603</f>
        <v>0</v>
      </c>
      <c r="Z608" s="505">
        <f>penilaian!Y603</f>
        <v>0</v>
      </c>
      <c r="AA608" s="505">
        <f>penilaian!Z603</f>
        <v>0</v>
      </c>
      <c r="AB608" s="505">
        <f>penilaian!AA603</f>
        <v>0</v>
      </c>
      <c r="AC608" s="519">
        <f>penilaian!AB603</f>
        <v>0</v>
      </c>
      <c r="AD608" s="505">
        <f>penilaian!AC603</f>
        <v>0</v>
      </c>
      <c r="AE608" s="505">
        <f>penilaian!AD603</f>
        <v>0</v>
      </c>
      <c r="AF608" s="505">
        <f>penilaian!AE603</f>
        <v>0</v>
      </c>
      <c r="AG608" s="519">
        <f>penilaian!AF603</f>
        <v>0</v>
      </c>
      <c r="AH608" s="519">
        <f>penilaian!AG603</f>
        <v>0</v>
      </c>
      <c r="AI608" s="517">
        <f>penilaian!AH603</f>
        <v>170000</v>
      </c>
      <c r="AJ608" s="520">
        <f>penilaian!AI603</f>
        <v>4420000</v>
      </c>
      <c r="AK608" s="520">
        <f>penilaian!AJ603</f>
        <v>0</v>
      </c>
      <c r="AL608" s="517">
        <f>penilaian!AK603</f>
        <v>0</v>
      </c>
      <c r="AM608" s="517">
        <f>penilaian!AL603</f>
        <v>0</v>
      </c>
      <c r="AN608" s="520">
        <f>penilaian!AM603</f>
        <v>0</v>
      </c>
      <c r="AO608" s="520">
        <f>penilaian!AN603</f>
        <v>0</v>
      </c>
      <c r="AP608" s="517">
        <f>penilaian!AO603</f>
        <v>0</v>
      </c>
      <c r="AQ608" s="521">
        <f>penilaian!AP603</f>
        <v>4420000</v>
      </c>
      <c r="AR608" s="517">
        <f>penilaian!AQ603</f>
        <v>0</v>
      </c>
      <c r="AS608" s="517">
        <f>penilaian!AR603</f>
        <v>0</v>
      </c>
      <c r="AT608" s="517">
        <f>penilaian!AS603</f>
        <v>0</v>
      </c>
      <c r="AU608" s="517">
        <f>penilaian!AT603</f>
        <v>221000</v>
      </c>
      <c r="AV608" s="517">
        <f>penilaian!AU603</f>
        <v>22100</v>
      </c>
      <c r="AW608" s="521">
        <f>penilaian!AV603</f>
        <v>243100</v>
      </c>
      <c r="AX608" s="521">
        <f>penilaian!AW603</f>
        <v>4663000</v>
      </c>
    </row>
    <row r="609" spans="1:50" ht="15.75">
      <c r="B609" s="157">
        <f>penilaian!A604</f>
        <v>0</v>
      </c>
      <c r="C609" s="172" t="str">
        <f>penilaian!B604</f>
        <v>b.</v>
      </c>
      <c r="D609" s="492" t="str">
        <f>penilaian!C604</f>
        <v>Sumedang, 18-12-1949</v>
      </c>
      <c r="E609" s="172" t="str">
        <f>penilaian!D604</f>
        <v>b.</v>
      </c>
      <c r="F609" s="171" t="str">
        <f>penilaian!E604</f>
        <v>Mojokerto, 19-12-1951</v>
      </c>
      <c r="G609" s="184">
        <f>penilaian!F604</f>
        <v>0</v>
      </c>
      <c r="H609" s="61" t="str">
        <f>penilaian!G604</f>
        <v>b.</v>
      </c>
      <c r="I609" s="61" t="str">
        <f>penilaian!H604</f>
        <v>Babakan</v>
      </c>
      <c r="J609" s="202">
        <f>penilaian!I604</f>
        <v>0</v>
      </c>
      <c r="K609" s="157">
        <f>penilaian!J604</f>
        <v>0</v>
      </c>
      <c r="L609" s="182">
        <f>penilaian!K604</f>
        <v>0</v>
      </c>
      <c r="M609" s="186">
        <f>penilaian!L604</f>
        <v>0</v>
      </c>
      <c r="N609" s="187">
        <f>penilaian!M604</f>
        <v>0</v>
      </c>
      <c r="O609" s="61" t="str">
        <f>penilaian!N604</f>
        <v>b.</v>
      </c>
      <c r="P609" s="183">
        <f>penilaian!O604</f>
        <v>0</v>
      </c>
      <c r="Q609" s="516">
        <f>penilaian!P604</f>
        <v>0</v>
      </c>
      <c r="R609" s="516">
        <f>penilaian!Q604</f>
        <v>0</v>
      </c>
      <c r="S609" s="505">
        <f>penilaian!R604</f>
        <v>0</v>
      </c>
      <c r="T609" s="505">
        <f>penilaian!S604</f>
        <v>0</v>
      </c>
      <c r="U609" s="505">
        <f>penilaian!T604</f>
        <v>0</v>
      </c>
      <c r="V609" s="503">
        <f>penilaian!U604</f>
        <v>0</v>
      </c>
      <c r="W609" s="505">
        <f>penilaian!V604</f>
        <v>0</v>
      </c>
      <c r="X609" s="505">
        <f>penilaian!W604</f>
        <v>0</v>
      </c>
      <c r="Y609" s="505">
        <f>penilaian!X604</f>
        <v>0</v>
      </c>
      <c r="Z609" s="505">
        <f>penilaian!Y604</f>
        <v>0</v>
      </c>
      <c r="AA609" s="505">
        <f>penilaian!Z604</f>
        <v>0</v>
      </c>
      <c r="AB609" s="505">
        <f>penilaian!AA604</f>
        <v>0</v>
      </c>
      <c r="AC609" s="519">
        <f>penilaian!AB604</f>
        <v>0</v>
      </c>
      <c r="AD609" s="505">
        <f>penilaian!AC604</f>
        <v>0</v>
      </c>
      <c r="AE609" s="505">
        <f>penilaian!AD604</f>
        <v>0</v>
      </c>
      <c r="AF609" s="505">
        <f>penilaian!AE604</f>
        <v>0</v>
      </c>
      <c r="AG609" s="519">
        <f>penilaian!AF604</f>
        <v>0</v>
      </c>
      <c r="AH609" s="519">
        <f>penilaian!AG604</f>
        <v>0</v>
      </c>
      <c r="AI609" s="517">
        <f>penilaian!AH604</f>
        <v>0</v>
      </c>
      <c r="AJ609" s="520">
        <f>penilaian!AI604</f>
        <v>0</v>
      </c>
      <c r="AK609" s="520">
        <f>penilaian!AJ604</f>
        <v>0</v>
      </c>
      <c r="AL609" s="517">
        <f>penilaian!AK604</f>
        <v>0</v>
      </c>
      <c r="AM609" s="517">
        <f>penilaian!AL604</f>
        <v>0</v>
      </c>
      <c r="AN609" s="520">
        <f>penilaian!AM604</f>
        <v>0</v>
      </c>
      <c r="AO609" s="520">
        <f>penilaian!AN604</f>
        <v>0</v>
      </c>
      <c r="AP609" s="517">
        <f>penilaian!AO604</f>
        <v>0</v>
      </c>
      <c r="AQ609" s="521">
        <f>penilaian!AP604</f>
        <v>0</v>
      </c>
      <c r="AR609" s="517">
        <f>penilaian!AQ604</f>
        <v>0</v>
      </c>
      <c r="AS609" s="517">
        <f>penilaian!AR604</f>
        <v>0</v>
      </c>
      <c r="AT609" s="517">
        <f>penilaian!AS604</f>
        <v>0</v>
      </c>
      <c r="AU609" s="517">
        <f>penilaian!AT604</f>
        <v>0</v>
      </c>
      <c r="AV609" s="517">
        <f>penilaian!AU604</f>
        <v>0</v>
      </c>
      <c r="AW609" s="521">
        <f>penilaian!AV604</f>
        <v>0</v>
      </c>
      <c r="AX609" s="521">
        <f>penilaian!AW604</f>
        <v>0</v>
      </c>
    </row>
    <row r="610" spans="1:50" ht="15.75">
      <c r="B610" s="157">
        <f>penilaian!A605</f>
        <v>0</v>
      </c>
      <c r="C610" s="172" t="str">
        <f>penilaian!B605</f>
        <v>c.</v>
      </c>
      <c r="D610" s="492" t="str">
        <f>penilaian!C605</f>
        <v>Petani/Pekebun</v>
      </c>
      <c r="E610" s="172" t="str">
        <f>penilaian!D605</f>
        <v>c.</v>
      </c>
      <c r="F610" s="171" t="str">
        <f>penilaian!E605</f>
        <v>Karyawan Swasta</v>
      </c>
      <c r="G610" s="184">
        <f>penilaian!F605</f>
        <v>0</v>
      </c>
      <c r="H610" s="61" t="str">
        <f>penilaian!G605</f>
        <v>c.</v>
      </c>
      <c r="I610" s="61" t="str">
        <f>penilaian!H605</f>
        <v>Kertajati</v>
      </c>
      <c r="J610" s="202">
        <f>penilaian!I605</f>
        <v>0</v>
      </c>
      <c r="K610" s="157">
        <f>penilaian!J605</f>
        <v>0</v>
      </c>
      <c r="L610" s="182">
        <f>penilaian!K605</f>
        <v>0</v>
      </c>
      <c r="M610" s="186">
        <f>penilaian!L605</f>
        <v>0</v>
      </c>
      <c r="N610" s="187">
        <f>penilaian!M605</f>
        <v>0</v>
      </c>
      <c r="O610" s="61" t="str">
        <f>penilaian!N605</f>
        <v>c.</v>
      </c>
      <c r="P610" s="183">
        <f>penilaian!O605</f>
        <v>0</v>
      </c>
      <c r="Q610" s="516">
        <f>penilaian!P605</f>
        <v>0</v>
      </c>
      <c r="R610" s="516">
        <f>penilaian!Q605</f>
        <v>0</v>
      </c>
      <c r="S610" s="505" t="str">
        <f>penilaian!R605</f>
        <v>b.</v>
      </c>
      <c r="T610" s="505" t="str">
        <f>penilaian!S605</f>
        <v>Musiman</v>
      </c>
      <c r="U610" s="505">
        <f>penilaian!T605</f>
        <v>0</v>
      </c>
      <c r="V610" s="503">
        <f>penilaian!U605</f>
        <v>0</v>
      </c>
      <c r="W610" s="505">
        <f>penilaian!V605</f>
        <v>0</v>
      </c>
      <c r="X610" s="505">
        <f>penilaian!W605</f>
        <v>0</v>
      </c>
      <c r="Y610" s="505">
        <f>penilaian!X605</f>
        <v>0</v>
      </c>
      <c r="Z610" s="505">
        <f>penilaian!Y605</f>
        <v>0</v>
      </c>
      <c r="AA610" s="505">
        <f>penilaian!Z605</f>
        <v>0</v>
      </c>
      <c r="AB610" s="505">
        <f>penilaian!AA605</f>
        <v>0</v>
      </c>
      <c r="AC610" s="519">
        <f>penilaian!AB605</f>
        <v>0</v>
      </c>
      <c r="AD610" s="505">
        <f>penilaian!AC605</f>
        <v>0</v>
      </c>
      <c r="AE610" s="505">
        <f>penilaian!AD605</f>
        <v>0</v>
      </c>
      <c r="AF610" s="505">
        <f>penilaian!AE605</f>
        <v>0</v>
      </c>
      <c r="AG610" s="519">
        <f>penilaian!AF605</f>
        <v>0</v>
      </c>
      <c r="AH610" s="519">
        <f>penilaian!AG605</f>
        <v>0</v>
      </c>
      <c r="AI610" s="517">
        <f>penilaian!AH605</f>
        <v>0</v>
      </c>
      <c r="AJ610" s="520">
        <f>penilaian!AI605</f>
        <v>0</v>
      </c>
      <c r="AK610" s="520">
        <f>penilaian!AJ605</f>
        <v>0</v>
      </c>
      <c r="AL610" s="517">
        <f>penilaian!AK605</f>
        <v>0</v>
      </c>
      <c r="AM610" s="517">
        <f>penilaian!AL605</f>
        <v>0</v>
      </c>
      <c r="AN610" s="520">
        <f>penilaian!AM605</f>
        <v>0</v>
      </c>
      <c r="AO610" s="520">
        <f>penilaian!AN605</f>
        <v>0</v>
      </c>
      <c r="AP610" s="517">
        <f>penilaian!AO605</f>
        <v>0</v>
      </c>
      <c r="AQ610" s="521">
        <f>penilaian!AP605</f>
        <v>0</v>
      </c>
      <c r="AR610" s="517">
        <f>penilaian!AQ605</f>
        <v>0</v>
      </c>
      <c r="AS610" s="517">
        <f>penilaian!AR605</f>
        <v>0</v>
      </c>
      <c r="AT610" s="517">
        <f>penilaian!AS605</f>
        <v>0</v>
      </c>
      <c r="AU610" s="517">
        <f>penilaian!AT605</f>
        <v>0</v>
      </c>
      <c r="AV610" s="517">
        <f>penilaian!AU605</f>
        <v>0</v>
      </c>
      <c r="AW610" s="521">
        <f>penilaian!AV605</f>
        <v>0</v>
      </c>
      <c r="AX610" s="521">
        <f>penilaian!AW605</f>
        <v>0</v>
      </c>
    </row>
    <row r="611" spans="1:50" ht="78.75">
      <c r="B611" s="157">
        <f>penilaian!A606</f>
        <v>0</v>
      </c>
      <c r="C611" s="172" t="str">
        <f>penilaian!B606</f>
        <v>d.</v>
      </c>
      <c r="D611" s="492" t="str">
        <f>penilaian!C606</f>
        <v>Blok Sukamaju RT. 9 RW. 3 Desa Babakan Kec. Kertajati Kab. Majalengka</v>
      </c>
      <c r="E611" s="172" t="str">
        <f>penilaian!D606</f>
        <v>d.</v>
      </c>
      <c r="F611" s="171" t="str">
        <f>penilaian!E606</f>
        <v>Jl. Kayu Putih Utara 46 RT. 4 RW. 8 Kel. Pulo Gadung Kec. Pulo Gadung Kota Jakarta Timur</v>
      </c>
      <c r="G611" s="184">
        <f>penilaian!F606</f>
        <v>0</v>
      </c>
      <c r="H611" s="61">
        <f>penilaian!G606</f>
        <v>0</v>
      </c>
      <c r="I611" s="61">
        <f>penilaian!H606</f>
        <v>0</v>
      </c>
      <c r="J611" s="202">
        <f>penilaian!I606</f>
        <v>0</v>
      </c>
      <c r="K611" s="157">
        <f>penilaian!J606</f>
        <v>0</v>
      </c>
      <c r="L611" s="182">
        <f>penilaian!K606</f>
        <v>0</v>
      </c>
      <c r="M611" s="186">
        <f>penilaian!L606</f>
        <v>0</v>
      </c>
      <c r="N611" s="187">
        <f>penilaian!M606</f>
        <v>0</v>
      </c>
      <c r="O611" s="61">
        <f>penilaian!N606</f>
        <v>0</v>
      </c>
      <c r="P611" s="183">
        <f>penilaian!O606</f>
        <v>0</v>
      </c>
      <c r="Q611" s="516">
        <f>penilaian!P606</f>
        <v>0</v>
      </c>
      <c r="R611" s="516">
        <f>penilaian!Q606</f>
        <v>0</v>
      </c>
      <c r="S611" s="505">
        <f>penilaian!R606</f>
        <v>0</v>
      </c>
      <c r="T611" s="505">
        <f>penilaian!S606</f>
        <v>0</v>
      </c>
      <c r="U611" s="505">
        <f>penilaian!T606</f>
        <v>0</v>
      </c>
      <c r="V611" s="503">
        <f>penilaian!U606</f>
        <v>0</v>
      </c>
      <c r="W611" s="505">
        <f>penilaian!V606</f>
        <v>0</v>
      </c>
      <c r="X611" s="505">
        <f>penilaian!W606</f>
        <v>0</v>
      </c>
      <c r="Y611" s="505">
        <f>penilaian!X606</f>
        <v>0</v>
      </c>
      <c r="Z611" s="505">
        <f>penilaian!Y606</f>
        <v>0</v>
      </c>
      <c r="AA611" s="505">
        <f>penilaian!Z606</f>
        <v>0</v>
      </c>
      <c r="AB611" s="505">
        <f>penilaian!AA606</f>
        <v>0</v>
      </c>
      <c r="AC611" s="519">
        <f>penilaian!AB606</f>
        <v>0</v>
      </c>
      <c r="AD611" s="505">
        <f>penilaian!AC606</f>
        <v>0</v>
      </c>
      <c r="AE611" s="505">
        <f>penilaian!AD606</f>
        <v>0</v>
      </c>
      <c r="AF611" s="505">
        <f>penilaian!AE606</f>
        <v>0</v>
      </c>
      <c r="AG611" s="519">
        <f>penilaian!AF606</f>
        <v>0</v>
      </c>
      <c r="AH611" s="519">
        <f>penilaian!AG606</f>
        <v>0</v>
      </c>
      <c r="AI611" s="517">
        <f>penilaian!AH606</f>
        <v>0</v>
      </c>
      <c r="AJ611" s="520">
        <f>penilaian!AI606</f>
        <v>0</v>
      </c>
      <c r="AK611" s="520">
        <f>penilaian!AJ606</f>
        <v>0</v>
      </c>
      <c r="AL611" s="517">
        <f>penilaian!AK606</f>
        <v>0</v>
      </c>
      <c r="AM611" s="517">
        <f>penilaian!AL606</f>
        <v>0</v>
      </c>
      <c r="AN611" s="520">
        <f>penilaian!AM606</f>
        <v>0</v>
      </c>
      <c r="AO611" s="520">
        <f>penilaian!AN606</f>
        <v>0</v>
      </c>
      <c r="AP611" s="517">
        <f>penilaian!AO606</f>
        <v>0</v>
      </c>
      <c r="AQ611" s="521">
        <f>penilaian!AP606</f>
        <v>0</v>
      </c>
      <c r="AR611" s="517">
        <f>penilaian!AQ606</f>
        <v>0</v>
      </c>
      <c r="AS611" s="517">
        <f>penilaian!AR606</f>
        <v>0</v>
      </c>
      <c r="AT611" s="517">
        <f>penilaian!AS606</f>
        <v>0</v>
      </c>
      <c r="AU611" s="517">
        <f>penilaian!AT606</f>
        <v>0</v>
      </c>
      <c r="AV611" s="517">
        <f>penilaian!AU606</f>
        <v>0</v>
      </c>
      <c r="AW611" s="521">
        <f>penilaian!AV606</f>
        <v>0</v>
      </c>
      <c r="AX611" s="521">
        <f>penilaian!AW606</f>
        <v>0</v>
      </c>
    </row>
    <row r="612" spans="1:50" ht="15.75">
      <c r="B612" s="157">
        <f>penilaian!A607</f>
        <v>0</v>
      </c>
      <c r="C612" s="172" t="str">
        <f>penilaian!B607</f>
        <v>e.</v>
      </c>
      <c r="D612" s="492" t="str">
        <f>penilaian!C607</f>
        <v>3210141812490001</v>
      </c>
      <c r="E612" s="172" t="str">
        <f>penilaian!D607</f>
        <v>e.</v>
      </c>
      <c r="F612" s="171" t="str">
        <f>penilaian!E607</f>
        <v>3175021912510001</v>
      </c>
      <c r="G612" s="184">
        <f>penilaian!F607</f>
        <v>0</v>
      </c>
      <c r="H612" s="61">
        <f>penilaian!G607</f>
        <v>0</v>
      </c>
      <c r="I612" s="61">
        <f>penilaian!H607</f>
        <v>0</v>
      </c>
      <c r="J612" s="202">
        <f>penilaian!I607</f>
        <v>0</v>
      </c>
      <c r="K612" s="157">
        <f>penilaian!J607</f>
        <v>0</v>
      </c>
      <c r="L612" s="182">
        <f>penilaian!K607</f>
        <v>0</v>
      </c>
      <c r="M612" s="186">
        <f>penilaian!L607</f>
        <v>0</v>
      </c>
      <c r="N612" s="187">
        <f>penilaian!M607</f>
        <v>0</v>
      </c>
      <c r="O612" s="61">
        <f>penilaian!N607</f>
        <v>0</v>
      </c>
      <c r="P612" s="183">
        <f>penilaian!O607</f>
        <v>0</v>
      </c>
      <c r="Q612" s="516">
        <f>penilaian!P607</f>
        <v>0</v>
      </c>
      <c r="R612" s="516">
        <f>penilaian!Q607</f>
        <v>0</v>
      </c>
      <c r="S612" s="505">
        <f>penilaian!R607</f>
        <v>0</v>
      </c>
      <c r="T612" s="505">
        <f>penilaian!S607</f>
        <v>0</v>
      </c>
      <c r="U612" s="505">
        <f>penilaian!T607</f>
        <v>0</v>
      </c>
      <c r="V612" s="503">
        <f>penilaian!U607</f>
        <v>0</v>
      </c>
      <c r="W612" s="505">
        <f>penilaian!V607</f>
        <v>0</v>
      </c>
      <c r="X612" s="505">
        <f>penilaian!W607</f>
        <v>0</v>
      </c>
      <c r="Y612" s="505">
        <f>penilaian!X607</f>
        <v>0</v>
      </c>
      <c r="Z612" s="505">
        <f>penilaian!Y607</f>
        <v>0</v>
      </c>
      <c r="AA612" s="505">
        <f>penilaian!Z607</f>
        <v>0</v>
      </c>
      <c r="AB612" s="505">
        <f>penilaian!AA607</f>
        <v>0</v>
      </c>
      <c r="AC612" s="519">
        <f>penilaian!AB607</f>
        <v>0</v>
      </c>
      <c r="AD612" s="505">
        <f>penilaian!AC607</f>
        <v>0</v>
      </c>
      <c r="AE612" s="505">
        <f>penilaian!AD607</f>
        <v>0</v>
      </c>
      <c r="AF612" s="505">
        <f>penilaian!AE607</f>
        <v>0</v>
      </c>
      <c r="AG612" s="519">
        <f>penilaian!AF607</f>
        <v>0</v>
      </c>
      <c r="AH612" s="519">
        <f>penilaian!AG607</f>
        <v>0</v>
      </c>
      <c r="AI612" s="517">
        <f>penilaian!AH607</f>
        <v>0</v>
      </c>
      <c r="AJ612" s="520">
        <f>penilaian!AI607</f>
        <v>0</v>
      </c>
      <c r="AK612" s="520">
        <f>penilaian!AJ607</f>
        <v>0</v>
      </c>
      <c r="AL612" s="517">
        <f>penilaian!AK607</f>
        <v>0</v>
      </c>
      <c r="AM612" s="517">
        <f>penilaian!AL607</f>
        <v>0</v>
      </c>
      <c r="AN612" s="520">
        <f>penilaian!AM607</f>
        <v>0</v>
      </c>
      <c r="AO612" s="520">
        <f>penilaian!AN607</f>
        <v>0</v>
      </c>
      <c r="AP612" s="517">
        <f>penilaian!AO607</f>
        <v>0</v>
      </c>
      <c r="AQ612" s="521">
        <f>penilaian!AP607</f>
        <v>0</v>
      </c>
      <c r="AR612" s="517">
        <f>penilaian!AQ607</f>
        <v>0</v>
      </c>
      <c r="AS612" s="517">
        <f>penilaian!AR607</f>
        <v>0</v>
      </c>
      <c r="AT612" s="517">
        <f>penilaian!AS607</f>
        <v>0</v>
      </c>
      <c r="AU612" s="517">
        <f>penilaian!AT607</f>
        <v>0</v>
      </c>
      <c r="AV612" s="517">
        <f>penilaian!AU607</f>
        <v>0</v>
      </c>
      <c r="AW612" s="521">
        <f>penilaian!AV607</f>
        <v>0</v>
      </c>
      <c r="AX612" s="521">
        <f>penilaian!AW607</f>
        <v>0</v>
      </c>
    </row>
    <row r="613" spans="1:50" ht="15.75">
      <c r="B613" s="157">
        <f>penilaian!A608</f>
        <v>53</v>
      </c>
      <c r="C613" s="172" t="str">
        <f>penilaian!B608</f>
        <v>a.</v>
      </c>
      <c r="D613" s="492" t="str">
        <f>penilaian!C608</f>
        <v>RENTI</v>
      </c>
      <c r="E613" s="172" t="str">
        <f>penilaian!D608</f>
        <v>a.</v>
      </c>
      <c r="F613" s="171" t="str">
        <f>penilaian!E608</f>
        <v>ADI SUBEKTI</v>
      </c>
      <c r="G613" s="184" t="str">
        <f>penilaian!F608</f>
        <v>00053</v>
      </c>
      <c r="H613" s="61" t="str">
        <f>penilaian!G608</f>
        <v>a.</v>
      </c>
      <c r="I613" s="61">
        <f>penilaian!H608</f>
        <v>0</v>
      </c>
      <c r="J613" s="202">
        <f>penilaian!I608</f>
        <v>59</v>
      </c>
      <c r="K613" s="157">
        <f>penilaian!J608</f>
        <v>0</v>
      </c>
      <c r="L613" s="182">
        <f>penilaian!K608</f>
        <v>0</v>
      </c>
      <c r="M613" s="186">
        <f>penilaian!L608</f>
        <v>0</v>
      </c>
      <c r="N613" s="187">
        <f>penilaian!M608</f>
        <v>0</v>
      </c>
      <c r="O613" s="61" t="str">
        <f>penilaian!N608</f>
        <v>a.</v>
      </c>
      <c r="P613" s="183">
        <f>penilaian!O608</f>
        <v>0</v>
      </c>
      <c r="Q613" s="516">
        <f>penilaian!P608</f>
        <v>0</v>
      </c>
      <c r="R613" s="516">
        <f>penilaian!Q608</f>
        <v>0</v>
      </c>
      <c r="S613" s="505" t="str">
        <f>penilaian!R608</f>
        <v>a.</v>
      </c>
      <c r="T613" s="505" t="str">
        <f>penilaian!S608</f>
        <v>Tahunan</v>
      </c>
      <c r="U613" s="505">
        <f>penilaian!T608</f>
        <v>0</v>
      </c>
      <c r="V613" s="503">
        <f>penilaian!U608</f>
        <v>0</v>
      </c>
      <c r="W613" s="505">
        <f>penilaian!V608</f>
        <v>0</v>
      </c>
      <c r="X613" s="505">
        <f>penilaian!W608</f>
        <v>0</v>
      </c>
      <c r="Y613" s="505">
        <f>penilaian!X608</f>
        <v>0</v>
      </c>
      <c r="Z613" s="505">
        <f>penilaian!Y608</f>
        <v>0</v>
      </c>
      <c r="AA613" s="505">
        <f>penilaian!Z608</f>
        <v>0</v>
      </c>
      <c r="AB613" s="505">
        <f>penilaian!AA608</f>
        <v>0</v>
      </c>
      <c r="AC613" s="519">
        <f>penilaian!AB608</f>
        <v>0</v>
      </c>
      <c r="AD613" s="505">
        <f>penilaian!AC608</f>
        <v>0</v>
      </c>
      <c r="AE613" s="505">
        <f>penilaian!AD608</f>
        <v>0</v>
      </c>
      <c r="AF613" s="505">
        <f>penilaian!AE608</f>
        <v>0</v>
      </c>
      <c r="AG613" s="519">
        <f>penilaian!AF608</f>
        <v>0</v>
      </c>
      <c r="AH613" s="519">
        <f>penilaian!AG608</f>
        <v>0</v>
      </c>
      <c r="AI613" s="517">
        <f>penilaian!AH608</f>
        <v>170000</v>
      </c>
      <c r="AJ613" s="520">
        <f>penilaian!AI608</f>
        <v>10030000</v>
      </c>
      <c r="AK613" s="520">
        <f>penilaian!AJ608</f>
        <v>0</v>
      </c>
      <c r="AL613" s="517">
        <f>penilaian!AK608</f>
        <v>0</v>
      </c>
      <c r="AM613" s="517">
        <f>penilaian!AL608</f>
        <v>0</v>
      </c>
      <c r="AN613" s="517">
        <f>penilaian!AM608</f>
        <v>0</v>
      </c>
      <c r="AO613" s="517">
        <f>penilaian!AN608</f>
        <v>0</v>
      </c>
      <c r="AP613" s="517">
        <f>penilaian!AO608</f>
        <v>0</v>
      </c>
      <c r="AQ613" s="521">
        <f>penilaian!AP608</f>
        <v>10030000</v>
      </c>
      <c r="AR613" s="517">
        <f>penilaian!AQ608</f>
        <v>0</v>
      </c>
      <c r="AS613" s="517">
        <f>penilaian!AR608</f>
        <v>0</v>
      </c>
      <c r="AT613" s="517">
        <f>penilaian!AS608</f>
        <v>0</v>
      </c>
      <c r="AU613" s="517">
        <f>penilaian!AT608</f>
        <v>501500</v>
      </c>
      <c r="AV613" s="517">
        <f>penilaian!AU608</f>
        <v>50150</v>
      </c>
      <c r="AW613" s="521">
        <f>penilaian!AV608</f>
        <v>551650</v>
      </c>
      <c r="AX613" s="521">
        <f>penilaian!AW608</f>
        <v>10582000</v>
      </c>
    </row>
    <row r="614" spans="1:50" ht="15.75">
      <c r="B614" s="197">
        <f>penilaian!A609</f>
        <v>0</v>
      </c>
      <c r="C614" s="172" t="str">
        <f>penilaian!B609</f>
        <v>b.</v>
      </c>
      <c r="D614" s="492">
        <f>penilaian!C609</f>
        <v>0</v>
      </c>
      <c r="E614" s="172" t="str">
        <f>penilaian!D609</f>
        <v>b.</v>
      </c>
      <c r="F614" s="171" t="str">
        <f>penilaian!E609</f>
        <v>Mojokerto, 19-12-1951</v>
      </c>
      <c r="G614" s="184">
        <f>penilaian!F609</f>
        <v>0</v>
      </c>
      <c r="H614" s="61" t="str">
        <f>penilaian!G609</f>
        <v>b.</v>
      </c>
      <c r="I614" s="61" t="str">
        <f>penilaian!H609</f>
        <v>Babakan</v>
      </c>
      <c r="J614" s="202">
        <f>penilaian!I609</f>
        <v>0</v>
      </c>
      <c r="K614" s="157">
        <f>penilaian!J609</f>
        <v>0</v>
      </c>
      <c r="L614" s="182">
        <f>penilaian!K609</f>
        <v>0</v>
      </c>
      <c r="M614" s="186">
        <f>penilaian!L609</f>
        <v>0</v>
      </c>
      <c r="N614" s="187">
        <f>penilaian!M609</f>
        <v>0</v>
      </c>
      <c r="O614" s="61" t="str">
        <f>penilaian!N609</f>
        <v>b.</v>
      </c>
      <c r="P614" s="183">
        <f>penilaian!O609</f>
        <v>0</v>
      </c>
      <c r="Q614" s="516">
        <f>penilaian!P609</f>
        <v>0</v>
      </c>
      <c r="R614" s="516">
        <f>penilaian!Q609</f>
        <v>0</v>
      </c>
      <c r="S614" s="506">
        <f>penilaian!R609</f>
        <v>0</v>
      </c>
      <c r="T614" s="506">
        <f>penilaian!S609</f>
        <v>0</v>
      </c>
      <c r="U614" s="505">
        <f>penilaian!T609</f>
        <v>0</v>
      </c>
      <c r="V614" s="503">
        <f>penilaian!U609</f>
        <v>0</v>
      </c>
      <c r="W614" s="505">
        <f>penilaian!V609</f>
        <v>0</v>
      </c>
      <c r="X614" s="505">
        <f>penilaian!W609</f>
        <v>0</v>
      </c>
      <c r="Y614" s="505">
        <f>penilaian!X609</f>
        <v>0</v>
      </c>
      <c r="Z614" s="505">
        <f>penilaian!Y609</f>
        <v>0</v>
      </c>
      <c r="AA614" s="505">
        <f>penilaian!Z609</f>
        <v>0</v>
      </c>
      <c r="AB614" s="505">
        <f>penilaian!AA609</f>
        <v>0</v>
      </c>
      <c r="AC614" s="519">
        <f>penilaian!AB609</f>
        <v>0</v>
      </c>
      <c r="AD614" s="505">
        <f>penilaian!AC609</f>
        <v>0</v>
      </c>
      <c r="AE614" s="505">
        <f>penilaian!AD609</f>
        <v>0</v>
      </c>
      <c r="AF614" s="505">
        <f>penilaian!AE609</f>
        <v>0</v>
      </c>
      <c r="AG614" s="519">
        <f>penilaian!AF609</f>
        <v>0</v>
      </c>
      <c r="AH614" s="519">
        <f>penilaian!AG609</f>
        <v>0</v>
      </c>
      <c r="AI614" s="517">
        <f>penilaian!AH609</f>
        <v>0</v>
      </c>
      <c r="AJ614" s="520">
        <f>penilaian!AI609</f>
        <v>0</v>
      </c>
      <c r="AK614" s="520">
        <f>penilaian!AJ609</f>
        <v>0</v>
      </c>
      <c r="AL614" s="520">
        <f>penilaian!AK609</f>
        <v>0</v>
      </c>
      <c r="AM614" s="517">
        <f>penilaian!AL609</f>
        <v>0</v>
      </c>
      <c r="AN614" s="517">
        <f>penilaian!AM609</f>
        <v>0</v>
      </c>
      <c r="AO614" s="517">
        <f>penilaian!AN609</f>
        <v>0</v>
      </c>
      <c r="AP614" s="517">
        <f>penilaian!AO609</f>
        <v>0</v>
      </c>
      <c r="AQ614" s="521">
        <f>penilaian!AP609</f>
        <v>0</v>
      </c>
      <c r="AR614" s="517">
        <f>penilaian!AQ609</f>
        <v>0</v>
      </c>
      <c r="AS614" s="522">
        <f>penilaian!AR609</f>
        <v>0</v>
      </c>
      <c r="AT614" s="523">
        <f>penilaian!AS609</f>
        <v>0</v>
      </c>
      <c r="AU614" s="522">
        <f>penilaian!AT609</f>
        <v>0</v>
      </c>
      <c r="AV614" s="523">
        <f>penilaian!AU609</f>
        <v>0</v>
      </c>
      <c r="AW614" s="521">
        <f>penilaian!AV609</f>
        <v>0</v>
      </c>
      <c r="AX614" s="521">
        <f>penilaian!AW609</f>
        <v>0</v>
      </c>
    </row>
    <row r="615" spans="1:50" ht="15.75">
      <c r="B615" s="157">
        <f>penilaian!A610</f>
        <v>0</v>
      </c>
      <c r="C615" s="172" t="str">
        <f>penilaian!B610</f>
        <v>c.</v>
      </c>
      <c r="D615" s="492">
        <f>penilaian!C610</f>
        <v>0</v>
      </c>
      <c r="E615" s="172" t="str">
        <f>penilaian!D610</f>
        <v>c.</v>
      </c>
      <c r="F615" s="171" t="str">
        <f>penilaian!E610</f>
        <v>Karyawan Swasta</v>
      </c>
      <c r="G615" s="184">
        <f>penilaian!F610</f>
        <v>0</v>
      </c>
      <c r="H615" s="61" t="str">
        <f>penilaian!G610</f>
        <v>c.</v>
      </c>
      <c r="I615" s="61" t="str">
        <f>penilaian!H610</f>
        <v>Kertajati</v>
      </c>
      <c r="J615" s="202">
        <f>penilaian!I610</f>
        <v>0</v>
      </c>
      <c r="K615" s="157">
        <f>penilaian!J610</f>
        <v>0</v>
      </c>
      <c r="L615" s="182">
        <f>penilaian!K610</f>
        <v>0</v>
      </c>
      <c r="M615" s="186">
        <f>penilaian!L610</f>
        <v>0</v>
      </c>
      <c r="N615" s="187">
        <f>penilaian!M610</f>
        <v>0</v>
      </c>
      <c r="O615" s="61" t="str">
        <f>penilaian!N610</f>
        <v>c.</v>
      </c>
      <c r="P615" s="183">
        <f>penilaian!O610</f>
        <v>0</v>
      </c>
      <c r="Q615" s="516">
        <f>penilaian!P610</f>
        <v>0</v>
      </c>
      <c r="R615" s="516">
        <f>penilaian!Q610</f>
        <v>0</v>
      </c>
      <c r="S615" s="506" t="str">
        <f>penilaian!R610</f>
        <v>b.</v>
      </c>
      <c r="T615" s="506" t="str">
        <f>penilaian!S610</f>
        <v>Musiman</v>
      </c>
      <c r="U615" s="505">
        <f>penilaian!T610</f>
        <v>0</v>
      </c>
      <c r="V615" s="503">
        <f>penilaian!U610</f>
        <v>0</v>
      </c>
      <c r="W615" s="505">
        <f>penilaian!V610</f>
        <v>0</v>
      </c>
      <c r="X615" s="505">
        <f>penilaian!W610</f>
        <v>0</v>
      </c>
      <c r="Y615" s="505">
        <f>penilaian!X610</f>
        <v>0</v>
      </c>
      <c r="Z615" s="505">
        <f>penilaian!Y610</f>
        <v>0</v>
      </c>
      <c r="AA615" s="505">
        <f>penilaian!Z610</f>
        <v>0</v>
      </c>
      <c r="AB615" s="505">
        <f>penilaian!AA610</f>
        <v>0</v>
      </c>
      <c r="AC615" s="519">
        <f>penilaian!AB610</f>
        <v>0</v>
      </c>
      <c r="AD615" s="505">
        <f>penilaian!AC610</f>
        <v>0</v>
      </c>
      <c r="AE615" s="505">
        <f>penilaian!AD610</f>
        <v>0</v>
      </c>
      <c r="AF615" s="505">
        <f>penilaian!AE610</f>
        <v>0</v>
      </c>
      <c r="AG615" s="519">
        <f>penilaian!AF610</f>
        <v>0</v>
      </c>
      <c r="AH615" s="519">
        <f>penilaian!AG610</f>
        <v>0</v>
      </c>
      <c r="AI615" s="517">
        <f>penilaian!AH610</f>
        <v>0</v>
      </c>
      <c r="AJ615" s="520">
        <f>penilaian!AI610</f>
        <v>0</v>
      </c>
      <c r="AK615" s="517">
        <f>penilaian!AJ610</f>
        <v>0</v>
      </c>
      <c r="AL615" s="517">
        <f>penilaian!AK610</f>
        <v>0</v>
      </c>
      <c r="AM615" s="517">
        <f>penilaian!AL610</f>
        <v>0</v>
      </c>
      <c r="AN615" s="520">
        <f>penilaian!AM610</f>
        <v>0</v>
      </c>
      <c r="AO615" s="517">
        <f>penilaian!AN610</f>
        <v>0</v>
      </c>
      <c r="AP615" s="517">
        <f>penilaian!AO610</f>
        <v>0</v>
      </c>
      <c r="AQ615" s="521">
        <f>penilaian!AP610</f>
        <v>0</v>
      </c>
      <c r="AR615" s="517">
        <f>penilaian!AQ610</f>
        <v>0</v>
      </c>
      <c r="AS615" s="517">
        <f>penilaian!AR610</f>
        <v>0</v>
      </c>
      <c r="AT615" s="517">
        <f>penilaian!AS610</f>
        <v>0</v>
      </c>
      <c r="AU615" s="517">
        <f>penilaian!AT610</f>
        <v>0</v>
      </c>
      <c r="AV615" s="517">
        <f>penilaian!AU610</f>
        <v>0</v>
      </c>
      <c r="AW615" s="521">
        <f>penilaian!AV610</f>
        <v>0</v>
      </c>
      <c r="AX615" s="521">
        <f>penilaian!AW610</f>
        <v>0</v>
      </c>
    </row>
    <row r="616" spans="1:50" ht="78.75">
      <c r="B616" s="157">
        <f>penilaian!A611</f>
        <v>0</v>
      </c>
      <c r="C616" s="172" t="str">
        <f>penilaian!B611</f>
        <v>d.</v>
      </c>
      <c r="D616" s="492">
        <f>penilaian!C611</f>
        <v>0</v>
      </c>
      <c r="E616" s="172" t="str">
        <f>penilaian!D611</f>
        <v>d.</v>
      </c>
      <c r="F616" s="171" t="str">
        <f>penilaian!E611</f>
        <v>Jl. Kayu Putih Utara 46 RT. 4 RW. 8 Kel. Pulo Gadung Kec. Pulo Gadung Kota Jakarta Timur</v>
      </c>
      <c r="G616" s="184">
        <f>penilaian!F611</f>
        <v>0</v>
      </c>
      <c r="H616" s="61">
        <f>penilaian!G611</f>
        <v>0</v>
      </c>
      <c r="I616" s="61">
        <f>penilaian!H611</f>
        <v>0</v>
      </c>
      <c r="J616" s="202">
        <f>penilaian!I611</f>
        <v>0</v>
      </c>
      <c r="K616" s="157">
        <f>penilaian!J611</f>
        <v>0</v>
      </c>
      <c r="L616" s="182">
        <f>penilaian!K611</f>
        <v>0</v>
      </c>
      <c r="M616" s="186">
        <f>penilaian!L611</f>
        <v>0</v>
      </c>
      <c r="N616" s="187">
        <f>penilaian!M611</f>
        <v>0</v>
      </c>
      <c r="O616" s="61">
        <f>penilaian!N611</f>
        <v>0</v>
      </c>
      <c r="P616" s="183">
        <f>penilaian!O611</f>
        <v>0</v>
      </c>
      <c r="Q616" s="516">
        <f>penilaian!P611</f>
        <v>0</v>
      </c>
      <c r="R616" s="516">
        <f>penilaian!Q611</f>
        <v>0</v>
      </c>
      <c r="S616" s="506">
        <f>penilaian!R611</f>
        <v>0</v>
      </c>
      <c r="T616" s="506">
        <f>penilaian!S611</f>
        <v>0</v>
      </c>
      <c r="U616" s="505">
        <f>penilaian!T611</f>
        <v>0</v>
      </c>
      <c r="V616" s="503">
        <f>penilaian!U611</f>
        <v>0</v>
      </c>
      <c r="W616" s="505">
        <f>penilaian!V611</f>
        <v>0</v>
      </c>
      <c r="X616" s="505">
        <f>penilaian!W611</f>
        <v>0</v>
      </c>
      <c r="Y616" s="505">
        <f>penilaian!X611</f>
        <v>0</v>
      </c>
      <c r="Z616" s="505">
        <f>penilaian!Y611</f>
        <v>0</v>
      </c>
      <c r="AA616" s="505">
        <f>penilaian!Z611</f>
        <v>0</v>
      </c>
      <c r="AB616" s="505">
        <f>penilaian!AA611</f>
        <v>0</v>
      </c>
      <c r="AC616" s="519">
        <f>penilaian!AB611</f>
        <v>0</v>
      </c>
      <c r="AD616" s="505">
        <f>penilaian!AC611</f>
        <v>0</v>
      </c>
      <c r="AE616" s="505">
        <f>penilaian!AD611</f>
        <v>0</v>
      </c>
      <c r="AF616" s="505">
        <f>penilaian!AE611</f>
        <v>0</v>
      </c>
      <c r="AG616" s="519">
        <f>penilaian!AF611</f>
        <v>0</v>
      </c>
      <c r="AH616" s="519">
        <f>penilaian!AG611</f>
        <v>0</v>
      </c>
      <c r="AI616" s="517">
        <f>penilaian!AH611</f>
        <v>0</v>
      </c>
      <c r="AJ616" s="520">
        <f>penilaian!AI611</f>
        <v>0</v>
      </c>
      <c r="AK616" s="517">
        <f>penilaian!AJ611</f>
        <v>0</v>
      </c>
      <c r="AL616" s="517">
        <f>penilaian!AK611</f>
        <v>0</v>
      </c>
      <c r="AM616" s="517">
        <f>penilaian!AL611</f>
        <v>0</v>
      </c>
      <c r="AN616" s="520">
        <f>penilaian!AM611</f>
        <v>0</v>
      </c>
      <c r="AO616" s="520">
        <f>penilaian!AN611</f>
        <v>0</v>
      </c>
      <c r="AP616" s="517">
        <f>penilaian!AO611</f>
        <v>0</v>
      </c>
      <c r="AQ616" s="521">
        <f>penilaian!AP611</f>
        <v>0</v>
      </c>
      <c r="AR616" s="517">
        <f>penilaian!AQ611</f>
        <v>0</v>
      </c>
      <c r="AS616" s="517">
        <f>penilaian!AR611</f>
        <v>0</v>
      </c>
      <c r="AT616" s="517">
        <f>penilaian!AS611</f>
        <v>0</v>
      </c>
      <c r="AU616" s="517">
        <f>penilaian!AT611</f>
        <v>0</v>
      </c>
      <c r="AV616" s="517">
        <f>penilaian!AU611</f>
        <v>0</v>
      </c>
      <c r="AW616" s="521">
        <f>penilaian!AV611</f>
        <v>0</v>
      </c>
      <c r="AX616" s="521">
        <f>penilaian!AW611</f>
        <v>0</v>
      </c>
    </row>
    <row r="617" spans="1:50" ht="15.75">
      <c r="B617" s="157">
        <f>penilaian!A612</f>
        <v>0</v>
      </c>
      <c r="C617" s="172" t="str">
        <f>penilaian!B612</f>
        <v>e.</v>
      </c>
      <c r="D617" s="492">
        <f>penilaian!C612</f>
        <v>0</v>
      </c>
      <c r="E617" s="172" t="str">
        <f>penilaian!D612</f>
        <v>e.</v>
      </c>
      <c r="F617" s="171" t="str">
        <f>penilaian!E612</f>
        <v>3175021912510001</v>
      </c>
      <c r="G617" s="184">
        <f>penilaian!F612</f>
        <v>0</v>
      </c>
      <c r="H617" s="61">
        <f>penilaian!G612</f>
        <v>0</v>
      </c>
      <c r="I617" s="61">
        <f>penilaian!H612</f>
        <v>0</v>
      </c>
      <c r="J617" s="202">
        <f>penilaian!I612</f>
        <v>0</v>
      </c>
      <c r="K617" s="157">
        <f>penilaian!J612</f>
        <v>0</v>
      </c>
      <c r="L617" s="182">
        <f>penilaian!K612</f>
        <v>0</v>
      </c>
      <c r="M617" s="186">
        <f>penilaian!L612</f>
        <v>0</v>
      </c>
      <c r="N617" s="187">
        <f>penilaian!M612</f>
        <v>0</v>
      </c>
      <c r="O617" s="61">
        <f>penilaian!N612</f>
        <v>0</v>
      </c>
      <c r="P617" s="183">
        <f>penilaian!O612</f>
        <v>0</v>
      </c>
      <c r="Q617" s="516">
        <f>penilaian!P612</f>
        <v>0</v>
      </c>
      <c r="R617" s="516">
        <f>penilaian!Q612</f>
        <v>0</v>
      </c>
      <c r="S617" s="505">
        <f>penilaian!R612</f>
        <v>0</v>
      </c>
      <c r="T617" s="505">
        <f>penilaian!S612</f>
        <v>0</v>
      </c>
      <c r="U617" s="505">
        <f>penilaian!T612</f>
        <v>0</v>
      </c>
      <c r="V617" s="503">
        <f>penilaian!U612</f>
        <v>0</v>
      </c>
      <c r="W617" s="505">
        <f>penilaian!V612</f>
        <v>0</v>
      </c>
      <c r="X617" s="505">
        <f>penilaian!W612</f>
        <v>0</v>
      </c>
      <c r="Y617" s="505">
        <f>penilaian!X612</f>
        <v>0</v>
      </c>
      <c r="Z617" s="505">
        <f>penilaian!Y612</f>
        <v>0</v>
      </c>
      <c r="AA617" s="505">
        <f>penilaian!Z612</f>
        <v>0</v>
      </c>
      <c r="AB617" s="505">
        <f>penilaian!AA612</f>
        <v>0</v>
      </c>
      <c r="AC617" s="519">
        <f>penilaian!AB612</f>
        <v>0</v>
      </c>
      <c r="AD617" s="505">
        <f>penilaian!AC612</f>
        <v>0</v>
      </c>
      <c r="AE617" s="505">
        <f>penilaian!AD612</f>
        <v>0</v>
      </c>
      <c r="AF617" s="505">
        <f>penilaian!AE612</f>
        <v>0</v>
      </c>
      <c r="AG617" s="519">
        <f>penilaian!AF612</f>
        <v>0</v>
      </c>
      <c r="AH617" s="519">
        <f>penilaian!AG612</f>
        <v>0</v>
      </c>
      <c r="AI617" s="517">
        <f>penilaian!AH612</f>
        <v>0</v>
      </c>
      <c r="AJ617" s="520">
        <f>penilaian!AI612</f>
        <v>0</v>
      </c>
      <c r="AK617" s="517">
        <f>penilaian!AJ612</f>
        <v>0</v>
      </c>
      <c r="AL617" s="517">
        <f>penilaian!AK612</f>
        <v>0</v>
      </c>
      <c r="AM617" s="517">
        <f>penilaian!AL612</f>
        <v>0</v>
      </c>
      <c r="AN617" s="520">
        <f>penilaian!AM612</f>
        <v>0</v>
      </c>
      <c r="AO617" s="520">
        <f>penilaian!AN612</f>
        <v>0</v>
      </c>
      <c r="AP617" s="517">
        <f>penilaian!AO612</f>
        <v>0</v>
      </c>
      <c r="AQ617" s="521">
        <f>penilaian!AP612</f>
        <v>0</v>
      </c>
      <c r="AR617" s="517">
        <f>penilaian!AQ612</f>
        <v>0</v>
      </c>
      <c r="AS617" s="517">
        <f>penilaian!AR612</f>
        <v>0</v>
      </c>
      <c r="AT617" s="517">
        <f>penilaian!AS612</f>
        <v>0</v>
      </c>
      <c r="AU617" s="517">
        <f>penilaian!AT612</f>
        <v>0</v>
      </c>
      <c r="AV617" s="517">
        <f>penilaian!AU612</f>
        <v>0</v>
      </c>
      <c r="AW617" s="521">
        <f>penilaian!AV612</f>
        <v>0</v>
      </c>
      <c r="AX617" s="521">
        <f>penilaian!AW612</f>
        <v>0</v>
      </c>
    </row>
    <row r="618" spans="1:50" ht="15.75">
      <c r="B618" s="157">
        <f>penilaian!A613</f>
        <v>54</v>
      </c>
      <c r="C618" s="172" t="str">
        <f>penilaian!B613</f>
        <v>a.</v>
      </c>
      <c r="D618" s="492" t="str">
        <f>penilaian!C613</f>
        <v>TARYO</v>
      </c>
      <c r="E618" s="172" t="str">
        <f>penilaian!D613</f>
        <v>a.</v>
      </c>
      <c r="F618" s="171" t="str">
        <f>penilaian!E613</f>
        <v>ADI SUBEKTI</v>
      </c>
      <c r="G618" s="184" t="str">
        <f>penilaian!F613</f>
        <v>00054</v>
      </c>
      <c r="H618" s="61" t="str">
        <f>penilaian!G613</f>
        <v>a.</v>
      </c>
      <c r="I618" s="61">
        <f>penilaian!H613</f>
        <v>0</v>
      </c>
      <c r="J618" s="202">
        <f>penilaian!I613</f>
        <v>435</v>
      </c>
      <c r="K618" s="157">
        <f>penilaian!J613</f>
        <v>0</v>
      </c>
      <c r="L618" s="182">
        <f>penilaian!K613</f>
        <v>0</v>
      </c>
      <c r="M618" s="186">
        <f>penilaian!L613</f>
        <v>0</v>
      </c>
      <c r="N618" s="187">
        <f>penilaian!M613</f>
        <v>0</v>
      </c>
      <c r="O618" s="61" t="str">
        <f>penilaian!N613</f>
        <v>a.</v>
      </c>
      <c r="P618" s="183">
        <f>penilaian!O613</f>
        <v>0</v>
      </c>
      <c r="Q618" s="516">
        <f>penilaian!P613</f>
        <v>0</v>
      </c>
      <c r="R618" s="516">
        <f>penilaian!Q613</f>
        <v>0</v>
      </c>
      <c r="S618" s="505" t="str">
        <f>penilaian!R613</f>
        <v>a.</v>
      </c>
      <c r="T618" s="505" t="str">
        <f>penilaian!S613</f>
        <v>Tahunan</v>
      </c>
      <c r="U618" s="505">
        <f>penilaian!T613</f>
        <v>0</v>
      </c>
      <c r="V618" s="503">
        <f>penilaian!U613</f>
        <v>0</v>
      </c>
      <c r="W618" s="505">
        <f>penilaian!V613</f>
        <v>0</v>
      </c>
      <c r="X618" s="505">
        <f>penilaian!W613</f>
        <v>0</v>
      </c>
      <c r="Y618" s="505">
        <f>penilaian!X613</f>
        <v>0</v>
      </c>
      <c r="Z618" s="505">
        <f>penilaian!Y613</f>
        <v>0</v>
      </c>
      <c r="AA618" s="505">
        <f>penilaian!Z613</f>
        <v>0</v>
      </c>
      <c r="AB618" s="505">
        <f>penilaian!AA613</f>
        <v>0</v>
      </c>
      <c r="AC618" s="519">
        <f>penilaian!AB613</f>
        <v>0</v>
      </c>
      <c r="AD618" s="505">
        <f>penilaian!AC613</f>
        <v>0</v>
      </c>
      <c r="AE618" s="505">
        <f>penilaian!AD613</f>
        <v>0</v>
      </c>
      <c r="AF618" s="505">
        <f>penilaian!AE613</f>
        <v>0</v>
      </c>
      <c r="AG618" s="519">
        <f>penilaian!AF613</f>
        <v>0</v>
      </c>
      <c r="AH618" s="519">
        <f>penilaian!AG613</f>
        <v>0</v>
      </c>
      <c r="AI618" s="517">
        <f>penilaian!AH613</f>
        <v>170000</v>
      </c>
      <c r="AJ618" s="520">
        <f>penilaian!AI613</f>
        <v>73950000</v>
      </c>
      <c r="AK618" s="517">
        <f>penilaian!AJ613</f>
        <v>0</v>
      </c>
      <c r="AL618" s="517">
        <f>penilaian!AK613</f>
        <v>0</v>
      </c>
      <c r="AM618" s="517">
        <f>penilaian!AL613</f>
        <v>0</v>
      </c>
      <c r="AN618" s="520">
        <f>penilaian!AM613</f>
        <v>0</v>
      </c>
      <c r="AO618" s="520">
        <f>penilaian!AN613</f>
        <v>0</v>
      </c>
      <c r="AP618" s="517">
        <f>penilaian!AO613</f>
        <v>0</v>
      </c>
      <c r="AQ618" s="521">
        <f>penilaian!AP613</f>
        <v>73950000</v>
      </c>
      <c r="AR618" s="517">
        <f>penilaian!AQ613</f>
        <v>0</v>
      </c>
      <c r="AS618" s="517">
        <f>penilaian!AR613</f>
        <v>0</v>
      </c>
      <c r="AT618" s="517">
        <f>penilaian!AS613</f>
        <v>0</v>
      </c>
      <c r="AU618" s="517">
        <f>penilaian!AT613</f>
        <v>3697500</v>
      </c>
      <c r="AV618" s="517">
        <f>penilaian!AU613</f>
        <v>369750</v>
      </c>
      <c r="AW618" s="521">
        <f>penilaian!AV613</f>
        <v>4067250</v>
      </c>
      <c r="AX618" s="521">
        <f>penilaian!AW613</f>
        <v>78017000</v>
      </c>
    </row>
    <row r="619" spans="1:50" ht="15.75">
      <c r="B619" s="157">
        <f>penilaian!A614</f>
        <v>0</v>
      </c>
      <c r="C619" s="172" t="str">
        <f>penilaian!B614</f>
        <v>b.</v>
      </c>
      <c r="D619" s="492">
        <f>penilaian!C614</f>
        <v>0</v>
      </c>
      <c r="E619" s="172" t="str">
        <f>penilaian!D614</f>
        <v>b.</v>
      </c>
      <c r="F619" s="171" t="str">
        <f>penilaian!E614</f>
        <v>Mojokerto, 19-12-1951</v>
      </c>
      <c r="G619" s="184">
        <f>penilaian!F614</f>
        <v>0</v>
      </c>
      <c r="H619" s="61" t="str">
        <f>penilaian!G614</f>
        <v>b.</v>
      </c>
      <c r="I619" s="61" t="str">
        <f>penilaian!H614</f>
        <v>Babakan</v>
      </c>
      <c r="J619" s="202">
        <f>penilaian!I614</f>
        <v>0</v>
      </c>
      <c r="K619" s="157">
        <f>penilaian!J614</f>
        <v>0</v>
      </c>
      <c r="L619" s="182">
        <f>penilaian!K614</f>
        <v>0</v>
      </c>
      <c r="M619" s="186">
        <f>penilaian!L614</f>
        <v>0</v>
      </c>
      <c r="N619" s="187">
        <f>penilaian!M614</f>
        <v>0</v>
      </c>
      <c r="O619" s="61" t="str">
        <f>penilaian!N614</f>
        <v>b.</v>
      </c>
      <c r="P619" s="183">
        <f>penilaian!O614</f>
        <v>0</v>
      </c>
      <c r="Q619" s="516">
        <f>penilaian!P614</f>
        <v>0</v>
      </c>
      <c r="R619" s="516">
        <f>penilaian!Q614</f>
        <v>0</v>
      </c>
      <c r="S619" s="505">
        <f>penilaian!R614</f>
        <v>0</v>
      </c>
      <c r="T619" s="505">
        <f>penilaian!S614</f>
        <v>0</v>
      </c>
      <c r="U619" s="505">
        <f>penilaian!T614</f>
        <v>0</v>
      </c>
      <c r="V619" s="503">
        <f>penilaian!U614</f>
        <v>0</v>
      </c>
      <c r="W619" s="505">
        <f>penilaian!V614</f>
        <v>0</v>
      </c>
      <c r="X619" s="505">
        <f>penilaian!W614</f>
        <v>0</v>
      </c>
      <c r="Y619" s="505">
        <f>penilaian!X614</f>
        <v>0</v>
      </c>
      <c r="Z619" s="505">
        <f>penilaian!Y614</f>
        <v>0</v>
      </c>
      <c r="AA619" s="505">
        <f>penilaian!Z614</f>
        <v>0</v>
      </c>
      <c r="AB619" s="505">
        <f>penilaian!AA614</f>
        <v>0</v>
      </c>
      <c r="AC619" s="519">
        <f>penilaian!AB614</f>
        <v>0</v>
      </c>
      <c r="AD619" s="505">
        <f>penilaian!AC614</f>
        <v>0</v>
      </c>
      <c r="AE619" s="505">
        <f>penilaian!AD614</f>
        <v>0</v>
      </c>
      <c r="AF619" s="505">
        <f>penilaian!AE614</f>
        <v>0</v>
      </c>
      <c r="AG619" s="519">
        <f>penilaian!AF614</f>
        <v>0</v>
      </c>
      <c r="AH619" s="519">
        <f>penilaian!AG614</f>
        <v>0</v>
      </c>
      <c r="AI619" s="517">
        <f>penilaian!AH614</f>
        <v>0</v>
      </c>
      <c r="AJ619" s="520">
        <f>penilaian!AI614</f>
        <v>0</v>
      </c>
      <c r="AK619" s="517">
        <f>penilaian!AJ614</f>
        <v>0</v>
      </c>
      <c r="AL619" s="517">
        <f>penilaian!AK614</f>
        <v>0</v>
      </c>
      <c r="AM619" s="517">
        <f>penilaian!AL614</f>
        <v>0</v>
      </c>
      <c r="AN619" s="520">
        <f>penilaian!AM614</f>
        <v>0</v>
      </c>
      <c r="AO619" s="520">
        <f>penilaian!AN614</f>
        <v>0</v>
      </c>
      <c r="AP619" s="517">
        <f>penilaian!AO614</f>
        <v>0</v>
      </c>
      <c r="AQ619" s="521">
        <f>penilaian!AP614</f>
        <v>0</v>
      </c>
      <c r="AR619" s="517">
        <f>penilaian!AQ614</f>
        <v>0</v>
      </c>
      <c r="AS619" s="517">
        <f>penilaian!AR614</f>
        <v>0</v>
      </c>
      <c r="AT619" s="517">
        <f>penilaian!AS614</f>
        <v>0</v>
      </c>
      <c r="AU619" s="517">
        <f>penilaian!AT614</f>
        <v>0</v>
      </c>
      <c r="AV619" s="517">
        <f>penilaian!AU614</f>
        <v>0</v>
      </c>
      <c r="AW619" s="521">
        <f>penilaian!AV614</f>
        <v>0</v>
      </c>
      <c r="AX619" s="521">
        <f>penilaian!AW614</f>
        <v>0</v>
      </c>
    </row>
    <row r="620" spans="1:50" ht="15.75">
      <c r="B620" s="157">
        <f>penilaian!A615</f>
        <v>0</v>
      </c>
      <c r="C620" s="172" t="str">
        <f>penilaian!B615</f>
        <v>c.</v>
      </c>
      <c r="D620" s="492">
        <f>penilaian!C615</f>
        <v>0</v>
      </c>
      <c r="E620" s="172" t="str">
        <f>penilaian!D615</f>
        <v>c.</v>
      </c>
      <c r="F620" s="171" t="str">
        <f>penilaian!E615</f>
        <v>Karyawan Swasta</v>
      </c>
      <c r="G620" s="184">
        <f>penilaian!F615</f>
        <v>0</v>
      </c>
      <c r="H620" s="61" t="str">
        <f>penilaian!G615</f>
        <v>c.</v>
      </c>
      <c r="I620" s="61" t="str">
        <f>penilaian!H615</f>
        <v>Kertajati</v>
      </c>
      <c r="J620" s="202">
        <f>penilaian!I615</f>
        <v>0</v>
      </c>
      <c r="K620" s="157">
        <f>penilaian!J615</f>
        <v>0</v>
      </c>
      <c r="L620" s="182">
        <f>penilaian!K615</f>
        <v>0</v>
      </c>
      <c r="M620" s="186">
        <f>penilaian!L615</f>
        <v>0</v>
      </c>
      <c r="N620" s="187">
        <f>penilaian!M615</f>
        <v>0</v>
      </c>
      <c r="O620" s="61" t="str">
        <f>penilaian!N615</f>
        <v>c.</v>
      </c>
      <c r="P620" s="183">
        <f>penilaian!O615</f>
        <v>0</v>
      </c>
      <c r="Q620" s="516">
        <f>penilaian!P615</f>
        <v>0</v>
      </c>
      <c r="R620" s="516">
        <f>penilaian!Q615</f>
        <v>0</v>
      </c>
      <c r="S620" s="505" t="str">
        <f>penilaian!R615</f>
        <v>b.</v>
      </c>
      <c r="T620" s="505" t="str">
        <f>penilaian!S615</f>
        <v>Musiman</v>
      </c>
      <c r="U620" s="505">
        <f>penilaian!T615</f>
        <v>0</v>
      </c>
      <c r="V620" s="503">
        <f>penilaian!U615</f>
        <v>0</v>
      </c>
      <c r="W620" s="505">
        <f>penilaian!V615</f>
        <v>0</v>
      </c>
      <c r="X620" s="505">
        <f>penilaian!W615</f>
        <v>0</v>
      </c>
      <c r="Y620" s="505">
        <f>penilaian!X615</f>
        <v>0</v>
      </c>
      <c r="Z620" s="505">
        <f>penilaian!Y615</f>
        <v>0</v>
      </c>
      <c r="AA620" s="505">
        <f>penilaian!Z615</f>
        <v>0</v>
      </c>
      <c r="AB620" s="505">
        <f>penilaian!AA615</f>
        <v>0</v>
      </c>
      <c r="AC620" s="519">
        <f>penilaian!AB615</f>
        <v>0</v>
      </c>
      <c r="AD620" s="505">
        <f>penilaian!AC615</f>
        <v>0</v>
      </c>
      <c r="AE620" s="505">
        <f>penilaian!AD615</f>
        <v>0</v>
      </c>
      <c r="AF620" s="505">
        <f>penilaian!AE615</f>
        <v>0</v>
      </c>
      <c r="AG620" s="519">
        <f>penilaian!AF615</f>
        <v>0</v>
      </c>
      <c r="AH620" s="519">
        <f>penilaian!AG615</f>
        <v>0</v>
      </c>
      <c r="AI620" s="517">
        <f>penilaian!AH615</f>
        <v>0</v>
      </c>
      <c r="AJ620" s="520">
        <f>penilaian!AI615</f>
        <v>0</v>
      </c>
      <c r="AK620" s="517">
        <f>penilaian!AJ615</f>
        <v>0</v>
      </c>
      <c r="AL620" s="517">
        <f>penilaian!AK615</f>
        <v>0</v>
      </c>
      <c r="AM620" s="517">
        <f>penilaian!AL615</f>
        <v>0</v>
      </c>
      <c r="AN620" s="517">
        <f>penilaian!AM615</f>
        <v>0</v>
      </c>
      <c r="AO620" s="520">
        <f>penilaian!AN615</f>
        <v>0</v>
      </c>
      <c r="AP620" s="517">
        <f>penilaian!AO615</f>
        <v>0</v>
      </c>
      <c r="AQ620" s="521">
        <f>penilaian!AP615</f>
        <v>0</v>
      </c>
      <c r="AR620" s="517">
        <f>penilaian!AQ615</f>
        <v>0</v>
      </c>
      <c r="AS620" s="517">
        <f>penilaian!AR615</f>
        <v>0</v>
      </c>
      <c r="AT620" s="517">
        <f>penilaian!AS615</f>
        <v>0</v>
      </c>
      <c r="AU620" s="517">
        <f>penilaian!AT615</f>
        <v>0</v>
      </c>
      <c r="AV620" s="517">
        <f>penilaian!AU615</f>
        <v>0</v>
      </c>
      <c r="AW620" s="521">
        <f>penilaian!AV615</f>
        <v>0</v>
      </c>
      <c r="AX620" s="521">
        <f>penilaian!AW615</f>
        <v>0</v>
      </c>
    </row>
    <row r="621" spans="1:50" ht="16.5" customHeight="1">
      <c r="B621" s="197">
        <f>penilaian!A616</f>
        <v>0</v>
      </c>
      <c r="C621" s="172" t="str">
        <f>penilaian!B616</f>
        <v>d.</v>
      </c>
      <c r="D621" s="492">
        <f>penilaian!C616</f>
        <v>0</v>
      </c>
      <c r="E621" s="172" t="str">
        <f>penilaian!D616</f>
        <v>d.</v>
      </c>
      <c r="F621" s="171" t="str">
        <f>penilaian!E616</f>
        <v>Jl. Kayu Putih Utara 46 RT. 4 RW. 8 Kel. Pulo Gadung Kec. Pulo Gadung Kota Jakarta Timur</v>
      </c>
      <c r="G621" s="184">
        <f>penilaian!F616</f>
        <v>0</v>
      </c>
      <c r="H621" s="61">
        <f>penilaian!G616</f>
        <v>0</v>
      </c>
      <c r="I621" s="61">
        <f>penilaian!H616</f>
        <v>0</v>
      </c>
      <c r="J621" s="202">
        <f>penilaian!I616</f>
        <v>0</v>
      </c>
      <c r="K621" s="157">
        <f>penilaian!J616</f>
        <v>0</v>
      </c>
      <c r="L621" s="182">
        <f>penilaian!K616</f>
        <v>0</v>
      </c>
      <c r="M621" s="186">
        <f>penilaian!L616</f>
        <v>0</v>
      </c>
      <c r="N621" s="187">
        <f>penilaian!M616</f>
        <v>0</v>
      </c>
      <c r="O621" s="61">
        <f>penilaian!N616</f>
        <v>0</v>
      </c>
      <c r="P621" s="183">
        <f>penilaian!O616</f>
        <v>0</v>
      </c>
      <c r="Q621" s="516">
        <f>penilaian!P616</f>
        <v>0</v>
      </c>
      <c r="R621" s="516">
        <f>penilaian!Q616</f>
        <v>0</v>
      </c>
      <c r="S621" s="505">
        <f>penilaian!R616</f>
        <v>0</v>
      </c>
      <c r="T621" s="505">
        <f>penilaian!S616</f>
        <v>0</v>
      </c>
      <c r="U621" s="505">
        <f>penilaian!T616</f>
        <v>0</v>
      </c>
      <c r="V621" s="503">
        <f>penilaian!U616</f>
        <v>0</v>
      </c>
      <c r="W621" s="505">
        <f>penilaian!V616</f>
        <v>0</v>
      </c>
      <c r="X621" s="505">
        <f>penilaian!W616</f>
        <v>0</v>
      </c>
      <c r="Y621" s="505">
        <f>penilaian!X616</f>
        <v>0</v>
      </c>
      <c r="Z621" s="505">
        <f>penilaian!Y616</f>
        <v>0</v>
      </c>
      <c r="AA621" s="505">
        <f>penilaian!Z616</f>
        <v>0</v>
      </c>
      <c r="AB621" s="505">
        <f>penilaian!AA616</f>
        <v>0</v>
      </c>
      <c r="AC621" s="519">
        <f>penilaian!AB616</f>
        <v>0</v>
      </c>
      <c r="AD621" s="505">
        <f>penilaian!AC616</f>
        <v>0</v>
      </c>
      <c r="AE621" s="505">
        <f>penilaian!AD616</f>
        <v>0</v>
      </c>
      <c r="AF621" s="505">
        <f>penilaian!AE616</f>
        <v>0</v>
      </c>
      <c r="AG621" s="519">
        <f>penilaian!AF616</f>
        <v>0</v>
      </c>
      <c r="AH621" s="519">
        <f>penilaian!AG616</f>
        <v>0</v>
      </c>
      <c r="AI621" s="517">
        <f>penilaian!AH616</f>
        <v>0</v>
      </c>
      <c r="AJ621" s="520">
        <f>penilaian!AI616</f>
        <v>0</v>
      </c>
      <c r="AK621" s="517">
        <f>penilaian!AJ616</f>
        <v>0</v>
      </c>
      <c r="AL621" s="517">
        <f>penilaian!AK616</f>
        <v>0</v>
      </c>
      <c r="AM621" s="517">
        <f>penilaian!AL616</f>
        <v>0</v>
      </c>
      <c r="AN621" s="517">
        <f>penilaian!AM616</f>
        <v>0</v>
      </c>
      <c r="AO621" s="517">
        <f>penilaian!AN616</f>
        <v>0</v>
      </c>
      <c r="AP621" s="517">
        <f>penilaian!AO616</f>
        <v>0</v>
      </c>
      <c r="AQ621" s="521">
        <f>penilaian!AP616</f>
        <v>0</v>
      </c>
      <c r="AR621" s="517">
        <f>penilaian!AQ616</f>
        <v>0</v>
      </c>
      <c r="AS621" s="522">
        <f>penilaian!AR616</f>
        <v>0</v>
      </c>
      <c r="AT621" s="523">
        <f>penilaian!AS616</f>
        <v>0</v>
      </c>
      <c r="AU621" s="522">
        <f>penilaian!AT616</f>
        <v>0</v>
      </c>
      <c r="AV621" s="523">
        <f>penilaian!AU616</f>
        <v>0</v>
      </c>
      <c r="AW621" s="521">
        <f>penilaian!AV616</f>
        <v>0</v>
      </c>
      <c r="AX621" s="521">
        <f>penilaian!AW616</f>
        <v>0</v>
      </c>
    </row>
    <row r="622" spans="1:50" ht="15.75">
      <c r="A622" s="288">
        <v>1</v>
      </c>
      <c r="B622" s="157">
        <f>penilaian!A617</f>
        <v>0</v>
      </c>
      <c r="C622" s="172" t="str">
        <f>penilaian!B617</f>
        <v>e.</v>
      </c>
      <c r="D622" s="492">
        <f>penilaian!C617</f>
        <v>0</v>
      </c>
      <c r="E622" s="172" t="str">
        <f>penilaian!D617</f>
        <v>e.</v>
      </c>
      <c r="F622" s="171" t="str">
        <f>penilaian!E617</f>
        <v>3175021912510001</v>
      </c>
      <c r="G622" s="184">
        <f>penilaian!F617</f>
        <v>0</v>
      </c>
      <c r="H622" s="61">
        <f>penilaian!G617</f>
        <v>0</v>
      </c>
      <c r="I622" s="61">
        <f>penilaian!H617</f>
        <v>0</v>
      </c>
      <c r="J622" s="202">
        <f>penilaian!I617</f>
        <v>0</v>
      </c>
      <c r="K622" s="157">
        <f>penilaian!J617</f>
        <v>0</v>
      </c>
      <c r="L622" s="182">
        <f>penilaian!K617</f>
        <v>0</v>
      </c>
      <c r="M622" s="186">
        <f>penilaian!L617</f>
        <v>0</v>
      </c>
      <c r="N622" s="187">
        <f>penilaian!M617</f>
        <v>0</v>
      </c>
      <c r="O622" s="61">
        <f>penilaian!N617</f>
        <v>0</v>
      </c>
      <c r="P622" s="183">
        <f>penilaian!O617</f>
        <v>0</v>
      </c>
      <c r="Q622" s="516">
        <f>penilaian!P617</f>
        <v>0</v>
      </c>
      <c r="R622" s="516">
        <f>penilaian!Q617</f>
        <v>0</v>
      </c>
      <c r="S622" s="505">
        <f>penilaian!R617</f>
        <v>0</v>
      </c>
      <c r="T622" s="505">
        <f>penilaian!S617</f>
        <v>0</v>
      </c>
      <c r="U622" s="505">
        <f>penilaian!T617</f>
        <v>0</v>
      </c>
      <c r="V622" s="503">
        <f>penilaian!U617</f>
        <v>0</v>
      </c>
      <c r="W622" s="505">
        <f>penilaian!V617</f>
        <v>0</v>
      </c>
      <c r="X622" s="505">
        <f>penilaian!W617</f>
        <v>0</v>
      </c>
      <c r="Y622" s="505">
        <f>penilaian!X617</f>
        <v>0</v>
      </c>
      <c r="Z622" s="505">
        <f>penilaian!Y617</f>
        <v>0</v>
      </c>
      <c r="AA622" s="505">
        <f>penilaian!Z617</f>
        <v>0</v>
      </c>
      <c r="AB622" s="505">
        <f>penilaian!AA617</f>
        <v>0</v>
      </c>
      <c r="AC622" s="519">
        <f>penilaian!AB617</f>
        <v>0</v>
      </c>
      <c r="AD622" s="505">
        <f>penilaian!AC617</f>
        <v>0</v>
      </c>
      <c r="AE622" s="505">
        <f>penilaian!AD617</f>
        <v>0</v>
      </c>
      <c r="AF622" s="505">
        <f>penilaian!AE617</f>
        <v>0</v>
      </c>
      <c r="AG622" s="519">
        <f>penilaian!AF617</f>
        <v>0</v>
      </c>
      <c r="AH622" s="519">
        <f>penilaian!AG617</f>
        <v>0</v>
      </c>
      <c r="AI622" s="517">
        <f>penilaian!AH617</f>
        <v>0</v>
      </c>
      <c r="AJ622" s="520">
        <f>penilaian!AI617</f>
        <v>0</v>
      </c>
      <c r="AK622" s="517">
        <f>penilaian!AJ617</f>
        <v>0</v>
      </c>
      <c r="AL622" s="517">
        <f>penilaian!AK617</f>
        <v>0</v>
      </c>
      <c r="AM622" s="517">
        <f>penilaian!AL617</f>
        <v>0</v>
      </c>
      <c r="AN622" s="517">
        <f>penilaian!AM617</f>
        <v>0</v>
      </c>
      <c r="AO622" s="517">
        <f>penilaian!AN617</f>
        <v>0</v>
      </c>
      <c r="AP622" s="517">
        <f>penilaian!AO617</f>
        <v>0</v>
      </c>
      <c r="AQ622" s="521">
        <f>penilaian!AP617</f>
        <v>0</v>
      </c>
      <c r="AR622" s="517">
        <f>penilaian!AQ617</f>
        <v>0</v>
      </c>
      <c r="AS622" s="517">
        <f>penilaian!AR617</f>
        <v>0</v>
      </c>
      <c r="AT622" s="517">
        <f>penilaian!AS617</f>
        <v>0</v>
      </c>
      <c r="AU622" s="517">
        <f>penilaian!AT617</f>
        <v>0</v>
      </c>
      <c r="AV622" s="517">
        <f>penilaian!AU617</f>
        <v>0</v>
      </c>
      <c r="AW622" s="521">
        <f>penilaian!AV617</f>
        <v>0</v>
      </c>
      <c r="AX622" s="521">
        <f>penilaian!AW617</f>
        <v>0</v>
      </c>
    </row>
    <row r="623" spans="1:50" ht="15.75">
      <c r="B623" s="157">
        <f>penilaian!A618</f>
        <v>55</v>
      </c>
      <c r="C623" s="172" t="str">
        <f>penilaian!B618</f>
        <v>a.</v>
      </c>
      <c r="D623" s="492" t="str">
        <f>penilaian!C618</f>
        <v>RASONO</v>
      </c>
      <c r="E623" s="172" t="str">
        <f>penilaian!D618</f>
        <v>a.</v>
      </c>
      <c r="F623" s="171" t="str">
        <f>penilaian!E618</f>
        <v>ADI SUBEKTI</v>
      </c>
      <c r="G623" s="184" t="str">
        <f>penilaian!F618</f>
        <v>00055</v>
      </c>
      <c r="H623" s="61" t="str">
        <f>penilaian!G618</f>
        <v>a.</v>
      </c>
      <c r="I623" s="61">
        <f>penilaian!H618</f>
        <v>0</v>
      </c>
      <c r="J623" s="202">
        <f>penilaian!I618</f>
        <v>683</v>
      </c>
      <c r="K623" s="157">
        <f>penilaian!J618</f>
        <v>0</v>
      </c>
      <c r="L623" s="182">
        <f>penilaian!K618</f>
        <v>0</v>
      </c>
      <c r="M623" s="186">
        <f>penilaian!L618</f>
        <v>0</v>
      </c>
      <c r="N623" s="187">
        <f>penilaian!M618</f>
        <v>0</v>
      </c>
      <c r="O623" s="61" t="str">
        <f>penilaian!N618</f>
        <v>a.</v>
      </c>
      <c r="P623" s="183">
        <f>penilaian!O618</f>
        <v>0</v>
      </c>
      <c r="Q623" s="516">
        <f>penilaian!P618</f>
        <v>0</v>
      </c>
      <c r="R623" s="516">
        <f>penilaian!Q618</f>
        <v>0</v>
      </c>
      <c r="S623" s="505" t="str">
        <f>penilaian!R618</f>
        <v>a.</v>
      </c>
      <c r="T623" s="505" t="str">
        <f>penilaian!S618</f>
        <v>Tahunan</v>
      </c>
      <c r="U623" s="505">
        <f>penilaian!T618</f>
        <v>0</v>
      </c>
      <c r="V623" s="503">
        <f>penilaian!U618</f>
        <v>0</v>
      </c>
      <c r="W623" s="505">
        <f>penilaian!V618</f>
        <v>0</v>
      </c>
      <c r="X623" s="505">
        <f>penilaian!W618</f>
        <v>0</v>
      </c>
      <c r="Y623" s="505">
        <f>penilaian!X618</f>
        <v>0</v>
      </c>
      <c r="Z623" s="505">
        <f>penilaian!Y618</f>
        <v>0</v>
      </c>
      <c r="AA623" s="505">
        <f>penilaian!Z618</f>
        <v>0</v>
      </c>
      <c r="AB623" s="505">
        <f>penilaian!AA618</f>
        <v>0</v>
      </c>
      <c r="AC623" s="519">
        <f>penilaian!AB618</f>
        <v>0</v>
      </c>
      <c r="AD623" s="505">
        <f>penilaian!AC618</f>
        <v>0</v>
      </c>
      <c r="AE623" s="505">
        <f>penilaian!AD618</f>
        <v>0</v>
      </c>
      <c r="AF623" s="505">
        <f>penilaian!AE618</f>
        <v>0</v>
      </c>
      <c r="AG623" s="519">
        <f>penilaian!AF618</f>
        <v>0</v>
      </c>
      <c r="AH623" s="519">
        <f>penilaian!AG618</f>
        <v>0</v>
      </c>
      <c r="AI623" s="517">
        <f>penilaian!AH618</f>
        <v>170000</v>
      </c>
      <c r="AJ623" s="520">
        <f>penilaian!AI618</f>
        <v>116110000</v>
      </c>
      <c r="AK623" s="517">
        <f>penilaian!AJ618</f>
        <v>0</v>
      </c>
      <c r="AL623" s="517">
        <f>penilaian!AK618</f>
        <v>0</v>
      </c>
      <c r="AM623" s="517">
        <f>penilaian!AL618</f>
        <v>0</v>
      </c>
      <c r="AN623" s="517">
        <f>penilaian!AM618</f>
        <v>0</v>
      </c>
      <c r="AO623" s="517">
        <f>penilaian!AN618</f>
        <v>0</v>
      </c>
      <c r="AP623" s="517">
        <f>penilaian!AO618</f>
        <v>0</v>
      </c>
      <c r="AQ623" s="521">
        <f>penilaian!AP618</f>
        <v>116110000</v>
      </c>
      <c r="AR623" s="517">
        <f>penilaian!AQ618</f>
        <v>0</v>
      </c>
      <c r="AS623" s="517">
        <f>penilaian!AR618</f>
        <v>0</v>
      </c>
      <c r="AT623" s="517">
        <f>penilaian!AS618</f>
        <v>0</v>
      </c>
      <c r="AU623" s="517">
        <f>penilaian!AT618</f>
        <v>5805500</v>
      </c>
      <c r="AV623" s="517">
        <f>penilaian!AU618</f>
        <v>580550</v>
      </c>
      <c r="AW623" s="521">
        <f>penilaian!AV618</f>
        <v>6386050</v>
      </c>
      <c r="AX623" s="521">
        <f>penilaian!AW618</f>
        <v>122496000</v>
      </c>
    </row>
    <row r="624" spans="1:50" ht="15.75">
      <c r="B624" s="157">
        <f>penilaian!A619</f>
        <v>0</v>
      </c>
      <c r="C624" s="172" t="str">
        <f>penilaian!B619</f>
        <v>b.</v>
      </c>
      <c r="D624" s="492">
        <f>penilaian!C619</f>
        <v>0</v>
      </c>
      <c r="E624" s="172" t="str">
        <f>penilaian!D619</f>
        <v>b.</v>
      </c>
      <c r="F624" s="171" t="str">
        <f>penilaian!E619</f>
        <v>Mojokerto, 19-12-1951</v>
      </c>
      <c r="G624" s="184">
        <f>penilaian!F619</f>
        <v>0</v>
      </c>
      <c r="H624" s="61" t="str">
        <f>penilaian!G619</f>
        <v>b.</v>
      </c>
      <c r="I624" s="61" t="str">
        <f>penilaian!H619</f>
        <v>Babakan</v>
      </c>
      <c r="J624" s="202">
        <f>penilaian!I619</f>
        <v>0</v>
      </c>
      <c r="K624" s="157">
        <f>penilaian!J619</f>
        <v>0</v>
      </c>
      <c r="L624" s="182">
        <f>penilaian!K619</f>
        <v>0</v>
      </c>
      <c r="M624" s="186">
        <f>penilaian!L619</f>
        <v>0</v>
      </c>
      <c r="N624" s="187">
        <f>penilaian!M619</f>
        <v>0</v>
      </c>
      <c r="O624" s="61" t="str">
        <f>penilaian!N619</f>
        <v>b.</v>
      </c>
      <c r="P624" s="183">
        <f>penilaian!O619</f>
        <v>0</v>
      </c>
      <c r="Q624" s="516">
        <f>penilaian!P619</f>
        <v>0</v>
      </c>
      <c r="R624" s="516">
        <f>penilaian!Q619</f>
        <v>0</v>
      </c>
      <c r="S624" s="505">
        <f>penilaian!R619</f>
        <v>0</v>
      </c>
      <c r="T624" s="505">
        <f>penilaian!S619</f>
        <v>0</v>
      </c>
      <c r="U624" s="505">
        <f>penilaian!T619</f>
        <v>0</v>
      </c>
      <c r="V624" s="503">
        <f>penilaian!U619</f>
        <v>0</v>
      </c>
      <c r="W624" s="505">
        <f>penilaian!V619</f>
        <v>0</v>
      </c>
      <c r="X624" s="505">
        <f>penilaian!W619</f>
        <v>0</v>
      </c>
      <c r="Y624" s="505">
        <f>penilaian!X619</f>
        <v>0</v>
      </c>
      <c r="Z624" s="505">
        <f>penilaian!Y619</f>
        <v>0</v>
      </c>
      <c r="AA624" s="505">
        <f>penilaian!Z619</f>
        <v>0</v>
      </c>
      <c r="AB624" s="505">
        <f>penilaian!AA619</f>
        <v>0</v>
      </c>
      <c r="AC624" s="519">
        <f>penilaian!AB619</f>
        <v>0</v>
      </c>
      <c r="AD624" s="505">
        <f>penilaian!AC619</f>
        <v>0</v>
      </c>
      <c r="AE624" s="505">
        <f>penilaian!AD619</f>
        <v>0</v>
      </c>
      <c r="AF624" s="505">
        <f>penilaian!AE619</f>
        <v>0</v>
      </c>
      <c r="AG624" s="519">
        <f>penilaian!AF619</f>
        <v>0</v>
      </c>
      <c r="AH624" s="519">
        <f>penilaian!AG619</f>
        <v>0</v>
      </c>
      <c r="AI624" s="517">
        <f>penilaian!AH619</f>
        <v>0</v>
      </c>
      <c r="AJ624" s="520">
        <f>penilaian!AI619</f>
        <v>0</v>
      </c>
      <c r="AK624" s="517">
        <f>penilaian!AJ619</f>
        <v>0</v>
      </c>
      <c r="AL624" s="517">
        <f>penilaian!AK619</f>
        <v>0</v>
      </c>
      <c r="AM624" s="517">
        <f>penilaian!AL619</f>
        <v>0</v>
      </c>
      <c r="AN624" s="517">
        <f>penilaian!AM619</f>
        <v>0</v>
      </c>
      <c r="AO624" s="517">
        <f>penilaian!AN619</f>
        <v>0</v>
      </c>
      <c r="AP624" s="517">
        <f>penilaian!AO619</f>
        <v>0</v>
      </c>
      <c r="AQ624" s="521">
        <f>penilaian!AP619</f>
        <v>0</v>
      </c>
      <c r="AR624" s="517">
        <f>penilaian!AQ619</f>
        <v>0</v>
      </c>
      <c r="AS624" s="517">
        <f>penilaian!AR619</f>
        <v>0</v>
      </c>
      <c r="AT624" s="517">
        <f>penilaian!AS619</f>
        <v>0</v>
      </c>
      <c r="AU624" s="517">
        <f>penilaian!AT619</f>
        <v>0</v>
      </c>
      <c r="AV624" s="517">
        <f>penilaian!AU619</f>
        <v>0</v>
      </c>
      <c r="AW624" s="521">
        <f>penilaian!AV619</f>
        <v>0</v>
      </c>
      <c r="AX624" s="521">
        <f>penilaian!AW619</f>
        <v>0</v>
      </c>
    </row>
    <row r="625" spans="2:50" ht="15.75">
      <c r="B625" s="157">
        <f>penilaian!A620</f>
        <v>0</v>
      </c>
      <c r="C625" s="172" t="str">
        <f>penilaian!B620</f>
        <v>c.</v>
      </c>
      <c r="D625" s="492">
        <f>penilaian!C620</f>
        <v>0</v>
      </c>
      <c r="E625" s="172" t="str">
        <f>penilaian!D620</f>
        <v>c.</v>
      </c>
      <c r="F625" s="171" t="str">
        <f>penilaian!E620</f>
        <v>Karyawan Swasta</v>
      </c>
      <c r="G625" s="184">
        <f>penilaian!F620</f>
        <v>0</v>
      </c>
      <c r="H625" s="61" t="str">
        <f>penilaian!G620</f>
        <v>c.</v>
      </c>
      <c r="I625" s="61" t="str">
        <f>penilaian!H620</f>
        <v>Kertajati</v>
      </c>
      <c r="J625" s="202">
        <f>penilaian!I620</f>
        <v>0</v>
      </c>
      <c r="K625" s="157">
        <f>penilaian!J620</f>
        <v>0</v>
      </c>
      <c r="L625" s="182">
        <f>penilaian!K620</f>
        <v>0</v>
      </c>
      <c r="M625" s="186">
        <f>penilaian!L620</f>
        <v>0</v>
      </c>
      <c r="N625" s="187">
        <f>penilaian!M620</f>
        <v>0</v>
      </c>
      <c r="O625" s="61" t="str">
        <f>penilaian!N620</f>
        <v>c.</v>
      </c>
      <c r="P625" s="183">
        <f>penilaian!O620</f>
        <v>0</v>
      </c>
      <c r="Q625" s="516">
        <f>penilaian!P620</f>
        <v>0</v>
      </c>
      <c r="R625" s="516">
        <f>penilaian!Q620</f>
        <v>0</v>
      </c>
      <c r="S625" s="505" t="str">
        <f>penilaian!R620</f>
        <v>b.</v>
      </c>
      <c r="T625" s="505" t="str">
        <f>penilaian!S620</f>
        <v>Musiman</v>
      </c>
      <c r="U625" s="505">
        <f>penilaian!T620</f>
        <v>0</v>
      </c>
      <c r="V625" s="503">
        <f>penilaian!U620</f>
        <v>0</v>
      </c>
      <c r="W625" s="505">
        <f>penilaian!V620</f>
        <v>0</v>
      </c>
      <c r="X625" s="505">
        <f>penilaian!W620</f>
        <v>0</v>
      </c>
      <c r="Y625" s="505">
        <f>penilaian!X620</f>
        <v>0</v>
      </c>
      <c r="Z625" s="505">
        <f>penilaian!Y620</f>
        <v>0</v>
      </c>
      <c r="AA625" s="505">
        <f>penilaian!Z620</f>
        <v>0</v>
      </c>
      <c r="AB625" s="505">
        <f>penilaian!AA620</f>
        <v>0</v>
      </c>
      <c r="AC625" s="519">
        <f>penilaian!AB620</f>
        <v>0</v>
      </c>
      <c r="AD625" s="505">
        <f>penilaian!AC620</f>
        <v>0</v>
      </c>
      <c r="AE625" s="505">
        <f>penilaian!AD620</f>
        <v>0</v>
      </c>
      <c r="AF625" s="505">
        <f>penilaian!AE620</f>
        <v>0</v>
      </c>
      <c r="AG625" s="519">
        <f>penilaian!AF620</f>
        <v>0</v>
      </c>
      <c r="AH625" s="519">
        <f>penilaian!AG620</f>
        <v>0</v>
      </c>
      <c r="AI625" s="517">
        <f>penilaian!AH620</f>
        <v>0</v>
      </c>
      <c r="AJ625" s="520">
        <f>penilaian!AI620</f>
        <v>0</v>
      </c>
      <c r="AK625" s="517">
        <f>penilaian!AJ620</f>
        <v>0</v>
      </c>
      <c r="AL625" s="517">
        <f>penilaian!AK620</f>
        <v>0</v>
      </c>
      <c r="AM625" s="517">
        <f>penilaian!AL620</f>
        <v>0</v>
      </c>
      <c r="AN625" s="517">
        <f>penilaian!AM620</f>
        <v>0</v>
      </c>
      <c r="AO625" s="517">
        <f>penilaian!AN620</f>
        <v>0</v>
      </c>
      <c r="AP625" s="517">
        <f>penilaian!AO620</f>
        <v>0</v>
      </c>
      <c r="AQ625" s="521">
        <f>penilaian!AP620</f>
        <v>0</v>
      </c>
      <c r="AR625" s="517">
        <f>penilaian!AQ620</f>
        <v>0</v>
      </c>
      <c r="AS625" s="517">
        <f>penilaian!AR620</f>
        <v>0</v>
      </c>
      <c r="AT625" s="517">
        <f>penilaian!AS620</f>
        <v>0</v>
      </c>
      <c r="AU625" s="517">
        <f>penilaian!AT620</f>
        <v>0</v>
      </c>
      <c r="AV625" s="517">
        <f>penilaian!AU620</f>
        <v>0</v>
      </c>
      <c r="AW625" s="521">
        <f>penilaian!AV620</f>
        <v>0</v>
      </c>
      <c r="AX625" s="521">
        <f>penilaian!AW620</f>
        <v>0</v>
      </c>
    </row>
    <row r="626" spans="2:50" ht="78.75">
      <c r="B626" s="197">
        <f>penilaian!A621</f>
        <v>0</v>
      </c>
      <c r="C626" s="172" t="str">
        <f>penilaian!B621</f>
        <v>d.</v>
      </c>
      <c r="D626" s="492">
        <f>penilaian!C621</f>
        <v>0</v>
      </c>
      <c r="E626" s="172" t="str">
        <f>penilaian!D621</f>
        <v>d.</v>
      </c>
      <c r="F626" s="171" t="str">
        <f>penilaian!E621</f>
        <v>Jl. Kayu Putih Utara 46 RT. 4 RW. 8 Kel. Pulo Gadung Kec. Pulo Gadung Kota Jakarta Timur</v>
      </c>
      <c r="G626" s="205">
        <f>penilaian!F621</f>
        <v>0</v>
      </c>
      <c r="H626" s="61">
        <f>penilaian!G621</f>
        <v>0</v>
      </c>
      <c r="I626" s="61">
        <f>penilaian!H621</f>
        <v>0</v>
      </c>
      <c r="J626" s="202">
        <f>penilaian!I621</f>
        <v>0</v>
      </c>
      <c r="K626" s="157">
        <f>penilaian!J621</f>
        <v>0</v>
      </c>
      <c r="L626" s="182">
        <f>penilaian!K621</f>
        <v>0</v>
      </c>
      <c r="M626" s="186">
        <f>penilaian!L621</f>
        <v>0</v>
      </c>
      <c r="N626" s="187">
        <f>penilaian!M621</f>
        <v>0</v>
      </c>
      <c r="O626" s="61">
        <f>penilaian!N621</f>
        <v>0</v>
      </c>
      <c r="P626" s="183">
        <f>penilaian!O621</f>
        <v>0</v>
      </c>
      <c r="Q626" s="516">
        <f>penilaian!P621</f>
        <v>0</v>
      </c>
      <c r="R626" s="516">
        <f>penilaian!Q621</f>
        <v>0</v>
      </c>
      <c r="S626" s="506">
        <f>penilaian!R621</f>
        <v>0</v>
      </c>
      <c r="T626" s="506">
        <f>penilaian!S621</f>
        <v>0</v>
      </c>
      <c r="U626" s="505">
        <f>penilaian!T621</f>
        <v>0</v>
      </c>
      <c r="V626" s="503">
        <f>penilaian!U621</f>
        <v>0</v>
      </c>
      <c r="W626" s="505">
        <f>penilaian!V621</f>
        <v>0</v>
      </c>
      <c r="X626" s="505">
        <f>penilaian!W621</f>
        <v>0</v>
      </c>
      <c r="Y626" s="505">
        <f>penilaian!X621</f>
        <v>0</v>
      </c>
      <c r="Z626" s="505">
        <f>penilaian!Y621</f>
        <v>0</v>
      </c>
      <c r="AA626" s="505">
        <f>penilaian!Z621</f>
        <v>0</v>
      </c>
      <c r="AB626" s="505">
        <f>penilaian!AA621</f>
        <v>0</v>
      </c>
      <c r="AC626" s="519">
        <f>penilaian!AB621</f>
        <v>0</v>
      </c>
      <c r="AD626" s="505">
        <f>penilaian!AC621</f>
        <v>0</v>
      </c>
      <c r="AE626" s="505">
        <f>penilaian!AD621</f>
        <v>0</v>
      </c>
      <c r="AF626" s="505">
        <f>penilaian!AE621</f>
        <v>0</v>
      </c>
      <c r="AG626" s="519">
        <f>penilaian!AF621</f>
        <v>0</v>
      </c>
      <c r="AH626" s="519">
        <f>penilaian!AG621</f>
        <v>0</v>
      </c>
      <c r="AI626" s="517">
        <f>penilaian!AH621</f>
        <v>0</v>
      </c>
      <c r="AJ626" s="520">
        <f>penilaian!AI621</f>
        <v>0</v>
      </c>
      <c r="AK626" s="517">
        <f>penilaian!AJ621</f>
        <v>0</v>
      </c>
      <c r="AL626" s="517">
        <f>penilaian!AK621</f>
        <v>0</v>
      </c>
      <c r="AM626" s="517">
        <f>penilaian!AL621</f>
        <v>0</v>
      </c>
      <c r="AN626" s="517">
        <f>penilaian!AM621</f>
        <v>0</v>
      </c>
      <c r="AO626" s="517">
        <f>penilaian!AN621</f>
        <v>0</v>
      </c>
      <c r="AP626" s="517">
        <f>penilaian!AO621</f>
        <v>0</v>
      </c>
      <c r="AQ626" s="521">
        <f>penilaian!AP621</f>
        <v>0</v>
      </c>
      <c r="AR626" s="517">
        <f>penilaian!AQ621</f>
        <v>0</v>
      </c>
      <c r="AS626" s="522">
        <f>penilaian!AR621</f>
        <v>0</v>
      </c>
      <c r="AT626" s="523">
        <f>penilaian!AS621</f>
        <v>0</v>
      </c>
      <c r="AU626" s="522">
        <f>penilaian!AT621</f>
        <v>0</v>
      </c>
      <c r="AV626" s="523">
        <f>penilaian!AU621</f>
        <v>0</v>
      </c>
      <c r="AW626" s="521">
        <f>penilaian!AV621</f>
        <v>0</v>
      </c>
      <c r="AX626" s="521">
        <f>penilaian!AW621</f>
        <v>0</v>
      </c>
    </row>
    <row r="627" spans="2:50" ht="15.75">
      <c r="B627" s="157">
        <f>penilaian!A622</f>
        <v>0</v>
      </c>
      <c r="C627" s="172" t="str">
        <f>penilaian!B622</f>
        <v>e.</v>
      </c>
      <c r="D627" s="492">
        <f>penilaian!C622</f>
        <v>0</v>
      </c>
      <c r="E627" s="172" t="str">
        <f>penilaian!D622</f>
        <v>e.</v>
      </c>
      <c r="F627" s="171" t="str">
        <f>penilaian!E622</f>
        <v>3175021912510001</v>
      </c>
      <c r="G627" s="205">
        <f>penilaian!F622</f>
        <v>0</v>
      </c>
      <c r="H627" s="61">
        <f>penilaian!G622</f>
        <v>0</v>
      </c>
      <c r="I627" s="61">
        <f>penilaian!H622</f>
        <v>0</v>
      </c>
      <c r="J627" s="202">
        <f>penilaian!I622</f>
        <v>0</v>
      </c>
      <c r="K627" s="157">
        <f>penilaian!J622</f>
        <v>0</v>
      </c>
      <c r="L627" s="182">
        <f>penilaian!K622</f>
        <v>0</v>
      </c>
      <c r="M627" s="186">
        <f>penilaian!L622</f>
        <v>0</v>
      </c>
      <c r="N627" s="187">
        <f>penilaian!M622</f>
        <v>0</v>
      </c>
      <c r="O627" s="61">
        <f>penilaian!N622</f>
        <v>0</v>
      </c>
      <c r="P627" s="183">
        <f>penilaian!O622</f>
        <v>0</v>
      </c>
      <c r="Q627" s="516">
        <f>penilaian!P622</f>
        <v>0</v>
      </c>
      <c r="R627" s="516">
        <f>penilaian!Q622</f>
        <v>0</v>
      </c>
      <c r="S627" s="506">
        <f>penilaian!R622</f>
        <v>0</v>
      </c>
      <c r="T627" s="506">
        <f>penilaian!S622</f>
        <v>0</v>
      </c>
      <c r="U627" s="505">
        <f>penilaian!T622</f>
        <v>0</v>
      </c>
      <c r="V627" s="503">
        <f>penilaian!U622</f>
        <v>0</v>
      </c>
      <c r="W627" s="505">
        <f>penilaian!V622</f>
        <v>0</v>
      </c>
      <c r="X627" s="505">
        <f>penilaian!W622</f>
        <v>0</v>
      </c>
      <c r="Y627" s="505">
        <f>penilaian!X622</f>
        <v>0</v>
      </c>
      <c r="Z627" s="505">
        <f>penilaian!Y622</f>
        <v>0</v>
      </c>
      <c r="AA627" s="505">
        <f>penilaian!Z622</f>
        <v>0</v>
      </c>
      <c r="AB627" s="505">
        <f>penilaian!AA622</f>
        <v>0</v>
      </c>
      <c r="AC627" s="519">
        <f>penilaian!AB622</f>
        <v>0</v>
      </c>
      <c r="AD627" s="505">
        <f>penilaian!AC622</f>
        <v>0</v>
      </c>
      <c r="AE627" s="505">
        <f>penilaian!AD622</f>
        <v>0</v>
      </c>
      <c r="AF627" s="505">
        <f>penilaian!AE622</f>
        <v>0</v>
      </c>
      <c r="AG627" s="519">
        <f>penilaian!AF622</f>
        <v>0</v>
      </c>
      <c r="AH627" s="519">
        <f>penilaian!AG622</f>
        <v>0</v>
      </c>
      <c r="AI627" s="517">
        <f>penilaian!AH622</f>
        <v>0</v>
      </c>
      <c r="AJ627" s="520">
        <f>penilaian!AI622</f>
        <v>0</v>
      </c>
      <c r="AK627" s="517">
        <f>penilaian!AJ622</f>
        <v>0</v>
      </c>
      <c r="AL627" s="517">
        <f>penilaian!AK622</f>
        <v>0</v>
      </c>
      <c r="AM627" s="517">
        <f>penilaian!AL622</f>
        <v>0</v>
      </c>
      <c r="AN627" s="517">
        <f>penilaian!AM622</f>
        <v>0</v>
      </c>
      <c r="AO627" s="517">
        <f>penilaian!AN622</f>
        <v>0</v>
      </c>
      <c r="AP627" s="517">
        <f>penilaian!AO622</f>
        <v>0</v>
      </c>
      <c r="AQ627" s="521">
        <f>penilaian!AP622</f>
        <v>0</v>
      </c>
      <c r="AR627" s="517">
        <f>penilaian!AQ622</f>
        <v>0</v>
      </c>
      <c r="AS627" s="517">
        <f>penilaian!AR622</f>
        <v>0</v>
      </c>
      <c r="AT627" s="517">
        <f>penilaian!AS622</f>
        <v>0</v>
      </c>
      <c r="AU627" s="517">
        <f>penilaian!AT622</f>
        <v>0</v>
      </c>
      <c r="AV627" s="517">
        <f>penilaian!AU622</f>
        <v>0</v>
      </c>
      <c r="AW627" s="521">
        <f>penilaian!AV622</f>
        <v>0</v>
      </c>
      <c r="AX627" s="521">
        <f>penilaian!AW622</f>
        <v>0</v>
      </c>
    </row>
    <row r="628" spans="2:50" ht="47.25">
      <c r="B628" s="157">
        <f>penilaian!A623</f>
        <v>56</v>
      </c>
      <c r="C628" s="172" t="str">
        <f>penilaian!B623</f>
        <v>a.</v>
      </c>
      <c r="D628" s="492" t="str">
        <f>penilaian!C623</f>
        <v>AMUH</v>
      </c>
      <c r="E628" s="172" t="str">
        <f>penilaian!D623</f>
        <v>a.</v>
      </c>
      <c r="F628" s="171" t="str">
        <f>penilaian!E623</f>
        <v>ADI SUBEKTI</v>
      </c>
      <c r="G628" s="205" t="str">
        <f>penilaian!F623</f>
        <v>00056</v>
      </c>
      <c r="H628" s="61" t="str">
        <f>penilaian!G623</f>
        <v>a.</v>
      </c>
      <c r="I628" s="61" t="str">
        <f>penilaian!H623</f>
        <v>Blok Tinggar</v>
      </c>
      <c r="J628" s="202">
        <f>penilaian!I623</f>
        <v>1144</v>
      </c>
      <c r="K628" s="157" t="str">
        <f>penilaian!J623</f>
        <v>TMA</v>
      </c>
      <c r="L628" s="182" t="str">
        <f>penilaian!K623</f>
        <v>SPPT No. 32.12.140.006.044-0026.0 a.n AMUH AL KARNAWI</v>
      </c>
      <c r="M628" s="186">
        <f>penilaian!L623</f>
        <v>0</v>
      </c>
      <c r="N628" s="187">
        <f>penilaian!M623</f>
        <v>0</v>
      </c>
      <c r="O628" s="61" t="str">
        <f>penilaian!N623</f>
        <v>a.</v>
      </c>
      <c r="P628" s="183">
        <f>penilaian!O623</f>
        <v>0</v>
      </c>
      <c r="Q628" s="516">
        <f>penilaian!P623</f>
        <v>0</v>
      </c>
      <c r="R628" s="516">
        <f>penilaian!Q623</f>
        <v>0</v>
      </c>
      <c r="S628" s="506" t="str">
        <f>penilaian!R623</f>
        <v>a.</v>
      </c>
      <c r="T628" s="506" t="str">
        <f>penilaian!S623</f>
        <v>Tahunan</v>
      </c>
      <c r="U628" s="505">
        <f>penilaian!T623</f>
        <v>0</v>
      </c>
      <c r="V628" s="503">
        <f>penilaian!U623</f>
        <v>0</v>
      </c>
      <c r="W628" s="505">
        <f>penilaian!V623</f>
        <v>0</v>
      </c>
      <c r="X628" s="505">
        <f>penilaian!W623</f>
        <v>0</v>
      </c>
      <c r="Y628" s="505">
        <f>penilaian!X623</f>
        <v>0</v>
      </c>
      <c r="Z628" s="505">
        <f>penilaian!Y623</f>
        <v>0</v>
      </c>
      <c r="AA628" s="505">
        <f>penilaian!Z623</f>
        <v>0</v>
      </c>
      <c r="AB628" s="505">
        <f>penilaian!AA623</f>
        <v>0</v>
      </c>
      <c r="AC628" s="519">
        <f>penilaian!AB623</f>
        <v>0</v>
      </c>
      <c r="AD628" s="505">
        <f>penilaian!AC623</f>
        <v>0</v>
      </c>
      <c r="AE628" s="505">
        <f>penilaian!AD623</f>
        <v>0</v>
      </c>
      <c r="AF628" s="505">
        <f>penilaian!AE623</f>
        <v>0</v>
      </c>
      <c r="AG628" s="519">
        <f>penilaian!AF623</f>
        <v>0</v>
      </c>
      <c r="AH628" s="519">
        <f>penilaian!AG623</f>
        <v>0</v>
      </c>
      <c r="AI628" s="517">
        <f>penilaian!AH623</f>
        <v>170000</v>
      </c>
      <c r="AJ628" s="520">
        <f>penilaian!AI623</f>
        <v>194480000</v>
      </c>
      <c r="AK628" s="517">
        <f>penilaian!AJ623</f>
        <v>0</v>
      </c>
      <c r="AL628" s="517">
        <f>penilaian!AK623</f>
        <v>0</v>
      </c>
      <c r="AM628" s="517">
        <f>penilaian!AL623</f>
        <v>0</v>
      </c>
      <c r="AN628" s="517">
        <f>penilaian!AM623</f>
        <v>0</v>
      </c>
      <c r="AO628" s="517">
        <f>penilaian!AN623</f>
        <v>0</v>
      </c>
      <c r="AP628" s="517">
        <f>penilaian!AO623</f>
        <v>0</v>
      </c>
      <c r="AQ628" s="521">
        <f>penilaian!AP623</f>
        <v>194480000</v>
      </c>
      <c r="AR628" s="517">
        <f>penilaian!AQ623</f>
        <v>0</v>
      </c>
      <c r="AS628" s="517">
        <f>penilaian!AR623</f>
        <v>0</v>
      </c>
      <c r="AT628" s="517">
        <f>penilaian!AS623</f>
        <v>0</v>
      </c>
      <c r="AU628" s="517">
        <f>penilaian!AT623</f>
        <v>9724000</v>
      </c>
      <c r="AV628" s="517">
        <f>penilaian!AU623</f>
        <v>972400</v>
      </c>
      <c r="AW628" s="521">
        <f>penilaian!AV623</f>
        <v>10696400</v>
      </c>
      <c r="AX628" s="521">
        <f>penilaian!AW623</f>
        <v>205176000</v>
      </c>
    </row>
    <row r="629" spans="2:50" ht="15.75">
      <c r="B629" s="157">
        <f>penilaian!A624</f>
        <v>0</v>
      </c>
      <c r="C629" s="172" t="str">
        <f>penilaian!B624</f>
        <v>b.</v>
      </c>
      <c r="D629" s="492" t="str">
        <f>penilaian!C624</f>
        <v>Sumedang, 18-12-1949</v>
      </c>
      <c r="E629" s="172" t="str">
        <f>penilaian!D624</f>
        <v>b.</v>
      </c>
      <c r="F629" s="171" t="str">
        <f>penilaian!E624</f>
        <v>Mojokerto, 19-12-1951</v>
      </c>
      <c r="G629" s="205">
        <f>penilaian!F624</f>
        <v>0</v>
      </c>
      <c r="H629" s="61" t="str">
        <f>penilaian!G624</f>
        <v>b.</v>
      </c>
      <c r="I629" s="61" t="str">
        <f>penilaian!H624</f>
        <v>Babakan</v>
      </c>
      <c r="J629" s="202">
        <f>penilaian!I624</f>
        <v>0</v>
      </c>
      <c r="K629" s="157">
        <f>penilaian!J624</f>
        <v>0</v>
      </c>
      <c r="L629" s="182">
        <f>penilaian!K624</f>
        <v>0</v>
      </c>
      <c r="M629" s="186">
        <f>penilaian!L624</f>
        <v>0</v>
      </c>
      <c r="N629" s="187">
        <f>penilaian!M624</f>
        <v>0</v>
      </c>
      <c r="O629" s="61" t="str">
        <f>penilaian!N624</f>
        <v>b.</v>
      </c>
      <c r="P629" s="183">
        <f>penilaian!O624</f>
        <v>0</v>
      </c>
      <c r="Q629" s="516">
        <f>penilaian!P624</f>
        <v>0</v>
      </c>
      <c r="R629" s="516">
        <f>penilaian!Q624</f>
        <v>0</v>
      </c>
      <c r="S629" s="505">
        <f>penilaian!R624</f>
        <v>0</v>
      </c>
      <c r="T629" s="505">
        <f>penilaian!S624</f>
        <v>0</v>
      </c>
      <c r="U629" s="505">
        <f>penilaian!T624</f>
        <v>0</v>
      </c>
      <c r="V629" s="503">
        <f>penilaian!U624</f>
        <v>0</v>
      </c>
      <c r="W629" s="505">
        <f>penilaian!V624</f>
        <v>0</v>
      </c>
      <c r="X629" s="505">
        <f>penilaian!W624</f>
        <v>0</v>
      </c>
      <c r="Y629" s="505">
        <f>penilaian!X624</f>
        <v>0</v>
      </c>
      <c r="Z629" s="505">
        <f>penilaian!Y624</f>
        <v>0</v>
      </c>
      <c r="AA629" s="505">
        <f>penilaian!Z624</f>
        <v>0</v>
      </c>
      <c r="AB629" s="505">
        <f>penilaian!AA624</f>
        <v>0</v>
      </c>
      <c r="AC629" s="519">
        <f>penilaian!AB624</f>
        <v>0</v>
      </c>
      <c r="AD629" s="505">
        <f>penilaian!AC624</f>
        <v>0</v>
      </c>
      <c r="AE629" s="505">
        <f>penilaian!AD624</f>
        <v>0</v>
      </c>
      <c r="AF629" s="505">
        <f>penilaian!AE624</f>
        <v>0</v>
      </c>
      <c r="AG629" s="519">
        <f>penilaian!AF624</f>
        <v>0</v>
      </c>
      <c r="AH629" s="519">
        <f>penilaian!AG624</f>
        <v>0</v>
      </c>
      <c r="AI629" s="517">
        <f>penilaian!AH624</f>
        <v>0</v>
      </c>
      <c r="AJ629" s="520">
        <f>penilaian!AI624</f>
        <v>0</v>
      </c>
      <c r="AK629" s="517">
        <f>penilaian!AJ624</f>
        <v>0</v>
      </c>
      <c r="AL629" s="517">
        <f>penilaian!AK624</f>
        <v>0</v>
      </c>
      <c r="AM629" s="517">
        <f>penilaian!AL624</f>
        <v>0</v>
      </c>
      <c r="AN629" s="517">
        <f>penilaian!AM624</f>
        <v>0</v>
      </c>
      <c r="AO629" s="517">
        <f>penilaian!AN624</f>
        <v>0</v>
      </c>
      <c r="AP629" s="517">
        <f>penilaian!AO624</f>
        <v>0</v>
      </c>
      <c r="AQ629" s="521">
        <f>penilaian!AP624</f>
        <v>0</v>
      </c>
      <c r="AR629" s="517">
        <f>penilaian!AQ624</f>
        <v>0</v>
      </c>
      <c r="AS629" s="517">
        <f>penilaian!AR624</f>
        <v>0</v>
      </c>
      <c r="AT629" s="517">
        <f>penilaian!AS624</f>
        <v>0</v>
      </c>
      <c r="AU629" s="517">
        <f>penilaian!AT624</f>
        <v>0</v>
      </c>
      <c r="AV629" s="517">
        <f>penilaian!AU624</f>
        <v>0</v>
      </c>
      <c r="AW629" s="521">
        <f>penilaian!AV624</f>
        <v>0</v>
      </c>
      <c r="AX629" s="521">
        <f>penilaian!AW624</f>
        <v>0</v>
      </c>
    </row>
    <row r="630" spans="2:50" ht="15.75">
      <c r="B630" s="157">
        <f>penilaian!A625</f>
        <v>0</v>
      </c>
      <c r="C630" s="172" t="str">
        <f>penilaian!B625</f>
        <v>c.</v>
      </c>
      <c r="D630" s="492" t="str">
        <f>penilaian!C625</f>
        <v>Petani/Pekebun</v>
      </c>
      <c r="E630" s="172" t="str">
        <f>penilaian!D625</f>
        <v>c.</v>
      </c>
      <c r="F630" s="171" t="str">
        <f>penilaian!E625</f>
        <v>Karyawan Swasta</v>
      </c>
      <c r="G630" s="205">
        <f>penilaian!F625</f>
        <v>0</v>
      </c>
      <c r="H630" s="61" t="str">
        <f>penilaian!G625</f>
        <v>c.</v>
      </c>
      <c r="I630" s="61" t="str">
        <f>penilaian!H625</f>
        <v>Kertajati</v>
      </c>
      <c r="J630" s="202">
        <f>penilaian!I625</f>
        <v>0</v>
      </c>
      <c r="K630" s="157">
        <f>penilaian!J625</f>
        <v>0</v>
      </c>
      <c r="L630" s="182">
        <f>penilaian!K625</f>
        <v>0</v>
      </c>
      <c r="M630" s="186">
        <f>penilaian!L625</f>
        <v>0</v>
      </c>
      <c r="N630" s="187">
        <f>penilaian!M625</f>
        <v>0</v>
      </c>
      <c r="O630" s="61" t="str">
        <f>penilaian!N625</f>
        <v>c.</v>
      </c>
      <c r="P630" s="183">
        <f>penilaian!O625</f>
        <v>0</v>
      </c>
      <c r="Q630" s="516">
        <f>penilaian!P625</f>
        <v>0</v>
      </c>
      <c r="R630" s="516">
        <f>penilaian!Q625</f>
        <v>0</v>
      </c>
      <c r="S630" s="505" t="str">
        <f>penilaian!R625</f>
        <v>b.</v>
      </c>
      <c r="T630" s="505" t="str">
        <f>penilaian!S625</f>
        <v>Musiman</v>
      </c>
      <c r="U630" s="505">
        <f>penilaian!T625</f>
        <v>0</v>
      </c>
      <c r="V630" s="503">
        <f>penilaian!U625</f>
        <v>0</v>
      </c>
      <c r="W630" s="505">
        <f>penilaian!V625</f>
        <v>0</v>
      </c>
      <c r="X630" s="505">
        <f>penilaian!W625</f>
        <v>0</v>
      </c>
      <c r="Y630" s="505">
        <f>penilaian!X625</f>
        <v>0</v>
      </c>
      <c r="Z630" s="505">
        <f>penilaian!Y625</f>
        <v>0</v>
      </c>
      <c r="AA630" s="505">
        <f>penilaian!Z625</f>
        <v>0</v>
      </c>
      <c r="AB630" s="505">
        <f>penilaian!AA625</f>
        <v>0</v>
      </c>
      <c r="AC630" s="519">
        <f>penilaian!AB625</f>
        <v>0</v>
      </c>
      <c r="AD630" s="505">
        <f>penilaian!AC625</f>
        <v>0</v>
      </c>
      <c r="AE630" s="505">
        <f>penilaian!AD625</f>
        <v>0</v>
      </c>
      <c r="AF630" s="505">
        <f>penilaian!AE625</f>
        <v>0</v>
      </c>
      <c r="AG630" s="519">
        <f>penilaian!AF625</f>
        <v>0</v>
      </c>
      <c r="AH630" s="519">
        <f>penilaian!AG625</f>
        <v>0</v>
      </c>
      <c r="AI630" s="517">
        <f>penilaian!AH625</f>
        <v>0</v>
      </c>
      <c r="AJ630" s="520">
        <f>penilaian!AI625</f>
        <v>0</v>
      </c>
      <c r="AK630" s="517">
        <f>penilaian!AJ625</f>
        <v>0</v>
      </c>
      <c r="AL630" s="517">
        <f>penilaian!AK625</f>
        <v>0</v>
      </c>
      <c r="AM630" s="517">
        <f>penilaian!AL625</f>
        <v>0</v>
      </c>
      <c r="AN630" s="517">
        <f>penilaian!AM625</f>
        <v>0</v>
      </c>
      <c r="AO630" s="517">
        <f>penilaian!AN625</f>
        <v>0</v>
      </c>
      <c r="AP630" s="517">
        <f>penilaian!AO625</f>
        <v>0</v>
      </c>
      <c r="AQ630" s="521">
        <f>penilaian!AP625</f>
        <v>0</v>
      </c>
      <c r="AR630" s="517">
        <f>penilaian!AQ625</f>
        <v>0</v>
      </c>
      <c r="AS630" s="517">
        <f>penilaian!AR625</f>
        <v>0</v>
      </c>
      <c r="AT630" s="517">
        <f>penilaian!AS625</f>
        <v>0</v>
      </c>
      <c r="AU630" s="517">
        <f>penilaian!AT625</f>
        <v>0</v>
      </c>
      <c r="AV630" s="517">
        <f>penilaian!AU625</f>
        <v>0</v>
      </c>
      <c r="AW630" s="521">
        <f>penilaian!AV625</f>
        <v>0</v>
      </c>
      <c r="AX630" s="521">
        <f>penilaian!AW625</f>
        <v>0</v>
      </c>
    </row>
    <row r="631" spans="2:50" ht="78.75">
      <c r="B631" s="157">
        <f>penilaian!A626</f>
        <v>0</v>
      </c>
      <c r="C631" s="172" t="str">
        <f>penilaian!B626</f>
        <v>d.</v>
      </c>
      <c r="D631" s="492" t="str">
        <f>penilaian!C626</f>
        <v>Blok Sukamaju RT. 9 RW. 3 Desa Babakan Kec. Kertajati Kab. Majalengka</v>
      </c>
      <c r="E631" s="172" t="str">
        <f>penilaian!D626</f>
        <v>d.</v>
      </c>
      <c r="F631" s="171" t="str">
        <f>penilaian!E626</f>
        <v>Jl. Kayu Putih Utara 46 RT. 4 RW. 8 Kel. Pulo Gadung Kec. Pulo Gadung Kota Jakarta Timur</v>
      </c>
      <c r="G631" s="205">
        <f>penilaian!F626</f>
        <v>0</v>
      </c>
      <c r="H631" s="61">
        <f>penilaian!G626</f>
        <v>0</v>
      </c>
      <c r="I631" s="61">
        <f>penilaian!H626</f>
        <v>0</v>
      </c>
      <c r="J631" s="202">
        <f>penilaian!I626</f>
        <v>0</v>
      </c>
      <c r="K631" s="157">
        <f>penilaian!J626</f>
        <v>0</v>
      </c>
      <c r="L631" s="182">
        <f>penilaian!K626</f>
        <v>0</v>
      </c>
      <c r="M631" s="186">
        <f>penilaian!L626</f>
        <v>0</v>
      </c>
      <c r="N631" s="187">
        <f>penilaian!M626</f>
        <v>0</v>
      </c>
      <c r="O631" s="61">
        <f>penilaian!N626</f>
        <v>0</v>
      </c>
      <c r="P631" s="183">
        <f>penilaian!O626</f>
        <v>0</v>
      </c>
      <c r="Q631" s="516">
        <f>penilaian!P626</f>
        <v>0</v>
      </c>
      <c r="R631" s="516">
        <f>penilaian!Q626</f>
        <v>0</v>
      </c>
      <c r="S631" s="505">
        <f>penilaian!R626</f>
        <v>0</v>
      </c>
      <c r="T631" s="505">
        <f>penilaian!S626</f>
        <v>0</v>
      </c>
      <c r="U631" s="505">
        <f>penilaian!T626</f>
        <v>0</v>
      </c>
      <c r="V631" s="503">
        <f>penilaian!U626</f>
        <v>0</v>
      </c>
      <c r="W631" s="505">
        <f>penilaian!V626</f>
        <v>0</v>
      </c>
      <c r="X631" s="505">
        <f>penilaian!W626</f>
        <v>0</v>
      </c>
      <c r="Y631" s="505">
        <f>penilaian!X626</f>
        <v>0</v>
      </c>
      <c r="Z631" s="505">
        <f>penilaian!Y626</f>
        <v>0</v>
      </c>
      <c r="AA631" s="505">
        <f>penilaian!Z626</f>
        <v>0</v>
      </c>
      <c r="AB631" s="505">
        <f>penilaian!AA626</f>
        <v>0</v>
      </c>
      <c r="AC631" s="519">
        <f>penilaian!AB626</f>
        <v>0</v>
      </c>
      <c r="AD631" s="505">
        <f>penilaian!AC626</f>
        <v>0</v>
      </c>
      <c r="AE631" s="505">
        <f>penilaian!AD626</f>
        <v>0</v>
      </c>
      <c r="AF631" s="505">
        <f>penilaian!AE626</f>
        <v>0</v>
      </c>
      <c r="AG631" s="519">
        <f>penilaian!AF626</f>
        <v>0</v>
      </c>
      <c r="AH631" s="519">
        <f>penilaian!AG626</f>
        <v>0</v>
      </c>
      <c r="AI631" s="517">
        <f>penilaian!AH626</f>
        <v>0</v>
      </c>
      <c r="AJ631" s="520">
        <f>penilaian!AI626</f>
        <v>0</v>
      </c>
      <c r="AK631" s="517">
        <f>penilaian!AJ626</f>
        <v>0</v>
      </c>
      <c r="AL631" s="517">
        <f>penilaian!AK626</f>
        <v>0</v>
      </c>
      <c r="AM631" s="517">
        <f>penilaian!AL626</f>
        <v>0</v>
      </c>
      <c r="AN631" s="517">
        <f>penilaian!AM626</f>
        <v>0</v>
      </c>
      <c r="AO631" s="517">
        <f>penilaian!AN626</f>
        <v>0</v>
      </c>
      <c r="AP631" s="517">
        <f>penilaian!AO626</f>
        <v>0</v>
      </c>
      <c r="AQ631" s="521">
        <f>penilaian!AP626</f>
        <v>0</v>
      </c>
      <c r="AR631" s="517">
        <f>penilaian!AQ626</f>
        <v>0</v>
      </c>
      <c r="AS631" s="517">
        <f>penilaian!AR626</f>
        <v>0</v>
      </c>
      <c r="AT631" s="517">
        <f>penilaian!AS626</f>
        <v>0</v>
      </c>
      <c r="AU631" s="517">
        <f>penilaian!AT626</f>
        <v>0</v>
      </c>
      <c r="AV631" s="517">
        <f>penilaian!AU626</f>
        <v>0</v>
      </c>
      <c r="AW631" s="521">
        <f>penilaian!AV626</f>
        <v>0</v>
      </c>
      <c r="AX631" s="521">
        <f>penilaian!AW626</f>
        <v>0</v>
      </c>
    </row>
    <row r="632" spans="2:50" ht="15.75">
      <c r="B632" s="157">
        <f>penilaian!A627</f>
        <v>0</v>
      </c>
      <c r="C632" s="172" t="str">
        <f>penilaian!B627</f>
        <v>e.</v>
      </c>
      <c r="D632" s="492" t="str">
        <f>penilaian!C627</f>
        <v>3210141812490001</v>
      </c>
      <c r="E632" s="172" t="str">
        <f>penilaian!D627</f>
        <v>e.</v>
      </c>
      <c r="F632" s="171" t="str">
        <f>penilaian!E627</f>
        <v>3175021912510001</v>
      </c>
      <c r="G632" s="205">
        <f>penilaian!F627</f>
        <v>0</v>
      </c>
      <c r="H632" s="61">
        <f>penilaian!G627</f>
        <v>0</v>
      </c>
      <c r="I632" s="61">
        <f>penilaian!H627</f>
        <v>0</v>
      </c>
      <c r="J632" s="202">
        <f>penilaian!I627</f>
        <v>0</v>
      </c>
      <c r="K632" s="157">
        <f>penilaian!J627</f>
        <v>0</v>
      </c>
      <c r="L632" s="182">
        <f>penilaian!K627</f>
        <v>0</v>
      </c>
      <c r="M632" s="186">
        <f>penilaian!L627</f>
        <v>0</v>
      </c>
      <c r="N632" s="187">
        <f>penilaian!M627</f>
        <v>0</v>
      </c>
      <c r="O632" s="61">
        <f>penilaian!N627</f>
        <v>0</v>
      </c>
      <c r="P632" s="183">
        <f>penilaian!O627</f>
        <v>0</v>
      </c>
      <c r="Q632" s="516">
        <f>penilaian!P627</f>
        <v>0</v>
      </c>
      <c r="R632" s="516">
        <f>penilaian!Q627</f>
        <v>0</v>
      </c>
      <c r="S632" s="505">
        <f>penilaian!R627</f>
        <v>0</v>
      </c>
      <c r="T632" s="505">
        <f>penilaian!S627</f>
        <v>0</v>
      </c>
      <c r="U632" s="505">
        <f>penilaian!T627</f>
        <v>0</v>
      </c>
      <c r="V632" s="503">
        <f>penilaian!U627</f>
        <v>0</v>
      </c>
      <c r="W632" s="505">
        <f>penilaian!V627</f>
        <v>0</v>
      </c>
      <c r="X632" s="505">
        <f>penilaian!W627</f>
        <v>0</v>
      </c>
      <c r="Y632" s="505">
        <f>penilaian!X627</f>
        <v>0</v>
      </c>
      <c r="Z632" s="505">
        <f>penilaian!Y627</f>
        <v>0</v>
      </c>
      <c r="AA632" s="505">
        <f>penilaian!Z627</f>
        <v>0</v>
      </c>
      <c r="AB632" s="505">
        <f>penilaian!AA627</f>
        <v>0</v>
      </c>
      <c r="AC632" s="519">
        <f>penilaian!AB627</f>
        <v>0</v>
      </c>
      <c r="AD632" s="505">
        <f>penilaian!AC627</f>
        <v>0</v>
      </c>
      <c r="AE632" s="505">
        <f>penilaian!AD627</f>
        <v>0</v>
      </c>
      <c r="AF632" s="505">
        <f>penilaian!AE627</f>
        <v>0</v>
      </c>
      <c r="AG632" s="519">
        <f>penilaian!AF627</f>
        <v>0</v>
      </c>
      <c r="AH632" s="519">
        <f>penilaian!AG627</f>
        <v>0</v>
      </c>
      <c r="AI632" s="517">
        <f>penilaian!AH627</f>
        <v>0</v>
      </c>
      <c r="AJ632" s="520">
        <f>penilaian!AI627</f>
        <v>0</v>
      </c>
      <c r="AK632" s="517">
        <f>penilaian!AJ627</f>
        <v>0</v>
      </c>
      <c r="AL632" s="517">
        <f>penilaian!AK627</f>
        <v>0</v>
      </c>
      <c r="AM632" s="517">
        <f>penilaian!AL627</f>
        <v>0</v>
      </c>
      <c r="AN632" s="517">
        <f>penilaian!AM627</f>
        <v>0</v>
      </c>
      <c r="AO632" s="517">
        <f>penilaian!AN627</f>
        <v>0</v>
      </c>
      <c r="AP632" s="517">
        <f>penilaian!AO627</f>
        <v>0</v>
      </c>
      <c r="AQ632" s="521">
        <f>penilaian!AP627</f>
        <v>0</v>
      </c>
      <c r="AR632" s="517">
        <f>penilaian!AQ627</f>
        <v>0</v>
      </c>
      <c r="AS632" s="517">
        <f>penilaian!AR627</f>
        <v>0</v>
      </c>
      <c r="AT632" s="517">
        <f>penilaian!AS627</f>
        <v>0</v>
      </c>
      <c r="AU632" s="517">
        <f>penilaian!AT627</f>
        <v>0</v>
      </c>
      <c r="AV632" s="517">
        <f>penilaian!AU627</f>
        <v>0</v>
      </c>
      <c r="AW632" s="521">
        <f>penilaian!AV627</f>
        <v>0</v>
      </c>
      <c r="AX632" s="521">
        <f>penilaian!AW627</f>
        <v>0</v>
      </c>
    </row>
    <row r="633" spans="2:50" ht="31.5">
      <c r="B633" s="157">
        <f>penilaian!A628</f>
        <v>57</v>
      </c>
      <c r="C633" s="172" t="str">
        <f>penilaian!B628</f>
        <v>a.</v>
      </c>
      <c r="D633" s="492" t="str">
        <f>penilaian!C628</f>
        <v>ICIH</v>
      </c>
      <c r="E633" s="172">
        <f>penilaian!D628</f>
        <v>0</v>
      </c>
      <c r="F633" s="171">
        <f>penilaian!E628</f>
        <v>0</v>
      </c>
      <c r="G633" s="205" t="str">
        <f>penilaian!F628</f>
        <v>00057</v>
      </c>
      <c r="H633" s="61" t="str">
        <f>penilaian!G628</f>
        <v>a.</v>
      </c>
      <c r="I633" s="61" t="str">
        <f>penilaian!H628</f>
        <v>Blok Tinggar</v>
      </c>
      <c r="J633" s="202">
        <f>penilaian!I628</f>
        <v>954</v>
      </c>
      <c r="K633" s="157" t="str">
        <f>penilaian!J628</f>
        <v>SHM</v>
      </c>
      <c r="L633" s="182" t="str">
        <f>penilaian!K628</f>
        <v>SHM No. 01809/Desa Babakan a.n ICIH</v>
      </c>
      <c r="M633" s="186" t="str">
        <f>penilaian!L628</f>
        <v>-</v>
      </c>
      <c r="N633" s="187" t="str">
        <f>penilaian!M628</f>
        <v>-</v>
      </c>
      <c r="O633" s="61" t="str">
        <f>penilaian!N628</f>
        <v>a.</v>
      </c>
      <c r="P633" s="183">
        <f>penilaian!O628</f>
        <v>0</v>
      </c>
      <c r="Q633" s="516">
        <f>penilaian!P628</f>
        <v>0</v>
      </c>
      <c r="R633" s="516">
        <f>penilaian!Q628</f>
        <v>0</v>
      </c>
      <c r="S633" s="505" t="str">
        <f>penilaian!R628</f>
        <v>a.</v>
      </c>
      <c r="T633" s="505" t="str">
        <f>penilaian!S628</f>
        <v>Tahunan</v>
      </c>
      <c r="U633" s="505">
        <f>penilaian!T628</f>
        <v>0</v>
      </c>
      <c r="V633" s="503">
        <f>penilaian!U628</f>
        <v>0</v>
      </c>
      <c r="W633" s="505">
        <f>penilaian!V628</f>
        <v>0</v>
      </c>
      <c r="X633" s="505">
        <f>penilaian!W628</f>
        <v>0</v>
      </c>
      <c r="Y633" s="505">
        <f>penilaian!X628</f>
        <v>0</v>
      </c>
      <c r="Z633" s="505">
        <f>penilaian!Y628</f>
        <v>0</v>
      </c>
      <c r="AA633" s="505">
        <f>penilaian!Z628</f>
        <v>0</v>
      </c>
      <c r="AB633" s="505">
        <f>penilaian!AA628</f>
        <v>0</v>
      </c>
      <c r="AC633" s="519">
        <f>penilaian!AB628</f>
        <v>0</v>
      </c>
      <c r="AD633" s="505">
        <f>penilaian!AC628</f>
        <v>0</v>
      </c>
      <c r="AE633" s="505">
        <f>penilaian!AD628</f>
        <v>0</v>
      </c>
      <c r="AF633" s="505">
        <f>penilaian!AE628</f>
        <v>0</v>
      </c>
      <c r="AG633" s="519">
        <f>penilaian!AF628</f>
        <v>0</v>
      </c>
      <c r="AH633" s="519">
        <f>penilaian!AG628</f>
        <v>0</v>
      </c>
      <c r="AI633" s="517">
        <f>penilaian!AH628</f>
        <v>187000.00000000003</v>
      </c>
      <c r="AJ633" s="520">
        <f>penilaian!AI628</f>
        <v>178398000.00000003</v>
      </c>
      <c r="AK633" s="517">
        <f>penilaian!AJ628</f>
        <v>0</v>
      </c>
      <c r="AL633" s="517">
        <f>penilaian!AK628</f>
        <v>0</v>
      </c>
      <c r="AM633" s="517">
        <f>penilaian!AL628</f>
        <v>0</v>
      </c>
      <c r="AN633" s="517">
        <f>penilaian!AM628</f>
        <v>0</v>
      </c>
      <c r="AO633" s="517">
        <f>penilaian!AN628</f>
        <v>0</v>
      </c>
      <c r="AP633" s="517">
        <f>penilaian!AO628</f>
        <v>1360111</v>
      </c>
      <c r="AQ633" s="521">
        <f>penilaian!AP628</f>
        <v>179758111.00000003</v>
      </c>
      <c r="AR633" s="517">
        <f>penilaian!AQ628</f>
        <v>0</v>
      </c>
      <c r="AS633" s="517">
        <f>penilaian!AR628</f>
        <v>0</v>
      </c>
      <c r="AT633" s="517">
        <f>penilaian!AS628</f>
        <v>0</v>
      </c>
      <c r="AU633" s="517">
        <f>penilaian!AT628</f>
        <v>8919900.0000000019</v>
      </c>
      <c r="AV633" s="517">
        <f>penilaian!AU628</f>
        <v>891990.00000000012</v>
      </c>
      <c r="AW633" s="521">
        <f>penilaian!AV628</f>
        <v>9811890.0000000019</v>
      </c>
      <c r="AX633" s="521">
        <f>penilaian!AW628</f>
        <v>189570000</v>
      </c>
    </row>
    <row r="634" spans="2:50" ht="15.75">
      <c r="B634" s="157">
        <f>penilaian!A629</f>
        <v>0</v>
      </c>
      <c r="C634" s="172" t="str">
        <f>penilaian!B629</f>
        <v>b.</v>
      </c>
      <c r="D634" s="492" t="str">
        <f>penilaian!C629</f>
        <v>Majalengka, 07-01-1957</v>
      </c>
      <c r="E634" s="172">
        <f>penilaian!D629</f>
        <v>0</v>
      </c>
      <c r="F634" s="171">
        <f>penilaian!E629</f>
        <v>0</v>
      </c>
      <c r="G634" s="205">
        <f>penilaian!F629</f>
        <v>0</v>
      </c>
      <c r="H634" s="61" t="str">
        <f>penilaian!G629</f>
        <v>b.</v>
      </c>
      <c r="I634" s="61" t="str">
        <f>penilaian!H629</f>
        <v>Babakan</v>
      </c>
      <c r="J634" s="202">
        <f>penilaian!I629</f>
        <v>0</v>
      </c>
      <c r="K634" s="157">
        <f>penilaian!J629</f>
        <v>0</v>
      </c>
      <c r="L634" s="182">
        <f>penilaian!K629</f>
        <v>0</v>
      </c>
      <c r="M634" s="186">
        <f>penilaian!L629</f>
        <v>0</v>
      </c>
      <c r="N634" s="187">
        <f>penilaian!M629</f>
        <v>0</v>
      </c>
      <c r="O634" s="61" t="str">
        <f>penilaian!N629</f>
        <v>b.</v>
      </c>
      <c r="P634" s="183">
        <f>penilaian!O629</f>
        <v>0</v>
      </c>
      <c r="Q634" s="516">
        <f>penilaian!P629</f>
        <v>0</v>
      </c>
      <c r="R634" s="516">
        <f>penilaian!Q629</f>
        <v>0</v>
      </c>
      <c r="S634" s="505" t="str">
        <f>penilaian!R629</f>
        <v>b.</v>
      </c>
      <c r="T634" s="505" t="str">
        <f>penilaian!S629</f>
        <v>Musiman</v>
      </c>
      <c r="U634" s="505">
        <f>penilaian!T629</f>
        <v>16</v>
      </c>
      <c r="V634" s="503">
        <f>penilaian!U629</f>
        <v>1</v>
      </c>
      <c r="W634" s="505" t="str">
        <f>penilaian!V629</f>
        <v>Ubi Jalar</v>
      </c>
      <c r="X634" s="505">
        <f>penilaian!W629</f>
        <v>100</v>
      </c>
      <c r="Y634" s="505">
        <f>penilaian!X629</f>
        <v>0</v>
      </c>
      <c r="Z634" s="505">
        <f>penilaian!Y629</f>
        <v>0</v>
      </c>
      <c r="AA634" s="505">
        <f>penilaian!Z629</f>
        <v>100</v>
      </c>
      <c r="AB634" s="505">
        <f>penilaian!AA629</f>
        <v>0</v>
      </c>
      <c r="AC634" s="519">
        <f>penilaian!AB629</f>
        <v>0</v>
      </c>
      <c r="AD634" s="505">
        <f>penilaian!AC629</f>
        <v>0</v>
      </c>
      <c r="AE634" s="505">
        <f>penilaian!AD629</f>
        <v>0</v>
      </c>
      <c r="AF634" s="505">
        <f>penilaian!AE629</f>
        <v>0</v>
      </c>
      <c r="AG634" s="519">
        <f>penilaian!AF629</f>
        <v>0</v>
      </c>
      <c r="AH634" s="519">
        <f>penilaian!AG629</f>
        <v>0</v>
      </c>
      <c r="AI634" s="517">
        <f>penilaian!AH629</f>
        <v>0</v>
      </c>
      <c r="AJ634" s="520">
        <f>penilaian!AI629</f>
        <v>0</v>
      </c>
      <c r="AK634" s="517">
        <f>penilaian!AJ629</f>
        <v>0</v>
      </c>
      <c r="AL634" s="517">
        <f>penilaian!AK629</f>
        <v>0</v>
      </c>
      <c r="AM634" s="517">
        <f>penilaian!AL629</f>
        <v>0</v>
      </c>
      <c r="AN634" s="517">
        <f>penilaian!AM629</f>
        <v>810</v>
      </c>
      <c r="AO634" s="517">
        <f>penilaian!AN629</f>
        <v>81000</v>
      </c>
      <c r="AP634" s="517">
        <f>penilaian!AO629</f>
        <v>0</v>
      </c>
      <c r="AQ634" s="521">
        <f>penilaian!AP629</f>
        <v>0</v>
      </c>
      <c r="AR634" s="517">
        <f>penilaian!AQ629</f>
        <v>0</v>
      </c>
      <c r="AS634" s="517">
        <f>penilaian!AR629</f>
        <v>0</v>
      </c>
      <c r="AT634" s="517">
        <f>penilaian!AS629</f>
        <v>0</v>
      </c>
      <c r="AU634" s="517">
        <f>penilaian!AT629</f>
        <v>0</v>
      </c>
      <c r="AV634" s="517">
        <f>penilaian!AU629</f>
        <v>0</v>
      </c>
      <c r="AW634" s="521">
        <f>penilaian!AV629</f>
        <v>0</v>
      </c>
      <c r="AX634" s="521">
        <f>penilaian!AW629</f>
        <v>0</v>
      </c>
    </row>
    <row r="635" spans="2:50" ht="15.75">
      <c r="B635" s="157">
        <f>penilaian!A630</f>
        <v>0</v>
      </c>
      <c r="C635" s="172" t="str">
        <f>penilaian!B630</f>
        <v>c.</v>
      </c>
      <c r="D635" s="492" t="str">
        <f>penilaian!C630</f>
        <v>Mengurus Rumah Tangga</v>
      </c>
      <c r="E635" s="172">
        <f>penilaian!D630</f>
        <v>0</v>
      </c>
      <c r="F635" s="171">
        <f>penilaian!E630</f>
        <v>0</v>
      </c>
      <c r="G635" s="205">
        <f>penilaian!F630</f>
        <v>0</v>
      </c>
      <c r="H635" s="61" t="str">
        <f>penilaian!G630</f>
        <v>c.</v>
      </c>
      <c r="I635" s="61" t="str">
        <f>penilaian!H630</f>
        <v>Kertajati</v>
      </c>
      <c r="J635" s="202">
        <f>penilaian!I630</f>
        <v>0</v>
      </c>
      <c r="K635" s="157">
        <f>penilaian!J630</f>
        <v>0</v>
      </c>
      <c r="L635" s="182">
        <f>penilaian!K630</f>
        <v>0</v>
      </c>
      <c r="M635" s="186">
        <f>penilaian!L630</f>
        <v>0</v>
      </c>
      <c r="N635" s="187">
        <f>penilaian!M630</f>
        <v>0</v>
      </c>
      <c r="O635" s="61" t="str">
        <f>penilaian!N630</f>
        <v>c.</v>
      </c>
      <c r="P635" s="183">
        <f>penilaian!O630</f>
        <v>0</v>
      </c>
      <c r="Q635" s="516">
        <f>penilaian!P630</f>
        <v>0</v>
      </c>
      <c r="R635" s="516">
        <f>penilaian!Q630</f>
        <v>0</v>
      </c>
      <c r="S635" s="505">
        <f>penilaian!R630</f>
        <v>0</v>
      </c>
      <c r="T635" s="505">
        <f>penilaian!S630</f>
        <v>0</v>
      </c>
      <c r="U635" s="505">
        <f>penilaian!T630</f>
        <v>0</v>
      </c>
      <c r="V635" s="503">
        <f>penilaian!U630</f>
        <v>2</v>
      </c>
      <c r="W635" s="505" t="str">
        <f>penilaian!V630</f>
        <v>Singkong</v>
      </c>
      <c r="X635" s="505">
        <f>penilaian!W630</f>
        <v>0</v>
      </c>
      <c r="Y635" s="505">
        <f>penilaian!X630</f>
        <v>0</v>
      </c>
      <c r="Z635" s="505">
        <f>penilaian!Y630</f>
        <v>300</v>
      </c>
      <c r="AA635" s="505">
        <f>penilaian!Z630</f>
        <v>300</v>
      </c>
      <c r="AB635" s="505">
        <f>penilaian!AA630</f>
        <v>0</v>
      </c>
      <c r="AC635" s="519">
        <f>penilaian!AB630</f>
        <v>0</v>
      </c>
      <c r="AD635" s="505">
        <f>penilaian!AC630</f>
        <v>0</v>
      </c>
      <c r="AE635" s="505">
        <f>penilaian!AD630</f>
        <v>0</v>
      </c>
      <c r="AF635" s="505">
        <f>penilaian!AE630</f>
        <v>0</v>
      </c>
      <c r="AG635" s="519">
        <f>penilaian!AF630</f>
        <v>0</v>
      </c>
      <c r="AH635" s="519">
        <f>penilaian!AG630</f>
        <v>0</v>
      </c>
      <c r="AI635" s="517">
        <f>penilaian!AH630</f>
        <v>0</v>
      </c>
      <c r="AJ635" s="520">
        <f>penilaian!AI630</f>
        <v>0</v>
      </c>
      <c r="AK635" s="517">
        <f>penilaian!AJ630</f>
        <v>0</v>
      </c>
      <c r="AL635" s="517">
        <f>penilaian!AK630</f>
        <v>0</v>
      </c>
      <c r="AM635" s="517">
        <f>penilaian!AL630</f>
        <v>0</v>
      </c>
      <c r="AN635" s="517">
        <f>penilaian!AM630</f>
        <v>360</v>
      </c>
      <c r="AO635" s="517">
        <f>penilaian!AN630</f>
        <v>108000</v>
      </c>
      <c r="AP635" s="517">
        <f>penilaian!AO630</f>
        <v>0</v>
      </c>
      <c r="AQ635" s="521">
        <f>penilaian!AP630</f>
        <v>0</v>
      </c>
      <c r="AR635" s="517">
        <f>penilaian!AQ630</f>
        <v>0</v>
      </c>
      <c r="AS635" s="517">
        <f>penilaian!AR630</f>
        <v>0</v>
      </c>
      <c r="AT635" s="517">
        <f>penilaian!AS630</f>
        <v>0</v>
      </c>
      <c r="AU635" s="517">
        <f>penilaian!AT630</f>
        <v>0</v>
      </c>
      <c r="AV635" s="517">
        <f>penilaian!AU630</f>
        <v>0</v>
      </c>
      <c r="AW635" s="521">
        <f>penilaian!AV630</f>
        <v>0</v>
      </c>
      <c r="AX635" s="521">
        <f>penilaian!AW630</f>
        <v>0</v>
      </c>
    </row>
    <row r="636" spans="2:50" ht="47.25">
      <c r="B636" s="157">
        <f>penilaian!A631</f>
        <v>0</v>
      </c>
      <c r="C636" s="172" t="str">
        <f>penilaian!B631</f>
        <v>d.</v>
      </c>
      <c r="D636" s="492" t="str">
        <f>penilaian!C631</f>
        <v>Dusun Sukamelang RT. 17 RW. 5 Desa Babakan Kec. Kertajati Kab. Majalengka</v>
      </c>
      <c r="E636" s="172">
        <f>penilaian!D631</f>
        <v>0</v>
      </c>
      <c r="F636" s="171">
        <f>penilaian!E631</f>
        <v>0</v>
      </c>
      <c r="G636" s="205">
        <f>penilaian!F631</f>
        <v>0</v>
      </c>
      <c r="H636" s="61">
        <f>penilaian!G631</f>
        <v>0</v>
      </c>
      <c r="I636" s="61">
        <f>penilaian!H631</f>
        <v>0</v>
      </c>
      <c r="J636" s="202">
        <f>penilaian!I631</f>
        <v>0</v>
      </c>
      <c r="K636" s="157">
        <f>penilaian!J631</f>
        <v>0</v>
      </c>
      <c r="L636" s="182">
        <f>penilaian!K631</f>
        <v>0</v>
      </c>
      <c r="M636" s="186">
        <f>penilaian!L631</f>
        <v>0</v>
      </c>
      <c r="N636" s="187">
        <f>penilaian!M631</f>
        <v>0</v>
      </c>
      <c r="O636" s="61">
        <f>penilaian!N631</f>
        <v>0</v>
      </c>
      <c r="P636" s="183">
        <f>penilaian!O631</f>
        <v>0</v>
      </c>
      <c r="Q636" s="516">
        <f>penilaian!P631</f>
        <v>0</v>
      </c>
      <c r="R636" s="516">
        <f>penilaian!Q631</f>
        <v>0</v>
      </c>
      <c r="S636" s="505">
        <f>penilaian!R631</f>
        <v>0</v>
      </c>
      <c r="T636" s="505">
        <f>penilaian!S631</f>
        <v>0</v>
      </c>
      <c r="U636" s="505">
        <f>penilaian!T631</f>
        <v>0</v>
      </c>
      <c r="V636" s="503">
        <f>penilaian!U631</f>
        <v>3</v>
      </c>
      <c r="W636" s="505" t="str">
        <f>penilaian!V631</f>
        <v>Talas</v>
      </c>
      <c r="X636" s="505">
        <f>penilaian!W631</f>
        <v>0</v>
      </c>
      <c r="Y636" s="505">
        <f>penilaian!X631</f>
        <v>0</v>
      </c>
      <c r="Z636" s="505">
        <f>penilaian!Y631</f>
        <v>150</v>
      </c>
      <c r="AA636" s="505">
        <f>penilaian!Z631</f>
        <v>150</v>
      </c>
      <c r="AB636" s="505">
        <f>penilaian!AA631</f>
        <v>0</v>
      </c>
      <c r="AC636" s="519">
        <f>penilaian!AB631</f>
        <v>0</v>
      </c>
      <c r="AD636" s="505">
        <f>penilaian!AC631</f>
        <v>0</v>
      </c>
      <c r="AE636" s="505">
        <f>penilaian!AD631</f>
        <v>0</v>
      </c>
      <c r="AF636" s="505">
        <f>penilaian!AE631</f>
        <v>0</v>
      </c>
      <c r="AG636" s="519">
        <f>penilaian!AF631</f>
        <v>0</v>
      </c>
      <c r="AH636" s="519">
        <f>penilaian!AG631</f>
        <v>0</v>
      </c>
      <c r="AI636" s="517">
        <f>penilaian!AH631</f>
        <v>0</v>
      </c>
      <c r="AJ636" s="520">
        <f>penilaian!AI631</f>
        <v>0</v>
      </c>
      <c r="AK636" s="517">
        <f>penilaian!AJ631</f>
        <v>0</v>
      </c>
      <c r="AL636" s="517">
        <f>penilaian!AK631</f>
        <v>0</v>
      </c>
      <c r="AM636" s="517">
        <f>penilaian!AL631</f>
        <v>0</v>
      </c>
      <c r="AN636" s="517">
        <f>penilaian!AM631</f>
        <v>300</v>
      </c>
      <c r="AO636" s="517">
        <f>penilaian!AN631</f>
        <v>45000</v>
      </c>
      <c r="AP636" s="517">
        <f>penilaian!AO631</f>
        <v>0</v>
      </c>
      <c r="AQ636" s="521">
        <f>penilaian!AP631</f>
        <v>0</v>
      </c>
      <c r="AR636" s="517">
        <f>penilaian!AQ631</f>
        <v>0</v>
      </c>
      <c r="AS636" s="517">
        <f>penilaian!AR631</f>
        <v>0</v>
      </c>
      <c r="AT636" s="517">
        <f>penilaian!AS631</f>
        <v>0</v>
      </c>
      <c r="AU636" s="517">
        <f>penilaian!AT631</f>
        <v>0</v>
      </c>
      <c r="AV636" s="517">
        <f>penilaian!AU631</f>
        <v>0</v>
      </c>
      <c r="AW636" s="521">
        <f>penilaian!AV631</f>
        <v>0</v>
      </c>
      <c r="AX636" s="521">
        <f>penilaian!AW631</f>
        <v>0</v>
      </c>
    </row>
    <row r="637" spans="2:50" ht="15.75">
      <c r="B637" s="157">
        <f>penilaian!A632</f>
        <v>0</v>
      </c>
      <c r="C637" s="172" t="str">
        <f>penilaian!B632</f>
        <v>e.</v>
      </c>
      <c r="D637" s="492" t="str">
        <f>penilaian!C632</f>
        <v>3210144701570041</v>
      </c>
      <c r="E637" s="172">
        <f>penilaian!D632</f>
        <v>0</v>
      </c>
      <c r="F637" s="171">
        <f>penilaian!E632</f>
        <v>0</v>
      </c>
      <c r="G637" s="205">
        <f>penilaian!F632</f>
        <v>0</v>
      </c>
      <c r="H637" s="61">
        <f>penilaian!G632</f>
        <v>0</v>
      </c>
      <c r="I637" s="61">
        <f>penilaian!H632</f>
        <v>0</v>
      </c>
      <c r="J637" s="202">
        <f>penilaian!I632</f>
        <v>0</v>
      </c>
      <c r="K637" s="157">
        <f>penilaian!J632</f>
        <v>0</v>
      </c>
      <c r="L637" s="182">
        <f>penilaian!K632</f>
        <v>0</v>
      </c>
      <c r="M637" s="186">
        <f>penilaian!L632</f>
        <v>0</v>
      </c>
      <c r="N637" s="187">
        <f>penilaian!M632</f>
        <v>0</v>
      </c>
      <c r="O637" s="61">
        <f>penilaian!N632</f>
        <v>0</v>
      </c>
      <c r="P637" s="183">
        <f>penilaian!O632</f>
        <v>0</v>
      </c>
      <c r="Q637" s="516">
        <f>penilaian!P632</f>
        <v>0</v>
      </c>
      <c r="R637" s="516">
        <f>penilaian!Q632</f>
        <v>0</v>
      </c>
      <c r="S637" s="505">
        <f>penilaian!R632</f>
        <v>0</v>
      </c>
      <c r="T637" s="505">
        <f>penilaian!S632</f>
        <v>0</v>
      </c>
      <c r="U637" s="505">
        <f>penilaian!T632</f>
        <v>0</v>
      </c>
      <c r="V637" s="503">
        <f>penilaian!U632</f>
        <v>4</v>
      </c>
      <c r="W637" s="505" t="str">
        <f>penilaian!V632</f>
        <v>Cabe</v>
      </c>
      <c r="X637" s="505">
        <f>penilaian!W632</f>
        <v>0</v>
      </c>
      <c r="Y637" s="505">
        <f>penilaian!X632</f>
        <v>0</v>
      </c>
      <c r="Z637" s="505">
        <f>penilaian!Y632</f>
        <v>250</v>
      </c>
      <c r="AA637" s="505">
        <f>penilaian!Z632</f>
        <v>250</v>
      </c>
      <c r="AB637" s="505">
        <f>penilaian!AA632</f>
        <v>0</v>
      </c>
      <c r="AC637" s="519">
        <f>penilaian!AB632</f>
        <v>0</v>
      </c>
      <c r="AD637" s="505">
        <f>penilaian!AC632</f>
        <v>0</v>
      </c>
      <c r="AE637" s="505">
        <f>penilaian!AD632</f>
        <v>0</v>
      </c>
      <c r="AF637" s="505">
        <f>penilaian!AE632</f>
        <v>0</v>
      </c>
      <c r="AG637" s="519">
        <f>penilaian!AF632</f>
        <v>0</v>
      </c>
      <c r="AH637" s="519">
        <f>penilaian!AG632</f>
        <v>0</v>
      </c>
      <c r="AI637" s="517">
        <f>penilaian!AH632</f>
        <v>0</v>
      </c>
      <c r="AJ637" s="520">
        <f>penilaian!AI632</f>
        <v>0</v>
      </c>
      <c r="AK637" s="517">
        <f>penilaian!AJ632</f>
        <v>0</v>
      </c>
      <c r="AL637" s="517">
        <f>penilaian!AK632</f>
        <v>0</v>
      </c>
      <c r="AM637" s="517">
        <f>penilaian!AL632</f>
        <v>0</v>
      </c>
      <c r="AN637" s="517">
        <f>penilaian!AM632</f>
        <v>1550</v>
      </c>
      <c r="AO637" s="517">
        <f>penilaian!AN632</f>
        <v>387500</v>
      </c>
      <c r="AP637" s="517">
        <f>penilaian!AO632</f>
        <v>0</v>
      </c>
      <c r="AQ637" s="521">
        <f>penilaian!AP632</f>
        <v>0</v>
      </c>
      <c r="AR637" s="517">
        <f>penilaian!AQ632</f>
        <v>0</v>
      </c>
      <c r="AS637" s="517">
        <f>penilaian!AR632</f>
        <v>0</v>
      </c>
      <c r="AT637" s="517">
        <f>penilaian!AS632</f>
        <v>0</v>
      </c>
      <c r="AU637" s="517">
        <f>penilaian!AT632</f>
        <v>0</v>
      </c>
      <c r="AV637" s="517">
        <f>penilaian!AU632</f>
        <v>0</v>
      </c>
      <c r="AW637" s="521">
        <f>penilaian!AV632</f>
        <v>0</v>
      </c>
      <c r="AX637" s="521">
        <f>penilaian!AW632</f>
        <v>0</v>
      </c>
    </row>
    <row r="638" spans="2:50" ht="15.75">
      <c r="B638" s="157">
        <f>penilaian!A633</f>
        <v>0</v>
      </c>
      <c r="C638" s="172">
        <f>penilaian!B633</f>
        <v>0</v>
      </c>
      <c r="D638" s="492">
        <f>penilaian!C633</f>
        <v>0</v>
      </c>
      <c r="E638" s="172">
        <f>penilaian!D633</f>
        <v>0</v>
      </c>
      <c r="F638" s="171">
        <f>penilaian!E633</f>
        <v>0</v>
      </c>
      <c r="G638" s="205">
        <f>penilaian!F633</f>
        <v>0</v>
      </c>
      <c r="H638" s="61">
        <f>penilaian!G633</f>
        <v>0</v>
      </c>
      <c r="I638" s="61">
        <f>penilaian!H633</f>
        <v>0</v>
      </c>
      <c r="J638" s="202">
        <f>penilaian!I633</f>
        <v>0</v>
      </c>
      <c r="K638" s="157">
        <f>penilaian!J633</f>
        <v>0</v>
      </c>
      <c r="L638" s="182">
        <f>penilaian!K633</f>
        <v>0</v>
      </c>
      <c r="M638" s="186">
        <f>penilaian!L633</f>
        <v>0</v>
      </c>
      <c r="N638" s="187">
        <f>penilaian!M633</f>
        <v>0</v>
      </c>
      <c r="O638" s="61">
        <f>penilaian!N633</f>
        <v>0</v>
      </c>
      <c r="P638" s="183">
        <f>penilaian!O633</f>
        <v>0</v>
      </c>
      <c r="Q638" s="516">
        <f>penilaian!P633</f>
        <v>0</v>
      </c>
      <c r="R638" s="516">
        <f>penilaian!Q633</f>
        <v>0</v>
      </c>
      <c r="S638" s="505">
        <f>penilaian!R633</f>
        <v>0</v>
      </c>
      <c r="T638" s="505">
        <f>penilaian!S633</f>
        <v>0</v>
      </c>
      <c r="U638" s="505">
        <f>penilaian!T633</f>
        <v>0</v>
      </c>
      <c r="V638" s="503">
        <f>penilaian!U633</f>
        <v>5</v>
      </c>
      <c r="W638" s="505" t="str">
        <f>penilaian!V633</f>
        <v>Tespong</v>
      </c>
      <c r="X638" s="505">
        <f>penilaian!W633</f>
        <v>0</v>
      </c>
      <c r="Y638" s="505">
        <f>penilaian!X633</f>
        <v>0</v>
      </c>
      <c r="Z638" s="505">
        <f>penilaian!Y633</f>
        <v>54</v>
      </c>
      <c r="AA638" s="505">
        <f>penilaian!Z633</f>
        <v>54</v>
      </c>
      <c r="AB638" s="505">
        <f>penilaian!AA633</f>
        <v>0</v>
      </c>
      <c r="AC638" s="519">
        <f>penilaian!AB633</f>
        <v>0</v>
      </c>
      <c r="AD638" s="505">
        <f>penilaian!AC633</f>
        <v>0</v>
      </c>
      <c r="AE638" s="505">
        <f>penilaian!AD633</f>
        <v>0</v>
      </c>
      <c r="AF638" s="505">
        <f>penilaian!AE633</f>
        <v>0</v>
      </c>
      <c r="AG638" s="519">
        <f>penilaian!AF633</f>
        <v>0</v>
      </c>
      <c r="AH638" s="519">
        <f>penilaian!AG633</f>
        <v>0</v>
      </c>
      <c r="AI638" s="517">
        <f>penilaian!AH633</f>
        <v>0</v>
      </c>
      <c r="AJ638" s="520">
        <f>penilaian!AI633</f>
        <v>0</v>
      </c>
      <c r="AK638" s="517">
        <f>penilaian!AJ633</f>
        <v>0</v>
      </c>
      <c r="AL638" s="517">
        <f>penilaian!AK633</f>
        <v>0</v>
      </c>
      <c r="AM638" s="517">
        <f>penilaian!AL633</f>
        <v>0</v>
      </c>
      <c r="AN638" s="517">
        <f>penilaian!AM633</f>
        <v>385</v>
      </c>
      <c r="AO638" s="517">
        <f>penilaian!AN633</f>
        <v>20790</v>
      </c>
      <c r="AP638" s="517">
        <f>penilaian!AO633</f>
        <v>0</v>
      </c>
      <c r="AQ638" s="521">
        <f>penilaian!AP633</f>
        <v>0</v>
      </c>
      <c r="AR638" s="517">
        <f>penilaian!AQ633</f>
        <v>0</v>
      </c>
      <c r="AS638" s="517">
        <f>penilaian!AR633</f>
        <v>0</v>
      </c>
      <c r="AT638" s="517">
        <f>penilaian!AS633</f>
        <v>0</v>
      </c>
      <c r="AU638" s="517">
        <f>penilaian!AT633</f>
        <v>0</v>
      </c>
      <c r="AV638" s="517">
        <f>penilaian!AU633</f>
        <v>0</v>
      </c>
      <c r="AW638" s="521">
        <f>penilaian!AV633</f>
        <v>0</v>
      </c>
      <c r="AX638" s="521">
        <f>penilaian!AW633</f>
        <v>0</v>
      </c>
    </row>
    <row r="639" spans="2:50" ht="15.75">
      <c r="B639" s="157">
        <f>penilaian!A634</f>
        <v>0</v>
      </c>
      <c r="C639" s="172">
        <f>penilaian!B634</f>
        <v>0</v>
      </c>
      <c r="D639" s="492">
        <f>penilaian!C634</f>
        <v>0</v>
      </c>
      <c r="E639" s="172">
        <f>penilaian!D634</f>
        <v>0</v>
      </c>
      <c r="F639" s="171">
        <f>penilaian!E634</f>
        <v>0</v>
      </c>
      <c r="G639" s="205">
        <f>penilaian!F634</f>
        <v>0</v>
      </c>
      <c r="H639" s="61">
        <f>penilaian!G634</f>
        <v>0</v>
      </c>
      <c r="I639" s="61">
        <f>penilaian!H634</f>
        <v>0</v>
      </c>
      <c r="J639" s="202">
        <f>penilaian!I634</f>
        <v>0</v>
      </c>
      <c r="K639" s="157">
        <f>penilaian!J634</f>
        <v>0</v>
      </c>
      <c r="L639" s="182">
        <f>penilaian!K634</f>
        <v>0</v>
      </c>
      <c r="M639" s="186">
        <f>penilaian!L634</f>
        <v>0</v>
      </c>
      <c r="N639" s="187">
        <f>penilaian!M634</f>
        <v>0</v>
      </c>
      <c r="O639" s="61">
        <f>penilaian!N634</f>
        <v>0</v>
      </c>
      <c r="P639" s="183">
        <f>penilaian!O634</f>
        <v>0</v>
      </c>
      <c r="Q639" s="516">
        <f>penilaian!P634</f>
        <v>0</v>
      </c>
      <c r="R639" s="516">
        <f>penilaian!Q634</f>
        <v>0</v>
      </c>
      <c r="S639" s="505">
        <f>penilaian!R634</f>
        <v>0</v>
      </c>
      <c r="T639" s="505">
        <f>penilaian!S634</f>
        <v>0</v>
      </c>
      <c r="U639" s="505">
        <f>penilaian!T634</f>
        <v>0</v>
      </c>
      <c r="V639" s="503">
        <f>penilaian!U634</f>
        <v>6</v>
      </c>
      <c r="W639" s="505" t="str">
        <f>penilaian!V634</f>
        <v>Kunyit</v>
      </c>
      <c r="X639" s="505">
        <f>penilaian!W634</f>
        <v>0</v>
      </c>
      <c r="Y639" s="505">
        <f>penilaian!X634</f>
        <v>0</v>
      </c>
      <c r="Z639" s="505">
        <f>penilaian!Y634</f>
        <v>200</v>
      </c>
      <c r="AA639" s="505">
        <f>penilaian!Z634</f>
        <v>200</v>
      </c>
      <c r="AB639" s="505">
        <f>penilaian!AA634</f>
        <v>0</v>
      </c>
      <c r="AC639" s="519">
        <f>penilaian!AB634</f>
        <v>0</v>
      </c>
      <c r="AD639" s="505">
        <f>penilaian!AC634</f>
        <v>0</v>
      </c>
      <c r="AE639" s="505">
        <f>penilaian!AD634</f>
        <v>0</v>
      </c>
      <c r="AF639" s="505">
        <f>penilaian!AE634</f>
        <v>0</v>
      </c>
      <c r="AG639" s="519">
        <f>penilaian!AF634</f>
        <v>0</v>
      </c>
      <c r="AH639" s="519">
        <f>penilaian!AG634</f>
        <v>0</v>
      </c>
      <c r="AI639" s="517">
        <f>penilaian!AH634</f>
        <v>0</v>
      </c>
      <c r="AJ639" s="520">
        <f>penilaian!AI634</f>
        <v>0</v>
      </c>
      <c r="AK639" s="517">
        <f>penilaian!AJ634</f>
        <v>0</v>
      </c>
      <c r="AL639" s="517">
        <f>penilaian!AK634</f>
        <v>0</v>
      </c>
      <c r="AM639" s="517">
        <f>penilaian!AL634</f>
        <v>0</v>
      </c>
      <c r="AN639" s="517">
        <f>penilaian!AM634</f>
        <v>865</v>
      </c>
      <c r="AO639" s="517">
        <f>penilaian!AN634</f>
        <v>173000</v>
      </c>
      <c r="AP639" s="517">
        <f>penilaian!AO634</f>
        <v>0</v>
      </c>
      <c r="AQ639" s="521">
        <f>penilaian!AP634</f>
        <v>0</v>
      </c>
      <c r="AR639" s="517">
        <f>penilaian!AQ634</f>
        <v>0</v>
      </c>
      <c r="AS639" s="517">
        <f>penilaian!AR634</f>
        <v>0</v>
      </c>
      <c r="AT639" s="517">
        <f>penilaian!AS634</f>
        <v>0</v>
      </c>
      <c r="AU639" s="517">
        <f>penilaian!AT634</f>
        <v>0</v>
      </c>
      <c r="AV639" s="517">
        <f>penilaian!AU634</f>
        <v>0</v>
      </c>
      <c r="AW639" s="521">
        <f>penilaian!AV634</f>
        <v>0</v>
      </c>
      <c r="AX639" s="521">
        <f>penilaian!AW634</f>
        <v>0</v>
      </c>
    </row>
    <row r="640" spans="2:50" ht="15.75">
      <c r="B640" s="157">
        <f>penilaian!A635</f>
        <v>0</v>
      </c>
      <c r="C640" s="172">
        <f>penilaian!B635</f>
        <v>0</v>
      </c>
      <c r="D640" s="492">
        <f>penilaian!C635</f>
        <v>0</v>
      </c>
      <c r="E640" s="172">
        <f>penilaian!D635</f>
        <v>0</v>
      </c>
      <c r="F640" s="171">
        <f>penilaian!E635</f>
        <v>0</v>
      </c>
      <c r="G640" s="205">
        <f>penilaian!F635</f>
        <v>0</v>
      </c>
      <c r="H640" s="61">
        <f>penilaian!G635</f>
        <v>0</v>
      </c>
      <c r="I640" s="61">
        <f>penilaian!H635</f>
        <v>0</v>
      </c>
      <c r="J640" s="202">
        <f>penilaian!I635</f>
        <v>0</v>
      </c>
      <c r="K640" s="157">
        <f>penilaian!J635</f>
        <v>0</v>
      </c>
      <c r="L640" s="182">
        <f>penilaian!K635</f>
        <v>0</v>
      </c>
      <c r="M640" s="186">
        <f>penilaian!L635</f>
        <v>0</v>
      </c>
      <c r="N640" s="187">
        <f>penilaian!M635</f>
        <v>0</v>
      </c>
      <c r="O640" s="61">
        <f>penilaian!N635</f>
        <v>0</v>
      </c>
      <c r="P640" s="183">
        <f>penilaian!O635</f>
        <v>0</v>
      </c>
      <c r="Q640" s="516">
        <f>penilaian!P635</f>
        <v>0</v>
      </c>
      <c r="R640" s="516">
        <f>penilaian!Q635</f>
        <v>0</v>
      </c>
      <c r="S640" s="505">
        <f>penilaian!R635</f>
        <v>0</v>
      </c>
      <c r="T640" s="505">
        <f>penilaian!S635</f>
        <v>0</v>
      </c>
      <c r="U640" s="505">
        <f>penilaian!T635</f>
        <v>0</v>
      </c>
      <c r="V640" s="503">
        <f>penilaian!U635</f>
        <v>7</v>
      </c>
      <c r="W640" s="505" t="str">
        <f>penilaian!V635</f>
        <v>Sereh</v>
      </c>
      <c r="X640" s="505">
        <f>penilaian!W635</f>
        <v>0</v>
      </c>
      <c r="Y640" s="505">
        <f>penilaian!X635</f>
        <v>0</v>
      </c>
      <c r="Z640" s="505">
        <f>penilaian!Y635</f>
        <v>20</v>
      </c>
      <c r="AA640" s="505">
        <f>penilaian!Z635</f>
        <v>20</v>
      </c>
      <c r="AB640" s="505">
        <f>penilaian!AA635</f>
        <v>0</v>
      </c>
      <c r="AC640" s="519">
        <f>penilaian!AB635</f>
        <v>0</v>
      </c>
      <c r="AD640" s="505">
        <f>penilaian!AC635</f>
        <v>0</v>
      </c>
      <c r="AE640" s="505">
        <f>penilaian!AD635</f>
        <v>0</v>
      </c>
      <c r="AF640" s="505">
        <f>penilaian!AE635</f>
        <v>0</v>
      </c>
      <c r="AG640" s="519">
        <f>penilaian!AF635</f>
        <v>0</v>
      </c>
      <c r="AH640" s="519">
        <f>penilaian!AG635</f>
        <v>0</v>
      </c>
      <c r="AI640" s="517">
        <f>penilaian!AH635</f>
        <v>0</v>
      </c>
      <c r="AJ640" s="520">
        <f>penilaian!AI635</f>
        <v>0</v>
      </c>
      <c r="AK640" s="517">
        <f>penilaian!AJ635</f>
        <v>0</v>
      </c>
      <c r="AL640" s="517">
        <f>penilaian!AK635</f>
        <v>0</v>
      </c>
      <c r="AM640" s="517">
        <f>penilaian!AL635</f>
        <v>0</v>
      </c>
      <c r="AN640" s="517">
        <f>penilaian!AM635</f>
        <v>440</v>
      </c>
      <c r="AO640" s="517">
        <f>penilaian!AN635</f>
        <v>8800</v>
      </c>
      <c r="AP640" s="517">
        <f>penilaian!AO635</f>
        <v>0</v>
      </c>
      <c r="AQ640" s="521">
        <f>penilaian!AP635</f>
        <v>0</v>
      </c>
      <c r="AR640" s="517">
        <f>penilaian!AQ635</f>
        <v>0</v>
      </c>
      <c r="AS640" s="517">
        <f>penilaian!AR635</f>
        <v>0</v>
      </c>
      <c r="AT640" s="517">
        <f>penilaian!AS635</f>
        <v>0</v>
      </c>
      <c r="AU640" s="517">
        <f>penilaian!AT635</f>
        <v>0</v>
      </c>
      <c r="AV640" s="517">
        <f>penilaian!AU635</f>
        <v>0</v>
      </c>
      <c r="AW640" s="521">
        <f>penilaian!AV635</f>
        <v>0</v>
      </c>
      <c r="AX640" s="521">
        <f>penilaian!AW635</f>
        <v>0</v>
      </c>
    </row>
    <row r="641" spans="2:50" ht="15.75">
      <c r="B641" s="157">
        <f>penilaian!A636</f>
        <v>0</v>
      </c>
      <c r="C641" s="172">
        <f>penilaian!B636</f>
        <v>0</v>
      </c>
      <c r="D641" s="492">
        <f>penilaian!C636</f>
        <v>0</v>
      </c>
      <c r="E641" s="172">
        <f>penilaian!D636</f>
        <v>0</v>
      </c>
      <c r="F641" s="171">
        <f>penilaian!E636</f>
        <v>0</v>
      </c>
      <c r="G641" s="205">
        <f>penilaian!F636</f>
        <v>0</v>
      </c>
      <c r="H641" s="61">
        <f>penilaian!G636</f>
        <v>0</v>
      </c>
      <c r="I641" s="61">
        <f>penilaian!H636</f>
        <v>0</v>
      </c>
      <c r="J641" s="202">
        <f>penilaian!I636</f>
        <v>0</v>
      </c>
      <c r="K641" s="157">
        <f>penilaian!J636</f>
        <v>0</v>
      </c>
      <c r="L641" s="182">
        <f>penilaian!K636</f>
        <v>0</v>
      </c>
      <c r="M641" s="186">
        <f>penilaian!L636</f>
        <v>0</v>
      </c>
      <c r="N641" s="187">
        <f>penilaian!M636</f>
        <v>0</v>
      </c>
      <c r="O641" s="61">
        <f>penilaian!N636</f>
        <v>0</v>
      </c>
      <c r="P641" s="183">
        <f>penilaian!O636</f>
        <v>0</v>
      </c>
      <c r="Q641" s="516">
        <f>penilaian!P636</f>
        <v>0</v>
      </c>
      <c r="R641" s="516">
        <f>penilaian!Q636</f>
        <v>0</v>
      </c>
      <c r="S641" s="505">
        <f>penilaian!R636</f>
        <v>0</v>
      </c>
      <c r="T641" s="505">
        <f>penilaian!S636</f>
        <v>0</v>
      </c>
      <c r="U641" s="505">
        <f>penilaian!T636</f>
        <v>0</v>
      </c>
      <c r="V641" s="503">
        <f>penilaian!U636</f>
        <v>8</v>
      </c>
      <c r="W641" s="505" t="str">
        <f>penilaian!V636</f>
        <v>Lidah Buaya</v>
      </c>
      <c r="X641" s="505">
        <f>penilaian!W636</f>
        <v>0</v>
      </c>
      <c r="Y641" s="505">
        <f>penilaian!X636</f>
        <v>0</v>
      </c>
      <c r="Z641" s="505">
        <f>penilaian!Y636</f>
        <v>81</v>
      </c>
      <c r="AA641" s="505">
        <f>penilaian!Z636</f>
        <v>81</v>
      </c>
      <c r="AB641" s="505">
        <f>penilaian!AA636</f>
        <v>0</v>
      </c>
      <c r="AC641" s="519">
        <f>penilaian!AB636</f>
        <v>0</v>
      </c>
      <c r="AD641" s="505">
        <f>penilaian!AC636</f>
        <v>0</v>
      </c>
      <c r="AE641" s="505">
        <f>penilaian!AD636</f>
        <v>0</v>
      </c>
      <c r="AF641" s="505">
        <f>penilaian!AE636</f>
        <v>0</v>
      </c>
      <c r="AG641" s="519">
        <f>penilaian!AF636</f>
        <v>0</v>
      </c>
      <c r="AH641" s="519">
        <f>penilaian!AG636</f>
        <v>0</v>
      </c>
      <c r="AI641" s="517">
        <f>penilaian!AH636</f>
        <v>0</v>
      </c>
      <c r="AJ641" s="520">
        <f>penilaian!AI636</f>
        <v>0</v>
      </c>
      <c r="AK641" s="517">
        <f>penilaian!AJ636</f>
        <v>0</v>
      </c>
      <c r="AL641" s="517">
        <f>penilaian!AK636</f>
        <v>0</v>
      </c>
      <c r="AM641" s="517">
        <f>penilaian!AL636</f>
        <v>0</v>
      </c>
      <c r="AN641" s="517">
        <f>penilaian!AM636</f>
        <v>1925</v>
      </c>
      <c r="AO641" s="517">
        <f>penilaian!AN636</f>
        <v>155925</v>
      </c>
      <c r="AP641" s="517">
        <f>penilaian!AO636</f>
        <v>0</v>
      </c>
      <c r="AQ641" s="521">
        <f>penilaian!AP636</f>
        <v>0</v>
      </c>
      <c r="AR641" s="517">
        <f>penilaian!AQ636</f>
        <v>0</v>
      </c>
      <c r="AS641" s="517">
        <f>penilaian!AR636</f>
        <v>0</v>
      </c>
      <c r="AT641" s="517">
        <f>penilaian!AS636</f>
        <v>0</v>
      </c>
      <c r="AU641" s="517">
        <f>penilaian!AT636</f>
        <v>0</v>
      </c>
      <c r="AV641" s="517">
        <f>penilaian!AU636</f>
        <v>0</v>
      </c>
      <c r="AW641" s="521">
        <f>penilaian!AV636</f>
        <v>0</v>
      </c>
      <c r="AX641" s="521">
        <f>penilaian!AW636</f>
        <v>0</v>
      </c>
    </row>
    <row r="642" spans="2:50" ht="15.75">
      <c r="B642" s="157">
        <f>penilaian!A637</f>
        <v>0</v>
      </c>
      <c r="C642" s="172">
        <f>penilaian!B637</f>
        <v>0</v>
      </c>
      <c r="D642" s="492">
        <f>penilaian!C637</f>
        <v>0</v>
      </c>
      <c r="E642" s="172">
        <f>penilaian!D637</f>
        <v>0</v>
      </c>
      <c r="F642" s="171">
        <f>penilaian!E637</f>
        <v>0</v>
      </c>
      <c r="G642" s="205">
        <f>penilaian!F637</f>
        <v>0</v>
      </c>
      <c r="H642" s="61">
        <f>penilaian!G637</f>
        <v>0</v>
      </c>
      <c r="I642" s="61">
        <f>penilaian!H637</f>
        <v>0</v>
      </c>
      <c r="J642" s="202">
        <f>penilaian!I637</f>
        <v>0</v>
      </c>
      <c r="K642" s="157">
        <f>penilaian!J637</f>
        <v>0</v>
      </c>
      <c r="L642" s="182">
        <f>penilaian!K637</f>
        <v>0</v>
      </c>
      <c r="M642" s="186">
        <f>penilaian!L637</f>
        <v>0</v>
      </c>
      <c r="N642" s="187">
        <f>penilaian!M637</f>
        <v>0</v>
      </c>
      <c r="O642" s="61">
        <f>penilaian!N637</f>
        <v>0</v>
      </c>
      <c r="P642" s="183">
        <f>penilaian!O637</f>
        <v>0</v>
      </c>
      <c r="Q642" s="516">
        <f>penilaian!P637</f>
        <v>0</v>
      </c>
      <c r="R642" s="516">
        <f>penilaian!Q637</f>
        <v>0</v>
      </c>
      <c r="S642" s="505">
        <f>penilaian!R637</f>
        <v>0</v>
      </c>
      <c r="T642" s="505">
        <f>penilaian!S637</f>
        <v>0</v>
      </c>
      <c r="U642" s="505">
        <f>penilaian!T637</f>
        <v>0</v>
      </c>
      <c r="V642" s="503">
        <f>penilaian!U637</f>
        <v>9</v>
      </c>
      <c r="W642" s="505" t="str">
        <f>penilaian!V637</f>
        <v>Kaktus</v>
      </c>
      <c r="X642" s="505">
        <f>penilaian!W637</f>
        <v>0</v>
      </c>
      <c r="Y642" s="505">
        <f>penilaian!X637</f>
        <v>0</v>
      </c>
      <c r="Z642" s="505">
        <f>penilaian!Y637</f>
        <v>10</v>
      </c>
      <c r="AA642" s="505">
        <f>penilaian!Z637</f>
        <v>10</v>
      </c>
      <c r="AB642" s="505">
        <f>penilaian!AA637</f>
        <v>0</v>
      </c>
      <c r="AC642" s="519">
        <f>penilaian!AB637</f>
        <v>0</v>
      </c>
      <c r="AD642" s="505">
        <f>penilaian!AC637</f>
        <v>0</v>
      </c>
      <c r="AE642" s="505">
        <f>penilaian!AD637</f>
        <v>0</v>
      </c>
      <c r="AF642" s="505">
        <f>penilaian!AE637</f>
        <v>0</v>
      </c>
      <c r="AG642" s="519">
        <f>penilaian!AF637</f>
        <v>0</v>
      </c>
      <c r="AH642" s="519">
        <f>penilaian!AG637</f>
        <v>0</v>
      </c>
      <c r="AI642" s="517">
        <f>penilaian!AH637</f>
        <v>0</v>
      </c>
      <c r="AJ642" s="520">
        <f>penilaian!AI637</f>
        <v>0</v>
      </c>
      <c r="AK642" s="517">
        <f>penilaian!AJ637</f>
        <v>0</v>
      </c>
      <c r="AL642" s="517">
        <f>penilaian!AK637</f>
        <v>0</v>
      </c>
      <c r="AM642" s="517">
        <f>penilaian!AL637</f>
        <v>0</v>
      </c>
      <c r="AN642" s="517">
        <f>penilaian!AM637</f>
        <v>8350</v>
      </c>
      <c r="AO642" s="517">
        <f>penilaian!AN637</f>
        <v>83500</v>
      </c>
      <c r="AP642" s="517">
        <f>penilaian!AO637</f>
        <v>0</v>
      </c>
      <c r="AQ642" s="521">
        <f>penilaian!AP637</f>
        <v>0</v>
      </c>
      <c r="AR642" s="517">
        <f>penilaian!AQ637</f>
        <v>0</v>
      </c>
      <c r="AS642" s="517">
        <f>penilaian!AR637</f>
        <v>0</v>
      </c>
      <c r="AT642" s="517">
        <f>penilaian!AS637</f>
        <v>0</v>
      </c>
      <c r="AU642" s="517">
        <f>penilaian!AT637</f>
        <v>0</v>
      </c>
      <c r="AV642" s="517">
        <f>penilaian!AU637</f>
        <v>0</v>
      </c>
      <c r="AW642" s="521">
        <f>penilaian!AV637</f>
        <v>0</v>
      </c>
      <c r="AX642" s="521">
        <f>penilaian!AW637</f>
        <v>0</v>
      </c>
    </row>
    <row r="643" spans="2:50" ht="15.75">
      <c r="B643" s="157">
        <f>penilaian!A638</f>
        <v>0</v>
      </c>
      <c r="C643" s="172">
        <f>penilaian!B638</f>
        <v>0</v>
      </c>
      <c r="D643" s="492">
        <f>penilaian!C638</f>
        <v>0</v>
      </c>
      <c r="E643" s="172">
        <f>penilaian!D638</f>
        <v>0</v>
      </c>
      <c r="F643" s="171">
        <f>penilaian!E638</f>
        <v>0</v>
      </c>
      <c r="G643" s="205">
        <f>penilaian!F638</f>
        <v>0</v>
      </c>
      <c r="H643" s="61">
        <f>penilaian!G638</f>
        <v>0</v>
      </c>
      <c r="I643" s="61">
        <f>penilaian!H638</f>
        <v>0</v>
      </c>
      <c r="J643" s="202">
        <f>penilaian!I638</f>
        <v>0</v>
      </c>
      <c r="K643" s="157">
        <f>penilaian!J638</f>
        <v>0</v>
      </c>
      <c r="L643" s="182">
        <f>penilaian!K638</f>
        <v>0</v>
      </c>
      <c r="M643" s="186">
        <f>penilaian!L638</f>
        <v>0</v>
      </c>
      <c r="N643" s="187">
        <f>penilaian!M638</f>
        <v>0</v>
      </c>
      <c r="O643" s="61">
        <f>penilaian!N638</f>
        <v>0</v>
      </c>
      <c r="P643" s="183">
        <f>penilaian!O638</f>
        <v>0</v>
      </c>
      <c r="Q643" s="516">
        <f>penilaian!P638</f>
        <v>0</v>
      </c>
      <c r="R643" s="516">
        <f>penilaian!Q638</f>
        <v>0</v>
      </c>
      <c r="S643" s="505">
        <f>penilaian!R638</f>
        <v>0</v>
      </c>
      <c r="T643" s="505">
        <f>penilaian!S638</f>
        <v>0</v>
      </c>
      <c r="U643" s="505">
        <f>penilaian!T638</f>
        <v>0</v>
      </c>
      <c r="V643" s="503">
        <f>penilaian!U638</f>
        <v>10</v>
      </c>
      <c r="W643" s="505" t="str">
        <f>penilaian!V638</f>
        <v>Kangkung</v>
      </c>
      <c r="X643" s="505">
        <f>penilaian!W638</f>
        <v>0</v>
      </c>
      <c r="Y643" s="505">
        <f>penilaian!X638</f>
        <v>0</v>
      </c>
      <c r="Z643" s="505">
        <f>penilaian!Y638</f>
        <v>12</v>
      </c>
      <c r="AA643" s="505" t="str">
        <f>penilaian!Z638</f>
        <v>12m²</v>
      </c>
      <c r="AB643" s="505">
        <f>penilaian!AA638</f>
        <v>0</v>
      </c>
      <c r="AC643" s="519">
        <f>penilaian!AB638</f>
        <v>0</v>
      </c>
      <c r="AD643" s="505">
        <f>penilaian!AC638</f>
        <v>0</v>
      </c>
      <c r="AE643" s="505">
        <f>penilaian!AD638</f>
        <v>0</v>
      </c>
      <c r="AF643" s="505">
        <f>penilaian!AE638</f>
        <v>0</v>
      </c>
      <c r="AG643" s="519">
        <f>penilaian!AF638</f>
        <v>0</v>
      </c>
      <c r="AH643" s="519">
        <f>penilaian!AG638</f>
        <v>0</v>
      </c>
      <c r="AI643" s="517">
        <f>penilaian!AH638</f>
        <v>0</v>
      </c>
      <c r="AJ643" s="520">
        <f>penilaian!AI638</f>
        <v>0</v>
      </c>
      <c r="AK643" s="517">
        <f>penilaian!AJ638</f>
        <v>0</v>
      </c>
      <c r="AL643" s="517">
        <f>penilaian!AK638</f>
        <v>0</v>
      </c>
      <c r="AM643" s="517">
        <f>penilaian!AL638</f>
        <v>0</v>
      </c>
      <c r="AN643" s="517">
        <f>penilaian!AM638</f>
        <v>258</v>
      </c>
      <c r="AO643" s="517">
        <f>penilaian!AN638</f>
        <v>3096</v>
      </c>
      <c r="AP643" s="517">
        <f>penilaian!AO638</f>
        <v>0</v>
      </c>
      <c r="AQ643" s="521">
        <f>penilaian!AP638</f>
        <v>0</v>
      </c>
      <c r="AR643" s="517">
        <f>penilaian!AQ638</f>
        <v>0</v>
      </c>
      <c r="AS643" s="517">
        <f>penilaian!AR638</f>
        <v>0</v>
      </c>
      <c r="AT643" s="517">
        <f>penilaian!AS638</f>
        <v>0</v>
      </c>
      <c r="AU643" s="517">
        <f>penilaian!AT638</f>
        <v>0</v>
      </c>
      <c r="AV643" s="517">
        <f>penilaian!AU638</f>
        <v>0</v>
      </c>
      <c r="AW643" s="521">
        <f>penilaian!AV638</f>
        <v>0</v>
      </c>
      <c r="AX643" s="521">
        <f>penilaian!AW638</f>
        <v>0</v>
      </c>
    </row>
    <row r="644" spans="2:50" ht="15.75">
      <c r="B644" s="157">
        <f>penilaian!A639</f>
        <v>0</v>
      </c>
      <c r="C644" s="172">
        <f>penilaian!B639</f>
        <v>0</v>
      </c>
      <c r="D644" s="492">
        <f>penilaian!C639</f>
        <v>0</v>
      </c>
      <c r="E644" s="172">
        <f>penilaian!D639</f>
        <v>0</v>
      </c>
      <c r="F644" s="171">
        <f>penilaian!E639</f>
        <v>0</v>
      </c>
      <c r="G644" s="205">
        <f>penilaian!F639</f>
        <v>0</v>
      </c>
      <c r="H644" s="61">
        <f>penilaian!G639</f>
        <v>0</v>
      </c>
      <c r="I644" s="61">
        <f>penilaian!H639</f>
        <v>0</v>
      </c>
      <c r="J644" s="202">
        <f>penilaian!I639</f>
        <v>0</v>
      </c>
      <c r="K644" s="157">
        <f>penilaian!J639</f>
        <v>0</v>
      </c>
      <c r="L644" s="182">
        <f>penilaian!K639</f>
        <v>0</v>
      </c>
      <c r="M644" s="186">
        <f>penilaian!L639</f>
        <v>0</v>
      </c>
      <c r="N644" s="187">
        <f>penilaian!M639</f>
        <v>0</v>
      </c>
      <c r="O644" s="61">
        <f>penilaian!N639</f>
        <v>0</v>
      </c>
      <c r="P644" s="183">
        <f>penilaian!O639</f>
        <v>0</v>
      </c>
      <c r="Q644" s="516">
        <f>penilaian!P639</f>
        <v>0</v>
      </c>
      <c r="R644" s="516">
        <f>penilaian!Q639</f>
        <v>0</v>
      </c>
      <c r="S644" s="505">
        <f>penilaian!R639</f>
        <v>0</v>
      </c>
      <c r="T644" s="505">
        <f>penilaian!S639</f>
        <v>0</v>
      </c>
      <c r="U644" s="505">
        <f>penilaian!T639</f>
        <v>0</v>
      </c>
      <c r="V644" s="503">
        <f>penilaian!U639</f>
        <v>11</v>
      </c>
      <c r="W644" s="505" t="str">
        <f>penilaian!V639</f>
        <v>Sari Ijuk</v>
      </c>
      <c r="X644" s="505">
        <f>penilaian!W639</f>
        <v>0</v>
      </c>
      <c r="Y644" s="505">
        <f>penilaian!X639</f>
        <v>0</v>
      </c>
      <c r="Z644" s="505">
        <f>penilaian!Y639</f>
        <v>30</v>
      </c>
      <c r="AA644" s="505">
        <f>penilaian!Z639</f>
        <v>30</v>
      </c>
      <c r="AB644" s="505">
        <f>penilaian!AA639</f>
        <v>0</v>
      </c>
      <c r="AC644" s="519">
        <f>penilaian!AB639</f>
        <v>0</v>
      </c>
      <c r="AD644" s="505">
        <f>penilaian!AC639</f>
        <v>0</v>
      </c>
      <c r="AE644" s="505">
        <f>penilaian!AD639</f>
        <v>0</v>
      </c>
      <c r="AF644" s="505">
        <f>penilaian!AE639</f>
        <v>0</v>
      </c>
      <c r="AG644" s="519">
        <f>penilaian!AF639</f>
        <v>0</v>
      </c>
      <c r="AH644" s="519">
        <f>penilaian!AG639</f>
        <v>0</v>
      </c>
      <c r="AI644" s="517">
        <f>penilaian!AH639</f>
        <v>0</v>
      </c>
      <c r="AJ644" s="520">
        <f>penilaian!AI639</f>
        <v>0</v>
      </c>
      <c r="AK644" s="517">
        <f>penilaian!AJ639</f>
        <v>0</v>
      </c>
      <c r="AL644" s="517">
        <f>penilaian!AK639</f>
        <v>0</v>
      </c>
      <c r="AM644" s="517">
        <f>penilaian!AL639</f>
        <v>0</v>
      </c>
      <c r="AN644" s="517">
        <f>penilaian!AM639</f>
        <v>1560</v>
      </c>
      <c r="AO644" s="517">
        <f>penilaian!AN639</f>
        <v>46800</v>
      </c>
      <c r="AP644" s="517">
        <f>penilaian!AO639</f>
        <v>0</v>
      </c>
      <c r="AQ644" s="521">
        <f>penilaian!AP639</f>
        <v>0</v>
      </c>
      <c r="AR644" s="517">
        <f>penilaian!AQ639</f>
        <v>0</v>
      </c>
      <c r="AS644" s="517">
        <f>penilaian!AR639</f>
        <v>0</v>
      </c>
      <c r="AT644" s="517">
        <f>penilaian!AS639</f>
        <v>0</v>
      </c>
      <c r="AU644" s="517">
        <f>penilaian!AT639</f>
        <v>0</v>
      </c>
      <c r="AV644" s="517">
        <f>penilaian!AU639</f>
        <v>0</v>
      </c>
      <c r="AW644" s="521">
        <f>penilaian!AV639</f>
        <v>0</v>
      </c>
      <c r="AX644" s="521">
        <f>penilaian!AW639</f>
        <v>0</v>
      </c>
    </row>
    <row r="645" spans="2:50" ht="15.75">
      <c r="B645" s="157">
        <f>penilaian!A640</f>
        <v>0</v>
      </c>
      <c r="C645" s="172">
        <f>penilaian!B640</f>
        <v>0</v>
      </c>
      <c r="D645" s="492">
        <f>penilaian!C640</f>
        <v>0</v>
      </c>
      <c r="E645" s="172">
        <f>penilaian!D640</f>
        <v>0</v>
      </c>
      <c r="F645" s="171">
        <f>penilaian!E640</f>
        <v>0</v>
      </c>
      <c r="G645" s="205">
        <f>penilaian!F640</f>
        <v>0</v>
      </c>
      <c r="H645" s="61">
        <f>penilaian!G640</f>
        <v>0</v>
      </c>
      <c r="I645" s="61">
        <f>penilaian!H640</f>
        <v>0</v>
      </c>
      <c r="J645" s="202">
        <f>penilaian!I640</f>
        <v>0</v>
      </c>
      <c r="K645" s="157">
        <f>penilaian!J640</f>
        <v>0</v>
      </c>
      <c r="L645" s="182">
        <f>penilaian!K640</f>
        <v>0</v>
      </c>
      <c r="M645" s="186">
        <f>penilaian!L640</f>
        <v>0</v>
      </c>
      <c r="N645" s="187">
        <f>penilaian!M640</f>
        <v>0</v>
      </c>
      <c r="O645" s="61">
        <f>penilaian!N640</f>
        <v>0</v>
      </c>
      <c r="P645" s="183">
        <f>penilaian!O640</f>
        <v>0</v>
      </c>
      <c r="Q645" s="516">
        <f>penilaian!P640</f>
        <v>0</v>
      </c>
      <c r="R645" s="516">
        <f>penilaian!Q640</f>
        <v>0</v>
      </c>
      <c r="S645" s="505">
        <f>penilaian!R640</f>
        <v>0</v>
      </c>
      <c r="T645" s="505">
        <f>penilaian!S640</f>
        <v>0</v>
      </c>
      <c r="U645" s="505">
        <f>penilaian!T640</f>
        <v>0</v>
      </c>
      <c r="V645" s="503">
        <f>penilaian!U640</f>
        <v>12</v>
      </c>
      <c r="W645" s="505" t="str">
        <f>penilaian!V640</f>
        <v>Bangkoang</v>
      </c>
      <c r="X645" s="505">
        <f>penilaian!W640</f>
        <v>0</v>
      </c>
      <c r="Y645" s="505">
        <f>penilaian!X640</f>
        <v>0</v>
      </c>
      <c r="Z645" s="505">
        <f>penilaian!Y640</f>
        <v>5</v>
      </c>
      <c r="AA645" s="505">
        <f>penilaian!Z640</f>
        <v>5</v>
      </c>
      <c r="AB645" s="505">
        <f>penilaian!AA640</f>
        <v>0</v>
      </c>
      <c r="AC645" s="519">
        <f>penilaian!AB640</f>
        <v>0</v>
      </c>
      <c r="AD645" s="505">
        <f>penilaian!AC640</f>
        <v>0</v>
      </c>
      <c r="AE645" s="505">
        <f>penilaian!AD640</f>
        <v>0</v>
      </c>
      <c r="AF645" s="505">
        <f>penilaian!AE640</f>
        <v>0</v>
      </c>
      <c r="AG645" s="519">
        <f>penilaian!AF640</f>
        <v>0</v>
      </c>
      <c r="AH645" s="519">
        <f>penilaian!AG640</f>
        <v>0</v>
      </c>
      <c r="AI645" s="517">
        <f>penilaian!AH640</f>
        <v>0</v>
      </c>
      <c r="AJ645" s="520">
        <f>penilaian!AI640</f>
        <v>0</v>
      </c>
      <c r="AK645" s="517">
        <f>penilaian!AJ640</f>
        <v>0</v>
      </c>
      <c r="AL645" s="517">
        <f>penilaian!AK640</f>
        <v>0</v>
      </c>
      <c r="AM645" s="517">
        <f>penilaian!AL640</f>
        <v>0</v>
      </c>
      <c r="AN645" s="517">
        <f>penilaian!AM640</f>
        <v>300</v>
      </c>
      <c r="AO645" s="517">
        <f>penilaian!AN640</f>
        <v>1500</v>
      </c>
      <c r="AP645" s="517">
        <f>penilaian!AO640</f>
        <v>0</v>
      </c>
      <c r="AQ645" s="521">
        <f>penilaian!AP640</f>
        <v>0</v>
      </c>
      <c r="AR645" s="517">
        <f>penilaian!AQ640</f>
        <v>0</v>
      </c>
      <c r="AS645" s="517">
        <f>penilaian!AR640</f>
        <v>0</v>
      </c>
      <c r="AT645" s="517">
        <f>penilaian!AS640</f>
        <v>0</v>
      </c>
      <c r="AU645" s="517">
        <f>penilaian!AT640</f>
        <v>0</v>
      </c>
      <c r="AV645" s="517">
        <f>penilaian!AU640</f>
        <v>0</v>
      </c>
      <c r="AW645" s="521">
        <f>penilaian!AV640</f>
        <v>0</v>
      </c>
      <c r="AX645" s="521">
        <f>penilaian!AW640</f>
        <v>0</v>
      </c>
    </row>
    <row r="646" spans="2:50" ht="15.75">
      <c r="B646" s="157">
        <f>penilaian!A641</f>
        <v>0</v>
      </c>
      <c r="C646" s="172">
        <f>penilaian!B641</f>
        <v>0</v>
      </c>
      <c r="D646" s="492">
        <f>penilaian!C641</f>
        <v>0</v>
      </c>
      <c r="E646" s="172">
        <f>penilaian!D641</f>
        <v>0</v>
      </c>
      <c r="F646" s="171">
        <f>penilaian!E641</f>
        <v>0</v>
      </c>
      <c r="G646" s="205">
        <f>penilaian!F641</f>
        <v>0</v>
      </c>
      <c r="H646" s="61">
        <f>penilaian!G641</f>
        <v>0</v>
      </c>
      <c r="I646" s="61">
        <f>penilaian!H641</f>
        <v>0</v>
      </c>
      <c r="J646" s="202">
        <f>penilaian!I641</f>
        <v>0</v>
      </c>
      <c r="K646" s="157">
        <f>penilaian!J641</f>
        <v>0</v>
      </c>
      <c r="L646" s="182">
        <f>penilaian!K641</f>
        <v>0</v>
      </c>
      <c r="M646" s="186">
        <f>penilaian!L641</f>
        <v>0</v>
      </c>
      <c r="N646" s="187">
        <f>penilaian!M641</f>
        <v>0</v>
      </c>
      <c r="O646" s="61">
        <f>penilaian!N641</f>
        <v>0</v>
      </c>
      <c r="P646" s="183">
        <f>penilaian!O641</f>
        <v>0</v>
      </c>
      <c r="Q646" s="516">
        <f>penilaian!P641</f>
        <v>0</v>
      </c>
      <c r="R646" s="516">
        <f>penilaian!Q641</f>
        <v>0</v>
      </c>
      <c r="S646" s="505">
        <f>penilaian!R641</f>
        <v>0</v>
      </c>
      <c r="T646" s="505">
        <f>penilaian!S641</f>
        <v>0</v>
      </c>
      <c r="U646" s="505">
        <f>penilaian!T641</f>
        <v>0</v>
      </c>
      <c r="V646" s="503">
        <f>penilaian!U641</f>
        <v>13</v>
      </c>
      <c r="W646" s="505" t="str">
        <f>penilaian!V641</f>
        <v>Padi</v>
      </c>
      <c r="X646" s="505">
        <f>penilaian!W641</f>
        <v>0</v>
      </c>
      <c r="Y646" s="505">
        <f>penilaian!X641</f>
        <v>21</v>
      </c>
      <c r="Z646" s="505">
        <f>penilaian!Y641</f>
        <v>0</v>
      </c>
      <c r="AA646" s="505" t="str">
        <f>penilaian!Z641</f>
        <v>21m²</v>
      </c>
      <c r="AB646" s="505">
        <f>penilaian!AA641</f>
        <v>0</v>
      </c>
      <c r="AC646" s="519">
        <f>penilaian!AB641</f>
        <v>0</v>
      </c>
      <c r="AD646" s="505">
        <f>penilaian!AC641</f>
        <v>0</v>
      </c>
      <c r="AE646" s="505">
        <f>penilaian!AD641</f>
        <v>0</v>
      </c>
      <c r="AF646" s="505">
        <f>penilaian!AE641</f>
        <v>0</v>
      </c>
      <c r="AG646" s="519">
        <f>penilaian!AF641</f>
        <v>0</v>
      </c>
      <c r="AH646" s="519">
        <f>penilaian!AG641</f>
        <v>0</v>
      </c>
      <c r="AI646" s="517">
        <f>penilaian!AH641</f>
        <v>0</v>
      </c>
      <c r="AJ646" s="520">
        <f>penilaian!AI641</f>
        <v>0</v>
      </c>
      <c r="AK646" s="517">
        <f>penilaian!AJ641</f>
        <v>0</v>
      </c>
      <c r="AL646" s="517">
        <f>penilaian!AK641</f>
        <v>0</v>
      </c>
      <c r="AM646" s="517">
        <f>penilaian!AL641</f>
        <v>0</v>
      </c>
      <c r="AN646" s="517">
        <f>penilaian!AM641</f>
        <v>1200</v>
      </c>
      <c r="AO646" s="517">
        <f>penilaian!AN641</f>
        <v>25200</v>
      </c>
      <c r="AP646" s="517">
        <f>penilaian!AO641</f>
        <v>0</v>
      </c>
      <c r="AQ646" s="521">
        <f>penilaian!AP641</f>
        <v>0</v>
      </c>
      <c r="AR646" s="517">
        <f>penilaian!AQ641</f>
        <v>0</v>
      </c>
      <c r="AS646" s="517">
        <f>penilaian!AR641</f>
        <v>0</v>
      </c>
      <c r="AT646" s="517">
        <f>penilaian!AS641</f>
        <v>0</v>
      </c>
      <c r="AU646" s="517">
        <f>penilaian!AT641</f>
        <v>0</v>
      </c>
      <c r="AV646" s="517">
        <f>penilaian!AU641</f>
        <v>0</v>
      </c>
      <c r="AW646" s="521">
        <f>penilaian!AV641</f>
        <v>0</v>
      </c>
      <c r="AX646" s="521">
        <f>penilaian!AW641</f>
        <v>0</v>
      </c>
    </row>
    <row r="647" spans="2:50" ht="15.75">
      <c r="B647" s="157">
        <f>penilaian!A642</f>
        <v>0</v>
      </c>
      <c r="C647" s="172">
        <f>penilaian!B642</f>
        <v>0</v>
      </c>
      <c r="D647" s="492">
        <f>penilaian!C642</f>
        <v>0</v>
      </c>
      <c r="E647" s="172">
        <f>penilaian!D642</f>
        <v>0</v>
      </c>
      <c r="F647" s="171">
        <f>penilaian!E642</f>
        <v>0</v>
      </c>
      <c r="G647" s="205">
        <f>penilaian!F642</f>
        <v>0</v>
      </c>
      <c r="H647" s="61">
        <f>penilaian!G642</f>
        <v>0</v>
      </c>
      <c r="I647" s="61">
        <f>penilaian!H642</f>
        <v>0</v>
      </c>
      <c r="J647" s="202">
        <f>penilaian!I642</f>
        <v>0</v>
      </c>
      <c r="K647" s="157">
        <f>penilaian!J642</f>
        <v>0</v>
      </c>
      <c r="L647" s="182">
        <f>penilaian!K642</f>
        <v>0</v>
      </c>
      <c r="M647" s="186">
        <f>penilaian!L642</f>
        <v>0</v>
      </c>
      <c r="N647" s="187">
        <f>penilaian!M642</f>
        <v>0</v>
      </c>
      <c r="O647" s="61">
        <f>penilaian!N642</f>
        <v>0</v>
      </c>
      <c r="P647" s="183">
        <f>penilaian!O642</f>
        <v>0</v>
      </c>
      <c r="Q647" s="516">
        <f>penilaian!P642</f>
        <v>0</v>
      </c>
      <c r="R647" s="516">
        <f>penilaian!Q642</f>
        <v>0</v>
      </c>
      <c r="S647" s="505">
        <f>penilaian!R642</f>
        <v>0</v>
      </c>
      <c r="T647" s="505">
        <f>penilaian!S642</f>
        <v>0</v>
      </c>
      <c r="U647" s="505">
        <f>penilaian!T642</f>
        <v>0</v>
      </c>
      <c r="V647" s="503">
        <f>penilaian!U642</f>
        <v>14</v>
      </c>
      <c r="W647" s="505" t="str">
        <f>penilaian!V642</f>
        <v>Pisang</v>
      </c>
      <c r="X647" s="505">
        <f>penilaian!W642</f>
        <v>12</v>
      </c>
      <c r="Y647" s="505">
        <f>penilaian!X642</f>
        <v>0</v>
      </c>
      <c r="Z647" s="505">
        <f>penilaian!Y642</f>
        <v>0</v>
      </c>
      <c r="AA647" s="505">
        <f>penilaian!Z642</f>
        <v>20</v>
      </c>
      <c r="AB647" s="505">
        <f>penilaian!AA642</f>
        <v>0</v>
      </c>
      <c r="AC647" s="519">
        <f>penilaian!AB642</f>
        <v>0</v>
      </c>
      <c r="AD647" s="505">
        <f>penilaian!AC642</f>
        <v>0</v>
      </c>
      <c r="AE647" s="505">
        <f>penilaian!AD642</f>
        <v>0</v>
      </c>
      <c r="AF647" s="505">
        <f>penilaian!AE642</f>
        <v>0</v>
      </c>
      <c r="AG647" s="519">
        <f>penilaian!AF642</f>
        <v>0</v>
      </c>
      <c r="AH647" s="519">
        <f>penilaian!AG642</f>
        <v>0</v>
      </c>
      <c r="AI647" s="517">
        <f>penilaian!AH642</f>
        <v>0</v>
      </c>
      <c r="AJ647" s="520">
        <f>penilaian!AI642</f>
        <v>0</v>
      </c>
      <c r="AK647" s="517">
        <f>penilaian!AJ642</f>
        <v>0</v>
      </c>
      <c r="AL647" s="517">
        <f>penilaian!AK642</f>
        <v>0</v>
      </c>
      <c r="AM647" s="517">
        <f>penilaian!AL642</f>
        <v>0</v>
      </c>
      <c r="AN647" s="517">
        <f>penilaian!AM642</f>
        <v>15000</v>
      </c>
      <c r="AO647" s="517">
        <f>penilaian!AN642</f>
        <v>180000</v>
      </c>
      <c r="AP647" s="517">
        <f>penilaian!AO642</f>
        <v>0</v>
      </c>
      <c r="AQ647" s="521">
        <f>penilaian!AP642</f>
        <v>0</v>
      </c>
      <c r="AR647" s="517">
        <f>penilaian!AQ642</f>
        <v>0</v>
      </c>
      <c r="AS647" s="517">
        <f>penilaian!AR642</f>
        <v>0</v>
      </c>
      <c r="AT647" s="517">
        <f>penilaian!AS642</f>
        <v>0</v>
      </c>
      <c r="AU647" s="517">
        <f>penilaian!AT642</f>
        <v>0</v>
      </c>
      <c r="AV647" s="517">
        <f>penilaian!AU642</f>
        <v>0</v>
      </c>
      <c r="AW647" s="521">
        <f>penilaian!AV642</f>
        <v>0</v>
      </c>
      <c r="AX647" s="521">
        <f>penilaian!AW642</f>
        <v>0</v>
      </c>
    </row>
    <row r="648" spans="2:50" ht="15.75">
      <c r="B648" s="157">
        <f>penilaian!A643</f>
        <v>0</v>
      </c>
      <c r="C648" s="172">
        <f>penilaian!B643</f>
        <v>0</v>
      </c>
      <c r="D648" s="492">
        <f>penilaian!C643</f>
        <v>0</v>
      </c>
      <c r="E648" s="172">
        <f>penilaian!D643</f>
        <v>0</v>
      </c>
      <c r="F648" s="171">
        <f>penilaian!E643</f>
        <v>0</v>
      </c>
      <c r="G648" s="205">
        <f>penilaian!F643</f>
        <v>0</v>
      </c>
      <c r="H648" s="61">
        <f>penilaian!G643</f>
        <v>0</v>
      </c>
      <c r="I648" s="61">
        <f>penilaian!H643</f>
        <v>0</v>
      </c>
      <c r="J648" s="202">
        <f>penilaian!I643</f>
        <v>0</v>
      </c>
      <c r="K648" s="157">
        <f>penilaian!J643</f>
        <v>0</v>
      </c>
      <c r="L648" s="182">
        <f>penilaian!K643</f>
        <v>0</v>
      </c>
      <c r="M648" s="186">
        <f>penilaian!L643</f>
        <v>0</v>
      </c>
      <c r="N648" s="187">
        <f>penilaian!M643</f>
        <v>0</v>
      </c>
      <c r="O648" s="61">
        <f>penilaian!N643</f>
        <v>0</v>
      </c>
      <c r="P648" s="183">
        <f>penilaian!O643</f>
        <v>0</v>
      </c>
      <c r="Q648" s="516">
        <f>penilaian!P643</f>
        <v>0</v>
      </c>
      <c r="R648" s="516">
        <f>penilaian!Q643</f>
        <v>0</v>
      </c>
      <c r="S648" s="505">
        <f>penilaian!R643</f>
        <v>0</v>
      </c>
      <c r="T648" s="505">
        <f>penilaian!S643</f>
        <v>0</v>
      </c>
      <c r="U648" s="505">
        <f>penilaian!T643</f>
        <v>0</v>
      </c>
      <c r="V648" s="503">
        <f>penilaian!U643</f>
        <v>0</v>
      </c>
      <c r="W648" s="505" t="str">
        <f>penilaian!V643</f>
        <v>Pisang</v>
      </c>
      <c r="X648" s="505">
        <f>penilaian!W643</f>
        <v>0</v>
      </c>
      <c r="Y648" s="505">
        <f>penilaian!X643</f>
        <v>0</v>
      </c>
      <c r="Z648" s="505">
        <f>penilaian!Y643</f>
        <v>8</v>
      </c>
      <c r="AA648" s="505">
        <f>penilaian!Z643</f>
        <v>0</v>
      </c>
      <c r="AB648" s="505">
        <f>penilaian!AA643</f>
        <v>0</v>
      </c>
      <c r="AC648" s="519">
        <f>penilaian!AB643</f>
        <v>0</v>
      </c>
      <c r="AD648" s="505">
        <f>penilaian!AC643</f>
        <v>0</v>
      </c>
      <c r="AE648" s="505">
        <f>penilaian!AD643</f>
        <v>0</v>
      </c>
      <c r="AF648" s="505">
        <f>penilaian!AE643</f>
        <v>0</v>
      </c>
      <c r="AG648" s="519">
        <f>penilaian!AF643</f>
        <v>0</v>
      </c>
      <c r="AH648" s="519">
        <f>penilaian!AG643</f>
        <v>0</v>
      </c>
      <c r="AI648" s="517">
        <f>penilaian!AH643</f>
        <v>0</v>
      </c>
      <c r="AJ648" s="520">
        <f>penilaian!AI643</f>
        <v>0</v>
      </c>
      <c r="AK648" s="517">
        <f>penilaian!AJ643</f>
        <v>0</v>
      </c>
      <c r="AL648" s="517">
        <f>penilaian!AK643</f>
        <v>0</v>
      </c>
      <c r="AM648" s="517">
        <f>penilaian!AL643</f>
        <v>0</v>
      </c>
      <c r="AN648" s="517">
        <f>penilaian!AM643</f>
        <v>5000</v>
      </c>
      <c r="AO648" s="517">
        <f>penilaian!AN643</f>
        <v>40000</v>
      </c>
      <c r="AP648" s="517">
        <f>penilaian!AO643</f>
        <v>0</v>
      </c>
      <c r="AQ648" s="521">
        <f>penilaian!AP643</f>
        <v>0</v>
      </c>
      <c r="AR648" s="517">
        <f>penilaian!AQ643</f>
        <v>0</v>
      </c>
      <c r="AS648" s="517">
        <f>penilaian!AR643</f>
        <v>0</v>
      </c>
      <c r="AT648" s="517">
        <f>penilaian!AS643</f>
        <v>0</v>
      </c>
      <c r="AU648" s="517">
        <f>penilaian!AT643</f>
        <v>0</v>
      </c>
      <c r="AV648" s="517">
        <f>penilaian!AU643</f>
        <v>0</v>
      </c>
      <c r="AW648" s="521">
        <f>penilaian!AV643</f>
        <v>0</v>
      </c>
      <c r="AX648" s="521">
        <f>penilaian!AW643</f>
        <v>0</v>
      </c>
    </row>
    <row r="649" spans="2:50" ht="15.75">
      <c r="B649" s="157">
        <f>penilaian!A644</f>
        <v>0</v>
      </c>
      <c r="C649" s="172">
        <f>penilaian!B644</f>
        <v>0</v>
      </c>
      <c r="D649" s="492">
        <f>penilaian!C644</f>
        <v>0</v>
      </c>
      <c r="E649" s="172">
        <f>penilaian!D644</f>
        <v>0</v>
      </c>
      <c r="F649" s="171">
        <f>penilaian!E644</f>
        <v>0</v>
      </c>
      <c r="G649" s="205">
        <f>penilaian!F644</f>
        <v>0</v>
      </c>
      <c r="H649" s="61">
        <f>penilaian!G644</f>
        <v>0</v>
      </c>
      <c r="I649" s="61">
        <f>penilaian!H644</f>
        <v>0</v>
      </c>
      <c r="J649" s="202">
        <f>penilaian!I644</f>
        <v>0</v>
      </c>
      <c r="K649" s="157">
        <f>penilaian!J644</f>
        <v>0</v>
      </c>
      <c r="L649" s="182">
        <f>penilaian!K644</f>
        <v>0</v>
      </c>
      <c r="M649" s="186">
        <f>penilaian!L644</f>
        <v>0</v>
      </c>
      <c r="N649" s="187">
        <f>penilaian!M644</f>
        <v>0</v>
      </c>
      <c r="O649" s="61">
        <f>penilaian!N644</f>
        <v>0</v>
      </c>
      <c r="P649" s="183">
        <f>penilaian!O644</f>
        <v>0</v>
      </c>
      <c r="Q649" s="516">
        <f>penilaian!P644</f>
        <v>0</v>
      </c>
      <c r="R649" s="516">
        <f>penilaian!Q644</f>
        <v>0</v>
      </c>
      <c r="S649" s="505">
        <f>penilaian!R644</f>
        <v>0</v>
      </c>
      <c r="T649" s="505">
        <f>penilaian!S644</f>
        <v>0</v>
      </c>
      <c r="U649" s="505">
        <f>penilaian!T644</f>
        <v>0</v>
      </c>
      <c r="V649" s="503">
        <f>penilaian!U644</f>
        <v>0</v>
      </c>
      <c r="W649" s="505">
        <f>penilaian!V644</f>
        <v>0</v>
      </c>
      <c r="X649" s="505">
        <f>penilaian!W644</f>
        <v>0</v>
      </c>
      <c r="Y649" s="505">
        <f>penilaian!X644</f>
        <v>0</v>
      </c>
      <c r="Z649" s="505">
        <f>penilaian!Y644</f>
        <v>0</v>
      </c>
      <c r="AA649" s="505">
        <f>penilaian!Z644</f>
        <v>0</v>
      </c>
      <c r="AB649" s="505">
        <f>penilaian!AA644</f>
        <v>0</v>
      </c>
      <c r="AC649" s="519">
        <f>penilaian!AB644</f>
        <v>0</v>
      </c>
      <c r="AD649" s="505">
        <f>penilaian!AC644</f>
        <v>0</v>
      </c>
      <c r="AE649" s="505">
        <f>penilaian!AD644</f>
        <v>0</v>
      </c>
      <c r="AF649" s="505">
        <f>penilaian!AE644</f>
        <v>0</v>
      </c>
      <c r="AG649" s="519">
        <f>penilaian!AF644</f>
        <v>0</v>
      </c>
      <c r="AH649" s="519">
        <f>penilaian!AG644</f>
        <v>0</v>
      </c>
      <c r="AI649" s="517">
        <f>penilaian!AH644</f>
        <v>0</v>
      </c>
      <c r="AJ649" s="520">
        <f>penilaian!AI644</f>
        <v>0</v>
      </c>
      <c r="AK649" s="517">
        <f>penilaian!AJ644</f>
        <v>0</v>
      </c>
      <c r="AL649" s="517">
        <f>penilaian!AK644</f>
        <v>0</v>
      </c>
      <c r="AM649" s="517">
        <f>penilaian!AL644</f>
        <v>0</v>
      </c>
      <c r="AN649" s="517">
        <f>penilaian!AM644</f>
        <v>0</v>
      </c>
      <c r="AO649" s="517">
        <f>penilaian!AN644</f>
        <v>0</v>
      </c>
      <c r="AP649" s="517">
        <f>penilaian!AO644</f>
        <v>0</v>
      </c>
      <c r="AQ649" s="521">
        <f>penilaian!AP644</f>
        <v>0</v>
      </c>
      <c r="AR649" s="517">
        <f>penilaian!AQ644</f>
        <v>0</v>
      </c>
      <c r="AS649" s="517">
        <f>penilaian!AR644</f>
        <v>0</v>
      </c>
      <c r="AT649" s="517">
        <f>penilaian!AS644</f>
        <v>0</v>
      </c>
      <c r="AU649" s="517">
        <f>penilaian!AT644</f>
        <v>0</v>
      </c>
      <c r="AV649" s="517">
        <f>penilaian!AU644</f>
        <v>0</v>
      </c>
      <c r="AW649" s="521">
        <f>penilaian!AV644</f>
        <v>0</v>
      </c>
      <c r="AX649" s="521">
        <f>penilaian!AW644</f>
        <v>0</v>
      </c>
    </row>
    <row r="650" spans="2:50" ht="78.75">
      <c r="B650" s="157">
        <f>penilaian!A645</f>
        <v>58</v>
      </c>
      <c r="C650" s="172" t="str">
        <f>penilaian!B645</f>
        <v>a.</v>
      </c>
      <c r="D650" s="492" t="str">
        <f>penilaian!C645</f>
        <v>MAMAN</v>
      </c>
      <c r="E650" s="172">
        <f>penilaian!D645</f>
        <v>0</v>
      </c>
      <c r="F650" s="171">
        <f>penilaian!E645</f>
        <v>0</v>
      </c>
      <c r="G650" s="205" t="str">
        <f>penilaian!F645</f>
        <v>00058</v>
      </c>
      <c r="H650" s="61" t="str">
        <f>penilaian!G645</f>
        <v>a.</v>
      </c>
      <c r="I650" s="61" t="str">
        <f>penilaian!H645</f>
        <v>Blok Tinggar</v>
      </c>
      <c r="J650" s="202">
        <f>penilaian!I645</f>
        <v>333</v>
      </c>
      <c r="K650" s="157" t="str">
        <f>penilaian!J645</f>
        <v>SHM</v>
      </c>
      <c r="L650" s="182" t="str">
        <f>penilaian!K645</f>
        <v>SHM No. 01808/Desa Babakan a.n MAMAN, SPPT No. 32,12,140,006,044-0058,0 a.n MAMAN</v>
      </c>
      <c r="M650" s="186" t="str">
        <f>penilaian!L645</f>
        <v>-</v>
      </c>
      <c r="N650" s="187" t="str">
        <f>penilaian!M645</f>
        <v>-</v>
      </c>
      <c r="O650" s="61" t="str">
        <f>penilaian!N645</f>
        <v>a.</v>
      </c>
      <c r="P650" s="183" t="str">
        <f>penilaian!O645</f>
        <v>Saung Los Genteng</v>
      </c>
      <c r="Q650" s="516">
        <f>penilaian!P645</f>
        <v>0</v>
      </c>
      <c r="R650" s="516">
        <f>penilaian!Q645</f>
        <v>13</v>
      </c>
      <c r="S650" s="505" t="str">
        <f>penilaian!R645</f>
        <v>a.</v>
      </c>
      <c r="T650" s="505" t="str">
        <f>penilaian!S645</f>
        <v>Tahunan</v>
      </c>
      <c r="U650" s="505">
        <f>penilaian!T645</f>
        <v>0</v>
      </c>
      <c r="V650" s="503">
        <f>penilaian!U645</f>
        <v>0</v>
      </c>
      <c r="W650" s="505">
        <f>penilaian!V645</f>
        <v>0</v>
      </c>
      <c r="X650" s="505">
        <f>penilaian!W645</f>
        <v>0</v>
      </c>
      <c r="Y650" s="505">
        <f>penilaian!X645</f>
        <v>0</v>
      </c>
      <c r="Z650" s="505">
        <f>penilaian!Y645</f>
        <v>0</v>
      </c>
      <c r="AA650" s="505">
        <f>penilaian!Z645</f>
        <v>0</v>
      </c>
      <c r="AB650" s="505">
        <f>penilaian!AA645</f>
        <v>0</v>
      </c>
      <c r="AC650" s="519">
        <f>penilaian!AB645</f>
        <v>0</v>
      </c>
      <c r="AD650" s="505">
        <f>penilaian!AC645</f>
        <v>0</v>
      </c>
      <c r="AE650" s="505">
        <f>penilaian!AD645</f>
        <v>0</v>
      </c>
      <c r="AF650" s="505">
        <f>penilaian!AE645</f>
        <v>0</v>
      </c>
      <c r="AG650" s="519">
        <f>penilaian!AF645</f>
        <v>0</v>
      </c>
      <c r="AH650" s="519">
        <f>penilaian!AG645</f>
        <v>0</v>
      </c>
      <c r="AI650" s="517">
        <f>penilaian!AH645</f>
        <v>187000.00000000003</v>
      </c>
      <c r="AJ650" s="520">
        <f>penilaian!AI645</f>
        <v>62271000.000000007</v>
      </c>
      <c r="AK650" s="517">
        <f>penilaian!AJ645</f>
        <v>210000</v>
      </c>
      <c r="AL650" s="517">
        <f>penilaian!AK645</f>
        <v>1365000</v>
      </c>
      <c r="AM650" s="517">
        <f>penilaian!AL645</f>
        <v>1365000</v>
      </c>
      <c r="AN650" s="517">
        <f>penilaian!AM645</f>
        <v>0</v>
      </c>
      <c r="AO650" s="517">
        <f>penilaian!AN645</f>
        <v>0</v>
      </c>
      <c r="AP650" s="517">
        <f>penilaian!AO645</f>
        <v>1641850</v>
      </c>
      <c r="AQ650" s="521">
        <f>penilaian!AP645</f>
        <v>65277850.000000007</v>
      </c>
      <c r="AR650" s="517">
        <f>penilaian!AQ645</f>
        <v>0</v>
      </c>
      <c r="AS650" s="517">
        <f>penilaian!AR645</f>
        <v>0</v>
      </c>
      <c r="AT650" s="517">
        <f>penilaian!AS645</f>
        <v>0</v>
      </c>
      <c r="AU650" s="517">
        <f>penilaian!AT645</f>
        <v>3113550.0000000005</v>
      </c>
      <c r="AV650" s="517">
        <f>penilaian!AU645</f>
        <v>311355.00000000006</v>
      </c>
      <c r="AW650" s="521">
        <f>penilaian!AV645</f>
        <v>3424905.0000000005</v>
      </c>
      <c r="AX650" s="521">
        <f>penilaian!AW645</f>
        <v>68703000</v>
      </c>
    </row>
    <row r="651" spans="2:50" ht="15.75">
      <c r="B651" s="157">
        <f>penilaian!A646</f>
        <v>0</v>
      </c>
      <c r="C651" s="172" t="str">
        <f>penilaian!B646</f>
        <v>b.</v>
      </c>
      <c r="D651" s="492" t="str">
        <f>penilaian!C646</f>
        <v>Majalengka, 10-06-1968</v>
      </c>
      <c r="E651" s="172">
        <f>penilaian!D646</f>
        <v>0</v>
      </c>
      <c r="F651" s="171">
        <f>penilaian!E646</f>
        <v>0</v>
      </c>
      <c r="G651" s="205">
        <f>penilaian!F646</f>
        <v>0</v>
      </c>
      <c r="H651" s="61" t="str">
        <f>penilaian!G646</f>
        <v>b.</v>
      </c>
      <c r="I651" s="61" t="str">
        <f>penilaian!H646</f>
        <v>Babakan</v>
      </c>
      <c r="J651" s="202">
        <f>penilaian!I646</f>
        <v>0</v>
      </c>
      <c r="K651" s="157">
        <f>penilaian!J646</f>
        <v>0</v>
      </c>
      <c r="L651" s="182">
        <f>penilaian!K646</f>
        <v>0</v>
      </c>
      <c r="M651" s="186">
        <f>penilaian!L646</f>
        <v>0</v>
      </c>
      <c r="N651" s="187">
        <f>penilaian!M646</f>
        <v>0</v>
      </c>
      <c r="O651" s="61">
        <f>penilaian!N646</f>
        <v>0</v>
      </c>
      <c r="P651" s="183">
        <f>penilaian!O646</f>
        <v>0</v>
      </c>
      <c r="Q651" s="516">
        <f>penilaian!P646</f>
        <v>0</v>
      </c>
      <c r="R651" s="516">
        <f>penilaian!Q646</f>
        <v>0</v>
      </c>
      <c r="S651" s="505" t="str">
        <f>penilaian!R646</f>
        <v>b.</v>
      </c>
      <c r="T651" s="505" t="str">
        <f>penilaian!S646</f>
        <v>Musiman</v>
      </c>
      <c r="U651" s="505">
        <f>penilaian!T646</f>
        <v>10</v>
      </c>
      <c r="V651" s="503">
        <f>penilaian!U646</f>
        <v>1</v>
      </c>
      <c r="W651" s="505" t="str">
        <f>penilaian!V646</f>
        <v>Mangga</v>
      </c>
      <c r="X651" s="505">
        <f>penilaian!W646</f>
        <v>1</v>
      </c>
      <c r="Y651" s="505">
        <f>penilaian!X646</f>
        <v>0</v>
      </c>
      <c r="Z651" s="505">
        <f>penilaian!Y646</f>
        <v>0</v>
      </c>
      <c r="AA651" s="505">
        <f>penilaian!Z646</f>
        <v>3</v>
      </c>
      <c r="AB651" s="505">
        <f>penilaian!AA646</f>
        <v>0</v>
      </c>
      <c r="AC651" s="519">
        <f>penilaian!AB646</f>
        <v>0</v>
      </c>
      <c r="AD651" s="505">
        <f>penilaian!AC646</f>
        <v>0</v>
      </c>
      <c r="AE651" s="505">
        <f>penilaian!AD646</f>
        <v>0</v>
      </c>
      <c r="AF651" s="505">
        <f>penilaian!AE646</f>
        <v>0</v>
      </c>
      <c r="AG651" s="519">
        <f>penilaian!AF646</f>
        <v>0</v>
      </c>
      <c r="AH651" s="519">
        <f>penilaian!AG646</f>
        <v>0</v>
      </c>
      <c r="AI651" s="517">
        <f>penilaian!AH646</f>
        <v>0</v>
      </c>
      <c r="AJ651" s="520">
        <f>penilaian!AI646</f>
        <v>0</v>
      </c>
      <c r="AK651" s="517">
        <f>penilaian!AJ646</f>
        <v>0</v>
      </c>
      <c r="AL651" s="517">
        <f>penilaian!AK646</f>
        <v>0</v>
      </c>
      <c r="AM651" s="517">
        <f>penilaian!AL646</f>
        <v>0</v>
      </c>
      <c r="AN651" s="517">
        <f>penilaian!AM646</f>
        <v>350000</v>
      </c>
      <c r="AO651" s="517">
        <f>penilaian!AN646</f>
        <v>350000</v>
      </c>
      <c r="AP651" s="517">
        <f>penilaian!AO646</f>
        <v>0</v>
      </c>
      <c r="AQ651" s="521">
        <f>penilaian!AP646</f>
        <v>0</v>
      </c>
      <c r="AR651" s="517">
        <f>penilaian!AQ646</f>
        <v>0</v>
      </c>
      <c r="AS651" s="517">
        <f>penilaian!AR646</f>
        <v>0</v>
      </c>
      <c r="AT651" s="517">
        <f>penilaian!AS646</f>
        <v>0</v>
      </c>
      <c r="AU651" s="517">
        <f>penilaian!AT646</f>
        <v>0</v>
      </c>
      <c r="AV651" s="517">
        <f>penilaian!AU646</f>
        <v>0</v>
      </c>
      <c r="AW651" s="521">
        <f>penilaian!AV646</f>
        <v>0</v>
      </c>
      <c r="AX651" s="521">
        <f>penilaian!AW646</f>
        <v>0</v>
      </c>
    </row>
    <row r="652" spans="2:50" ht="15.75">
      <c r="B652" s="157">
        <f>penilaian!A647</f>
        <v>0</v>
      </c>
      <c r="C652" s="172">
        <f>penilaian!B647</f>
        <v>0</v>
      </c>
      <c r="D652" s="492">
        <f>penilaian!C647</f>
        <v>0</v>
      </c>
      <c r="E652" s="172">
        <f>penilaian!D647</f>
        <v>0</v>
      </c>
      <c r="F652" s="171">
        <f>penilaian!E647</f>
        <v>0</v>
      </c>
      <c r="G652" s="205">
        <f>penilaian!F647</f>
        <v>0</v>
      </c>
      <c r="H652" s="61">
        <f>penilaian!G647</f>
        <v>0</v>
      </c>
      <c r="I652" s="61">
        <f>penilaian!H647</f>
        <v>0</v>
      </c>
      <c r="J652" s="202">
        <f>penilaian!I647</f>
        <v>0</v>
      </c>
      <c r="K652" s="157">
        <f>penilaian!J647</f>
        <v>0</v>
      </c>
      <c r="L652" s="182">
        <f>penilaian!K647</f>
        <v>0</v>
      </c>
      <c r="M652" s="186">
        <f>penilaian!L647</f>
        <v>0</v>
      </c>
      <c r="N652" s="187">
        <f>penilaian!M647</f>
        <v>0</v>
      </c>
      <c r="O652" s="61">
        <f>penilaian!N647</f>
        <v>0</v>
      </c>
      <c r="P652" s="183">
        <f>penilaian!O647</f>
        <v>0</v>
      </c>
      <c r="Q652" s="516">
        <f>penilaian!P647</f>
        <v>0</v>
      </c>
      <c r="R652" s="516">
        <f>penilaian!Q647</f>
        <v>0</v>
      </c>
      <c r="S652" s="505">
        <f>penilaian!R647</f>
        <v>0</v>
      </c>
      <c r="T652" s="505">
        <f>penilaian!S647</f>
        <v>0</v>
      </c>
      <c r="U652" s="505">
        <f>penilaian!T647</f>
        <v>0</v>
      </c>
      <c r="V652" s="503">
        <f>penilaian!U647</f>
        <v>0</v>
      </c>
      <c r="W652" s="505" t="str">
        <f>penilaian!V647</f>
        <v>Mangga</v>
      </c>
      <c r="X652" s="505">
        <f>penilaian!W647</f>
        <v>0</v>
      </c>
      <c r="Y652" s="505">
        <f>penilaian!X647</f>
        <v>0</v>
      </c>
      <c r="Z652" s="505">
        <f>penilaian!Y647</f>
        <v>2</v>
      </c>
      <c r="AA652" s="505">
        <f>penilaian!Z647</f>
        <v>0</v>
      </c>
      <c r="AB652" s="505">
        <f>penilaian!AA647</f>
        <v>0</v>
      </c>
      <c r="AC652" s="519">
        <f>penilaian!AB647</f>
        <v>0</v>
      </c>
      <c r="AD652" s="505">
        <f>penilaian!AC647</f>
        <v>0</v>
      </c>
      <c r="AE652" s="505">
        <f>penilaian!AD647</f>
        <v>0</v>
      </c>
      <c r="AF652" s="505">
        <f>penilaian!AE647</f>
        <v>0</v>
      </c>
      <c r="AG652" s="519">
        <f>penilaian!AF647</f>
        <v>0</v>
      </c>
      <c r="AH652" s="519">
        <f>penilaian!AG647</f>
        <v>0</v>
      </c>
      <c r="AI652" s="517">
        <f>penilaian!AH647</f>
        <v>0</v>
      </c>
      <c r="AJ652" s="520">
        <f>penilaian!AI647</f>
        <v>0</v>
      </c>
      <c r="AK652" s="517">
        <f>penilaian!AJ647</f>
        <v>0</v>
      </c>
      <c r="AL652" s="517">
        <f>penilaian!AK647</f>
        <v>0</v>
      </c>
      <c r="AM652" s="517">
        <f>penilaian!AL647</f>
        <v>0</v>
      </c>
      <c r="AN652" s="517">
        <f>penilaian!AM647</f>
        <v>115500</v>
      </c>
      <c r="AO652" s="517">
        <f>penilaian!AN647</f>
        <v>231000</v>
      </c>
      <c r="AP652" s="517">
        <f>penilaian!AO647</f>
        <v>0</v>
      </c>
      <c r="AQ652" s="521">
        <f>penilaian!AP647</f>
        <v>0</v>
      </c>
      <c r="AR652" s="517">
        <f>penilaian!AQ647</f>
        <v>0</v>
      </c>
      <c r="AS652" s="517">
        <f>penilaian!AR647</f>
        <v>0</v>
      </c>
      <c r="AT652" s="517">
        <f>penilaian!AS647</f>
        <v>0</v>
      </c>
      <c r="AU652" s="517">
        <f>penilaian!AT647</f>
        <v>0</v>
      </c>
      <c r="AV652" s="517">
        <f>penilaian!AU647</f>
        <v>0</v>
      </c>
      <c r="AW652" s="521">
        <f>penilaian!AV647</f>
        <v>0</v>
      </c>
      <c r="AX652" s="521">
        <f>penilaian!AW647</f>
        <v>0</v>
      </c>
    </row>
    <row r="653" spans="2:50" ht="15.75">
      <c r="B653" s="157">
        <f>penilaian!A648</f>
        <v>0</v>
      </c>
      <c r="C653" s="172" t="str">
        <f>penilaian!B648</f>
        <v>c.</v>
      </c>
      <c r="D653" s="492" t="str">
        <f>penilaian!C648</f>
        <v>Buruh Tani / Perkebunan</v>
      </c>
      <c r="E653" s="172">
        <f>penilaian!D648</f>
        <v>0</v>
      </c>
      <c r="F653" s="171">
        <f>penilaian!E648</f>
        <v>0</v>
      </c>
      <c r="G653" s="205">
        <f>penilaian!F648</f>
        <v>0</v>
      </c>
      <c r="H653" s="61" t="str">
        <f>penilaian!G648</f>
        <v>c.</v>
      </c>
      <c r="I653" s="61" t="str">
        <f>penilaian!H648</f>
        <v>Kertajati</v>
      </c>
      <c r="J653" s="202">
        <f>penilaian!I648</f>
        <v>0</v>
      </c>
      <c r="K653" s="157">
        <f>penilaian!J648</f>
        <v>0</v>
      </c>
      <c r="L653" s="182">
        <f>penilaian!K648</f>
        <v>0</v>
      </c>
      <c r="M653" s="186">
        <f>penilaian!L648</f>
        <v>0</v>
      </c>
      <c r="N653" s="187">
        <f>penilaian!M648</f>
        <v>0</v>
      </c>
      <c r="O653" s="61">
        <f>penilaian!N648</f>
        <v>0</v>
      </c>
      <c r="P653" s="183">
        <f>penilaian!O648</f>
        <v>0</v>
      </c>
      <c r="Q653" s="516">
        <f>penilaian!P648</f>
        <v>0</v>
      </c>
      <c r="R653" s="516">
        <f>penilaian!Q648</f>
        <v>0</v>
      </c>
      <c r="S653" s="505">
        <f>penilaian!R648</f>
        <v>0</v>
      </c>
      <c r="T653" s="505">
        <f>penilaian!S648</f>
        <v>0</v>
      </c>
      <c r="U653" s="505">
        <f>penilaian!T648</f>
        <v>0</v>
      </c>
      <c r="V653" s="503">
        <f>penilaian!U648</f>
        <v>2</v>
      </c>
      <c r="W653" s="505" t="str">
        <f>penilaian!V648</f>
        <v>Pisang</v>
      </c>
      <c r="X653" s="505">
        <f>penilaian!W648</f>
        <v>7</v>
      </c>
      <c r="Y653" s="505">
        <f>penilaian!X648</f>
        <v>0</v>
      </c>
      <c r="Z653" s="505">
        <f>penilaian!Y648</f>
        <v>0</v>
      </c>
      <c r="AA653" s="505">
        <f>penilaian!Z648</f>
        <v>20</v>
      </c>
      <c r="AB653" s="505">
        <f>penilaian!AA648</f>
        <v>0</v>
      </c>
      <c r="AC653" s="519">
        <f>penilaian!AB648</f>
        <v>0</v>
      </c>
      <c r="AD653" s="505">
        <f>penilaian!AC648</f>
        <v>0</v>
      </c>
      <c r="AE653" s="505">
        <f>penilaian!AD648</f>
        <v>0</v>
      </c>
      <c r="AF653" s="505">
        <f>penilaian!AE648</f>
        <v>0</v>
      </c>
      <c r="AG653" s="519">
        <f>penilaian!AF648</f>
        <v>0</v>
      </c>
      <c r="AH653" s="519">
        <f>penilaian!AG648</f>
        <v>0</v>
      </c>
      <c r="AI653" s="517">
        <f>penilaian!AH648</f>
        <v>0</v>
      </c>
      <c r="AJ653" s="520">
        <f>penilaian!AI648</f>
        <v>0</v>
      </c>
      <c r="AK653" s="517">
        <f>penilaian!AJ648</f>
        <v>0</v>
      </c>
      <c r="AL653" s="517">
        <f>penilaian!AK648</f>
        <v>0</v>
      </c>
      <c r="AM653" s="517">
        <f>penilaian!AL648</f>
        <v>0</v>
      </c>
      <c r="AN653" s="517">
        <f>penilaian!AM648</f>
        <v>15000</v>
      </c>
      <c r="AO653" s="517">
        <f>penilaian!AN648</f>
        <v>105000</v>
      </c>
      <c r="AP653" s="517">
        <f>penilaian!AO648</f>
        <v>0</v>
      </c>
      <c r="AQ653" s="521">
        <f>penilaian!AP648</f>
        <v>0</v>
      </c>
      <c r="AR653" s="517">
        <f>penilaian!AQ648</f>
        <v>0</v>
      </c>
      <c r="AS653" s="517">
        <f>penilaian!AR648</f>
        <v>0</v>
      </c>
      <c r="AT653" s="517">
        <f>penilaian!AS648</f>
        <v>0</v>
      </c>
      <c r="AU653" s="517">
        <f>penilaian!AT648</f>
        <v>0</v>
      </c>
      <c r="AV653" s="517">
        <f>penilaian!AU648</f>
        <v>0</v>
      </c>
      <c r="AW653" s="521">
        <f>penilaian!AV648</f>
        <v>0</v>
      </c>
      <c r="AX653" s="521">
        <f>penilaian!AW648</f>
        <v>0</v>
      </c>
    </row>
    <row r="654" spans="2:50" ht="15.75">
      <c r="B654" s="157">
        <f>penilaian!A649</f>
        <v>0</v>
      </c>
      <c r="C654" s="172">
        <f>penilaian!B649</f>
        <v>0</v>
      </c>
      <c r="D654" s="492">
        <f>penilaian!C649</f>
        <v>0</v>
      </c>
      <c r="E654" s="172">
        <f>penilaian!D649</f>
        <v>0</v>
      </c>
      <c r="F654" s="171">
        <f>penilaian!E649</f>
        <v>0</v>
      </c>
      <c r="G654" s="205">
        <f>penilaian!F649</f>
        <v>0</v>
      </c>
      <c r="H654" s="61">
        <f>penilaian!G649</f>
        <v>0</v>
      </c>
      <c r="I654" s="61">
        <f>penilaian!H649</f>
        <v>0</v>
      </c>
      <c r="J654" s="202">
        <f>penilaian!I649</f>
        <v>0</v>
      </c>
      <c r="K654" s="157">
        <f>penilaian!J649</f>
        <v>0</v>
      </c>
      <c r="L654" s="182">
        <f>penilaian!K649</f>
        <v>0</v>
      </c>
      <c r="M654" s="186">
        <f>penilaian!L649</f>
        <v>0</v>
      </c>
      <c r="N654" s="187">
        <f>penilaian!M649</f>
        <v>0</v>
      </c>
      <c r="O654" s="61">
        <f>penilaian!N649</f>
        <v>0</v>
      </c>
      <c r="P654" s="183">
        <f>penilaian!O649</f>
        <v>0</v>
      </c>
      <c r="Q654" s="516">
        <f>penilaian!P649</f>
        <v>0</v>
      </c>
      <c r="R654" s="516">
        <f>penilaian!Q649</f>
        <v>0</v>
      </c>
      <c r="S654" s="505">
        <f>penilaian!R649</f>
        <v>0</v>
      </c>
      <c r="T654" s="505">
        <f>penilaian!S649</f>
        <v>0</v>
      </c>
      <c r="U654" s="505">
        <f>penilaian!T649</f>
        <v>0</v>
      </c>
      <c r="V654" s="503">
        <f>penilaian!U649</f>
        <v>0</v>
      </c>
      <c r="W654" s="505" t="str">
        <f>penilaian!V649</f>
        <v>Pisang</v>
      </c>
      <c r="X654" s="505">
        <f>penilaian!W649</f>
        <v>0</v>
      </c>
      <c r="Y654" s="505">
        <f>penilaian!X649</f>
        <v>2</v>
      </c>
      <c r="Z654" s="505">
        <f>penilaian!Y649</f>
        <v>0</v>
      </c>
      <c r="AA654" s="505">
        <f>penilaian!Z649</f>
        <v>0</v>
      </c>
      <c r="AB654" s="505">
        <f>penilaian!AA649</f>
        <v>0</v>
      </c>
      <c r="AC654" s="519">
        <f>penilaian!AB649</f>
        <v>0</v>
      </c>
      <c r="AD654" s="505">
        <f>penilaian!AC649</f>
        <v>0</v>
      </c>
      <c r="AE654" s="505">
        <f>penilaian!AD649</f>
        <v>0</v>
      </c>
      <c r="AF654" s="505">
        <f>penilaian!AE649</f>
        <v>0</v>
      </c>
      <c r="AG654" s="519">
        <f>penilaian!AF649</f>
        <v>0</v>
      </c>
      <c r="AH654" s="519">
        <f>penilaian!AG649</f>
        <v>0</v>
      </c>
      <c r="AI654" s="517">
        <f>penilaian!AH649</f>
        <v>0</v>
      </c>
      <c r="AJ654" s="520">
        <f>penilaian!AI649</f>
        <v>0</v>
      </c>
      <c r="AK654" s="517">
        <f>penilaian!AJ649</f>
        <v>0</v>
      </c>
      <c r="AL654" s="517">
        <f>penilaian!AK649</f>
        <v>0</v>
      </c>
      <c r="AM654" s="517">
        <f>penilaian!AL649</f>
        <v>0</v>
      </c>
      <c r="AN654" s="517">
        <f>penilaian!AM649</f>
        <v>10000</v>
      </c>
      <c r="AO654" s="517">
        <f>penilaian!AN649</f>
        <v>20000</v>
      </c>
      <c r="AP654" s="517">
        <f>penilaian!AO649</f>
        <v>0</v>
      </c>
      <c r="AQ654" s="521">
        <f>penilaian!AP649</f>
        <v>0</v>
      </c>
      <c r="AR654" s="517">
        <f>penilaian!AQ649</f>
        <v>0</v>
      </c>
      <c r="AS654" s="517">
        <f>penilaian!AR649</f>
        <v>0</v>
      </c>
      <c r="AT654" s="517">
        <f>penilaian!AS649</f>
        <v>0</v>
      </c>
      <c r="AU654" s="517">
        <f>penilaian!AT649</f>
        <v>0</v>
      </c>
      <c r="AV654" s="517">
        <f>penilaian!AU649</f>
        <v>0</v>
      </c>
      <c r="AW654" s="521">
        <f>penilaian!AV649</f>
        <v>0</v>
      </c>
      <c r="AX654" s="521">
        <f>penilaian!AW649</f>
        <v>0</v>
      </c>
    </row>
    <row r="655" spans="2:50" ht="15.75">
      <c r="B655" s="157">
        <f>penilaian!A650</f>
        <v>0</v>
      </c>
      <c r="C655" s="172">
        <f>penilaian!B650</f>
        <v>0</v>
      </c>
      <c r="D655" s="492">
        <f>penilaian!C650</f>
        <v>0</v>
      </c>
      <c r="E655" s="172">
        <f>penilaian!D650</f>
        <v>0</v>
      </c>
      <c r="F655" s="171">
        <f>penilaian!E650</f>
        <v>0</v>
      </c>
      <c r="G655" s="205">
        <f>penilaian!F650</f>
        <v>0</v>
      </c>
      <c r="H655" s="61">
        <f>penilaian!G650</f>
        <v>0</v>
      </c>
      <c r="I655" s="61">
        <f>penilaian!H650</f>
        <v>0</v>
      </c>
      <c r="J655" s="202">
        <f>penilaian!I650</f>
        <v>0</v>
      </c>
      <c r="K655" s="157">
        <f>penilaian!J650</f>
        <v>0</v>
      </c>
      <c r="L655" s="182">
        <f>penilaian!K650</f>
        <v>0</v>
      </c>
      <c r="M655" s="186">
        <f>penilaian!L650</f>
        <v>0</v>
      </c>
      <c r="N655" s="187">
        <f>penilaian!M650</f>
        <v>0</v>
      </c>
      <c r="O655" s="61">
        <f>penilaian!N650</f>
        <v>0</v>
      </c>
      <c r="P655" s="183">
        <f>penilaian!O650</f>
        <v>0</v>
      </c>
      <c r="Q655" s="516">
        <f>penilaian!P650</f>
        <v>0</v>
      </c>
      <c r="R655" s="516">
        <f>penilaian!Q650</f>
        <v>0</v>
      </c>
      <c r="S655" s="505">
        <f>penilaian!R650</f>
        <v>0</v>
      </c>
      <c r="T655" s="505">
        <f>penilaian!S650</f>
        <v>0</v>
      </c>
      <c r="U655" s="505">
        <f>penilaian!T650</f>
        <v>0</v>
      </c>
      <c r="V655" s="503">
        <f>penilaian!U650</f>
        <v>0</v>
      </c>
      <c r="W655" s="505" t="str">
        <f>penilaian!V650</f>
        <v>Pisang</v>
      </c>
      <c r="X655" s="505">
        <f>penilaian!W650</f>
        <v>0</v>
      </c>
      <c r="Y655" s="505">
        <f>penilaian!X650</f>
        <v>0</v>
      </c>
      <c r="Z655" s="505">
        <f>penilaian!Y650</f>
        <v>11</v>
      </c>
      <c r="AA655" s="505">
        <f>penilaian!Z650</f>
        <v>0</v>
      </c>
      <c r="AB655" s="505">
        <f>penilaian!AA650</f>
        <v>0</v>
      </c>
      <c r="AC655" s="519">
        <f>penilaian!AB650</f>
        <v>0</v>
      </c>
      <c r="AD655" s="505">
        <f>penilaian!AC650</f>
        <v>0</v>
      </c>
      <c r="AE655" s="505">
        <f>penilaian!AD650</f>
        <v>0</v>
      </c>
      <c r="AF655" s="505">
        <f>penilaian!AE650</f>
        <v>0</v>
      </c>
      <c r="AG655" s="519">
        <f>penilaian!AF650</f>
        <v>0</v>
      </c>
      <c r="AH655" s="519">
        <f>penilaian!AG650</f>
        <v>0</v>
      </c>
      <c r="AI655" s="517">
        <f>penilaian!AH650</f>
        <v>0</v>
      </c>
      <c r="AJ655" s="520">
        <f>penilaian!AI650</f>
        <v>0</v>
      </c>
      <c r="AK655" s="517">
        <f>penilaian!AJ650</f>
        <v>0</v>
      </c>
      <c r="AL655" s="517">
        <f>penilaian!AK650</f>
        <v>0</v>
      </c>
      <c r="AM655" s="517">
        <f>penilaian!AL650</f>
        <v>0</v>
      </c>
      <c r="AN655" s="517">
        <f>penilaian!AM650</f>
        <v>5000</v>
      </c>
      <c r="AO655" s="517">
        <f>penilaian!AN650</f>
        <v>55000</v>
      </c>
      <c r="AP655" s="517">
        <f>penilaian!AO650</f>
        <v>0</v>
      </c>
      <c r="AQ655" s="521">
        <f>penilaian!AP650</f>
        <v>0</v>
      </c>
      <c r="AR655" s="517">
        <f>penilaian!AQ650</f>
        <v>0</v>
      </c>
      <c r="AS655" s="517">
        <f>penilaian!AR650</f>
        <v>0</v>
      </c>
      <c r="AT655" s="517">
        <f>penilaian!AS650</f>
        <v>0</v>
      </c>
      <c r="AU655" s="517">
        <f>penilaian!AT650</f>
        <v>0</v>
      </c>
      <c r="AV655" s="517">
        <f>penilaian!AU650</f>
        <v>0</v>
      </c>
      <c r="AW655" s="521">
        <f>penilaian!AV650</f>
        <v>0</v>
      </c>
      <c r="AX655" s="521">
        <f>penilaian!AW650</f>
        <v>0</v>
      </c>
    </row>
    <row r="656" spans="2:50" ht="47.25">
      <c r="B656" s="157">
        <f>penilaian!A651</f>
        <v>0</v>
      </c>
      <c r="C656" s="172" t="str">
        <f>penilaian!B651</f>
        <v>d.</v>
      </c>
      <c r="D656" s="492" t="str">
        <f>penilaian!C651</f>
        <v>Dusun Sukamelang RT. 17 RW. 5 Desa Babakan Kec. Kertajati Kab. Majalengka</v>
      </c>
      <c r="E656" s="172">
        <f>penilaian!D651</f>
        <v>0</v>
      </c>
      <c r="F656" s="171">
        <f>penilaian!E651</f>
        <v>0</v>
      </c>
      <c r="G656" s="205">
        <f>penilaian!F651</f>
        <v>0</v>
      </c>
      <c r="H656" s="61">
        <f>penilaian!G651</f>
        <v>0</v>
      </c>
      <c r="I656" s="61">
        <f>penilaian!H651</f>
        <v>0</v>
      </c>
      <c r="J656" s="202">
        <f>penilaian!I651</f>
        <v>0</v>
      </c>
      <c r="K656" s="157">
        <f>penilaian!J651</f>
        <v>0</v>
      </c>
      <c r="L656" s="182">
        <f>penilaian!K651</f>
        <v>0</v>
      </c>
      <c r="M656" s="186">
        <f>penilaian!L651</f>
        <v>0</v>
      </c>
      <c r="N656" s="187">
        <f>penilaian!M651</f>
        <v>0</v>
      </c>
      <c r="O656" s="61">
        <f>penilaian!N651</f>
        <v>0</v>
      </c>
      <c r="P656" s="183">
        <f>penilaian!O651</f>
        <v>0</v>
      </c>
      <c r="Q656" s="516">
        <f>penilaian!P651</f>
        <v>0</v>
      </c>
      <c r="R656" s="516">
        <f>penilaian!Q651</f>
        <v>0</v>
      </c>
      <c r="S656" s="505">
        <f>penilaian!R651</f>
        <v>0</v>
      </c>
      <c r="T656" s="505">
        <f>penilaian!S651</f>
        <v>0</v>
      </c>
      <c r="U656" s="505">
        <f>penilaian!T651</f>
        <v>0</v>
      </c>
      <c r="V656" s="503">
        <f>penilaian!U651</f>
        <v>3</v>
      </c>
      <c r="W656" s="505" t="str">
        <f>penilaian!V651</f>
        <v>Cabe</v>
      </c>
      <c r="X656" s="505">
        <f>penilaian!W651</f>
        <v>0</v>
      </c>
      <c r="Y656" s="505">
        <f>penilaian!X651</f>
        <v>150</v>
      </c>
      <c r="Z656" s="505">
        <f>penilaian!Y651</f>
        <v>0</v>
      </c>
      <c r="AA656" s="505">
        <f>penilaian!Z651</f>
        <v>150</v>
      </c>
      <c r="AB656" s="505">
        <f>penilaian!AA651</f>
        <v>0</v>
      </c>
      <c r="AC656" s="519">
        <f>penilaian!AB651</f>
        <v>0</v>
      </c>
      <c r="AD656" s="505">
        <f>penilaian!AC651</f>
        <v>0</v>
      </c>
      <c r="AE656" s="505">
        <f>penilaian!AD651</f>
        <v>0</v>
      </c>
      <c r="AF656" s="505">
        <f>penilaian!AE651</f>
        <v>0</v>
      </c>
      <c r="AG656" s="519">
        <f>penilaian!AF651</f>
        <v>0</v>
      </c>
      <c r="AH656" s="519">
        <f>penilaian!AG651</f>
        <v>0</v>
      </c>
      <c r="AI656" s="517">
        <f>penilaian!AH651</f>
        <v>0</v>
      </c>
      <c r="AJ656" s="520">
        <f>penilaian!AI651</f>
        <v>0</v>
      </c>
      <c r="AK656" s="517">
        <f>penilaian!AJ651</f>
        <v>0</v>
      </c>
      <c r="AL656" s="517">
        <f>penilaian!AK651</f>
        <v>0</v>
      </c>
      <c r="AM656" s="517">
        <f>penilaian!AL651</f>
        <v>0</v>
      </c>
      <c r="AN656" s="517">
        <f>penilaian!AM651</f>
        <v>3100</v>
      </c>
      <c r="AO656" s="517">
        <f>penilaian!AN651</f>
        <v>465000</v>
      </c>
      <c r="AP656" s="517">
        <f>penilaian!AO651</f>
        <v>0</v>
      </c>
      <c r="AQ656" s="521">
        <f>penilaian!AP651</f>
        <v>0</v>
      </c>
      <c r="AR656" s="517">
        <f>penilaian!AQ651</f>
        <v>0</v>
      </c>
      <c r="AS656" s="517">
        <f>penilaian!AR651</f>
        <v>0</v>
      </c>
      <c r="AT656" s="517">
        <f>penilaian!AS651</f>
        <v>0</v>
      </c>
      <c r="AU656" s="517">
        <f>penilaian!AT651</f>
        <v>0</v>
      </c>
      <c r="AV656" s="517">
        <f>penilaian!AU651</f>
        <v>0</v>
      </c>
      <c r="AW656" s="521">
        <f>penilaian!AV651</f>
        <v>0</v>
      </c>
      <c r="AX656" s="521">
        <f>penilaian!AW651</f>
        <v>0</v>
      </c>
    </row>
    <row r="657" spans="1:50" ht="15.75">
      <c r="B657" s="157">
        <f>penilaian!A652</f>
        <v>0</v>
      </c>
      <c r="C657" s="172" t="str">
        <f>penilaian!B652</f>
        <v>e.</v>
      </c>
      <c r="D657" s="492" t="str">
        <f>penilaian!C652</f>
        <v>3210141006680021</v>
      </c>
      <c r="E657" s="172">
        <f>penilaian!D652</f>
        <v>0</v>
      </c>
      <c r="F657" s="171">
        <f>penilaian!E652</f>
        <v>0</v>
      </c>
      <c r="G657" s="205">
        <f>penilaian!F652</f>
        <v>0</v>
      </c>
      <c r="H657" s="61">
        <f>penilaian!G652</f>
        <v>0</v>
      </c>
      <c r="I657" s="61">
        <f>penilaian!H652</f>
        <v>0</v>
      </c>
      <c r="J657" s="202">
        <f>penilaian!I652</f>
        <v>0</v>
      </c>
      <c r="K657" s="157">
        <f>penilaian!J652</f>
        <v>0</v>
      </c>
      <c r="L657" s="182">
        <f>penilaian!K652</f>
        <v>0</v>
      </c>
      <c r="M657" s="186">
        <f>penilaian!L652</f>
        <v>0</v>
      </c>
      <c r="N657" s="187">
        <f>penilaian!M652</f>
        <v>0</v>
      </c>
      <c r="O657" s="61">
        <f>penilaian!N652</f>
        <v>0</v>
      </c>
      <c r="P657" s="183">
        <f>penilaian!O652</f>
        <v>0</v>
      </c>
      <c r="Q657" s="516">
        <f>penilaian!P652</f>
        <v>0</v>
      </c>
      <c r="R657" s="516">
        <f>penilaian!Q652</f>
        <v>0</v>
      </c>
      <c r="S657" s="505">
        <f>penilaian!R652</f>
        <v>0</v>
      </c>
      <c r="T657" s="505">
        <f>penilaian!S652</f>
        <v>0</v>
      </c>
      <c r="U657" s="505">
        <f>penilaian!T652</f>
        <v>0</v>
      </c>
      <c r="V657" s="503">
        <f>penilaian!U652</f>
        <v>4</v>
      </c>
      <c r="W657" s="505" t="str">
        <f>penilaian!V652</f>
        <v>Singkong</v>
      </c>
      <c r="X657" s="505">
        <f>penilaian!W652</f>
        <v>0</v>
      </c>
      <c r="Y657" s="505">
        <f>penilaian!X652</f>
        <v>20</v>
      </c>
      <c r="Z657" s="505">
        <f>penilaian!Y652</f>
        <v>0</v>
      </c>
      <c r="AA657" s="505">
        <f>penilaian!Z652</f>
        <v>50</v>
      </c>
      <c r="AB657" s="505">
        <f>penilaian!AA652</f>
        <v>0</v>
      </c>
      <c r="AC657" s="519">
        <f>penilaian!AB652</f>
        <v>0</v>
      </c>
      <c r="AD657" s="505">
        <f>penilaian!AC652</f>
        <v>0</v>
      </c>
      <c r="AE657" s="505">
        <f>penilaian!AD652</f>
        <v>0</v>
      </c>
      <c r="AF657" s="505">
        <f>penilaian!AE652</f>
        <v>0</v>
      </c>
      <c r="AG657" s="519">
        <f>penilaian!AF652</f>
        <v>0</v>
      </c>
      <c r="AH657" s="519">
        <f>penilaian!AG652</f>
        <v>0</v>
      </c>
      <c r="AI657" s="517">
        <f>penilaian!AH652</f>
        <v>0</v>
      </c>
      <c r="AJ657" s="520">
        <f>penilaian!AI652</f>
        <v>0</v>
      </c>
      <c r="AK657" s="517">
        <f>penilaian!AJ652</f>
        <v>0</v>
      </c>
      <c r="AL657" s="517">
        <f>penilaian!AK652</f>
        <v>0</v>
      </c>
      <c r="AM657" s="517">
        <f>penilaian!AL652</f>
        <v>0</v>
      </c>
      <c r="AN657" s="517">
        <f>penilaian!AM652</f>
        <v>890</v>
      </c>
      <c r="AO657" s="517">
        <f>penilaian!AN652</f>
        <v>17800</v>
      </c>
      <c r="AP657" s="517">
        <f>penilaian!AO652</f>
        <v>0</v>
      </c>
      <c r="AQ657" s="521">
        <f>penilaian!AP652</f>
        <v>0</v>
      </c>
      <c r="AR657" s="517">
        <f>penilaian!AQ652</f>
        <v>0</v>
      </c>
      <c r="AS657" s="517">
        <f>penilaian!AR652</f>
        <v>0</v>
      </c>
      <c r="AT657" s="517">
        <f>penilaian!AS652</f>
        <v>0</v>
      </c>
      <c r="AU657" s="517">
        <f>penilaian!AT652</f>
        <v>0</v>
      </c>
      <c r="AV657" s="517">
        <f>penilaian!AU652</f>
        <v>0</v>
      </c>
      <c r="AW657" s="521">
        <f>penilaian!AV652</f>
        <v>0</v>
      </c>
      <c r="AX657" s="521">
        <f>penilaian!AW652</f>
        <v>0</v>
      </c>
    </row>
    <row r="658" spans="1:50" ht="15.75">
      <c r="B658" s="157">
        <f>penilaian!A653</f>
        <v>0</v>
      </c>
      <c r="C658" s="172">
        <f>penilaian!B653</f>
        <v>0</v>
      </c>
      <c r="D658" s="492">
        <f>penilaian!C653</f>
        <v>0</v>
      </c>
      <c r="E658" s="172">
        <f>penilaian!D653</f>
        <v>0</v>
      </c>
      <c r="F658" s="171">
        <f>penilaian!E653</f>
        <v>0</v>
      </c>
      <c r="G658" s="205">
        <f>penilaian!F653</f>
        <v>0</v>
      </c>
      <c r="H658" s="61">
        <f>penilaian!G653</f>
        <v>0</v>
      </c>
      <c r="I658" s="61">
        <f>penilaian!H653</f>
        <v>0</v>
      </c>
      <c r="J658" s="202">
        <f>penilaian!I653</f>
        <v>0</v>
      </c>
      <c r="K658" s="157">
        <f>penilaian!J653</f>
        <v>0</v>
      </c>
      <c r="L658" s="182">
        <f>penilaian!K653</f>
        <v>0</v>
      </c>
      <c r="M658" s="186">
        <f>penilaian!L653</f>
        <v>0</v>
      </c>
      <c r="N658" s="187">
        <f>penilaian!M653</f>
        <v>0</v>
      </c>
      <c r="O658" s="61">
        <f>penilaian!N653</f>
        <v>0</v>
      </c>
      <c r="P658" s="183">
        <f>penilaian!O653</f>
        <v>0</v>
      </c>
      <c r="Q658" s="516">
        <f>penilaian!P653</f>
        <v>0</v>
      </c>
      <c r="R658" s="516">
        <f>penilaian!Q653</f>
        <v>0</v>
      </c>
      <c r="S658" s="505">
        <f>penilaian!R653</f>
        <v>0</v>
      </c>
      <c r="T658" s="505">
        <f>penilaian!S653</f>
        <v>0</v>
      </c>
      <c r="U658" s="505">
        <f>penilaian!T653</f>
        <v>0</v>
      </c>
      <c r="V658" s="503">
        <f>penilaian!U653</f>
        <v>0</v>
      </c>
      <c r="W658" s="505" t="str">
        <f>penilaian!V653</f>
        <v>Singkong</v>
      </c>
      <c r="X658" s="505">
        <f>penilaian!W653</f>
        <v>0</v>
      </c>
      <c r="Y658" s="505">
        <f>penilaian!X653</f>
        <v>0</v>
      </c>
      <c r="Z658" s="505">
        <f>penilaian!Y653</f>
        <v>30</v>
      </c>
      <c r="AA658" s="505">
        <f>penilaian!Z653</f>
        <v>0</v>
      </c>
      <c r="AB658" s="505">
        <f>penilaian!AA653</f>
        <v>0</v>
      </c>
      <c r="AC658" s="519">
        <f>penilaian!AB653</f>
        <v>0</v>
      </c>
      <c r="AD658" s="505">
        <f>penilaian!AC653</f>
        <v>0</v>
      </c>
      <c r="AE658" s="505">
        <f>penilaian!AD653</f>
        <v>0</v>
      </c>
      <c r="AF658" s="505">
        <f>penilaian!AE653</f>
        <v>0</v>
      </c>
      <c r="AG658" s="519">
        <f>penilaian!AF653</f>
        <v>0</v>
      </c>
      <c r="AH658" s="519">
        <f>penilaian!AG653</f>
        <v>0</v>
      </c>
      <c r="AI658" s="517">
        <f>penilaian!AH653</f>
        <v>0</v>
      </c>
      <c r="AJ658" s="520">
        <f>penilaian!AI653</f>
        <v>0</v>
      </c>
      <c r="AK658" s="517">
        <f>penilaian!AJ653</f>
        <v>0</v>
      </c>
      <c r="AL658" s="517">
        <f>penilaian!AK653</f>
        <v>0</v>
      </c>
      <c r="AM658" s="517">
        <f>penilaian!AL653</f>
        <v>0</v>
      </c>
      <c r="AN658" s="517">
        <f>penilaian!AM653</f>
        <v>540</v>
      </c>
      <c r="AO658" s="517">
        <f>penilaian!AN653</f>
        <v>16200</v>
      </c>
      <c r="AP658" s="517">
        <f>penilaian!AO653</f>
        <v>0</v>
      </c>
      <c r="AQ658" s="521">
        <f>penilaian!AP653</f>
        <v>0</v>
      </c>
      <c r="AR658" s="517">
        <f>penilaian!AQ653</f>
        <v>0</v>
      </c>
      <c r="AS658" s="517">
        <f>penilaian!AR653</f>
        <v>0</v>
      </c>
      <c r="AT658" s="517">
        <f>penilaian!AS653</f>
        <v>0</v>
      </c>
      <c r="AU658" s="517">
        <f>penilaian!AT653</f>
        <v>0</v>
      </c>
      <c r="AV658" s="517">
        <f>penilaian!AU653</f>
        <v>0</v>
      </c>
      <c r="AW658" s="521">
        <f>penilaian!AV653</f>
        <v>0</v>
      </c>
      <c r="AX658" s="521">
        <f>penilaian!AW653</f>
        <v>0</v>
      </c>
    </row>
    <row r="659" spans="1:50" ht="15.75">
      <c r="B659" s="157">
        <f>penilaian!A654</f>
        <v>0</v>
      </c>
      <c r="C659" s="172">
        <f>penilaian!B654</f>
        <v>0</v>
      </c>
      <c r="D659" s="492">
        <f>penilaian!C654</f>
        <v>0</v>
      </c>
      <c r="E659" s="172">
        <f>penilaian!D654</f>
        <v>0</v>
      </c>
      <c r="F659" s="171">
        <f>penilaian!E654</f>
        <v>0</v>
      </c>
      <c r="G659" s="205">
        <f>penilaian!F654</f>
        <v>0</v>
      </c>
      <c r="H659" s="61">
        <f>penilaian!G654</f>
        <v>0</v>
      </c>
      <c r="I659" s="61">
        <f>penilaian!H654</f>
        <v>0</v>
      </c>
      <c r="J659" s="202">
        <f>penilaian!I654</f>
        <v>0</v>
      </c>
      <c r="K659" s="157">
        <f>penilaian!J654</f>
        <v>0</v>
      </c>
      <c r="L659" s="182">
        <f>penilaian!K654</f>
        <v>0</v>
      </c>
      <c r="M659" s="186">
        <f>penilaian!L654</f>
        <v>0</v>
      </c>
      <c r="N659" s="187">
        <f>penilaian!M654</f>
        <v>0</v>
      </c>
      <c r="O659" s="61">
        <f>penilaian!N654</f>
        <v>0</v>
      </c>
      <c r="P659" s="183">
        <f>penilaian!O654</f>
        <v>0</v>
      </c>
      <c r="Q659" s="516">
        <f>penilaian!P654</f>
        <v>0</v>
      </c>
      <c r="R659" s="516">
        <f>penilaian!Q654</f>
        <v>0</v>
      </c>
      <c r="S659" s="505">
        <f>penilaian!R654</f>
        <v>0</v>
      </c>
      <c r="T659" s="505">
        <f>penilaian!S654</f>
        <v>0</v>
      </c>
      <c r="U659" s="505">
        <f>penilaian!T654</f>
        <v>0</v>
      </c>
      <c r="V659" s="503">
        <f>penilaian!U654</f>
        <v>5</v>
      </c>
      <c r="W659" s="505" t="str">
        <f>penilaian!V654</f>
        <v>Betadin</v>
      </c>
      <c r="X659" s="505">
        <f>penilaian!W654</f>
        <v>5</v>
      </c>
      <c r="Y659" s="505">
        <f>penilaian!X654</f>
        <v>0</v>
      </c>
      <c r="Z659" s="505">
        <f>penilaian!Y654</f>
        <v>0</v>
      </c>
      <c r="AA659" s="505">
        <f>penilaian!Z654</f>
        <v>12</v>
      </c>
      <c r="AB659" s="505">
        <f>penilaian!AA654</f>
        <v>0</v>
      </c>
      <c r="AC659" s="519">
        <f>penilaian!AB654</f>
        <v>0</v>
      </c>
      <c r="AD659" s="505">
        <f>penilaian!AC654</f>
        <v>0</v>
      </c>
      <c r="AE659" s="505">
        <f>penilaian!AD654</f>
        <v>0</v>
      </c>
      <c r="AF659" s="505">
        <f>penilaian!AE654</f>
        <v>0</v>
      </c>
      <c r="AG659" s="519">
        <f>penilaian!AF654</f>
        <v>0</v>
      </c>
      <c r="AH659" s="519">
        <f>penilaian!AG654</f>
        <v>0</v>
      </c>
      <c r="AI659" s="517">
        <f>penilaian!AH654</f>
        <v>0</v>
      </c>
      <c r="AJ659" s="520">
        <f>penilaian!AI654</f>
        <v>0</v>
      </c>
      <c r="AK659" s="517">
        <f>penilaian!AJ654</f>
        <v>0</v>
      </c>
      <c r="AL659" s="517">
        <f>penilaian!AK654</f>
        <v>0</v>
      </c>
      <c r="AM659" s="517">
        <f>penilaian!AL654</f>
        <v>0</v>
      </c>
      <c r="AN659" s="517">
        <f>penilaian!AM654</f>
        <v>10000</v>
      </c>
      <c r="AO659" s="517">
        <f>penilaian!AN654</f>
        <v>50000</v>
      </c>
      <c r="AP659" s="517">
        <f>penilaian!AO654</f>
        <v>0</v>
      </c>
      <c r="AQ659" s="521">
        <f>penilaian!AP654</f>
        <v>0</v>
      </c>
      <c r="AR659" s="517">
        <f>penilaian!AQ654</f>
        <v>0</v>
      </c>
      <c r="AS659" s="517">
        <f>penilaian!AR654</f>
        <v>0</v>
      </c>
      <c r="AT659" s="517">
        <f>penilaian!AS654</f>
        <v>0</v>
      </c>
      <c r="AU659" s="517">
        <f>penilaian!AT654</f>
        <v>0</v>
      </c>
      <c r="AV659" s="517">
        <f>penilaian!AU654</f>
        <v>0</v>
      </c>
      <c r="AW659" s="521">
        <f>penilaian!AV654</f>
        <v>0</v>
      </c>
      <c r="AX659" s="521">
        <f>penilaian!AW654</f>
        <v>0</v>
      </c>
    </row>
    <row r="660" spans="1:50" ht="15.75">
      <c r="B660" s="157">
        <f>penilaian!A655</f>
        <v>0</v>
      </c>
      <c r="C660" s="172">
        <f>penilaian!B655</f>
        <v>0</v>
      </c>
      <c r="D660" s="492">
        <f>penilaian!C655</f>
        <v>0</v>
      </c>
      <c r="E660" s="172">
        <f>penilaian!D655</f>
        <v>0</v>
      </c>
      <c r="F660" s="171">
        <f>penilaian!E655</f>
        <v>0</v>
      </c>
      <c r="G660" s="205">
        <f>penilaian!F655</f>
        <v>0</v>
      </c>
      <c r="H660" s="61">
        <f>penilaian!G655</f>
        <v>0</v>
      </c>
      <c r="I660" s="61">
        <f>penilaian!H655</f>
        <v>0</v>
      </c>
      <c r="J660" s="202">
        <f>penilaian!I655</f>
        <v>0</v>
      </c>
      <c r="K660" s="157">
        <f>penilaian!J655</f>
        <v>0</v>
      </c>
      <c r="L660" s="182">
        <f>penilaian!K655</f>
        <v>0</v>
      </c>
      <c r="M660" s="186">
        <f>penilaian!L655</f>
        <v>0</v>
      </c>
      <c r="N660" s="187">
        <f>penilaian!M655</f>
        <v>0</v>
      </c>
      <c r="O660" s="61">
        <f>penilaian!N655</f>
        <v>0</v>
      </c>
      <c r="P660" s="183">
        <f>penilaian!O655</f>
        <v>0</v>
      </c>
      <c r="Q660" s="516">
        <f>penilaian!P655</f>
        <v>0</v>
      </c>
      <c r="R660" s="516">
        <f>penilaian!Q655</f>
        <v>0</v>
      </c>
      <c r="S660" s="505">
        <f>penilaian!R655</f>
        <v>0</v>
      </c>
      <c r="T660" s="505">
        <f>penilaian!S655</f>
        <v>0</v>
      </c>
      <c r="U660" s="505">
        <f>penilaian!T655</f>
        <v>0</v>
      </c>
      <c r="V660" s="503">
        <f>penilaian!U655</f>
        <v>0</v>
      </c>
      <c r="W660" s="505" t="str">
        <f>penilaian!V655</f>
        <v>Betadin</v>
      </c>
      <c r="X660" s="505">
        <f>penilaian!W655</f>
        <v>0</v>
      </c>
      <c r="Y660" s="505">
        <f>penilaian!X655</f>
        <v>7</v>
      </c>
      <c r="Z660" s="505">
        <f>penilaian!Y655</f>
        <v>0</v>
      </c>
      <c r="AA660" s="505">
        <f>penilaian!Z655</f>
        <v>0</v>
      </c>
      <c r="AB660" s="505">
        <f>penilaian!AA655</f>
        <v>0</v>
      </c>
      <c r="AC660" s="519">
        <f>penilaian!AB655</f>
        <v>0</v>
      </c>
      <c r="AD660" s="505">
        <f>penilaian!AC655</f>
        <v>0</v>
      </c>
      <c r="AE660" s="505">
        <f>penilaian!AD655</f>
        <v>0</v>
      </c>
      <c r="AF660" s="505">
        <f>penilaian!AE655</f>
        <v>0</v>
      </c>
      <c r="AG660" s="519">
        <f>penilaian!AF655</f>
        <v>0</v>
      </c>
      <c r="AH660" s="519">
        <f>penilaian!AG655</f>
        <v>0</v>
      </c>
      <c r="AI660" s="517">
        <f>penilaian!AH655</f>
        <v>0</v>
      </c>
      <c r="AJ660" s="520">
        <f>penilaian!AI655</f>
        <v>0</v>
      </c>
      <c r="AK660" s="517">
        <f>penilaian!AJ655</f>
        <v>0</v>
      </c>
      <c r="AL660" s="517">
        <f>penilaian!AK655</f>
        <v>0</v>
      </c>
      <c r="AM660" s="517">
        <f>penilaian!AL655</f>
        <v>0</v>
      </c>
      <c r="AN660" s="517">
        <f>penilaian!AM655</f>
        <v>5000</v>
      </c>
      <c r="AO660" s="517">
        <f>penilaian!AN655</f>
        <v>35000</v>
      </c>
      <c r="AP660" s="517">
        <f>penilaian!AO655</f>
        <v>0</v>
      </c>
      <c r="AQ660" s="521">
        <f>penilaian!AP655</f>
        <v>0</v>
      </c>
      <c r="AR660" s="517">
        <f>penilaian!AQ655</f>
        <v>0</v>
      </c>
      <c r="AS660" s="517">
        <f>penilaian!AR655</f>
        <v>0</v>
      </c>
      <c r="AT660" s="517">
        <f>penilaian!AS655</f>
        <v>0</v>
      </c>
      <c r="AU660" s="517">
        <f>penilaian!AT655</f>
        <v>0</v>
      </c>
      <c r="AV660" s="517">
        <f>penilaian!AU655</f>
        <v>0</v>
      </c>
      <c r="AW660" s="521">
        <f>penilaian!AV655</f>
        <v>0</v>
      </c>
      <c r="AX660" s="521">
        <f>penilaian!AW655</f>
        <v>0</v>
      </c>
    </row>
    <row r="661" spans="1:50" ht="15.75">
      <c r="B661" s="157">
        <f>penilaian!A656</f>
        <v>0</v>
      </c>
      <c r="C661" s="172">
        <f>penilaian!B656</f>
        <v>0</v>
      </c>
      <c r="D661" s="492">
        <f>penilaian!C656</f>
        <v>0</v>
      </c>
      <c r="E661" s="172">
        <f>penilaian!D656</f>
        <v>0</v>
      </c>
      <c r="F661" s="171">
        <f>penilaian!E656</f>
        <v>0</v>
      </c>
      <c r="G661" s="205">
        <f>penilaian!F656</f>
        <v>0</v>
      </c>
      <c r="H661" s="61">
        <f>penilaian!G656</f>
        <v>0</v>
      </c>
      <c r="I661" s="61">
        <f>penilaian!H656</f>
        <v>0</v>
      </c>
      <c r="J661" s="202">
        <f>penilaian!I656</f>
        <v>0</v>
      </c>
      <c r="K661" s="157">
        <f>penilaian!J656</f>
        <v>0</v>
      </c>
      <c r="L661" s="182">
        <f>penilaian!K656</f>
        <v>0</v>
      </c>
      <c r="M661" s="186">
        <f>penilaian!L656</f>
        <v>0</v>
      </c>
      <c r="N661" s="187">
        <f>penilaian!M656</f>
        <v>0</v>
      </c>
      <c r="O661" s="61">
        <f>penilaian!N656</f>
        <v>0</v>
      </c>
      <c r="P661" s="183">
        <f>penilaian!O656</f>
        <v>0</v>
      </c>
      <c r="Q661" s="516">
        <f>penilaian!P656</f>
        <v>0</v>
      </c>
      <c r="R661" s="516">
        <f>penilaian!Q656</f>
        <v>0</v>
      </c>
      <c r="S661" s="505">
        <f>penilaian!R656</f>
        <v>0</v>
      </c>
      <c r="T661" s="505">
        <f>penilaian!S656</f>
        <v>0</v>
      </c>
      <c r="U661" s="505">
        <f>penilaian!T656</f>
        <v>0</v>
      </c>
      <c r="V661" s="503">
        <f>penilaian!U656</f>
        <v>6</v>
      </c>
      <c r="W661" s="505" t="str">
        <f>penilaian!V656</f>
        <v>Sereh</v>
      </c>
      <c r="X661" s="505">
        <f>penilaian!W656</f>
        <v>0</v>
      </c>
      <c r="Y661" s="505">
        <f>penilaian!X656</f>
        <v>0</v>
      </c>
      <c r="Z661" s="505">
        <f>penilaian!Y656</f>
        <v>50</v>
      </c>
      <c r="AA661" s="505" t="str">
        <f>penilaian!Z656</f>
        <v>50 Rumpun</v>
      </c>
      <c r="AB661" s="505">
        <f>penilaian!AA656</f>
        <v>0</v>
      </c>
      <c r="AC661" s="519">
        <f>penilaian!AB656</f>
        <v>0</v>
      </c>
      <c r="AD661" s="505">
        <f>penilaian!AC656</f>
        <v>0</v>
      </c>
      <c r="AE661" s="505">
        <f>penilaian!AD656</f>
        <v>0</v>
      </c>
      <c r="AF661" s="505">
        <f>penilaian!AE656</f>
        <v>0</v>
      </c>
      <c r="AG661" s="519">
        <f>penilaian!AF656</f>
        <v>0</v>
      </c>
      <c r="AH661" s="519">
        <f>penilaian!AG656</f>
        <v>0</v>
      </c>
      <c r="AI661" s="517">
        <f>penilaian!AH656</f>
        <v>0</v>
      </c>
      <c r="AJ661" s="520">
        <f>penilaian!AI656</f>
        <v>0</v>
      </c>
      <c r="AK661" s="517">
        <f>penilaian!AJ656</f>
        <v>0</v>
      </c>
      <c r="AL661" s="517">
        <f>penilaian!AK656</f>
        <v>0</v>
      </c>
      <c r="AM661" s="517">
        <f>penilaian!AL656</f>
        <v>0</v>
      </c>
      <c r="AN661" s="517">
        <f>penilaian!AM656</f>
        <v>440</v>
      </c>
      <c r="AO661" s="517">
        <f>penilaian!AN656</f>
        <v>22000</v>
      </c>
      <c r="AP661" s="517">
        <f>penilaian!AO656</f>
        <v>0</v>
      </c>
      <c r="AQ661" s="521">
        <f>penilaian!AP656</f>
        <v>0</v>
      </c>
      <c r="AR661" s="517">
        <f>penilaian!AQ656</f>
        <v>0</v>
      </c>
      <c r="AS661" s="517">
        <f>penilaian!AR656</f>
        <v>0</v>
      </c>
      <c r="AT661" s="517">
        <f>penilaian!AS656</f>
        <v>0</v>
      </c>
      <c r="AU661" s="517">
        <f>penilaian!AT656</f>
        <v>0</v>
      </c>
      <c r="AV661" s="517">
        <f>penilaian!AU656</f>
        <v>0</v>
      </c>
      <c r="AW661" s="521">
        <f>penilaian!AV656</f>
        <v>0</v>
      </c>
      <c r="AX661" s="521">
        <f>penilaian!AW656</f>
        <v>0</v>
      </c>
    </row>
    <row r="662" spans="1:50" ht="15.75">
      <c r="B662" s="157">
        <f>penilaian!A657</f>
        <v>0</v>
      </c>
      <c r="C662" s="172">
        <f>penilaian!B657</f>
        <v>0</v>
      </c>
      <c r="D662" s="492">
        <f>penilaian!C657</f>
        <v>0</v>
      </c>
      <c r="E662" s="172">
        <f>penilaian!D657</f>
        <v>0</v>
      </c>
      <c r="F662" s="171">
        <f>penilaian!E657</f>
        <v>0</v>
      </c>
      <c r="G662" s="205">
        <f>penilaian!F657</f>
        <v>0</v>
      </c>
      <c r="H662" s="61">
        <f>penilaian!G657</f>
        <v>0</v>
      </c>
      <c r="I662" s="61">
        <f>penilaian!H657</f>
        <v>0</v>
      </c>
      <c r="J662" s="202">
        <f>penilaian!I657</f>
        <v>0</v>
      </c>
      <c r="K662" s="157">
        <f>penilaian!J657</f>
        <v>0</v>
      </c>
      <c r="L662" s="182">
        <f>penilaian!K657</f>
        <v>0</v>
      </c>
      <c r="M662" s="186">
        <f>penilaian!L657</f>
        <v>0</v>
      </c>
      <c r="N662" s="187">
        <f>penilaian!M657</f>
        <v>0</v>
      </c>
      <c r="O662" s="61">
        <f>penilaian!N657</f>
        <v>0</v>
      </c>
      <c r="P662" s="183">
        <f>penilaian!O657</f>
        <v>0</v>
      </c>
      <c r="Q662" s="516">
        <f>penilaian!P657</f>
        <v>0</v>
      </c>
      <c r="R662" s="516">
        <f>penilaian!Q657</f>
        <v>0</v>
      </c>
      <c r="S662" s="505">
        <f>penilaian!R657</f>
        <v>0</v>
      </c>
      <c r="T662" s="505">
        <f>penilaian!S657</f>
        <v>0</v>
      </c>
      <c r="U662" s="505">
        <f>penilaian!T657</f>
        <v>0</v>
      </c>
      <c r="V662" s="503">
        <f>penilaian!U657</f>
        <v>7</v>
      </c>
      <c r="W662" s="505" t="str">
        <f>penilaian!V657</f>
        <v>Kunyit</v>
      </c>
      <c r="X662" s="505">
        <f>penilaian!W657</f>
        <v>0</v>
      </c>
      <c r="Y662" s="505">
        <f>penilaian!X657</f>
        <v>0</v>
      </c>
      <c r="Z662" s="505">
        <f>penilaian!Y657</f>
        <v>50</v>
      </c>
      <c r="AA662" s="505" t="str">
        <f>penilaian!Z657</f>
        <v>8 Rumpun</v>
      </c>
      <c r="AB662" s="505">
        <f>penilaian!AA657</f>
        <v>0</v>
      </c>
      <c r="AC662" s="519">
        <f>penilaian!AB657</f>
        <v>0</v>
      </c>
      <c r="AD662" s="505">
        <f>penilaian!AC657</f>
        <v>0</v>
      </c>
      <c r="AE662" s="505">
        <f>penilaian!AD657</f>
        <v>0</v>
      </c>
      <c r="AF662" s="505">
        <f>penilaian!AE657</f>
        <v>0</v>
      </c>
      <c r="AG662" s="519">
        <f>penilaian!AF657</f>
        <v>0</v>
      </c>
      <c r="AH662" s="519">
        <f>penilaian!AG657</f>
        <v>0</v>
      </c>
      <c r="AI662" s="517">
        <f>penilaian!AH657</f>
        <v>0</v>
      </c>
      <c r="AJ662" s="520">
        <f>penilaian!AI657</f>
        <v>0</v>
      </c>
      <c r="AK662" s="517">
        <f>penilaian!AJ657</f>
        <v>0</v>
      </c>
      <c r="AL662" s="517">
        <f>penilaian!AK657</f>
        <v>0</v>
      </c>
      <c r="AM662" s="517">
        <f>penilaian!AL657</f>
        <v>0</v>
      </c>
      <c r="AN662" s="517">
        <f>penilaian!AM657</f>
        <v>865</v>
      </c>
      <c r="AO662" s="517">
        <f>penilaian!AN657</f>
        <v>43250</v>
      </c>
      <c r="AP662" s="517">
        <f>penilaian!AO657</f>
        <v>0</v>
      </c>
      <c r="AQ662" s="521">
        <f>penilaian!AP657</f>
        <v>0</v>
      </c>
      <c r="AR662" s="517">
        <f>penilaian!AQ657</f>
        <v>0</v>
      </c>
      <c r="AS662" s="517">
        <f>penilaian!AR657</f>
        <v>0</v>
      </c>
      <c r="AT662" s="517">
        <f>penilaian!AS657</f>
        <v>0</v>
      </c>
      <c r="AU662" s="517">
        <f>penilaian!AT657</f>
        <v>0</v>
      </c>
      <c r="AV662" s="517">
        <f>penilaian!AU657</f>
        <v>0</v>
      </c>
      <c r="AW662" s="521">
        <f>penilaian!AV657</f>
        <v>0</v>
      </c>
      <c r="AX662" s="521">
        <f>penilaian!AW657</f>
        <v>0</v>
      </c>
    </row>
    <row r="663" spans="1:50" ht="15.75">
      <c r="B663" s="157">
        <f>penilaian!A658</f>
        <v>0</v>
      </c>
      <c r="C663" s="172">
        <f>penilaian!B658</f>
        <v>0</v>
      </c>
      <c r="D663" s="492">
        <f>penilaian!C658</f>
        <v>0</v>
      </c>
      <c r="E663" s="172">
        <f>penilaian!D658</f>
        <v>0</v>
      </c>
      <c r="F663" s="171">
        <f>penilaian!E658</f>
        <v>0</v>
      </c>
      <c r="G663" s="205">
        <f>penilaian!F658</f>
        <v>0</v>
      </c>
      <c r="H663" s="61">
        <f>penilaian!G658</f>
        <v>0</v>
      </c>
      <c r="I663" s="61">
        <f>penilaian!H658</f>
        <v>0</v>
      </c>
      <c r="J663" s="202">
        <f>penilaian!I658</f>
        <v>0</v>
      </c>
      <c r="K663" s="157">
        <f>penilaian!J658</f>
        <v>0</v>
      </c>
      <c r="L663" s="182">
        <f>penilaian!K658</f>
        <v>0</v>
      </c>
      <c r="M663" s="186">
        <f>penilaian!L658</f>
        <v>0</v>
      </c>
      <c r="N663" s="187">
        <f>penilaian!M658</f>
        <v>0</v>
      </c>
      <c r="O663" s="61">
        <f>penilaian!N658</f>
        <v>0</v>
      </c>
      <c r="P663" s="183">
        <f>penilaian!O658</f>
        <v>0</v>
      </c>
      <c r="Q663" s="516">
        <f>penilaian!P658</f>
        <v>0</v>
      </c>
      <c r="R663" s="516">
        <f>penilaian!Q658</f>
        <v>0</v>
      </c>
      <c r="S663" s="505">
        <f>penilaian!R658</f>
        <v>0</v>
      </c>
      <c r="T663" s="505">
        <f>penilaian!S658</f>
        <v>0</v>
      </c>
      <c r="U663" s="505">
        <f>penilaian!T658</f>
        <v>0</v>
      </c>
      <c r="V663" s="503">
        <f>penilaian!U658</f>
        <v>8</v>
      </c>
      <c r="W663" s="505" t="str">
        <f>penilaian!V658</f>
        <v>Cebreng</v>
      </c>
      <c r="X663" s="505">
        <f>penilaian!W658</f>
        <v>0</v>
      </c>
      <c r="Y663" s="505">
        <f>penilaian!X658</f>
        <v>8</v>
      </c>
      <c r="Z663" s="505">
        <f>penilaian!Y658</f>
        <v>0</v>
      </c>
      <c r="AA663" s="505">
        <f>penilaian!Z658</f>
        <v>8</v>
      </c>
      <c r="AB663" s="505">
        <f>penilaian!AA658</f>
        <v>0</v>
      </c>
      <c r="AC663" s="519">
        <f>penilaian!AB658</f>
        <v>0</v>
      </c>
      <c r="AD663" s="505">
        <f>penilaian!AC658</f>
        <v>0</v>
      </c>
      <c r="AE663" s="505">
        <f>penilaian!AD658</f>
        <v>0</v>
      </c>
      <c r="AF663" s="505">
        <f>penilaian!AE658</f>
        <v>0</v>
      </c>
      <c r="AG663" s="519">
        <f>penilaian!AF658</f>
        <v>0</v>
      </c>
      <c r="AH663" s="519">
        <f>penilaian!AG658</f>
        <v>0</v>
      </c>
      <c r="AI663" s="517">
        <f>penilaian!AH658</f>
        <v>0</v>
      </c>
      <c r="AJ663" s="520">
        <f>penilaian!AI658</f>
        <v>0</v>
      </c>
      <c r="AK663" s="517">
        <f>penilaian!AJ658</f>
        <v>0</v>
      </c>
      <c r="AL663" s="517">
        <f>penilaian!AK658</f>
        <v>0</v>
      </c>
      <c r="AM663" s="517">
        <f>penilaian!AL658</f>
        <v>0</v>
      </c>
      <c r="AN663" s="517">
        <f>penilaian!AM658</f>
        <v>4200</v>
      </c>
      <c r="AO663" s="517">
        <f>penilaian!AN658</f>
        <v>33600</v>
      </c>
      <c r="AP663" s="517">
        <f>penilaian!AO658</f>
        <v>0</v>
      </c>
      <c r="AQ663" s="521">
        <f>penilaian!AP658</f>
        <v>0</v>
      </c>
      <c r="AR663" s="517">
        <f>penilaian!AQ658</f>
        <v>0</v>
      </c>
      <c r="AS663" s="517">
        <f>penilaian!AR658</f>
        <v>0</v>
      </c>
      <c r="AT663" s="517">
        <f>penilaian!AS658</f>
        <v>0</v>
      </c>
      <c r="AU663" s="517">
        <f>penilaian!AT658</f>
        <v>0</v>
      </c>
      <c r="AV663" s="517">
        <f>penilaian!AU658</f>
        <v>0</v>
      </c>
      <c r="AW663" s="521">
        <f>penilaian!AV658</f>
        <v>0</v>
      </c>
      <c r="AX663" s="521">
        <f>penilaian!AW658</f>
        <v>0</v>
      </c>
    </row>
    <row r="664" spans="1:50" ht="15.75">
      <c r="B664" s="157">
        <f>penilaian!A659</f>
        <v>0</v>
      </c>
      <c r="C664" s="172">
        <f>penilaian!B659</f>
        <v>0</v>
      </c>
      <c r="D664" s="492">
        <f>penilaian!C659</f>
        <v>0</v>
      </c>
      <c r="E664" s="172">
        <f>penilaian!D659</f>
        <v>0</v>
      </c>
      <c r="F664" s="171">
        <f>penilaian!E659</f>
        <v>0</v>
      </c>
      <c r="G664" s="205">
        <f>penilaian!F659</f>
        <v>0</v>
      </c>
      <c r="H664" s="61">
        <f>penilaian!G659</f>
        <v>0</v>
      </c>
      <c r="I664" s="61">
        <f>penilaian!H659</f>
        <v>0</v>
      </c>
      <c r="J664" s="202">
        <f>penilaian!I659</f>
        <v>0</v>
      </c>
      <c r="K664" s="157">
        <f>penilaian!J659</f>
        <v>0</v>
      </c>
      <c r="L664" s="182">
        <f>penilaian!K659</f>
        <v>0</v>
      </c>
      <c r="M664" s="186">
        <f>penilaian!L659</f>
        <v>0</v>
      </c>
      <c r="N664" s="187">
        <f>penilaian!M659</f>
        <v>0</v>
      </c>
      <c r="O664" s="61">
        <f>penilaian!N659</f>
        <v>0</v>
      </c>
      <c r="P664" s="183">
        <f>penilaian!O659</f>
        <v>0</v>
      </c>
      <c r="Q664" s="516">
        <f>penilaian!P659</f>
        <v>0</v>
      </c>
      <c r="R664" s="516">
        <f>penilaian!Q659</f>
        <v>0</v>
      </c>
      <c r="S664" s="505">
        <f>penilaian!R659</f>
        <v>0</v>
      </c>
      <c r="T664" s="505">
        <f>penilaian!S659</f>
        <v>0</v>
      </c>
      <c r="U664" s="505">
        <f>penilaian!T659</f>
        <v>0</v>
      </c>
      <c r="V664" s="503">
        <f>penilaian!U659</f>
        <v>9</v>
      </c>
      <c r="W664" s="505" t="str">
        <f>penilaian!V659</f>
        <v>Salak</v>
      </c>
      <c r="X664" s="505">
        <f>penilaian!W659</f>
        <v>0</v>
      </c>
      <c r="Y664" s="505">
        <f>penilaian!X659</f>
        <v>1</v>
      </c>
      <c r="Z664" s="505">
        <f>penilaian!Y659</f>
        <v>0</v>
      </c>
      <c r="AA664" s="505">
        <f>penilaian!Z659</f>
        <v>0</v>
      </c>
      <c r="AB664" s="505">
        <f>penilaian!AA659</f>
        <v>0</v>
      </c>
      <c r="AC664" s="519">
        <f>penilaian!AB659</f>
        <v>0</v>
      </c>
      <c r="AD664" s="505">
        <f>penilaian!AC659</f>
        <v>0</v>
      </c>
      <c r="AE664" s="505">
        <f>penilaian!AD659</f>
        <v>0</v>
      </c>
      <c r="AF664" s="505">
        <f>penilaian!AE659</f>
        <v>0</v>
      </c>
      <c r="AG664" s="519">
        <f>penilaian!AF659</f>
        <v>0</v>
      </c>
      <c r="AH664" s="519">
        <f>penilaian!AG659</f>
        <v>0</v>
      </c>
      <c r="AI664" s="517">
        <f>penilaian!AH659</f>
        <v>0</v>
      </c>
      <c r="AJ664" s="520">
        <f>penilaian!AI659</f>
        <v>0</v>
      </c>
      <c r="AK664" s="517">
        <f>penilaian!AJ659</f>
        <v>0</v>
      </c>
      <c r="AL664" s="517">
        <f>penilaian!AK659</f>
        <v>0</v>
      </c>
      <c r="AM664" s="517">
        <f>penilaian!AL659</f>
        <v>0</v>
      </c>
      <c r="AN664" s="517">
        <f>penilaian!AM659</f>
        <v>66000</v>
      </c>
      <c r="AO664" s="517">
        <f>penilaian!AN659</f>
        <v>66000</v>
      </c>
      <c r="AP664" s="517">
        <f>penilaian!AO659</f>
        <v>0</v>
      </c>
      <c r="AQ664" s="521">
        <f>penilaian!AP659</f>
        <v>0</v>
      </c>
      <c r="AR664" s="517">
        <f>penilaian!AQ659</f>
        <v>0</v>
      </c>
      <c r="AS664" s="517">
        <f>penilaian!AR659</f>
        <v>0</v>
      </c>
      <c r="AT664" s="517">
        <f>penilaian!AS659</f>
        <v>0</v>
      </c>
      <c r="AU664" s="517">
        <f>penilaian!AT659</f>
        <v>0</v>
      </c>
      <c r="AV664" s="517">
        <f>penilaian!AU659</f>
        <v>0</v>
      </c>
      <c r="AW664" s="521">
        <f>penilaian!AV659</f>
        <v>0</v>
      </c>
      <c r="AX664" s="521">
        <f>penilaian!AW659</f>
        <v>0</v>
      </c>
    </row>
    <row r="665" spans="1:50" ht="15.75">
      <c r="B665" s="157">
        <f>penilaian!A660</f>
        <v>0</v>
      </c>
      <c r="C665" s="172">
        <f>penilaian!B660</f>
        <v>0</v>
      </c>
      <c r="D665" s="492">
        <f>penilaian!C660</f>
        <v>0</v>
      </c>
      <c r="E665" s="172">
        <f>penilaian!D660</f>
        <v>0</v>
      </c>
      <c r="F665" s="171">
        <f>penilaian!E660</f>
        <v>0</v>
      </c>
      <c r="G665" s="205">
        <f>penilaian!F660</f>
        <v>0</v>
      </c>
      <c r="H665" s="61">
        <f>penilaian!G660</f>
        <v>0</v>
      </c>
      <c r="I665" s="61">
        <f>penilaian!H660</f>
        <v>0</v>
      </c>
      <c r="J665" s="202">
        <f>penilaian!I660</f>
        <v>0</v>
      </c>
      <c r="K665" s="157">
        <f>penilaian!J660</f>
        <v>0</v>
      </c>
      <c r="L665" s="182">
        <f>penilaian!K660</f>
        <v>0</v>
      </c>
      <c r="M665" s="186">
        <f>penilaian!L660</f>
        <v>0</v>
      </c>
      <c r="N665" s="187">
        <f>penilaian!M660</f>
        <v>0</v>
      </c>
      <c r="O665" s="61">
        <f>penilaian!N660</f>
        <v>0</v>
      </c>
      <c r="P665" s="183">
        <f>penilaian!O660</f>
        <v>0</v>
      </c>
      <c r="Q665" s="516">
        <f>penilaian!P660</f>
        <v>0</v>
      </c>
      <c r="R665" s="516">
        <f>penilaian!Q660</f>
        <v>0</v>
      </c>
      <c r="S665" s="505">
        <f>penilaian!R660</f>
        <v>0</v>
      </c>
      <c r="T665" s="505">
        <f>penilaian!S660</f>
        <v>0</v>
      </c>
      <c r="U665" s="505">
        <f>penilaian!T660</f>
        <v>0</v>
      </c>
      <c r="V665" s="503">
        <f>penilaian!U660</f>
        <v>0</v>
      </c>
      <c r="W665" s="505" t="str">
        <f>penilaian!V660</f>
        <v>Salak</v>
      </c>
      <c r="X665" s="505">
        <f>penilaian!W660</f>
        <v>0</v>
      </c>
      <c r="Y665" s="505">
        <f>penilaian!X660</f>
        <v>0</v>
      </c>
      <c r="Z665" s="505">
        <f>penilaian!Y660</f>
        <v>4</v>
      </c>
      <c r="AA665" s="505">
        <f>penilaian!Z660</f>
        <v>5</v>
      </c>
      <c r="AB665" s="505">
        <f>penilaian!AA660</f>
        <v>0</v>
      </c>
      <c r="AC665" s="519">
        <f>penilaian!AB660</f>
        <v>0</v>
      </c>
      <c r="AD665" s="505">
        <f>penilaian!AC660</f>
        <v>0</v>
      </c>
      <c r="AE665" s="505">
        <f>penilaian!AD660</f>
        <v>0</v>
      </c>
      <c r="AF665" s="505">
        <f>penilaian!AE660</f>
        <v>0</v>
      </c>
      <c r="AG665" s="519">
        <f>penilaian!AF660</f>
        <v>0</v>
      </c>
      <c r="AH665" s="519">
        <f>penilaian!AG660</f>
        <v>0</v>
      </c>
      <c r="AI665" s="517">
        <f>penilaian!AH660</f>
        <v>0</v>
      </c>
      <c r="AJ665" s="520">
        <f>penilaian!AI660</f>
        <v>0</v>
      </c>
      <c r="AK665" s="517">
        <f>penilaian!AJ660</f>
        <v>0</v>
      </c>
      <c r="AL665" s="517">
        <f>penilaian!AK660</f>
        <v>0</v>
      </c>
      <c r="AM665" s="517">
        <f>penilaian!AL660</f>
        <v>0</v>
      </c>
      <c r="AN665" s="517">
        <f>penilaian!AM660</f>
        <v>33000</v>
      </c>
      <c r="AO665" s="517">
        <f>penilaian!AN660</f>
        <v>132000</v>
      </c>
      <c r="AP665" s="517">
        <f>penilaian!AO660</f>
        <v>0</v>
      </c>
      <c r="AQ665" s="521">
        <f>penilaian!AP660</f>
        <v>0</v>
      </c>
      <c r="AR665" s="517">
        <f>penilaian!AQ660</f>
        <v>0</v>
      </c>
      <c r="AS665" s="517">
        <f>penilaian!AR660</f>
        <v>0</v>
      </c>
      <c r="AT665" s="517">
        <f>penilaian!AS660</f>
        <v>0</v>
      </c>
      <c r="AU665" s="517">
        <f>penilaian!AT660</f>
        <v>0</v>
      </c>
      <c r="AV665" s="517">
        <f>penilaian!AU660</f>
        <v>0</v>
      </c>
      <c r="AW665" s="521">
        <f>penilaian!AV660</f>
        <v>0</v>
      </c>
      <c r="AX665" s="521">
        <f>penilaian!AW660</f>
        <v>0</v>
      </c>
    </row>
    <row r="666" spans="1:50" ht="15.75">
      <c r="B666" s="157">
        <f>penilaian!A661</f>
        <v>59</v>
      </c>
      <c r="C666" s="172" t="str">
        <f>penilaian!B661</f>
        <v>a.</v>
      </c>
      <c r="D666" s="492" t="str">
        <f>penilaian!C661</f>
        <v>HALIM</v>
      </c>
      <c r="E666" s="172" t="str">
        <f>penilaian!D661</f>
        <v>a.</v>
      </c>
      <c r="F666" s="171" t="str">
        <f>penilaian!E661</f>
        <v>ADI SUBEKTI</v>
      </c>
      <c r="G666" s="205" t="str">
        <f>penilaian!F661</f>
        <v>00059</v>
      </c>
      <c r="H666" s="61" t="str">
        <f>penilaian!G661</f>
        <v>a.</v>
      </c>
      <c r="I666" s="61">
        <f>penilaian!H661</f>
        <v>0</v>
      </c>
      <c r="J666" s="202">
        <f>penilaian!I661</f>
        <v>615</v>
      </c>
      <c r="K666" s="157">
        <f>penilaian!J661</f>
        <v>0</v>
      </c>
      <c r="L666" s="182">
        <f>penilaian!K661</f>
        <v>0</v>
      </c>
      <c r="M666" s="186">
        <f>penilaian!L661</f>
        <v>0</v>
      </c>
      <c r="N666" s="187">
        <f>penilaian!M661</f>
        <v>0</v>
      </c>
      <c r="O666" s="61" t="str">
        <f>penilaian!N661</f>
        <v>a.</v>
      </c>
      <c r="P666" s="183">
        <f>penilaian!O661</f>
        <v>0</v>
      </c>
      <c r="Q666" s="516">
        <f>penilaian!P661</f>
        <v>0</v>
      </c>
      <c r="R666" s="516">
        <f>penilaian!Q661</f>
        <v>0</v>
      </c>
      <c r="S666" s="505" t="str">
        <f>penilaian!R661</f>
        <v>a.</v>
      </c>
      <c r="T666" s="505" t="str">
        <f>penilaian!S661</f>
        <v>Tahunan</v>
      </c>
      <c r="U666" s="505">
        <f>penilaian!T661</f>
        <v>0</v>
      </c>
      <c r="V666" s="503">
        <f>penilaian!U661</f>
        <v>0</v>
      </c>
      <c r="W666" s="505">
        <f>penilaian!V661</f>
        <v>0</v>
      </c>
      <c r="X666" s="505">
        <f>penilaian!W661</f>
        <v>0</v>
      </c>
      <c r="Y666" s="505">
        <f>penilaian!X661</f>
        <v>0</v>
      </c>
      <c r="Z666" s="505">
        <f>penilaian!Y661</f>
        <v>0</v>
      </c>
      <c r="AA666" s="505">
        <f>penilaian!Z661</f>
        <v>0</v>
      </c>
      <c r="AB666" s="505">
        <f>penilaian!AA661</f>
        <v>0</v>
      </c>
      <c r="AC666" s="519">
        <f>penilaian!AB661</f>
        <v>0</v>
      </c>
      <c r="AD666" s="505">
        <f>penilaian!AC661</f>
        <v>0</v>
      </c>
      <c r="AE666" s="505">
        <f>penilaian!AD661</f>
        <v>0</v>
      </c>
      <c r="AF666" s="505">
        <f>penilaian!AE661</f>
        <v>0</v>
      </c>
      <c r="AG666" s="519">
        <f>penilaian!AF661</f>
        <v>0</v>
      </c>
      <c r="AH666" s="519">
        <f>penilaian!AG661</f>
        <v>0</v>
      </c>
      <c r="AI666" s="517">
        <f>penilaian!AH661</f>
        <v>170000</v>
      </c>
      <c r="AJ666" s="520">
        <f>penilaian!AI661</f>
        <v>104550000</v>
      </c>
      <c r="AK666" s="517">
        <f>penilaian!AJ661</f>
        <v>0</v>
      </c>
      <c r="AL666" s="517">
        <f>penilaian!AK661</f>
        <v>0</v>
      </c>
      <c r="AM666" s="517">
        <f>penilaian!AL661</f>
        <v>0</v>
      </c>
      <c r="AN666" s="517">
        <f>penilaian!AM661</f>
        <v>0</v>
      </c>
      <c r="AO666" s="517">
        <f>penilaian!AN661</f>
        <v>0</v>
      </c>
      <c r="AP666" s="517">
        <f>penilaian!AO661</f>
        <v>0</v>
      </c>
      <c r="AQ666" s="521">
        <f>penilaian!AP661</f>
        <v>104550000</v>
      </c>
      <c r="AR666" s="517">
        <f>penilaian!AQ661</f>
        <v>0</v>
      </c>
      <c r="AS666" s="517">
        <f>penilaian!AR661</f>
        <v>0</v>
      </c>
      <c r="AT666" s="517">
        <f>penilaian!AS661</f>
        <v>0</v>
      </c>
      <c r="AU666" s="517">
        <f>penilaian!AT661</f>
        <v>5227500</v>
      </c>
      <c r="AV666" s="517">
        <f>penilaian!AU661</f>
        <v>522750</v>
      </c>
      <c r="AW666" s="521">
        <f>penilaian!AV661</f>
        <v>5750250</v>
      </c>
      <c r="AX666" s="521">
        <f>penilaian!AW661</f>
        <v>110300000</v>
      </c>
    </row>
    <row r="667" spans="1:50" ht="15.75">
      <c r="B667" s="157">
        <f>penilaian!A662</f>
        <v>0</v>
      </c>
      <c r="C667" s="172" t="str">
        <f>penilaian!B662</f>
        <v>b.</v>
      </c>
      <c r="D667" s="492">
        <f>penilaian!C662</f>
        <v>0</v>
      </c>
      <c r="E667" s="172" t="str">
        <f>penilaian!D662</f>
        <v>b.</v>
      </c>
      <c r="F667" s="171" t="str">
        <f>penilaian!E662</f>
        <v>Mojokerto, 19-12-1951</v>
      </c>
      <c r="G667" s="205">
        <f>penilaian!F662</f>
        <v>0</v>
      </c>
      <c r="H667" s="61" t="str">
        <f>penilaian!G662</f>
        <v>b.</v>
      </c>
      <c r="I667" s="61" t="str">
        <f>penilaian!H662</f>
        <v>Babakan</v>
      </c>
      <c r="J667" s="202">
        <f>penilaian!I662</f>
        <v>0</v>
      </c>
      <c r="K667" s="157">
        <f>penilaian!J662</f>
        <v>0</v>
      </c>
      <c r="L667" s="182">
        <f>penilaian!K662</f>
        <v>0</v>
      </c>
      <c r="M667" s="186">
        <f>penilaian!L662</f>
        <v>0</v>
      </c>
      <c r="N667" s="187">
        <f>penilaian!M662</f>
        <v>0</v>
      </c>
      <c r="O667" s="61" t="str">
        <f>penilaian!N662</f>
        <v>b.</v>
      </c>
      <c r="P667" s="183">
        <f>penilaian!O662</f>
        <v>0</v>
      </c>
      <c r="Q667" s="516">
        <f>penilaian!P662</f>
        <v>0</v>
      </c>
      <c r="R667" s="516">
        <f>penilaian!Q662</f>
        <v>0</v>
      </c>
      <c r="S667" s="505">
        <f>penilaian!R662</f>
        <v>0</v>
      </c>
      <c r="T667" s="505">
        <f>penilaian!S662</f>
        <v>0</v>
      </c>
      <c r="U667" s="505">
        <f>penilaian!T662</f>
        <v>0</v>
      </c>
      <c r="V667" s="503">
        <f>penilaian!U662</f>
        <v>0</v>
      </c>
      <c r="W667" s="505">
        <f>penilaian!V662</f>
        <v>0</v>
      </c>
      <c r="X667" s="505">
        <f>penilaian!W662</f>
        <v>0</v>
      </c>
      <c r="Y667" s="505">
        <f>penilaian!X662</f>
        <v>0</v>
      </c>
      <c r="Z667" s="505">
        <f>penilaian!Y662</f>
        <v>0</v>
      </c>
      <c r="AA667" s="505">
        <f>penilaian!Z662</f>
        <v>0</v>
      </c>
      <c r="AB667" s="505">
        <f>penilaian!AA662</f>
        <v>0</v>
      </c>
      <c r="AC667" s="519">
        <f>penilaian!AB662</f>
        <v>0</v>
      </c>
      <c r="AD667" s="505">
        <f>penilaian!AC662</f>
        <v>0</v>
      </c>
      <c r="AE667" s="505">
        <f>penilaian!AD662</f>
        <v>0</v>
      </c>
      <c r="AF667" s="505">
        <f>penilaian!AE662</f>
        <v>0</v>
      </c>
      <c r="AG667" s="519">
        <f>penilaian!AF662</f>
        <v>0</v>
      </c>
      <c r="AH667" s="519">
        <f>penilaian!AG662</f>
        <v>0</v>
      </c>
      <c r="AI667" s="517">
        <f>penilaian!AH662</f>
        <v>0</v>
      </c>
      <c r="AJ667" s="520">
        <f>penilaian!AI662</f>
        <v>0</v>
      </c>
      <c r="AK667" s="517">
        <f>penilaian!AJ662</f>
        <v>0</v>
      </c>
      <c r="AL667" s="517">
        <f>penilaian!AK662</f>
        <v>0</v>
      </c>
      <c r="AM667" s="517">
        <f>penilaian!AL662</f>
        <v>0</v>
      </c>
      <c r="AN667" s="517">
        <f>penilaian!AM662</f>
        <v>0</v>
      </c>
      <c r="AO667" s="517">
        <f>penilaian!AN662</f>
        <v>0</v>
      </c>
      <c r="AP667" s="517">
        <f>penilaian!AO662</f>
        <v>0</v>
      </c>
      <c r="AQ667" s="521">
        <f>penilaian!AP662</f>
        <v>0</v>
      </c>
      <c r="AR667" s="517">
        <f>penilaian!AQ662</f>
        <v>0</v>
      </c>
      <c r="AS667" s="517">
        <f>penilaian!AR662</f>
        <v>0</v>
      </c>
      <c r="AT667" s="517">
        <f>penilaian!AS662</f>
        <v>0</v>
      </c>
      <c r="AU667" s="517">
        <f>penilaian!AT662</f>
        <v>0</v>
      </c>
      <c r="AV667" s="517">
        <f>penilaian!AU662</f>
        <v>0</v>
      </c>
      <c r="AW667" s="521">
        <f>penilaian!AV662</f>
        <v>0</v>
      </c>
      <c r="AX667" s="521">
        <f>penilaian!AW662</f>
        <v>0</v>
      </c>
    </row>
    <row r="668" spans="1:50" ht="15.75">
      <c r="B668" s="157">
        <f>penilaian!A663</f>
        <v>0</v>
      </c>
      <c r="C668" s="172" t="str">
        <f>penilaian!B663</f>
        <v>c.</v>
      </c>
      <c r="D668" s="492">
        <f>penilaian!C663</f>
        <v>0</v>
      </c>
      <c r="E668" s="172" t="str">
        <f>penilaian!D663</f>
        <v>c.</v>
      </c>
      <c r="F668" s="171" t="str">
        <f>penilaian!E663</f>
        <v>Karyawan Swasta</v>
      </c>
      <c r="G668" s="205">
        <f>penilaian!F663</f>
        <v>0</v>
      </c>
      <c r="H668" s="61" t="str">
        <f>penilaian!G663</f>
        <v>c.</v>
      </c>
      <c r="I668" s="61" t="str">
        <f>penilaian!H663</f>
        <v>Kertajati</v>
      </c>
      <c r="J668" s="202">
        <f>penilaian!I663</f>
        <v>0</v>
      </c>
      <c r="K668" s="157">
        <f>penilaian!J663</f>
        <v>0</v>
      </c>
      <c r="L668" s="182">
        <f>penilaian!K663</f>
        <v>0</v>
      </c>
      <c r="M668" s="186">
        <f>penilaian!L663</f>
        <v>0</v>
      </c>
      <c r="N668" s="187">
        <f>penilaian!M663</f>
        <v>0</v>
      </c>
      <c r="O668" s="61" t="str">
        <f>penilaian!N663</f>
        <v>c.</v>
      </c>
      <c r="P668" s="183">
        <f>penilaian!O663</f>
        <v>0</v>
      </c>
      <c r="Q668" s="516">
        <f>penilaian!P663</f>
        <v>0</v>
      </c>
      <c r="R668" s="516">
        <f>penilaian!Q663</f>
        <v>0</v>
      </c>
      <c r="S668" s="505" t="str">
        <f>penilaian!R663</f>
        <v>b.</v>
      </c>
      <c r="T668" s="505" t="str">
        <f>penilaian!S663</f>
        <v>Musiman</v>
      </c>
      <c r="U668" s="505">
        <f>penilaian!T663</f>
        <v>0</v>
      </c>
      <c r="V668" s="503">
        <f>penilaian!U663</f>
        <v>0</v>
      </c>
      <c r="W668" s="505">
        <f>penilaian!V663</f>
        <v>0</v>
      </c>
      <c r="X668" s="505">
        <f>penilaian!W663</f>
        <v>0</v>
      </c>
      <c r="Y668" s="505">
        <f>penilaian!X663</f>
        <v>0</v>
      </c>
      <c r="Z668" s="505">
        <f>penilaian!Y663</f>
        <v>0</v>
      </c>
      <c r="AA668" s="505">
        <f>penilaian!Z663</f>
        <v>0</v>
      </c>
      <c r="AB668" s="505">
        <f>penilaian!AA663</f>
        <v>0</v>
      </c>
      <c r="AC668" s="519">
        <f>penilaian!AB663</f>
        <v>0</v>
      </c>
      <c r="AD668" s="505">
        <f>penilaian!AC663</f>
        <v>0</v>
      </c>
      <c r="AE668" s="505">
        <f>penilaian!AD663</f>
        <v>0</v>
      </c>
      <c r="AF668" s="505">
        <f>penilaian!AE663</f>
        <v>0</v>
      </c>
      <c r="AG668" s="519">
        <f>penilaian!AF663</f>
        <v>0</v>
      </c>
      <c r="AH668" s="519">
        <f>penilaian!AG663</f>
        <v>0</v>
      </c>
      <c r="AI668" s="517">
        <f>penilaian!AH663</f>
        <v>0</v>
      </c>
      <c r="AJ668" s="520">
        <f>penilaian!AI663</f>
        <v>0</v>
      </c>
      <c r="AK668" s="517">
        <f>penilaian!AJ663</f>
        <v>0</v>
      </c>
      <c r="AL668" s="517">
        <f>penilaian!AK663</f>
        <v>0</v>
      </c>
      <c r="AM668" s="517">
        <f>penilaian!AL663</f>
        <v>0</v>
      </c>
      <c r="AN668" s="517">
        <f>penilaian!AM663</f>
        <v>0</v>
      </c>
      <c r="AO668" s="517">
        <f>penilaian!AN663</f>
        <v>0</v>
      </c>
      <c r="AP668" s="517">
        <f>penilaian!AO663</f>
        <v>0</v>
      </c>
      <c r="AQ668" s="521">
        <f>penilaian!AP663</f>
        <v>0</v>
      </c>
      <c r="AR668" s="517">
        <f>penilaian!AQ663</f>
        <v>0</v>
      </c>
      <c r="AS668" s="517">
        <f>penilaian!AR663</f>
        <v>0</v>
      </c>
      <c r="AT668" s="517">
        <f>penilaian!AS663</f>
        <v>0</v>
      </c>
      <c r="AU668" s="517">
        <f>penilaian!AT663</f>
        <v>0</v>
      </c>
      <c r="AV668" s="517">
        <f>penilaian!AU663</f>
        <v>0</v>
      </c>
      <c r="AW668" s="521">
        <f>penilaian!AV663</f>
        <v>0</v>
      </c>
      <c r="AX668" s="521">
        <f>penilaian!AW663</f>
        <v>0</v>
      </c>
    </row>
    <row r="669" spans="1:50" ht="78.75">
      <c r="B669" s="157">
        <f>penilaian!A664</f>
        <v>0</v>
      </c>
      <c r="C669" s="172" t="str">
        <f>penilaian!B664</f>
        <v>d.</v>
      </c>
      <c r="D669" s="492">
        <f>penilaian!C664</f>
        <v>0</v>
      </c>
      <c r="E669" s="172" t="str">
        <f>penilaian!D664</f>
        <v>d.</v>
      </c>
      <c r="F669" s="171" t="str">
        <f>penilaian!E664</f>
        <v>Jl. Kayu Putih Utara 46 RT. 4 RW. 8 Kel. Pulo Gadung Kec. Pulo Gadung Kota Jakarta Timur</v>
      </c>
      <c r="G669" s="205">
        <f>penilaian!F664</f>
        <v>0</v>
      </c>
      <c r="H669" s="61">
        <f>penilaian!G664</f>
        <v>0</v>
      </c>
      <c r="I669" s="61">
        <f>penilaian!H664</f>
        <v>0</v>
      </c>
      <c r="J669" s="202">
        <f>penilaian!I664</f>
        <v>0</v>
      </c>
      <c r="K669" s="157">
        <f>penilaian!J664</f>
        <v>0</v>
      </c>
      <c r="L669" s="182">
        <f>penilaian!K664</f>
        <v>0</v>
      </c>
      <c r="M669" s="186">
        <f>penilaian!L664</f>
        <v>0</v>
      </c>
      <c r="N669" s="187">
        <f>penilaian!M664</f>
        <v>0</v>
      </c>
      <c r="O669" s="61">
        <f>penilaian!N664</f>
        <v>0</v>
      </c>
      <c r="P669" s="183">
        <f>penilaian!O664</f>
        <v>0</v>
      </c>
      <c r="Q669" s="516">
        <f>penilaian!P664</f>
        <v>0</v>
      </c>
      <c r="R669" s="516">
        <f>penilaian!Q664</f>
        <v>0</v>
      </c>
      <c r="S669" s="505">
        <f>penilaian!R664</f>
        <v>0</v>
      </c>
      <c r="T669" s="505">
        <f>penilaian!S664</f>
        <v>0</v>
      </c>
      <c r="U669" s="505">
        <f>penilaian!T664</f>
        <v>0</v>
      </c>
      <c r="V669" s="503">
        <f>penilaian!U664</f>
        <v>0</v>
      </c>
      <c r="W669" s="505">
        <f>penilaian!V664</f>
        <v>0</v>
      </c>
      <c r="X669" s="505">
        <f>penilaian!W664</f>
        <v>0</v>
      </c>
      <c r="Y669" s="505">
        <f>penilaian!X664</f>
        <v>0</v>
      </c>
      <c r="Z669" s="505">
        <f>penilaian!Y664</f>
        <v>0</v>
      </c>
      <c r="AA669" s="505">
        <f>penilaian!Z664</f>
        <v>0</v>
      </c>
      <c r="AB669" s="505">
        <f>penilaian!AA664</f>
        <v>0</v>
      </c>
      <c r="AC669" s="519">
        <f>penilaian!AB664</f>
        <v>0</v>
      </c>
      <c r="AD669" s="505">
        <f>penilaian!AC664</f>
        <v>0</v>
      </c>
      <c r="AE669" s="505">
        <f>penilaian!AD664</f>
        <v>0</v>
      </c>
      <c r="AF669" s="505">
        <f>penilaian!AE664</f>
        <v>0</v>
      </c>
      <c r="AG669" s="519">
        <f>penilaian!AF664</f>
        <v>0</v>
      </c>
      <c r="AH669" s="519">
        <f>penilaian!AG664</f>
        <v>0</v>
      </c>
      <c r="AI669" s="517">
        <f>penilaian!AH664</f>
        <v>0</v>
      </c>
      <c r="AJ669" s="520">
        <f>penilaian!AI664</f>
        <v>0</v>
      </c>
      <c r="AK669" s="517">
        <f>penilaian!AJ664</f>
        <v>0</v>
      </c>
      <c r="AL669" s="517">
        <f>penilaian!AK664</f>
        <v>0</v>
      </c>
      <c r="AM669" s="517">
        <f>penilaian!AL664</f>
        <v>0</v>
      </c>
      <c r="AN669" s="517">
        <f>penilaian!AM664</f>
        <v>0</v>
      </c>
      <c r="AO669" s="517">
        <f>penilaian!AN664</f>
        <v>0</v>
      </c>
      <c r="AP669" s="517">
        <f>penilaian!AO664</f>
        <v>0</v>
      </c>
      <c r="AQ669" s="521">
        <f>penilaian!AP664</f>
        <v>0</v>
      </c>
      <c r="AR669" s="517">
        <f>penilaian!AQ664</f>
        <v>0</v>
      </c>
      <c r="AS669" s="517">
        <f>penilaian!AR664</f>
        <v>0</v>
      </c>
      <c r="AT669" s="517">
        <f>penilaian!AS664</f>
        <v>0</v>
      </c>
      <c r="AU669" s="517">
        <f>penilaian!AT664</f>
        <v>0</v>
      </c>
      <c r="AV669" s="517">
        <f>penilaian!AU664</f>
        <v>0</v>
      </c>
      <c r="AW669" s="521">
        <f>penilaian!AV664</f>
        <v>0</v>
      </c>
      <c r="AX669" s="521">
        <f>penilaian!AW664</f>
        <v>0</v>
      </c>
    </row>
    <row r="670" spans="1:50" ht="15.75">
      <c r="A670" s="288">
        <v>1</v>
      </c>
      <c r="B670" s="157">
        <f>penilaian!A665</f>
        <v>0</v>
      </c>
      <c r="C670" s="172" t="str">
        <f>penilaian!B665</f>
        <v>e.</v>
      </c>
      <c r="D670" s="492">
        <f>penilaian!C665</f>
        <v>0</v>
      </c>
      <c r="E670" s="172" t="str">
        <f>penilaian!D665</f>
        <v>e.</v>
      </c>
      <c r="F670" s="171" t="str">
        <f>penilaian!E665</f>
        <v>3175021912510001</v>
      </c>
      <c r="G670" s="205">
        <f>penilaian!F665</f>
        <v>0</v>
      </c>
      <c r="H670" s="61">
        <f>penilaian!G665</f>
        <v>0</v>
      </c>
      <c r="I670" s="61">
        <f>penilaian!H665</f>
        <v>0</v>
      </c>
      <c r="J670" s="202">
        <f>penilaian!I665</f>
        <v>0</v>
      </c>
      <c r="K670" s="157">
        <f>penilaian!J665</f>
        <v>0</v>
      </c>
      <c r="L670" s="182">
        <f>penilaian!K665</f>
        <v>0</v>
      </c>
      <c r="M670" s="186">
        <f>penilaian!L665</f>
        <v>0</v>
      </c>
      <c r="N670" s="187">
        <f>penilaian!M665</f>
        <v>0</v>
      </c>
      <c r="O670" s="61">
        <f>penilaian!N665</f>
        <v>0</v>
      </c>
      <c r="P670" s="183">
        <f>penilaian!O665</f>
        <v>0</v>
      </c>
      <c r="Q670" s="516">
        <f>penilaian!P665</f>
        <v>0</v>
      </c>
      <c r="R670" s="516">
        <f>penilaian!Q665</f>
        <v>0</v>
      </c>
      <c r="S670" s="505">
        <f>penilaian!R665</f>
        <v>0</v>
      </c>
      <c r="T670" s="505">
        <f>penilaian!S665</f>
        <v>0</v>
      </c>
      <c r="U670" s="505">
        <f>penilaian!T665</f>
        <v>0</v>
      </c>
      <c r="V670" s="503">
        <f>penilaian!U665</f>
        <v>0</v>
      </c>
      <c r="W670" s="505">
        <f>penilaian!V665</f>
        <v>0</v>
      </c>
      <c r="X670" s="505">
        <f>penilaian!W665</f>
        <v>0</v>
      </c>
      <c r="Y670" s="505">
        <f>penilaian!X665</f>
        <v>0</v>
      </c>
      <c r="Z670" s="505">
        <f>penilaian!Y665</f>
        <v>0</v>
      </c>
      <c r="AA670" s="505">
        <f>penilaian!Z665</f>
        <v>0</v>
      </c>
      <c r="AB670" s="505">
        <f>penilaian!AA665</f>
        <v>0</v>
      </c>
      <c r="AC670" s="519">
        <f>penilaian!AB665</f>
        <v>0</v>
      </c>
      <c r="AD670" s="505">
        <f>penilaian!AC665</f>
        <v>0</v>
      </c>
      <c r="AE670" s="505">
        <f>penilaian!AD665</f>
        <v>0</v>
      </c>
      <c r="AF670" s="505">
        <f>penilaian!AE665</f>
        <v>0</v>
      </c>
      <c r="AG670" s="519">
        <f>penilaian!AF665</f>
        <v>0</v>
      </c>
      <c r="AH670" s="519">
        <f>penilaian!AG665</f>
        <v>0</v>
      </c>
      <c r="AI670" s="517">
        <f>penilaian!AH665</f>
        <v>0</v>
      </c>
      <c r="AJ670" s="520">
        <f>penilaian!AI665</f>
        <v>0</v>
      </c>
      <c r="AK670" s="517">
        <f>penilaian!AJ665</f>
        <v>0</v>
      </c>
      <c r="AL670" s="517">
        <f>penilaian!AK665</f>
        <v>0</v>
      </c>
      <c r="AM670" s="517">
        <f>penilaian!AL665</f>
        <v>0</v>
      </c>
      <c r="AN670" s="517">
        <f>penilaian!AM665</f>
        <v>0</v>
      </c>
      <c r="AO670" s="517">
        <f>penilaian!AN665</f>
        <v>0</v>
      </c>
      <c r="AP670" s="517">
        <f>penilaian!AO665</f>
        <v>0</v>
      </c>
      <c r="AQ670" s="521">
        <f>penilaian!AP665</f>
        <v>0</v>
      </c>
      <c r="AR670" s="517">
        <f>penilaian!AQ665</f>
        <v>0</v>
      </c>
      <c r="AS670" s="517">
        <f>penilaian!AR665</f>
        <v>0</v>
      </c>
      <c r="AT670" s="517">
        <f>penilaian!AS665</f>
        <v>0</v>
      </c>
      <c r="AU670" s="517">
        <f>penilaian!AT665</f>
        <v>0</v>
      </c>
      <c r="AV670" s="517">
        <f>penilaian!AU665</f>
        <v>0</v>
      </c>
      <c r="AW670" s="521">
        <f>penilaian!AV665</f>
        <v>0</v>
      </c>
      <c r="AX670" s="521">
        <f>penilaian!AW665</f>
        <v>0</v>
      </c>
    </row>
    <row r="671" spans="1:50" ht="47.25">
      <c r="B671" s="157">
        <f>penilaian!A666</f>
        <v>60</v>
      </c>
      <c r="C671" s="172" t="str">
        <f>penilaian!B666</f>
        <v>a.</v>
      </c>
      <c r="D671" s="492" t="str">
        <f>penilaian!C666</f>
        <v>MUSA</v>
      </c>
      <c r="E671" s="172" t="str">
        <f>penilaian!D666</f>
        <v>a.</v>
      </c>
      <c r="F671" s="171" t="str">
        <f>penilaian!E666</f>
        <v>ADI SUBEKTI</v>
      </c>
      <c r="G671" s="205" t="str">
        <f>penilaian!F666</f>
        <v>00060</v>
      </c>
      <c r="H671" s="61" t="str">
        <f>penilaian!G666</f>
        <v>a.</v>
      </c>
      <c r="I671" s="61" t="str">
        <f>penilaian!H666</f>
        <v>Blok Tinggar</v>
      </c>
      <c r="J671" s="202">
        <f>penilaian!I666</f>
        <v>786</v>
      </c>
      <c r="K671" s="157" t="str">
        <f>penilaian!J666</f>
        <v>TMA</v>
      </c>
      <c r="L671" s="182" t="str">
        <f>penilaian!K666</f>
        <v>SPPT No. 32.12.140.006.044-0034.0 a.n MUSA</v>
      </c>
      <c r="M671" s="186">
        <f>penilaian!L666</f>
        <v>0</v>
      </c>
      <c r="N671" s="187">
        <f>penilaian!M666</f>
        <v>0</v>
      </c>
      <c r="O671" s="61" t="str">
        <f>penilaian!N666</f>
        <v>a.</v>
      </c>
      <c r="P671" s="183">
        <f>penilaian!O666</f>
        <v>0</v>
      </c>
      <c r="Q671" s="516">
        <f>penilaian!P666</f>
        <v>0</v>
      </c>
      <c r="R671" s="516">
        <f>penilaian!Q666</f>
        <v>0</v>
      </c>
      <c r="S671" s="505" t="str">
        <f>penilaian!R666</f>
        <v>a.</v>
      </c>
      <c r="T671" s="505" t="str">
        <f>penilaian!S666</f>
        <v>Tahunan</v>
      </c>
      <c r="U671" s="505">
        <f>penilaian!T666</f>
        <v>0</v>
      </c>
      <c r="V671" s="503">
        <f>penilaian!U666</f>
        <v>0</v>
      </c>
      <c r="W671" s="505">
        <f>penilaian!V666</f>
        <v>0</v>
      </c>
      <c r="X671" s="505">
        <f>penilaian!W666</f>
        <v>0</v>
      </c>
      <c r="Y671" s="505">
        <f>penilaian!X666</f>
        <v>0</v>
      </c>
      <c r="Z671" s="505">
        <f>penilaian!Y666</f>
        <v>0</v>
      </c>
      <c r="AA671" s="505">
        <f>penilaian!Z666</f>
        <v>0</v>
      </c>
      <c r="AB671" s="505">
        <f>penilaian!AA666</f>
        <v>0</v>
      </c>
      <c r="AC671" s="519">
        <f>penilaian!AB666</f>
        <v>0</v>
      </c>
      <c r="AD671" s="505">
        <f>penilaian!AC666</f>
        <v>0</v>
      </c>
      <c r="AE671" s="505">
        <f>penilaian!AD666</f>
        <v>0</v>
      </c>
      <c r="AF671" s="505">
        <f>penilaian!AE666</f>
        <v>0</v>
      </c>
      <c r="AG671" s="519">
        <f>penilaian!AF666</f>
        <v>0</v>
      </c>
      <c r="AH671" s="519">
        <f>penilaian!AG666</f>
        <v>0</v>
      </c>
      <c r="AI671" s="517">
        <f>penilaian!AH666</f>
        <v>170000</v>
      </c>
      <c r="AJ671" s="520">
        <f>penilaian!AI666</f>
        <v>133620000</v>
      </c>
      <c r="AK671" s="517">
        <f>penilaian!AJ666</f>
        <v>0</v>
      </c>
      <c r="AL671" s="517">
        <f>penilaian!AK666</f>
        <v>0</v>
      </c>
      <c r="AM671" s="517">
        <f>penilaian!AL666</f>
        <v>0</v>
      </c>
      <c r="AN671" s="517">
        <f>penilaian!AM666</f>
        <v>0</v>
      </c>
      <c r="AO671" s="517">
        <f>penilaian!AN666</f>
        <v>0</v>
      </c>
      <c r="AP671" s="517">
        <f>penilaian!AO666</f>
        <v>0</v>
      </c>
      <c r="AQ671" s="521">
        <f>penilaian!AP666</f>
        <v>133620000</v>
      </c>
      <c r="AR671" s="517">
        <f>penilaian!AQ666</f>
        <v>0</v>
      </c>
      <c r="AS671" s="517">
        <f>penilaian!AR666</f>
        <v>0</v>
      </c>
      <c r="AT671" s="517">
        <f>penilaian!AS666</f>
        <v>0</v>
      </c>
      <c r="AU671" s="517">
        <f>penilaian!AT666</f>
        <v>6681000</v>
      </c>
      <c r="AV671" s="517">
        <f>penilaian!AU666</f>
        <v>668100</v>
      </c>
      <c r="AW671" s="521">
        <f>penilaian!AV666</f>
        <v>7349100</v>
      </c>
      <c r="AX671" s="521">
        <f>penilaian!AW666</f>
        <v>140969000</v>
      </c>
    </row>
    <row r="672" spans="1:50" ht="15.75">
      <c r="B672" s="157">
        <f>penilaian!A667</f>
        <v>0</v>
      </c>
      <c r="C672" s="172" t="str">
        <f>penilaian!B667</f>
        <v>b.</v>
      </c>
      <c r="D672" s="492" t="str">
        <f>penilaian!C667</f>
        <v>Majalengka, 07-01-1926</v>
      </c>
      <c r="E672" s="172" t="str">
        <f>penilaian!D667</f>
        <v>b.</v>
      </c>
      <c r="F672" s="171" t="str">
        <f>penilaian!E667</f>
        <v>Mojokerto, 19-12-1951</v>
      </c>
      <c r="G672" s="205">
        <f>penilaian!F667</f>
        <v>0</v>
      </c>
      <c r="H672" s="61" t="str">
        <f>penilaian!G667</f>
        <v>b.</v>
      </c>
      <c r="I672" s="61" t="str">
        <f>penilaian!H667</f>
        <v>Babakan</v>
      </c>
      <c r="J672" s="202">
        <f>penilaian!I667</f>
        <v>0</v>
      </c>
      <c r="K672" s="157">
        <f>penilaian!J667</f>
        <v>0</v>
      </c>
      <c r="L672" s="182">
        <f>penilaian!K667</f>
        <v>0</v>
      </c>
      <c r="M672" s="186">
        <f>penilaian!L667</f>
        <v>0</v>
      </c>
      <c r="N672" s="187">
        <f>penilaian!M667</f>
        <v>0</v>
      </c>
      <c r="O672" s="61" t="str">
        <f>penilaian!N667</f>
        <v>b.</v>
      </c>
      <c r="P672" s="183">
        <f>penilaian!O667</f>
        <v>0</v>
      </c>
      <c r="Q672" s="516">
        <f>penilaian!P667</f>
        <v>0</v>
      </c>
      <c r="R672" s="516">
        <f>penilaian!Q667</f>
        <v>0</v>
      </c>
      <c r="S672" s="505">
        <f>penilaian!R667</f>
        <v>0</v>
      </c>
      <c r="T672" s="505">
        <f>penilaian!S667</f>
        <v>0</v>
      </c>
      <c r="U672" s="505">
        <f>penilaian!T667</f>
        <v>0</v>
      </c>
      <c r="V672" s="503">
        <f>penilaian!U667</f>
        <v>0</v>
      </c>
      <c r="W672" s="505">
        <f>penilaian!V667</f>
        <v>0</v>
      </c>
      <c r="X672" s="505">
        <f>penilaian!W667</f>
        <v>0</v>
      </c>
      <c r="Y672" s="505">
        <f>penilaian!X667</f>
        <v>0</v>
      </c>
      <c r="Z672" s="505">
        <f>penilaian!Y667</f>
        <v>0</v>
      </c>
      <c r="AA672" s="505">
        <f>penilaian!Z667</f>
        <v>0</v>
      </c>
      <c r="AB672" s="505">
        <f>penilaian!AA667</f>
        <v>0</v>
      </c>
      <c r="AC672" s="519">
        <f>penilaian!AB667</f>
        <v>0</v>
      </c>
      <c r="AD672" s="505">
        <f>penilaian!AC667</f>
        <v>0</v>
      </c>
      <c r="AE672" s="505">
        <f>penilaian!AD667</f>
        <v>0</v>
      </c>
      <c r="AF672" s="505">
        <f>penilaian!AE667</f>
        <v>0</v>
      </c>
      <c r="AG672" s="519">
        <f>penilaian!AF667</f>
        <v>0</v>
      </c>
      <c r="AH672" s="519">
        <f>penilaian!AG667</f>
        <v>0</v>
      </c>
      <c r="AI672" s="517">
        <f>penilaian!AH667</f>
        <v>0</v>
      </c>
      <c r="AJ672" s="520">
        <f>penilaian!AI667</f>
        <v>0</v>
      </c>
      <c r="AK672" s="517">
        <f>penilaian!AJ667</f>
        <v>0</v>
      </c>
      <c r="AL672" s="517">
        <f>penilaian!AK667</f>
        <v>0</v>
      </c>
      <c r="AM672" s="517">
        <f>penilaian!AL667</f>
        <v>0</v>
      </c>
      <c r="AN672" s="517">
        <f>penilaian!AM667</f>
        <v>0</v>
      </c>
      <c r="AO672" s="517">
        <f>penilaian!AN667</f>
        <v>0</v>
      </c>
      <c r="AP672" s="517">
        <f>penilaian!AO667</f>
        <v>0</v>
      </c>
      <c r="AQ672" s="521">
        <f>penilaian!AP667</f>
        <v>0</v>
      </c>
      <c r="AR672" s="517">
        <f>penilaian!AQ667</f>
        <v>0</v>
      </c>
      <c r="AS672" s="517">
        <f>penilaian!AR667</f>
        <v>0</v>
      </c>
      <c r="AT672" s="517">
        <f>penilaian!AS667</f>
        <v>0</v>
      </c>
      <c r="AU672" s="517">
        <f>penilaian!AT667</f>
        <v>0</v>
      </c>
      <c r="AV672" s="517">
        <f>penilaian!AU667</f>
        <v>0</v>
      </c>
      <c r="AW672" s="521">
        <f>penilaian!AV667</f>
        <v>0</v>
      </c>
      <c r="AX672" s="521">
        <f>penilaian!AW667</f>
        <v>0</v>
      </c>
    </row>
    <row r="673" spans="2:50" ht="15.75">
      <c r="B673" s="157">
        <f>penilaian!A668</f>
        <v>0</v>
      </c>
      <c r="C673" s="172" t="str">
        <f>penilaian!B668</f>
        <v>c.</v>
      </c>
      <c r="D673" s="492" t="str">
        <f>penilaian!C668</f>
        <v>Buruh Tani/ Perkebunan</v>
      </c>
      <c r="E673" s="172" t="str">
        <f>penilaian!D668</f>
        <v>c.</v>
      </c>
      <c r="F673" s="171" t="str">
        <f>penilaian!E668</f>
        <v>Karyawan Swasta</v>
      </c>
      <c r="G673" s="205">
        <f>penilaian!F668</f>
        <v>0</v>
      </c>
      <c r="H673" s="61" t="str">
        <f>penilaian!G668</f>
        <v>c.</v>
      </c>
      <c r="I673" s="61" t="str">
        <f>penilaian!H668</f>
        <v>Kertajati</v>
      </c>
      <c r="J673" s="202">
        <f>penilaian!I668</f>
        <v>0</v>
      </c>
      <c r="K673" s="157">
        <f>penilaian!J668</f>
        <v>0</v>
      </c>
      <c r="L673" s="182">
        <f>penilaian!K668</f>
        <v>0</v>
      </c>
      <c r="M673" s="186">
        <f>penilaian!L668</f>
        <v>0</v>
      </c>
      <c r="N673" s="187">
        <f>penilaian!M668</f>
        <v>0</v>
      </c>
      <c r="O673" s="61" t="str">
        <f>penilaian!N668</f>
        <v>c.</v>
      </c>
      <c r="P673" s="183">
        <f>penilaian!O668</f>
        <v>0</v>
      </c>
      <c r="Q673" s="516">
        <f>penilaian!P668</f>
        <v>0</v>
      </c>
      <c r="R673" s="516">
        <f>penilaian!Q668</f>
        <v>0</v>
      </c>
      <c r="S673" s="505">
        <f>penilaian!R668</f>
        <v>0</v>
      </c>
      <c r="T673" s="505">
        <f>penilaian!S668</f>
        <v>0</v>
      </c>
      <c r="U673" s="505">
        <f>penilaian!T668</f>
        <v>0</v>
      </c>
      <c r="V673" s="503">
        <f>penilaian!U668</f>
        <v>0</v>
      </c>
      <c r="W673" s="505">
        <f>penilaian!V668</f>
        <v>0</v>
      </c>
      <c r="X673" s="505">
        <f>penilaian!W668</f>
        <v>0</v>
      </c>
      <c r="Y673" s="505">
        <f>penilaian!X668</f>
        <v>0</v>
      </c>
      <c r="Z673" s="505">
        <f>penilaian!Y668</f>
        <v>0</v>
      </c>
      <c r="AA673" s="505">
        <f>penilaian!Z668</f>
        <v>0</v>
      </c>
      <c r="AB673" s="505">
        <f>penilaian!AA668</f>
        <v>0</v>
      </c>
      <c r="AC673" s="519">
        <f>penilaian!AB668</f>
        <v>0</v>
      </c>
      <c r="AD673" s="505">
        <f>penilaian!AC668</f>
        <v>0</v>
      </c>
      <c r="AE673" s="505">
        <f>penilaian!AD668</f>
        <v>0</v>
      </c>
      <c r="AF673" s="505">
        <f>penilaian!AE668</f>
        <v>0</v>
      </c>
      <c r="AG673" s="519">
        <f>penilaian!AF668</f>
        <v>0</v>
      </c>
      <c r="AH673" s="519">
        <f>penilaian!AG668</f>
        <v>0</v>
      </c>
      <c r="AI673" s="517">
        <f>penilaian!AH668</f>
        <v>0</v>
      </c>
      <c r="AJ673" s="520">
        <f>penilaian!AI668</f>
        <v>0</v>
      </c>
      <c r="AK673" s="517">
        <f>penilaian!AJ668</f>
        <v>0</v>
      </c>
      <c r="AL673" s="517">
        <f>penilaian!AK668</f>
        <v>0</v>
      </c>
      <c r="AM673" s="517">
        <f>penilaian!AL668</f>
        <v>0</v>
      </c>
      <c r="AN673" s="517">
        <f>penilaian!AM668</f>
        <v>0</v>
      </c>
      <c r="AO673" s="517">
        <f>penilaian!AN668</f>
        <v>0</v>
      </c>
      <c r="AP673" s="517">
        <f>penilaian!AO668</f>
        <v>0</v>
      </c>
      <c r="AQ673" s="521">
        <f>penilaian!AP668</f>
        <v>0</v>
      </c>
      <c r="AR673" s="517">
        <f>penilaian!AQ668</f>
        <v>0</v>
      </c>
      <c r="AS673" s="517">
        <f>penilaian!AR668</f>
        <v>0</v>
      </c>
      <c r="AT673" s="517">
        <f>penilaian!AS668</f>
        <v>0</v>
      </c>
      <c r="AU673" s="517">
        <f>penilaian!AT668</f>
        <v>0</v>
      </c>
      <c r="AV673" s="517">
        <f>penilaian!AU668</f>
        <v>0</v>
      </c>
      <c r="AW673" s="521">
        <f>penilaian!AV668</f>
        <v>0</v>
      </c>
      <c r="AX673" s="521">
        <f>penilaian!AW668</f>
        <v>0</v>
      </c>
    </row>
    <row r="674" spans="2:50" ht="78.75">
      <c r="B674" s="157">
        <f>penilaian!A669</f>
        <v>0</v>
      </c>
      <c r="C674" s="172" t="str">
        <f>penilaian!B669</f>
        <v>d.</v>
      </c>
      <c r="D674" s="492" t="str">
        <f>penilaian!C669</f>
        <v>Blok Cisagara RT. 4 RW. 2 Ds. Biyawak Kec Jatitujuh Kab. Majalengka</v>
      </c>
      <c r="E674" s="172" t="str">
        <f>penilaian!D669</f>
        <v>d.</v>
      </c>
      <c r="F674" s="171" t="str">
        <f>penilaian!E669</f>
        <v>Jl. Kayu Putih Utara 46 RT. 4 RW. 8 Kel. Pulo Gadung Kec. Pulo Gadung Kota Jakarta Timur</v>
      </c>
      <c r="G674" s="205">
        <f>penilaian!F669</f>
        <v>0</v>
      </c>
      <c r="H674" s="61">
        <f>penilaian!G669</f>
        <v>0</v>
      </c>
      <c r="I674" s="61">
        <f>penilaian!H669</f>
        <v>0</v>
      </c>
      <c r="J674" s="202">
        <f>penilaian!I669</f>
        <v>0</v>
      </c>
      <c r="K674" s="157">
        <f>penilaian!J669</f>
        <v>0</v>
      </c>
      <c r="L674" s="182">
        <f>penilaian!K669</f>
        <v>0</v>
      </c>
      <c r="M674" s="186">
        <f>penilaian!L669</f>
        <v>0</v>
      </c>
      <c r="N674" s="187">
        <f>penilaian!M669</f>
        <v>0</v>
      </c>
      <c r="O674" s="61">
        <f>penilaian!N669</f>
        <v>0</v>
      </c>
      <c r="P674" s="183">
        <f>penilaian!O669</f>
        <v>0</v>
      </c>
      <c r="Q674" s="516">
        <f>penilaian!P669</f>
        <v>0</v>
      </c>
      <c r="R674" s="516">
        <f>penilaian!Q669</f>
        <v>0</v>
      </c>
      <c r="S674" s="505" t="str">
        <f>penilaian!R669</f>
        <v>b.</v>
      </c>
      <c r="T674" s="505" t="str">
        <f>penilaian!S669</f>
        <v>Musiman</v>
      </c>
      <c r="U674" s="505">
        <f>penilaian!T669</f>
        <v>0</v>
      </c>
      <c r="V674" s="503">
        <f>penilaian!U669</f>
        <v>0</v>
      </c>
      <c r="W674" s="505">
        <f>penilaian!V669</f>
        <v>0</v>
      </c>
      <c r="X674" s="505">
        <f>penilaian!W669</f>
        <v>0</v>
      </c>
      <c r="Y674" s="505">
        <f>penilaian!X669</f>
        <v>0</v>
      </c>
      <c r="Z674" s="505">
        <f>penilaian!Y669</f>
        <v>0</v>
      </c>
      <c r="AA674" s="505">
        <f>penilaian!Z669</f>
        <v>0</v>
      </c>
      <c r="AB674" s="505">
        <f>penilaian!AA669</f>
        <v>0</v>
      </c>
      <c r="AC674" s="519">
        <f>penilaian!AB669</f>
        <v>0</v>
      </c>
      <c r="AD674" s="505">
        <f>penilaian!AC669</f>
        <v>0</v>
      </c>
      <c r="AE674" s="505">
        <f>penilaian!AD669</f>
        <v>0</v>
      </c>
      <c r="AF674" s="505">
        <f>penilaian!AE669</f>
        <v>0</v>
      </c>
      <c r="AG674" s="519">
        <f>penilaian!AF669</f>
        <v>0</v>
      </c>
      <c r="AH674" s="519">
        <f>penilaian!AG669</f>
        <v>0</v>
      </c>
      <c r="AI674" s="517">
        <f>penilaian!AH669</f>
        <v>0</v>
      </c>
      <c r="AJ674" s="520">
        <f>penilaian!AI669</f>
        <v>0</v>
      </c>
      <c r="AK674" s="517">
        <f>penilaian!AJ669</f>
        <v>0</v>
      </c>
      <c r="AL674" s="517">
        <f>penilaian!AK669</f>
        <v>0</v>
      </c>
      <c r="AM674" s="517">
        <f>penilaian!AL669</f>
        <v>0</v>
      </c>
      <c r="AN674" s="517">
        <f>penilaian!AM669</f>
        <v>0</v>
      </c>
      <c r="AO674" s="517">
        <f>penilaian!AN669</f>
        <v>0</v>
      </c>
      <c r="AP674" s="517">
        <f>penilaian!AO669</f>
        <v>0</v>
      </c>
      <c r="AQ674" s="521">
        <f>penilaian!AP669</f>
        <v>0</v>
      </c>
      <c r="AR674" s="517">
        <f>penilaian!AQ669</f>
        <v>0</v>
      </c>
      <c r="AS674" s="517">
        <f>penilaian!AR669</f>
        <v>0</v>
      </c>
      <c r="AT674" s="517">
        <f>penilaian!AS669</f>
        <v>0</v>
      </c>
      <c r="AU674" s="517">
        <f>penilaian!AT669</f>
        <v>0</v>
      </c>
      <c r="AV674" s="517">
        <f>penilaian!AU669</f>
        <v>0</v>
      </c>
      <c r="AW674" s="521">
        <f>penilaian!AV669</f>
        <v>0</v>
      </c>
      <c r="AX674" s="521">
        <f>penilaian!AW669</f>
        <v>0</v>
      </c>
    </row>
    <row r="675" spans="2:50" ht="15.75">
      <c r="B675" s="157">
        <f>penilaian!A670</f>
        <v>0</v>
      </c>
      <c r="C675" s="172" t="str">
        <f>penilaian!B670</f>
        <v>e.</v>
      </c>
      <c r="D675" s="492" t="str">
        <f>penilaian!C670</f>
        <v>3210150701260001</v>
      </c>
      <c r="E675" s="172" t="str">
        <f>penilaian!D670</f>
        <v>e.</v>
      </c>
      <c r="F675" s="171" t="str">
        <f>penilaian!E670</f>
        <v>3175021912510001</v>
      </c>
      <c r="G675" s="205">
        <f>penilaian!F670</f>
        <v>0</v>
      </c>
      <c r="H675" s="61">
        <f>penilaian!G670</f>
        <v>0</v>
      </c>
      <c r="I675" s="61">
        <f>penilaian!H670</f>
        <v>0</v>
      </c>
      <c r="J675" s="202">
        <f>penilaian!I670</f>
        <v>0</v>
      </c>
      <c r="K675" s="157">
        <f>penilaian!J670</f>
        <v>0</v>
      </c>
      <c r="L675" s="182">
        <f>penilaian!K670</f>
        <v>0</v>
      </c>
      <c r="M675" s="186">
        <f>penilaian!L670</f>
        <v>0</v>
      </c>
      <c r="N675" s="187">
        <f>penilaian!M670</f>
        <v>0</v>
      </c>
      <c r="O675" s="61">
        <f>penilaian!N670</f>
        <v>0</v>
      </c>
      <c r="P675" s="183">
        <f>penilaian!O670</f>
        <v>0</v>
      </c>
      <c r="Q675" s="516">
        <f>penilaian!P670</f>
        <v>0</v>
      </c>
      <c r="R675" s="516">
        <f>penilaian!Q670</f>
        <v>0</v>
      </c>
      <c r="S675" s="505">
        <f>penilaian!R670</f>
        <v>0</v>
      </c>
      <c r="T675" s="505">
        <f>penilaian!S670</f>
        <v>0</v>
      </c>
      <c r="U675" s="505">
        <f>penilaian!T670</f>
        <v>0</v>
      </c>
      <c r="V675" s="503">
        <f>penilaian!U670</f>
        <v>0</v>
      </c>
      <c r="W675" s="505">
        <f>penilaian!V670</f>
        <v>0</v>
      </c>
      <c r="X675" s="505">
        <f>penilaian!W670</f>
        <v>0</v>
      </c>
      <c r="Y675" s="505">
        <f>penilaian!X670</f>
        <v>0</v>
      </c>
      <c r="Z675" s="505">
        <f>penilaian!Y670</f>
        <v>0</v>
      </c>
      <c r="AA675" s="505">
        <f>penilaian!Z670</f>
        <v>0</v>
      </c>
      <c r="AB675" s="505">
        <f>penilaian!AA670</f>
        <v>0</v>
      </c>
      <c r="AC675" s="519">
        <f>penilaian!AB670</f>
        <v>0</v>
      </c>
      <c r="AD675" s="505">
        <f>penilaian!AC670</f>
        <v>0</v>
      </c>
      <c r="AE675" s="505">
        <f>penilaian!AD670</f>
        <v>0</v>
      </c>
      <c r="AF675" s="505">
        <f>penilaian!AE670</f>
        <v>0</v>
      </c>
      <c r="AG675" s="519">
        <f>penilaian!AF670</f>
        <v>0</v>
      </c>
      <c r="AH675" s="519">
        <f>penilaian!AG670</f>
        <v>0</v>
      </c>
      <c r="AI675" s="517">
        <f>penilaian!AH670</f>
        <v>0</v>
      </c>
      <c r="AJ675" s="520">
        <f>penilaian!AI670</f>
        <v>0</v>
      </c>
      <c r="AK675" s="517">
        <f>penilaian!AJ670</f>
        <v>0</v>
      </c>
      <c r="AL675" s="517">
        <f>penilaian!AK670</f>
        <v>0</v>
      </c>
      <c r="AM675" s="517">
        <f>penilaian!AL670</f>
        <v>0</v>
      </c>
      <c r="AN675" s="517">
        <f>penilaian!AM670</f>
        <v>0</v>
      </c>
      <c r="AO675" s="517">
        <f>penilaian!AN670</f>
        <v>0</v>
      </c>
      <c r="AP675" s="517">
        <f>penilaian!AO670</f>
        <v>0</v>
      </c>
      <c r="AQ675" s="521">
        <f>penilaian!AP670</f>
        <v>0</v>
      </c>
      <c r="AR675" s="517">
        <f>penilaian!AQ670</f>
        <v>0</v>
      </c>
      <c r="AS675" s="517">
        <f>penilaian!AR670</f>
        <v>0</v>
      </c>
      <c r="AT675" s="517">
        <f>penilaian!AS670</f>
        <v>0</v>
      </c>
      <c r="AU675" s="517">
        <f>penilaian!AT670</f>
        <v>0</v>
      </c>
      <c r="AV675" s="517">
        <f>penilaian!AU670</f>
        <v>0</v>
      </c>
      <c r="AW675" s="521">
        <f>penilaian!AV670</f>
        <v>0</v>
      </c>
      <c r="AX675" s="521">
        <f>penilaian!AW670</f>
        <v>0</v>
      </c>
    </row>
    <row r="676" spans="2:50" ht="47.25">
      <c r="B676" s="157">
        <f>penilaian!A671</f>
        <v>0</v>
      </c>
      <c r="C676" s="172">
        <f>penilaian!B671</f>
        <v>0</v>
      </c>
      <c r="D676" s="492">
        <f>penilaian!C671</f>
        <v>0</v>
      </c>
      <c r="E676" s="172">
        <f>penilaian!D671</f>
        <v>0</v>
      </c>
      <c r="F676" s="171">
        <f>penilaian!E671</f>
        <v>0</v>
      </c>
      <c r="G676" s="205">
        <f>penilaian!F671</f>
        <v>0</v>
      </c>
      <c r="H676" s="61">
        <f>penilaian!G671</f>
        <v>0</v>
      </c>
      <c r="I676" s="61">
        <f>penilaian!H671</f>
        <v>0</v>
      </c>
      <c r="J676" s="202">
        <f>penilaian!I671</f>
        <v>0</v>
      </c>
      <c r="K676" s="157">
        <f>penilaian!J671</f>
        <v>0</v>
      </c>
      <c r="L676" s="182" t="str">
        <f>penilaian!K671</f>
        <v>SPPT No. 32.12.140.006.044-0035.0 a.n MUSA</v>
      </c>
      <c r="M676" s="186">
        <f>penilaian!L671</f>
        <v>0</v>
      </c>
      <c r="N676" s="187">
        <f>penilaian!M671</f>
        <v>0</v>
      </c>
      <c r="O676" s="61">
        <f>penilaian!N671</f>
        <v>0</v>
      </c>
      <c r="P676" s="183">
        <f>penilaian!O671</f>
        <v>0</v>
      </c>
      <c r="Q676" s="516">
        <f>penilaian!P671</f>
        <v>0</v>
      </c>
      <c r="R676" s="516">
        <f>penilaian!Q671</f>
        <v>0</v>
      </c>
      <c r="S676" s="505">
        <f>penilaian!R671</f>
        <v>0</v>
      </c>
      <c r="T676" s="505">
        <f>penilaian!S671</f>
        <v>0</v>
      </c>
      <c r="U676" s="505">
        <f>penilaian!T671</f>
        <v>0</v>
      </c>
      <c r="V676" s="503">
        <f>penilaian!U671</f>
        <v>0</v>
      </c>
      <c r="W676" s="505">
        <f>penilaian!V671</f>
        <v>0</v>
      </c>
      <c r="X676" s="505">
        <f>penilaian!W671</f>
        <v>0</v>
      </c>
      <c r="Y676" s="505">
        <f>penilaian!X671</f>
        <v>0</v>
      </c>
      <c r="Z676" s="505">
        <f>penilaian!Y671</f>
        <v>0</v>
      </c>
      <c r="AA676" s="505">
        <f>penilaian!Z671</f>
        <v>0</v>
      </c>
      <c r="AB676" s="505">
        <f>penilaian!AA671</f>
        <v>0</v>
      </c>
      <c r="AC676" s="519">
        <f>penilaian!AB671</f>
        <v>0</v>
      </c>
      <c r="AD676" s="505">
        <f>penilaian!AC671</f>
        <v>0</v>
      </c>
      <c r="AE676" s="505">
        <f>penilaian!AD671</f>
        <v>0</v>
      </c>
      <c r="AF676" s="505">
        <f>penilaian!AE671</f>
        <v>0</v>
      </c>
      <c r="AG676" s="519">
        <f>penilaian!AF671</f>
        <v>0</v>
      </c>
      <c r="AH676" s="519">
        <f>penilaian!AG671</f>
        <v>0</v>
      </c>
      <c r="AI676" s="517">
        <f>penilaian!AH671</f>
        <v>0</v>
      </c>
      <c r="AJ676" s="520">
        <f>penilaian!AI671</f>
        <v>0</v>
      </c>
      <c r="AK676" s="517">
        <f>penilaian!AJ671</f>
        <v>0</v>
      </c>
      <c r="AL676" s="517">
        <f>penilaian!AK671</f>
        <v>0</v>
      </c>
      <c r="AM676" s="517">
        <f>penilaian!AL671</f>
        <v>0</v>
      </c>
      <c r="AN676" s="517">
        <f>penilaian!AM671</f>
        <v>0</v>
      </c>
      <c r="AO676" s="517">
        <f>penilaian!AN671</f>
        <v>0</v>
      </c>
      <c r="AP676" s="517">
        <f>penilaian!AO671</f>
        <v>0</v>
      </c>
      <c r="AQ676" s="521">
        <f>penilaian!AP671</f>
        <v>0</v>
      </c>
      <c r="AR676" s="517">
        <f>penilaian!AQ671</f>
        <v>0</v>
      </c>
      <c r="AS676" s="517">
        <f>penilaian!AR671</f>
        <v>0</v>
      </c>
      <c r="AT676" s="517">
        <f>penilaian!AS671</f>
        <v>0</v>
      </c>
      <c r="AU676" s="517">
        <f>penilaian!AT671</f>
        <v>0</v>
      </c>
      <c r="AV676" s="517">
        <f>penilaian!AU671</f>
        <v>0</v>
      </c>
      <c r="AW676" s="521">
        <f>penilaian!AV671</f>
        <v>0</v>
      </c>
      <c r="AX676" s="521">
        <f>penilaian!AW671</f>
        <v>0</v>
      </c>
    </row>
    <row r="677" spans="2:50" ht="15.75">
      <c r="B677" s="157">
        <f>penilaian!A672</f>
        <v>0</v>
      </c>
      <c r="C677" s="172">
        <f>penilaian!B672</f>
        <v>0</v>
      </c>
      <c r="D677" s="492">
        <f>penilaian!C672</f>
        <v>0</v>
      </c>
      <c r="E677" s="172">
        <f>penilaian!D672</f>
        <v>0</v>
      </c>
      <c r="F677" s="171">
        <f>penilaian!E672</f>
        <v>0</v>
      </c>
      <c r="G677" s="205">
        <f>penilaian!F672</f>
        <v>0</v>
      </c>
      <c r="H677" s="61">
        <f>penilaian!G672</f>
        <v>0</v>
      </c>
      <c r="I677" s="61">
        <f>penilaian!H672</f>
        <v>0</v>
      </c>
      <c r="J677" s="202">
        <f>penilaian!I672</f>
        <v>0</v>
      </c>
      <c r="K677" s="157">
        <f>penilaian!J672</f>
        <v>0</v>
      </c>
      <c r="L677" s="182">
        <f>penilaian!K672</f>
        <v>0</v>
      </c>
      <c r="M677" s="186">
        <f>penilaian!L672</f>
        <v>0</v>
      </c>
      <c r="N677" s="187">
        <f>penilaian!M672</f>
        <v>0</v>
      </c>
      <c r="O677" s="61">
        <f>penilaian!N672</f>
        <v>0</v>
      </c>
      <c r="P677" s="183">
        <f>penilaian!O672</f>
        <v>0</v>
      </c>
      <c r="Q677" s="516">
        <f>penilaian!P672</f>
        <v>0</v>
      </c>
      <c r="R677" s="516">
        <f>penilaian!Q672</f>
        <v>0</v>
      </c>
      <c r="S677" s="505">
        <f>penilaian!R672</f>
        <v>0</v>
      </c>
      <c r="T677" s="505">
        <f>penilaian!S672</f>
        <v>0</v>
      </c>
      <c r="U677" s="505">
        <f>penilaian!T672</f>
        <v>0</v>
      </c>
      <c r="V677" s="503">
        <f>penilaian!U672</f>
        <v>0</v>
      </c>
      <c r="W677" s="505">
        <f>penilaian!V672</f>
        <v>0</v>
      </c>
      <c r="X677" s="505">
        <f>penilaian!W672</f>
        <v>0</v>
      </c>
      <c r="Y677" s="505">
        <f>penilaian!X672</f>
        <v>0</v>
      </c>
      <c r="Z677" s="505">
        <f>penilaian!Y672</f>
        <v>0</v>
      </c>
      <c r="AA677" s="505">
        <f>penilaian!Z672</f>
        <v>0</v>
      </c>
      <c r="AB677" s="505">
        <f>penilaian!AA672</f>
        <v>0</v>
      </c>
      <c r="AC677" s="519">
        <f>penilaian!AB672</f>
        <v>0</v>
      </c>
      <c r="AD677" s="505">
        <f>penilaian!AC672</f>
        <v>0</v>
      </c>
      <c r="AE677" s="505">
        <f>penilaian!AD672</f>
        <v>0</v>
      </c>
      <c r="AF677" s="505">
        <f>penilaian!AE672</f>
        <v>0</v>
      </c>
      <c r="AG677" s="519">
        <f>penilaian!AF672</f>
        <v>0</v>
      </c>
      <c r="AH677" s="519">
        <f>penilaian!AG672</f>
        <v>0</v>
      </c>
      <c r="AI677" s="517">
        <f>penilaian!AH672</f>
        <v>0</v>
      </c>
      <c r="AJ677" s="520">
        <f>penilaian!AI672</f>
        <v>0</v>
      </c>
      <c r="AK677" s="517">
        <f>penilaian!AJ672</f>
        <v>0</v>
      </c>
      <c r="AL677" s="517">
        <f>penilaian!AK672</f>
        <v>0</v>
      </c>
      <c r="AM677" s="517">
        <f>penilaian!AL672</f>
        <v>0</v>
      </c>
      <c r="AN677" s="517">
        <f>penilaian!AM672</f>
        <v>0</v>
      </c>
      <c r="AO677" s="517">
        <f>penilaian!AN672</f>
        <v>0</v>
      </c>
      <c r="AP677" s="517">
        <f>penilaian!AO672</f>
        <v>0</v>
      </c>
      <c r="AQ677" s="521">
        <f>penilaian!AP672</f>
        <v>0</v>
      </c>
      <c r="AR677" s="517">
        <f>penilaian!AQ672</f>
        <v>0</v>
      </c>
      <c r="AS677" s="517">
        <f>penilaian!AR672</f>
        <v>0</v>
      </c>
      <c r="AT677" s="517">
        <f>penilaian!AS672</f>
        <v>0</v>
      </c>
      <c r="AU677" s="517">
        <f>penilaian!AT672</f>
        <v>0</v>
      </c>
      <c r="AV677" s="517">
        <f>penilaian!AU672</f>
        <v>0</v>
      </c>
      <c r="AW677" s="521">
        <f>penilaian!AV672</f>
        <v>0</v>
      </c>
      <c r="AX677" s="521">
        <f>penilaian!AW672</f>
        <v>0</v>
      </c>
    </row>
    <row r="678" spans="2:50" ht="15.75">
      <c r="B678" s="157">
        <f>penilaian!A673</f>
        <v>0</v>
      </c>
      <c r="C678" s="172">
        <f>penilaian!B673</f>
        <v>0</v>
      </c>
      <c r="D678" s="492">
        <f>penilaian!C673</f>
        <v>0</v>
      </c>
      <c r="E678" s="172">
        <f>penilaian!D673</f>
        <v>0</v>
      </c>
      <c r="F678" s="171">
        <f>penilaian!E673</f>
        <v>0</v>
      </c>
      <c r="G678" s="205">
        <f>penilaian!F673</f>
        <v>0</v>
      </c>
      <c r="H678" s="61">
        <f>penilaian!G673</f>
        <v>0</v>
      </c>
      <c r="I678" s="61">
        <f>penilaian!H673</f>
        <v>0</v>
      </c>
      <c r="J678" s="202">
        <f>penilaian!I673</f>
        <v>0</v>
      </c>
      <c r="K678" s="157">
        <f>penilaian!J673</f>
        <v>0</v>
      </c>
      <c r="L678" s="182">
        <f>penilaian!K673</f>
        <v>0</v>
      </c>
      <c r="M678" s="186">
        <f>penilaian!L673</f>
        <v>0</v>
      </c>
      <c r="N678" s="187">
        <f>penilaian!M673</f>
        <v>0</v>
      </c>
      <c r="O678" s="61">
        <f>penilaian!N673</f>
        <v>0</v>
      </c>
      <c r="P678" s="183">
        <f>penilaian!O673</f>
        <v>0</v>
      </c>
      <c r="Q678" s="516">
        <f>penilaian!P673</f>
        <v>0</v>
      </c>
      <c r="R678" s="516">
        <f>penilaian!Q673</f>
        <v>0</v>
      </c>
      <c r="S678" s="505">
        <f>penilaian!R673</f>
        <v>0</v>
      </c>
      <c r="T678" s="505">
        <f>penilaian!S673</f>
        <v>0</v>
      </c>
      <c r="U678" s="505">
        <f>penilaian!T673</f>
        <v>0</v>
      </c>
      <c r="V678" s="503">
        <f>penilaian!U673</f>
        <v>0</v>
      </c>
      <c r="W678" s="505">
        <f>penilaian!V673</f>
        <v>0</v>
      </c>
      <c r="X678" s="505">
        <f>penilaian!W673</f>
        <v>0</v>
      </c>
      <c r="Y678" s="505">
        <f>penilaian!X673</f>
        <v>0</v>
      </c>
      <c r="Z678" s="505">
        <f>penilaian!Y673</f>
        <v>0</v>
      </c>
      <c r="AA678" s="505">
        <f>penilaian!Z673</f>
        <v>0</v>
      </c>
      <c r="AB678" s="505">
        <f>penilaian!AA673</f>
        <v>0</v>
      </c>
      <c r="AC678" s="519">
        <f>penilaian!AB673</f>
        <v>0</v>
      </c>
      <c r="AD678" s="505">
        <f>penilaian!AC673</f>
        <v>0</v>
      </c>
      <c r="AE678" s="505">
        <f>penilaian!AD673</f>
        <v>0</v>
      </c>
      <c r="AF678" s="505">
        <f>penilaian!AE673</f>
        <v>0</v>
      </c>
      <c r="AG678" s="519">
        <f>penilaian!AF673</f>
        <v>0</v>
      </c>
      <c r="AH678" s="519">
        <f>penilaian!AG673</f>
        <v>0</v>
      </c>
      <c r="AI678" s="517">
        <f>penilaian!AH673</f>
        <v>0</v>
      </c>
      <c r="AJ678" s="520">
        <f>penilaian!AI673</f>
        <v>0</v>
      </c>
      <c r="AK678" s="517">
        <f>penilaian!AJ673</f>
        <v>0</v>
      </c>
      <c r="AL678" s="517">
        <f>penilaian!AK673</f>
        <v>0</v>
      </c>
      <c r="AM678" s="517">
        <f>penilaian!AL673</f>
        <v>0</v>
      </c>
      <c r="AN678" s="517">
        <f>penilaian!AM673</f>
        <v>0</v>
      </c>
      <c r="AO678" s="517">
        <f>penilaian!AN673</f>
        <v>0</v>
      </c>
      <c r="AP678" s="517">
        <f>penilaian!AO673</f>
        <v>0</v>
      </c>
      <c r="AQ678" s="521">
        <f>penilaian!AP673</f>
        <v>0</v>
      </c>
      <c r="AR678" s="517">
        <f>penilaian!AQ673</f>
        <v>0</v>
      </c>
      <c r="AS678" s="517">
        <f>penilaian!AR673</f>
        <v>0</v>
      </c>
      <c r="AT678" s="517">
        <f>penilaian!AS673</f>
        <v>0</v>
      </c>
      <c r="AU678" s="517">
        <f>penilaian!AT673</f>
        <v>0</v>
      </c>
      <c r="AV678" s="517">
        <f>penilaian!AU673</f>
        <v>0</v>
      </c>
      <c r="AW678" s="521">
        <f>penilaian!AV673</f>
        <v>0</v>
      </c>
      <c r="AX678" s="521">
        <f>penilaian!AW673</f>
        <v>0</v>
      </c>
    </row>
    <row r="679" spans="2:50" ht="15.75">
      <c r="B679" s="157">
        <f>penilaian!A674</f>
        <v>0</v>
      </c>
      <c r="C679" s="172">
        <f>penilaian!B674</f>
        <v>0</v>
      </c>
      <c r="D679" s="492">
        <f>penilaian!C674</f>
        <v>0</v>
      </c>
      <c r="E679" s="172">
        <f>penilaian!D674</f>
        <v>0</v>
      </c>
      <c r="F679" s="171">
        <f>penilaian!E674</f>
        <v>0</v>
      </c>
      <c r="G679" s="205">
        <f>penilaian!F674</f>
        <v>0</v>
      </c>
      <c r="H679" s="61">
        <f>penilaian!G674</f>
        <v>0</v>
      </c>
      <c r="I679" s="61">
        <f>penilaian!H674</f>
        <v>0</v>
      </c>
      <c r="J679" s="202">
        <f>penilaian!I674</f>
        <v>0</v>
      </c>
      <c r="K679" s="157">
        <f>penilaian!J674</f>
        <v>0</v>
      </c>
      <c r="L679" s="182">
        <f>penilaian!K674</f>
        <v>0</v>
      </c>
      <c r="M679" s="186">
        <f>penilaian!L674</f>
        <v>0</v>
      </c>
      <c r="N679" s="187">
        <f>penilaian!M674</f>
        <v>0</v>
      </c>
      <c r="O679" s="61">
        <f>penilaian!N674</f>
        <v>0</v>
      </c>
      <c r="P679" s="183">
        <f>penilaian!O674</f>
        <v>0</v>
      </c>
      <c r="Q679" s="516">
        <f>penilaian!P674</f>
        <v>0</v>
      </c>
      <c r="R679" s="516">
        <f>penilaian!Q674</f>
        <v>0</v>
      </c>
      <c r="S679" s="505">
        <f>penilaian!R674</f>
        <v>0</v>
      </c>
      <c r="T679" s="505">
        <f>penilaian!S674</f>
        <v>0</v>
      </c>
      <c r="U679" s="505">
        <f>penilaian!T674</f>
        <v>0</v>
      </c>
      <c r="V679" s="503">
        <f>penilaian!U674</f>
        <v>0</v>
      </c>
      <c r="W679" s="505">
        <f>penilaian!V674</f>
        <v>0</v>
      </c>
      <c r="X679" s="505">
        <f>penilaian!W674</f>
        <v>0</v>
      </c>
      <c r="Y679" s="505">
        <f>penilaian!X674</f>
        <v>0</v>
      </c>
      <c r="Z679" s="505">
        <f>penilaian!Y674</f>
        <v>0</v>
      </c>
      <c r="AA679" s="505">
        <f>penilaian!Z674</f>
        <v>0</v>
      </c>
      <c r="AB679" s="505">
        <f>penilaian!AA674</f>
        <v>0</v>
      </c>
      <c r="AC679" s="519">
        <f>penilaian!AB674</f>
        <v>0</v>
      </c>
      <c r="AD679" s="505">
        <f>penilaian!AC674</f>
        <v>0</v>
      </c>
      <c r="AE679" s="505">
        <f>penilaian!AD674</f>
        <v>0</v>
      </c>
      <c r="AF679" s="505">
        <f>penilaian!AE674</f>
        <v>0</v>
      </c>
      <c r="AG679" s="519">
        <f>penilaian!AF674</f>
        <v>0</v>
      </c>
      <c r="AH679" s="519">
        <f>penilaian!AG674</f>
        <v>0</v>
      </c>
      <c r="AI679" s="517">
        <f>penilaian!AH674</f>
        <v>0</v>
      </c>
      <c r="AJ679" s="520">
        <f>penilaian!AI674</f>
        <v>0</v>
      </c>
      <c r="AK679" s="517">
        <f>penilaian!AJ674</f>
        <v>0</v>
      </c>
      <c r="AL679" s="517">
        <f>penilaian!AK674</f>
        <v>0</v>
      </c>
      <c r="AM679" s="517">
        <f>penilaian!AL674</f>
        <v>0</v>
      </c>
      <c r="AN679" s="517">
        <f>penilaian!AM674</f>
        <v>0</v>
      </c>
      <c r="AO679" s="517">
        <f>penilaian!AN674</f>
        <v>0</v>
      </c>
      <c r="AP679" s="517">
        <f>penilaian!AO674</f>
        <v>0</v>
      </c>
      <c r="AQ679" s="521">
        <f>penilaian!AP674</f>
        <v>0</v>
      </c>
      <c r="AR679" s="517">
        <f>penilaian!AQ674</f>
        <v>0</v>
      </c>
      <c r="AS679" s="517">
        <f>penilaian!AR674</f>
        <v>0</v>
      </c>
      <c r="AT679" s="517">
        <f>penilaian!AS674</f>
        <v>0</v>
      </c>
      <c r="AU679" s="517">
        <f>penilaian!AT674</f>
        <v>0</v>
      </c>
      <c r="AV679" s="517">
        <f>penilaian!AU674</f>
        <v>0</v>
      </c>
      <c r="AW679" s="521">
        <f>penilaian!AV674</f>
        <v>0</v>
      </c>
      <c r="AX679" s="521">
        <f>penilaian!AW674</f>
        <v>0</v>
      </c>
    </row>
    <row r="680" spans="2:50" ht="15.75">
      <c r="B680" s="157">
        <f>penilaian!A675</f>
        <v>0</v>
      </c>
      <c r="C680" s="172">
        <f>penilaian!B675</f>
        <v>0</v>
      </c>
      <c r="D680" s="492">
        <f>penilaian!C675</f>
        <v>0</v>
      </c>
      <c r="E680" s="172">
        <f>penilaian!D675</f>
        <v>0</v>
      </c>
      <c r="F680" s="171">
        <f>penilaian!E675</f>
        <v>0</v>
      </c>
      <c r="G680" s="205">
        <f>penilaian!F675</f>
        <v>0</v>
      </c>
      <c r="H680" s="61">
        <f>penilaian!G675</f>
        <v>0</v>
      </c>
      <c r="I680" s="61">
        <f>penilaian!H675</f>
        <v>0</v>
      </c>
      <c r="J680" s="202">
        <f>penilaian!I675</f>
        <v>0</v>
      </c>
      <c r="K680" s="157">
        <f>penilaian!J675</f>
        <v>0</v>
      </c>
      <c r="L680" s="182">
        <f>penilaian!K675</f>
        <v>0</v>
      </c>
      <c r="M680" s="186">
        <f>penilaian!L675</f>
        <v>0</v>
      </c>
      <c r="N680" s="187">
        <f>penilaian!M675</f>
        <v>0</v>
      </c>
      <c r="O680" s="61">
        <f>penilaian!N675</f>
        <v>0</v>
      </c>
      <c r="P680" s="183">
        <f>penilaian!O675</f>
        <v>0</v>
      </c>
      <c r="Q680" s="516">
        <f>penilaian!P675</f>
        <v>0</v>
      </c>
      <c r="R680" s="516">
        <f>penilaian!Q675</f>
        <v>0</v>
      </c>
      <c r="S680" s="505">
        <f>penilaian!R675</f>
        <v>0</v>
      </c>
      <c r="T680" s="505">
        <f>penilaian!S675</f>
        <v>0</v>
      </c>
      <c r="U680" s="505">
        <f>penilaian!T675</f>
        <v>0</v>
      </c>
      <c r="V680" s="503">
        <f>penilaian!U675</f>
        <v>0</v>
      </c>
      <c r="W680" s="505">
        <f>penilaian!V675</f>
        <v>0</v>
      </c>
      <c r="X680" s="505">
        <f>penilaian!W675</f>
        <v>0</v>
      </c>
      <c r="Y680" s="505">
        <f>penilaian!X675</f>
        <v>0</v>
      </c>
      <c r="Z680" s="505">
        <f>penilaian!Y675</f>
        <v>0</v>
      </c>
      <c r="AA680" s="505">
        <f>penilaian!Z675</f>
        <v>0</v>
      </c>
      <c r="AB680" s="505">
        <f>penilaian!AA675</f>
        <v>0</v>
      </c>
      <c r="AC680" s="519">
        <f>penilaian!AB675</f>
        <v>0</v>
      </c>
      <c r="AD680" s="505">
        <f>penilaian!AC675</f>
        <v>0</v>
      </c>
      <c r="AE680" s="505">
        <f>penilaian!AD675</f>
        <v>0</v>
      </c>
      <c r="AF680" s="505">
        <f>penilaian!AE675</f>
        <v>0</v>
      </c>
      <c r="AG680" s="519">
        <f>penilaian!AF675</f>
        <v>0</v>
      </c>
      <c r="AH680" s="519">
        <f>penilaian!AG675</f>
        <v>0</v>
      </c>
      <c r="AI680" s="517">
        <f>penilaian!AH675</f>
        <v>0</v>
      </c>
      <c r="AJ680" s="520">
        <f>penilaian!AI675</f>
        <v>0</v>
      </c>
      <c r="AK680" s="517">
        <f>penilaian!AJ675</f>
        <v>0</v>
      </c>
      <c r="AL680" s="517">
        <f>penilaian!AK675</f>
        <v>0</v>
      </c>
      <c r="AM680" s="517">
        <f>penilaian!AL675</f>
        <v>0</v>
      </c>
      <c r="AN680" s="517">
        <f>penilaian!AM675</f>
        <v>0</v>
      </c>
      <c r="AO680" s="517">
        <f>penilaian!AN675</f>
        <v>0</v>
      </c>
      <c r="AP680" s="517">
        <f>penilaian!AO675</f>
        <v>0</v>
      </c>
      <c r="AQ680" s="521">
        <f>penilaian!AP675</f>
        <v>0</v>
      </c>
      <c r="AR680" s="517">
        <f>penilaian!AQ675</f>
        <v>0</v>
      </c>
      <c r="AS680" s="517">
        <f>penilaian!AR675</f>
        <v>0</v>
      </c>
      <c r="AT680" s="517">
        <f>penilaian!AS675</f>
        <v>0</v>
      </c>
      <c r="AU680" s="517">
        <f>penilaian!AT675</f>
        <v>0</v>
      </c>
      <c r="AV680" s="517">
        <f>penilaian!AU675</f>
        <v>0</v>
      </c>
      <c r="AW680" s="521">
        <f>penilaian!AV675</f>
        <v>0</v>
      </c>
      <c r="AX680" s="521">
        <f>penilaian!AW675</f>
        <v>0</v>
      </c>
    </row>
    <row r="681" spans="2:50" ht="47.25">
      <c r="B681" s="157">
        <f>penilaian!A676</f>
        <v>0</v>
      </c>
      <c r="C681" s="172">
        <f>penilaian!B676</f>
        <v>0</v>
      </c>
      <c r="D681" s="492">
        <f>penilaian!C676</f>
        <v>0</v>
      </c>
      <c r="E681" s="172">
        <f>penilaian!D676</f>
        <v>0</v>
      </c>
      <c r="F681" s="171">
        <f>penilaian!E676</f>
        <v>0</v>
      </c>
      <c r="G681" s="205">
        <f>penilaian!F676</f>
        <v>0</v>
      </c>
      <c r="H681" s="61">
        <f>penilaian!G676</f>
        <v>0</v>
      </c>
      <c r="I681" s="61">
        <f>penilaian!H676</f>
        <v>0</v>
      </c>
      <c r="J681" s="202">
        <f>penilaian!I676</f>
        <v>0</v>
      </c>
      <c r="K681" s="157">
        <f>penilaian!J676</f>
        <v>0</v>
      </c>
      <c r="L681" s="182" t="str">
        <f>penilaian!K676</f>
        <v>SPPT No. 32.12.140.006.044-0036.0 a.n MUSA</v>
      </c>
      <c r="M681" s="186">
        <f>penilaian!L676</f>
        <v>0</v>
      </c>
      <c r="N681" s="187">
        <f>penilaian!M676</f>
        <v>0</v>
      </c>
      <c r="O681" s="61">
        <f>penilaian!N676</f>
        <v>0</v>
      </c>
      <c r="P681" s="183">
        <f>penilaian!O676</f>
        <v>0</v>
      </c>
      <c r="Q681" s="516">
        <f>penilaian!P676</f>
        <v>0</v>
      </c>
      <c r="R681" s="516">
        <f>penilaian!Q676</f>
        <v>0</v>
      </c>
      <c r="S681" s="505">
        <f>penilaian!R676</f>
        <v>0</v>
      </c>
      <c r="T681" s="505">
        <f>penilaian!S676</f>
        <v>0</v>
      </c>
      <c r="U681" s="505">
        <f>penilaian!T676</f>
        <v>0</v>
      </c>
      <c r="V681" s="503">
        <f>penilaian!U676</f>
        <v>0</v>
      </c>
      <c r="W681" s="505">
        <f>penilaian!V676</f>
        <v>0</v>
      </c>
      <c r="X681" s="505">
        <f>penilaian!W676</f>
        <v>0</v>
      </c>
      <c r="Y681" s="505">
        <f>penilaian!X676</f>
        <v>0</v>
      </c>
      <c r="Z681" s="505">
        <f>penilaian!Y676</f>
        <v>0</v>
      </c>
      <c r="AA681" s="505">
        <f>penilaian!Z676</f>
        <v>0</v>
      </c>
      <c r="AB681" s="505">
        <f>penilaian!AA676</f>
        <v>0</v>
      </c>
      <c r="AC681" s="519">
        <f>penilaian!AB676</f>
        <v>0</v>
      </c>
      <c r="AD681" s="505">
        <f>penilaian!AC676</f>
        <v>0</v>
      </c>
      <c r="AE681" s="505">
        <f>penilaian!AD676</f>
        <v>0</v>
      </c>
      <c r="AF681" s="505">
        <f>penilaian!AE676</f>
        <v>0</v>
      </c>
      <c r="AG681" s="519">
        <f>penilaian!AF676</f>
        <v>0</v>
      </c>
      <c r="AH681" s="519">
        <f>penilaian!AG676</f>
        <v>0</v>
      </c>
      <c r="AI681" s="517">
        <f>penilaian!AH676</f>
        <v>0</v>
      </c>
      <c r="AJ681" s="520">
        <f>penilaian!AI676</f>
        <v>0</v>
      </c>
      <c r="AK681" s="517">
        <f>penilaian!AJ676</f>
        <v>0</v>
      </c>
      <c r="AL681" s="517">
        <f>penilaian!AK676</f>
        <v>0</v>
      </c>
      <c r="AM681" s="517">
        <f>penilaian!AL676</f>
        <v>0</v>
      </c>
      <c r="AN681" s="517">
        <f>penilaian!AM676</f>
        <v>0</v>
      </c>
      <c r="AO681" s="517">
        <f>penilaian!AN676</f>
        <v>0</v>
      </c>
      <c r="AP681" s="517">
        <f>penilaian!AO676</f>
        <v>0</v>
      </c>
      <c r="AQ681" s="521">
        <f>penilaian!AP676</f>
        <v>0</v>
      </c>
      <c r="AR681" s="517">
        <f>penilaian!AQ676</f>
        <v>0</v>
      </c>
      <c r="AS681" s="517">
        <f>penilaian!AR676</f>
        <v>0</v>
      </c>
      <c r="AT681" s="517">
        <f>penilaian!AS676</f>
        <v>0</v>
      </c>
      <c r="AU681" s="517">
        <f>penilaian!AT676</f>
        <v>0</v>
      </c>
      <c r="AV681" s="517">
        <f>penilaian!AU676</f>
        <v>0</v>
      </c>
      <c r="AW681" s="521">
        <f>penilaian!AV676</f>
        <v>0</v>
      </c>
      <c r="AX681" s="521">
        <f>penilaian!AW676</f>
        <v>0</v>
      </c>
    </row>
    <row r="682" spans="2:50" ht="15.75">
      <c r="B682" s="157">
        <f>penilaian!A677</f>
        <v>0</v>
      </c>
      <c r="C682" s="172">
        <f>penilaian!B677</f>
        <v>0</v>
      </c>
      <c r="D682" s="492">
        <f>penilaian!C677</f>
        <v>0</v>
      </c>
      <c r="E682" s="172">
        <f>penilaian!D677</f>
        <v>0</v>
      </c>
      <c r="F682" s="171">
        <f>penilaian!E677</f>
        <v>0</v>
      </c>
      <c r="G682" s="205">
        <f>penilaian!F677</f>
        <v>0</v>
      </c>
      <c r="H682" s="61">
        <f>penilaian!G677</f>
        <v>0</v>
      </c>
      <c r="I682" s="61">
        <f>penilaian!H677</f>
        <v>0</v>
      </c>
      <c r="J682" s="202">
        <f>penilaian!I677</f>
        <v>0</v>
      </c>
      <c r="K682" s="157">
        <f>penilaian!J677</f>
        <v>0</v>
      </c>
      <c r="L682" s="182">
        <f>penilaian!K677</f>
        <v>0</v>
      </c>
      <c r="M682" s="186">
        <f>penilaian!L677</f>
        <v>0</v>
      </c>
      <c r="N682" s="187">
        <f>penilaian!M677</f>
        <v>0</v>
      </c>
      <c r="O682" s="61">
        <f>penilaian!N677</f>
        <v>0</v>
      </c>
      <c r="P682" s="183">
        <f>penilaian!O677</f>
        <v>0</v>
      </c>
      <c r="Q682" s="516">
        <f>penilaian!P677</f>
        <v>0</v>
      </c>
      <c r="R682" s="516">
        <f>penilaian!Q677</f>
        <v>0</v>
      </c>
      <c r="S682" s="505">
        <f>penilaian!R677</f>
        <v>0</v>
      </c>
      <c r="T682" s="505">
        <f>penilaian!S677</f>
        <v>0</v>
      </c>
      <c r="U682" s="505">
        <f>penilaian!T677</f>
        <v>0</v>
      </c>
      <c r="V682" s="503">
        <f>penilaian!U677</f>
        <v>0</v>
      </c>
      <c r="W682" s="505">
        <f>penilaian!V677</f>
        <v>0</v>
      </c>
      <c r="X682" s="505">
        <f>penilaian!W677</f>
        <v>0</v>
      </c>
      <c r="Y682" s="505">
        <f>penilaian!X677</f>
        <v>0</v>
      </c>
      <c r="Z682" s="505">
        <f>penilaian!Y677</f>
        <v>0</v>
      </c>
      <c r="AA682" s="505">
        <f>penilaian!Z677</f>
        <v>0</v>
      </c>
      <c r="AB682" s="505">
        <f>penilaian!AA677</f>
        <v>0</v>
      </c>
      <c r="AC682" s="519">
        <f>penilaian!AB677</f>
        <v>0</v>
      </c>
      <c r="AD682" s="505">
        <f>penilaian!AC677</f>
        <v>0</v>
      </c>
      <c r="AE682" s="505">
        <f>penilaian!AD677</f>
        <v>0</v>
      </c>
      <c r="AF682" s="505">
        <f>penilaian!AE677</f>
        <v>0</v>
      </c>
      <c r="AG682" s="519">
        <f>penilaian!AF677</f>
        <v>0</v>
      </c>
      <c r="AH682" s="519">
        <f>penilaian!AG677</f>
        <v>0</v>
      </c>
      <c r="AI682" s="517">
        <f>penilaian!AH677</f>
        <v>0</v>
      </c>
      <c r="AJ682" s="520">
        <f>penilaian!AI677</f>
        <v>0</v>
      </c>
      <c r="AK682" s="517">
        <f>penilaian!AJ677</f>
        <v>0</v>
      </c>
      <c r="AL682" s="517">
        <f>penilaian!AK677</f>
        <v>0</v>
      </c>
      <c r="AM682" s="517">
        <f>penilaian!AL677</f>
        <v>0</v>
      </c>
      <c r="AN682" s="517">
        <f>penilaian!AM677</f>
        <v>0</v>
      </c>
      <c r="AO682" s="517">
        <f>penilaian!AN677</f>
        <v>0</v>
      </c>
      <c r="AP682" s="517">
        <f>penilaian!AO677</f>
        <v>0</v>
      </c>
      <c r="AQ682" s="521">
        <f>penilaian!AP677</f>
        <v>0</v>
      </c>
      <c r="AR682" s="517">
        <f>penilaian!AQ677</f>
        <v>0</v>
      </c>
      <c r="AS682" s="517">
        <f>penilaian!AR677</f>
        <v>0</v>
      </c>
      <c r="AT682" s="517">
        <f>penilaian!AS677</f>
        <v>0</v>
      </c>
      <c r="AU682" s="517">
        <f>penilaian!AT677</f>
        <v>0</v>
      </c>
      <c r="AV682" s="517">
        <f>penilaian!AU677</f>
        <v>0</v>
      </c>
      <c r="AW682" s="521">
        <f>penilaian!AV677</f>
        <v>0</v>
      </c>
      <c r="AX682" s="521">
        <f>penilaian!AW677</f>
        <v>0</v>
      </c>
    </row>
    <row r="683" spans="2:50" ht="15.75">
      <c r="B683" s="157">
        <f>penilaian!A678</f>
        <v>0</v>
      </c>
      <c r="C683" s="172">
        <f>penilaian!B678</f>
        <v>0</v>
      </c>
      <c r="D683" s="492">
        <f>penilaian!C678</f>
        <v>0</v>
      </c>
      <c r="E683" s="172">
        <f>penilaian!D678</f>
        <v>0</v>
      </c>
      <c r="F683" s="171">
        <f>penilaian!E678</f>
        <v>0</v>
      </c>
      <c r="G683" s="205">
        <f>penilaian!F678</f>
        <v>0</v>
      </c>
      <c r="H683" s="61">
        <f>penilaian!G678</f>
        <v>0</v>
      </c>
      <c r="I683" s="61">
        <f>penilaian!H678</f>
        <v>0</v>
      </c>
      <c r="J683" s="202">
        <f>penilaian!I678</f>
        <v>0</v>
      </c>
      <c r="K683" s="157">
        <f>penilaian!J678</f>
        <v>0</v>
      </c>
      <c r="L683" s="182">
        <f>penilaian!K678</f>
        <v>0</v>
      </c>
      <c r="M683" s="186">
        <f>penilaian!L678</f>
        <v>0</v>
      </c>
      <c r="N683" s="187">
        <f>penilaian!M678</f>
        <v>0</v>
      </c>
      <c r="O683" s="61">
        <f>penilaian!N678</f>
        <v>0</v>
      </c>
      <c r="P683" s="183">
        <f>penilaian!O678</f>
        <v>0</v>
      </c>
      <c r="Q683" s="516">
        <f>penilaian!P678</f>
        <v>0</v>
      </c>
      <c r="R683" s="516">
        <f>penilaian!Q678</f>
        <v>0</v>
      </c>
      <c r="S683" s="505">
        <f>penilaian!R678</f>
        <v>0</v>
      </c>
      <c r="T683" s="505">
        <f>penilaian!S678</f>
        <v>0</v>
      </c>
      <c r="U683" s="505">
        <f>penilaian!T678</f>
        <v>0</v>
      </c>
      <c r="V683" s="503">
        <f>penilaian!U678</f>
        <v>0</v>
      </c>
      <c r="W683" s="505">
        <f>penilaian!V678</f>
        <v>0</v>
      </c>
      <c r="X683" s="505">
        <f>penilaian!W678</f>
        <v>0</v>
      </c>
      <c r="Y683" s="505">
        <f>penilaian!X678</f>
        <v>0</v>
      </c>
      <c r="Z683" s="505">
        <f>penilaian!Y678</f>
        <v>0</v>
      </c>
      <c r="AA683" s="505">
        <f>penilaian!Z678</f>
        <v>0</v>
      </c>
      <c r="AB683" s="505">
        <f>penilaian!AA678</f>
        <v>0</v>
      </c>
      <c r="AC683" s="519">
        <f>penilaian!AB678</f>
        <v>0</v>
      </c>
      <c r="AD683" s="505">
        <f>penilaian!AC678</f>
        <v>0</v>
      </c>
      <c r="AE683" s="505">
        <f>penilaian!AD678</f>
        <v>0</v>
      </c>
      <c r="AF683" s="505">
        <f>penilaian!AE678</f>
        <v>0</v>
      </c>
      <c r="AG683" s="519">
        <f>penilaian!AF678</f>
        <v>0</v>
      </c>
      <c r="AH683" s="519">
        <f>penilaian!AG678</f>
        <v>0</v>
      </c>
      <c r="AI683" s="517">
        <f>penilaian!AH678</f>
        <v>0</v>
      </c>
      <c r="AJ683" s="520">
        <f>penilaian!AI678</f>
        <v>0</v>
      </c>
      <c r="AK683" s="517">
        <f>penilaian!AJ678</f>
        <v>0</v>
      </c>
      <c r="AL683" s="517">
        <f>penilaian!AK678</f>
        <v>0</v>
      </c>
      <c r="AM683" s="517">
        <f>penilaian!AL678</f>
        <v>0</v>
      </c>
      <c r="AN683" s="517">
        <f>penilaian!AM678</f>
        <v>0</v>
      </c>
      <c r="AO683" s="517">
        <f>penilaian!AN678</f>
        <v>0</v>
      </c>
      <c r="AP683" s="517">
        <f>penilaian!AO678</f>
        <v>0</v>
      </c>
      <c r="AQ683" s="521">
        <f>penilaian!AP678</f>
        <v>0</v>
      </c>
      <c r="AR683" s="517">
        <f>penilaian!AQ678</f>
        <v>0</v>
      </c>
      <c r="AS683" s="517">
        <f>penilaian!AR678</f>
        <v>0</v>
      </c>
      <c r="AT683" s="517">
        <f>penilaian!AS678</f>
        <v>0</v>
      </c>
      <c r="AU683" s="517">
        <f>penilaian!AT678</f>
        <v>0</v>
      </c>
      <c r="AV683" s="517">
        <f>penilaian!AU678</f>
        <v>0</v>
      </c>
      <c r="AW683" s="521">
        <f>penilaian!AV678</f>
        <v>0</v>
      </c>
      <c r="AX683" s="521">
        <f>penilaian!AW678</f>
        <v>0</v>
      </c>
    </row>
    <row r="684" spans="2:50" ht="15.75">
      <c r="B684" s="157">
        <f>penilaian!A679</f>
        <v>0</v>
      </c>
      <c r="C684" s="172">
        <f>penilaian!B679</f>
        <v>0</v>
      </c>
      <c r="D684" s="492">
        <f>penilaian!C679</f>
        <v>0</v>
      </c>
      <c r="E684" s="172">
        <f>penilaian!D679</f>
        <v>0</v>
      </c>
      <c r="F684" s="171">
        <f>penilaian!E679</f>
        <v>0</v>
      </c>
      <c r="G684" s="205">
        <f>penilaian!F679</f>
        <v>0</v>
      </c>
      <c r="H684" s="61">
        <f>penilaian!G679</f>
        <v>0</v>
      </c>
      <c r="I684" s="61">
        <f>penilaian!H679</f>
        <v>0</v>
      </c>
      <c r="J684" s="202">
        <f>penilaian!I679</f>
        <v>0</v>
      </c>
      <c r="K684" s="157">
        <f>penilaian!J679</f>
        <v>0</v>
      </c>
      <c r="L684" s="182">
        <f>penilaian!K679</f>
        <v>0</v>
      </c>
      <c r="M684" s="186">
        <f>penilaian!L679</f>
        <v>0</v>
      </c>
      <c r="N684" s="187">
        <f>penilaian!M679</f>
        <v>0</v>
      </c>
      <c r="O684" s="61">
        <f>penilaian!N679</f>
        <v>0</v>
      </c>
      <c r="P684" s="183">
        <f>penilaian!O679</f>
        <v>0</v>
      </c>
      <c r="Q684" s="516">
        <f>penilaian!P679</f>
        <v>0</v>
      </c>
      <c r="R684" s="516">
        <f>penilaian!Q679</f>
        <v>0</v>
      </c>
      <c r="S684" s="505">
        <f>penilaian!R679</f>
        <v>0</v>
      </c>
      <c r="T684" s="505">
        <f>penilaian!S679</f>
        <v>0</v>
      </c>
      <c r="U684" s="505">
        <f>penilaian!T679</f>
        <v>0</v>
      </c>
      <c r="V684" s="503">
        <f>penilaian!U679</f>
        <v>0</v>
      </c>
      <c r="W684" s="505">
        <f>penilaian!V679</f>
        <v>0</v>
      </c>
      <c r="X684" s="505">
        <f>penilaian!W679</f>
        <v>0</v>
      </c>
      <c r="Y684" s="505">
        <f>penilaian!X679</f>
        <v>0</v>
      </c>
      <c r="Z684" s="505">
        <f>penilaian!Y679</f>
        <v>0</v>
      </c>
      <c r="AA684" s="505">
        <f>penilaian!Z679</f>
        <v>0</v>
      </c>
      <c r="AB684" s="505">
        <f>penilaian!AA679</f>
        <v>0</v>
      </c>
      <c r="AC684" s="519">
        <f>penilaian!AB679</f>
        <v>0</v>
      </c>
      <c r="AD684" s="505">
        <f>penilaian!AC679</f>
        <v>0</v>
      </c>
      <c r="AE684" s="505">
        <f>penilaian!AD679</f>
        <v>0</v>
      </c>
      <c r="AF684" s="505">
        <f>penilaian!AE679</f>
        <v>0</v>
      </c>
      <c r="AG684" s="519">
        <f>penilaian!AF679</f>
        <v>0</v>
      </c>
      <c r="AH684" s="519">
        <f>penilaian!AG679</f>
        <v>0</v>
      </c>
      <c r="AI684" s="517">
        <f>penilaian!AH679</f>
        <v>0</v>
      </c>
      <c r="AJ684" s="520">
        <f>penilaian!AI679</f>
        <v>0</v>
      </c>
      <c r="AK684" s="517">
        <f>penilaian!AJ679</f>
        <v>0</v>
      </c>
      <c r="AL684" s="517">
        <f>penilaian!AK679</f>
        <v>0</v>
      </c>
      <c r="AM684" s="517">
        <f>penilaian!AL679</f>
        <v>0</v>
      </c>
      <c r="AN684" s="517">
        <f>penilaian!AM679</f>
        <v>0</v>
      </c>
      <c r="AO684" s="517">
        <f>penilaian!AN679</f>
        <v>0</v>
      </c>
      <c r="AP684" s="517">
        <f>penilaian!AO679</f>
        <v>0</v>
      </c>
      <c r="AQ684" s="521">
        <f>penilaian!AP679</f>
        <v>0</v>
      </c>
      <c r="AR684" s="517">
        <f>penilaian!AQ679</f>
        <v>0</v>
      </c>
      <c r="AS684" s="517">
        <f>penilaian!AR679</f>
        <v>0</v>
      </c>
      <c r="AT684" s="517">
        <f>penilaian!AS679</f>
        <v>0</v>
      </c>
      <c r="AU684" s="517">
        <f>penilaian!AT679</f>
        <v>0</v>
      </c>
      <c r="AV684" s="517">
        <f>penilaian!AU679</f>
        <v>0</v>
      </c>
      <c r="AW684" s="521">
        <f>penilaian!AV679</f>
        <v>0</v>
      </c>
      <c r="AX684" s="521">
        <f>penilaian!AW679</f>
        <v>0</v>
      </c>
    </row>
    <row r="685" spans="2:50" ht="15.75">
      <c r="B685" s="157">
        <f>penilaian!A680</f>
        <v>0</v>
      </c>
      <c r="C685" s="172">
        <f>penilaian!B680</f>
        <v>0</v>
      </c>
      <c r="D685" s="492">
        <f>penilaian!C680</f>
        <v>0</v>
      </c>
      <c r="E685" s="172">
        <f>penilaian!D680</f>
        <v>0</v>
      </c>
      <c r="F685" s="171">
        <f>penilaian!E680</f>
        <v>0</v>
      </c>
      <c r="G685" s="205">
        <f>penilaian!F680</f>
        <v>0</v>
      </c>
      <c r="H685" s="61">
        <f>penilaian!G680</f>
        <v>0</v>
      </c>
      <c r="I685" s="61">
        <f>penilaian!H680</f>
        <v>0</v>
      </c>
      <c r="J685" s="202">
        <f>penilaian!I680</f>
        <v>0</v>
      </c>
      <c r="K685" s="157">
        <f>penilaian!J680</f>
        <v>0</v>
      </c>
      <c r="L685" s="182">
        <f>penilaian!K680</f>
        <v>0</v>
      </c>
      <c r="M685" s="186">
        <f>penilaian!L680</f>
        <v>0</v>
      </c>
      <c r="N685" s="187">
        <f>penilaian!M680</f>
        <v>0</v>
      </c>
      <c r="O685" s="61">
        <f>penilaian!N680</f>
        <v>0</v>
      </c>
      <c r="P685" s="183">
        <f>penilaian!O680</f>
        <v>0</v>
      </c>
      <c r="Q685" s="516">
        <f>penilaian!P680</f>
        <v>0</v>
      </c>
      <c r="R685" s="516">
        <f>penilaian!Q680</f>
        <v>0</v>
      </c>
      <c r="S685" s="505">
        <f>penilaian!R680</f>
        <v>0</v>
      </c>
      <c r="T685" s="505">
        <f>penilaian!S680</f>
        <v>0</v>
      </c>
      <c r="U685" s="505">
        <f>penilaian!T680</f>
        <v>0</v>
      </c>
      <c r="V685" s="503">
        <f>penilaian!U680</f>
        <v>0</v>
      </c>
      <c r="W685" s="505">
        <f>penilaian!V680</f>
        <v>0</v>
      </c>
      <c r="X685" s="505">
        <f>penilaian!W680</f>
        <v>0</v>
      </c>
      <c r="Y685" s="505">
        <f>penilaian!X680</f>
        <v>0</v>
      </c>
      <c r="Z685" s="505">
        <f>penilaian!Y680</f>
        <v>0</v>
      </c>
      <c r="AA685" s="505">
        <f>penilaian!Z680</f>
        <v>0</v>
      </c>
      <c r="AB685" s="505">
        <f>penilaian!AA680</f>
        <v>0</v>
      </c>
      <c r="AC685" s="519">
        <f>penilaian!AB680</f>
        <v>0</v>
      </c>
      <c r="AD685" s="505">
        <f>penilaian!AC680</f>
        <v>0</v>
      </c>
      <c r="AE685" s="505">
        <f>penilaian!AD680</f>
        <v>0</v>
      </c>
      <c r="AF685" s="505">
        <f>penilaian!AE680</f>
        <v>0</v>
      </c>
      <c r="AG685" s="519">
        <f>penilaian!AF680</f>
        <v>0</v>
      </c>
      <c r="AH685" s="519">
        <f>penilaian!AG680</f>
        <v>0</v>
      </c>
      <c r="AI685" s="517">
        <f>penilaian!AH680</f>
        <v>0</v>
      </c>
      <c r="AJ685" s="520">
        <f>penilaian!AI680</f>
        <v>0</v>
      </c>
      <c r="AK685" s="517">
        <f>penilaian!AJ680</f>
        <v>0</v>
      </c>
      <c r="AL685" s="517">
        <f>penilaian!AK680</f>
        <v>0</v>
      </c>
      <c r="AM685" s="517">
        <f>penilaian!AL680</f>
        <v>0</v>
      </c>
      <c r="AN685" s="517">
        <f>penilaian!AM680</f>
        <v>0</v>
      </c>
      <c r="AO685" s="517">
        <f>penilaian!AN680</f>
        <v>0</v>
      </c>
      <c r="AP685" s="517">
        <f>penilaian!AO680</f>
        <v>0</v>
      </c>
      <c r="AQ685" s="521">
        <f>penilaian!AP680</f>
        <v>0</v>
      </c>
      <c r="AR685" s="517">
        <f>penilaian!AQ680</f>
        <v>0</v>
      </c>
      <c r="AS685" s="517">
        <f>penilaian!AR680</f>
        <v>0</v>
      </c>
      <c r="AT685" s="517">
        <f>penilaian!AS680</f>
        <v>0</v>
      </c>
      <c r="AU685" s="517">
        <f>penilaian!AT680</f>
        <v>0</v>
      </c>
      <c r="AV685" s="517">
        <f>penilaian!AU680</f>
        <v>0</v>
      </c>
      <c r="AW685" s="521">
        <f>penilaian!AV680</f>
        <v>0</v>
      </c>
      <c r="AX685" s="521">
        <f>penilaian!AW680</f>
        <v>0</v>
      </c>
    </row>
    <row r="686" spans="2:50" ht="47.25">
      <c r="B686" s="157">
        <f>penilaian!A681</f>
        <v>0</v>
      </c>
      <c r="C686" s="172">
        <f>penilaian!B681</f>
        <v>0</v>
      </c>
      <c r="D686" s="492">
        <f>penilaian!C681</f>
        <v>0</v>
      </c>
      <c r="E686" s="172">
        <f>penilaian!D681</f>
        <v>0</v>
      </c>
      <c r="F686" s="171">
        <f>penilaian!E681</f>
        <v>0</v>
      </c>
      <c r="G686" s="205">
        <f>penilaian!F681</f>
        <v>0</v>
      </c>
      <c r="H686" s="61">
        <f>penilaian!G681</f>
        <v>0</v>
      </c>
      <c r="I686" s="61">
        <f>penilaian!H681</f>
        <v>0</v>
      </c>
      <c r="J686" s="202">
        <f>penilaian!I681</f>
        <v>0</v>
      </c>
      <c r="K686" s="157">
        <f>penilaian!J681</f>
        <v>0</v>
      </c>
      <c r="L686" s="182" t="str">
        <f>penilaian!K681</f>
        <v>SPPT No. 32.12.140.006.044-0037.0 a.n MUSA</v>
      </c>
      <c r="M686" s="186">
        <f>penilaian!L681</f>
        <v>0</v>
      </c>
      <c r="N686" s="187">
        <f>penilaian!M681</f>
        <v>0</v>
      </c>
      <c r="O686" s="61">
        <f>penilaian!N681</f>
        <v>0</v>
      </c>
      <c r="P686" s="183">
        <f>penilaian!O681</f>
        <v>0</v>
      </c>
      <c r="Q686" s="516">
        <f>penilaian!P681</f>
        <v>0</v>
      </c>
      <c r="R686" s="516">
        <f>penilaian!Q681</f>
        <v>0</v>
      </c>
      <c r="S686" s="505">
        <f>penilaian!R681</f>
        <v>0</v>
      </c>
      <c r="T686" s="505">
        <f>penilaian!S681</f>
        <v>0</v>
      </c>
      <c r="U686" s="505">
        <f>penilaian!T681</f>
        <v>0</v>
      </c>
      <c r="V686" s="503">
        <f>penilaian!U681</f>
        <v>0</v>
      </c>
      <c r="W686" s="505">
        <f>penilaian!V681</f>
        <v>0</v>
      </c>
      <c r="X686" s="505">
        <f>penilaian!W681</f>
        <v>0</v>
      </c>
      <c r="Y686" s="505">
        <f>penilaian!X681</f>
        <v>0</v>
      </c>
      <c r="Z686" s="505">
        <f>penilaian!Y681</f>
        <v>0</v>
      </c>
      <c r="AA686" s="505">
        <f>penilaian!Z681</f>
        <v>0</v>
      </c>
      <c r="AB686" s="505">
        <f>penilaian!AA681</f>
        <v>0</v>
      </c>
      <c r="AC686" s="519">
        <f>penilaian!AB681</f>
        <v>0</v>
      </c>
      <c r="AD686" s="505">
        <f>penilaian!AC681</f>
        <v>0</v>
      </c>
      <c r="AE686" s="505">
        <f>penilaian!AD681</f>
        <v>0</v>
      </c>
      <c r="AF686" s="505">
        <f>penilaian!AE681</f>
        <v>0</v>
      </c>
      <c r="AG686" s="519">
        <f>penilaian!AF681</f>
        <v>0</v>
      </c>
      <c r="AH686" s="519">
        <f>penilaian!AG681</f>
        <v>0</v>
      </c>
      <c r="AI686" s="517">
        <f>penilaian!AH681</f>
        <v>0</v>
      </c>
      <c r="AJ686" s="520">
        <f>penilaian!AI681</f>
        <v>0</v>
      </c>
      <c r="AK686" s="517">
        <f>penilaian!AJ681</f>
        <v>0</v>
      </c>
      <c r="AL686" s="517">
        <f>penilaian!AK681</f>
        <v>0</v>
      </c>
      <c r="AM686" s="517">
        <f>penilaian!AL681</f>
        <v>0</v>
      </c>
      <c r="AN686" s="517">
        <f>penilaian!AM681</f>
        <v>0</v>
      </c>
      <c r="AO686" s="517">
        <f>penilaian!AN681</f>
        <v>0</v>
      </c>
      <c r="AP686" s="517">
        <f>penilaian!AO681</f>
        <v>0</v>
      </c>
      <c r="AQ686" s="521">
        <f>penilaian!AP681</f>
        <v>0</v>
      </c>
      <c r="AR686" s="517">
        <f>penilaian!AQ681</f>
        <v>0</v>
      </c>
      <c r="AS686" s="517">
        <f>penilaian!AR681</f>
        <v>0</v>
      </c>
      <c r="AT686" s="517">
        <f>penilaian!AS681</f>
        <v>0</v>
      </c>
      <c r="AU686" s="517">
        <f>penilaian!AT681</f>
        <v>0</v>
      </c>
      <c r="AV686" s="517">
        <f>penilaian!AU681</f>
        <v>0</v>
      </c>
      <c r="AW686" s="521">
        <f>penilaian!AV681</f>
        <v>0</v>
      </c>
      <c r="AX686" s="521">
        <f>penilaian!AW681</f>
        <v>0</v>
      </c>
    </row>
    <row r="687" spans="2:50" ht="15.75">
      <c r="B687" s="157">
        <f>penilaian!A682</f>
        <v>0</v>
      </c>
      <c r="C687" s="172">
        <f>penilaian!B682</f>
        <v>0</v>
      </c>
      <c r="D687" s="492">
        <f>penilaian!C682</f>
        <v>0</v>
      </c>
      <c r="E687" s="172">
        <f>penilaian!D682</f>
        <v>0</v>
      </c>
      <c r="F687" s="171">
        <f>penilaian!E682</f>
        <v>0</v>
      </c>
      <c r="G687" s="205">
        <f>penilaian!F682</f>
        <v>0</v>
      </c>
      <c r="H687" s="61">
        <f>penilaian!G682</f>
        <v>0</v>
      </c>
      <c r="I687" s="61">
        <f>penilaian!H682</f>
        <v>0</v>
      </c>
      <c r="J687" s="202">
        <f>penilaian!I682</f>
        <v>0</v>
      </c>
      <c r="K687" s="157">
        <f>penilaian!J682</f>
        <v>0</v>
      </c>
      <c r="L687" s="182">
        <f>penilaian!K682</f>
        <v>0</v>
      </c>
      <c r="M687" s="186">
        <f>penilaian!L682</f>
        <v>0</v>
      </c>
      <c r="N687" s="187">
        <f>penilaian!M682</f>
        <v>0</v>
      </c>
      <c r="O687" s="61">
        <f>penilaian!N682</f>
        <v>0</v>
      </c>
      <c r="P687" s="183">
        <f>penilaian!O682</f>
        <v>0</v>
      </c>
      <c r="Q687" s="516">
        <f>penilaian!P682</f>
        <v>0</v>
      </c>
      <c r="R687" s="516">
        <f>penilaian!Q682</f>
        <v>0</v>
      </c>
      <c r="S687" s="505">
        <f>penilaian!R682</f>
        <v>0</v>
      </c>
      <c r="T687" s="505">
        <f>penilaian!S682</f>
        <v>0</v>
      </c>
      <c r="U687" s="505">
        <f>penilaian!T682</f>
        <v>0</v>
      </c>
      <c r="V687" s="503">
        <f>penilaian!U682</f>
        <v>0</v>
      </c>
      <c r="W687" s="505">
        <f>penilaian!V682</f>
        <v>0</v>
      </c>
      <c r="X687" s="505">
        <f>penilaian!W682</f>
        <v>0</v>
      </c>
      <c r="Y687" s="505">
        <f>penilaian!X682</f>
        <v>0</v>
      </c>
      <c r="Z687" s="505">
        <f>penilaian!Y682</f>
        <v>0</v>
      </c>
      <c r="AA687" s="505">
        <f>penilaian!Z682</f>
        <v>0</v>
      </c>
      <c r="AB687" s="505">
        <f>penilaian!AA682</f>
        <v>0</v>
      </c>
      <c r="AC687" s="519">
        <f>penilaian!AB682</f>
        <v>0</v>
      </c>
      <c r="AD687" s="505">
        <f>penilaian!AC682</f>
        <v>0</v>
      </c>
      <c r="AE687" s="505">
        <f>penilaian!AD682</f>
        <v>0</v>
      </c>
      <c r="AF687" s="505">
        <f>penilaian!AE682</f>
        <v>0</v>
      </c>
      <c r="AG687" s="519">
        <f>penilaian!AF682</f>
        <v>0</v>
      </c>
      <c r="AH687" s="519">
        <f>penilaian!AG682</f>
        <v>0</v>
      </c>
      <c r="AI687" s="517">
        <f>penilaian!AH682</f>
        <v>0</v>
      </c>
      <c r="AJ687" s="520">
        <f>penilaian!AI682</f>
        <v>0</v>
      </c>
      <c r="AK687" s="517">
        <f>penilaian!AJ682</f>
        <v>0</v>
      </c>
      <c r="AL687" s="517">
        <f>penilaian!AK682</f>
        <v>0</v>
      </c>
      <c r="AM687" s="517">
        <f>penilaian!AL682</f>
        <v>0</v>
      </c>
      <c r="AN687" s="517">
        <f>penilaian!AM682</f>
        <v>0</v>
      </c>
      <c r="AO687" s="517">
        <f>penilaian!AN682</f>
        <v>0</v>
      </c>
      <c r="AP687" s="517">
        <f>penilaian!AO682</f>
        <v>0</v>
      </c>
      <c r="AQ687" s="521">
        <f>penilaian!AP682</f>
        <v>0</v>
      </c>
      <c r="AR687" s="517">
        <f>penilaian!AQ682</f>
        <v>0</v>
      </c>
      <c r="AS687" s="517">
        <f>penilaian!AR682</f>
        <v>0</v>
      </c>
      <c r="AT687" s="517">
        <f>penilaian!AS682</f>
        <v>0</v>
      </c>
      <c r="AU687" s="517">
        <f>penilaian!AT682</f>
        <v>0</v>
      </c>
      <c r="AV687" s="517">
        <f>penilaian!AU682</f>
        <v>0</v>
      </c>
      <c r="AW687" s="521">
        <f>penilaian!AV682</f>
        <v>0</v>
      </c>
      <c r="AX687" s="521">
        <f>penilaian!AW682</f>
        <v>0</v>
      </c>
    </row>
    <row r="688" spans="2:50" ht="15.75">
      <c r="B688" s="157">
        <f>penilaian!A683</f>
        <v>0</v>
      </c>
      <c r="C688" s="172">
        <f>penilaian!B683</f>
        <v>0</v>
      </c>
      <c r="D688" s="492">
        <f>penilaian!C683</f>
        <v>0</v>
      </c>
      <c r="E688" s="172">
        <f>penilaian!D683</f>
        <v>0</v>
      </c>
      <c r="F688" s="171">
        <f>penilaian!E683</f>
        <v>0</v>
      </c>
      <c r="G688" s="205">
        <f>penilaian!F683</f>
        <v>0</v>
      </c>
      <c r="H688" s="61">
        <f>penilaian!G683</f>
        <v>0</v>
      </c>
      <c r="I688" s="61">
        <f>penilaian!H683</f>
        <v>0</v>
      </c>
      <c r="J688" s="202">
        <f>penilaian!I683</f>
        <v>0</v>
      </c>
      <c r="K688" s="157">
        <f>penilaian!J683</f>
        <v>0</v>
      </c>
      <c r="L688" s="182">
        <f>penilaian!K683</f>
        <v>0</v>
      </c>
      <c r="M688" s="186">
        <f>penilaian!L683</f>
        <v>0</v>
      </c>
      <c r="N688" s="187">
        <f>penilaian!M683</f>
        <v>0</v>
      </c>
      <c r="O688" s="61">
        <f>penilaian!N683</f>
        <v>0</v>
      </c>
      <c r="P688" s="183">
        <f>penilaian!O683</f>
        <v>0</v>
      </c>
      <c r="Q688" s="516">
        <f>penilaian!P683</f>
        <v>0</v>
      </c>
      <c r="R688" s="516">
        <f>penilaian!Q683</f>
        <v>0</v>
      </c>
      <c r="S688" s="505">
        <f>penilaian!R683</f>
        <v>0</v>
      </c>
      <c r="T688" s="505">
        <f>penilaian!S683</f>
        <v>0</v>
      </c>
      <c r="U688" s="505">
        <f>penilaian!T683</f>
        <v>0</v>
      </c>
      <c r="V688" s="503">
        <f>penilaian!U683</f>
        <v>0</v>
      </c>
      <c r="W688" s="505">
        <f>penilaian!V683</f>
        <v>0</v>
      </c>
      <c r="X688" s="505">
        <f>penilaian!W683</f>
        <v>0</v>
      </c>
      <c r="Y688" s="505">
        <f>penilaian!X683</f>
        <v>0</v>
      </c>
      <c r="Z688" s="505">
        <f>penilaian!Y683</f>
        <v>0</v>
      </c>
      <c r="AA688" s="505">
        <f>penilaian!Z683</f>
        <v>0</v>
      </c>
      <c r="AB688" s="505">
        <f>penilaian!AA683</f>
        <v>0</v>
      </c>
      <c r="AC688" s="519">
        <f>penilaian!AB683</f>
        <v>0</v>
      </c>
      <c r="AD688" s="505">
        <f>penilaian!AC683</f>
        <v>0</v>
      </c>
      <c r="AE688" s="505">
        <f>penilaian!AD683</f>
        <v>0</v>
      </c>
      <c r="AF688" s="505">
        <f>penilaian!AE683</f>
        <v>0</v>
      </c>
      <c r="AG688" s="519">
        <f>penilaian!AF683</f>
        <v>0</v>
      </c>
      <c r="AH688" s="519">
        <f>penilaian!AG683</f>
        <v>0</v>
      </c>
      <c r="AI688" s="517">
        <f>penilaian!AH683</f>
        <v>0</v>
      </c>
      <c r="AJ688" s="520">
        <f>penilaian!AI683</f>
        <v>0</v>
      </c>
      <c r="AK688" s="517">
        <f>penilaian!AJ683</f>
        <v>0</v>
      </c>
      <c r="AL688" s="517">
        <f>penilaian!AK683</f>
        <v>0</v>
      </c>
      <c r="AM688" s="517">
        <f>penilaian!AL683</f>
        <v>0</v>
      </c>
      <c r="AN688" s="517">
        <f>penilaian!AM683</f>
        <v>0</v>
      </c>
      <c r="AO688" s="517">
        <f>penilaian!AN683</f>
        <v>0</v>
      </c>
      <c r="AP688" s="517">
        <f>penilaian!AO683</f>
        <v>0</v>
      </c>
      <c r="AQ688" s="521">
        <f>penilaian!AP683</f>
        <v>0</v>
      </c>
      <c r="AR688" s="517">
        <f>penilaian!AQ683</f>
        <v>0</v>
      </c>
      <c r="AS688" s="517">
        <f>penilaian!AR683</f>
        <v>0</v>
      </c>
      <c r="AT688" s="517">
        <f>penilaian!AS683</f>
        <v>0</v>
      </c>
      <c r="AU688" s="517">
        <f>penilaian!AT683</f>
        <v>0</v>
      </c>
      <c r="AV688" s="517">
        <f>penilaian!AU683</f>
        <v>0</v>
      </c>
      <c r="AW688" s="521">
        <f>penilaian!AV683</f>
        <v>0</v>
      </c>
      <c r="AX688" s="521">
        <f>penilaian!AW683</f>
        <v>0</v>
      </c>
    </row>
    <row r="689" spans="2:50" ht="15.75">
      <c r="B689" s="157">
        <f>penilaian!A684</f>
        <v>0</v>
      </c>
      <c r="C689" s="172">
        <f>penilaian!B684</f>
        <v>0</v>
      </c>
      <c r="D689" s="492">
        <f>penilaian!C684</f>
        <v>0</v>
      </c>
      <c r="E689" s="172">
        <f>penilaian!D684</f>
        <v>0</v>
      </c>
      <c r="F689" s="171">
        <f>penilaian!E684</f>
        <v>0</v>
      </c>
      <c r="G689" s="205">
        <f>penilaian!F684</f>
        <v>0</v>
      </c>
      <c r="H689" s="61">
        <f>penilaian!G684</f>
        <v>0</v>
      </c>
      <c r="I689" s="61">
        <f>penilaian!H684</f>
        <v>0</v>
      </c>
      <c r="J689" s="202">
        <f>penilaian!I684</f>
        <v>0</v>
      </c>
      <c r="K689" s="157">
        <f>penilaian!J684</f>
        <v>0</v>
      </c>
      <c r="L689" s="182">
        <f>penilaian!K684</f>
        <v>0</v>
      </c>
      <c r="M689" s="186">
        <f>penilaian!L684</f>
        <v>0</v>
      </c>
      <c r="N689" s="187">
        <f>penilaian!M684</f>
        <v>0</v>
      </c>
      <c r="O689" s="61">
        <f>penilaian!N684</f>
        <v>0</v>
      </c>
      <c r="P689" s="183">
        <f>penilaian!O684</f>
        <v>0</v>
      </c>
      <c r="Q689" s="516">
        <f>penilaian!P684</f>
        <v>0</v>
      </c>
      <c r="R689" s="516">
        <f>penilaian!Q684</f>
        <v>0</v>
      </c>
      <c r="S689" s="505">
        <f>penilaian!R684</f>
        <v>0</v>
      </c>
      <c r="T689" s="505">
        <f>penilaian!S684</f>
        <v>0</v>
      </c>
      <c r="U689" s="505">
        <f>penilaian!T684</f>
        <v>0</v>
      </c>
      <c r="V689" s="503">
        <f>penilaian!U684</f>
        <v>0</v>
      </c>
      <c r="W689" s="505">
        <f>penilaian!V684</f>
        <v>0</v>
      </c>
      <c r="X689" s="505">
        <f>penilaian!W684</f>
        <v>0</v>
      </c>
      <c r="Y689" s="505">
        <f>penilaian!X684</f>
        <v>0</v>
      </c>
      <c r="Z689" s="505">
        <f>penilaian!Y684</f>
        <v>0</v>
      </c>
      <c r="AA689" s="505">
        <f>penilaian!Z684</f>
        <v>0</v>
      </c>
      <c r="AB689" s="505">
        <f>penilaian!AA684</f>
        <v>0</v>
      </c>
      <c r="AC689" s="519">
        <f>penilaian!AB684</f>
        <v>0</v>
      </c>
      <c r="AD689" s="505">
        <f>penilaian!AC684</f>
        <v>0</v>
      </c>
      <c r="AE689" s="505">
        <f>penilaian!AD684</f>
        <v>0</v>
      </c>
      <c r="AF689" s="505">
        <f>penilaian!AE684</f>
        <v>0</v>
      </c>
      <c r="AG689" s="519">
        <f>penilaian!AF684</f>
        <v>0</v>
      </c>
      <c r="AH689" s="519">
        <f>penilaian!AG684</f>
        <v>0</v>
      </c>
      <c r="AI689" s="517">
        <f>penilaian!AH684</f>
        <v>0</v>
      </c>
      <c r="AJ689" s="520">
        <f>penilaian!AI684</f>
        <v>0</v>
      </c>
      <c r="AK689" s="517">
        <f>penilaian!AJ684</f>
        <v>0</v>
      </c>
      <c r="AL689" s="517">
        <f>penilaian!AK684</f>
        <v>0</v>
      </c>
      <c r="AM689" s="517">
        <f>penilaian!AL684</f>
        <v>0</v>
      </c>
      <c r="AN689" s="517">
        <f>penilaian!AM684</f>
        <v>0</v>
      </c>
      <c r="AO689" s="517">
        <f>penilaian!AN684</f>
        <v>0</v>
      </c>
      <c r="AP689" s="517">
        <f>penilaian!AO684</f>
        <v>0</v>
      </c>
      <c r="AQ689" s="521">
        <f>penilaian!AP684</f>
        <v>0</v>
      </c>
      <c r="AR689" s="517">
        <f>penilaian!AQ684</f>
        <v>0</v>
      </c>
      <c r="AS689" s="517">
        <f>penilaian!AR684</f>
        <v>0</v>
      </c>
      <c r="AT689" s="517">
        <f>penilaian!AS684</f>
        <v>0</v>
      </c>
      <c r="AU689" s="517">
        <f>penilaian!AT684</f>
        <v>0</v>
      </c>
      <c r="AV689" s="517">
        <f>penilaian!AU684</f>
        <v>0</v>
      </c>
      <c r="AW689" s="521">
        <f>penilaian!AV684</f>
        <v>0</v>
      </c>
      <c r="AX689" s="521">
        <f>penilaian!AW684</f>
        <v>0</v>
      </c>
    </row>
    <row r="690" spans="2:50" ht="15.75">
      <c r="B690" s="157">
        <f>penilaian!A685</f>
        <v>0</v>
      </c>
      <c r="C690" s="172">
        <f>penilaian!B685</f>
        <v>0</v>
      </c>
      <c r="D690" s="492">
        <f>penilaian!C685</f>
        <v>0</v>
      </c>
      <c r="E690" s="172">
        <f>penilaian!D685</f>
        <v>0</v>
      </c>
      <c r="F690" s="171">
        <f>penilaian!E685</f>
        <v>0</v>
      </c>
      <c r="G690" s="205">
        <f>penilaian!F685</f>
        <v>0</v>
      </c>
      <c r="H690" s="61">
        <f>penilaian!G685</f>
        <v>0</v>
      </c>
      <c r="I690" s="61">
        <f>penilaian!H685</f>
        <v>0</v>
      </c>
      <c r="J690" s="202">
        <f>penilaian!I685</f>
        <v>0</v>
      </c>
      <c r="K690" s="157">
        <f>penilaian!J685</f>
        <v>0</v>
      </c>
      <c r="L690" s="182">
        <f>penilaian!K685</f>
        <v>0</v>
      </c>
      <c r="M690" s="186">
        <f>penilaian!L685</f>
        <v>0</v>
      </c>
      <c r="N690" s="187">
        <f>penilaian!M685</f>
        <v>0</v>
      </c>
      <c r="O690" s="61">
        <f>penilaian!N685</f>
        <v>0</v>
      </c>
      <c r="P690" s="183">
        <f>penilaian!O685</f>
        <v>0</v>
      </c>
      <c r="Q690" s="516">
        <f>penilaian!P685</f>
        <v>0</v>
      </c>
      <c r="R690" s="516">
        <f>penilaian!Q685</f>
        <v>0</v>
      </c>
      <c r="S690" s="505">
        <f>penilaian!R685</f>
        <v>0</v>
      </c>
      <c r="T690" s="505">
        <f>penilaian!S685</f>
        <v>0</v>
      </c>
      <c r="U690" s="505">
        <f>penilaian!T685</f>
        <v>0</v>
      </c>
      <c r="V690" s="503">
        <f>penilaian!U685</f>
        <v>0</v>
      </c>
      <c r="W690" s="505">
        <f>penilaian!V685</f>
        <v>0</v>
      </c>
      <c r="X690" s="505">
        <f>penilaian!W685</f>
        <v>0</v>
      </c>
      <c r="Y690" s="505">
        <f>penilaian!X685</f>
        <v>0</v>
      </c>
      <c r="Z690" s="505">
        <f>penilaian!Y685</f>
        <v>0</v>
      </c>
      <c r="AA690" s="505">
        <f>penilaian!Z685</f>
        <v>0</v>
      </c>
      <c r="AB690" s="505">
        <f>penilaian!AA685</f>
        <v>0</v>
      </c>
      <c r="AC690" s="519">
        <f>penilaian!AB685</f>
        <v>0</v>
      </c>
      <c r="AD690" s="505">
        <f>penilaian!AC685</f>
        <v>0</v>
      </c>
      <c r="AE690" s="505">
        <f>penilaian!AD685</f>
        <v>0</v>
      </c>
      <c r="AF690" s="505">
        <f>penilaian!AE685</f>
        <v>0</v>
      </c>
      <c r="AG690" s="519">
        <f>penilaian!AF685</f>
        <v>0</v>
      </c>
      <c r="AH690" s="519">
        <f>penilaian!AG685</f>
        <v>0</v>
      </c>
      <c r="AI690" s="517">
        <f>penilaian!AH685</f>
        <v>0</v>
      </c>
      <c r="AJ690" s="520">
        <f>penilaian!AI685</f>
        <v>0</v>
      </c>
      <c r="AK690" s="517">
        <f>penilaian!AJ685</f>
        <v>0</v>
      </c>
      <c r="AL690" s="517">
        <f>penilaian!AK685</f>
        <v>0</v>
      </c>
      <c r="AM690" s="517">
        <f>penilaian!AL685</f>
        <v>0</v>
      </c>
      <c r="AN690" s="517">
        <f>penilaian!AM685</f>
        <v>0</v>
      </c>
      <c r="AO690" s="517">
        <f>penilaian!AN685</f>
        <v>0</v>
      </c>
      <c r="AP690" s="517">
        <f>penilaian!AO685</f>
        <v>0</v>
      </c>
      <c r="AQ690" s="521">
        <f>penilaian!AP685</f>
        <v>0</v>
      </c>
      <c r="AR690" s="517">
        <f>penilaian!AQ685</f>
        <v>0</v>
      </c>
      <c r="AS690" s="517">
        <f>penilaian!AR685</f>
        <v>0</v>
      </c>
      <c r="AT690" s="517">
        <f>penilaian!AS685</f>
        <v>0</v>
      </c>
      <c r="AU690" s="517">
        <f>penilaian!AT685</f>
        <v>0</v>
      </c>
      <c r="AV690" s="517">
        <f>penilaian!AU685</f>
        <v>0</v>
      </c>
      <c r="AW690" s="521">
        <f>penilaian!AV685</f>
        <v>0</v>
      </c>
      <c r="AX690" s="521">
        <f>penilaian!AW685</f>
        <v>0</v>
      </c>
    </row>
    <row r="691" spans="2:50" ht="47.25">
      <c r="B691" s="157">
        <f>penilaian!A686</f>
        <v>0</v>
      </c>
      <c r="C691" s="172">
        <f>penilaian!B686</f>
        <v>0</v>
      </c>
      <c r="D691" s="492">
        <f>penilaian!C686</f>
        <v>0</v>
      </c>
      <c r="E691" s="172">
        <f>penilaian!D686</f>
        <v>0</v>
      </c>
      <c r="F691" s="171">
        <f>penilaian!E686</f>
        <v>0</v>
      </c>
      <c r="G691" s="205">
        <f>penilaian!F686</f>
        <v>0</v>
      </c>
      <c r="H691" s="61">
        <f>penilaian!G686</f>
        <v>0</v>
      </c>
      <c r="I691" s="61">
        <f>penilaian!H686</f>
        <v>0</v>
      </c>
      <c r="J691" s="202">
        <f>penilaian!I686</f>
        <v>0</v>
      </c>
      <c r="K691" s="157">
        <f>penilaian!J686</f>
        <v>0</v>
      </c>
      <c r="L691" s="182" t="str">
        <f>penilaian!K686</f>
        <v>SPPT No. 32.12.140.006.044-0040.0 a.n MUSA</v>
      </c>
      <c r="M691" s="186">
        <f>penilaian!L686</f>
        <v>0</v>
      </c>
      <c r="N691" s="187">
        <f>penilaian!M686</f>
        <v>0</v>
      </c>
      <c r="O691" s="61">
        <f>penilaian!N686</f>
        <v>0</v>
      </c>
      <c r="P691" s="183">
        <f>penilaian!O686</f>
        <v>0</v>
      </c>
      <c r="Q691" s="516">
        <f>penilaian!P686</f>
        <v>0</v>
      </c>
      <c r="R691" s="516">
        <f>penilaian!Q686</f>
        <v>0</v>
      </c>
      <c r="S691" s="505">
        <f>penilaian!R686</f>
        <v>0</v>
      </c>
      <c r="T691" s="505">
        <f>penilaian!S686</f>
        <v>0</v>
      </c>
      <c r="U691" s="505">
        <f>penilaian!T686</f>
        <v>0</v>
      </c>
      <c r="V691" s="503">
        <f>penilaian!U686</f>
        <v>0</v>
      </c>
      <c r="W691" s="505">
        <f>penilaian!V686</f>
        <v>0</v>
      </c>
      <c r="X691" s="505">
        <f>penilaian!W686</f>
        <v>0</v>
      </c>
      <c r="Y691" s="505">
        <f>penilaian!X686</f>
        <v>0</v>
      </c>
      <c r="Z691" s="505">
        <f>penilaian!Y686</f>
        <v>0</v>
      </c>
      <c r="AA691" s="505">
        <f>penilaian!Z686</f>
        <v>0</v>
      </c>
      <c r="AB691" s="505">
        <f>penilaian!AA686</f>
        <v>0</v>
      </c>
      <c r="AC691" s="519">
        <f>penilaian!AB686</f>
        <v>0</v>
      </c>
      <c r="AD691" s="505">
        <f>penilaian!AC686</f>
        <v>0</v>
      </c>
      <c r="AE691" s="505">
        <f>penilaian!AD686</f>
        <v>0</v>
      </c>
      <c r="AF691" s="505">
        <f>penilaian!AE686</f>
        <v>0</v>
      </c>
      <c r="AG691" s="519">
        <f>penilaian!AF686</f>
        <v>0</v>
      </c>
      <c r="AH691" s="519">
        <f>penilaian!AG686</f>
        <v>0</v>
      </c>
      <c r="AI691" s="517">
        <f>penilaian!AH686</f>
        <v>0</v>
      </c>
      <c r="AJ691" s="520">
        <f>penilaian!AI686</f>
        <v>0</v>
      </c>
      <c r="AK691" s="517">
        <f>penilaian!AJ686</f>
        <v>0</v>
      </c>
      <c r="AL691" s="517">
        <f>penilaian!AK686</f>
        <v>0</v>
      </c>
      <c r="AM691" s="517">
        <f>penilaian!AL686</f>
        <v>0</v>
      </c>
      <c r="AN691" s="517">
        <f>penilaian!AM686</f>
        <v>0</v>
      </c>
      <c r="AO691" s="517">
        <f>penilaian!AN686</f>
        <v>0</v>
      </c>
      <c r="AP691" s="517">
        <f>penilaian!AO686</f>
        <v>0</v>
      </c>
      <c r="AQ691" s="521">
        <f>penilaian!AP686</f>
        <v>0</v>
      </c>
      <c r="AR691" s="517">
        <f>penilaian!AQ686</f>
        <v>0</v>
      </c>
      <c r="AS691" s="517">
        <f>penilaian!AR686</f>
        <v>0</v>
      </c>
      <c r="AT691" s="517">
        <f>penilaian!AS686</f>
        <v>0</v>
      </c>
      <c r="AU691" s="517">
        <f>penilaian!AT686</f>
        <v>0</v>
      </c>
      <c r="AV691" s="517">
        <f>penilaian!AU686</f>
        <v>0</v>
      </c>
      <c r="AW691" s="521">
        <f>penilaian!AV686</f>
        <v>0</v>
      </c>
      <c r="AX691" s="521">
        <f>penilaian!AW686</f>
        <v>0</v>
      </c>
    </row>
    <row r="692" spans="2:50" ht="15.75">
      <c r="B692" s="157">
        <f>penilaian!A687</f>
        <v>0</v>
      </c>
      <c r="C692" s="172">
        <f>penilaian!B687</f>
        <v>0</v>
      </c>
      <c r="D692" s="492">
        <f>penilaian!C687</f>
        <v>0</v>
      </c>
      <c r="E692" s="172">
        <f>penilaian!D687</f>
        <v>0</v>
      </c>
      <c r="F692" s="171">
        <f>penilaian!E687</f>
        <v>0</v>
      </c>
      <c r="G692" s="205">
        <f>penilaian!F687</f>
        <v>0</v>
      </c>
      <c r="H692" s="61">
        <f>penilaian!G687</f>
        <v>0</v>
      </c>
      <c r="I692" s="61">
        <f>penilaian!H687</f>
        <v>0</v>
      </c>
      <c r="J692" s="202">
        <f>penilaian!I687</f>
        <v>0</v>
      </c>
      <c r="K692" s="157">
        <f>penilaian!J687</f>
        <v>0</v>
      </c>
      <c r="L692" s="182">
        <f>penilaian!K687</f>
        <v>0</v>
      </c>
      <c r="M692" s="186">
        <f>penilaian!L687</f>
        <v>0</v>
      </c>
      <c r="N692" s="187">
        <f>penilaian!M687</f>
        <v>0</v>
      </c>
      <c r="O692" s="61">
        <f>penilaian!N687</f>
        <v>0</v>
      </c>
      <c r="P692" s="183">
        <f>penilaian!O687</f>
        <v>0</v>
      </c>
      <c r="Q692" s="516">
        <f>penilaian!P687</f>
        <v>0</v>
      </c>
      <c r="R692" s="516">
        <f>penilaian!Q687</f>
        <v>0</v>
      </c>
      <c r="S692" s="505">
        <f>penilaian!R687</f>
        <v>0</v>
      </c>
      <c r="T692" s="505">
        <f>penilaian!S687</f>
        <v>0</v>
      </c>
      <c r="U692" s="505">
        <f>penilaian!T687</f>
        <v>0</v>
      </c>
      <c r="V692" s="503">
        <f>penilaian!U687</f>
        <v>0</v>
      </c>
      <c r="W692" s="505">
        <f>penilaian!V687</f>
        <v>0</v>
      </c>
      <c r="X692" s="505">
        <f>penilaian!W687</f>
        <v>0</v>
      </c>
      <c r="Y692" s="505">
        <f>penilaian!X687</f>
        <v>0</v>
      </c>
      <c r="Z692" s="505">
        <f>penilaian!Y687</f>
        <v>0</v>
      </c>
      <c r="AA692" s="505">
        <f>penilaian!Z687</f>
        <v>0</v>
      </c>
      <c r="AB692" s="505">
        <f>penilaian!AA687</f>
        <v>0</v>
      </c>
      <c r="AC692" s="519">
        <f>penilaian!AB687</f>
        <v>0</v>
      </c>
      <c r="AD692" s="505">
        <f>penilaian!AC687</f>
        <v>0</v>
      </c>
      <c r="AE692" s="505">
        <f>penilaian!AD687</f>
        <v>0</v>
      </c>
      <c r="AF692" s="505">
        <f>penilaian!AE687</f>
        <v>0</v>
      </c>
      <c r="AG692" s="519">
        <f>penilaian!AF687</f>
        <v>0</v>
      </c>
      <c r="AH692" s="519">
        <f>penilaian!AG687</f>
        <v>0</v>
      </c>
      <c r="AI692" s="517">
        <f>penilaian!AH687</f>
        <v>0</v>
      </c>
      <c r="AJ692" s="520">
        <f>penilaian!AI687</f>
        <v>0</v>
      </c>
      <c r="AK692" s="517">
        <f>penilaian!AJ687</f>
        <v>0</v>
      </c>
      <c r="AL692" s="517">
        <f>penilaian!AK687</f>
        <v>0</v>
      </c>
      <c r="AM692" s="517">
        <f>penilaian!AL687</f>
        <v>0</v>
      </c>
      <c r="AN692" s="517">
        <f>penilaian!AM687</f>
        <v>0</v>
      </c>
      <c r="AO692" s="517">
        <f>penilaian!AN687</f>
        <v>0</v>
      </c>
      <c r="AP692" s="517">
        <f>penilaian!AO687</f>
        <v>0</v>
      </c>
      <c r="AQ692" s="521">
        <f>penilaian!AP687</f>
        <v>0</v>
      </c>
      <c r="AR692" s="517">
        <f>penilaian!AQ687</f>
        <v>0</v>
      </c>
      <c r="AS692" s="517">
        <f>penilaian!AR687</f>
        <v>0</v>
      </c>
      <c r="AT692" s="517">
        <f>penilaian!AS687</f>
        <v>0</v>
      </c>
      <c r="AU692" s="517">
        <f>penilaian!AT687</f>
        <v>0</v>
      </c>
      <c r="AV692" s="517">
        <f>penilaian!AU687</f>
        <v>0</v>
      </c>
      <c r="AW692" s="521">
        <f>penilaian!AV687</f>
        <v>0</v>
      </c>
      <c r="AX692" s="521">
        <f>penilaian!AW687</f>
        <v>0</v>
      </c>
    </row>
    <row r="693" spans="2:50" ht="15.75">
      <c r="B693" s="157">
        <f>penilaian!A688</f>
        <v>0</v>
      </c>
      <c r="C693" s="172">
        <f>penilaian!B688</f>
        <v>0</v>
      </c>
      <c r="D693" s="492">
        <f>penilaian!C688</f>
        <v>0</v>
      </c>
      <c r="E693" s="172">
        <f>penilaian!D688</f>
        <v>0</v>
      </c>
      <c r="F693" s="171">
        <f>penilaian!E688</f>
        <v>0</v>
      </c>
      <c r="G693" s="205">
        <f>penilaian!F688</f>
        <v>0</v>
      </c>
      <c r="H693" s="61">
        <f>penilaian!G688</f>
        <v>0</v>
      </c>
      <c r="I693" s="61">
        <f>penilaian!H688</f>
        <v>0</v>
      </c>
      <c r="J693" s="202">
        <f>penilaian!I688</f>
        <v>0</v>
      </c>
      <c r="K693" s="157">
        <f>penilaian!J688</f>
        <v>0</v>
      </c>
      <c r="L693" s="182">
        <f>penilaian!K688</f>
        <v>0</v>
      </c>
      <c r="M693" s="186">
        <f>penilaian!L688</f>
        <v>0</v>
      </c>
      <c r="N693" s="187">
        <f>penilaian!M688</f>
        <v>0</v>
      </c>
      <c r="O693" s="61">
        <f>penilaian!N688</f>
        <v>0</v>
      </c>
      <c r="P693" s="183">
        <f>penilaian!O688</f>
        <v>0</v>
      </c>
      <c r="Q693" s="516">
        <f>penilaian!P688</f>
        <v>0</v>
      </c>
      <c r="R693" s="516">
        <f>penilaian!Q688</f>
        <v>0</v>
      </c>
      <c r="S693" s="505">
        <f>penilaian!R688</f>
        <v>0</v>
      </c>
      <c r="T693" s="505">
        <f>penilaian!S688</f>
        <v>0</v>
      </c>
      <c r="U693" s="505">
        <f>penilaian!T688</f>
        <v>0</v>
      </c>
      <c r="V693" s="503">
        <f>penilaian!U688</f>
        <v>0</v>
      </c>
      <c r="W693" s="505">
        <f>penilaian!V688</f>
        <v>0</v>
      </c>
      <c r="X693" s="505">
        <f>penilaian!W688</f>
        <v>0</v>
      </c>
      <c r="Y693" s="505">
        <f>penilaian!X688</f>
        <v>0</v>
      </c>
      <c r="Z693" s="505">
        <f>penilaian!Y688</f>
        <v>0</v>
      </c>
      <c r="AA693" s="505">
        <f>penilaian!Z688</f>
        <v>0</v>
      </c>
      <c r="AB693" s="505">
        <f>penilaian!AA688</f>
        <v>0</v>
      </c>
      <c r="AC693" s="519">
        <f>penilaian!AB688</f>
        <v>0</v>
      </c>
      <c r="AD693" s="505">
        <f>penilaian!AC688</f>
        <v>0</v>
      </c>
      <c r="AE693" s="505">
        <f>penilaian!AD688</f>
        <v>0</v>
      </c>
      <c r="AF693" s="505">
        <f>penilaian!AE688</f>
        <v>0</v>
      </c>
      <c r="AG693" s="519">
        <f>penilaian!AF688</f>
        <v>0</v>
      </c>
      <c r="AH693" s="519">
        <f>penilaian!AG688</f>
        <v>0</v>
      </c>
      <c r="AI693" s="517">
        <f>penilaian!AH688</f>
        <v>0</v>
      </c>
      <c r="AJ693" s="520">
        <f>penilaian!AI688</f>
        <v>0</v>
      </c>
      <c r="AK693" s="517">
        <f>penilaian!AJ688</f>
        <v>0</v>
      </c>
      <c r="AL693" s="517">
        <f>penilaian!AK688</f>
        <v>0</v>
      </c>
      <c r="AM693" s="517">
        <f>penilaian!AL688</f>
        <v>0</v>
      </c>
      <c r="AN693" s="517">
        <f>penilaian!AM688</f>
        <v>0</v>
      </c>
      <c r="AO693" s="517">
        <f>penilaian!AN688</f>
        <v>0</v>
      </c>
      <c r="AP693" s="517">
        <f>penilaian!AO688</f>
        <v>0</v>
      </c>
      <c r="AQ693" s="521">
        <f>penilaian!AP688</f>
        <v>0</v>
      </c>
      <c r="AR693" s="517">
        <f>penilaian!AQ688</f>
        <v>0</v>
      </c>
      <c r="AS693" s="517">
        <f>penilaian!AR688</f>
        <v>0</v>
      </c>
      <c r="AT693" s="517">
        <f>penilaian!AS688</f>
        <v>0</v>
      </c>
      <c r="AU693" s="517">
        <f>penilaian!AT688</f>
        <v>0</v>
      </c>
      <c r="AV693" s="517">
        <f>penilaian!AU688</f>
        <v>0</v>
      </c>
      <c r="AW693" s="521">
        <f>penilaian!AV688</f>
        <v>0</v>
      </c>
      <c r="AX693" s="521">
        <f>penilaian!AW688</f>
        <v>0</v>
      </c>
    </row>
    <row r="694" spans="2:50" ht="15.75">
      <c r="B694" s="157">
        <f>penilaian!A689</f>
        <v>0</v>
      </c>
      <c r="C694" s="172">
        <f>penilaian!B689</f>
        <v>0</v>
      </c>
      <c r="D694" s="492">
        <f>penilaian!C689</f>
        <v>0</v>
      </c>
      <c r="E694" s="172">
        <f>penilaian!D689</f>
        <v>0</v>
      </c>
      <c r="F694" s="171">
        <f>penilaian!E689</f>
        <v>0</v>
      </c>
      <c r="G694" s="205">
        <f>penilaian!F689</f>
        <v>0</v>
      </c>
      <c r="H694" s="61">
        <f>penilaian!G689</f>
        <v>0</v>
      </c>
      <c r="I694" s="61">
        <f>penilaian!H689</f>
        <v>0</v>
      </c>
      <c r="J694" s="202">
        <f>penilaian!I689</f>
        <v>0</v>
      </c>
      <c r="K694" s="157">
        <f>penilaian!J689</f>
        <v>0</v>
      </c>
      <c r="L694" s="182">
        <f>penilaian!K689</f>
        <v>0</v>
      </c>
      <c r="M694" s="186">
        <f>penilaian!L689</f>
        <v>0</v>
      </c>
      <c r="N694" s="187">
        <f>penilaian!M689</f>
        <v>0</v>
      </c>
      <c r="O694" s="61">
        <f>penilaian!N689</f>
        <v>0</v>
      </c>
      <c r="P694" s="183">
        <f>penilaian!O689</f>
        <v>0</v>
      </c>
      <c r="Q694" s="516">
        <f>penilaian!P689</f>
        <v>0</v>
      </c>
      <c r="R694" s="516">
        <f>penilaian!Q689</f>
        <v>0</v>
      </c>
      <c r="S694" s="505">
        <f>penilaian!R689</f>
        <v>0</v>
      </c>
      <c r="T694" s="505">
        <f>penilaian!S689</f>
        <v>0</v>
      </c>
      <c r="U694" s="505">
        <f>penilaian!T689</f>
        <v>0</v>
      </c>
      <c r="V694" s="503">
        <f>penilaian!U689</f>
        <v>0</v>
      </c>
      <c r="W694" s="505">
        <f>penilaian!V689</f>
        <v>0</v>
      </c>
      <c r="X694" s="505">
        <f>penilaian!W689</f>
        <v>0</v>
      </c>
      <c r="Y694" s="505">
        <f>penilaian!X689</f>
        <v>0</v>
      </c>
      <c r="Z694" s="505">
        <f>penilaian!Y689</f>
        <v>0</v>
      </c>
      <c r="AA694" s="505">
        <f>penilaian!Z689</f>
        <v>0</v>
      </c>
      <c r="AB694" s="505">
        <f>penilaian!AA689</f>
        <v>0</v>
      </c>
      <c r="AC694" s="519">
        <f>penilaian!AB689</f>
        <v>0</v>
      </c>
      <c r="AD694" s="505">
        <f>penilaian!AC689</f>
        <v>0</v>
      </c>
      <c r="AE694" s="505">
        <f>penilaian!AD689</f>
        <v>0</v>
      </c>
      <c r="AF694" s="505">
        <f>penilaian!AE689</f>
        <v>0</v>
      </c>
      <c r="AG694" s="519">
        <f>penilaian!AF689</f>
        <v>0</v>
      </c>
      <c r="AH694" s="519">
        <f>penilaian!AG689</f>
        <v>0</v>
      </c>
      <c r="AI694" s="517">
        <f>penilaian!AH689</f>
        <v>0</v>
      </c>
      <c r="AJ694" s="520">
        <f>penilaian!AI689</f>
        <v>0</v>
      </c>
      <c r="AK694" s="517">
        <f>penilaian!AJ689</f>
        <v>0</v>
      </c>
      <c r="AL694" s="517">
        <f>penilaian!AK689</f>
        <v>0</v>
      </c>
      <c r="AM694" s="517">
        <f>penilaian!AL689</f>
        <v>0</v>
      </c>
      <c r="AN694" s="517">
        <f>penilaian!AM689</f>
        <v>0</v>
      </c>
      <c r="AO694" s="517">
        <f>penilaian!AN689</f>
        <v>0</v>
      </c>
      <c r="AP694" s="517">
        <f>penilaian!AO689</f>
        <v>0</v>
      </c>
      <c r="AQ694" s="521">
        <f>penilaian!AP689</f>
        <v>0</v>
      </c>
      <c r="AR694" s="517">
        <f>penilaian!AQ689</f>
        <v>0</v>
      </c>
      <c r="AS694" s="517">
        <f>penilaian!AR689</f>
        <v>0</v>
      </c>
      <c r="AT694" s="517">
        <f>penilaian!AS689</f>
        <v>0</v>
      </c>
      <c r="AU694" s="517">
        <f>penilaian!AT689</f>
        <v>0</v>
      </c>
      <c r="AV694" s="517">
        <f>penilaian!AU689</f>
        <v>0</v>
      </c>
      <c r="AW694" s="521">
        <f>penilaian!AV689</f>
        <v>0</v>
      </c>
      <c r="AX694" s="521">
        <f>penilaian!AW689</f>
        <v>0</v>
      </c>
    </row>
    <row r="695" spans="2:50" ht="15.75">
      <c r="B695" s="157">
        <f>penilaian!A690</f>
        <v>0</v>
      </c>
      <c r="C695" s="172">
        <f>penilaian!B690</f>
        <v>0</v>
      </c>
      <c r="D695" s="492">
        <f>penilaian!C690</f>
        <v>0</v>
      </c>
      <c r="E695" s="172">
        <f>penilaian!D690</f>
        <v>0</v>
      </c>
      <c r="F695" s="171">
        <f>penilaian!E690</f>
        <v>0</v>
      </c>
      <c r="G695" s="205">
        <f>penilaian!F690</f>
        <v>0</v>
      </c>
      <c r="H695" s="61">
        <f>penilaian!G690</f>
        <v>0</v>
      </c>
      <c r="I695" s="61">
        <f>penilaian!H690</f>
        <v>0</v>
      </c>
      <c r="J695" s="202">
        <f>penilaian!I690</f>
        <v>0</v>
      </c>
      <c r="K695" s="157">
        <f>penilaian!J690</f>
        <v>0</v>
      </c>
      <c r="L695" s="182">
        <f>penilaian!K690</f>
        <v>0</v>
      </c>
      <c r="M695" s="186">
        <f>penilaian!L690</f>
        <v>0</v>
      </c>
      <c r="N695" s="187">
        <f>penilaian!M690</f>
        <v>0</v>
      </c>
      <c r="O695" s="61">
        <f>penilaian!N690</f>
        <v>0</v>
      </c>
      <c r="P695" s="183">
        <f>penilaian!O690</f>
        <v>0</v>
      </c>
      <c r="Q695" s="516">
        <f>penilaian!P690</f>
        <v>0</v>
      </c>
      <c r="R695" s="516">
        <f>penilaian!Q690</f>
        <v>0</v>
      </c>
      <c r="S695" s="505">
        <f>penilaian!R690</f>
        <v>0</v>
      </c>
      <c r="T695" s="505">
        <f>penilaian!S690</f>
        <v>0</v>
      </c>
      <c r="U695" s="505">
        <f>penilaian!T690</f>
        <v>0</v>
      </c>
      <c r="V695" s="503">
        <f>penilaian!U690</f>
        <v>0</v>
      </c>
      <c r="W695" s="505">
        <f>penilaian!V690</f>
        <v>0</v>
      </c>
      <c r="X695" s="505">
        <f>penilaian!W690</f>
        <v>0</v>
      </c>
      <c r="Y695" s="505">
        <f>penilaian!X690</f>
        <v>0</v>
      </c>
      <c r="Z695" s="505">
        <f>penilaian!Y690</f>
        <v>0</v>
      </c>
      <c r="AA695" s="505">
        <f>penilaian!Z690</f>
        <v>0</v>
      </c>
      <c r="AB695" s="505">
        <f>penilaian!AA690</f>
        <v>0</v>
      </c>
      <c r="AC695" s="519">
        <f>penilaian!AB690</f>
        <v>0</v>
      </c>
      <c r="AD695" s="505">
        <f>penilaian!AC690</f>
        <v>0</v>
      </c>
      <c r="AE695" s="505">
        <f>penilaian!AD690</f>
        <v>0</v>
      </c>
      <c r="AF695" s="505">
        <f>penilaian!AE690</f>
        <v>0</v>
      </c>
      <c r="AG695" s="519">
        <f>penilaian!AF690</f>
        <v>0</v>
      </c>
      <c r="AH695" s="519">
        <f>penilaian!AG690</f>
        <v>0</v>
      </c>
      <c r="AI695" s="517">
        <f>penilaian!AH690</f>
        <v>0</v>
      </c>
      <c r="AJ695" s="520">
        <f>penilaian!AI690</f>
        <v>0</v>
      </c>
      <c r="AK695" s="517">
        <f>penilaian!AJ690</f>
        <v>0</v>
      </c>
      <c r="AL695" s="517">
        <f>penilaian!AK690</f>
        <v>0</v>
      </c>
      <c r="AM695" s="517">
        <f>penilaian!AL690</f>
        <v>0</v>
      </c>
      <c r="AN695" s="517">
        <f>penilaian!AM690</f>
        <v>0</v>
      </c>
      <c r="AO695" s="517">
        <f>penilaian!AN690</f>
        <v>0</v>
      </c>
      <c r="AP695" s="517">
        <f>penilaian!AO690</f>
        <v>0</v>
      </c>
      <c r="AQ695" s="521">
        <f>penilaian!AP690</f>
        <v>0</v>
      </c>
      <c r="AR695" s="517">
        <f>penilaian!AQ690</f>
        <v>0</v>
      </c>
      <c r="AS695" s="517">
        <f>penilaian!AR690</f>
        <v>0</v>
      </c>
      <c r="AT695" s="517">
        <f>penilaian!AS690</f>
        <v>0</v>
      </c>
      <c r="AU695" s="517">
        <f>penilaian!AT690</f>
        <v>0</v>
      </c>
      <c r="AV695" s="517">
        <f>penilaian!AU690</f>
        <v>0</v>
      </c>
      <c r="AW695" s="521">
        <f>penilaian!AV690</f>
        <v>0</v>
      </c>
      <c r="AX695" s="521">
        <f>penilaian!AW690</f>
        <v>0</v>
      </c>
    </row>
    <row r="696" spans="2:50" ht="15.75">
      <c r="B696" s="157">
        <f>penilaian!A691</f>
        <v>61</v>
      </c>
      <c r="C696" s="172" t="str">
        <f>penilaian!B691</f>
        <v>a.</v>
      </c>
      <c r="D696" s="492" t="str">
        <f>penilaian!C691</f>
        <v>JALAN DESA</v>
      </c>
      <c r="E696" s="172" t="str">
        <f>penilaian!D691</f>
        <v>a.</v>
      </c>
      <c r="F696" s="171">
        <f>penilaian!E691</f>
        <v>0</v>
      </c>
      <c r="G696" s="205" t="str">
        <f>penilaian!F691</f>
        <v>00061</v>
      </c>
      <c r="H696" s="61" t="str">
        <f>penilaian!G691</f>
        <v>a.</v>
      </c>
      <c r="I696" s="61">
        <f>penilaian!H691</f>
        <v>0</v>
      </c>
      <c r="J696" s="202">
        <f>penilaian!I691</f>
        <v>139</v>
      </c>
      <c r="K696" s="157">
        <f>penilaian!J691</f>
        <v>0</v>
      </c>
      <c r="L696" s="182">
        <f>penilaian!K691</f>
        <v>0</v>
      </c>
      <c r="M696" s="186">
        <f>penilaian!L691</f>
        <v>0</v>
      </c>
      <c r="N696" s="187">
        <f>penilaian!M691</f>
        <v>0</v>
      </c>
      <c r="O696" s="61" t="str">
        <f>penilaian!N691</f>
        <v>a.</v>
      </c>
      <c r="P696" s="183">
        <f>penilaian!O691</f>
        <v>0</v>
      </c>
      <c r="Q696" s="516">
        <f>penilaian!P691</f>
        <v>0</v>
      </c>
      <c r="R696" s="516">
        <f>penilaian!Q691</f>
        <v>0</v>
      </c>
      <c r="S696" s="505" t="str">
        <f>penilaian!R691</f>
        <v>a.</v>
      </c>
      <c r="T696" s="505" t="str">
        <f>penilaian!S691</f>
        <v>Tahunan</v>
      </c>
      <c r="U696" s="505">
        <f>penilaian!T691</f>
        <v>0</v>
      </c>
      <c r="V696" s="503">
        <f>penilaian!U691</f>
        <v>0</v>
      </c>
      <c r="W696" s="505">
        <f>penilaian!V691</f>
        <v>0</v>
      </c>
      <c r="X696" s="505">
        <f>penilaian!W691</f>
        <v>0</v>
      </c>
      <c r="Y696" s="505">
        <f>penilaian!X691</f>
        <v>0</v>
      </c>
      <c r="Z696" s="505">
        <f>penilaian!Y691</f>
        <v>0</v>
      </c>
      <c r="AA696" s="505">
        <f>penilaian!Z691</f>
        <v>0</v>
      </c>
      <c r="AB696" s="505">
        <f>penilaian!AA691</f>
        <v>0</v>
      </c>
      <c r="AC696" s="519">
        <f>penilaian!AB691</f>
        <v>0</v>
      </c>
      <c r="AD696" s="505">
        <f>penilaian!AC691</f>
        <v>0</v>
      </c>
      <c r="AE696" s="505">
        <f>penilaian!AD691</f>
        <v>0</v>
      </c>
      <c r="AF696" s="505">
        <f>penilaian!AE691</f>
        <v>0</v>
      </c>
      <c r="AG696" s="519">
        <f>penilaian!AF691</f>
        <v>0</v>
      </c>
      <c r="AH696" s="519">
        <f>penilaian!AG691</f>
        <v>0</v>
      </c>
      <c r="AI696" s="517">
        <f>penilaian!AH691</f>
        <v>170000</v>
      </c>
      <c r="AJ696" s="520">
        <f>penilaian!AI691</f>
        <v>23630000</v>
      </c>
      <c r="AK696" s="517">
        <f>penilaian!AJ691</f>
        <v>0</v>
      </c>
      <c r="AL696" s="517">
        <f>penilaian!AK691</f>
        <v>0</v>
      </c>
      <c r="AM696" s="517">
        <f>penilaian!AL691</f>
        <v>0</v>
      </c>
      <c r="AN696" s="517">
        <f>penilaian!AM691</f>
        <v>0</v>
      </c>
      <c r="AO696" s="517">
        <f>penilaian!AN691</f>
        <v>0</v>
      </c>
      <c r="AP696" s="517">
        <f>penilaian!AO691</f>
        <v>0</v>
      </c>
      <c r="AQ696" s="521">
        <f>penilaian!AP691</f>
        <v>23630000</v>
      </c>
      <c r="AR696" s="517">
        <f>penilaian!AQ691</f>
        <v>0</v>
      </c>
      <c r="AS696" s="517">
        <f>penilaian!AR691</f>
        <v>0</v>
      </c>
      <c r="AT696" s="517">
        <f>penilaian!AS691</f>
        <v>0</v>
      </c>
      <c r="AU696" s="517">
        <f>penilaian!AT691</f>
        <v>1181500</v>
      </c>
      <c r="AV696" s="517">
        <f>penilaian!AU691</f>
        <v>118150</v>
      </c>
      <c r="AW696" s="521">
        <f>penilaian!AV691</f>
        <v>1299650</v>
      </c>
      <c r="AX696" s="521">
        <f>penilaian!AW691</f>
        <v>24930000</v>
      </c>
    </row>
    <row r="697" spans="2:50" ht="15.75">
      <c r="B697" s="157">
        <f>penilaian!A692</f>
        <v>0</v>
      </c>
      <c r="C697" s="172" t="str">
        <f>penilaian!B692</f>
        <v>b.</v>
      </c>
      <c r="D697" s="492">
        <f>penilaian!C692</f>
        <v>0</v>
      </c>
      <c r="E697" s="172" t="str">
        <f>penilaian!D692</f>
        <v>b.</v>
      </c>
      <c r="F697" s="171">
        <f>penilaian!E692</f>
        <v>0</v>
      </c>
      <c r="G697" s="205">
        <f>penilaian!F692</f>
        <v>0</v>
      </c>
      <c r="H697" s="61" t="str">
        <f>penilaian!G692</f>
        <v>b.</v>
      </c>
      <c r="I697" s="61" t="str">
        <f>penilaian!H692</f>
        <v>Babakan</v>
      </c>
      <c r="J697" s="202">
        <f>penilaian!I692</f>
        <v>0</v>
      </c>
      <c r="K697" s="157">
        <f>penilaian!J692</f>
        <v>0</v>
      </c>
      <c r="L697" s="182">
        <f>penilaian!K692</f>
        <v>0</v>
      </c>
      <c r="M697" s="186">
        <f>penilaian!L692</f>
        <v>0</v>
      </c>
      <c r="N697" s="187">
        <f>penilaian!M692</f>
        <v>0</v>
      </c>
      <c r="O697" s="61" t="str">
        <f>penilaian!N692</f>
        <v>b.</v>
      </c>
      <c r="P697" s="183">
        <f>penilaian!O692</f>
        <v>0</v>
      </c>
      <c r="Q697" s="516">
        <f>penilaian!P692</f>
        <v>0</v>
      </c>
      <c r="R697" s="516">
        <f>penilaian!Q692</f>
        <v>0</v>
      </c>
      <c r="S697" s="505">
        <f>penilaian!R692</f>
        <v>0</v>
      </c>
      <c r="T697" s="505">
        <f>penilaian!S692</f>
        <v>0</v>
      </c>
      <c r="U697" s="505">
        <f>penilaian!T692</f>
        <v>0</v>
      </c>
      <c r="V697" s="503">
        <f>penilaian!U692</f>
        <v>0</v>
      </c>
      <c r="W697" s="505">
        <f>penilaian!V692</f>
        <v>0</v>
      </c>
      <c r="X697" s="505">
        <f>penilaian!W692</f>
        <v>0</v>
      </c>
      <c r="Y697" s="505">
        <f>penilaian!X692</f>
        <v>0</v>
      </c>
      <c r="Z697" s="505">
        <f>penilaian!Y692</f>
        <v>0</v>
      </c>
      <c r="AA697" s="505">
        <f>penilaian!Z692</f>
        <v>0</v>
      </c>
      <c r="AB697" s="505">
        <f>penilaian!AA692</f>
        <v>0</v>
      </c>
      <c r="AC697" s="519">
        <f>penilaian!AB692</f>
        <v>0</v>
      </c>
      <c r="AD697" s="505">
        <f>penilaian!AC692</f>
        <v>0</v>
      </c>
      <c r="AE697" s="505">
        <f>penilaian!AD692</f>
        <v>0</v>
      </c>
      <c r="AF697" s="505">
        <f>penilaian!AE692</f>
        <v>0</v>
      </c>
      <c r="AG697" s="519">
        <f>penilaian!AF692</f>
        <v>0</v>
      </c>
      <c r="AH697" s="519">
        <f>penilaian!AG692</f>
        <v>0</v>
      </c>
      <c r="AI697" s="517">
        <f>penilaian!AH692</f>
        <v>0</v>
      </c>
      <c r="AJ697" s="520">
        <f>penilaian!AI692</f>
        <v>0</v>
      </c>
      <c r="AK697" s="517">
        <f>penilaian!AJ692</f>
        <v>0</v>
      </c>
      <c r="AL697" s="517">
        <f>penilaian!AK692</f>
        <v>0</v>
      </c>
      <c r="AM697" s="517">
        <f>penilaian!AL692</f>
        <v>0</v>
      </c>
      <c r="AN697" s="517">
        <f>penilaian!AM692</f>
        <v>0</v>
      </c>
      <c r="AO697" s="517">
        <f>penilaian!AN692</f>
        <v>0</v>
      </c>
      <c r="AP697" s="517">
        <f>penilaian!AO692</f>
        <v>0</v>
      </c>
      <c r="AQ697" s="521">
        <f>penilaian!AP692</f>
        <v>0</v>
      </c>
      <c r="AR697" s="517">
        <f>penilaian!AQ692</f>
        <v>0</v>
      </c>
      <c r="AS697" s="517">
        <f>penilaian!AR692</f>
        <v>0</v>
      </c>
      <c r="AT697" s="517">
        <f>penilaian!AS692</f>
        <v>0</v>
      </c>
      <c r="AU697" s="517">
        <f>penilaian!AT692</f>
        <v>0</v>
      </c>
      <c r="AV697" s="517">
        <f>penilaian!AU692</f>
        <v>0</v>
      </c>
      <c r="AW697" s="521">
        <f>penilaian!AV692</f>
        <v>0</v>
      </c>
      <c r="AX697" s="521">
        <f>penilaian!AW692</f>
        <v>0</v>
      </c>
    </row>
    <row r="698" spans="2:50" ht="15.75">
      <c r="B698" s="157">
        <f>penilaian!A693</f>
        <v>0</v>
      </c>
      <c r="C698" s="172" t="str">
        <f>penilaian!B693</f>
        <v>c.</v>
      </c>
      <c r="D698" s="492">
        <f>penilaian!C693</f>
        <v>0</v>
      </c>
      <c r="E698" s="172" t="str">
        <f>penilaian!D693</f>
        <v>c.</v>
      </c>
      <c r="F698" s="171">
        <f>penilaian!E693</f>
        <v>0</v>
      </c>
      <c r="G698" s="205">
        <f>penilaian!F693</f>
        <v>0</v>
      </c>
      <c r="H698" s="61" t="str">
        <f>penilaian!G693</f>
        <v>c.</v>
      </c>
      <c r="I698" s="61" t="str">
        <f>penilaian!H693</f>
        <v>Kertajati</v>
      </c>
      <c r="J698" s="202">
        <f>penilaian!I693</f>
        <v>0</v>
      </c>
      <c r="K698" s="157">
        <f>penilaian!J693</f>
        <v>0</v>
      </c>
      <c r="L698" s="182">
        <f>penilaian!K693</f>
        <v>0</v>
      </c>
      <c r="M698" s="186">
        <f>penilaian!L693</f>
        <v>0</v>
      </c>
      <c r="N698" s="187">
        <f>penilaian!M693</f>
        <v>0</v>
      </c>
      <c r="O698" s="61" t="str">
        <f>penilaian!N693</f>
        <v>c.</v>
      </c>
      <c r="P698" s="183">
        <f>penilaian!O693</f>
        <v>0</v>
      </c>
      <c r="Q698" s="516">
        <f>penilaian!P693</f>
        <v>0</v>
      </c>
      <c r="R698" s="516">
        <f>penilaian!Q693</f>
        <v>0</v>
      </c>
      <c r="S698" s="505" t="str">
        <f>penilaian!R693</f>
        <v>b.</v>
      </c>
      <c r="T698" s="505" t="str">
        <f>penilaian!S693</f>
        <v>Musiman</v>
      </c>
      <c r="U698" s="505">
        <f>penilaian!T693</f>
        <v>0</v>
      </c>
      <c r="V698" s="503">
        <f>penilaian!U693</f>
        <v>0</v>
      </c>
      <c r="W698" s="505">
        <f>penilaian!V693</f>
        <v>0</v>
      </c>
      <c r="X698" s="505">
        <f>penilaian!W693</f>
        <v>0</v>
      </c>
      <c r="Y698" s="505">
        <f>penilaian!X693</f>
        <v>0</v>
      </c>
      <c r="Z698" s="505">
        <f>penilaian!Y693</f>
        <v>0</v>
      </c>
      <c r="AA698" s="505">
        <f>penilaian!Z693</f>
        <v>0</v>
      </c>
      <c r="AB698" s="505">
        <f>penilaian!AA693</f>
        <v>0</v>
      </c>
      <c r="AC698" s="519">
        <f>penilaian!AB693</f>
        <v>0</v>
      </c>
      <c r="AD698" s="505">
        <f>penilaian!AC693</f>
        <v>0</v>
      </c>
      <c r="AE698" s="505">
        <f>penilaian!AD693</f>
        <v>0</v>
      </c>
      <c r="AF698" s="505">
        <f>penilaian!AE693</f>
        <v>0</v>
      </c>
      <c r="AG698" s="519">
        <f>penilaian!AF693</f>
        <v>0</v>
      </c>
      <c r="AH698" s="519">
        <f>penilaian!AG693</f>
        <v>0</v>
      </c>
      <c r="AI698" s="517">
        <f>penilaian!AH693</f>
        <v>0</v>
      </c>
      <c r="AJ698" s="520">
        <f>penilaian!AI693</f>
        <v>0</v>
      </c>
      <c r="AK698" s="517">
        <f>penilaian!AJ693</f>
        <v>0</v>
      </c>
      <c r="AL698" s="517">
        <f>penilaian!AK693</f>
        <v>0</v>
      </c>
      <c r="AM698" s="517">
        <f>penilaian!AL693</f>
        <v>0</v>
      </c>
      <c r="AN698" s="517">
        <f>penilaian!AM693</f>
        <v>0</v>
      </c>
      <c r="AO698" s="517">
        <f>penilaian!AN693</f>
        <v>0</v>
      </c>
      <c r="AP698" s="517">
        <f>penilaian!AO693</f>
        <v>0</v>
      </c>
      <c r="AQ698" s="521">
        <f>penilaian!AP693</f>
        <v>0</v>
      </c>
      <c r="AR698" s="517">
        <f>penilaian!AQ693</f>
        <v>0</v>
      </c>
      <c r="AS698" s="517">
        <f>penilaian!AR693</f>
        <v>0</v>
      </c>
      <c r="AT698" s="517">
        <f>penilaian!AS693</f>
        <v>0</v>
      </c>
      <c r="AU698" s="517">
        <f>penilaian!AT693</f>
        <v>0</v>
      </c>
      <c r="AV698" s="517">
        <f>penilaian!AU693</f>
        <v>0</v>
      </c>
      <c r="AW698" s="521">
        <f>penilaian!AV693</f>
        <v>0</v>
      </c>
      <c r="AX698" s="521">
        <f>penilaian!AW693</f>
        <v>0</v>
      </c>
    </row>
    <row r="699" spans="2:50" ht="15.75">
      <c r="B699" s="157">
        <f>penilaian!A694</f>
        <v>0</v>
      </c>
      <c r="C699" s="172" t="str">
        <f>penilaian!B694</f>
        <v>d.</v>
      </c>
      <c r="D699" s="492">
        <f>penilaian!C694</f>
        <v>0</v>
      </c>
      <c r="E699" s="172" t="str">
        <f>penilaian!D694</f>
        <v>d.</v>
      </c>
      <c r="F699" s="171">
        <f>penilaian!E694</f>
        <v>0</v>
      </c>
      <c r="G699" s="205">
        <f>penilaian!F694</f>
        <v>0</v>
      </c>
      <c r="H699" s="61">
        <f>penilaian!G694</f>
        <v>0</v>
      </c>
      <c r="I699" s="61">
        <f>penilaian!H694</f>
        <v>0</v>
      </c>
      <c r="J699" s="202">
        <f>penilaian!I694</f>
        <v>0</v>
      </c>
      <c r="K699" s="157">
        <f>penilaian!J694</f>
        <v>0</v>
      </c>
      <c r="L699" s="182">
        <f>penilaian!K694</f>
        <v>0</v>
      </c>
      <c r="M699" s="186">
        <f>penilaian!L694</f>
        <v>0</v>
      </c>
      <c r="N699" s="187">
        <f>penilaian!M694</f>
        <v>0</v>
      </c>
      <c r="O699" s="61">
        <f>penilaian!N694</f>
        <v>0</v>
      </c>
      <c r="P699" s="183">
        <f>penilaian!O694</f>
        <v>0</v>
      </c>
      <c r="Q699" s="516">
        <f>penilaian!P694</f>
        <v>0</v>
      </c>
      <c r="R699" s="516">
        <f>penilaian!Q694</f>
        <v>0</v>
      </c>
      <c r="S699" s="505">
        <f>penilaian!R694</f>
        <v>0</v>
      </c>
      <c r="T699" s="505">
        <f>penilaian!S694</f>
        <v>0</v>
      </c>
      <c r="U699" s="505">
        <f>penilaian!T694</f>
        <v>0</v>
      </c>
      <c r="V699" s="503">
        <f>penilaian!U694</f>
        <v>0</v>
      </c>
      <c r="W699" s="505">
        <f>penilaian!V694</f>
        <v>0</v>
      </c>
      <c r="X699" s="505">
        <f>penilaian!W694</f>
        <v>0</v>
      </c>
      <c r="Y699" s="505">
        <f>penilaian!X694</f>
        <v>0</v>
      </c>
      <c r="Z699" s="505">
        <f>penilaian!Y694</f>
        <v>0</v>
      </c>
      <c r="AA699" s="505">
        <f>penilaian!Z694</f>
        <v>0</v>
      </c>
      <c r="AB699" s="505">
        <f>penilaian!AA694</f>
        <v>0</v>
      </c>
      <c r="AC699" s="519">
        <f>penilaian!AB694</f>
        <v>0</v>
      </c>
      <c r="AD699" s="505">
        <f>penilaian!AC694</f>
        <v>0</v>
      </c>
      <c r="AE699" s="505">
        <f>penilaian!AD694</f>
        <v>0</v>
      </c>
      <c r="AF699" s="505">
        <f>penilaian!AE694</f>
        <v>0</v>
      </c>
      <c r="AG699" s="519">
        <f>penilaian!AF694</f>
        <v>0</v>
      </c>
      <c r="AH699" s="519">
        <f>penilaian!AG694</f>
        <v>0</v>
      </c>
      <c r="AI699" s="517">
        <f>penilaian!AH694</f>
        <v>0</v>
      </c>
      <c r="AJ699" s="520">
        <f>penilaian!AI694</f>
        <v>0</v>
      </c>
      <c r="AK699" s="517">
        <f>penilaian!AJ694</f>
        <v>0</v>
      </c>
      <c r="AL699" s="517">
        <f>penilaian!AK694</f>
        <v>0</v>
      </c>
      <c r="AM699" s="517">
        <f>penilaian!AL694</f>
        <v>0</v>
      </c>
      <c r="AN699" s="517">
        <f>penilaian!AM694</f>
        <v>0</v>
      </c>
      <c r="AO699" s="517">
        <f>penilaian!AN694</f>
        <v>0</v>
      </c>
      <c r="AP699" s="517">
        <f>penilaian!AO694</f>
        <v>0</v>
      </c>
      <c r="AQ699" s="521">
        <f>penilaian!AP694</f>
        <v>0</v>
      </c>
      <c r="AR699" s="517">
        <f>penilaian!AQ694</f>
        <v>0</v>
      </c>
      <c r="AS699" s="517">
        <f>penilaian!AR694</f>
        <v>0</v>
      </c>
      <c r="AT699" s="517">
        <f>penilaian!AS694</f>
        <v>0</v>
      </c>
      <c r="AU699" s="517">
        <f>penilaian!AT694</f>
        <v>0</v>
      </c>
      <c r="AV699" s="517">
        <f>penilaian!AU694</f>
        <v>0</v>
      </c>
      <c r="AW699" s="521">
        <f>penilaian!AV694</f>
        <v>0</v>
      </c>
      <c r="AX699" s="521">
        <f>penilaian!AW694</f>
        <v>0</v>
      </c>
    </row>
    <row r="700" spans="2:50" ht="15.75">
      <c r="B700" s="157">
        <f>penilaian!A695</f>
        <v>0</v>
      </c>
      <c r="C700" s="172" t="str">
        <f>penilaian!B695</f>
        <v>e.</v>
      </c>
      <c r="D700" s="492">
        <f>penilaian!C695</f>
        <v>0</v>
      </c>
      <c r="E700" s="172" t="str">
        <f>penilaian!D695</f>
        <v>e.</v>
      </c>
      <c r="F700" s="171">
        <f>penilaian!E695</f>
        <v>0</v>
      </c>
      <c r="G700" s="205">
        <f>penilaian!F695</f>
        <v>0</v>
      </c>
      <c r="H700" s="61">
        <f>penilaian!G695</f>
        <v>0</v>
      </c>
      <c r="I700" s="61">
        <f>penilaian!H695</f>
        <v>0</v>
      </c>
      <c r="J700" s="202">
        <f>penilaian!I695</f>
        <v>0</v>
      </c>
      <c r="K700" s="157">
        <f>penilaian!J695</f>
        <v>0</v>
      </c>
      <c r="L700" s="182">
        <f>penilaian!K695</f>
        <v>0</v>
      </c>
      <c r="M700" s="186">
        <f>penilaian!L695</f>
        <v>0</v>
      </c>
      <c r="N700" s="187">
        <f>penilaian!M695</f>
        <v>0</v>
      </c>
      <c r="O700" s="61">
        <f>penilaian!N695</f>
        <v>0</v>
      </c>
      <c r="P700" s="183">
        <f>penilaian!O695</f>
        <v>0</v>
      </c>
      <c r="Q700" s="516">
        <f>penilaian!P695</f>
        <v>0</v>
      </c>
      <c r="R700" s="516">
        <f>penilaian!Q695</f>
        <v>0</v>
      </c>
      <c r="S700" s="505">
        <f>penilaian!R695</f>
        <v>0</v>
      </c>
      <c r="T700" s="505">
        <f>penilaian!S695</f>
        <v>0</v>
      </c>
      <c r="U700" s="505">
        <f>penilaian!T695</f>
        <v>0</v>
      </c>
      <c r="V700" s="503">
        <f>penilaian!U695</f>
        <v>0</v>
      </c>
      <c r="W700" s="505">
        <f>penilaian!V695</f>
        <v>0</v>
      </c>
      <c r="X700" s="505">
        <f>penilaian!W695</f>
        <v>0</v>
      </c>
      <c r="Y700" s="505">
        <f>penilaian!X695</f>
        <v>0</v>
      </c>
      <c r="Z700" s="505">
        <f>penilaian!Y695</f>
        <v>0</v>
      </c>
      <c r="AA700" s="505">
        <f>penilaian!Z695</f>
        <v>0</v>
      </c>
      <c r="AB700" s="505">
        <f>penilaian!AA695</f>
        <v>0</v>
      </c>
      <c r="AC700" s="519">
        <f>penilaian!AB695</f>
        <v>0</v>
      </c>
      <c r="AD700" s="505">
        <f>penilaian!AC695</f>
        <v>0</v>
      </c>
      <c r="AE700" s="505">
        <f>penilaian!AD695</f>
        <v>0</v>
      </c>
      <c r="AF700" s="505">
        <f>penilaian!AE695</f>
        <v>0</v>
      </c>
      <c r="AG700" s="519">
        <f>penilaian!AF695</f>
        <v>0</v>
      </c>
      <c r="AH700" s="519">
        <f>penilaian!AG695</f>
        <v>0</v>
      </c>
      <c r="AI700" s="517">
        <f>penilaian!AH695</f>
        <v>0</v>
      </c>
      <c r="AJ700" s="520">
        <f>penilaian!AI695</f>
        <v>0</v>
      </c>
      <c r="AK700" s="517">
        <f>penilaian!AJ695</f>
        <v>0</v>
      </c>
      <c r="AL700" s="517">
        <f>penilaian!AK695</f>
        <v>0</v>
      </c>
      <c r="AM700" s="517">
        <f>penilaian!AL695</f>
        <v>0</v>
      </c>
      <c r="AN700" s="517">
        <f>penilaian!AM695</f>
        <v>0</v>
      </c>
      <c r="AO700" s="517">
        <f>penilaian!AN695</f>
        <v>0</v>
      </c>
      <c r="AP700" s="517">
        <f>penilaian!AO695</f>
        <v>0</v>
      </c>
      <c r="AQ700" s="521">
        <f>penilaian!AP695</f>
        <v>0</v>
      </c>
      <c r="AR700" s="517">
        <f>penilaian!AQ695</f>
        <v>0</v>
      </c>
      <c r="AS700" s="517">
        <f>penilaian!AR695</f>
        <v>0</v>
      </c>
      <c r="AT700" s="517">
        <f>penilaian!AS695</f>
        <v>0</v>
      </c>
      <c r="AU700" s="517">
        <f>penilaian!AT695</f>
        <v>0</v>
      </c>
      <c r="AV700" s="517">
        <f>penilaian!AU695</f>
        <v>0</v>
      </c>
      <c r="AW700" s="521">
        <f>penilaian!AV695</f>
        <v>0</v>
      </c>
      <c r="AX700" s="521">
        <f>penilaian!AW695</f>
        <v>0</v>
      </c>
    </row>
    <row r="701" spans="2:50" ht="94.5">
      <c r="B701" s="157">
        <f>penilaian!A696</f>
        <v>62</v>
      </c>
      <c r="C701" s="172" t="str">
        <f>penilaian!B696</f>
        <v>a.</v>
      </c>
      <c r="D701" s="492" t="str">
        <f>penilaian!C696</f>
        <v>MEMED</v>
      </c>
      <c r="E701" s="172">
        <f>penilaian!D696</f>
        <v>0</v>
      </c>
      <c r="F701" s="171">
        <f>penilaian!E696</f>
        <v>0</v>
      </c>
      <c r="G701" s="205" t="str">
        <f>penilaian!F696</f>
        <v>00062</v>
      </c>
      <c r="H701" s="61" t="str">
        <f>penilaian!G696</f>
        <v>a.</v>
      </c>
      <c r="I701" s="61" t="str">
        <f>penilaian!H696</f>
        <v>Blok Tinggar</v>
      </c>
      <c r="J701" s="202">
        <f>penilaian!I696</f>
        <v>1154</v>
      </c>
      <c r="K701" s="157" t="str">
        <f>penilaian!J696</f>
        <v>TMA</v>
      </c>
      <c r="L701" s="182" t="str">
        <f>penilaian!K696</f>
        <v>Akta Jual Beli No. 28/2015 tanggal 12-01-2015 a.n MEMED. SPPT No. 32.12.140.006.044-0060.0 a.n MEMED - IHAT SRIHATI</v>
      </c>
      <c r="M701" s="186" t="str">
        <f>penilaian!L696</f>
        <v>-</v>
      </c>
      <c r="N701" s="187" t="str">
        <f>penilaian!M696</f>
        <v>-</v>
      </c>
      <c r="O701" s="61" t="str">
        <f>penilaian!N696</f>
        <v>a.</v>
      </c>
      <c r="P701" s="183">
        <f>penilaian!O696</f>
        <v>0</v>
      </c>
      <c r="Q701" s="516">
        <f>penilaian!P696</f>
        <v>0</v>
      </c>
      <c r="R701" s="516">
        <f>penilaian!Q696</f>
        <v>0</v>
      </c>
      <c r="S701" s="505" t="str">
        <f>penilaian!R696</f>
        <v>a.</v>
      </c>
      <c r="T701" s="505" t="str">
        <f>penilaian!S696</f>
        <v>Tahunan</v>
      </c>
      <c r="U701" s="505">
        <f>penilaian!T696</f>
        <v>0</v>
      </c>
      <c r="V701" s="503">
        <f>penilaian!U696</f>
        <v>0</v>
      </c>
      <c r="W701" s="505">
        <f>penilaian!V696</f>
        <v>0</v>
      </c>
      <c r="X701" s="505">
        <f>penilaian!W696</f>
        <v>0</v>
      </c>
      <c r="Y701" s="505">
        <f>penilaian!X696</f>
        <v>0</v>
      </c>
      <c r="Z701" s="505">
        <f>penilaian!Y696</f>
        <v>0</v>
      </c>
      <c r="AA701" s="505">
        <f>penilaian!Z696</f>
        <v>0</v>
      </c>
      <c r="AB701" s="505">
        <f>penilaian!AA696</f>
        <v>0</v>
      </c>
      <c r="AC701" s="519">
        <f>penilaian!AB696</f>
        <v>0</v>
      </c>
      <c r="AD701" s="505">
        <f>penilaian!AC696</f>
        <v>0</v>
      </c>
      <c r="AE701" s="505">
        <f>penilaian!AD696</f>
        <v>0</v>
      </c>
      <c r="AF701" s="505">
        <f>penilaian!AE696</f>
        <v>0</v>
      </c>
      <c r="AG701" s="519">
        <f>penilaian!AF696</f>
        <v>0</v>
      </c>
      <c r="AH701" s="519">
        <f>penilaian!AG696</f>
        <v>0</v>
      </c>
      <c r="AI701" s="517">
        <f>penilaian!AH696</f>
        <v>170000</v>
      </c>
      <c r="AJ701" s="520">
        <f>penilaian!AI696</f>
        <v>196180000</v>
      </c>
      <c r="AK701" s="517">
        <f>penilaian!AJ696</f>
        <v>0</v>
      </c>
      <c r="AL701" s="517">
        <f>penilaian!AK696</f>
        <v>0</v>
      </c>
      <c r="AM701" s="517">
        <f>penilaian!AL696</f>
        <v>0</v>
      </c>
      <c r="AN701" s="517">
        <f>penilaian!AM696</f>
        <v>0</v>
      </c>
      <c r="AO701" s="517">
        <f>penilaian!AN696</f>
        <v>0</v>
      </c>
      <c r="AP701" s="517">
        <f>penilaian!AO696</f>
        <v>14820200</v>
      </c>
      <c r="AQ701" s="521">
        <f>penilaian!AP696</f>
        <v>211000200</v>
      </c>
      <c r="AR701" s="517">
        <f>penilaian!AQ696</f>
        <v>0</v>
      </c>
      <c r="AS701" s="517">
        <f>penilaian!AR696</f>
        <v>0</v>
      </c>
      <c r="AT701" s="517">
        <f>penilaian!AS696</f>
        <v>0</v>
      </c>
      <c r="AU701" s="517">
        <f>penilaian!AT696</f>
        <v>9809000</v>
      </c>
      <c r="AV701" s="517">
        <f>penilaian!AU696</f>
        <v>980900</v>
      </c>
      <c r="AW701" s="521">
        <f>penilaian!AV696</f>
        <v>10789900</v>
      </c>
      <c r="AX701" s="521">
        <f>penilaian!AW696</f>
        <v>221790000</v>
      </c>
    </row>
    <row r="702" spans="2:50" ht="15.75">
      <c r="B702" s="157">
        <f>penilaian!A697</f>
        <v>0</v>
      </c>
      <c r="C702" s="172" t="str">
        <f>penilaian!B697</f>
        <v>b.</v>
      </c>
      <c r="D702" s="492" t="str">
        <f>penilaian!C697</f>
        <v>Majalengka, 07-11-1964</v>
      </c>
      <c r="E702" s="172">
        <f>penilaian!D697</f>
        <v>0</v>
      </c>
      <c r="F702" s="171">
        <f>penilaian!E697</f>
        <v>0</v>
      </c>
      <c r="G702" s="205">
        <f>penilaian!F697</f>
        <v>0</v>
      </c>
      <c r="H702" s="61" t="str">
        <f>penilaian!G697</f>
        <v>b.</v>
      </c>
      <c r="I702" s="61" t="str">
        <f>penilaian!H697</f>
        <v>Babakan</v>
      </c>
      <c r="J702" s="202">
        <f>penilaian!I697</f>
        <v>0</v>
      </c>
      <c r="K702" s="157">
        <f>penilaian!J697</f>
        <v>0</v>
      </c>
      <c r="L702" s="182">
        <f>penilaian!K697</f>
        <v>0</v>
      </c>
      <c r="M702" s="186">
        <f>penilaian!L697</f>
        <v>0</v>
      </c>
      <c r="N702" s="187">
        <f>penilaian!M697</f>
        <v>0</v>
      </c>
      <c r="O702" s="61" t="str">
        <f>penilaian!N697</f>
        <v>b.</v>
      </c>
      <c r="P702" s="183">
        <f>penilaian!O697</f>
        <v>0</v>
      </c>
      <c r="Q702" s="516">
        <f>penilaian!P697</f>
        <v>0</v>
      </c>
      <c r="R702" s="516">
        <f>penilaian!Q697</f>
        <v>0</v>
      </c>
      <c r="S702" s="505" t="str">
        <f>penilaian!R697</f>
        <v>b.</v>
      </c>
      <c r="T702" s="505" t="str">
        <f>penilaian!S697</f>
        <v>Musiman</v>
      </c>
      <c r="U702" s="505">
        <f>penilaian!T697</f>
        <v>5</v>
      </c>
      <c r="V702" s="503">
        <f>penilaian!U697</f>
        <v>1</v>
      </c>
      <c r="W702" s="505" t="str">
        <f>penilaian!V697</f>
        <v>Padi</v>
      </c>
      <c r="X702" s="505">
        <f>penilaian!W697</f>
        <v>0</v>
      </c>
      <c r="Y702" s="505">
        <f>penilaian!X697</f>
        <v>396</v>
      </c>
      <c r="Z702" s="505">
        <f>penilaian!Y697</f>
        <v>0</v>
      </c>
      <c r="AA702" s="505" t="str">
        <f>penilaian!Z697</f>
        <v>396m²</v>
      </c>
      <c r="AB702" s="505">
        <f>penilaian!AA697</f>
        <v>0</v>
      </c>
      <c r="AC702" s="519">
        <f>penilaian!AB697</f>
        <v>0</v>
      </c>
      <c r="AD702" s="505">
        <f>penilaian!AC697</f>
        <v>0</v>
      </c>
      <c r="AE702" s="505">
        <f>penilaian!AD697</f>
        <v>0</v>
      </c>
      <c r="AF702" s="505">
        <f>penilaian!AE697</f>
        <v>0</v>
      </c>
      <c r="AG702" s="519">
        <f>penilaian!AF697</f>
        <v>0</v>
      </c>
      <c r="AH702" s="519">
        <f>penilaian!AG697</f>
        <v>0</v>
      </c>
      <c r="AI702" s="517">
        <f>penilaian!AH697</f>
        <v>0</v>
      </c>
      <c r="AJ702" s="520">
        <f>penilaian!AI697</f>
        <v>0</v>
      </c>
      <c r="AK702" s="517">
        <f>penilaian!AJ697</f>
        <v>0</v>
      </c>
      <c r="AL702" s="517">
        <f>penilaian!AK697</f>
        <v>0</v>
      </c>
      <c r="AM702" s="517">
        <f>penilaian!AL697</f>
        <v>0</v>
      </c>
      <c r="AN702" s="517">
        <f>penilaian!AM697</f>
        <v>1200</v>
      </c>
      <c r="AO702" s="517">
        <f>penilaian!AN697</f>
        <v>475200</v>
      </c>
      <c r="AP702" s="517">
        <f>penilaian!AO697</f>
        <v>0</v>
      </c>
      <c r="AQ702" s="521">
        <f>penilaian!AP697</f>
        <v>0</v>
      </c>
      <c r="AR702" s="517">
        <f>penilaian!AQ697</f>
        <v>0</v>
      </c>
      <c r="AS702" s="517">
        <f>penilaian!AR697</f>
        <v>0</v>
      </c>
      <c r="AT702" s="517">
        <f>penilaian!AS697</f>
        <v>0</v>
      </c>
      <c r="AU702" s="517">
        <f>penilaian!AT697</f>
        <v>0</v>
      </c>
      <c r="AV702" s="517">
        <f>penilaian!AU697</f>
        <v>0</v>
      </c>
      <c r="AW702" s="521">
        <f>penilaian!AV697</f>
        <v>0</v>
      </c>
      <c r="AX702" s="521">
        <f>penilaian!AW697</f>
        <v>0</v>
      </c>
    </row>
    <row r="703" spans="2:50" ht="15.75">
      <c r="B703" s="157">
        <f>penilaian!A698</f>
        <v>0</v>
      </c>
      <c r="C703" s="172" t="str">
        <f>penilaian!B698</f>
        <v>c.</v>
      </c>
      <c r="D703" s="492" t="str">
        <f>penilaian!C698</f>
        <v>Buruh Tani / Perkebunan</v>
      </c>
      <c r="E703" s="172">
        <f>penilaian!D698</f>
        <v>0</v>
      </c>
      <c r="F703" s="171">
        <f>penilaian!E698</f>
        <v>0</v>
      </c>
      <c r="G703" s="205">
        <f>penilaian!F698</f>
        <v>0</v>
      </c>
      <c r="H703" s="61" t="str">
        <f>penilaian!G698</f>
        <v>c.</v>
      </c>
      <c r="I703" s="61" t="str">
        <f>penilaian!H698</f>
        <v>Kertajati</v>
      </c>
      <c r="J703" s="202">
        <f>penilaian!I698</f>
        <v>0</v>
      </c>
      <c r="K703" s="157">
        <f>penilaian!J698</f>
        <v>0</v>
      </c>
      <c r="L703" s="182">
        <f>penilaian!K698</f>
        <v>0</v>
      </c>
      <c r="M703" s="186">
        <f>penilaian!L698</f>
        <v>0</v>
      </c>
      <c r="N703" s="187">
        <f>penilaian!M698</f>
        <v>0</v>
      </c>
      <c r="O703" s="61" t="str">
        <f>penilaian!N698</f>
        <v>c.</v>
      </c>
      <c r="P703" s="183">
        <f>penilaian!O698</f>
        <v>0</v>
      </c>
      <c r="Q703" s="516">
        <f>penilaian!P698</f>
        <v>0</v>
      </c>
      <c r="R703" s="516">
        <f>penilaian!Q698</f>
        <v>0</v>
      </c>
      <c r="S703" s="505">
        <f>penilaian!R698</f>
        <v>0</v>
      </c>
      <c r="T703" s="505">
        <f>penilaian!S698</f>
        <v>0</v>
      </c>
      <c r="U703" s="505">
        <f>penilaian!T698</f>
        <v>0</v>
      </c>
      <c r="V703" s="503">
        <f>penilaian!U698</f>
        <v>2</v>
      </c>
      <c r="W703" s="505" t="str">
        <f>penilaian!V698</f>
        <v>Mangga</v>
      </c>
      <c r="X703" s="505">
        <f>penilaian!W698</f>
        <v>0</v>
      </c>
      <c r="Y703" s="505">
        <f>penilaian!X698</f>
        <v>0</v>
      </c>
      <c r="Z703" s="505">
        <f>penilaian!Y698</f>
        <v>100</v>
      </c>
      <c r="AA703" s="505">
        <f>penilaian!Z698</f>
        <v>100</v>
      </c>
      <c r="AB703" s="505">
        <f>penilaian!AA698</f>
        <v>0</v>
      </c>
      <c r="AC703" s="519">
        <f>penilaian!AB698</f>
        <v>0</v>
      </c>
      <c r="AD703" s="505">
        <f>penilaian!AC698</f>
        <v>0</v>
      </c>
      <c r="AE703" s="505">
        <f>penilaian!AD698</f>
        <v>0</v>
      </c>
      <c r="AF703" s="505">
        <f>penilaian!AE698</f>
        <v>0</v>
      </c>
      <c r="AG703" s="519">
        <f>penilaian!AF698</f>
        <v>0</v>
      </c>
      <c r="AH703" s="519">
        <f>penilaian!AG698</f>
        <v>0</v>
      </c>
      <c r="AI703" s="517">
        <f>penilaian!AH698</f>
        <v>0</v>
      </c>
      <c r="AJ703" s="520">
        <f>penilaian!AI698</f>
        <v>0</v>
      </c>
      <c r="AK703" s="517">
        <f>penilaian!AJ698</f>
        <v>0</v>
      </c>
      <c r="AL703" s="517">
        <f>penilaian!AK698</f>
        <v>0</v>
      </c>
      <c r="AM703" s="517">
        <f>penilaian!AL698</f>
        <v>0</v>
      </c>
      <c r="AN703" s="517">
        <f>penilaian!AM698</f>
        <v>115500</v>
      </c>
      <c r="AO703" s="517">
        <f>penilaian!AN698</f>
        <v>11550000</v>
      </c>
      <c r="AP703" s="517">
        <f>penilaian!AO698</f>
        <v>0</v>
      </c>
      <c r="AQ703" s="521">
        <f>penilaian!AP698</f>
        <v>0</v>
      </c>
      <c r="AR703" s="517">
        <f>penilaian!AQ698</f>
        <v>0</v>
      </c>
      <c r="AS703" s="517">
        <f>penilaian!AR698</f>
        <v>0</v>
      </c>
      <c r="AT703" s="517">
        <f>penilaian!AS698</f>
        <v>0</v>
      </c>
      <c r="AU703" s="517">
        <f>penilaian!AT698</f>
        <v>0</v>
      </c>
      <c r="AV703" s="517">
        <f>penilaian!AU698</f>
        <v>0</v>
      </c>
      <c r="AW703" s="521">
        <f>penilaian!AV698</f>
        <v>0</v>
      </c>
      <c r="AX703" s="521">
        <f>penilaian!AW698</f>
        <v>0</v>
      </c>
    </row>
    <row r="704" spans="2:50" ht="47.25">
      <c r="B704" s="157">
        <f>penilaian!A699</f>
        <v>0</v>
      </c>
      <c r="C704" s="172" t="str">
        <f>penilaian!B699</f>
        <v>d.</v>
      </c>
      <c r="D704" s="492" t="str">
        <f>penilaian!C699</f>
        <v>Dusun Sukamelang RT. 17 RW. 5 Desa Babakan Kec. Kertajati Kab. Majalengka</v>
      </c>
      <c r="E704" s="172">
        <f>penilaian!D699</f>
        <v>0</v>
      </c>
      <c r="F704" s="171">
        <f>penilaian!E699</f>
        <v>0</v>
      </c>
      <c r="G704" s="205">
        <f>penilaian!F699</f>
        <v>0</v>
      </c>
      <c r="H704" s="61">
        <f>penilaian!G699</f>
        <v>0</v>
      </c>
      <c r="I704" s="61">
        <f>penilaian!H699</f>
        <v>0</v>
      </c>
      <c r="J704" s="202">
        <f>penilaian!I699</f>
        <v>0</v>
      </c>
      <c r="K704" s="157">
        <f>penilaian!J699</f>
        <v>0</v>
      </c>
      <c r="L704" s="182">
        <f>penilaian!K699</f>
        <v>0</v>
      </c>
      <c r="M704" s="186">
        <f>penilaian!L699</f>
        <v>0</v>
      </c>
      <c r="N704" s="187">
        <f>penilaian!M699</f>
        <v>0</v>
      </c>
      <c r="O704" s="61">
        <f>penilaian!N699</f>
        <v>0</v>
      </c>
      <c r="P704" s="183">
        <f>penilaian!O699</f>
        <v>0</v>
      </c>
      <c r="Q704" s="516">
        <f>penilaian!P699</f>
        <v>0</v>
      </c>
      <c r="R704" s="516">
        <f>penilaian!Q699</f>
        <v>0</v>
      </c>
      <c r="S704" s="505">
        <f>penilaian!R699</f>
        <v>0</v>
      </c>
      <c r="T704" s="505">
        <f>penilaian!S699</f>
        <v>0</v>
      </c>
      <c r="U704" s="505">
        <f>penilaian!T699</f>
        <v>0</v>
      </c>
      <c r="V704" s="503">
        <f>penilaian!U699</f>
        <v>3</v>
      </c>
      <c r="W704" s="505" t="str">
        <f>penilaian!V699</f>
        <v>Cabe</v>
      </c>
      <c r="X704" s="505">
        <f>penilaian!W699</f>
        <v>0</v>
      </c>
      <c r="Y704" s="505">
        <f>penilaian!X699</f>
        <v>0</v>
      </c>
      <c r="Z704" s="505">
        <f>penilaian!Y699</f>
        <v>1000</v>
      </c>
      <c r="AA704" s="505">
        <f>penilaian!Z699</f>
        <v>1000</v>
      </c>
      <c r="AB704" s="505">
        <f>penilaian!AA699</f>
        <v>0</v>
      </c>
      <c r="AC704" s="519">
        <f>penilaian!AB699</f>
        <v>0</v>
      </c>
      <c r="AD704" s="505">
        <f>penilaian!AC699</f>
        <v>0</v>
      </c>
      <c r="AE704" s="505">
        <f>penilaian!AD699</f>
        <v>0</v>
      </c>
      <c r="AF704" s="505">
        <f>penilaian!AE699</f>
        <v>0</v>
      </c>
      <c r="AG704" s="519">
        <f>penilaian!AF699</f>
        <v>0</v>
      </c>
      <c r="AH704" s="519">
        <f>penilaian!AG699</f>
        <v>0</v>
      </c>
      <c r="AI704" s="517">
        <f>penilaian!AH699</f>
        <v>0</v>
      </c>
      <c r="AJ704" s="520">
        <f>penilaian!AI699</f>
        <v>0</v>
      </c>
      <c r="AK704" s="517">
        <f>penilaian!AJ699</f>
        <v>0</v>
      </c>
      <c r="AL704" s="517">
        <f>penilaian!AK699</f>
        <v>0</v>
      </c>
      <c r="AM704" s="517">
        <f>penilaian!AL699</f>
        <v>0</v>
      </c>
      <c r="AN704" s="517">
        <f>penilaian!AM699</f>
        <v>1550</v>
      </c>
      <c r="AO704" s="517">
        <f>penilaian!AN699</f>
        <v>1550000</v>
      </c>
      <c r="AP704" s="517">
        <f>penilaian!AO699</f>
        <v>0</v>
      </c>
      <c r="AQ704" s="521">
        <f>penilaian!AP699</f>
        <v>0</v>
      </c>
      <c r="AR704" s="517">
        <f>penilaian!AQ699</f>
        <v>0</v>
      </c>
      <c r="AS704" s="517">
        <f>penilaian!AR699</f>
        <v>0</v>
      </c>
      <c r="AT704" s="517">
        <f>penilaian!AS699</f>
        <v>0</v>
      </c>
      <c r="AU704" s="517">
        <f>penilaian!AT699</f>
        <v>0</v>
      </c>
      <c r="AV704" s="517">
        <f>penilaian!AU699</f>
        <v>0</v>
      </c>
      <c r="AW704" s="521">
        <f>penilaian!AV699</f>
        <v>0</v>
      </c>
      <c r="AX704" s="521">
        <f>penilaian!AW699</f>
        <v>0</v>
      </c>
    </row>
    <row r="705" spans="1:50" ht="15.75">
      <c r="B705" s="157">
        <f>penilaian!A700</f>
        <v>0</v>
      </c>
      <c r="C705" s="172" t="str">
        <f>penilaian!B700</f>
        <v>e.</v>
      </c>
      <c r="D705" s="492" t="str">
        <f>penilaian!C700</f>
        <v>3210140711640003</v>
      </c>
      <c r="E705" s="172">
        <f>penilaian!D700</f>
        <v>0</v>
      </c>
      <c r="F705" s="171">
        <f>penilaian!E700</f>
        <v>0</v>
      </c>
      <c r="G705" s="205">
        <f>penilaian!F700</f>
        <v>0</v>
      </c>
      <c r="H705" s="61">
        <f>penilaian!G700</f>
        <v>0</v>
      </c>
      <c r="I705" s="61">
        <f>penilaian!H700</f>
        <v>0</v>
      </c>
      <c r="J705" s="202">
        <f>penilaian!I700</f>
        <v>0</v>
      </c>
      <c r="K705" s="157">
        <f>penilaian!J700</f>
        <v>0</v>
      </c>
      <c r="L705" s="182">
        <f>penilaian!K700</f>
        <v>0</v>
      </c>
      <c r="M705" s="186">
        <f>penilaian!L700</f>
        <v>0</v>
      </c>
      <c r="N705" s="187">
        <f>penilaian!M700</f>
        <v>0</v>
      </c>
      <c r="O705" s="61">
        <f>penilaian!N700</f>
        <v>0</v>
      </c>
      <c r="P705" s="183">
        <f>penilaian!O700</f>
        <v>0</v>
      </c>
      <c r="Q705" s="516">
        <f>penilaian!P700</f>
        <v>0</v>
      </c>
      <c r="R705" s="516">
        <f>penilaian!Q700</f>
        <v>0</v>
      </c>
      <c r="S705" s="505">
        <f>penilaian!R700</f>
        <v>0</v>
      </c>
      <c r="T705" s="505">
        <f>penilaian!S700</f>
        <v>0</v>
      </c>
      <c r="U705" s="505">
        <f>penilaian!T700</f>
        <v>0</v>
      </c>
      <c r="V705" s="503">
        <f>penilaian!U700</f>
        <v>4</v>
      </c>
      <c r="W705" s="505" t="str">
        <f>penilaian!V700</f>
        <v>Jagung</v>
      </c>
      <c r="X705" s="505">
        <f>penilaian!W700</f>
        <v>0</v>
      </c>
      <c r="Y705" s="505">
        <f>penilaian!X700</f>
        <v>500</v>
      </c>
      <c r="Z705" s="505">
        <f>penilaian!Y700</f>
        <v>0</v>
      </c>
      <c r="AA705" s="505">
        <f>penilaian!Z700</f>
        <v>500</v>
      </c>
      <c r="AB705" s="505">
        <f>penilaian!AA700</f>
        <v>0</v>
      </c>
      <c r="AC705" s="519">
        <f>penilaian!AB700</f>
        <v>0</v>
      </c>
      <c r="AD705" s="505">
        <f>penilaian!AC700</f>
        <v>0</v>
      </c>
      <c r="AE705" s="505">
        <f>penilaian!AD700</f>
        <v>0</v>
      </c>
      <c r="AF705" s="505">
        <f>penilaian!AE700</f>
        <v>0</v>
      </c>
      <c r="AG705" s="519">
        <f>penilaian!AF700</f>
        <v>0</v>
      </c>
      <c r="AH705" s="519">
        <f>penilaian!AG700</f>
        <v>0</v>
      </c>
      <c r="AI705" s="517">
        <f>penilaian!AH700</f>
        <v>0</v>
      </c>
      <c r="AJ705" s="520">
        <f>penilaian!AI700</f>
        <v>0</v>
      </c>
      <c r="AK705" s="517">
        <f>penilaian!AJ700</f>
        <v>0</v>
      </c>
      <c r="AL705" s="517">
        <f>penilaian!AK700</f>
        <v>0</v>
      </c>
      <c r="AM705" s="517">
        <f>penilaian!AL700</f>
        <v>0</v>
      </c>
      <c r="AN705" s="517">
        <f>penilaian!AM700</f>
        <v>750</v>
      </c>
      <c r="AO705" s="517">
        <f>penilaian!AN700</f>
        <v>375000</v>
      </c>
      <c r="AP705" s="517">
        <f>penilaian!AO700</f>
        <v>0</v>
      </c>
      <c r="AQ705" s="521">
        <f>penilaian!AP700</f>
        <v>0</v>
      </c>
      <c r="AR705" s="517">
        <f>penilaian!AQ700</f>
        <v>0</v>
      </c>
      <c r="AS705" s="517">
        <f>penilaian!AR700</f>
        <v>0</v>
      </c>
      <c r="AT705" s="517">
        <f>penilaian!AS700</f>
        <v>0</v>
      </c>
      <c r="AU705" s="517">
        <f>penilaian!AT700</f>
        <v>0</v>
      </c>
      <c r="AV705" s="517">
        <f>penilaian!AU700</f>
        <v>0</v>
      </c>
      <c r="AW705" s="521">
        <f>penilaian!AV700</f>
        <v>0</v>
      </c>
      <c r="AX705" s="521">
        <f>penilaian!AW700</f>
        <v>0</v>
      </c>
    </row>
    <row r="706" spans="1:50" ht="15.75">
      <c r="B706" s="157">
        <f>penilaian!A701</f>
        <v>0</v>
      </c>
      <c r="C706" s="172">
        <f>penilaian!B701</f>
        <v>0</v>
      </c>
      <c r="D706" s="492">
        <f>penilaian!C701</f>
        <v>0</v>
      </c>
      <c r="E706" s="172">
        <f>penilaian!D701</f>
        <v>0</v>
      </c>
      <c r="F706" s="171">
        <f>penilaian!E701</f>
        <v>0</v>
      </c>
      <c r="G706" s="205">
        <f>penilaian!F701</f>
        <v>0</v>
      </c>
      <c r="H706" s="61">
        <f>penilaian!G701</f>
        <v>0</v>
      </c>
      <c r="I706" s="61">
        <f>penilaian!H701</f>
        <v>0</v>
      </c>
      <c r="J706" s="202">
        <f>penilaian!I701</f>
        <v>0</v>
      </c>
      <c r="K706" s="157">
        <f>penilaian!J701</f>
        <v>0</v>
      </c>
      <c r="L706" s="182">
        <f>penilaian!K701</f>
        <v>0</v>
      </c>
      <c r="M706" s="186">
        <f>penilaian!L701</f>
        <v>0</v>
      </c>
      <c r="N706" s="187">
        <f>penilaian!M701</f>
        <v>0</v>
      </c>
      <c r="O706" s="61">
        <f>penilaian!N701</f>
        <v>0</v>
      </c>
      <c r="P706" s="183">
        <f>penilaian!O701</f>
        <v>0</v>
      </c>
      <c r="Q706" s="516">
        <f>penilaian!P701</f>
        <v>0</v>
      </c>
      <c r="R706" s="516">
        <f>penilaian!Q701</f>
        <v>0</v>
      </c>
      <c r="S706" s="505">
        <f>penilaian!R701</f>
        <v>0</v>
      </c>
      <c r="T706" s="505">
        <f>penilaian!S701</f>
        <v>0</v>
      </c>
      <c r="U706" s="505">
        <f>penilaian!T701</f>
        <v>0</v>
      </c>
      <c r="V706" s="503">
        <f>penilaian!U701</f>
        <v>5</v>
      </c>
      <c r="W706" s="505" t="str">
        <f>penilaian!V701</f>
        <v>Pisang</v>
      </c>
      <c r="X706" s="505">
        <f>penilaian!W701</f>
        <v>37</v>
      </c>
      <c r="Y706" s="505">
        <f>penilaian!X701</f>
        <v>0</v>
      </c>
      <c r="Z706" s="505">
        <f>penilaian!Y701</f>
        <v>0</v>
      </c>
      <c r="AA706" s="505">
        <f>penilaian!Z701</f>
        <v>0</v>
      </c>
      <c r="AB706" s="505">
        <f>penilaian!AA701</f>
        <v>0</v>
      </c>
      <c r="AC706" s="519">
        <f>penilaian!AB701</f>
        <v>0</v>
      </c>
      <c r="AD706" s="505">
        <f>penilaian!AC701</f>
        <v>0</v>
      </c>
      <c r="AE706" s="505">
        <f>penilaian!AD701</f>
        <v>0</v>
      </c>
      <c r="AF706" s="505">
        <f>penilaian!AE701</f>
        <v>0</v>
      </c>
      <c r="AG706" s="519">
        <f>penilaian!AF701</f>
        <v>0</v>
      </c>
      <c r="AH706" s="519">
        <f>penilaian!AG701</f>
        <v>0</v>
      </c>
      <c r="AI706" s="517">
        <f>penilaian!AH701</f>
        <v>0</v>
      </c>
      <c r="AJ706" s="520">
        <f>penilaian!AI701</f>
        <v>0</v>
      </c>
      <c r="AK706" s="517">
        <f>penilaian!AJ701</f>
        <v>0</v>
      </c>
      <c r="AL706" s="517">
        <f>penilaian!AK701</f>
        <v>0</v>
      </c>
      <c r="AM706" s="517">
        <f>penilaian!AL701</f>
        <v>0</v>
      </c>
      <c r="AN706" s="517">
        <f>penilaian!AM701</f>
        <v>15000</v>
      </c>
      <c r="AO706" s="517">
        <f>penilaian!AN701</f>
        <v>555000</v>
      </c>
      <c r="AP706" s="517">
        <f>penilaian!AO701</f>
        <v>0</v>
      </c>
      <c r="AQ706" s="521">
        <f>penilaian!AP701</f>
        <v>0</v>
      </c>
      <c r="AR706" s="517">
        <f>penilaian!AQ701</f>
        <v>0</v>
      </c>
      <c r="AS706" s="517">
        <f>penilaian!AR701</f>
        <v>0</v>
      </c>
      <c r="AT706" s="517">
        <f>penilaian!AS701</f>
        <v>0</v>
      </c>
      <c r="AU706" s="517">
        <f>penilaian!AT701</f>
        <v>0</v>
      </c>
      <c r="AV706" s="517">
        <f>penilaian!AU701</f>
        <v>0</v>
      </c>
      <c r="AW706" s="521">
        <f>penilaian!AV701</f>
        <v>0</v>
      </c>
      <c r="AX706" s="521">
        <f>penilaian!AW701</f>
        <v>0</v>
      </c>
    </row>
    <row r="707" spans="1:50" ht="15.75">
      <c r="B707" s="157">
        <f>penilaian!A702</f>
        <v>0</v>
      </c>
      <c r="C707" s="172">
        <f>penilaian!B702</f>
        <v>0</v>
      </c>
      <c r="D707" s="492">
        <f>penilaian!C702</f>
        <v>0</v>
      </c>
      <c r="E707" s="172">
        <f>penilaian!D702</f>
        <v>0</v>
      </c>
      <c r="F707" s="171">
        <f>penilaian!E702</f>
        <v>0</v>
      </c>
      <c r="G707" s="205">
        <f>penilaian!F702</f>
        <v>0</v>
      </c>
      <c r="H707" s="61">
        <f>penilaian!G702</f>
        <v>0</v>
      </c>
      <c r="I707" s="61">
        <f>penilaian!H702</f>
        <v>0</v>
      </c>
      <c r="J707" s="202">
        <f>penilaian!I702</f>
        <v>0</v>
      </c>
      <c r="K707" s="157">
        <f>penilaian!J702</f>
        <v>0</v>
      </c>
      <c r="L707" s="182">
        <f>penilaian!K702</f>
        <v>0</v>
      </c>
      <c r="M707" s="186">
        <f>penilaian!L702</f>
        <v>0</v>
      </c>
      <c r="N707" s="187">
        <f>penilaian!M702</f>
        <v>0</v>
      </c>
      <c r="O707" s="61">
        <f>penilaian!N702</f>
        <v>0</v>
      </c>
      <c r="P707" s="183">
        <f>penilaian!O702</f>
        <v>0</v>
      </c>
      <c r="Q707" s="516">
        <f>penilaian!P702</f>
        <v>0</v>
      </c>
      <c r="R707" s="516">
        <f>penilaian!Q702</f>
        <v>0</v>
      </c>
      <c r="S707" s="505">
        <f>penilaian!R702</f>
        <v>0</v>
      </c>
      <c r="T707" s="505">
        <f>penilaian!S702</f>
        <v>0</v>
      </c>
      <c r="U707" s="505">
        <f>penilaian!T702</f>
        <v>0</v>
      </c>
      <c r="V707" s="503">
        <f>penilaian!U702</f>
        <v>0</v>
      </c>
      <c r="W707" s="505" t="str">
        <f>penilaian!V702</f>
        <v>Pisang</v>
      </c>
      <c r="X707" s="505">
        <f>penilaian!W702</f>
        <v>0</v>
      </c>
      <c r="Y707" s="505">
        <f>penilaian!X702</f>
        <v>0</v>
      </c>
      <c r="Z707" s="505">
        <f>penilaian!Y702</f>
        <v>63</v>
      </c>
      <c r="AA707" s="505">
        <f>penilaian!Z702</f>
        <v>100</v>
      </c>
      <c r="AB707" s="505">
        <f>penilaian!AA702</f>
        <v>0</v>
      </c>
      <c r="AC707" s="519">
        <f>penilaian!AB702</f>
        <v>0</v>
      </c>
      <c r="AD707" s="505">
        <f>penilaian!AC702</f>
        <v>0</v>
      </c>
      <c r="AE707" s="505">
        <f>penilaian!AD702</f>
        <v>0</v>
      </c>
      <c r="AF707" s="505">
        <f>penilaian!AE702</f>
        <v>0</v>
      </c>
      <c r="AG707" s="519">
        <f>penilaian!AF702</f>
        <v>0</v>
      </c>
      <c r="AH707" s="519">
        <f>penilaian!AG702</f>
        <v>0</v>
      </c>
      <c r="AI707" s="517">
        <f>penilaian!AH702</f>
        <v>0</v>
      </c>
      <c r="AJ707" s="520">
        <f>penilaian!AI702</f>
        <v>0</v>
      </c>
      <c r="AK707" s="517">
        <f>penilaian!AJ702</f>
        <v>0</v>
      </c>
      <c r="AL707" s="517">
        <f>penilaian!AK702</f>
        <v>0</v>
      </c>
      <c r="AM707" s="517">
        <f>penilaian!AL702</f>
        <v>0</v>
      </c>
      <c r="AN707" s="517">
        <f>penilaian!AM702</f>
        <v>5000</v>
      </c>
      <c r="AO707" s="517">
        <f>penilaian!AN702</f>
        <v>315000</v>
      </c>
      <c r="AP707" s="517">
        <f>penilaian!AO702</f>
        <v>0</v>
      </c>
      <c r="AQ707" s="521">
        <f>penilaian!AP702</f>
        <v>0</v>
      </c>
      <c r="AR707" s="517">
        <f>penilaian!AQ702</f>
        <v>0</v>
      </c>
      <c r="AS707" s="517">
        <f>penilaian!AR702</f>
        <v>0</v>
      </c>
      <c r="AT707" s="517">
        <f>penilaian!AS702</f>
        <v>0</v>
      </c>
      <c r="AU707" s="517">
        <f>penilaian!AT702</f>
        <v>0</v>
      </c>
      <c r="AV707" s="517">
        <f>penilaian!AU702</f>
        <v>0</v>
      </c>
      <c r="AW707" s="521">
        <f>penilaian!AV702</f>
        <v>0</v>
      </c>
      <c r="AX707" s="521">
        <f>penilaian!AW702</f>
        <v>0</v>
      </c>
    </row>
    <row r="708" spans="1:50" ht="15.75">
      <c r="B708" s="157">
        <f>penilaian!A703</f>
        <v>63</v>
      </c>
      <c r="C708" s="172" t="str">
        <f>penilaian!B703</f>
        <v>a.</v>
      </c>
      <c r="D708" s="492" t="str">
        <f>penilaian!C703</f>
        <v>DARTA</v>
      </c>
      <c r="E708" s="172" t="str">
        <f>penilaian!D703</f>
        <v>a.</v>
      </c>
      <c r="F708" s="171" t="str">
        <f>penilaian!E703</f>
        <v>ADI SUBEKTI</v>
      </c>
      <c r="G708" s="205" t="str">
        <f>penilaian!F703</f>
        <v>00063</v>
      </c>
      <c r="H708" s="61" t="str">
        <f>penilaian!G703</f>
        <v>a.</v>
      </c>
      <c r="I708" s="61">
        <f>penilaian!H703</f>
        <v>0</v>
      </c>
      <c r="J708" s="202">
        <f>penilaian!I703</f>
        <v>474</v>
      </c>
      <c r="K708" s="157">
        <f>penilaian!J703</f>
        <v>0</v>
      </c>
      <c r="L708" s="182">
        <f>penilaian!K703</f>
        <v>0</v>
      </c>
      <c r="M708" s="186">
        <f>penilaian!L703</f>
        <v>0</v>
      </c>
      <c r="N708" s="187">
        <f>penilaian!M703</f>
        <v>0</v>
      </c>
      <c r="O708" s="61" t="str">
        <f>penilaian!N703</f>
        <v>a.</v>
      </c>
      <c r="P708" s="183">
        <f>penilaian!O703</f>
        <v>0</v>
      </c>
      <c r="Q708" s="516">
        <f>penilaian!P703</f>
        <v>0</v>
      </c>
      <c r="R708" s="516">
        <f>penilaian!Q703</f>
        <v>0</v>
      </c>
      <c r="S708" s="505" t="str">
        <f>penilaian!R703</f>
        <v>a.</v>
      </c>
      <c r="T708" s="505" t="str">
        <f>penilaian!S703</f>
        <v>Tahunan</v>
      </c>
      <c r="U708" s="505">
        <f>penilaian!T703</f>
        <v>0</v>
      </c>
      <c r="V708" s="503">
        <f>penilaian!U703</f>
        <v>0</v>
      </c>
      <c r="W708" s="505">
        <f>penilaian!V703</f>
        <v>0</v>
      </c>
      <c r="X708" s="505">
        <f>penilaian!W703</f>
        <v>0</v>
      </c>
      <c r="Y708" s="505">
        <f>penilaian!X703</f>
        <v>0</v>
      </c>
      <c r="Z708" s="505">
        <f>penilaian!Y703</f>
        <v>0</v>
      </c>
      <c r="AA708" s="505">
        <f>penilaian!Z703</f>
        <v>0</v>
      </c>
      <c r="AB708" s="505">
        <f>penilaian!AA703</f>
        <v>0</v>
      </c>
      <c r="AC708" s="519">
        <f>penilaian!AB703</f>
        <v>0</v>
      </c>
      <c r="AD708" s="505">
        <f>penilaian!AC703</f>
        <v>0</v>
      </c>
      <c r="AE708" s="505">
        <f>penilaian!AD703</f>
        <v>0</v>
      </c>
      <c r="AF708" s="505">
        <f>penilaian!AE703</f>
        <v>0</v>
      </c>
      <c r="AG708" s="519">
        <f>penilaian!AF703</f>
        <v>0</v>
      </c>
      <c r="AH708" s="519">
        <f>penilaian!AG703</f>
        <v>0</v>
      </c>
      <c r="AI708" s="517">
        <f>penilaian!AH703</f>
        <v>170000</v>
      </c>
      <c r="AJ708" s="520">
        <f>penilaian!AI703</f>
        <v>80580000</v>
      </c>
      <c r="AK708" s="517">
        <f>penilaian!AJ703</f>
        <v>0</v>
      </c>
      <c r="AL708" s="517">
        <f>penilaian!AK703</f>
        <v>0</v>
      </c>
      <c r="AM708" s="517">
        <f>penilaian!AL703</f>
        <v>0</v>
      </c>
      <c r="AN708" s="517">
        <f>penilaian!AM703</f>
        <v>0</v>
      </c>
      <c r="AO708" s="517">
        <f>penilaian!AN703</f>
        <v>0</v>
      </c>
      <c r="AP708" s="517">
        <f>penilaian!AO703</f>
        <v>0</v>
      </c>
      <c r="AQ708" s="521">
        <f>penilaian!AP703</f>
        <v>80580000</v>
      </c>
      <c r="AR708" s="517">
        <f>penilaian!AQ703</f>
        <v>0</v>
      </c>
      <c r="AS708" s="517">
        <f>penilaian!AR703</f>
        <v>0</v>
      </c>
      <c r="AT708" s="517">
        <f>penilaian!AS703</f>
        <v>0</v>
      </c>
      <c r="AU708" s="517">
        <f>penilaian!AT703</f>
        <v>4029000</v>
      </c>
      <c r="AV708" s="517">
        <f>penilaian!AU703</f>
        <v>402900</v>
      </c>
      <c r="AW708" s="521">
        <f>penilaian!AV703</f>
        <v>4431900</v>
      </c>
      <c r="AX708" s="521">
        <f>penilaian!AW703</f>
        <v>85012000</v>
      </c>
    </row>
    <row r="709" spans="1:50" ht="15.75">
      <c r="B709" s="157">
        <f>penilaian!A704</f>
        <v>0</v>
      </c>
      <c r="C709" s="172" t="str">
        <f>penilaian!B704</f>
        <v>b.</v>
      </c>
      <c r="D709" s="492">
        <f>penilaian!C704</f>
        <v>0</v>
      </c>
      <c r="E709" s="172" t="str">
        <f>penilaian!D704</f>
        <v>b.</v>
      </c>
      <c r="F709" s="171" t="str">
        <f>penilaian!E704</f>
        <v>Mojokerto, 19-12-1951</v>
      </c>
      <c r="G709" s="205">
        <f>penilaian!F704</f>
        <v>0</v>
      </c>
      <c r="H709" s="61" t="str">
        <f>penilaian!G704</f>
        <v>b.</v>
      </c>
      <c r="I709" s="61" t="str">
        <f>penilaian!H704</f>
        <v>Babakan</v>
      </c>
      <c r="J709" s="202">
        <f>penilaian!I704</f>
        <v>0</v>
      </c>
      <c r="K709" s="157">
        <f>penilaian!J704</f>
        <v>0</v>
      </c>
      <c r="L709" s="182">
        <f>penilaian!K704</f>
        <v>0</v>
      </c>
      <c r="M709" s="186">
        <f>penilaian!L704</f>
        <v>0</v>
      </c>
      <c r="N709" s="187">
        <f>penilaian!M704</f>
        <v>0</v>
      </c>
      <c r="O709" s="61" t="str">
        <f>penilaian!N704</f>
        <v>b.</v>
      </c>
      <c r="P709" s="183">
        <f>penilaian!O704</f>
        <v>0</v>
      </c>
      <c r="Q709" s="516">
        <f>penilaian!P704</f>
        <v>0</v>
      </c>
      <c r="R709" s="516">
        <f>penilaian!Q704</f>
        <v>0</v>
      </c>
      <c r="S709" s="505">
        <f>penilaian!R704</f>
        <v>0</v>
      </c>
      <c r="T709" s="505">
        <f>penilaian!S704</f>
        <v>0</v>
      </c>
      <c r="U709" s="505">
        <f>penilaian!T704</f>
        <v>0</v>
      </c>
      <c r="V709" s="503">
        <f>penilaian!U704</f>
        <v>0</v>
      </c>
      <c r="W709" s="505">
        <f>penilaian!V704</f>
        <v>0</v>
      </c>
      <c r="X709" s="505">
        <f>penilaian!W704</f>
        <v>0</v>
      </c>
      <c r="Y709" s="505">
        <f>penilaian!X704</f>
        <v>0</v>
      </c>
      <c r="Z709" s="505">
        <f>penilaian!Y704</f>
        <v>0</v>
      </c>
      <c r="AA709" s="505">
        <f>penilaian!Z704</f>
        <v>0</v>
      </c>
      <c r="AB709" s="505">
        <f>penilaian!AA704</f>
        <v>0</v>
      </c>
      <c r="AC709" s="519">
        <f>penilaian!AB704</f>
        <v>0</v>
      </c>
      <c r="AD709" s="505">
        <f>penilaian!AC704</f>
        <v>0</v>
      </c>
      <c r="AE709" s="505">
        <f>penilaian!AD704</f>
        <v>0</v>
      </c>
      <c r="AF709" s="505">
        <f>penilaian!AE704</f>
        <v>0</v>
      </c>
      <c r="AG709" s="519">
        <f>penilaian!AF704</f>
        <v>0</v>
      </c>
      <c r="AH709" s="519">
        <f>penilaian!AG704</f>
        <v>0</v>
      </c>
      <c r="AI709" s="517">
        <f>penilaian!AH704</f>
        <v>0</v>
      </c>
      <c r="AJ709" s="520">
        <f>penilaian!AI704</f>
        <v>0</v>
      </c>
      <c r="AK709" s="517">
        <f>penilaian!AJ704</f>
        <v>0</v>
      </c>
      <c r="AL709" s="517">
        <f>penilaian!AK704</f>
        <v>0</v>
      </c>
      <c r="AM709" s="517">
        <f>penilaian!AL704</f>
        <v>0</v>
      </c>
      <c r="AN709" s="517">
        <f>penilaian!AM704</f>
        <v>0</v>
      </c>
      <c r="AO709" s="517">
        <f>penilaian!AN704</f>
        <v>0</v>
      </c>
      <c r="AP709" s="517">
        <f>penilaian!AO704</f>
        <v>0</v>
      </c>
      <c r="AQ709" s="521">
        <f>penilaian!AP704</f>
        <v>0</v>
      </c>
      <c r="AR709" s="517">
        <f>penilaian!AQ704</f>
        <v>0</v>
      </c>
      <c r="AS709" s="517">
        <f>penilaian!AR704</f>
        <v>0</v>
      </c>
      <c r="AT709" s="517">
        <f>penilaian!AS704</f>
        <v>0</v>
      </c>
      <c r="AU709" s="517">
        <f>penilaian!AT704</f>
        <v>0</v>
      </c>
      <c r="AV709" s="517">
        <f>penilaian!AU704</f>
        <v>0</v>
      </c>
      <c r="AW709" s="521">
        <f>penilaian!AV704</f>
        <v>0</v>
      </c>
      <c r="AX709" s="521">
        <f>penilaian!AW704</f>
        <v>0</v>
      </c>
    </row>
    <row r="710" spans="1:50" ht="15.75">
      <c r="B710" s="157">
        <f>penilaian!A705</f>
        <v>0</v>
      </c>
      <c r="C710" s="172" t="str">
        <f>penilaian!B705</f>
        <v>c.</v>
      </c>
      <c r="D710" s="492">
        <f>penilaian!C705</f>
        <v>0</v>
      </c>
      <c r="E710" s="172" t="str">
        <f>penilaian!D705</f>
        <v>c.</v>
      </c>
      <c r="F710" s="171" t="str">
        <f>penilaian!E705</f>
        <v>Karyawan Swasta</v>
      </c>
      <c r="G710" s="205">
        <f>penilaian!F705</f>
        <v>0</v>
      </c>
      <c r="H710" s="61" t="str">
        <f>penilaian!G705</f>
        <v>c.</v>
      </c>
      <c r="I710" s="61" t="str">
        <f>penilaian!H705</f>
        <v>Kertajati</v>
      </c>
      <c r="J710" s="202">
        <f>penilaian!I705</f>
        <v>0</v>
      </c>
      <c r="K710" s="157">
        <f>penilaian!J705</f>
        <v>0</v>
      </c>
      <c r="L710" s="182">
        <f>penilaian!K705</f>
        <v>0</v>
      </c>
      <c r="M710" s="186">
        <f>penilaian!L705</f>
        <v>0</v>
      </c>
      <c r="N710" s="187">
        <f>penilaian!M705</f>
        <v>0</v>
      </c>
      <c r="O710" s="61" t="str">
        <f>penilaian!N705</f>
        <v>c.</v>
      </c>
      <c r="P710" s="183">
        <f>penilaian!O705</f>
        <v>0</v>
      </c>
      <c r="Q710" s="516">
        <f>penilaian!P705</f>
        <v>0</v>
      </c>
      <c r="R710" s="516">
        <f>penilaian!Q705</f>
        <v>0</v>
      </c>
      <c r="S710" s="505" t="str">
        <f>penilaian!R705</f>
        <v>b.</v>
      </c>
      <c r="T710" s="505" t="str">
        <f>penilaian!S705</f>
        <v>Musiman</v>
      </c>
      <c r="U710" s="505">
        <f>penilaian!T705</f>
        <v>0</v>
      </c>
      <c r="V710" s="503">
        <f>penilaian!U705</f>
        <v>0</v>
      </c>
      <c r="W710" s="505">
        <f>penilaian!V705</f>
        <v>0</v>
      </c>
      <c r="X710" s="505">
        <f>penilaian!W705</f>
        <v>0</v>
      </c>
      <c r="Y710" s="505">
        <f>penilaian!X705</f>
        <v>0</v>
      </c>
      <c r="Z710" s="505">
        <f>penilaian!Y705</f>
        <v>0</v>
      </c>
      <c r="AA710" s="505">
        <f>penilaian!Z705</f>
        <v>0</v>
      </c>
      <c r="AB710" s="505">
        <f>penilaian!AA705</f>
        <v>0</v>
      </c>
      <c r="AC710" s="519">
        <f>penilaian!AB705</f>
        <v>0</v>
      </c>
      <c r="AD710" s="505">
        <f>penilaian!AC705</f>
        <v>0</v>
      </c>
      <c r="AE710" s="505">
        <f>penilaian!AD705</f>
        <v>0</v>
      </c>
      <c r="AF710" s="505">
        <f>penilaian!AE705</f>
        <v>0</v>
      </c>
      <c r="AG710" s="519">
        <f>penilaian!AF705</f>
        <v>0</v>
      </c>
      <c r="AH710" s="519">
        <f>penilaian!AG705</f>
        <v>0</v>
      </c>
      <c r="AI710" s="517">
        <f>penilaian!AH705</f>
        <v>0</v>
      </c>
      <c r="AJ710" s="520">
        <f>penilaian!AI705</f>
        <v>0</v>
      </c>
      <c r="AK710" s="517">
        <f>penilaian!AJ705</f>
        <v>0</v>
      </c>
      <c r="AL710" s="517">
        <f>penilaian!AK705</f>
        <v>0</v>
      </c>
      <c r="AM710" s="517">
        <f>penilaian!AL705</f>
        <v>0</v>
      </c>
      <c r="AN710" s="517">
        <f>penilaian!AM705</f>
        <v>0</v>
      </c>
      <c r="AO710" s="517">
        <f>penilaian!AN705</f>
        <v>0</v>
      </c>
      <c r="AP710" s="517">
        <f>penilaian!AO705</f>
        <v>0</v>
      </c>
      <c r="AQ710" s="521">
        <f>penilaian!AP705</f>
        <v>0</v>
      </c>
      <c r="AR710" s="517">
        <f>penilaian!AQ705</f>
        <v>0</v>
      </c>
      <c r="AS710" s="517">
        <f>penilaian!AR705</f>
        <v>0</v>
      </c>
      <c r="AT710" s="517">
        <f>penilaian!AS705</f>
        <v>0</v>
      </c>
      <c r="AU710" s="517">
        <f>penilaian!AT705</f>
        <v>0</v>
      </c>
      <c r="AV710" s="517">
        <f>penilaian!AU705</f>
        <v>0</v>
      </c>
      <c r="AW710" s="521">
        <f>penilaian!AV705</f>
        <v>0</v>
      </c>
      <c r="AX710" s="521">
        <f>penilaian!AW705</f>
        <v>0</v>
      </c>
    </row>
    <row r="711" spans="1:50" ht="78.75">
      <c r="B711" s="157">
        <f>penilaian!A706</f>
        <v>0</v>
      </c>
      <c r="C711" s="172" t="str">
        <f>penilaian!B706</f>
        <v>d.</v>
      </c>
      <c r="D711" s="492">
        <f>penilaian!C706</f>
        <v>0</v>
      </c>
      <c r="E711" s="172" t="str">
        <f>penilaian!D706</f>
        <v>d.</v>
      </c>
      <c r="F711" s="171" t="str">
        <f>penilaian!E706</f>
        <v>Jl. Kayu Putih Utara 46 RT. 4 RW. 8 Kel. Pulo Gadung Kec. Pulo Gadung Kota Jakarta Timur</v>
      </c>
      <c r="G711" s="205">
        <f>penilaian!F706</f>
        <v>0</v>
      </c>
      <c r="H711" s="61">
        <f>penilaian!G706</f>
        <v>0</v>
      </c>
      <c r="I711" s="61">
        <f>penilaian!H706</f>
        <v>0</v>
      </c>
      <c r="J711" s="202">
        <f>penilaian!I706</f>
        <v>0</v>
      </c>
      <c r="K711" s="157">
        <f>penilaian!J706</f>
        <v>0</v>
      </c>
      <c r="L711" s="182">
        <f>penilaian!K706</f>
        <v>0</v>
      </c>
      <c r="M711" s="186">
        <f>penilaian!L706</f>
        <v>0</v>
      </c>
      <c r="N711" s="187">
        <f>penilaian!M706</f>
        <v>0</v>
      </c>
      <c r="O711" s="61">
        <f>penilaian!N706</f>
        <v>0</v>
      </c>
      <c r="P711" s="183">
        <f>penilaian!O706</f>
        <v>0</v>
      </c>
      <c r="Q711" s="516">
        <f>penilaian!P706</f>
        <v>0</v>
      </c>
      <c r="R711" s="516">
        <f>penilaian!Q706</f>
        <v>0</v>
      </c>
      <c r="S711" s="505">
        <f>penilaian!R706</f>
        <v>0</v>
      </c>
      <c r="T711" s="505">
        <f>penilaian!S706</f>
        <v>0</v>
      </c>
      <c r="U711" s="505">
        <f>penilaian!T706</f>
        <v>0</v>
      </c>
      <c r="V711" s="503">
        <f>penilaian!U706</f>
        <v>0</v>
      </c>
      <c r="W711" s="505">
        <f>penilaian!V706</f>
        <v>0</v>
      </c>
      <c r="X711" s="505">
        <f>penilaian!W706</f>
        <v>0</v>
      </c>
      <c r="Y711" s="505">
        <f>penilaian!X706</f>
        <v>0</v>
      </c>
      <c r="Z711" s="505">
        <f>penilaian!Y706</f>
        <v>0</v>
      </c>
      <c r="AA711" s="505">
        <f>penilaian!Z706</f>
        <v>0</v>
      </c>
      <c r="AB711" s="505">
        <f>penilaian!AA706</f>
        <v>0</v>
      </c>
      <c r="AC711" s="519">
        <f>penilaian!AB706</f>
        <v>0</v>
      </c>
      <c r="AD711" s="505">
        <f>penilaian!AC706</f>
        <v>0</v>
      </c>
      <c r="AE711" s="505">
        <f>penilaian!AD706</f>
        <v>0</v>
      </c>
      <c r="AF711" s="505">
        <f>penilaian!AE706</f>
        <v>0</v>
      </c>
      <c r="AG711" s="519">
        <f>penilaian!AF706</f>
        <v>0</v>
      </c>
      <c r="AH711" s="519">
        <f>penilaian!AG706</f>
        <v>0</v>
      </c>
      <c r="AI711" s="517">
        <f>penilaian!AH706</f>
        <v>0</v>
      </c>
      <c r="AJ711" s="520">
        <f>penilaian!AI706</f>
        <v>0</v>
      </c>
      <c r="AK711" s="517">
        <f>penilaian!AJ706</f>
        <v>0</v>
      </c>
      <c r="AL711" s="517">
        <f>penilaian!AK706</f>
        <v>0</v>
      </c>
      <c r="AM711" s="517">
        <f>penilaian!AL706</f>
        <v>0</v>
      </c>
      <c r="AN711" s="517">
        <f>penilaian!AM706</f>
        <v>0</v>
      </c>
      <c r="AO711" s="517">
        <f>penilaian!AN706</f>
        <v>0</v>
      </c>
      <c r="AP711" s="517">
        <f>penilaian!AO706</f>
        <v>0</v>
      </c>
      <c r="AQ711" s="521">
        <f>penilaian!AP706</f>
        <v>0</v>
      </c>
      <c r="AR711" s="517">
        <f>penilaian!AQ706</f>
        <v>0</v>
      </c>
      <c r="AS711" s="517">
        <f>penilaian!AR706</f>
        <v>0</v>
      </c>
      <c r="AT711" s="517">
        <f>penilaian!AS706</f>
        <v>0</v>
      </c>
      <c r="AU711" s="517">
        <f>penilaian!AT706</f>
        <v>0</v>
      </c>
      <c r="AV711" s="517">
        <f>penilaian!AU706</f>
        <v>0</v>
      </c>
      <c r="AW711" s="521">
        <f>penilaian!AV706</f>
        <v>0</v>
      </c>
      <c r="AX711" s="521">
        <f>penilaian!AW706</f>
        <v>0</v>
      </c>
    </row>
    <row r="712" spans="1:50" ht="15.75">
      <c r="B712" s="157">
        <f>penilaian!A707</f>
        <v>0</v>
      </c>
      <c r="C712" s="172" t="str">
        <f>penilaian!B707</f>
        <v>e.</v>
      </c>
      <c r="D712" s="492">
        <f>penilaian!C707</f>
        <v>0</v>
      </c>
      <c r="E712" s="172" t="str">
        <f>penilaian!D707</f>
        <v>e.</v>
      </c>
      <c r="F712" s="171" t="str">
        <f>penilaian!E707</f>
        <v>3175021912510001</v>
      </c>
      <c r="G712" s="205">
        <f>penilaian!F707</f>
        <v>0</v>
      </c>
      <c r="H712" s="61">
        <f>penilaian!G707</f>
        <v>0</v>
      </c>
      <c r="I712" s="61">
        <f>penilaian!H707</f>
        <v>0</v>
      </c>
      <c r="J712" s="202">
        <f>penilaian!I707</f>
        <v>0</v>
      </c>
      <c r="K712" s="157">
        <f>penilaian!J707</f>
        <v>0</v>
      </c>
      <c r="L712" s="182">
        <f>penilaian!K707</f>
        <v>0</v>
      </c>
      <c r="M712" s="186">
        <f>penilaian!L707</f>
        <v>0</v>
      </c>
      <c r="N712" s="187">
        <f>penilaian!M707</f>
        <v>0</v>
      </c>
      <c r="O712" s="61">
        <f>penilaian!N707</f>
        <v>0</v>
      </c>
      <c r="P712" s="183">
        <f>penilaian!O707</f>
        <v>0</v>
      </c>
      <c r="Q712" s="516">
        <f>penilaian!P707</f>
        <v>0</v>
      </c>
      <c r="R712" s="516">
        <f>penilaian!Q707</f>
        <v>0</v>
      </c>
      <c r="S712" s="505">
        <f>penilaian!R707</f>
        <v>0</v>
      </c>
      <c r="T712" s="505">
        <f>penilaian!S707</f>
        <v>0</v>
      </c>
      <c r="U712" s="505">
        <f>penilaian!T707</f>
        <v>0</v>
      </c>
      <c r="V712" s="503">
        <f>penilaian!U707</f>
        <v>0</v>
      </c>
      <c r="W712" s="505">
        <f>penilaian!V707</f>
        <v>0</v>
      </c>
      <c r="X712" s="505">
        <f>penilaian!W707</f>
        <v>0</v>
      </c>
      <c r="Y712" s="505">
        <f>penilaian!X707</f>
        <v>0</v>
      </c>
      <c r="Z712" s="505">
        <f>penilaian!Y707</f>
        <v>0</v>
      </c>
      <c r="AA712" s="505">
        <f>penilaian!Z707</f>
        <v>0</v>
      </c>
      <c r="AB712" s="505">
        <f>penilaian!AA707</f>
        <v>0</v>
      </c>
      <c r="AC712" s="519">
        <f>penilaian!AB707</f>
        <v>0</v>
      </c>
      <c r="AD712" s="505">
        <f>penilaian!AC707</f>
        <v>0</v>
      </c>
      <c r="AE712" s="505">
        <f>penilaian!AD707</f>
        <v>0</v>
      </c>
      <c r="AF712" s="505">
        <f>penilaian!AE707</f>
        <v>0</v>
      </c>
      <c r="AG712" s="519">
        <f>penilaian!AF707</f>
        <v>0</v>
      </c>
      <c r="AH712" s="519">
        <f>penilaian!AG707</f>
        <v>0</v>
      </c>
      <c r="AI712" s="517">
        <f>penilaian!AH707</f>
        <v>0</v>
      </c>
      <c r="AJ712" s="520">
        <f>penilaian!AI707</f>
        <v>0</v>
      </c>
      <c r="AK712" s="517">
        <f>penilaian!AJ707</f>
        <v>0</v>
      </c>
      <c r="AL712" s="517">
        <f>penilaian!AK707</f>
        <v>0</v>
      </c>
      <c r="AM712" s="517">
        <f>penilaian!AL707</f>
        <v>0</v>
      </c>
      <c r="AN712" s="517">
        <f>penilaian!AM707</f>
        <v>0</v>
      </c>
      <c r="AO712" s="517">
        <f>penilaian!AN707</f>
        <v>0</v>
      </c>
      <c r="AP712" s="517">
        <f>penilaian!AO707</f>
        <v>0</v>
      </c>
      <c r="AQ712" s="521">
        <f>penilaian!AP707</f>
        <v>0</v>
      </c>
      <c r="AR712" s="517">
        <f>penilaian!AQ707</f>
        <v>0</v>
      </c>
      <c r="AS712" s="517">
        <f>penilaian!AR707</f>
        <v>0</v>
      </c>
      <c r="AT712" s="517">
        <f>penilaian!AS707</f>
        <v>0</v>
      </c>
      <c r="AU712" s="517">
        <f>penilaian!AT707</f>
        <v>0</v>
      </c>
      <c r="AV712" s="517">
        <f>penilaian!AU707</f>
        <v>0</v>
      </c>
      <c r="AW712" s="521">
        <f>penilaian!AV707</f>
        <v>0</v>
      </c>
      <c r="AX712" s="521">
        <f>penilaian!AW707</f>
        <v>0</v>
      </c>
    </row>
    <row r="713" spans="1:50" ht="47.25">
      <c r="B713" s="157">
        <f>penilaian!A708</f>
        <v>64</v>
      </c>
      <c r="C713" s="172" t="str">
        <f>penilaian!B708</f>
        <v>a.</v>
      </c>
      <c r="D713" s="492" t="str">
        <f>penilaian!C708</f>
        <v>YAYAT HIDAYAT, SH / IIN SOLIHIN</v>
      </c>
      <c r="E713" s="172">
        <f>penilaian!D708</f>
        <v>0</v>
      </c>
      <c r="F713" s="171">
        <f>penilaian!E708</f>
        <v>0</v>
      </c>
      <c r="G713" s="205" t="str">
        <f>penilaian!F708</f>
        <v>00064</v>
      </c>
      <c r="H713" s="61" t="str">
        <f>penilaian!G708</f>
        <v>a.</v>
      </c>
      <c r="I713" s="61" t="str">
        <f>penilaian!H708</f>
        <v xml:space="preserve">Blok Longok </v>
      </c>
      <c r="J713" s="202">
        <f>penilaian!I708</f>
        <v>5541</v>
      </c>
      <c r="K713" s="157" t="str">
        <f>penilaian!J708</f>
        <v>TMA</v>
      </c>
      <c r="L713" s="182" t="str">
        <f>penilaian!K708</f>
        <v>SPPT No. 32.12.140.006.042-0007.0 a.n SALEH</v>
      </c>
      <c r="M713" s="186">
        <f>penilaian!L708</f>
        <v>0</v>
      </c>
      <c r="N713" s="187">
        <f>penilaian!M708</f>
        <v>0</v>
      </c>
      <c r="O713" s="61" t="str">
        <f>penilaian!N708</f>
        <v>a.</v>
      </c>
      <c r="P713" s="183">
        <f>penilaian!O708</f>
        <v>0</v>
      </c>
      <c r="Q713" s="516">
        <f>penilaian!P708</f>
        <v>0</v>
      </c>
      <c r="R713" s="516">
        <f>penilaian!Q708</f>
        <v>0</v>
      </c>
      <c r="S713" s="505" t="str">
        <f>penilaian!R708</f>
        <v>a.</v>
      </c>
      <c r="T713" s="505" t="str">
        <f>penilaian!S708</f>
        <v>Tahunan</v>
      </c>
      <c r="U713" s="505">
        <f>penilaian!T708</f>
        <v>0</v>
      </c>
      <c r="V713" s="503">
        <f>penilaian!U708</f>
        <v>0</v>
      </c>
      <c r="W713" s="505">
        <f>penilaian!V708</f>
        <v>0</v>
      </c>
      <c r="X713" s="505">
        <f>penilaian!W708</f>
        <v>0</v>
      </c>
      <c r="Y713" s="505">
        <f>penilaian!X708</f>
        <v>0</v>
      </c>
      <c r="Z713" s="505">
        <f>penilaian!Y708</f>
        <v>0</v>
      </c>
      <c r="AA713" s="505">
        <f>penilaian!Z708</f>
        <v>0</v>
      </c>
      <c r="AB713" s="505">
        <f>penilaian!AA708</f>
        <v>0</v>
      </c>
      <c r="AC713" s="519">
        <f>penilaian!AB708</f>
        <v>0</v>
      </c>
      <c r="AD713" s="505">
        <f>penilaian!AC708</f>
        <v>0</v>
      </c>
      <c r="AE713" s="505">
        <f>penilaian!AD708</f>
        <v>0</v>
      </c>
      <c r="AF713" s="505">
        <f>penilaian!AE708</f>
        <v>0</v>
      </c>
      <c r="AG713" s="519">
        <f>penilaian!AF708</f>
        <v>0</v>
      </c>
      <c r="AH713" s="519">
        <f>penilaian!AG708</f>
        <v>0</v>
      </c>
      <c r="AI713" s="517">
        <f>penilaian!AH708</f>
        <v>170000</v>
      </c>
      <c r="AJ713" s="520">
        <f>penilaian!AI708</f>
        <v>941970000</v>
      </c>
      <c r="AK713" s="517">
        <f>penilaian!AJ708</f>
        <v>0</v>
      </c>
      <c r="AL713" s="517">
        <f>penilaian!AK708</f>
        <v>0</v>
      </c>
      <c r="AM713" s="517">
        <f>penilaian!AL708</f>
        <v>0</v>
      </c>
      <c r="AN713" s="517">
        <f>penilaian!AM708</f>
        <v>0</v>
      </c>
      <c r="AO713" s="517">
        <f>penilaian!AN708</f>
        <v>0</v>
      </c>
      <c r="AP713" s="517">
        <f>penilaian!AO708</f>
        <v>6649200</v>
      </c>
      <c r="AQ713" s="521">
        <f>penilaian!AP708</f>
        <v>948619200</v>
      </c>
      <c r="AR713" s="517">
        <f>penilaian!AQ708</f>
        <v>0</v>
      </c>
      <c r="AS713" s="517">
        <f>penilaian!AR708</f>
        <v>0</v>
      </c>
      <c r="AT713" s="517">
        <f>penilaian!AS708</f>
        <v>0</v>
      </c>
      <c r="AU713" s="517">
        <f>penilaian!AT708</f>
        <v>47098500</v>
      </c>
      <c r="AV713" s="517">
        <f>penilaian!AU708</f>
        <v>4709850</v>
      </c>
      <c r="AW713" s="521">
        <f>penilaian!AV708</f>
        <v>51808350</v>
      </c>
      <c r="AX713" s="521">
        <f>penilaian!AW708</f>
        <v>1000428000</v>
      </c>
    </row>
    <row r="714" spans="1:50" ht="15.75">
      <c r="B714" s="157">
        <f>penilaian!A709</f>
        <v>0</v>
      </c>
      <c r="C714" s="172" t="str">
        <f>penilaian!B709</f>
        <v>b.</v>
      </c>
      <c r="D714" s="492" t="str">
        <f>penilaian!C709</f>
        <v>Sumedang, 17-08-1969</v>
      </c>
      <c r="E714" s="172">
        <f>penilaian!D709</f>
        <v>0</v>
      </c>
      <c r="F714" s="171">
        <f>penilaian!E709</f>
        <v>0</v>
      </c>
      <c r="G714" s="205">
        <f>penilaian!F709</f>
        <v>0</v>
      </c>
      <c r="H714" s="61" t="str">
        <f>penilaian!G709</f>
        <v>b.</v>
      </c>
      <c r="I714" s="61" t="str">
        <f>penilaian!H709</f>
        <v>Babakan</v>
      </c>
      <c r="J714" s="202">
        <f>penilaian!I709</f>
        <v>0</v>
      </c>
      <c r="K714" s="157">
        <f>penilaian!J709</f>
        <v>0</v>
      </c>
      <c r="L714" s="182">
        <f>penilaian!K709</f>
        <v>0</v>
      </c>
      <c r="M714" s="186">
        <f>penilaian!L709</f>
        <v>0</v>
      </c>
      <c r="N714" s="187">
        <f>penilaian!M709</f>
        <v>0</v>
      </c>
      <c r="O714" s="61" t="str">
        <f>penilaian!N709</f>
        <v>b.</v>
      </c>
      <c r="P714" s="183">
        <f>penilaian!O709</f>
        <v>0</v>
      </c>
      <c r="Q714" s="516">
        <f>penilaian!P709</f>
        <v>0</v>
      </c>
      <c r="R714" s="516">
        <f>penilaian!Q709</f>
        <v>0</v>
      </c>
      <c r="S714" s="505">
        <f>penilaian!R709</f>
        <v>0</v>
      </c>
      <c r="T714" s="505">
        <f>penilaian!S709</f>
        <v>0</v>
      </c>
      <c r="U714" s="505">
        <f>penilaian!T709</f>
        <v>0</v>
      </c>
      <c r="V714" s="503">
        <f>penilaian!U709</f>
        <v>0</v>
      </c>
      <c r="W714" s="505">
        <f>penilaian!V709</f>
        <v>0</v>
      </c>
      <c r="X714" s="505">
        <f>penilaian!W709</f>
        <v>0</v>
      </c>
      <c r="Y714" s="505">
        <f>penilaian!X709</f>
        <v>0</v>
      </c>
      <c r="Z714" s="505">
        <f>penilaian!Y709</f>
        <v>0</v>
      </c>
      <c r="AA714" s="505">
        <f>penilaian!Z709</f>
        <v>0</v>
      </c>
      <c r="AB714" s="505">
        <f>penilaian!AA709</f>
        <v>0</v>
      </c>
      <c r="AC714" s="519">
        <f>penilaian!AB709</f>
        <v>0</v>
      </c>
      <c r="AD714" s="505">
        <f>penilaian!AC709</f>
        <v>0</v>
      </c>
      <c r="AE714" s="505">
        <f>penilaian!AD709</f>
        <v>0</v>
      </c>
      <c r="AF714" s="505">
        <f>penilaian!AE709</f>
        <v>0</v>
      </c>
      <c r="AG714" s="519">
        <f>penilaian!AF709</f>
        <v>0</v>
      </c>
      <c r="AH714" s="519">
        <f>penilaian!AG709</f>
        <v>0</v>
      </c>
      <c r="AI714" s="517">
        <f>penilaian!AH709</f>
        <v>0</v>
      </c>
      <c r="AJ714" s="520">
        <f>penilaian!AI709</f>
        <v>0</v>
      </c>
      <c r="AK714" s="517">
        <f>penilaian!AJ709</f>
        <v>0</v>
      </c>
      <c r="AL714" s="517">
        <f>penilaian!AK709</f>
        <v>0</v>
      </c>
      <c r="AM714" s="517">
        <f>penilaian!AL709</f>
        <v>0</v>
      </c>
      <c r="AN714" s="517">
        <f>penilaian!AM709</f>
        <v>0</v>
      </c>
      <c r="AO714" s="517">
        <f>penilaian!AN709</f>
        <v>0</v>
      </c>
      <c r="AP714" s="517">
        <f>penilaian!AO709</f>
        <v>0</v>
      </c>
      <c r="AQ714" s="521">
        <f>penilaian!AP709</f>
        <v>0</v>
      </c>
      <c r="AR714" s="517">
        <f>penilaian!AQ709</f>
        <v>0</v>
      </c>
      <c r="AS714" s="517">
        <f>penilaian!AR709</f>
        <v>0</v>
      </c>
      <c r="AT714" s="517">
        <f>penilaian!AS709</f>
        <v>0</v>
      </c>
      <c r="AU714" s="517">
        <f>penilaian!AT709</f>
        <v>0</v>
      </c>
      <c r="AV714" s="517">
        <f>penilaian!AU709</f>
        <v>0</v>
      </c>
      <c r="AW714" s="521">
        <f>penilaian!AV709</f>
        <v>0</v>
      </c>
      <c r="AX714" s="521">
        <f>penilaian!AW709</f>
        <v>0</v>
      </c>
    </row>
    <row r="715" spans="1:50" ht="15.75">
      <c r="B715" s="157">
        <f>penilaian!A710</f>
        <v>0</v>
      </c>
      <c r="C715" s="172" t="str">
        <f>penilaian!B710</f>
        <v>c.</v>
      </c>
      <c r="D715" s="492" t="str">
        <f>penilaian!C710</f>
        <v>Kepolisian (POLRI)</v>
      </c>
      <c r="E715" s="172">
        <f>penilaian!D710</f>
        <v>0</v>
      </c>
      <c r="F715" s="171">
        <f>penilaian!E710</f>
        <v>0</v>
      </c>
      <c r="G715" s="205">
        <f>penilaian!F710</f>
        <v>0</v>
      </c>
      <c r="H715" s="61" t="str">
        <f>penilaian!G710</f>
        <v>c.</v>
      </c>
      <c r="I715" s="61" t="str">
        <f>penilaian!H710</f>
        <v>Kertajati</v>
      </c>
      <c r="J715" s="202">
        <f>penilaian!I710</f>
        <v>0</v>
      </c>
      <c r="K715" s="157">
        <f>penilaian!J710</f>
        <v>0</v>
      </c>
      <c r="L715" s="182">
        <f>penilaian!K710</f>
        <v>0</v>
      </c>
      <c r="M715" s="186">
        <f>penilaian!L710</f>
        <v>0</v>
      </c>
      <c r="N715" s="187">
        <f>penilaian!M710</f>
        <v>0</v>
      </c>
      <c r="O715" s="61" t="str">
        <f>penilaian!N710</f>
        <v>c.</v>
      </c>
      <c r="P715" s="183">
        <f>penilaian!O710</f>
        <v>0</v>
      </c>
      <c r="Q715" s="516">
        <f>penilaian!P710</f>
        <v>0</v>
      </c>
      <c r="R715" s="516">
        <f>penilaian!Q710</f>
        <v>0</v>
      </c>
      <c r="S715" s="505">
        <f>penilaian!R710</f>
        <v>0</v>
      </c>
      <c r="T715" s="505">
        <f>penilaian!S710</f>
        <v>0</v>
      </c>
      <c r="U715" s="505">
        <f>penilaian!T710</f>
        <v>0</v>
      </c>
      <c r="V715" s="503">
        <f>penilaian!U710</f>
        <v>0</v>
      </c>
      <c r="W715" s="505">
        <f>penilaian!V710</f>
        <v>0</v>
      </c>
      <c r="X715" s="505">
        <f>penilaian!W710</f>
        <v>0</v>
      </c>
      <c r="Y715" s="505">
        <f>penilaian!X710</f>
        <v>0</v>
      </c>
      <c r="Z715" s="505">
        <f>penilaian!Y710</f>
        <v>0</v>
      </c>
      <c r="AA715" s="505">
        <f>penilaian!Z710</f>
        <v>0</v>
      </c>
      <c r="AB715" s="505">
        <f>penilaian!AA710</f>
        <v>0</v>
      </c>
      <c r="AC715" s="519">
        <f>penilaian!AB710</f>
        <v>0</v>
      </c>
      <c r="AD715" s="505">
        <f>penilaian!AC710</f>
        <v>0</v>
      </c>
      <c r="AE715" s="505">
        <f>penilaian!AD710</f>
        <v>0</v>
      </c>
      <c r="AF715" s="505">
        <f>penilaian!AE710</f>
        <v>0</v>
      </c>
      <c r="AG715" s="519">
        <f>penilaian!AF710</f>
        <v>0</v>
      </c>
      <c r="AH715" s="519">
        <f>penilaian!AG710</f>
        <v>0</v>
      </c>
      <c r="AI715" s="517">
        <f>penilaian!AH710</f>
        <v>0</v>
      </c>
      <c r="AJ715" s="520">
        <f>penilaian!AI710</f>
        <v>0</v>
      </c>
      <c r="AK715" s="517">
        <f>penilaian!AJ710</f>
        <v>0</v>
      </c>
      <c r="AL715" s="517">
        <f>penilaian!AK710</f>
        <v>0</v>
      </c>
      <c r="AM715" s="517">
        <f>penilaian!AL710</f>
        <v>0</v>
      </c>
      <c r="AN715" s="517">
        <f>penilaian!AM710</f>
        <v>0</v>
      </c>
      <c r="AO715" s="517">
        <f>penilaian!AN710</f>
        <v>0</v>
      </c>
      <c r="AP715" s="517">
        <f>penilaian!AO710</f>
        <v>0</v>
      </c>
      <c r="AQ715" s="521">
        <f>penilaian!AP710</f>
        <v>0</v>
      </c>
      <c r="AR715" s="517">
        <f>penilaian!AQ710</f>
        <v>0</v>
      </c>
      <c r="AS715" s="517">
        <f>penilaian!AR710</f>
        <v>0</v>
      </c>
      <c r="AT715" s="517">
        <f>penilaian!AS710</f>
        <v>0</v>
      </c>
      <c r="AU715" s="517">
        <f>penilaian!AT710</f>
        <v>0</v>
      </c>
      <c r="AV715" s="517">
        <f>penilaian!AU710</f>
        <v>0</v>
      </c>
      <c r="AW715" s="521">
        <f>penilaian!AV710</f>
        <v>0</v>
      </c>
      <c r="AX715" s="521">
        <f>penilaian!AW710</f>
        <v>0</v>
      </c>
    </row>
    <row r="716" spans="1:50" ht="47.25">
      <c r="B716" s="157">
        <f>penilaian!A711</f>
        <v>0</v>
      </c>
      <c r="C716" s="172" t="str">
        <f>penilaian!B711</f>
        <v>d.</v>
      </c>
      <c r="D716" s="492" t="str">
        <f>penilaian!C711</f>
        <v>Pasir RT/RW 017/006 Desa Cipelang Kec. Ujung jaya Kab. Sumedang</v>
      </c>
      <c r="E716" s="172">
        <f>penilaian!D711</f>
        <v>0</v>
      </c>
      <c r="F716" s="171">
        <f>penilaian!E711</f>
        <v>0</v>
      </c>
      <c r="G716" s="205">
        <f>penilaian!F711</f>
        <v>0</v>
      </c>
      <c r="H716" s="61">
        <f>penilaian!G711</f>
        <v>0</v>
      </c>
      <c r="I716" s="61">
        <f>penilaian!H711</f>
        <v>0</v>
      </c>
      <c r="J716" s="202">
        <f>penilaian!I711</f>
        <v>0</v>
      </c>
      <c r="K716" s="157">
        <f>penilaian!J711</f>
        <v>0</v>
      </c>
      <c r="L716" s="182">
        <f>penilaian!K711</f>
        <v>0</v>
      </c>
      <c r="M716" s="186">
        <f>penilaian!L711</f>
        <v>0</v>
      </c>
      <c r="N716" s="187">
        <f>penilaian!M711</f>
        <v>0</v>
      </c>
      <c r="O716" s="61">
        <f>penilaian!N711</f>
        <v>0</v>
      </c>
      <c r="P716" s="183">
        <f>penilaian!O711</f>
        <v>0</v>
      </c>
      <c r="Q716" s="516">
        <f>penilaian!P711</f>
        <v>0</v>
      </c>
      <c r="R716" s="516">
        <f>penilaian!Q711</f>
        <v>0</v>
      </c>
      <c r="S716" s="505" t="str">
        <f>penilaian!R711</f>
        <v>b.</v>
      </c>
      <c r="T716" s="505" t="str">
        <f>penilaian!S711</f>
        <v>Musiman</v>
      </c>
      <c r="U716" s="505">
        <f>penilaian!T711</f>
        <v>1</v>
      </c>
      <c r="V716" s="503">
        <f>penilaian!U711</f>
        <v>1</v>
      </c>
      <c r="W716" s="505" t="str">
        <f>penilaian!V711</f>
        <v>Padi</v>
      </c>
      <c r="X716" s="505">
        <f>penilaian!W711</f>
        <v>0</v>
      </c>
      <c r="Y716" s="505">
        <f>penilaian!X711</f>
        <v>5541</v>
      </c>
      <c r="Z716" s="505">
        <f>penilaian!Y711</f>
        <v>0</v>
      </c>
      <c r="AA716" s="505" t="str">
        <f>penilaian!Z711</f>
        <v>5541 m2</v>
      </c>
      <c r="AB716" s="505">
        <f>penilaian!AA711</f>
        <v>0</v>
      </c>
      <c r="AC716" s="519">
        <f>penilaian!AB711</f>
        <v>0</v>
      </c>
      <c r="AD716" s="505">
        <f>penilaian!AC711</f>
        <v>0</v>
      </c>
      <c r="AE716" s="505">
        <f>penilaian!AD711</f>
        <v>0</v>
      </c>
      <c r="AF716" s="505">
        <f>penilaian!AE711</f>
        <v>0</v>
      </c>
      <c r="AG716" s="519">
        <f>penilaian!AF711</f>
        <v>0</v>
      </c>
      <c r="AH716" s="519">
        <f>penilaian!AG711</f>
        <v>0</v>
      </c>
      <c r="AI716" s="517">
        <f>penilaian!AH711</f>
        <v>0</v>
      </c>
      <c r="AJ716" s="520">
        <f>penilaian!AI711</f>
        <v>0</v>
      </c>
      <c r="AK716" s="517">
        <f>penilaian!AJ711</f>
        <v>0</v>
      </c>
      <c r="AL716" s="517">
        <f>penilaian!AK711</f>
        <v>0</v>
      </c>
      <c r="AM716" s="517">
        <f>penilaian!AL711</f>
        <v>0</v>
      </c>
      <c r="AN716" s="517">
        <f>penilaian!AM711</f>
        <v>1200</v>
      </c>
      <c r="AO716" s="517">
        <f>penilaian!AN711</f>
        <v>6649200</v>
      </c>
      <c r="AP716" s="517">
        <f>penilaian!AO711</f>
        <v>0</v>
      </c>
      <c r="AQ716" s="521">
        <f>penilaian!AP711</f>
        <v>0</v>
      </c>
      <c r="AR716" s="517">
        <f>penilaian!AQ711</f>
        <v>0</v>
      </c>
      <c r="AS716" s="517">
        <f>penilaian!AR711</f>
        <v>0</v>
      </c>
      <c r="AT716" s="517">
        <f>penilaian!AS711</f>
        <v>0</v>
      </c>
      <c r="AU716" s="517">
        <f>penilaian!AT711</f>
        <v>0</v>
      </c>
      <c r="AV716" s="517">
        <f>penilaian!AU711</f>
        <v>0</v>
      </c>
      <c r="AW716" s="521">
        <f>penilaian!AV711</f>
        <v>0</v>
      </c>
      <c r="AX716" s="521">
        <f>penilaian!AW711</f>
        <v>0</v>
      </c>
    </row>
    <row r="717" spans="1:50" ht="15.75">
      <c r="B717" s="157">
        <f>penilaian!A712</f>
        <v>0</v>
      </c>
      <c r="C717" s="172" t="str">
        <f>penilaian!B712</f>
        <v>e.</v>
      </c>
      <c r="D717" s="492" t="str">
        <f>penilaian!C712</f>
        <v>3212011708690005</v>
      </c>
      <c r="E717" s="172">
        <f>penilaian!D712</f>
        <v>0</v>
      </c>
      <c r="F717" s="171">
        <f>penilaian!E712</f>
        <v>0</v>
      </c>
      <c r="G717" s="205">
        <f>penilaian!F712</f>
        <v>0</v>
      </c>
      <c r="H717" s="61">
        <f>penilaian!G712</f>
        <v>0</v>
      </c>
      <c r="I717" s="61">
        <f>penilaian!H712</f>
        <v>0</v>
      </c>
      <c r="J717" s="202">
        <f>penilaian!I712</f>
        <v>0</v>
      </c>
      <c r="K717" s="157">
        <f>penilaian!J712</f>
        <v>0</v>
      </c>
      <c r="L717" s="182">
        <f>penilaian!K712</f>
        <v>0</v>
      </c>
      <c r="M717" s="186">
        <f>penilaian!L712</f>
        <v>0</v>
      </c>
      <c r="N717" s="187">
        <f>penilaian!M712</f>
        <v>0</v>
      </c>
      <c r="O717" s="61">
        <f>penilaian!N712</f>
        <v>0</v>
      </c>
      <c r="P717" s="183">
        <f>penilaian!O712</f>
        <v>0</v>
      </c>
      <c r="Q717" s="516">
        <f>penilaian!P712</f>
        <v>0</v>
      </c>
      <c r="R717" s="516">
        <f>penilaian!Q712</f>
        <v>0</v>
      </c>
      <c r="S717" s="505">
        <f>penilaian!R712</f>
        <v>0</v>
      </c>
      <c r="T717" s="505">
        <f>penilaian!S712</f>
        <v>0</v>
      </c>
      <c r="U717" s="505">
        <f>penilaian!T712</f>
        <v>0</v>
      </c>
      <c r="V717" s="503">
        <f>penilaian!U712</f>
        <v>0</v>
      </c>
      <c r="W717" s="505">
        <f>penilaian!V712</f>
        <v>0</v>
      </c>
      <c r="X717" s="505">
        <f>penilaian!W712</f>
        <v>0</v>
      </c>
      <c r="Y717" s="505">
        <f>penilaian!X712</f>
        <v>0</v>
      </c>
      <c r="Z717" s="505">
        <f>penilaian!Y712</f>
        <v>0</v>
      </c>
      <c r="AA717" s="505">
        <f>penilaian!Z712</f>
        <v>0</v>
      </c>
      <c r="AB717" s="505">
        <f>penilaian!AA712</f>
        <v>0</v>
      </c>
      <c r="AC717" s="519">
        <f>penilaian!AB712</f>
        <v>0</v>
      </c>
      <c r="AD717" s="505">
        <f>penilaian!AC712</f>
        <v>0</v>
      </c>
      <c r="AE717" s="505">
        <f>penilaian!AD712</f>
        <v>0</v>
      </c>
      <c r="AF717" s="505">
        <f>penilaian!AE712</f>
        <v>0</v>
      </c>
      <c r="AG717" s="519">
        <f>penilaian!AF712</f>
        <v>0</v>
      </c>
      <c r="AH717" s="519">
        <f>penilaian!AG712</f>
        <v>0</v>
      </c>
      <c r="AI717" s="517">
        <f>penilaian!AH712</f>
        <v>0</v>
      </c>
      <c r="AJ717" s="520">
        <f>penilaian!AI712</f>
        <v>0</v>
      </c>
      <c r="AK717" s="517">
        <f>penilaian!AJ712</f>
        <v>0</v>
      </c>
      <c r="AL717" s="517">
        <f>penilaian!AK712</f>
        <v>0</v>
      </c>
      <c r="AM717" s="517">
        <f>penilaian!AL712</f>
        <v>0</v>
      </c>
      <c r="AN717" s="517">
        <f>penilaian!AM712</f>
        <v>0</v>
      </c>
      <c r="AO717" s="517">
        <f>penilaian!AN712</f>
        <v>0</v>
      </c>
      <c r="AP717" s="517">
        <f>penilaian!AO712</f>
        <v>0</v>
      </c>
      <c r="AQ717" s="521">
        <f>penilaian!AP712</f>
        <v>0</v>
      </c>
      <c r="AR717" s="517">
        <f>penilaian!AQ712</f>
        <v>0</v>
      </c>
      <c r="AS717" s="517">
        <f>penilaian!AR712</f>
        <v>0</v>
      </c>
      <c r="AT717" s="517">
        <f>penilaian!AS712</f>
        <v>0</v>
      </c>
      <c r="AU717" s="517">
        <f>penilaian!AT712</f>
        <v>0</v>
      </c>
      <c r="AV717" s="517">
        <f>penilaian!AU712</f>
        <v>0</v>
      </c>
      <c r="AW717" s="521">
        <f>penilaian!AV712</f>
        <v>0</v>
      </c>
      <c r="AX717" s="521">
        <f>penilaian!AW712</f>
        <v>0</v>
      </c>
    </row>
    <row r="718" spans="1:50" ht="15.75">
      <c r="B718" s="157">
        <f>penilaian!A713</f>
        <v>0</v>
      </c>
      <c r="C718" s="172">
        <f>penilaian!B713</f>
        <v>0</v>
      </c>
      <c r="D718" s="492">
        <f>penilaian!C713</f>
        <v>0</v>
      </c>
      <c r="E718" s="172">
        <f>penilaian!D713</f>
        <v>0</v>
      </c>
      <c r="F718" s="171">
        <f>penilaian!E713</f>
        <v>0</v>
      </c>
      <c r="G718" s="205">
        <f>penilaian!F713</f>
        <v>0</v>
      </c>
      <c r="H718" s="61">
        <f>penilaian!G713</f>
        <v>0</v>
      </c>
      <c r="I718" s="61">
        <f>penilaian!H713</f>
        <v>0</v>
      </c>
      <c r="J718" s="202">
        <f>penilaian!I713</f>
        <v>0</v>
      </c>
      <c r="K718" s="157">
        <f>penilaian!J713</f>
        <v>0</v>
      </c>
      <c r="L718" s="182">
        <f>penilaian!K713</f>
        <v>0</v>
      </c>
      <c r="M718" s="186">
        <f>penilaian!L713</f>
        <v>0</v>
      </c>
      <c r="N718" s="187">
        <f>penilaian!M713</f>
        <v>0</v>
      </c>
      <c r="O718" s="61">
        <f>penilaian!N713</f>
        <v>0</v>
      </c>
      <c r="P718" s="183">
        <f>penilaian!O713</f>
        <v>0</v>
      </c>
      <c r="Q718" s="516">
        <f>penilaian!P713</f>
        <v>0</v>
      </c>
      <c r="R718" s="516">
        <f>penilaian!Q713</f>
        <v>0</v>
      </c>
      <c r="S718" s="505">
        <f>penilaian!R713</f>
        <v>0</v>
      </c>
      <c r="T718" s="505">
        <f>penilaian!S713</f>
        <v>0</v>
      </c>
      <c r="U718" s="505">
        <f>penilaian!T713</f>
        <v>0</v>
      </c>
      <c r="V718" s="503">
        <f>penilaian!U713</f>
        <v>0</v>
      </c>
      <c r="W718" s="505">
        <f>penilaian!V713</f>
        <v>0</v>
      </c>
      <c r="X718" s="505">
        <f>penilaian!W713</f>
        <v>0</v>
      </c>
      <c r="Y718" s="505">
        <f>penilaian!X713</f>
        <v>0</v>
      </c>
      <c r="Z718" s="505">
        <f>penilaian!Y713</f>
        <v>0</v>
      </c>
      <c r="AA718" s="505">
        <f>penilaian!Z713</f>
        <v>0</v>
      </c>
      <c r="AB718" s="505">
        <f>penilaian!AA713</f>
        <v>0</v>
      </c>
      <c r="AC718" s="519">
        <f>penilaian!AB713</f>
        <v>0</v>
      </c>
      <c r="AD718" s="505">
        <f>penilaian!AC713</f>
        <v>0</v>
      </c>
      <c r="AE718" s="505">
        <f>penilaian!AD713</f>
        <v>0</v>
      </c>
      <c r="AF718" s="505">
        <f>penilaian!AE713</f>
        <v>0</v>
      </c>
      <c r="AG718" s="519">
        <f>penilaian!AF713</f>
        <v>0</v>
      </c>
      <c r="AH718" s="519">
        <f>penilaian!AG713</f>
        <v>0</v>
      </c>
      <c r="AI718" s="517">
        <f>penilaian!AH713</f>
        <v>0</v>
      </c>
      <c r="AJ718" s="520">
        <f>penilaian!AI713</f>
        <v>0</v>
      </c>
      <c r="AK718" s="517">
        <f>penilaian!AJ713</f>
        <v>0</v>
      </c>
      <c r="AL718" s="517">
        <f>penilaian!AK713</f>
        <v>0</v>
      </c>
      <c r="AM718" s="517">
        <f>penilaian!AL713</f>
        <v>0</v>
      </c>
      <c r="AN718" s="517">
        <f>penilaian!AM713</f>
        <v>0</v>
      </c>
      <c r="AO718" s="517">
        <f>penilaian!AN713</f>
        <v>0</v>
      </c>
      <c r="AP718" s="517">
        <f>penilaian!AO713</f>
        <v>0</v>
      </c>
      <c r="AQ718" s="521">
        <f>penilaian!AP713</f>
        <v>0</v>
      </c>
      <c r="AR718" s="517">
        <f>penilaian!AQ713</f>
        <v>0</v>
      </c>
      <c r="AS718" s="517">
        <f>penilaian!AR713</f>
        <v>0</v>
      </c>
      <c r="AT718" s="517">
        <f>penilaian!AS713</f>
        <v>0</v>
      </c>
      <c r="AU718" s="517">
        <f>penilaian!AT713</f>
        <v>0</v>
      </c>
      <c r="AV718" s="517">
        <f>penilaian!AU713</f>
        <v>0</v>
      </c>
      <c r="AW718" s="521">
        <f>penilaian!AV713</f>
        <v>0</v>
      </c>
      <c r="AX718" s="521">
        <f>penilaian!AW713</f>
        <v>0</v>
      </c>
    </row>
    <row r="719" spans="1:50" ht="15.75">
      <c r="B719" s="157">
        <f>penilaian!A714</f>
        <v>0</v>
      </c>
      <c r="C719" s="172">
        <f>penilaian!B714</f>
        <v>0</v>
      </c>
      <c r="D719" s="492">
        <f>penilaian!C714</f>
        <v>0</v>
      </c>
      <c r="E719" s="172">
        <f>penilaian!D714</f>
        <v>0</v>
      </c>
      <c r="F719" s="171">
        <f>penilaian!E714</f>
        <v>0</v>
      </c>
      <c r="G719" s="205">
        <f>penilaian!F714</f>
        <v>0</v>
      </c>
      <c r="H719" s="61">
        <f>penilaian!G714</f>
        <v>0</v>
      </c>
      <c r="I719" s="61">
        <f>penilaian!H714</f>
        <v>0</v>
      </c>
      <c r="J719" s="202">
        <f>penilaian!I714</f>
        <v>0</v>
      </c>
      <c r="K719" s="157">
        <f>penilaian!J714</f>
        <v>0</v>
      </c>
      <c r="L719" s="182">
        <f>penilaian!K714</f>
        <v>0</v>
      </c>
      <c r="M719" s="186">
        <f>penilaian!L714</f>
        <v>0</v>
      </c>
      <c r="N719" s="187">
        <f>penilaian!M714</f>
        <v>0</v>
      </c>
      <c r="O719" s="61">
        <f>penilaian!N714</f>
        <v>0</v>
      </c>
      <c r="P719" s="183">
        <f>penilaian!O714</f>
        <v>0</v>
      </c>
      <c r="Q719" s="516">
        <f>penilaian!P714</f>
        <v>0</v>
      </c>
      <c r="R719" s="516">
        <f>penilaian!Q714</f>
        <v>0</v>
      </c>
      <c r="S719" s="505">
        <f>penilaian!R714</f>
        <v>0</v>
      </c>
      <c r="T719" s="505">
        <f>penilaian!S714</f>
        <v>0</v>
      </c>
      <c r="U719" s="505">
        <f>penilaian!T714</f>
        <v>0</v>
      </c>
      <c r="V719" s="503">
        <f>penilaian!U714</f>
        <v>0</v>
      </c>
      <c r="W719" s="505">
        <f>penilaian!V714</f>
        <v>0</v>
      </c>
      <c r="X719" s="505">
        <f>penilaian!W714</f>
        <v>0</v>
      </c>
      <c r="Y719" s="505">
        <f>penilaian!X714</f>
        <v>0</v>
      </c>
      <c r="Z719" s="505">
        <f>penilaian!Y714</f>
        <v>0</v>
      </c>
      <c r="AA719" s="505">
        <f>penilaian!Z714</f>
        <v>0</v>
      </c>
      <c r="AB719" s="505">
        <f>penilaian!AA714</f>
        <v>0</v>
      </c>
      <c r="AC719" s="519">
        <f>penilaian!AB714</f>
        <v>0</v>
      </c>
      <c r="AD719" s="505">
        <f>penilaian!AC714</f>
        <v>0</v>
      </c>
      <c r="AE719" s="505">
        <f>penilaian!AD714</f>
        <v>0</v>
      </c>
      <c r="AF719" s="505">
        <f>penilaian!AE714</f>
        <v>0</v>
      </c>
      <c r="AG719" s="519">
        <f>penilaian!AF714</f>
        <v>0</v>
      </c>
      <c r="AH719" s="519">
        <f>penilaian!AG714</f>
        <v>0</v>
      </c>
      <c r="AI719" s="517">
        <f>penilaian!AH714</f>
        <v>0</v>
      </c>
      <c r="AJ719" s="520">
        <f>penilaian!AI714</f>
        <v>0</v>
      </c>
      <c r="AK719" s="517">
        <f>penilaian!AJ714</f>
        <v>0</v>
      </c>
      <c r="AL719" s="517">
        <f>penilaian!AK714</f>
        <v>0</v>
      </c>
      <c r="AM719" s="517">
        <f>penilaian!AL714</f>
        <v>0</v>
      </c>
      <c r="AN719" s="517">
        <f>penilaian!AM714</f>
        <v>0</v>
      </c>
      <c r="AO719" s="517">
        <f>penilaian!AN714</f>
        <v>0</v>
      </c>
      <c r="AP719" s="517">
        <f>penilaian!AO714</f>
        <v>0</v>
      </c>
      <c r="AQ719" s="521">
        <f>penilaian!AP714</f>
        <v>0</v>
      </c>
      <c r="AR719" s="517">
        <f>penilaian!AQ714</f>
        <v>0</v>
      </c>
      <c r="AS719" s="517">
        <f>penilaian!AR714</f>
        <v>0</v>
      </c>
      <c r="AT719" s="517">
        <f>penilaian!AS714</f>
        <v>0</v>
      </c>
      <c r="AU719" s="517">
        <f>penilaian!AT714</f>
        <v>0</v>
      </c>
      <c r="AV719" s="517">
        <f>penilaian!AU714</f>
        <v>0</v>
      </c>
      <c r="AW719" s="521">
        <f>penilaian!AV714</f>
        <v>0</v>
      </c>
      <c r="AX719" s="521">
        <f>penilaian!AW714</f>
        <v>0</v>
      </c>
    </row>
    <row r="720" spans="1:50" ht="15.75">
      <c r="A720" s="288">
        <v>1</v>
      </c>
      <c r="B720" s="157">
        <f>penilaian!A715</f>
        <v>0</v>
      </c>
      <c r="C720" s="172">
        <f>penilaian!B715</f>
        <v>0</v>
      </c>
      <c r="D720" s="492">
        <f>penilaian!C715</f>
        <v>0</v>
      </c>
      <c r="E720" s="172">
        <f>penilaian!D715</f>
        <v>0</v>
      </c>
      <c r="F720" s="171">
        <f>penilaian!E715</f>
        <v>0</v>
      </c>
      <c r="G720" s="205">
        <f>penilaian!F715</f>
        <v>0</v>
      </c>
      <c r="H720" s="61">
        <f>penilaian!G715</f>
        <v>0</v>
      </c>
      <c r="I720" s="61">
        <f>penilaian!H715</f>
        <v>0</v>
      </c>
      <c r="J720" s="202">
        <f>penilaian!I715</f>
        <v>0</v>
      </c>
      <c r="K720" s="157">
        <f>penilaian!J715</f>
        <v>0</v>
      </c>
      <c r="L720" s="182">
        <f>penilaian!K715</f>
        <v>0</v>
      </c>
      <c r="M720" s="186">
        <f>penilaian!L715</f>
        <v>0</v>
      </c>
      <c r="N720" s="187">
        <f>penilaian!M715</f>
        <v>0</v>
      </c>
      <c r="O720" s="61">
        <f>penilaian!N715</f>
        <v>0</v>
      </c>
      <c r="P720" s="183">
        <f>penilaian!O715</f>
        <v>0</v>
      </c>
      <c r="Q720" s="516">
        <f>penilaian!P715</f>
        <v>0</v>
      </c>
      <c r="R720" s="516">
        <f>penilaian!Q715</f>
        <v>0</v>
      </c>
      <c r="S720" s="505">
        <f>penilaian!R715</f>
        <v>0</v>
      </c>
      <c r="T720" s="505">
        <f>penilaian!S715</f>
        <v>0</v>
      </c>
      <c r="U720" s="505">
        <f>penilaian!T715</f>
        <v>0</v>
      </c>
      <c r="V720" s="503">
        <f>penilaian!U715</f>
        <v>0</v>
      </c>
      <c r="W720" s="505">
        <f>penilaian!V715</f>
        <v>0</v>
      </c>
      <c r="X720" s="505">
        <f>penilaian!W715</f>
        <v>0</v>
      </c>
      <c r="Y720" s="505">
        <f>penilaian!X715</f>
        <v>0</v>
      </c>
      <c r="Z720" s="505">
        <f>penilaian!Y715</f>
        <v>0</v>
      </c>
      <c r="AA720" s="505">
        <f>penilaian!Z715</f>
        <v>0</v>
      </c>
      <c r="AB720" s="505">
        <f>penilaian!AA715</f>
        <v>0</v>
      </c>
      <c r="AC720" s="519">
        <f>penilaian!AB715</f>
        <v>0</v>
      </c>
      <c r="AD720" s="505">
        <f>penilaian!AC715</f>
        <v>0</v>
      </c>
      <c r="AE720" s="505">
        <f>penilaian!AD715</f>
        <v>0</v>
      </c>
      <c r="AF720" s="505">
        <f>penilaian!AE715</f>
        <v>0</v>
      </c>
      <c r="AG720" s="519">
        <f>penilaian!AF715</f>
        <v>0</v>
      </c>
      <c r="AH720" s="519">
        <f>penilaian!AG715</f>
        <v>0</v>
      </c>
      <c r="AI720" s="517">
        <f>penilaian!AH715</f>
        <v>0</v>
      </c>
      <c r="AJ720" s="520">
        <f>penilaian!AI715</f>
        <v>0</v>
      </c>
      <c r="AK720" s="517">
        <f>penilaian!AJ715</f>
        <v>0</v>
      </c>
      <c r="AL720" s="517">
        <f>penilaian!AK715</f>
        <v>0</v>
      </c>
      <c r="AM720" s="517">
        <f>penilaian!AL715</f>
        <v>0</v>
      </c>
      <c r="AN720" s="517">
        <f>penilaian!AM715</f>
        <v>0</v>
      </c>
      <c r="AO720" s="517">
        <f>penilaian!AN715</f>
        <v>0</v>
      </c>
      <c r="AP720" s="517">
        <f>penilaian!AO715</f>
        <v>0</v>
      </c>
      <c r="AQ720" s="521">
        <f>penilaian!AP715</f>
        <v>0</v>
      </c>
      <c r="AR720" s="517">
        <f>penilaian!AQ715</f>
        <v>0</v>
      </c>
      <c r="AS720" s="517">
        <f>penilaian!AR715</f>
        <v>0</v>
      </c>
      <c r="AT720" s="517">
        <f>penilaian!AS715</f>
        <v>0</v>
      </c>
      <c r="AU720" s="517">
        <f>penilaian!AT715</f>
        <v>0</v>
      </c>
      <c r="AV720" s="517">
        <f>penilaian!AU715</f>
        <v>0</v>
      </c>
      <c r="AW720" s="521">
        <f>penilaian!AV715</f>
        <v>0</v>
      </c>
      <c r="AX720" s="521">
        <f>penilaian!AW715</f>
        <v>0</v>
      </c>
    </row>
    <row r="721" spans="2:50" ht="15.75">
      <c r="B721" s="157">
        <f>penilaian!A716</f>
        <v>65</v>
      </c>
      <c r="C721" s="172" t="str">
        <f>penilaian!B716</f>
        <v>a.</v>
      </c>
      <c r="D721" s="492" t="str">
        <f>penilaian!C716</f>
        <v>CARIM</v>
      </c>
      <c r="E721" s="172" t="str">
        <f>penilaian!D716</f>
        <v>a.</v>
      </c>
      <c r="F721" s="171" t="str">
        <f>penilaian!E716</f>
        <v>ADI SUBEKTI</v>
      </c>
      <c r="G721" s="205" t="str">
        <f>penilaian!F716</f>
        <v>00065</v>
      </c>
      <c r="H721" s="61" t="str">
        <f>penilaian!G716</f>
        <v>a.</v>
      </c>
      <c r="I721" s="61">
        <f>penilaian!H716</f>
        <v>0</v>
      </c>
      <c r="J721" s="202">
        <f>penilaian!I716</f>
        <v>235</v>
      </c>
      <c r="K721" s="157">
        <f>penilaian!J716</f>
        <v>0</v>
      </c>
      <c r="L721" s="182">
        <f>penilaian!K716</f>
        <v>0</v>
      </c>
      <c r="M721" s="186">
        <f>penilaian!L716</f>
        <v>0</v>
      </c>
      <c r="N721" s="187">
        <f>penilaian!M716</f>
        <v>0</v>
      </c>
      <c r="O721" s="61" t="str">
        <f>penilaian!N716</f>
        <v>a.</v>
      </c>
      <c r="P721" s="183">
        <f>penilaian!O716</f>
        <v>0</v>
      </c>
      <c r="Q721" s="516">
        <f>penilaian!P716</f>
        <v>0</v>
      </c>
      <c r="R721" s="516">
        <f>penilaian!Q716</f>
        <v>0</v>
      </c>
      <c r="S721" s="505" t="str">
        <f>penilaian!R716</f>
        <v>a.</v>
      </c>
      <c r="T721" s="505" t="str">
        <f>penilaian!S716</f>
        <v>Tahunan</v>
      </c>
      <c r="U721" s="505">
        <f>penilaian!T716</f>
        <v>0</v>
      </c>
      <c r="V721" s="503">
        <f>penilaian!U716</f>
        <v>0</v>
      </c>
      <c r="W721" s="505">
        <f>penilaian!V716</f>
        <v>0</v>
      </c>
      <c r="X721" s="505">
        <f>penilaian!W716</f>
        <v>0</v>
      </c>
      <c r="Y721" s="505">
        <f>penilaian!X716</f>
        <v>0</v>
      </c>
      <c r="Z721" s="505">
        <f>penilaian!Y716</f>
        <v>0</v>
      </c>
      <c r="AA721" s="505">
        <f>penilaian!Z716</f>
        <v>0</v>
      </c>
      <c r="AB721" s="505">
        <f>penilaian!AA716</f>
        <v>0</v>
      </c>
      <c r="AC721" s="519">
        <f>penilaian!AB716</f>
        <v>0</v>
      </c>
      <c r="AD721" s="505">
        <f>penilaian!AC716</f>
        <v>0</v>
      </c>
      <c r="AE721" s="505">
        <f>penilaian!AD716</f>
        <v>0</v>
      </c>
      <c r="AF721" s="505">
        <f>penilaian!AE716</f>
        <v>0</v>
      </c>
      <c r="AG721" s="519">
        <f>penilaian!AF716</f>
        <v>0</v>
      </c>
      <c r="AH721" s="519">
        <f>penilaian!AG716</f>
        <v>0</v>
      </c>
      <c r="AI721" s="517">
        <f>penilaian!AH716</f>
        <v>170000</v>
      </c>
      <c r="AJ721" s="520">
        <f>penilaian!AI716</f>
        <v>39950000</v>
      </c>
      <c r="AK721" s="517">
        <f>penilaian!AJ716</f>
        <v>0</v>
      </c>
      <c r="AL721" s="517">
        <f>penilaian!AK716</f>
        <v>0</v>
      </c>
      <c r="AM721" s="517">
        <f>penilaian!AL716</f>
        <v>0</v>
      </c>
      <c r="AN721" s="517">
        <f>penilaian!AM716</f>
        <v>0</v>
      </c>
      <c r="AO721" s="517">
        <f>penilaian!AN716</f>
        <v>0</v>
      </c>
      <c r="AP721" s="517">
        <f>penilaian!AO716</f>
        <v>0</v>
      </c>
      <c r="AQ721" s="521">
        <f>penilaian!AP716</f>
        <v>39950000</v>
      </c>
      <c r="AR721" s="517">
        <f>penilaian!AQ716</f>
        <v>0</v>
      </c>
      <c r="AS721" s="517">
        <f>penilaian!AR716</f>
        <v>0</v>
      </c>
      <c r="AT721" s="517">
        <f>penilaian!AS716</f>
        <v>0</v>
      </c>
      <c r="AU721" s="517">
        <f>penilaian!AT716</f>
        <v>1997500</v>
      </c>
      <c r="AV721" s="517">
        <f>penilaian!AU716</f>
        <v>199750</v>
      </c>
      <c r="AW721" s="521">
        <f>penilaian!AV716</f>
        <v>2197250</v>
      </c>
      <c r="AX721" s="521">
        <f>penilaian!AW716</f>
        <v>42147000</v>
      </c>
    </row>
    <row r="722" spans="2:50" ht="15.75">
      <c r="B722" s="157">
        <f>penilaian!A717</f>
        <v>0</v>
      </c>
      <c r="C722" s="172" t="str">
        <f>penilaian!B717</f>
        <v>b.</v>
      </c>
      <c r="D722" s="492">
        <f>penilaian!C717</f>
        <v>0</v>
      </c>
      <c r="E722" s="172" t="str">
        <f>penilaian!D717</f>
        <v>b.</v>
      </c>
      <c r="F722" s="171" t="str">
        <f>penilaian!E717</f>
        <v>Mojokerto, 19-12-1951</v>
      </c>
      <c r="G722" s="205">
        <f>penilaian!F717</f>
        <v>0</v>
      </c>
      <c r="H722" s="61" t="str">
        <f>penilaian!G717</f>
        <v>b.</v>
      </c>
      <c r="I722" s="61" t="str">
        <f>penilaian!H717</f>
        <v>Babakan</v>
      </c>
      <c r="J722" s="202">
        <f>penilaian!I717</f>
        <v>0</v>
      </c>
      <c r="K722" s="157">
        <f>penilaian!J717</f>
        <v>0</v>
      </c>
      <c r="L722" s="182">
        <f>penilaian!K717</f>
        <v>0</v>
      </c>
      <c r="M722" s="186">
        <f>penilaian!L717</f>
        <v>0</v>
      </c>
      <c r="N722" s="187">
        <f>penilaian!M717</f>
        <v>0</v>
      </c>
      <c r="O722" s="61" t="str">
        <f>penilaian!N717</f>
        <v>b.</v>
      </c>
      <c r="P722" s="183">
        <f>penilaian!O717</f>
        <v>0</v>
      </c>
      <c r="Q722" s="516">
        <f>penilaian!P717</f>
        <v>0</v>
      </c>
      <c r="R722" s="516">
        <f>penilaian!Q717</f>
        <v>0</v>
      </c>
      <c r="S722" s="505">
        <f>penilaian!R717</f>
        <v>0</v>
      </c>
      <c r="T722" s="505">
        <f>penilaian!S717</f>
        <v>0</v>
      </c>
      <c r="U722" s="505">
        <f>penilaian!T717</f>
        <v>0</v>
      </c>
      <c r="V722" s="503">
        <f>penilaian!U717</f>
        <v>0</v>
      </c>
      <c r="W722" s="505">
        <f>penilaian!V717</f>
        <v>0</v>
      </c>
      <c r="X722" s="505">
        <f>penilaian!W717</f>
        <v>0</v>
      </c>
      <c r="Y722" s="505">
        <f>penilaian!X717</f>
        <v>0</v>
      </c>
      <c r="Z722" s="505">
        <f>penilaian!Y717</f>
        <v>0</v>
      </c>
      <c r="AA722" s="505">
        <f>penilaian!Z717</f>
        <v>0</v>
      </c>
      <c r="AB722" s="505">
        <f>penilaian!AA717</f>
        <v>0</v>
      </c>
      <c r="AC722" s="519">
        <f>penilaian!AB717</f>
        <v>0</v>
      </c>
      <c r="AD722" s="505">
        <f>penilaian!AC717</f>
        <v>0</v>
      </c>
      <c r="AE722" s="505">
        <f>penilaian!AD717</f>
        <v>0</v>
      </c>
      <c r="AF722" s="505">
        <f>penilaian!AE717</f>
        <v>0</v>
      </c>
      <c r="AG722" s="519">
        <f>penilaian!AF717</f>
        <v>0</v>
      </c>
      <c r="AH722" s="519">
        <f>penilaian!AG717</f>
        <v>0</v>
      </c>
      <c r="AI722" s="517">
        <f>penilaian!AH717</f>
        <v>0</v>
      </c>
      <c r="AJ722" s="520">
        <f>penilaian!AI717</f>
        <v>0</v>
      </c>
      <c r="AK722" s="517">
        <f>penilaian!AJ717</f>
        <v>0</v>
      </c>
      <c r="AL722" s="517">
        <f>penilaian!AK717</f>
        <v>0</v>
      </c>
      <c r="AM722" s="517">
        <f>penilaian!AL717</f>
        <v>0</v>
      </c>
      <c r="AN722" s="517">
        <f>penilaian!AM717</f>
        <v>0</v>
      </c>
      <c r="AO722" s="517">
        <f>penilaian!AN717</f>
        <v>0</v>
      </c>
      <c r="AP722" s="517">
        <f>penilaian!AO717</f>
        <v>0</v>
      </c>
      <c r="AQ722" s="521">
        <f>penilaian!AP717</f>
        <v>0</v>
      </c>
      <c r="AR722" s="517">
        <f>penilaian!AQ717</f>
        <v>0</v>
      </c>
      <c r="AS722" s="517">
        <f>penilaian!AR717</f>
        <v>0</v>
      </c>
      <c r="AT722" s="517">
        <f>penilaian!AS717</f>
        <v>0</v>
      </c>
      <c r="AU722" s="517">
        <f>penilaian!AT717</f>
        <v>0</v>
      </c>
      <c r="AV722" s="517">
        <f>penilaian!AU717</f>
        <v>0</v>
      </c>
      <c r="AW722" s="521">
        <f>penilaian!AV717</f>
        <v>0</v>
      </c>
      <c r="AX722" s="521">
        <f>penilaian!AW717</f>
        <v>0</v>
      </c>
    </row>
    <row r="723" spans="2:50" ht="15.75">
      <c r="B723" s="157">
        <f>penilaian!A718</f>
        <v>0</v>
      </c>
      <c r="C723" s="172" t="str">
        <f>penilaian!B718</f>
        <v>c.</v>
      </c>
      <c r="D723" s="492">
        <f>penilaian!C718</f>
        <v>0</v>
      </c>
      <c r="E723" s="172" t="str">
        <f>penilaian!D718</f>
        <v>c.</v>
      </c>
      <c r="F723" s="171" t="str">
        <f>penilaian!E718</f>
        <v>Karyawan Swasta</v>
      </c>
      <c r="G723" s="205">
        <f>penilaian!F718</f>
        <v>0</v>
      </c>
      <c r="H723" s="61" t="str">
        <f>penilaian!G718</f>
        <v>c.</v>
      </c>
      <c r="I723" s="61" t="str">
        <f>penilaian!H718</f>
        <v>Kertajati</v>
      </c>
      <c r="J723" s="202">
        <f>penilaian!I718</f>
        <v>0</v>
      </c>
      <c r="K723" s="157">
        <f>penilaian!J718</f>
        <v>0</v>
      </c>
      <c r="L723" s="182">
        <f>penilaian!K718</f>
        <v>0</v>
      </c>
      <c r="M723" s="186">
        <f>penilaian!L718</f>
        <v>0</v>
      </c>
      <c r="N723" s="187">
        <f>penilaian!M718</f>
        <v>0</v>
      </c>
      <c r="O723" s="61" t="str">
        <f>penilaian!N718</f>
        <v>c.</v>
      </c>
      <c r="P723" s="183">
        <f>penilaian!O718</f>
        <v>0</v>
      </c>
      <c r="Q723" s="516">
        <f>penilaian!P718</f>
        <v>0</v>
      </c>
      <c r="R723" s="516">
        <f>penilaian!Q718</f>
        <v>0</v>
      </c>
      <c r="S723" s="505" t="str">
        <f>penilaian!R718</f>
        <v>b.</v>
      </c>
      <c r="T723" s="505" t="str">
        <f>penilaian!S718</f>
        <v>Musiman</v>
      </c>
      <c r="U723" s="505">
        <f>penilaian!T718</f>
        <v>0</v>
      </c>
      <c r="V723" s="503">
        <f>penilaian!U718</f>
        <v>0</v>
      </c>
      <c r="W723" s="505">
        <f>penilaian!V718</f>
        <v>0</v>
      </c>
      <c r="X723" s="505">
        <f>penilaian!W718</f>
        <v>0</v>
      </c>
      <c r="Y723" s="505">
        <f>penilaian!X718</f>
        <v>0</v>
      </c>
      <c r="Z723" s="505">
        <f>penilaian!Y718</f>
        <v>0</v>
      </c>
      <c r="AA723" s="505">
        <f>penilaian!Z718</f>
        <v>0</v>
      </c>
      <c r="AB723" s="505">
        <f>penilaian!AA718</f>
        <v>0</v>
      </c>
      <c r="AC723" s="519">
        <f>penilaian!AB718</f>
        <v>0</v>
      </c>
      <c r="AD723" s="505">
        <f>penilaian!AC718</f>
        <v>0</v>
      </c>
      <c r="AE723" s="505">
        <f>penilaian!AD718</f>
        <v>0</v>
      </c>
      <c r="AF723" s="505">
        <f>penilaian!AE718</f>
        <v>0</v>
      </c>
      <c r="AG723" s="519">
        <f>penilaian!AF718</f>
        <v>0</v>
      </c>
      <c r="AH723" s="519">
        <f>penilaian!AG718</f>
        <v>0</v>
      </c>
      <c r="AI723" s="517">
        <f>penilaian!AH718</f>
        <v>0</v>
      </c>
      <c r="AJ723" s="520">
        <f>penilaian!AI718</f>
        <v>0</v>
      </c>
      <c r="AK723" s="517">
        <f>penilaian!AJ718</f>
        <v>0</v>
      </c>
      <c r="AL723" s="517">
        <f>penilaian!AK718</f>
        <v>0</v>
      </c>
      <c r="AM723" s="517">
        <f>penilaian!AL718</f>
        <v>0</v>
      </c>
      <c r="AN723" s="517">
        <f>penilaian!AM718</f>
        <v>0</v>
      </c>
      <c r="AO723" s="517">
        <f>penilaian!AN718</f>
        <v>0</v>
      </c>
      <c r="AP723" s="517">
        <f>penilaian!AO718</f>
        <v>0</v>
      </c>
      <c r="AQ723" s="521">
        <f>penilaian!AP718</f>
        <v>0</v>
      </c>
      <c r="AR723" s="517">
        <f>penilaian!AQ718</f>
        <v>0</v>
      </c>
      <c r="AS723" s="517">
        <f>penilaian!AR718</f>
        <v>0</v>
      </c>
      <c r="AT723" s="517">
        <f>penilaian!AS718</f>
        <v>0</v>
      </c>
      <c r="AU723" s="517">
        <f>penilaian!AT718</f>
        <v>0</v>
      </c>
      <c r="AV723" s="517">
        <f>penilaian!AU718</f>
        <v>0</v>
      </c>
      <c r="AW723" s="521">
        <f>penilaian!AV718</f>
        <v>0</v>
      </c>
      <c r="AX723" s="521">
        <f>penilaian!AW718</f>
        <v>0</v>
      </c>
    </row>
    <row r="724" spans="2:50" ht="78.75">
      <c r="B724" s="157">
        <f>penilaian!A719</f>
        <v>0</v>
      </c>
      <c r="C724" s="172" t="str">
        <f>penilaian!B719</f>
        <v>d.</v>
      </c>
      <c r="D724" s="492">
        <f>penilaian!C719</f>
        <v>0</v>
      </c>
      <c r="E724" s="172" t="str">
        <f>penilaian!D719</f>
        <v>d.</v>
      </c>
      <c r="F724" s="171" t="str">
        <f>penilaian!E719</f>
        <v>Jl. Kayu Putih Utara 46 RT. 4 RW. 8 Kel. Pulo Gadung Kec. Pulo Gadung Kota Jakarta Timur</v>
      </c>
      <c r="G724" s="205">
        <f>penilaian!F719</f>
        <v>0</v>
      </c>
      <c r="H724" s="61">
        <f>penilaian!G719</f>
        <v>0</v>
      </c>
      <c r="I724" s="61">
        <f>penilaian!H719</f>
        <v>0</v>
      </c>
      <c r="J724" s="202">
        <f>penilaian!I719</f>
        <v>0</v>
      </c>
      <c r="K724" s="157">
        <f>penilaian!J719</f>
        <v>0</v>
      </c>
      <c r="L724" s="182">
        <f>penilaian!K719</f>
        <v>0</v>
      </c>
      <c r="M724" s="186">
        <f>penilaian!L719</f>
        <v>0</v>
      </c>
      <c r="N724" s="187">
        <f>penilaian!M719</f>
        <v>0</v>
      </c>
      <c r="O724" s="61">
        <f>penilaian!N719</f>
        <v>0</v>
      </c>
      <c r="P724" s="183">
        <f>penilaian!O719</f>
        <v>0</v>
      </c>
      <c r="Q724" s="516">
        <f>penilaian!P719</f>
        <v>0</v>
      </c>
      <c r="R724" s="516">
        <f>penilaian!Q719</f>
        <v>0</v>
      </c>
      <c r="S724" s="505">
        <f>penilaian!R719</f>
        <v>0</v>
      </c>
      <c r="T724" s="505">
        <f>penilaian!S719</f>
        <v>0</v>
      </c>
      <c r="U724" s="505">
        <f>penilaian!T719</f>
        <v>0</v>
      </c>
      <c r="V724" s="503">
        <f>penilaian!U719</f>
        <v>0</v>
      </c>
      <c r="W724" s="505">
        <f>penilaian!V719</f>
        <v>0</v>
      </c>
      <c r="X724" s="505">
        <f>penilaian!W719</f>
        <v>0</v>
      </c>
      <c r="Y724" s="505">
        <f>penilaian!X719</f>
        <v>0</v>
      </c>
      <c r="Z724" s="505">
        <f>penilaian!Y719</f>
        <v>0</v>
      </c>
      <c r="AA724" s="505">
        <f>penilaian!Z719</f>
        <v>0</v>
      </c>
      <c r="AB724" s="505">
        <f>penilaian!AA719</f>
        <v>0</v>
      </c>
      <c r="AC724" s="519">
        <f>penilaian!AB719</f>
        <v>0</v>
      </c>
      <c r="AD724" s="505">
        <f>penilaian!AC719</f>
        <v>0</v>
      </c>
      <c r="AE724" s="505">
        <f>penilaian!AD719</f>
        <v>0</v>
      </c>
      <c r="AF724" s="505">
        <f>penilaian!AE719</f>
        <v>0</v>
      </c>
      <c r="AG724" s="519">
        <f>penilaian!AF719</f>
        <v>0</v>
      </c>
      <c r="AH724" s="519">
        <f>penilaian!AG719</f>
        <v>0</v>
      </c>
      <c r="AI724" s="517">
        <f>penilaian!AH719</f>
        <v>0</v>
      </c>
      <c r="AJ724" s="520">
        <f>penilaian!AI719</f>
        <v>0</v>
      </c>
      <c r="AK724" s="517">
        <f>penilaian!AJ719</f>
        <v>0</v>
      </c>
      <c r="AL724" s="517">
        <f>penilaian!AK719</f>
        <v>0</v>
      </c>
      <c r="AM724" s="517">
        <f>penilaian!AL719</f>
        <v>0</v>
      </c>
      <c r="AN724" s="517">
        <f>penilaian!AM719</f>
        <v>0</v>
      </c>
      <c r="AO724" s="517">
        <f>penilaian!AN719</f>
        <v>0</v>
      </c>
      <c r="AP724" s="517">
        <f>penilaian!AO719</f>
        <v>0</v>
      </c>
      <c r="AQ724" s="521">
        <f>penilaian!AP719</f>
        <v>0</v>
      </c>
      <c r="AR724" s="517">
        <f>penilaian!AQ719</f>
        <v>0</v>
      </c>
      <c r="AS724" s="517">
        <f>penilaian!AR719</f>
        <v>0</v>
      </c>
      <c r="AT724" s="517">
        <f>penilaian!AS719</f>
        <v>0</v>
      </c>
      <c r="AU724" s="517">
        <f>penilaian!AT719</f>
        <v>0</v>
      </c>
      <c r="AV724" s="517">
        <f>penilaian!AU719</f>
        <v>0</v>
      </c>
      <c r="AW724" s="521">
        <f>penilaian!AV719</f>
        <v>0</v>
      </c>
      <c r="AX724" s="521">
        <f>penilaian!AW719</f>
        <v>0</v>
      </c>
    </row>
    <row r="725" spans="2:50" ht="15.75">
      <c r="B725" s="157">
        <f>penilaian!A720</f>
        <v>0</v>
      </c>
      <c r="C725" s="172" t="str">
        <f>penilaian!B720</f>
        <v>e.</v>
      </c>
      <c r="D725" s="492">
        <f>penilaian!C720</f>
        <v>0</v>
      </c>
      <c r="E725" s="172" t="str">
        <f>penilaian!D720</f>
        <v>e.</v>
      </c>
      <c r="F725" s="171" t="str">
        <f>penilaian!E720</f>
        <v>3175021912510001</v>
      </c>
      <c r="G725" s="205">
        <f>penilaian!F720</f>
        <v>0</v>
      </c>
      <c r="H725" s="61">
        <f>penilaian!G720</f>
        <v>0</v>
      </c>
      <c r="I725" s="61">
        <f>penilaian!H720</f>
        <v>0</v>
      </c>
      <c r="J725" s="202">
        <f>penilaian!I720</f>
        <v>0</v>
      </c>
      <c r="K725" s="157">
        <f>penilaian!J720</f>
        <v>0</v>
      </c>
      <c r="L725" s="182">
        <f>penilaian!K720</f>
        <v>0</v>
      </c>
      <c r="M725" s="186">
        <f>penilaian!L720</f>
        <v>0</v>
      </c>
      <c r="N725" s="187">
        <f>penilaian!M720</f>
        <v>0</v>
      </c>
      <c r="O725" s="61">
        <f>penilaian!N720</f>
        <v>0</v>
      </c>
      <c r="P725" s="183">
        <f>penilaian!O720</f>
        <v>0</v>
      </c>
      <c r="Q725" s="516">
        <f>penilaian!P720</f>
        <v>0</v>
      </c>
      <c r="R725" s="516">
        <f>penilaian!Q720</f>
        <v>0</v>
      </c>
      <c r="S725" s="505">
        <f>penilaian!R720</f>
        <v>0</v>
      </c>
      <c r="T725" s="505">
        <f>penilaian!S720</f>
        <v>0</v>
      </c>
      <c r="U725" s="505">
        <f>penilaian!T720</f>
        <v>0</v>
      </c>
      <c r="V725" s="503">
        <f>penilaian!U720</f>
        <v>0</v>
      </c>
      <c r="W725" s="505">
        <f>penilaian!V720</f>
        <v>0</v>
      </c>
      <c r="X725" s="505">
        <f>penilaian!W720</f>
        <v>0</v>
      </c>
      <c r="Y725" s="505">
        <f>penilaian!X720</f>
        <v>0</v>
      </c>
      <c r="Z725" s="505">
        <f>penilaian!Y720</f>
        <v>0</v>
      </c>
      <c r="AA725" s="505">
        <f>penilaian!Z720</f>
        <v>0</v>
      </c>
      <c r="AB725" s="505">
        <f>penilaian!AA720</f>
        <v>0</v>
      </c>
      <c r="AC725" s="519">
        <f>penilaian!AB720</f>
        <v>0</v>
      </c>
      <c r="AD725" s="505">
        <f>penilaian!AC720</f>
        <v>0</v>
      </c>
      <c r="AE725" s="505">
        <f>penilaian!AD720</f>
        <v>0</v>
      </c>
      <c r="AF725" s="505">
        <f>penilaian!AE720</f>
        <v>0</v>
      </c>
      <c r="AG725" s="519">
        <f>penilaian!AF720</f>
        <v>0</v>
      </c>
      <c r="AH725" s="519">
        <f>penilaian!AG720</f>
        <v>0</v>
      </c>
      <c r="AI725" s="517">
        <f>penilaian!AH720</f>
        <v>0</v>
      </c>
      <c r="AJ725" s="520">
        <f>penilaian!AI720</f>
        <v>0</v>
      </c>
      <c r="AK725" s="517">
        <f>penilaian!AJ720</f>
        <v>0</v>
      </c>
      <c r="AL725" s="517">
        <f>penilaian!AK720</f>
        <v>0</v>
      </c>
      <c r="AM725" s="517">
        <f>penilaian!AL720</f>
        <v>0</v>
      </c>
      <c r="AN725" s="517">
        <f>penilaian!AM720</f>
        <v>0</v>
      </c>
      <c r="AO725" s="517">
        <f>penilaian!AN720</f>
        <v>0</v>
      </c>
      <c r="AP725" s="517">
        <f>penilaian!AO720</f>
        <v>0</v>
      </c>
      <c r="AQ725" s="521">
        <f>penilaian!AP720</f>
        <v>0</v>
      </c>
      <c r="AR725" s="517">
        <f>penilaian!AQ720</f>
        <v>0</v>
      </c>
      <c r="AS725" s="517">
        <f>penilaian!AR720</f>
        <v>0</v>
      </c>
      <c r="AT725" s="517">
        <f>penilaian!AS720</f>
        <v>0</v>
      </c>
      <c r="AU725" s="517">
        <f>penilaian!AT720</f>
        <v>0</v>
      </c>
      <c r="AV725" s="517">
        <f>penilaian!AU720</f>
        <v>0</v>
      </c>
      <c r="AW725" s="521">
        <f>penilaian!AV720</f>
        <v>0</v>
      </c>
      <c r="AX725" s="521">
        <f>penilaian!AW720</f>
        <v>0</v>
      </c>
    </row>
    <row r="726" spans="2:50" ht="15.75">
      <c r="B726" s="157">
        <f>penilaian!A721</f>
        <v>66</v>
      </c>
      <c r="C726" s="172" t="str">
        <f>penilaian!B721</f>
        <v>a.</v>
      </c>
      <c r="D726" s="492" t="str">
        <f>penilaian!C721</f>
        <v>TARSIM</v>
      </c>
      <c r="E726" s="172" t="str">
        <f>penilaian!D721</f>
        <v>a.</v>
      </c>
      <c r="F726" s="171" t="str">
        <f>penilaian!E721</f>
        <v>ADI SUBEKTI</v>
      </c>
      <c r="G726" s="205" t="str">
        <f>penilaian!F721</f>
        <v>00066</v>
      </c>
      <c r="H726" s="61" t="str">
        <f>penilaian!G721</f>
        <v>a.</v>
      </c>
      <c r="I726" s="61">
        <f>penilaian!H721</f>
        <v>0</v>
      </c>
      <c r="J726" s="202">
        <f>penilaian!I721</f>
        <v>3682</v>
      </c>
      <c r="K726" s="157">
        <f>penilaian!J721</f>
        <v>0</v>
      </c>
      <c r="L726" s="182">
        <f>penilaian!K721</f>
        <v>0</v>
      </c>
      <c r="M726" s="186">
        <f>penilaian!L721</f>
        <v>0</v>
      </c>
      <c r="N726" s="187">
        <f>penilaian!M721</f>
        <v>0</v>
      </c>
      <c r="O726" s="61" t="str">
        <f>penilaian!N721</f>
        <v>a.</v>
      </c>
      <c r="P726" s="183">
        <f>penilaian!O721</f>
        <v>0</v>
      </c>
      <c r="Q726" s="516">
        <f>penilaian!P721</f>
        <v>0</v>
      </c>
      <c r="R726" s="516">
        <f>penilaian!Q721</f>
        <v>0</v>
      </c>
      <c r="S726" s="505" t="str">
        <f>penilaian!R721</f>
        <v>a.</v>
      </c>
      <c r="T726" s="505" t="str">
        <f>penilaian!S721</f>
        <v>Tahunan</v>
      </c>
      <c r="U726" s="505">
        <f>penilaian!T721</f>
        <v>0</v>
      </c>
      <c r="V726" s="503">
        <f>penilaian!U721</f>
        <v>0</v>
      </c>
      <c r="W726" s="505">
        <f>penilaian!V721</f>
        <v>0</v>
      </c>
      <c r="X726" s="505">
        <f>penilaian!W721</f>
        <v>0</v>
      </c>
      <c r="Y726" s="505">
        <f>penilaian!X721</f>
        <v>0</v>
      </c>
      <c r="Z726" s="505">
        <f>penilaian!Y721</f>
        <v>0</v>
      </c>
      <c r="AA726" s="505">
        <f>penilaian!Z721</f>
        <v>0</v>
      </c>
      <c r="AB726" s="505">
        <f>penilaian!AA721</f>
        <v>0</v>
      </c>
      <c r="AC726" s="519">
        <f>penilaian!AB721</f>
        <v>0</v>
      </c>
      <c r="AD726" s="505">
        <f>penilaian!AC721</f>
        <v>0</v>
      </c>
      <c r="AE726" s="505">
        <f>penilaian!AD721</f>
        <v>0</v>
      </c>
      <c r="AF726" s="505">
        <f>penilaian!AE721</f>
        <v>0</v>
      </c>
      <c r="AG726" s="519">
        <f>penilaian!AF721</f>
        <v>0</v>
      </c>
      <c r="AH726" s="519">
        <f>penilaian!AG721</f>
        <v>0</v>
      </c>
      <c r="AI726" s="517">
        <f>penilaian!AH721</f>
        <v>170000</v>
      </c>
      <c r="AJ726" s="520">
        <f>penilaian!AI721</f>
        <v>625940000</v>
      </c>
      <c r="AK726" s="517">
        <f>penilaian!AJ721</f>
        <v>0</v>
      </c>
      <c r="AL726" s="517">
        <f>penilaian!AK721</f>
        <v>0</v>
      </c>
      <c r="AM726" s="517">
        <f>penilaian!AL721</f>
        <v>0</v>
      </c>
      <c r="AN726" s="517">
        <f>penilaian!AM721</f>
        <v>0</v>
      </c>
      <c r="AO726" s="517">
        <f>penilaian!AN721</f>
        <v>0</v>
      </c>
      <c r="AP726" s="517">
        <f>penilaian!AO721</f>
        <v>0</v>
      </c>
      <c r="AQ726" s="521">
        <f>penilaian!AP721</f>
        <v>625940000</v>
      </c>
      <c r="AR726" s="517">
        <f>penilaian!AQ721</f>
        <v>0</v>
      </c>
      <c r="AS726" s="517">
        <f>penilaian!AR721</f>
        <v>0</v>
      </c>
      <c r="AT726" s="517">
        <f>penilaian!AS721</f>
        <v>0</v>
      </c>
      <c r="AU726" s="517">
        <f>penilaian!AT721</f>
        <v>31297000</v>
      </c>
      <c r="AV726" s="517">
        <f>penilaian!AU721</f>
        <v>3129700</v>
      </c>
      <c r="AW726" s="521">
        <f>penilaian!AV721</f>
        <v>34426700</v>
      </c>
      <c r="AX726" s="521">
        <f>penilaian!AW721</f>
        <v>660367000</v>
      </c>
    </row>
    <row r="727" spans="2:50" ht="15.75">
      <c r="B727" s="157">
        <f>penilaian!A722</f>
        <v>0</v>
      </c>
      <c r="C727" s="172" t="str">
        <f>penilaian!B722</f>
        <v>b.</v>
      </c>
      <c r="D727" s="492">
        <f>penilaian!C722</f>
        <v>0</v>
      </c>
      <c r="E727" s="172" t="str">
        <f>penilaian!D722</f>
        <v>b.</v>
      </c>
      <c r="F727" s="171" t="str">
        <f>penilaian!E722</f>
        <v>Mojokerto, 19-12-1951</v>
      </c>
      <c r="G727" s="205">
        <f>penilaian!F722</f>
        <v>0</v>
      </c>
      <c r="H727" s="61" t="str">
        <f>penilaian!G722</f>
        <v>b.</v>
      </c>
      <c r="I727" s="61" t="str">
        <f>penilaian!H722</f>
        <v>Babakan</v>
      </c>
      <c r="J727" s="202">
        <f>penilaian!I722</f>
        <v>0</v>
      </c>
      <c r="K727" s="157">
        <f>penilaian!J722</f>
        <v>0</v>
      </c>
      <c r="L727" s="182">
        <f>penilaian!K722</f>
        <v>0</v>
      </c>
      <c r="M727" s="186">
        <f>penilaian!L722</f>
        <v>0</v>
      </c>
      <c r="N727" s="187">
        <f>penilaian!M722</f>
        <v>0</v>
      </c>
      <c r="O727" s="61" t="str">
        <f>penilaian!N722</f>
        <v>b.</v>
      </c>
      <c r="P727" s="183">
        <f>penilaian!O722</f>
        <v>0</v>
      </c>
      <c r="Q727" s="516">
        <f>penilaian!P722</f>
        <v>0</v>
      </c>
      <c r="R727" s="516">
        <f>penilaian!Q722</f>
        <v>0</v>
      </c>
      <c r="S727" s="505">
        <f>penilaian!R722</f>
        <v>0</v>
      </c>
      <c r="T727" s="505">
        <f>penilaian!S722</f>
        <v>0</v>
      </c>
      <c r="U727" s="505">
        <f>penilaian!T722</f>
        <v>0</v>
      </c>
      <c r="V727" s="503">
        <f>penilaian!U722</f>
        <v>0</v>
      </c>
      <c r="W727" s="505">
        <f>penilaian!V722</f>
        <v>0</v>
      </c>
      <c r="X727" s="505">
        <f>penilaian!W722</f>
        <v>0</v>
      </c>
      <c r="Y727" s="505">
        <f>penilaian!X722</f>
        <v>0</v>
      </c>
      <c r="Z727" s="505">
        <f>penilaian!Y722</f>
        <v>0</v>
      </c>
      <c r="AA727" s="505">
        <f>penilaian!Z722</f>
        <v>0</v>
      </c>
      <c r="AB727" s="505">
        <f>penilaian!AA722</f>
        <v>0</v>
      </c>
      <c r="AC727" s="519">
        <f>penilaian!AB722</f>
        <v>0</v>
      </c>
      <c r="AD727" s="505">
        <f>penilaian!AC722</f>
        <v>0</v>
      </c>
      <c r="AE727" s="505">
        <f>penilaian!AD722</f>
        <v>0</v>
      </c>
      <c r="AF727" s="505">
        <f>penilaian!AE722</f>
        <v>0</v>
      </c>
      <c r="AG727" s="519">
        <f>penilaian!AF722</f>
        <v>0</v>
      </c>
      <c r="AH727" s="519">
        <f>penilaian!AG722</f>
        <v>0</v>
      </c>
      <c r="AI727" s="517">
        <f>penilaian!AH722</f>
        <v>0</v>
      </c>
      <c r="AJ727" s="520">
        <f>penilaian!AI722</f>
        <v>0</v>
      </c>
      <c r="AK727" s="517">
        <f>penilaian!AJ722</f>
        <v>0</v>
      </c>
      <c r="AL727" s="517">
        <f>penilaian!AK722</f>
        <v>0</v>
      </c>
      <c r="AM727" s="517">
        <f>penilaian!AL722</f>
        <v>0</v>
      </c>
      <c r="AN727" s="517">
        <f>penilaian!AM722</f>
        <v>0</v>
      </c>
      <c r="AO727" s="517">
        <f>penilaian!AN722</f>
        <v>0</v>
      </c>
      <c r="AP727" s="517">
        <f>penilaian!AO722</f>
        <v>0</v>
      </c>
      <c r="AQ727" s="521">
        <f>penilaian!AP722</f>
        <v>0</v>
      </c>
      <c r="AR727" s="517">
        <f>penilaian!AQ722</f>
        <v>0</v>
      </c>
      <c r="AS727" s="517">
        <f>penilaian!AR722</f>
        <v>0</v>
      </c>
      <c r="AT727" s="517">
        <f>penilaian!AS722</f>
        <v>0</v>
      </c>
      <c r="AU727" s="517">
        <f>penilaian!AT722</f>
        <v>0</v>
      </c>
      <c r="AV727" s="517">
        <f>penilaian!AU722</f>
        <v>0</v>
      </c>
      <c r="AW727" s="521">
        <f>penilaian!AV722</f>
        <v>0</v>
      </c>
      <c r="AX727" s="521">
        <f>penilaian!AW722</f>
        <v>0</v>
      </c>
    </row>
    <row r="728" spans="2:50" ht="15.75">
      <c r="B728" s="157">
        <f>penilaian!A723</f>
        <v>0</v>
      </c>
      <c r="C728" s="172" t="str">
        <f>penilaian!B723</f>
        <v>c.</v>
      </c>
      <c r="D728" s="492">
        <f>penilaian!C723</f>
        <v>0</v>
      </c>
      <c r="E728" s="172" t="str">
        <f>penilaian!D723</f>
        <v>c.</v>
      </c>
      <c r="F728" s="171" t="str">
        <f>penilaian!E723</f>
        <v>Karyawan Swasta</v>
      </c>
      <c r="G728" s="205">
        <f>penilaian!F723</f>
        <v>0</v>
      </c>
      <c r="H728" s="61" t="str">
        <f>penilaian!G723</f>
        <v>c.</v>
      </c>
      <c r="I728" s="61" t="str">
        <f>penilaian!H723</f>
        <v>Kertajati</v>
      </c>
      <c r="J728" s="202">
        <f>penilaian!I723</f>
        <v>0</v>
      </c>
      <c r="K728" s="157">
        <f>penilaian!J723</f>
        <v>0</v>
      </c>
      <c r="L728" s="182">
        <f>penilaian!K723</f>
        <v>0</v>
      </c>
      <c r="M728" s="186">
        <f>penilaian!L723</f>
        <v>0</v>
      </c>
      <c r="N728" s="187">
        <f>penilaian!M723</f>
        <v>0</v>
      </c>
      <c r="O728" s="61" t="str">
        <f>penilaian!N723</f>
        <v>c.</v>
      </c>
      <c r="P728" s="183">
        <f>penilaian!O723</f>
        <v>0</v>
      </c>
      <c r="Q728" s="516">
        <f>penilaian!P723</f>
        <v>0</v>
      </c>
      <c r="R728" s="516">
        <f>penilaian!Q723</f>
        <v>0</v>
      </c>
      <c r="S728" s="505" t="str">
        <f>penilaian!R723</f>
        <v>b.</v>
      </c>
      <c r="T728" s="505" t="str">
        <f>penilaian!S723</f>
        <v>Musiman</v>
      </c>
      <c r="U728" s="505">
        <f>penilaian!T723</f>
        <v>0</v>
      </c>
      <c r="V728" s="503">
        <f>penilaian!U723</f>
        <v>0</v>
      </c>
      <c r="W728" s="505">
        <f>penilaian!V723</f>
        <v>0</v>
      </c>
      <c r="X728" s="505">
        <f>penilaian!W723</f>
        <v>0</v>
      </c>
      <c r="Y728" s="505">
        <f>penilaian!X723</f>
        <v>0</v>
      </c>
      <c r="Z728" s="505">
        <f>penilaian!Y723</f>
        <v>0</v>
      </c>
      <c r="AA728" s="505">
        <f>penilaian!Z723</f>
        <v>0</v>
      </c>
      <c r="AB728" s="505">
        <f>penilaian!AA723</f>
        <v>0</v>
      </c>
      <c r="AC728" s="519">
        <f>penilaian!AB723</f>
        <v>0</v>
      </c>
      <c r="AD728" s="505">
        <f>penilaian!AC723</f>
        <v>0</v>
      </c>
      <c r="AE728" s="505">
        <f>penilaian!AD723</f>
        <v>0</v>
      </c>
      <c r="AF728" s="505">
        <f>penilaian!AE723</f>
        <v>0</v>
      </c>
      <c r="AG728" s="519">
        <f>penilaian!AF723</f>
        <v>0</v>
      </c>
      <c r="AH728" s="519">
        <f>penilaian!AG723</f>
        <v>0</v>
      </c>
      <c r="AI728" s="517">
        <f>penilaian!AH723</f>
        <v>0</v>
      </c>
      <c r="AJ728" s="520">
        <f>penilaian!AI723</f>
        <v>0</v>
      </c>
      <c r="AK728" s="517">
        <f>penilaian!AJ723</f>
        <v>0</v>
      </c>
      <c r="AL728" s="517">
        <f>penilaian!AK723</f>
        <v>0</v>
      </c>
      <c r="AM728" s="517">
        <f>penilaian!AL723</f>
        <v>0</v>
      </c>
      <c r="AN728" s="517">
        <f>penilaian!AM723</f>
        <v>0</v>
      </c>
      <c r="AO728" s="517">
        <f>penilaian!AN723</f>
        <v>0</v>
      </c>
      <c r="AP728" s="517">
        <f>penilaian!AO723</f>
        <v>0</v>
      </c>
      <c r="AQ728" s="521">
        <f>penilaian!AP723</f>
        <v>0</v>
      </c>
      <c r="AR728" s="517">
        <f>penilaian!AQ723</f>
        <v>0</v>
      </c>
      <c r="AS728" s="517">
        <f>penilaian!AR723</f>
        <v>0</v>
      </c>
      <c r="AT728" s="517">
        <f>penilaian!AS723</f>
        <v>0</v>
      </c>
      <c r="AU728" s="517">
        <f>penilaian!AT723</f>
        <v>0</v>
      </c>
      <c r="AV728" s="517">
        <f>penilaian!AU723</f>
        <v>0</v>
      </c>
      <c r="AW728" s="521">
        <f>penilaian!AV723</f>
        <v>0</v>
      </c>
      <c r="AX728" s="521">
        <f>penilaian!AW723</f>
        <v>0</v>
      </c>
    </row>
    <row r="729" spans="2:50" ht="78.75">
      <c r="B729" s="157">
        <f>penilaian!A724</f>
        <v>0</v>
      </c>
      <c r="C729" s="172" t="str">
        <f>penilaian!B724</f>
        <v>d.</v>
      </c>
      <c r="D729" s="492">
        <f>penilaian!C724</f>
        <v>0</v>
      </c>
      <c r="E729" s="172" t="str">
        <f>penilaian!D724</f>
        <v>d.</v>
      </c>
      <c r="F729" s="171" t="str">
        <f>penilaian!E724</f>
        <v>Jl. Kayu Putih Utara 46 RT. 4 RW. 8 Kel. Pulo Gadung Kec. Pulo Gadung Kota Jakarta Timur</v>
      </c>
      <c r="G729" s="205">
        <f>penilaian!F724</f>
        <v>0</v>
      </c>
      <c r="H729" s="61">
        <f>penilaian!G724</f>
        <v>0</v>
      </c>
      <c r="I729" s="61">
        <f>penilaian!H724</f>
        <v>0</v>
      </c>
      <c r="J729" s="202">
        <f>penilaian!I724</f>
        <v>0</v>
      </c>
      <c r="K729" s="157">
        <f>penilaian!J724</f>
        <v>0</v>
      </c>
      <c r="L729" s="182">
        <f>penilaian!K724</f>
        <v>0</v>
      </c>
      <c r="M729" s="186">
        <f>penilaian!L724</f>
        <v>0</v>
      </c>
      <c r="N729" s="187">
        <f>penilaian!M724</f>
        <v>0</v>
      </c>
      <c r="O729" s="61">
        <f>penilaian!N724</f>
        <v>0</v>
      </c>
      <c r="P729" s="183">
        <f>penilaian!O724</f>
        <v>0</v>
      </c>
      <c r="Q729" s="516">
        <f>penilaian!P724</f>
        <v>0</v>
      </c>
      <c r="R729" s="516">
        <f>penilaian!Q724</f>
        <v>0</v>
      </c>
      <c r="S729" s="505">
        <f>penilaian!R724</f>
        <v>0</v>
      </c>
      <c r="T729" s="505">
        <f>penilaian!S724</f>
        <v>0</v>
      </c>
      <c r="U729" s="505">
        <f>penilaian!T724</f>
        <v>0</v>
      </c>
      <c r="V729" s="503">
        <f>penilaian!U724</f>
        <v>0</v>
      </c>
      <c r="W729" s="505">
        <f>penilaian!V724</f>
        <v>0</v>
      </c>
      <c r="X729" s="505">
        <f>penilaian!W724</f>
        <v>0</v>
      </c>
      <c r="Y729" s="505">
        <f>penilaian!X724</f>
        <v>0</v>
      </c>
      <c r="Z729" s="505">
        <f>penilaian!Y724</f>
        <v>0</v>
      </c>
      <c r="AA729" s="505">
        <f>penilaian!Z724</f>
        <v>0</v>
      </c>
      <c r="AB729" s="505">
        <f>penilaian!AA724</f>
        <v>0</v>
      </c>
      <c r="AC729" s="519">
        <f>penilaian!AB724</f>
        <v>0</v>
      </c>
      <c r="AD729" s="505">
        <f>penilaian!AC724</f>
        <v>0</v>
      </c>
      <c r="AE729" s="505">
        <f>penilaian!AD724</f>
        <v>0</v>
      </c>
      <c r="AF729" s="505">
        <f>penilaian!AE724</f>
        <v>0</v>
      </c>
      <c r="AG729" s="519">
        <f>penilaian!AF724</f>
        <v>0</v>
      </c>
      <c r="AH729" s="519">
        <f>penilaian!AG724</f>
        <v>0</v>
      </c>
      <c r="AI729" s="517">
        <f>penilaian!AH724</f>
        <v>0</v>
      </c>
      <c r="AJ729" s="520">
        <f>penilaian!AI724</f>
        <v>0</v>
      </c>
      <c r="AK729" s="517">
        <f>penilaian!AJ724</f>
        <v>0</v>
      </c>
      <c r="AL729" s="517">
        <f>penilaian!AK724</f>
        <v>0</v>
      </c>
      <c r="AM729" s="517">
        <f>penilaian!AL724</f>
        <v>0</v>
      </c>
      <c r="AN729" s="517">
        <f>penilaian!AM724</f>
        <v>0</v>
      </c>
      <c r="AO729" s="517">
        <f>penilaian!AN724</f>
        <v>0</v>
      </c>
      <c r="AP729" s="517">
        <f>penilaian!AO724</f>
        <v>0</v>
      </c>
      <c r="AQ729" s="521">
        <f>penilaian!AP724</f>
        <v>0</v>
      </c>
      <c r="AR729" s="517">
        <f>penilaian!AQ724</f>
        <v>0</v>
      </c>
      <c r="AS729" s="517">
        <f>penilaian!AR724</f>
        <v>0</v>
      </c>
      <c r="AT729" s="517">
        <f>penilaian!AS724</f>
        <v>0</v>
      </c>
      <c r="AU729" s="517">
        <f>penilaian!AT724</f>
        <v>0</v>
      </c>
      <c r="AV729" s="517">
        <f>penilaian!AU724</f>
        <v>0</v>
      </c>
      <c r="AW729" s="521">
        <f>penilaian!AV724</f>
        <v>0</v>
      </c>
      <c r="AX729" s="521">
        <f>penilaian!AW724</f>
        <v>0</v>
      </c>
    </row>
    <row r="730" spans="2:50" ht="15.75">
      <c r="B730" s="157">
        <f>penilaian!A725</f>
        <v>0</v>
      </c>
      <c r="C730" s="172" t="str">
        <f>penilaian!B725</f>
        <v>e.</v>
      </c>
      <c r="D730" s="492">
        <f>penilaian!C725</f>
        <v>0</v>
      </c>
      <c r="E730" s="172" t="str">
        <f>penilaian!D725</f>
        <v>e.</v>
      </c>
      <c r="F730" s="171" t="str">
        <f>penilaian!E725</f>
        <v>3175021912510001</v>
      </c>
      <c r="G730" s="205">
        <f>penilaian!F725</f>
        <v>0</v>
      </c>
      <c r="H730" s="61">
        <f>penilaian!G725</f>
        <v>0</v>
      </c>
      <c r="I730" s="61">
        <f>penilaian!H725</f>
        <v>0</v>
      </c>
      <c r="J730" s="202">
        <f>penilaian!I725</f>
        <v>0</v>
      </c>
      <c r="K730" s="157">
        <f>penilaian!J725</f>
        <v>0</v>
      </c>
      <c r="L730" s="182">
        <f>penilaian!K725</f>
        <v>0</v>
      </c>
      <c r="M730" s="186">
        <f>penilaian!L725</f>
        <v>0</v>
      </c>
      <c r="N730" s="187">
        <f>penilaian!M725</f>
        <v>0</v>
      </c>
      <c r="O730" s="61">
        <f>penilaian!N725</f>
        <v>0</v>
      </c>
      <c r="P730" s="183">
        <f>penilaian!O725</f>
        <v>0</v>
      </c>
      <c r="Q730" s="516">
        <f>penilaian!P725</f>
        <v>0</v>
      </c>
      <c r="R730" s="516">
        <f>penilaian!Q725</f>
        <v>0</v>
      </c>
      <c r="S730" s="505">
        <f>penilaian!R725</f>
        <v>0</v>
      </c>
      <c r="T730" s="505">
        <f>penilaian!S725</f>
        <v>0</v>
      </c>
      <c r="U730" s="505">
        <f>penilaian!T725</f>
        <v>0</v>
      </c>
      <c r="V730" s="503">
        <f>penilaian!U725</f>
        <v>0</v>
      </c>
      <c r="W730" s="505">
        <f>penilaian!V725</f>
        <v>0</v>
      </c>
      <c r="X730" s="505">
        <f>penilaian!W725</f>
        <v>0</v>
      </c>
      <c r="Y730" s="505">
        <f>penilaian!X725</f>
        <v>0</v>
      </c>
      <c r="Z730" s="505">
        <f>penilaian!Y725</f>
        <v>0</v>
      </c>
      <c r="AA730" s="505">
        <f>penilaian!Z725</f>
        <v>0</v>
      </c>
      <c r="AB730" s="505">
        <f>penilaian!AA725</f>
        <v>0</v>
      </c>
      <c r="AC730" s="519">
        <f>penilaian!AB725</f>
        <v>0</v>
      </c>
      <c r="AD730" s="505">
        <f>penilaian!AC725</f>
        <v>0</v>
      </c>
      <c r="AE730" s="505">
        <f>penilaian!AD725</f>
        <v>0</v>
      </c>
      <c r="AF730" s="505">
        <f>penilaian!AE725</f>
        <v>0</v>
      </c>
      <c r="AG730" s="519">
        <f>penilaian!AF725</f>
        <v>0</v>
      </c>
      <c r="AH730" s="519">
        <f>penilaian!AG725</f>
        <v>0</v>
      </c>
      <c r="AI730" s="517">
        <f>penilaian!AH725</f>
        <v>0</v>
      </c>
      <c r="AJ730" s="520">
        <f>penilaian!AI725</f>
        <v>0</v>
      </c>
      <c r="AK730" s="517">
        <f>penilaian!AJ725</f>
        <v>0</v>
      </c>
      <c r="AL730" s="517">
        <f>penilaian!AK725</f>
        <v>0</v>
      </c>
      <c r="AM730" s="517">
        <f>penilaian!AL725</f>
        <v>0</v>
      </c>
      <c r="AN730" s="517">
        <f>penilaian!AM725</f>
        <v>0</v>
      </c>
      <c r="AO730" s="517">
        <f>penilaian!AN725</f>
        <v>0</v>
      </c>
      <c r="AP730" s="517">
        <f>penilaian!AO725</f>
        <v>0</v>
      </c>
      <c r="AQ730" s="521">
        <f>penilaian!AP725</f>
        <v>0</v>
      </c>
      <c r="AR730" s="517">
        <f>penilaian!AQ725</f>
        <v>0</v>
      </c>
      <c r="AS730" s="517">
        <f>penilaian!AR725</f>
        <v>0</v>
      </c>
      <c r="AT730" s="517">
        <f>penilaian!AS725</f>
        <v>0</v>
      </c>
      <c r="AU730" s="517">
        <f>penilaian!AT725</f>
        <v>0</v>
      </c>
      <c r="AV730" s="517">
        <f>penilaian!AU725</f>
        <v>0</v>
      </c>
      <c r="AW730" s="521">
        <f>penilaian!AV725</f>
        <v>0</v>
      </c>
      <c r="AX730" s="521">
        <f>penilaian!AW725</f>
        <v>0</v>
      </c>
    </row>
    <row r="731" spans="2:50" ht="94.5">
      <c r="B731" s="157">
        <f>penilaian!A726</f>
        <v>67</v>
      </c>
      <c r="C731" s="172" t="str">
        <f>penilaian!B726</f>
        <v>a.</v>
      </c>
      <c r="D731" s="492" t="str">
        <f>penilaian!C726</f>
        <v>LILIS DAHLIA SARI</v>
      </c>
      <c r="E731" s="172">
        <f>penilaian!D726</f>
        <v>0</v>
      </c>
      <c r="F731" s="171">
        <f>penilaian!E726</f>
        <v>0</v>
      </c>
      <c r="G731" s="205" t="str">
        <f>penilaian!F726</f>
        <v>00067</v>
      </c>
      <c r="H731" s="61" t="str">
        <f>penilaian!G726</f>
        <v>a.</v>
      </c>
      <c r="I731" s="61" t="str">
        <f>penilaian!H726</f>
        <v>Blok Longok</v>
      </c>
      <c r="J731" s="202">
        <f>penilaian!I726</f>
        <v>3649</v>
      </c>
      <c r="K731" s="157" t="str">
        <f>penilaian!J726</f>
        <v>TMA</v>
      </c>
      <c r="L731" s="182" t="str">
        <f>penilaian!K726</f>
        <v>Surat keterangan Ahli Waris Alm. SALEH No. 474/038/Ds.2017 tanggal 15-11-2017, SPPT No.32.12.140.006.042-0007.0 a.n SALEH</v>
      </c>
      <c r="M731" s="186" t="str">
        <f>penilaian!L726</f>
        <v>-</v>
      </c>
      <c r="N731" s="187" t="str">
        <f>penilaian!M726</f>
        <v>-</v>
      </c>
      <c r="O731" s="61" t="str">
        <f>penilaian!N726</f>
        <v>a.</v>
      </c>
      <c r="P731" s="183">
        <f>penilaian!O726</f>
        <v>0</v>
      </c>
      <c r="Q731" s="516">
        <f>penilaian!P726</f>
        <v>0</v>
      </c>
      <c r="R731" s="516">
        <f>penilaian!Q726</f>
        <v>0</v>
      </c>
      <c r="S731" s="505" t="str">
        <f>penilaian!R726</f>
        <v>a.</v>
      </c>
      <c r="T731" s="505" t="str">
        <f>penilaian!S726</f>
        <v>Tahunan</v>
      </c>
      <c r="U731" s="505">
        <f>penilaian!T726</f>
        <v>2</v>
      </c>
      <c r="V731" s="503">
        <f>penilaian!U726</f>
        <v>1</v>
      </c>
      <c r="W731" s="505" t="str">
        <f>penilaian!V726</f>
        <v>GEMPOL</v>
      </c>
      <c r="X731" s="505">
        <f>penilaian!W726</f>
        <v>0</v>
      </c>
      <c r="Y731" s="505">
        <f>penilaian!X726</f>
        <v>48</v>
      </c>
      <c r="Z731" s="505">
        <f>penilaian!Y726</f>
        <v>0</v>
      </c>
      <c r="AA731" s="505">
        <f>penilaian!Z726</f>
        <v>48</v>
      </c>
      <c r="AB731" s="505">
        <f>penilaian!AA726</f>
        <v>0</v>
      </c>
      <c r="AC731" s="519">
        <f>penilaian!AB726</f>
        <v>0</v>
      </c>
      <c r="AD731" s="505">
        <f>penilaian!AC726</f>
        <v>0</v>
      </c>
      <c r="AE731" s="505">
        <f>penilaian!AD726</f>
        <v>0</v>
      </c>
      <c r="AF731" s="505">
        <f>penilaian!AE726</f>
        <v>0</v>
      </c>
      <c r="AG731" s="519">
        <f>penilaian!AF726</f>
        <v>0</v>
      </c>
      <c r="AH731" s="519">
        <f>penilaian!AG726</f>
        <v>0</v>
      </c>
      <c r="AI731" s="517">
        <f>penilaian!AH726</f>
        <v>170000</v>
      </c>
      <c r="AJ731" s="520">
        <f>penilaian!AI726</f>
        <v>620330000</v>
      </c>
      <c r="AK731" s="517">
        <f>penilaian!AJ726</f>
        <v>0</v>
      </c>
      <c r="AL731" s="517">
        <f>penilaian!AK726</f>
        <v>0</v>
      </c>
      <c r="AM731" s="517">
        <f>penilaian!AL726</f>
        <v>0</v>
      </c>
      <c r="AN731" s="517">
        <f>penilaian!AM726</f>
        <v>25000</v>
      </c>
      <c r="AO731" s="517">
        <f>penilaian!AN726</f>
        <v>1200000</v>
      </c>
      <c r="AP731" s="517">
        <f>penilaian!AO726</f>
        <v>7249575</v>
      </c>
      <c r="AQ731" s="521">
        <f>penilaian!AP726</f>
        <v>627579575</v>
      </c>
      <c r="AR731" s="517">
        <f>penilaian!AQ726</f>
        <v>0</v>
      </c>
      <c r="AS731" s="517">
        <f>penilaian!AR726</f>
        <v>0</v>
      </c>
      <c r="AT731" s="517">
        <f>penilaian!AS726</f>
        <v>0</v>
      </c>
      <c r="AU731" s="517">
        <f>penilaian!AT726</f>
        <v>31016500</v>
      </c>
      <c r="AV731" s="517">
        <f>penilaian!AU726</f>
        <v>3101650</v>
      </c>
      <c r="AW731" s="521">
        <f>penilaian!AV726</f>
        <v>34118150</v>
      </c>
      <c r="AX731" s="521">
        <f>penilaian!AW726</f>
        <v>661698000</v>
      </c>
    </row>
    <row r="732" spans="2:50" ht="15.75">
      <c r="B732" s="157">
        <f>penilaian!A727</f>
        <v>0</v>
      </c>
      <c r="C732" s="172">
        <f>penilaian!B727</f>
        <v>0</v>
      </c>
      <c r="D732" s="492">
        <f>penilaian!C727</f>
        <v>0</v>
      </c>
      <c r="E732" s="172">
        <f>penilaian!D727</f>
        <v>0</v>
      </c>
      <c r="F732" s="171">
        <f>penilaian!E727</f>
        <v>0</v>
      </c>
      <c r="G732" s="205">
        <f>penilaian!F727</f>
        <v>0</v>
      </c>
      <c r="H732" s="61">
        <f>penilaian!G727</f>
        <v>0</v>
      </c>
      <c r="I732" s="61">
        <f>penilaian!H727</f>
        <v>0</v>
      </c>
      <c r="J732" s="202">
        <f>penilaian!I727</f>
        <v>0</v>
      </c>
      <c r="K732" s="157">
        <f>penilaian!J727</f>
        <v>0</v>
      </c>
      <c r="L732" s="182">
        <f>penilaian!K727</f>
        <v>0</v>
      </c>
      <c r="M732" s="186">
        <f>penilaian!L727</f>
        <v>0</v>
      </c>
      <c r="N732" s="187">
        <f>penilaian!M727</f>
        <v>0</v>
      </c>
      <c r="O732" s="61">
        <f>penilaian!N727</f>
        <v>0</v>
      </c>
      <c r="P732" s="183">
        <f>penilaian!O727</f>
        <v>0</v>
      </c>
      <c r="Q732" s="516">
        <f>penilaian!P727</f>
        <v>0</v>
      </c>
      <c r="R732" s="516">
        <f>penilaian!Q727</f>
        <v>0</v>
      </c>
      <c r="S732" s="505">
        <f>penilaian!R727</f>
        <v>0</v>
      </c>
      <c r="T732" s="505">
        <f>penilaian!S727</f>
        <v>0</v>
      </c>
      <c r="U732" s="505">
        <f>penilaian!T727</f>
        <v>0</v>
      </c>
      <c r="V732" s="503">
        <f>penilaian!U727</f>
        <v>0</v>
      </c>
      <c r="W732" s="505" t="str">
        <f>penilaian!V727</f>
        <v>GEMPOL</v>
      </c>
      <c r="X732" s="505">
        <f>penilaian!W727</f>
        <v>0</v>
      </c>
      <c r="Y732" s="505">
        <f>penilaian!X727</f>
        <v>0</v>
      </c>
      <c r="Z732" s="505">
        <f>penilaian!Y727</f>
        <v>41</v>
      </c>
      <c r="AA732" s="505">
        <f>penilaian!Z727</f>
        <v>0</v>
      </c>
      <c r="AB732" s="505">
        <f>penilaian!AA727</f>
        <v>0</v>
      </c>
      <c r="AC732" s="519">
        <f>penilaian!AB727</f>
        <v>0</v>
      </c>
      <c r="AD732" s="505">
        <f>penilaian!AC727</f>
        <v>0</v>
      </c>
      <c r="AE732" s="505">
        <f>penilaian!AD727</f>
        <v>0</v>
      </c>
      <c r="AF732" s="505">
        <f>penilaian!AE727</f>
        <v>0</v>
      </c>
      <c r="AG732" s="519">
        <f>penilaian!AF727</f>
        <v>0</v>
      </c>
      <c r="AH732" s="519">
        <f>penilaian!AG727</f>
        <v>0</v>
      </c>
      <c r="AI732" s="517">
        <f>penilaian!AH727</f>
        <v>0</v>
      </c>
      <c r="AJ732" s="520">
        <f>penilaian!AI727</f>
        <v>0</v>
      </c>
      <c r="AK732" s="517">
        <f>penilaian!AJ727</f>
        <v>0</v>
      </c>
      <c r="AL732" s="517">
        <f>penilaian!AK727</f>
        <v>0</v>
      </c>
      <c r="AM732" s="517">
        <f>penilaian!AL727</f>
        <v>0</v>
      </c>
      <c r="AN732" s="517">
        <f>penilaian!AM727</f>
        <v>10000</v>
      </c>
      <c r="AO732" s="517">
        <f>penilaian!AN727</f>
        <v>410000</v>
      </c>
      <c r="AP732" s="517">
        <f>penilaian!AO727</f>
        <v>0</v>
      </c>
      <c r="AQ732" s="521">
        <f>penilaian!AP727</f>
        <v>0</v>
      </c>
      <c r="AR732" s="517">
        <f>penilaian!AQ727</f>
        <v>0</v>
      </c>
      <c r="AS732" s="517">
        <f>penilaian!AR727</f>
        <v>0</v>
      </c>
      <c r="AT732" s="517">
        <f>penilaian!AS727</f>
        <v>0</v>
      </c>
      <c r="AU732" s="517">
        <f>penilaian!AT727</f>
        <v>0</v>
      </c>
      <c r="AV732" s="517">
        <f>penilaian!AU727</f>
        <v>0</v>
      </c>
      <c r="AW732" s="521">
        <f>penilaian!AV727</f>
        <v>0</v>
      </c>
      <c r="AX732" s="521">
        <f>penilaian!AW727</f>
        <v>0</v>
      </c>
    </row>
    <row r="733" spans="2:50" ht="15.75">
      <c r="B733" s="157">
        <f>penilaian!A728</f>
        <v>0</v>
      </c>
      <c r="C733" s="172" t="str">
        <f>penilaian!B728</f>
        <v>b.</v>
      </c>
      <c r="D733" s="492" t="str">
        <f>penilaian!C728</f>
        <v>Majalengka, 24-010-1984</v>
      </c>
      <c r="E733" s="172">
        <f>penilaian!D728</f>
        <v>0</v>
      </c>
      <c r="F733" s="171">
        <f>penilaian!E728</f>
        <v>0</v>
      </c>
      <c r="G733" s="205">
        <f>penilaian!F728</f>
        <v>0</v>
      </c>
      <c r="H733" s="61" t="str">
        <f>penilaian!G728</f>
        <v>b.</v>
      </c>
      <c r="I733" s="61" t="str">
        <f>penilaian!H728</f>
        <v>Babakan</v>
      </c>
      <c r="J733" s="202">
        <f>penilaian!I728</f>
        <v>0</v>
      </c>
      <c r="K733" s="157">
        <f>penilaian!J728</f>
        <v>0</v>
      </c>
      <c r="L733" s="182">
        <f>penilaian!K728</f>
        <v>0</v>
      </c>
      <c r="M733" s="186">
        <f>penilaian!L728</f>
        <v>0</v>
      </c>
      <c r="N733" s="187">
        <f>penilaian!M728</f>
        <v>0</v>
      </c>
      <c r="O733" s="61" t="str">
        <f>penilaian!N728</f>
        <v>b.</v>
      </c>
      <c r="P733" s="183">
        <f>penilaian!O728</f>
        <v>0</v>
      </c>
      <c r="Q733" s="516">
        <f>penilaian!P728</f>
        <v>0</v>
      </c>
      <c r="R733" s="516">
        <f>penilaian!Q728</f>
        <v>0</v>
      </c>
      <c r="S733" s="505">
        <f>penilaian!R728</f>
        <v>0</v>
      </c>
      <c r="T733" s="505">
        <f>penilaian!S728</f>
        <v>0</v>
      </c>
      <c r="U733" s="505">
        <f>penilaian!T728</f>
        <v>0</v>
      </c>
      <c r="V733" s="503">
        <f>penilaian!U728</f>
        <v>2</v>
      </c>
      <c r="W733" s="505" t="str">
        <f>penilaian!V728</f>
        <v>JATI</v>
      </c>
      <c r="X733" s="505">
        <f>penilaian!W728</f>
        <v>2</v>
      </c>
      <c r="Y733" s="505">
        <f>penilaian!X728</f>
        <v>0</v>
      </c>
      <c r="Z733" s="505">
        <f>penilaian!Y728</f>
        <v>0</v>
      </c>
      <c r="AA733" s="505">
        <f>penilaian!Z728</f>
        <v>2</v>
      </c>
      <c r="AB733" s="505">
        <f>penilaian!AA728</f>
        <v>0</v>
      </c>
      <c r="AC733" s="519">
        <f>penilaian!AB728</f>
        <v>0</v>
      </c>
      <c r="AD733" s="505">
        <f>penilaian!AC728</f>
        <v>0</v>
      </c>
      <c r="AE733" s="505">
        <f>penilaian!AD728</f>
        <v>0</v>
      </c>
      <c r="AF733" s="505">
        <f>penilaian!AE728</f>
        <v>0</v>
      </c>
      <c r="AG733" s="519">
        <f>penilaian!AF728</f>
        <v>0</v>
      </c>
      <c r="AH733" s="519">
        <f>penilaian!AG728</f>
        <v>0</v>
      </c>
      <c r="AI733" s="517">
        <f>penilaian!AH728</f>
        <v>0</v>
      </c>
      <c r="AJ733" s="520">
        <f>penilaian!AI728</f>
        <v>0</v>
      </c>
      <c r="AK733" s="517">
        <f>penilaian!AJ728</f>
        <v>0</v>
      </c>
      <c r="AL733" s="517">
        <f>penilaian!AK728</f>
        <v>0</v>
      </c>
      <c r="AM733" s="517">
        <f>penilaian!AL728</f>
        <v>0</v>
      </c>
      <c r="AN733" s="517">
        <f>penilaian!AM728</f>
        <v>225000</v>
      </c>
      <c r="AO733" s="517">
        <f>penilaian!AN728</f>
        <v>450000</v>
      </c>
      <c r="AP733" s="517">
        <f>penilaian!AO728</f>
        <v>0</v>
      </c>
      <c r="AQ733" s="521">
        <f>penilaian!AP728</f>
        <v>0</v>
      </c>
      <c r="AR733" s="517">
        <f>penilaian!AQ728</f>
        <v>0</v>
      </c>
      <c r="AS733" s="517">
        <f>penilaian!AR728</f>
        <v>0</v>
      </c>
      <c r="AT733" s="517">
        <f>penilaian!AS728</f>
        <v>0</v>
      </c>
      <c r="AU733" s="517">
        <f>penilaian!AT728</f>
        <v>0</v>
      </c>
      <c r="AV733" s="517">
        <f>penilaian!AU728</f>
        <v>0</v>
      </c>
      <c r="AW733" s="521">
        <f>penilaian!AV728</f>
        <v>0</v>
      </c>
      <c r="AX733" s="521">
        <f>penilaian!AW728</f>
        <v>0</v>
      </c>
    </row>
    <row r="734" spans="2:50" ht="15.75">
      <c r="B734" s="157">
        <f>penilaian!A729</f>
        <v>0</v>
      </c>
      <c r="C734" s="172">
        <f>penilaian!B729</f>
        <v>0</v>
      </c>
      <c r="D734" s="492">
        <f>penilaian!C729</f>
        <v>0</v>
      </c>
      <c r="E734" s="172">
        <f>penilaian!D729</f>
        <v>0</v>
      </c>
      <c r="F734" s="171">
        <f>penilaian!E729</f>
        <v>0</v>
      </c>
      <c r="G734" s="205">
        <f>penilaian!F729</f>
        <v>0</v>
      </c>
      <c r="H734" s="61">
        <f>penilaian!G729</f>
        <v>0</v>
      </c>
      <c r="I734" s="61">
        <f>penilaian!H729</f>
        <v>0</v>
      </c>
      <c r="J734" s="202">
        <f>penilaian!I729</f>
        <v>0</v>
      </c>
      <c r="K734" s="157">
        <f>penilaian!J729</f>
        <v>0</v>
      </c>
      <c r="L734" s="182">
        <f>penilaian!K729</f>
        <v>0</v>
      </c>
      <c r="M734" s="186">
        <f>penilaian!L729</f>
        <v>0</v>
      </c>
      <c r="N734" s="187">
        <f>penilaian!M729</f>
        <v>0</v>
      </c>
      <c r="O734" s="61">
        <f>penilaian!N729</f>
        <v>0</v>
      </c>
      <c r="P734" s="183">
        <f>penilaian!O729</f>
        <v>0</v>
      </c>
      <c r="Q734" s="516">
        <f>penilaian!P729</f>
        <v>0</v>
      </c>
      <c r="R734" s="516">
        <f>penilaian!Q729</f>
        <v>0</v>
      </c>
      <c r="S734" s="505">
        <f>penilaian!R729</f>
        <v>0</v>
      </c>
      <c r="T734" s="505">
        <f>penilaian!S729</f>
        <v>0</v>
      </c>
      <c r="U734" s="505">
        <f>penilaian!T729</f>
        <v>0</v>
      </c>
      <c r="V734" s="503">
        <f>penilaian!U729</f>
        <v>0</v>
      </c>
      <c r="W734" s="505" t="str">
        <f>penilaian!V729</f>
        <v>JATI</v>
      </c>
      <c r="X734" s="505">
        <f>penilaian!W729</f>
        <v>0</v>
      </c>
      <c r="Y734" s="505">
        <f>penilaian!X729</f>
        <v>4</v>
      </c>
      <c r="Z734" s="505">
        <f>penilaian!Y729</f>
        <v>0</v>
      </c>
      <c r="AA734" s="505">
        <f>penilaian!Z729</f>
        <v>0</v>
      </c>
      <c r="AB734" s="505">
        <f>penilaian!AA729</f>
        <v>0</v>
      </c>
      <c r="AC734" s="519">
        <f>penilaian!AB729</f>
        <v>0</v>
      </c>
      <c r="AD734" s="505">
        <f>penilaian!AC729</f>
        <v>0</v>
      </c>
      <c r="AE734" s="505">
        <f>penilaian!AD729</f>
        <v>0</v>
      </c>
      <c r="AF734" s="505">
        <f>penilaian!AE729</f>
        <v>0</v>
      </c>
      <c r="AG734" s="519">
        <f>penilaian!AF729</f>
        <v>0</v>
      </c>
      <c r="AH734" s="519">
        <f>penilaian!AG729</f>
        <v>0</v>
      </c>
      <c r="AI734" s="517">
        <f>penilaian!AH729</f>
        <v>0</v>
      </c>
      <c r="AJ734" s="520">
        <f>penilaian!AI729</f>
        <v>0</v>
      </c>
      <c r="AK734" s="517">
        <f>penilaian!AJ729</f>
        <v>0</v>
      </c>
      <c r="AL734" s="517">
        <f>penilaian!AK729</f>
        <v>0</v>
      </c>
      <c r="AM734" s="517">
        <f>penilaian!AL729</f>
        <v>0</v>
      </c>
      <c r="AN734" s="517">
        <f>penilaian!AM729</f>
        <v>150000</v>
      </c>
      <c r="AO734" s="517">
        <f>penilaian!AN729</f>
        <v>600000</v>
      </c>
      <c r="AP734" s="517">
        <f>penilaian!AO729</f>
        <v>0</v>
      </c>
      <c r="AQ734" s="521">
        <f>penilaian!AP729</f>
        <v>0</v>
      </c>
      <c r="AR734" s="517">
        <f>penilaian!AQ729</f>
        <v>0</v>
      </c>
      <c r="AS734" s="517">
        <f>penilaian!AR729</f>
        <v>0</v>
      </c>
      <c r="AT734" s="517">
        <f>penilaian!AS729</f>
        <v>0</v>
      </c>
      <c r="AU734" s="517">
        <f>penilaian!AT729</f>
        <v>0</v>
      </c>
      <c r="AV734" s="517">
        <f>penilaian!AU729</f>
        <v>0</v>
      </c>
      <c r="AW734" s="521">
        <f>penilaian!AV729</f>
        <v>0</v>
      </c>
      <c r="AX734" s="521">
        <f>penilaian!AW729</f>
        <v>0</v>
      </c>
    </row>
    <row r="735" spans="2:50" ht="15.75">
      <c r="B735" s="157">
        <f>penilaian!A730</f>
        <v>0</v>
      </c>
      <c r="C735" s="172" t="str">
        <f>penilaian!B730</f>
        <v>c.</v>
      </c>
      <c r="D735" s="492" t="str">
        <f>penilaian!C730</f>
        <v>Belum / Tidak Bekerja</v>
      </c>
      <c r="E735" s="172">
        <f>penilaian!D730</f>
        <v>0</v>
      </c>
      <c r="F735" s="171">
        <f>penilaian!E730</f>
        <v>0</v>
      </c>
      <c r="G735" s="205">
        <f>penilaian!F730</f>
        <v>0</v>
      </c>
      <c r="H735" s="61" t="str">
        <f>penilaian!G730</f>
        <v>c.</v>
      </c>
      <c r="I735" s="61" t="str">
        <f>penilaian!H730</f>
        <v>Kertajati</v>
      </c>
      <c r="J735" s="202">
        <f>penilaian!I730</f>
        <v>0</v>
      </c>
      <c r="K735" s="157">
        <f>penilaian!J730</f>
        <v>0</v>
      </c>
      <c r="L735" s="182">
        <f>penilaian!K730</f>
        <v>0</v>
      </c>
      <c r="M735" s="186">
        <f>penilaian!L730</f>
        <v>0</v>
      </c>
      <c r="N735" s="187">
        <f>penilaian!M730</f>
        <v>0</v>
      </c>
      <c r="O735" s="61" t="str">
        <f>penilaian!N730</f>
        <v>c.</v>
      </c>
      <c r="P735" s="183">
        <f>penilaian!O730</f>
        <v>0</v>
      </c>
      <c r="Q735" s="516">
        <f>penilaian!P730</f>
        <v>0</v>
      </c>
      <c r="R735" s="516">
        <f>penilaian!Q730</f>
        <v>0</v>
      </c>
      <c r="S735" s="505">
        <f>penilaian!R730</f>
        <v>0</v>
      </c>
      <c r="T735" s="505">
        <f>penilaian!S730</f>
        <v>0</v>
      </c>
      <c r="U735" s="505">
        <f>penilaian!T730</f>
        <v>0</v>
      </c>
      <c r="V735" s="503">
        <f>penilaian!U730</f>
        <v>0</v>
      </c>
      <c r="W735" s="505" t="str">
        <f>penilaian!V730</f>
        <v>JATI</v>
      </c>
      <c r="X735" s="505">
        <f>penilaian!W730</f>
        <v>0</v>
      </c>
      <c r="Y735" s="505">
        <f>penilaian!X730</f>
        <v>0</v>
      </c>
      <c r="Z735" s="505">
        <f>penilaian!Y730</f>
        <v>4</v>
      </c>
      <c r="AA735" s="505">
        <f>penilaian!Z730</f>
        <v>0</v>
      </c>
      <c r="AB735" s="505">
        <f>penilaian!AA730</f>
        <v>0</v>
      </c>
      <c r="AC735" s="519">
        <f>penilaian!AB730</f>
        <v>0</v>
      </c>
      <c r="AD735" s="505">
        <f>penilaian!AC730</f>
        <v>0</v>
      </c>
      <c r="AE735" s="505">
        <f>penilaian!AD730</f>
        <v>0</v>
      </c>
      <c r="AF735" s="505">
        <f>penilaian!AE730</f>
        <v>0</v>
      </c>
      <c r="AG735" s="519">
        <f>penilaian!AF730</f>
        <v>0</v>
      </c>
      <c r="AH735" s="519">
        <f>penilaian!AG730</f>
        <v>0</v>
      </c>
      <c r="AI735" s="517">
        <f>penilaian!AH730</f>
        <v>0</v>
      </c>
      <c r="AJ735" s="520">
        <f>penilaian!AI730</f>
        <v>0</v>
      </c>
      <c r="AK735" s="517">
        <f>penilaian!AJ730</f>
        <v>0</v>
      </c>
      <c r="AL735" s="517">
        <f>penilaian!AK730</f>
        <v>0</v>
      </c>
      <c r="AM735" s="517">
        <f>penilaian!AL730</f>
        <v>0</v>
      </c>
      <c r="AN735" s="517">
        <f>penilaian!AM730</f>
        <v>50000</v>
      </c>
      <c r="AO735" s="517">
        <f>penilaian!AN730</f>
        <v>200000</v>
      </c>
      <c r="AP735" s="517">
        <f>penilaian!AO730</f>
        <v>0</v>
      </c>
      <c r="AQ735" s="521">
        <f>penilaian!AP730</f>
        <v>0</v>
      </c>
      <c r="AR735" s="517">
        <f>penilaian!AQ730</f>
        <v>0</v>
      </c>
      <c r="AS735" s="517">
        <f>penilaian!AR730</f>
        <v>0</v>
      </c>
      <c r="AT735" s="517">
        <f>penilaian!AS730</f>
        <v>0</v>
      </c>
      <c r="AU735" s="517">
        <f>penilaian!AT730</f>
        <v>0</v>
      </c>
      <c r="AV735" s="517">
        <f>penilaian!AU730</f>
        <v>0</v>
      </c>
      <c r="AW735" s="521">
        <f>penilaian!AV730</f>
        <v>0</v>
      </c>
      <c r="AX735" s="521">
        <f>penilaian!AW730</f>
        <v>0</v>
      </c>
    </row>
    <row r="736" spans="2:50" ht="47.25">
      <c r="B736" s="157">
        <f>penilaian!A731</f>
        <v>0</v>
      </c>
      <c r="C736" s="172" t="str">
        <f>penilaian!B731</f>
        <v>d.</v>
      </c>
      <c r="D736" s="492" t="str">
        <f>penilaian!C731</f>
        <v>Dusun Sukamaju RT. 07 RW. 6 Desa Babakan Kec. Kertajati Kab. Majalengka</v>
      </c>
      <c r="E736" s="172">
        <f>penilaian!D731</f>
        <v>0</v>
      </c>
      <c r="F736" s="171">
        <f>penilaian!E731</f>
        <v>0</v>
      </c>
      <c r="G736" s="205">
        <f>penilaian!F731</f>
        <v>0</v>
      </c>
      <c r="H736" s="61">
        <f>penilaian!G731</f>
        <v>0</v>
      </c>
      <c r="I736" s="61">
        <f>penilaian!H731</f>
        <v>0</v>
      </c>
      <c r="J736" s="202">
        <f>penilaian!I731</f>
        <v>0</v>
      </c>
      <c r="K736" s="157">
        <f>penilaian!J731</f>
        <v>0</v>
      </c>
      <c r="L736" s="182">
        <f>penilaian!K731</f>
        <v>0</v>
      </c>
      <c r="M736" s="186">
        <f>penilaian!L731</f>
        <v>0</v>
      </c>
      <c r="N736" s="187">
        <f>penilaian!M731</f>
        <v>0</v>
      </c>
      <c r="O736" s="61">
        <f>penilaian!N731</f>
        <v>0</v>
      </c>
      <c r="P736" s="183">
        <f>penilaian!O731</f>
        <v>0</v>
      </c>
      <c r="Q736" s="516">
        <f>penilaian!P731</f>
        <v>0</v>
      </c>
      <c r="R736" s="516">
        <f>penilaian!Q731</f>
        <v>0</v>
      </c>
      <c r="S736" s="505" t="str">
        <f>penilaian!R731</f>
        <v>b.</v>
      </c>
      <c r="T736" s="505" t="str">
        <f>penilaian!S731</f>
        <v>Musiman</v>
      </c>
      <c r="U736" s="505">
        <f>penilaian!T731</f>
        <v>4</v>
      </c>
      <c r="V736" s="503">
        <f>penilaian!U731</f>
        <v>1</v>
      </c>
      <c r="W736" s="505" t="str">
        <f>penilaian!V731</f>
        <v>Padi</v>
      </c>
      <c r="X736" s="505">
        <f>penilaian!W731</f>
        <v>0</v>
      </c>
      <c r="Y736" s="505">
        <f>penilaian!X731</f>
        <v>3500</v>
      </c>
      <c r="Z736" s="505">
        <f>penilaian!Y731</f>
        <v>0</v>
      </c>
      <c r="AA736" s="505" t="str">
        <f>penilaian!Z731</f>
        <v>3500m²</v>
      </c>
      <c r="AB736" s="505">
        <f>penilaian!AA731</f>
        <v>0</v>
      </c>
      <c r="AC736" s="519">
        <f>penilaian!AB731</f>
        <v>0</v>
      </c>
      <c r="AD736" s="505">
        <f>penilaian!AC731</f>
        <v>0</v>
      </c>
      <c r="AE736" s="505">
        <f>penilaian!AD731</f>
        <v>0</v>
      </c>
      <c r="AF736" s="505">
        <f>penilaian!AE731</f>
        <v>0</v>
      </c>
      <c r="AG736" s="519">
        <f>penilaian!AF731</f>
        <v>0</v>
      </c>
      <c r="AH736" s="519">
        <f>penilaian!AG731</f>
        <v>0</v>
      </c>
      <c r="AI736" s="517">
        <f>penilaian!AH731</f>
        <v>0</v>
      </c>
      <c r="AJ736" s="520">
        <f>penilaian!AI731</f>
        <v>0</v>
      </c>
      <c r="AK736" s="517">
        <f>penilaian!AJ731</f>
        <v>0</v>
      </c>
      <c r="AL736" s="517">
        <f>penilaian!AK731</f>
        <v>0</v>
      </c>
      <c r="AM736" s="517">
        <f>penilaian!AL731</f>
        <v>0</v>
      </c>
      <c r="AN736" s="517">
        <f>penilaian!AM731</f>
        <v>1200</v>
      </c>
      <c r="AO736" s="517">
        <f>penilaian!AN731</f>
        <v>4200000</v>
      </c>
      <c r="AP736" s="517">
        <f>penilaian!AO731</f>
        <v>0</v>
      </c>
      <c r="AQ736" s="521">
        <f>penilaian!AP731</f>
        <v>0</v>
      </c>
      <c r="AR736" s="517">
        <f>penilaian!AQ731</f>
        <v>0</v>
      </c>
      <c r="AS736" s="517">
        <f>penilaian!AR731</f>
        <v>0</v>
      </c>
      <c r="AT736" s="517">
        <f>penilaian!AS731</f>
        <v>0</v>
      </c>
      <c r="AU736" s="517">
        <f>penilaian!AT731</f>
        <v>0</v>
      </c>
      <c r="AV736" s="517">
        <f>penilaian!AU731</f>
        <v>0</v>
      </c>
      <c r="AW736" s="521">
        <f>penilaian!AV731</f>
        <v>0</v>
      </c>
      <c r="AX736" s="521">
        <f>penilaian!AW731</f>
        <v>0</v>
      </c>
    </row>
    <row r="737" spans="2:50" ht="15.75">
      <c r="B737" s="157">
        <f>penilaian!A732</f>
        <v>0</v>
      </c>
      <c r="C737" s="172">
        <f>penilaian!B732</f>
        <v>0</v>
      </c>
      <c r="D737" s="492">
        <f>penilaian!C732</f>
        <v>0</v>
      </c>
      <c r="E737" s="172">
        <f>penilaian!D732</f>
        <v>0</v>
      </c>
      <c r="F737" s="171">
        <f>penilaian!E732</f>
        <v>0</v>
      </c>
      <c r="G737" s="205">
        <f>penilaian!F732</f>
        <v>0</v>
      </c>
      <c r="H737" s="61">
        <f>penilaian!G732</f>
        <v>0</v>
      </c>
      <c r="I737" s="61">
        <f>penilaian!H732</f>
        <v>0</v>
      </c>
      <c r="J737" s="202">
        <f>penilaian!I732</f>
        <v>0</v>
      </c>
      <c r="K737" s="157">
        <f>penilaian!J732</f>
        <v>0</v>
      </c>
      <c r="L737" s="182">
        <f>penilaian!K732</f>
        <v>0</v>
      </c>
      <c r="M737" s="186">
        <f>penilaian!L732</f>
        <v>0</v>
      </c>
      <c r="N737" s="187">
        <f>penilaian!M732</f>
        <v>0</v>
      </c>
      <c r="O737" s="61">
        <f>penilaian!N732</f>
        <v>0</v>
      </c>
      <c r="P737" s="183">
        <f>penilaian!O732</f>
        <v>0</v>
      </c>
      <c r="Q737" s="516">
        <f>penilaian!P732</f>
        <v>0</v>
      </c>
      <c r="R737" s="516">
        <f>penilaian!Q732</f>
        <v>0</v>
      </c>
      <c r="S737" s="505">
        <f>penilaian!R732</f>
        <v>0</v>
      </c>
      <c r="T737" s="505">
        <f>penilaian!S732</f>
        <v>0</v>
      </c>
      <c r="U737" s="505">
        <f>penilaian!T732</f>
        <v>0</v>
      </c>
      <c r="V737" s="503">
        <f>penilaian!U732</f>
        <v>2</v>
      </c>
      <c r="W737" s="505" t="str">
        <f>penilaian!V732</f>
        <v>Cabe</v>
      </c>
      <c r="X737" s="505">
        <f>penilaian!W732</f>
        <v>0</v>
      </c>
      <c r="Y737" s="505">
        <f>penilaian!X732</f>
        <v>0</v>
      </c>
      <c r="Z737" s="505">
        <f>penilaian!Y732</f>
        <v>100</v>
      </c>
      <c r="AA737" s="505">
        <f>penilaian!Z732</f>
        <v>100</v>
      </c>
      <c r="AB737" s="505">
        <f>penilaian!AA732</f>
        <v>0</v>
      </c>
      <c r="AC737" s="519">
        <f>penilaian!AB732</f>
        <v>0</v>
      </c>
      <c r="AD737" s="505">
        <f>penilaian!AC732</f>
        <v>0</v>
      </c>
      <c r="AE737" s="505">
        <f>penilaian!AD732</f>
        <v>0</v>
      </c>
      <c r="AF737" s="505">
        <f>penilaian!AE732</f>
        <v>0</v>
      </c>
      <c r="AG737" s="519">
        <f>penilaian!AF732</f>
        <v>0</v>
      </c>
      <c r="AH737" s="519">
        <f>penilaian!AG732</f>
        <v>0</v>
      </c>
      <c r="AI737" s="517">
        <f>penilaian!AH732</f>
        <v>0</v>
      </c>
      <c r="AJ737" s="520">
        <f>penilaian!AI732</f>
        <v>0</v>
      </c>
      <c r="AK737" s="517">
        <f>penilaian!AJ732</f>
        <v>0</v>
      </c>
      <c r="AL737" s="517">
        <f>penilaian!AK732</f>
        <v>0</v>
      </c>
      <c r="AM737" s="517">
        <f>penilaian!AL732</f>
        <v>0</v>
      </c>
      <c r="AN737" s="517">
        <f>penilaian!AM732</f>
        <v>1550</v>
      </c>
      <c r="AO737" s="517">
        <f>penilaian!AN732</f>
        <v>155000</v>
      </c>
      <c r="AP737" s="517">
        <f>penilaian!AO732</f>
        <v>0</v>
      </c>
      <c r="AQ737" s="521">
        <f>penilaian!AP732</f>
        <v>0</v>
      </c>
      <c r="AR737" s="517">
        <f>penilaian!AQ732</f>
        <v>0</v>
      </c>
      <c r="AS737" s="517">
        <f>penilaian!AR732</f>
        <v>0</v>
      </c>
      <c r="AT737" s="517">
        <f>penilaian!AS732</f>
        <v>0</v>
      </c>
      <c r="AU737" s="517">
        <f>penilaian!AT732</f>
        <v>0</v>
      </c>
      <c r="AV737" s="517">
        <f>penilaian!AU732</f>
        <v>0</v>
      </c>
      <c r="AW737" s="521">
        <f>penilaian!AV732</f>
        <v>0</v>
      </c>
      <c r="AX737" s="521">
        <f>penilaian!AW732</f>
        <v>0</v>
      </c>
    </row>
    <row r="738" spans="2:50" ht="15.75">
      <c r="B738" s="157">
        <f>penilaian!A733</f>
        <v>0</v>
      </c>
      <c r="C738" s="172">
        <f>penilaian!B733</f>
        <v>0</v>
      </c>
      <c r="D738" s="492">
        <f>penilaian!C733</f>
        <v>0</v>
      </c>
      <c r="E738" s="172">
        <f>penilaian!D733</f>
        <v>0</v>
      </c>
      <c r="F738" s="171">
        <f>penilaian!E733</f>
        <v>0</v>
      </c>
      <c r="G738" s="205">
        <f>penilaian!F733</f>
        <v>0</v>
      </c>
      <c r="H738" s="61">
        <f>penilaian!G733</f>
        <v>0</v>
      </c>
      <c r="I738" s="61">
        <f>penilaian!H733</f>
        <v>0</v>
      </c>
      <c r="J738" s="202">
        <f>penilaian!I733</f>
        <v>0</v>
      </c>
      <c r="K738" s="157">
        <f>penilaian!J733</f>
        <v>0</v>
      </c>
      <c r="L738" s="182">
        <f>penilaian!K733</f>
        <v>0</v>
      </c>
      <c r="M738" s="186">
        <f>penilaian!L733</f>
        <v>0</v>
      </c>
      <c r="N738" s="187">
        <f>penilaian!M733</f>
        <v>0</v>
      </c>
      <c r="O738" s="61">
        <f>penilaian!N733</f>
        <v>0</v>
      </c>
      <c r="P738" s="183">
        <f>penilaian!O733</f>
        <v>0</v>
      </c>
      <c r="Q738" s="516">
        <f>penilaian!P733</f>
        <v>0</v>
      </c>
      <c r="R738" s="516">
        <f>penilaian!Q733</f>
        <v>0</v>
      </c>
      <c r="S738" s="505">
        <f>penilaian!R733</f>
        <v>0</v>
      </c>
      <c r="T738" s="505">
        <f>penilaian!S733</f>
        <v>0</v>
      </c>
      <c r="U738" s="505">
        <f>penilaian!T733</f>
        <v>0</v>
      </c>
      <c r="V738" s="503">
        <f>penilaian!U733</f>
        <v>3</v>
      </c>
      <c r="W738" s="505" t="str">
        <f>penilaian!V733</f>
        <v>Singkong</v>
      </c>
      <c r="X738" s="505">
        <f>penilaian!W733</f>
        <v>0</v>
      </c>
      <c r="Y738" s="505">
        <f>penilaian!X733</f>
        <v>15</v>
      </c>
      <c r="Z738" s="505">
        <f>penilaian!Y733</f>
        <v>0</v>
      </c>
      <c r="AA738" s="505">
        <f>penilaian!Z733</f>
        <v>50</v>
      </c>
      <c r="AB738" s="505">
        <f>penilaian!AA733</f>
        <v>0</v>
      </c>
      <c r="AC738" s="519">
        <f>penilaian!AB733</f>
        <v>0</v>
      </c>
      <c r="AD738" s="505">
        <f>penilaian!AC733</f>
        <v>0</v>
      </c>
      <c r="AE738" s="505">
        <f>penilaian!AD733</f>
        <v>0</v>
      </c>
      <c r="AF738" s="505">
        <f>penilaian!AE733</f>
        <v>0</v>
      </c>
      <c r="AG738" s="519">
        <f>penilaian!AF733</f>
        <v>0</v>
      </c>
      <c r="AH738" s="519">
        <f>penilaian!AG733</f>
        <v>0</v>
      </c>
      <c r="AI738" s="517">
        <f>penilaian!AH733</f>
        <v>0</v>
      </c>
      <c r="AJ738" s="520">
        <f>penilaian!AI733</f>
        <v>0</v>
      </c>
      <c r="AK738" s="517">
        <f>penilaian!AJ733</f>
        <v>0</v>
      </c>
      <c r="AL738" s="517">
        <f>penilaian!AK733</f>
        <v>0</v>
      </c>
      <c r="AM738" s="517">
        <f>penilaian!AL733</f>
        <v>0</v>
      </c>
      <c r="AN738" s="517">
        <f>penilaian!AM733</f>
        <v>465</v>
      </c>
      <c r="AO738" s="517">
        <f>penilaian!AN733</f>
        <v>6975</v>
      </c>
      <c r="AP738" s="517">
        <f>penilaian!AO733</f>
        <v>0</v>
      </c>
      <c r="AQ738" s="521">
        <f>penilaian!AP733</f>
        <v>0</v>
      </c>
      <c r="AR738" s="517">
        <f>penilaian!AQ733</f>
        <v>0</v>
      </c>
      <c r="AS738" s="517">
        <f>penilaian!AR733</f>
        <v>0</v>
      </c>
      <c r="AT738" s="517">
        <f>penilaian!AS733</f>
        <v>0</v>
      </c>
      <c r="AU738" s="517">
        <f>penilaian!AT733</f>
        <v>0</v>
      </c>
      <c r="AV738" s="517">
        <f>penilaian!AU733</f>
        <v>0</v>
      </c>
      <c r="AW738" s="521">
        <f>penilaian!AV733</f>
        <v>0</v>
      </c>
      <c r="AX738" s="521">
        <f>penilaian!AW733</f>
        <v>0</v>
      </c>
    </row>
    <row r="739" spans="2:50" ht="15.75">
      <c r="B739" s="157">
        <f>penilaian!A734</f>
        <v>0</v>
      </c>
      <c r="C739" s="172">
        <f>penilaian!B734</f>
        <v>0</v>
      </c>
      <c r="D739" s="492">
        <f>penilaian!C734</f>
        <v>0</v>
      </c>
      <c r="E739" s="172">
        <f>penilaian!D734</f>
        <v>0</v>
      </c>
      <c r="F739" s="171">
        <f>penilaian!E734</f>
        <v>0</v>
      </c>
      <c r="G739" s="205">
        <f>penilaian!F734</f>
        <v>0</v>
      </c>
      <c r="H739" s="61">
        <f>penilaian!G734</f>
        <v>0</v>
      </c>
      <c r="I739" s="61">
        <f>penilaian!H734</f>
        <v>0</v>
      </c>
      <c r="J739" s="202">
        <f>penilaian!I734</f>
        <v>0</v>
      </c>
      <c r="K739" s="157">
        <f>penilaian!J734</f>
        <v>0</v>
      </c>
      <c r="L739" s="182">
        <f>penilaian!K734</f>
        <v>0</v>
      </c>
      <c r="M739" s="186">
        <f>penilaian!L734</f>
        <v>0</v>
      </c>
      <c r="N739" s="187">
        <f>penilaian!M734</f>
        <v>0</v>
      </c>
      <c r="O739" s="61">
        <f>penilaian!N734</f>
        <v>0</v>
      </c>
      <c r="P739" s="183">
        <f>penilaian!O734</f>
        <v>0</v>
      </c>
      <c r="Q739" s="516">
        <f>penilaian!P734</f>
        <v>0</v>
      </c>
      <c r="R739" s="516">
        <f>penilaian!Q734</f>
        <v>0</v>
      </c>
      <c r="S739" s="505">
        <f>penilaian!R734</f>
        <v>0</v>
      </c>
      <c r="T739" s="505">
        <f>penilaian!S734</f>
        <v>0</v>
      </c>
      <c r="U739" s="505">
        <f>penilaian!T734</f>
        <v>0</v>
      </c>
      <c r="V739" s="503">
        <f>penilaian!U734</f>
        <v>0</v>
      </c>
      <c r="W739" s="505" t="str">
        <f>penilaian!V734</f>
        <v>Singkong</v>
      </c>
      <c r="X739" s="505">
        <f>penilaian!W734</f>
        <v>0</v>
      </c>
      <c r="Y739" s="505">
        <f>penilaian!X734</f>
        <v>0</v>
      </c>
      <c r="Z739" s="505">
        <f>penilaian!Y734</f>
        <v>35</v>
      </c>
      <c r="AA739" s="505">
        <f>penilaian!Z734</f>
        <v>0</v>
      </c>
      <c r="AB739" s="505">
        <f>penilaian!AA734</f>
        <v>0</v>
      </c>
      <c r="AC739" s="519">
        <f>penilaian!AB734</f>
        <v>0</v>
      </c>
      <c r="AD739" s="505">
        <f>penilaian!AC734</f>
        <v>0</v>
      </c>
      <c r="AE739" s="505">
        <f>penilaian!AD734</f>
        <v>0</v>
      </c>
      <c r="AF739" s="505">
        <f>penilaian!AE734</f>
        <v>0</v>
      </c>
      <c r="AG739" s="519">
        <f>penilaian!AF734</f>
        <v>0</v>
      </c>
      <c r="AH739" s="519">
        <f>penilaian!AG734</f>
        <v>0</v>
      </c>
      <c r="AI739" s="517">
        <f>penilaian!AH734</f>
        <v>0</v>
      </c>
      <c r="AJ739" s="520">
        <f>penilaian!AI734</f>
        <v>0</v>
      </c>
      <c r="AK739" s="517">
        <f>penilaian!AJ734</f>
        <v>0</v>
      </c>
      <c r="AL739" s="517">
        <f>penilaian!AK734</f>
        <v>0</v>
      </c>
      <c r="AM739" s="517">
        <f>penilaian!AL734</f>
        <v>0</v>
      </c>
      <c r="AN739" s="517">
        <f>penilaian!AM734</f>
        <v>360</v>
      </c>
      <c r="AO739" s="517">
        <f>penilaian!AN734</f>
        <v>12600</v>
      </c>
      <c r="AP739" s="517">
        <f>penilaian!AO734</f>
        <v>0</v>
      </c>
      <c r="AQ739" s="521">
        <f>penilaian!AP734</f>
        <v>0</v>
      </c>
      <c r="AR739" s="517">
        <f>penilaian!AQ734</f>
        <v>0</v>
      </c>
      <c r="AS739" s="517">
        <f>penilaian!AR734</f>
        <v>0</v>
      </c>
      <c r="AT739" s="517">
        <f>penilaian!AS734</f>
        <v>0</v>
      </c>
      <c r="AU739" s="517">
        <f>penilaian!AT734</f>
        <v>0</v>
      </c>
      <c r="AV739" s="517">
        <f>penilaian!AU734</f>
        <v>0</v>
      </c>
      <c r="AW739" s="521">
        <f>penilaian!AV734</f>
        <v>0</v>
      </c>
      <c r="AX739" s="521">
        <f>penilaian!AW734</f>
        <v>0</v>
      </c>
    </row>
    <row r="740" spans="2:50" ht="15.75">
      <c r="B740" s="157">
        <f>penilaian!A735</f>
        <v>0</v>
      </c>
      <c r="C740" s="172">
        <f>penilaian!B735</f>
        <v>0</v>
      </c>
      <c r="D740" s="492">
        <f>penilaian!C735</f>
        <v>0</v>
      </c>
      <c r="E740" s="172">
        <f>penilaian!D735</f>
        <v>0</v>
      </c>
      <c r="F740" s="171">
        <f>penilaian!E735</f>
        <v>0</v>
      </c>
      <c r="G740" s="205">
        <f>penilaian!F735</f>
        <v>0</v>
      </c>
      <c r="H740" s="61">
        <f>penilaian!G735</f>
        <v>0</v>
      </c>
      <c r="I740" s="61">
        <f>penilaian!H735</f>
        <v>0</v>
      </c>
      <c r="J740" s="202">
        <f>penilaian!I735</f>
        <v>0</v>
      </c>
      <c r="K740" s="157">
        <f>penilaian!J735</f>
        <v>0</v>
      </c>
      <c r="L740" s="182">
        <f>penilaian!K735</f>
        <v>0</v>
      </c>
      <c r="M740" s="186">
        <f>penilaian!L735</f>
        <v>0</v>
      </c>
      <c r="N740" s="187">
        <f>penilaian!M735</f>
        <v>0</v>
      </c>
      <c r="O740" s="61">
        <f>penilaian!N735</f>
        <v>0</v>
      </c>
      <c r="P740" s="183">
        <f>penilaian!O735</f>
        <v>0</v>
      </c>
      <c r="Q740" s="516">
        <f>penilaian!P735</f>
        <v>0</v>
      </c>
      <c r="R740" s="516">
        <f>penilaian!Q735</f>
        <v>0</v>
      </c>
      <c r="S740" s="505">
        <f>penilaian!R735</f>
        <v>0</v>
      </c>
      <c r="T740" s="505">
        <f>penilaian!S735</f>
        <v>0</v>
      </c>
      <c r="U740" s="505">
        <f>penilaian!T735</f>
        <v>0</v>
      </c>
      <c r="V740" s="503">
        <f>penilaian!U735</f>
        <v>4</v>
      </c>
      <c r="W740" s="505" t="str">
        <f>penilaian!V735</f>
        <v>Surawung</v>
      </c>
      <c r="X740" s="505">
        <f>penilaian!W735</f>
        <v>0</v>
      </c>
      <c r="Y740" s="505">
        <f>penilaian!X735</f>
        <v>0</v>
      </c>
      <c r="Z740" s="505">
        <f>penilaian!Y735</f>
        <v>75</v>
      </c>
      <c r="AA740" s="505">
        <f>penilaian!Z735</f>
        <v>75</v>
      </c>
      <c r="AB740" s="505">
        <f>penilaian!AA735</f>
        <v>0</v>
      </c>
      <c r="AC740" s="519">
        <f>penilaian!AB735</f>
        <v>0</v>
      </c>
      <c r="AD740" s="505">
        <f>penilaian!AC735</f>
        <v>0</v>
      </c>
      <c r="AE740" s="505">
        <f>penilaian!AD735</f>
        <v>0</v>
      </c>
      <c r="AF740" s="505">
        <f>penilaian!AE735</f>
        <v>0</v>
      </c>
      <c r="AG740" s="519">
        <f>penilaian!AF735</f>
        <v>0</v>
      </c>
      <c r="AH740" s="519">
        <f>penilaian!AG735</f>
        <v>0</v>
      </c>
      <c r="AI740" s="517">
        <f>penilaian!AH735</f>
        <v>0</v>
      </c>
      <c r="AJ740" s="520">
        <f>penilaian!AI735</f>
        <v>0</v>
      </c>
      <c r="AK740" s="517">
        <f>penilaian!AJ735</f>
        <v>0</v>
      </c>
      <c r="AL740" s="517">
        <f>penilaian!AK735</f>
        <v>0</v>
      </c>
      <c r="AM740" s="517">
        <f>penilaian!AL735</f>
        <v>0</v>
      </c>
      <c r="AN740" s="517">
        <f>penilaian!AM735</f>
        <v>200</v>
      </c>
      <c r="AO740" s="517">
        <f>penilaian!AN735</f>
        <v>15000</v>
      </c>
      <c r="AP740" s="517">
        <f>penilaian!AO735</f>
        <v>0</v>
      </c>
      <c r="AQ740" s="521">
        <f>penilaian!AP735</f>
        <v>0</v>
      </c>
      <c r="AR740" s="517">
        <f>penilaian!AQ735</f>
        <v>0</v>
      </c>
      <c r="AS740" s="517">
        <f>penilaian!AR735</f>
        <v>0</v>
      </c>
      <c r="AT740" s="517">
        <f>penilaian!AS735</f>
        <v>0</v>
      </c>
      <c r="AU740" s="517">
        <f>penilaian!AT735</f>
        <v>0</v>
      </c>
      <c r="AV740" s="517">
        <f>penilaian!AU735</f>
        <v>0</v>
      </c>
      <c r="AW740" s="521">
        <f>penilaian!AV735</f>
        <v>0</v>
      </c>
      <c r="AX740" s="521">
        <f>penilaian!AW735</f>
        <v>0</v>
      </c>
    </row>
    <row r="741" spans="2:50" ht="15.75">
      <c r="B741" s="157">
        <f>penilaian!A736</f>
        <v>0</v>
      </c>
      <c r="C741" s="172" t="str">
        <f>penilaian!B736</f>
        <v>e.</v>
      </c>
      <c r="D741" s="492" t="str">
        <f>penilaian!C736</f>
        <v>3210146410840021</v>
      </c>
      <c r="E741" s="172">
        <f>penilaian!D736</f>
        <v>0</v>
      </c>
      <c r="F741" s="171">
        <f>penilaian!E736</f>
        <v>0</v>
      </c>
      <c r="G741" s="205">
        <f>penilaian!F736</f>
        <v>0</v>
      </c>
      <c r="H741" s="61">
        <f>penilaian!G736</f>
        <v>0</v>
      </c>
      <c r="I741" s="61">
        <f>penilaian!H736</f>
        <v>0</v>
      </c>
      <c r="J741" s="202">
        <f>penilaian!I736</f>
        <v>0</v>
      </c>
      <c r="K741" s="157">
        <f>penilaian!J736</f>
        <v>0</v>
      </c>
      <c r="L741" s="182">
        <f>penilaian!K736</f>
        <v>0</v>
      </c>
      <c r="M741" s="186">
        <f>penilaian!L736</f>
        <v>0</v>
      </c>
      <c r="N741" s="187">
        <f>penilaian!M736</f>
        <v>0</v>
      </c>
      <c r="O741" s="61">
        <f>penilaian!N736</f>
        <v>0</v>
      </c>
      <c r="P741" s="183">
        <f>penilaian!O736</f>
        <v>0</v>
      </c>
      <c r="Q741" s="516">
        <f>penilaian!P736</f>
        <v>0</v>
      </c>
      <c r="R741" s="516">
        <f>penilaian!Q736</f>
        <v>0</v>
      </c>
      <c r="S741" s="505">
        <f>penilaian!R736</f>
        <v>0</v>
      </c>
      <c r="T741" s="505">
        <f>penilaian!S736</f>
        <v>0</v>
      </c>
      <c r="U741" s="505">
        <f>penilaian!T736</f>
        <v>0</v>
      </c>
      <c r="V741" s="503">
        <f>penilaian!U736</f>
        <v>0</v>
      </c>
      <c r="W741" s="505">
        <f>penilaian!V736</f>
        <v>0</v>
      </c>
      <c r="X741" s="505">
        <f>penilaian!W736</f>
        <v>0</v>
      </c>
      <c r="Y741" s="505">
        <f>penilaian!X736</f>
        <v>0</v>
      </c>
      <c r="Z741" s="505">
        <f>penilaian!Y736</f>
        <v>0</v>
      </c>
      <c r="AA741" s="505">
        <f>penilaian!Z736</f>
        <v>0</v>
      </c>
      <c r="AB741" s="505">
        <f>penilaian!AA736</f>
        <v>0</v>
      </c>
      <c r="AC741" s="519">
        <f>penilaian!AB736</f>
        <v>0</v>
      </c>
      <c r="AD741" s="505">
        <f>penilaian!AC736</f>
        <v>0</v>
      </c>
      <c r="AE741" s="505">
        <f>penilaian!AD736</f>
        <v>0</v>
      </c>
      <c r="AF741" s="505">
        <f>penilaian!AE736</f>
        <v>0</v>
      </c>
      <c r="AG741" s="519">
        <f>penilaian!AF736</f>
        <v>0</v>
      </c>
      <c r="AH741" s="519">
        <f>penilaian!AG736</f>
        <v>0</v>
      </c>
      <c r="AI741" s="517">
        <f>penilaian!AH736</f>
        <v>0</v>
      </c>
      <c r="AJ741" s="520">
        <f>penilaian!AI736</f>
        <v>0</v>
      </c>
      <c r="AK741" s="517">
        <f>penilaian!AJ736</f>
        <v>0</v>
      </c>
      <c r="AL741" s="517">
        <f>penilaian!AK736</f>
        <v>0</v>
      </c>
      <c r="AM741" s="517">
        <f>penilaian!AL736</f>
        <v>0</v>
      </c>
      <c r="AN741" s="517">
        <f>penilaian!AM736</f>
        <v>0</v>
      </c>
      <c r="AO741" s="517">
        <f>penilaian!AN736</f>
        <v>0</v>
      </c>
      <c r="AP741" s="517">
        <f>penilaian!AO736</f>
        <v>0</v>
      </c>
      <c r="AQ741" s="521">
        <f>penilaian!AP736</f>
        <v>0</v>
      </c>
      <c r="AR741" s="517">
        <f>penilaian!AQ736</f>
        <v>0</v>
      </c>
      <c r="AS741" s="517">
        <f>penilaian!AR736</f>
        <v>0</v>
      </c>
      <c r="AT741" s="517">
        <f>penilaian!AS736</f>
        <v>0</v>
      </c>
      <c r="AU741" s="517">
        <f>penilaian!AT736</f>
        <v>0</v>
      </c>
      <c r="AV741" s="517">
        <f>penilaian!AU736</f>
        <v>0</v>
      </c>
      <c r="AW741" s="521">
        <f>penilaian!AV736</f>
        <v>0</v>
      </c>
      <c r="AX741" s="521">
        <f>penilaian!AW736</f>
        <v>0</v>
      </c>
    </row>
    <row r="742" spans="2:50" ht="47.25">
      <c r="B742" s="157">
        <f>penilaian!A737</f>
        <v>68</v>
      </c>
      <c r="C742" s="172" t="str">
        <f>penilaian!B737</f>
        <v>a.</v>
      </c>
      <c r="D742" s="492" t="str">
        <f>penilaian!C737</f>
        <v>RAMSU</v>
      </c>
      <c r="E742" s="172" t="str">
        <f>penilaian!D737</f>
        <v>a.</v>
      </c>
      <c r="F742" s="171" t="str">
        <f>penilaian!E737</f>
        <v>ADI SUBEKTI</v>
      </c>
      <c r="G742" s="205" t="str">
        <f>penilaian!F737</f>
        <v>00068</v>
      </c>
      <c r="H742" s="61" t="str">
        <f>penilaian!G737</f>
        <v>a.</v>
      </c>
      <c r="I742" s="61" t="str">
        <f>penilaian!H737</f>
        <v>Blok Longok</v>
      </c>
      <c r="J742" s="202">
        <f>penilaian!I737</f>
        <v>4839</v>
      </c>
      <c r="K742" s="157" t="str">
        <f>penilaian!J737</f>
        <v>TMA</v>
      </c>
      <c r="L742" s="182" t="str">
        <f>penilaian!K737</f>
        <v>SPPT No. 32.12.140.006.042-0010.0 a.n EDOH ACU</v>
      </c>
      <c r="M742" s="186">
        <f>penilaian!L737</f>
        <v>0</v>
      </c>
      <c r="N742" s="187">
        <f>penilaian!M737</f>
        <v>0</v>
      </c>
      <c r="O742" s="61" t="str">
        <f>penilaian!N737</f>
        <v>a.</v>
      </c>
      <c r="P742" s="183">
        <f>penilaian!O737</f>
        <v>0</v>
      </c>
      <c r="Q742" s="516">
        <f>penilaian!P737</f>
        <v>0</v>
      </c>
      <c r="R742" s="516">
        <f>penilaian!Q737</f>
        <v>0</v>
      </c>
      <c r="S742" s="505" t="str">
        <f>penilaian!R737</f>
        <v>a.</v>
      </c>
      <c r="T742" s="505" t="str">
        <f>penilaian!S737</f>
        <v>Tahunan</v>
      </c>
      <c r="U742" s="505">
        <f>penilaian!T737</f>
        <v>0</v>
      </c>
      <c r="V742" s="503">
        <f>penilaian!U737</f>
        <v>0</v>
      </c>
      <c r="W742" s="505">
        <f>penilaian!V737</f>
        <v>0</v>
      </c>
      <c r="X742" s="505">
        <f>penilaian!W737</f>
        <v>0</v>
      </c>
      <c r="Y742" s="505">
        <f>penilaian!X737</f>
        <v>0</v>
      </c>
      <c r="Z742" s="505">
        <f>penilaian!Y737</f>
        <v>0</v>
      </c>
      <c r="AA742" s="505">
        <f>penilaian!Z737</f>
        <v>0</v>
      </c>
      <c r="AB742" s="505">
        <f>penilaian!AA737</f>
        <v>0</v>
      </c>
      <c r="AC742" s="519">
        <f>penilaian!AB737</f>
        <v>0</v>
      </c>
      <c r="AD742" s="505">
        <f>penilaian!AC737</f>
        <v>0</v>
      </c>
      <c r="AE742" s="505">
        <f>penilaian!AD737</f>
        <v>0</v>
      </c>
      <c r="AF742" s="505">
        <f>penilaian!AE737</f>
        <v>0</v>
      </c>
      <c r="AG742" s="519">
        <f>penilaian!AF737</f>
        <v>0</v>
      </c>
      <c r="AH742" s="519">
        <f>penilaian!AG737</f>
        <v>0</v>
      </c>
      <c r="AI742" s="517">
        <f>penilaian!AH737</f>
        <v>170000</v>
      </c>
      <c r="AJ742" s="520">
        <f>penilaian!AI737</f>
        <v>822630000</v>
      </c>
      <c r="AK742" s="517">
        <f>penilaian!AJ737</f>
        <v>0</v>
      </c>
      <c r="AL742" s="517">
        <f>penilaian!AK737</f>
        <v>0</v>
      </c>
      <c r="AM742" s="517">
        <f>penilaian!AL737</f>
        <v>0</v>
      </c>
      <c r="AN742" s="517">
        <f>penilaian!AM737</f>
        <v>0</v>
      </c>
      <c r="AO742" s="517">
        <f>penilaian!AN737</f>
        <v>0</v>
      </c>
      <c r="AP742" s="517">
        <f>penilaian!AO737</f>
        <v>0</v>
      </c>
      <c r="AQ742" s="521">
        <f>penilaian!AP737</f>
        <v>822630000</v>
      </c>
      <c r="AR742" s="517">
        <f>penilaian!AQ737</f>
        <v>0</v>
      </c>
      <c r="AS742" s="517">
        <f>penilaian!AR737</f>
        <v>0</v>
      </c>
      <c r="AT742" s="517">
        <f>penilaian!AS737</f>
        <v>0</v>
      </c>
      <c r="AU742" s="517">
        <f>penilaian!AT737</f>
        <v>41131500</v>
      </c>
      <c r="AV742" s="517">
        <f>penilaian!AU737</f>
        <v>4113150</v>
      </c>
      <c r="AW742" s="521">
        <f>penilaian!AV737</f>
        <v>45244650</v>
      </c>
      <c r="AX742" s="521">
        <f>penilaian!AW737</f>
        <v>867875000</v>
      </c>
    </row>
    <row r="743" spans="2:50" ht="15.75">
      <c r="B743" s="157">
        <f>penilaian!A738</f>
        <v>0</v>
      </c>
      <c r="C743" s="172" t="str">
        <f>penilaian!B738</f>
        <v>b.</v>
      </c>
      <c r="D743" s="492" t="str">
        <f>penilaian!C738</f>
        <v>Sumedang, 12-05-1960</v>
      </c>
      <c r="E743" s="172" t="str">
        <f>penilaian!D738</f>
        <v>b.</v>
      </c>
      <c r="F743" s="171" t="str">
        <f>penilaian!E738</f>
        <v>Mojokerto, 19-12-1951</v>
      </c>
      <c r="G743" s="205">
        <f>penilaian!F738</f>
        <v>0</v>
      </c>
      <c r="H743" s="61" t="str">
        <f>penilaian!G738</f>
        <v>b.</v>
      </c>
      <c r="I743" s="61" t="str">
        <f>penilaian!H738</f>
        <v>Babakan</v>
      </c>
      <c r="J743" s="202">
        <f>penilaian!I738</f>
        <v>0</v>
      </c>
      <c r="K743" s="157">
        <f>penilaian!J738</f>
        <v>0</v>
      </c>
      <c r="L743" s="182">
        <f>penilaian!K738</f>
        <v>0</v>
      </c>
      <c r="M743" s="186">
        <f>penilaian!L738</f>
        <v>0</v>
      </c>
      <c r="N743" s="187">
        <f>penilaian!M738</f>
        <v>0</v>
      </c>
      <c r="O743" s="61" t="str">
        <f>penilaian!N738</f>
        <v>b.</v>
      </c>
      <c r="P743" s="183">
        <f>penilaian!O738</f>
        <v>0</v>
      </c>
      <c r="Q743" s="516">
        <f>penilaian!P738</f>
        <v>0</v>
      </c>
      <c r="R743" s="516">
        <f>penilaian!Q738</f>
        <v>0</v>
      </c>
      <c r="S743" s="505" t="str">
        <f>penilaian!R738</f>
        <v>b.</v>
      </c>
      <c r="T743" s="505" t="str">
        <f>penilaian!S738</f>
        <v>Musiman</v>
      </c>
      <c r="U743" s="505">
        <f>penilaian!T738</f>
        <v>0</v>
      </c>
      <c r="V743" s="503">
        <f>penilaian!U738</f>
        <v>0</v>
      </c>
      <c r="W743" s="505">
        <f>penilaian!V738</f>
        <v>0</v>
      </c>
      <c r="X743" s="505">
        <f>penilaian!W738</f>
        <v>0</v>
      </c>
      <c r="Y743" s="505">
        <f>penilaian!X738</f>
        <v>0</v>
      </c>
      <c r="Z743" s="505">
        <f>penilaian!Y738</f>
        <v>0</v>
      </c>
      <c r="AA743" s="505">
        <f>penilaian!Z738</f>
        <v>0</v>
      </c>
      <c r="AB743" s="505">
        <f>penilaian!AA738</f>
        <v>0</v>
      </c>
      <c r="AC743" s="519">
        <f>penilaian!AB738</f>
        <v>0</v>
      </c>
      <c r="AD743" s="505">
        <f>penilaian!AC738</f>
        <v>0</v>
      </c>
      <c r="AE743" s="505">
        <f>penilaian!AD738</f>
        <v>0</v>
      </c>
      <c r="AF743" s="505">
        <f>penilaian!AE738</f>
        <v>0</v>
      </c>
      <c r="AG743" s="519">
        <f>penilaian!AF738</f>
        <v>0</v>
      </c>
      <c r="AH743" s="519">
        <f>penilaian!AG738</f>
        <v>0</v>
      </c>
      <c r="AI743" s="517">
        <f>penilaian!AH738</f>
        <v>0</v>
      </c>
      <c r="AJ743" s="520">
        <f>penilaian!AI738</f>
        <v>0</v>
      </c>
      <c r="AK743" s="517">
        <f>penilaian!AJ738</f>
        <v>0</v>
      </c>
      <c r="AL743" s="517">
        <f>penilaian!AK738</f>
        <v>0</v>
      </c>
      <c r="AM743" s="517">
        <f>penilaian!AL738</f>
        <v>0</v>
      </c>
      <c r="AN743" s="517">
        <f>penilaian!AM738</f>
        <v>0</v>
      </c>
      <c r="AO743" s="517">
        <f>penilaian!AN738</f>
        <v>0</v>
      </c>
      <c r="AP743" s="517">
        <f>penilaian!AO738</f>
        <v>0</v>
      </c>
      <c r="AQ743" s="521">
        <f>penilaian!AP738</f>
        <v>0</v>
      </c>
      <c r="AR743" s="517">
        <f>penilaian!AQ738</f>
        <v>0</v>
      </c>
      <c r="AS743" s="517">
        <f>penilaian!AR738</f>
        <v>0</v>
      </c>
      <c r="AT743" s="517">
        <f>penilaian!AS738</f>
        <v>0</v>
      </c>
      <c r="AU743" s="517">
        <f>penilaian!AT738</f>
        <v>0</v>
      </c>
      <c r="AV743" s="517">
        <f>penilaian!AU738</f>
        <v>0</v>
      </c>
      <c r="AW743" s="521">
        <f>penilaian!AV738</f>
        <v>0</v>
      </c>
      <c r="AX743" s="521">
        <f>penilaian!AW738</f>
        <v>0</v>
      </c>
    </row>
    <row r="744" spans="2:50" ht="15.75">
      <c r="B744" s="157">
        <f>penilaian!A739</f>
        <v>0</v>
      </c>
      <c r="C744" s="172" t="str">
        <f>penilaian!B739</f>
        <v>c.</v>
      </c>
      <c r="D744" s="492" t="str">
        <f>penilaian!C739</f>
        <v>Buruh Tani/ Perkebunan</v>
      </c>
      <c r="E744" s="172" t="str">
        <f>penilaian!D739</f>
        <v>c.</v>
      </c>
      <c r="F744" s="171" t="str">
        <f>penilaian!E739</f>
        <v>Karyawan Swasta</v>
      </c>
      <c r="G744" s="205">
        <f>penilaian!F739</f>
        <v>0</v>
      </c>
      <c r="H744" s="61" t="str">
        <f>penilaian!G739</f>
        <v>c.</v>
      </c>
      <c r="I744" s="61" t="str">
        <f>penilaian!H739</f>
        <v>Kertajati</v>
      </c>
      <c r="J744" s="202">
        <f>penilaian!I739</f>
        <v>0</v>
      </c>
      <c r="K744" s="157">
        <f>penilaian!J739</f>
        <v>0</v>
      </c>
      <c r="L744" s="182">
        <f>penilaian!K739</f>
        <v>0</v>
      </c>
      <c r="M744" s="186">
        <f>penilaian!L739</f>
        <v>0</v>
      </c>
      <c r="N744" s="187">
        <f>penilaian!M739</f>
        <v>0</v>
      </c>
      <c r="O744" s="61" t="str">
        <f>penilaian!N739</f>
        <v>c.</v>
      </c>
      <c r="P744" s="183">
        <f>penilaian!O739</f>
        <v>0</v>
      </c>
      <c r="Q744" s="516">
        <f>penilaian!P739</f>
        <v>0</v>
      </c>
      <c r="R744" s="516">
        <f>penilaian!Q739</f>
        <v>0</v>
      </c>
      <c r="S744" s="505">
        <f>penilaian!R739</f>
        <v>0</v>
      </c>
      <c r="T744" s="505">
        <f>penilaian!S739</f>
        <v>0</v>
      </c>
      <c r="U744" s="505">
        <f>penilaian!T739</f>
        <v>0</v>
      </c>
      <c r="V744" s="503">
        <f>penilaian!U739</f>
        <v>0</v>
      </c>
      <c r="W744" s="505">
        <f>penilaian!V739</f>
        <v>0</v>
      </c>
      <c r="X744" s="505">
        <f>penilaian!W739</f>
        <v>0</v>
      </c>
      <c r="Y744" s="505">
        <f>penilaian!X739</f>
        <v>0</v>
      </c>
      <c r="Z744" s="505">
        <f>penilaian!Y739</f>
        <v>0</v>
      </c>
      <c r="AA744" s="505">
        <f>penilaian!Z739</f>
        <v>0</v>
      </c>
      <c r="AB744" s="505">
        <f>penilaian!AA739</f>
        <v>0</v>
      </c>
      <c r="AC744" s="519">
        <f>penilaian!AB739</f>
        <v>0</v>
      </c>
      <c r="AD744" s="505">
        <f>penilaian!AC739</f>
        <v>0</v>
      </c>
      <c r="AE744" s="505">
        <f>penilaian!AD739</f>
        <v>0</v>
      </c>
      <c r="AF744" s="505">
        <f>penilaian!AE739</f>
        <v>0</v>
      </c>
      <c r="AG744" s="519">
        <f>penilaian!AF739</f>
        <v>0</v>
      </c>
      <c r="AH744" s="519">
        <f>penilaian!AG739</f>
        <v>0</v>
      </c>
      <c r="AI744" s="517">
        <f>penilaian!AH739</f>
        <v>0</v>
      </c>
      <c r="AJ744" s="520">
        <f>penilaian!AI739</f>
        <v>0</v>
      </c>
      <c r="AK744" s="517">
        <f>penilaian!AJ739</f>
        <v>0</v>
      </c>
      <c r="AL744" s="517">
        <f>penilaian!AK739</f>
        <v>0</v>
      </c>
      <c r="AM744" s="517">
        <f>penilaian!AL739</f>
        <v>0</v>
      </c>
      <c r="AN744" s="517">
        <f>penilaian!AM739</f>
        <v>0</v>
      </c>
      <c r="AO744" s="517">
        <f>penilaian!AN739</f>
        <v>0</v>
      </c>
      <c r="AP744" s="517">
        <f>penilaian!AO739</f>
        <v>0</v>
      </c>
      <c r="AQ744" s="521">
        <f>penilaian!AP739</f>
        <v>0</v>
      </c>
      <c r="AR744" s="517">
        <f>penilaian!AQ739</f>
        <v>0</v>
      </c>
      <c r="AS744" s="517">
        <f>penilaian!AR739</f>
        <v>0</v>
      </c>
      <c r="AT744" s="517">
        <f>penilaian!AS739</f>
        <v>0</v>
      </c>
      <c r="AU744" s="517">
        <f>penilaian!AT739</f>
        <v>0</v>
      </c>
      <c r="AV744" s="517">
        <f>penilaian!AU739</f>
        <v>0</v>
      </c>
      <c r="AW744" s="521">
        <f>penilaian!AV739</f>
        <v>0</v>
      </c>
      <c r="AX744" s="521">
        <f>penilaian!AW739</f>
        <v>0</v>
      </c>
    </row>
    <row r="745" spans="2:50" ht="78.75">
      <c r="B745" s="157">
        <f>penilaian!A740</f>
        <v>0</v>
      </c>
      <c r="C745" s="172" t="str">
        <f>penilaian!B740</f>
        <v>d.</v>
      </c>
      <c r="D745" s="492" t="str">
        <f>penilaian!C740</f>
        <v>Dusun Sukamelang RT. 10 RW. 4 Desa Babakan Kec. Kertajati Kab. Majalengka</v>
      </c>
      <c r="E745" s="172" t="str">
        <f>penilaian!D740</f>
        <v>d.</v>
      </c>
      <c r="F745" s="171" t="str">
        <f>penilaian!E740</f>
        <v>Jl. Kayu Putih Utara 46 RT. 4 RW. 8 Kel. Pulo Gadung Kec. Pulo Gadung Kota Jakarta Timur</v>
      </c>
      <c r="G745" s="205">
        <f>penilaian!F740</f>
        <v>0</v>
      </c>
      <c r="H745" s="61">
        <f>penilaian!G740</f>
        <v>0</v>
      </c>
      <c r="I745" s="61">
        <f>penilaian!H740</f>
        <v>0</v>
      </c>
      <c r="J745" s="202">
        <f>penilaian!I740</f>
        <v>0</v>
      </c>
      <c r="K745" s="157">
        <f>penilaian!J740</f>
        <v>0</v>
      </c>
      <c r="L745" s="182">
        <f>penilaian!K740</f>
        <v>0</v>
      </c>
      <c r="M745" s="186">
        <f>penilaian!L740</f>
        <v>0</v>
      </c>
      <c r="N745" s="187">
        <f>penilaian!M740</f>
        <v>0</v>
      </c>
      <c r="O745" s="61">
        <f>penilaian!N740</f>
        <v>0</v>
      </c>
      <c r="P745" s="183">
        <f>penilaian!O740</f>
        <v>0</v>
      </c>
      <c r="Q745" s="516">
        <f>penilaian!P740</f>
        <v>0</v>
      </c>
      <c r="R745" s="516">
        <f>penilaian!Q740</f>
        <v>0</v>
      </c>
      <c r="S745" s="505">
        <f>penilaian!R740</f>
        <v>0</v>
      </c>
      <c r="T745" s="505">
        <f>penilaian!S740</f>
        <v>0</v>
      </c>
      <c r="U745" s="505">
        <f>penilaian!T740</f>
        <v>0</v>
      </c>
      <c r="V745" s="503">
        <f>penilaian!U740</f>
        <v>0</v>
      </c>
      <c r="W745" s="505">
        <f>penilaian!V740</f>
        <v>0</v>
      </c>
      <c r="X745" s="505">
        <f>penilaian!W740</f>
        <v>0</v>
      </c>
      <c r="Y745" s="505">
        <f>penilaian!X740</f>
        <v>0</v>
      </c>
      <c r="Z745" s="505">
        <f>penilaian!Y740</f>
        <v>0</v>
      </c>
      <c r="AA745" s="505">
        <f>penilaian!Z740</f>
        <v>0</v>
      </c>
      <c r="AB745" s="505">
        <f>penilaian!AA740</f>
        <v>0</v>
      </c>
      <c r="AC745" s="519">
        <f>penilaian!AB740</f>
        <v>0</v>
      </c>
      <c r="AD745" s="505">
        <f>penilaian!AC740</f>
        <v>0</v>
      </c>
      <c r="AE745" s="505">
        <f>penilaian!AD740</f>
        <v>0</v>
      </c>
      <c r="AF745" s="505">
        <f>penilaian!AE740</f>
        <v>0</v>
      </c>
      <c r="AG745" s="519">
        <f>penilaian!AF740</f>
        <v>0</v>
      </c>
      <c r="AH745" s="519">
        <f>penilaian!AG740</f>
        <v>0</v>
      </c>
      <c r="AI745" s="517">
        <f>penilaian!AH740</f>
        <v>0</v>
      </c>
      <c r="AJ745" s="520">
        <f>penilaian!AI740</f>
        <v>0</v>
      </c>
      <c r="AK745" s="517">
        <f>penilaian!AJ740</f>
        <v>0</v>
      </c>
      <c r="AL745" s="517">
        <f>penilaian!AK740</f>
        <v>0</v>
      </c>
      <c r="AM745" s="517">
        <f>penilaian!AL740</f>
        <v>0</v>
      </c>
      <c r="AN745" s="517">
        <f>penilaian!AM740</f>
        <v>0</v>
      </c>
      <c r="AO745" s="517">
        <f>penilaian!AN740</f>
        <v>0</v>
      </c>
      <c r="AP745" s="517">
        <f>penilaian!AO740</f>
        <v>0</v>
      </c>
      <c r="AQ745" s="521">
        <f>penilaian!AP740</f>
        <v>0</v>
      </c>
      <c r="AR745" s="517">
        <f>penilaian!AQ740</f>
        <v>0</v>
      </c>
      <c r="AS745" s="517">
        <f>penilaian!AR740</f>
        <v>0</v>
      </c>
      <c r="AT745" s="517">
        <f>penilaian!AS740</f>
        <v>0</v>
      </c>
      <c r="AU745" s="517">
        <f>penilaian!AT740</f>
        <v>0</v>
      </c>
      <c r="AV745" s="517">
        <f>penilaian!AU740</f>
        <v>0</v>
      </c>
      <c r="AW745" s="521">
        <f>penilaian!AV740</f>
        <v>0</v>
      </c>
      <c r="AX745" s="521">
        <f>penilaian!AW740</f>
        <v>0</v>
      </c>
    </row>
    <row r="746" spans="2:50" ht="15.75">
      <c r="B746" s="157">
        <f>penilaian!A741</f>
        <v>0</v>
      </c>
      <c r="C746" s="172" t="str">
        <f>penilaian!B741</f>
        <v>e.</v>
      </c>
      <c r="D746" s="492" t="str">
        <f>penilaian!C741</f>
        <v>3210141205600001</v>
      </c>
      <c r="E746" s="172" t="str">
        <f>penilaian!D741</f>
        <v>e.</v>
      </c>
      <c r="F746" s="171" t="str">
        <f>penilaian!E741</f>
        <v>3175021912510001</v>
      </c>
      <c r="G746" s="205">
        <f>penilaian!F741</f>
        <v>0</v>
      </c>
      <c r="H746" s="61">
        <f>penilaian!G741</f>
        <v>0</v>
      </c>
      <c r="I746" s="61">
        <f>penilaian!H741</f>
        <v>0</v>
      </c>
      <c r="J746" s="202">
        <f>penilaian!I741</f>
        <v>0</v>
      </c>
      <c r="K746" s="157">
        <f>penilaian!J741</f>
        <v>0</v>
      </c>
      <c r="L746" s="182">
        <f>penilaian!K741</f>
        <v>0</v>
      </c>
      <c r="M746" s="186">
        <f>penilaian!L741</f>
        <v>0</v>
      </c>
      <c r="N746" s="187">
        <f>penilaian!M741</f>
        <v>0</v>
      </c>
      <c r="O746" s="61">
        <f>penilaian!N741</f>
        <v>0</v>
      </c>
      <c r="P746" s="183">
        <f>penilaian!O741</f>
        <v>0</v>
      </c>
      <c r="Q746" s="516">
        <f>penilaian!P741</f>
        <v>0</v>
      </c>
      <c r="R746" s="516">
        <f>penilaian!Q741</f>
        <v>0</v>
      </c>
      <c r="S746" s="505">
        <f>penilaian!R741</f>
        <v>0</v>
      </c>
      <c r="T746" s="505">
        <f>penilaian!S741</f>
        <v>0</v>
      </c>
      <c r="U746" s="505">
        <f>penilaian!T741</f>
        <v>0</v>
      </c>
      <c r="V746" s="503">
        <f>penilaian!U741</f>
        <v>0</v>
      </c>
      <c r="W746" s="505">
        <f>penilaian!V741</f>
        <v>0</v>
      </c>
      <c r="X746" s="505">
        <f>penilaian!W741</f>
        <v>0</v>
      </c>
      <c r="Y746" s="505">
        <f>penilaian!X741</f>
        <v>0</v>
      </c>
      <c r="Z746" s="505">
        <f>penilaian!Y741</f>
        <v>0</v>
      </c>
      <c r="AA746" s="505">
        <f>penilaian!Z741</f>
        <v>0</v>
      </c>
      <c r="AB746" s="505">
        <f>penilaian!AA741</f>
        <v>0</v>
      </c>
      <c r="AC746" s="519">
        <f>penilaian!AB741</f>
        <v>0</v>
      </c>
      <c r="AD746" s="505">
        <f>penilaian!AC741</f>
        <v>0</v>
      </c>
      <c r="AE746" s="505">
        <f>penilaian!AD741</f>
        <v>0</v>
      </c>
      <c r="AF746" s="505">
        <f>penilaian!AE741</f>
        <v>0</v>
      </c>
      <c r="AG746" s="519">
        <f>penilaian!AF741</f>
        <v>0</v>
      </c>
      <c r="AH746" s="519">
        <f>penilaian!AG741</f>
        <v>0</v>
      </c>
      <c r="AI746" s="517">
        <f>penilaian!AH741</f>
        <v>0</v>
      </c>
      <c r="AJ746" s="520">
        <f>penilaian!AI741</f>
        <v>0</v>
      </c>
      <c r="AK746" s="517">
        <f>penilaian!AJ741</f>
        <v>0</v>
      </c>
      <c r="AL746" s="517">
        <f>penilaian!AK741</f>
        <v>0</v>
      </c>
      <c r="AM746" s="517">
        <f>penilaian!AL741</f>
        <v>0</v>
      </c>
      <c r="AN746" s="517">
        <f>penilaian!AM741</f>
        <v>0</v>
      </c>
      <c r="AO746" s="517">
        <f>penilaian!AN741</f>
        <v>0</v>
      </c>
      <c r="AP746" s="517">
        <f>penilaian!AO741</f>
        <v>0</v>
      </c>
      <c r="AQ746" s="521">
        <f>penilaian!AP741</f>
        <v>0</v>
      </c>
      <c r="AR746" s="517">
        <f>penilaian!AQ741</f>
        <v>0</v>
      </c>
      <c r="AS746" s="517">
        <f>penilaian!AR741</f>
        <v>0</v>
      </c>
      <c r="AT746" s="517">
        <f>penilaian!AS741</f>
        <v>0</v>
      </c>
      <c r="AU746" s="517">
        <f>penilaian!AT741</f>
        <v>0</v>
      </c>
      <c r="AV746" s="517">
        <f>penilaian!AU741</f>
        <v>0</v>
      </c>
      <c r="AW746" s="521">
        <f>penilaian!AV741</f>
        <v>0</v>
      </c>
      <c r="AX746" s="521">
        <f>penilaian!AW741</f>
        <v>0</v>
      </c>
    </row>
    <row r="747" spans="2:50" ht="15.75">
      <c r="B747" s="157">
        <f>penilaian!A742</f>
        <v>69</v>
      </c>
      <c r="C747" s="172" t="str">
        <f>penilaian!B742</f>
        <v>a.</v>
      </c>
      <c r="D747" s="492" t="str">
        <f>penilaian!C742</f>
        <v>DENI</v>
      </c>
      <c r="E747" s="172" t="str">
        <f>penilaian!D742</f>
        <v>a.</v>
      </c>
      <c r="F747" s="171" t="str">
        <f>penilaian!E742</f>
        <v>ADI SUBEKTI</v>
      </c>
      <c r="G747" s="205" t="str">
        <f>penilaian!F742</f>
        <v>00069</v>
      </c>
      <c r="H747" s="61" t="str">
        <f>penilaian!G742</f>
        <v>a.</v>
      </c>
      <c r="I747" s="61">
        <f>penilaian!H742</f>
        <v>0</v>
      </c>
      <c r="J747" s="202">
        <f>penilaian!I742</f>
        <v>4850</v>
      </c>
      <c r="K747" s="157">
        <f>penilaian!J742</f>
        <v>0</v>
      </c>
      <c r="L747" s="182">
        <f>penilaian!K742</f>
        <v>0</v>
      </c>
      <c r="M747" s="186">
        <f>penilaian!L742</f>
        <v>0</v>
      </c>
      <c r="N747" s="187">
        <f>penilaian!M742</f>
        <v>0</v>
      </c>
      <c r="O747" s="61" t="str">
        <f>penilaian!N742</f>
        <v>a.</v>
      </c>
      <c r="P747" s="183">
        <f>penilaian!O742</f>
        <v>0</v>
      </c>
      <c r="Q747" s="516">
        <f>penilaian!P742</f>
        <v>0</v>
      </c>
      <c r="R747" s="516">
        <f>penilaian!Q742</f>
        <v>0</v>
      </c>
      <c r="S747" s="505" t="str">
        <f>penilaian!R742</f>
        <v>a.</v>
      </c>
      <c r="T747" s="505" t="str">
        <f>penilaian!S742</f>
        <v>Tahunan</v>
      </c>
      <c r="U747" s="505">
        <f>penilaian!T742</f>
        <v>0</v>
      </c>
      <c r="V747" s="503">
        <f>penilaian!U742</f>
        <v>0</v>
      </c>
      <c r="W747" s="505">
        <f>penilaian!V742</f>
        <v>0</v>
      </c>
      <c r="X747" s="505">
        <f>penilaian!W742</f>
        <v>0</v>
      </c>
      <c r="Y747" s="505">
        <f>penilaian!X742</f>
        <v>0</v>
      </c>
      <c r="Z747" s="505">
        <f>penilaian!Y742</f>
        <v>0</v>
      </c>
      <c r="AA747" s="505">
        <f>penilaian!Z742</f>
        <v>0</v>
      </c>
      <c r="AB747" s="505">
        <f>penilaian!AA742</f>
        <v>0</v>
      </c>
      <c r="AC747" s="519">
        <f>penilaian!AB742</f>
        <v>0</v>
      </c>
      <c r="AD747" s="505">
        <f>penilaian!AC742</f>
        <v>0</v>
      </c>
      <c r="AE747" s="505">
        <f>penilaian!AD742</f>
        <v>0</v>
      </c>
      <c r="AF747" s="505">
        <f>penilaian!AE742</f>
        <v>0</v>
      </c>
      <c r="AG747" s="519">
        <f>penilaian!AF742</f>
        <v>0</v>
      </c>
      <c r="AH747" s="519">
        <f>penilaian!AG742</f>
        <v>0</v>
      </c>
      <c r="AI747" s="517">
        <f>penilaian!AH742</f>
        <v>170000</v>
      </c>
      <c r="AJ747" s="520">
        <f>penilaian!AI742</f>
        <v>824500000</v>
      </c>
      <c r="AK747" s="517">
        <f>penilaian!AJ742</f>
        <v>0</v>
      </c>
      <c r="AL747" s="517">
        <f>penilaian!AK742</f>
        <v>0</v>
      </c>
      <c r="AM747" s="517">
        <f>penilaian!AL742</f>
        <v>0</v>
      </c>
      <c r="AN747" s="517">
        <f>penilaian!AM742</f>
        <v>0</v>
      </c>
      <c r="AO747" s="517">
        <f>penilaian!AN742</f>
        <v>0</v>
      </c>
      <c r="AP747" s="517">
        <f>penilaian!AO742</f>
        <v>0</v>
      </c>
      <c r="AQ747" s="521">
        <f>penilaian!AP742</f>
        <v>824500000</v>
      </c>
      <c r="AR747" s="517">
        <f>penilaian!AQ742</f>
        <v>0</v>
      </c>
      <c r="AS747" s="517">
        <f>penilaian!AR742</f>
        <v>0</v>
      </c>
      <c r="AT747" s="517">
        <f>penilaian!AS742</f>
        <v>0</v>
      </c>
      <c r="AU747" s="517">
        <f>penilaian!AT742</f>
        <v>41225000</v>
      </c>
      <c r="AV747" s="517">
        <f>penilaian!AU742</f>
        <v>4122500</v>
      </c>
      <c r="AW747" s="521">
        <f>penilaian!AV742</f>
        <v>45347500</v>
      </c>
      <c r="AX747" s="521">
        <f>penilaian!AW742</f>
        <v>869848000</v>
      </c>
    </row>
    <row r="748" spans="2:50" ht="15.75">
      <c r="B748" s="157">
        <f>penilaian!A743</f>
        <v>0</v>
      </c>
      <c r="C748" s="172" t="str">
        <f>penilaian!B743</f>
        <v>b.</v>
      </c>
      <c r="D748" s="492">
        <f>penilaian!C743</f>
        <v>0</v>
      </c>
      <c r="E748" s="172" t="str">
        <f>penilaian!D743</f>
        <v>b.</v>
      </c>
      <c r="F748" s="171" t="str">
        <f>penilaian!E743</f>
        <v>Mojokerto, 19-12-1951</v>
      </c>
      <c r="G748" s="205">
        <f>penilaian!F743</f>
        <v>0</v>
      </c>
      <c r="H748" s="61" t="str">
        <f>penilaian!G743</f>
        <v>b.</v>
      </c>
      <c r="I748" s="61" t="str">
        <f>penilaian!H743</f>
        <v>Babakan</v>
      </c>
      <c r="J748" s="202">
        <f>penilaian!I743</f>
        <v>0</v>
      </c>
      <c r="K748" s="157">
        <f>penilaian!J743</f>
        <v>0</v>
      </c>
      <c r="L748" s="182">
        <f>penilaian!K743</f>
        <v>0</v>
      </c>
      <c r="M748" s="186">
        <f>penilaian!L743</f>
        <v>0</v>
      </c>
      <c r="N748" s="187">
        <f>penilaian!M743</f>
        <v>0</v>
      </c>
      <c r="O748" s="61" t="str">
        <f>penilaian!N743</f>
        <v>b.</v>
      </c>
      <c r="P748" s="183">
        <f>penilaian!O743</f>
        <v>0</v>
      </c>
      <c r="Q748" s="516">
        <f>penilaian!P743</f>
        <v>0</v>
      </c>
      <c r="R748" s="516">
        <f>penilaian!Q743</f>
        <v>0</v>
      </c>
      <c r="S748" s="505">
        <f>penilaian!R743</f>
        <v>0</v>
      </c>
      <c r="T748" s="505">
        <f>penilaian!S743</f>
        <v>0</v>
      </c>
      <c r="U748" s="505">
        <f>penilaian!T743</f>
        <v>0</v>
      </c>
      <c r="V748" s="503">
        <f>penilaian!U743</f>
        <v>0</v>
      </c>
      <c r="W748" s="505">
        <f>penilaian!V743</f>
        <v>0</v>
      </c>
      <c r="X748" s="505">
        <f>penilaian!W743</f>
        <v>0</v>
      </c>
      <c r="Y748" s="505">
        <f>penilaian!X743</f>
        <v>0</v>
      </c>
      <c r="Z748" s="505">
        <f>penilaian!Y743</f>
        <v>0</v>
      </c>
      <c r="AA748" s="505">
        <f>penilaian!Z743</f>
        <v>0</v>
      </c>
      <c r="AB748" s="505">
        <f>penilaian!AA743</f>
        <v>0</v>
      </c>
      <c r="AC748" s="519">
        <f>penilaian!AB743</f>
        <v>0</v>
      </c>
      <c r="AD748" s="505">
        <f>penilaian!AC743</f>
        <v>0</v>
      </c>
      <c r="AE748" s="505">
        <f>penilaian!AD743</f>
        <v>0</v>
      </c>
      <c r="AF748" s="505">
        <f>penilaian!AE743</f>
        <v>0</v>
      </c>
      <c r="AG748" s="519">
        <f>penilaian!AF743</f>
        <v>0</v>
      </c>
      <c r="AH748" s="519">
        <f>penilaian!AG743</f>
        <v>0</v>
      </c>
      <c r="AI748" s="517">
        <f>penilaian!AH743</f>
        <v>0</v>
      </c>
      <c r="AJ748" s="520">
        <f>penilaian!AI743</f>
        <v>0</v>
      </c>
      <c r="AK748" s="517">
        <f>penilaian!AJ743</f>
        <v>0</v>
      </c>
      <c r="AL748" s="517">
        <f>penilaian!AK743</f>
        <v>0</v>
      </c>
      <c r="AM748" s="517">
        <f>penilaian!AL743</f>
        <v>0</v>
      </c>
      <c r="AN748" s="517">
        <f>penilaian!AM743</f>
        <v>0</v>
      </c>
      <c r="AO748" s="517">
        <f>penilaian!AN743</f>
        <v>0</v>
      </c>
      <c r="AP748" s="517">
        <f>penilaian!AO743</f>
        <v>0</v>
      </c>
      <c r="AQ748" s="521">
        <f>penilaian!AP743</f>
        <v>0</v>
      </c>
      <c r="AR748" s="517">
        <f>penilaian!AQ743</f>
        <v>0</v>
      </c>
      <c r="AS748" s="517">
        <f>penilaian!AR743</f>
        <v>0</v>
      </c>
      <c r="AT748" s="517">
        <f>penilaian!AS743</f>
        <v>0</v>
      </c>
      <c r="AU748" s="517">
        <f>penilaian!AT743</f>
        <v>0</v>
      </c>
      <c r="AV748" s="517">
        <f>penilaian!AU743</f>
        <v>0</v>
      </c>
      <c r="AW748" s="521">
        <f>penilaian!AV743</f>
        <v>0</v>
      </c>
      <c r="AX748" s="521">
        <f>penilaian!AW743</f>
        <v>0</v>
      </c>
    </row>
    <row r="749" spans="2:50" ht="15.75">
      <c r="B749" s="157">
        <f>penilaian!A744</f>
        <v>0</v>
      </c>
      <c r="C749" s="172" t="str">
        <f>penilaian!B744</f>
        <v>c.</v>
      </c>
      <c r="D749" s="492">
        <f>penilaian!C744</f>
        <v>0</v>
      </c>
      <c r="E749" s="172" t="str">
        <f>penilaian!D744</f>
        <v>c.</v>
      </c>
      <c r="F749" s="171" t="str">
        <f>penilaian!E744</f>
        <v>Karyawan Swasta</v>
      </c>
      <c r="G749" s="205">
        <f>penilaian!F744</f>
        <v>0</v>
      </c>
      <c r="H749" s="61" t="str">
        <f>penilaian!G744</f>
        <v>c.</v>
      </c>
      <c r="I749" s="61" t="str">
        <f>penilaian!H744</f>
        <v>Kertajati</v>
      </c>
      <c r="J749" s="202">
        <f>penilaian!I744</f>
        <v>0</v>
      </c>
      <c r="K749" s="157">
        <f>penilaian!J744</f>
        <v>0</v>
      </c>
      <c r="L749" s="182">
        <f>penilaian!K744</f>
        <v>0</v>
      </c>
      <c r="M749" s="186">
        <f>penilaian!L744</f>
        <v>0</v>
      </c>
      <c r="N749" s="187">
        <f>penilaian!M744</f>
        <v>0</v>
      </c>
      <c r="O749" s="61" t="str">
        <f>penilaian!N744</f>
        <v>c.</v>
      </c>
      <c r="P749" s="183">
        <f>penilaian!O744</f>
        <v>0</v>
      </c>
      <c r="Q749" s="516">
        <f>penilaian!P744</f>
        <v>0</v>
      </c>
      <c r="R749" s="516">
        <f>penilaian!Q744</f>
        <v>0</v>
      </c>
      <c r="S749" s="505" t="str">
        <f>penilaian!R744</f>
        <v>b.</v>
      </c>
      <c r="T749" s="505" t="str">
        <f>penilaian!S744</f>
        <v>Musiman</v>
      </c>
      <c r="U749" s="505">
        <f>penilaian!T744</f>
        <v>0</v>
      </c>
      <c r="V749" s="503">
        <f>penilaian!U744</f>
        <v>0</v>
      </c>
      <c r="W749" s="505">
        <f>penilaian!V744</f>
        <v>0</v>
      </c>
      <c r="X749" s="505">
        <f>penilaian!W744</f>
        <v>0</v>
      </c>
      <c r="Y749" s="505">
        <f>penilaian!X744</f>
        <v>0</v>
      </c>
      <c r="Z749" s="505">
        <f>penilaian!Y744</f>
        <v>0</v>
      </c>
      <c r="AA749" s="505">
        <f>penilaian!Z744</f>
        <v>0</v>
      </c>
      <c r="AB749" s="505">
        <f>penilaian!AA744</f>
        <v>0</v>
      </c>
      <c r="AC749" s="519">
        <f>penilaian!AB744</f>
        <v>0</v>
      </c>
      <c r="AD749" s="505">
        <f>penilaian!AC744</f>
        <v>0</v>
      </c>
      <c r="AE749" s="505">
        <f>penilaian!AD744</f>
        <v>0</v>
      </c>
      <c r="AF749" s="505">
        <f>penilaian!AE744</f>
        <v>0</v>
      </c>
      <c r="AG749" s="519">
        <f>penilaian!AF744</f>
        <v>0</v>
      </c>
      <c r="AH749" s="519">
        <f>penilaian!AG744</f>
        <v>0</v>
      </c>
      <c r="AI749" s="517">
        <f>penilaian!AH744</f>
        <v>0</v>
      </c>
      <c r="AJ749" s="520">
        <f>penilaian!AI744</f>
        <v>0</v>
      </c>
      <c r="AK749" s="517">
        <f>penilaian!AJ744</f>
        <v>0</v>
      </c>
      <c r="AL749" s="517">
        <f>penilaian!AK744</f>
        <v>0</v>
      </c>
      <c r="AM749" s="517">
        <f>penilaian!AL744</f>
        <v>0</v>
      </c>
      <c r="AN749" s="517">
        <f>penilaian!AM744</f>
        <v>0</v>
      </c>
      <c r="AO749" s="517">
        <f>penilaian!AN744</f>
        <v>0</v>
      </c>
      <c r="AP749" s="517">
        <f>penilaian!AO744</f>
        <v>0</v>
      </c>
      <c r="AQ749" s="521">
        <f>penilaian!AP744</f>
        <v>0</v>
      </c>
      <c r="AR749" s="517">
        <f>penilaian!AQ744</f>
        <v>0</v>
      </c>
      <c r="AS749" s="517">
        <f>penilaian!AR744</f>
        <v>0</v>
      </c>
      <c r="AT749" s="517">
        <f>penilaian!AS744</f>
        <v>0</v>
      </c>
      <c r="AU749" s="517">
        <f>penilaian!AT744</f>
        <v>0</v>
      </c>
      <c r="AV749" s="517">
        <f>penilaian!AU744</f>
        <v>0</v>
      </c>
      <c r="AW749" s="521">
        <f>penilaian!AV744</f>
        <v>0</v>
      </c>
      <c r="AX749" s="521">
        <f>penilaian!AW744</f>
        <v>0</v>
      </c>
    </row>
    <row r="750" spans="2:50" ht="78.75">
      <c r="B750" s="157">
        <f>penilaian!A745</f>
        <v>0</v>
      </c>
      <c r="C750" s="172" t="str">
        <f>penilaian!B745</f>
        <v>d.</v>
      </c>
      <c r="D750" s="492">
        <f>penilaian!C745</f>
        <v>0</v>
      </c>
      <c r="E750" s="172" t="str">
        <f>penilaian!D745</f>
        <v>d.</v>
      </c>
      <c r="F750" s="171" t="str">
        <f>penilaian!E745</f>
        <v>Jl. Kayu Putih Utara 46 RT. 4 RW. 8 Kel. Pulo Gadung Kec. Pulo Gadung Kota Jakarta Timur</v>
      </c>
      <c r="G750" s="205">
        <f>penilaian!F745</f>
        <v>0</v>
      </c>
      <c r="H750" s="61">
        <f>penilaian!G745</f>
        <v>0</v>
      </c>
      <c r="I750" s="61">
        <f>penilaian!H745</f>
        <v>0</v>
      </c>
      <c r="J750" s="202">
        <f>penilaian!I745</f>
        <v>0</v>
      </c>
      <c r="K750" s="157">
        <f>penilaian!J745</f>
        <v>0</v>
      </c>
      <c r="L750" s="182">
        <f>penilaian!K745</f>
        <v>0</v>
      </c>
      <c r="M750" s="186">
        <f>penilaian!L745</f>
        <v>0</v>
      </c>
      <c r="N750" s="187">
        <f>penilaian!M745</f>
        <v>0</v>
      </c>
      <c r="O750" s="61">
        <f>penilaian!N745</f>
        <v>0</v>
      </c>
      <c r="P750" s="183">
        <f>penilaian!O745</f>
        <v>0</v>
      </c>
      <c r="Q750" s="516">
        <f>penilaian!P745</f>
        <v>0</v>
      </c>
      <c r="R750" s="516">
        <f>penilaian!Q745</f>
        <v>0</v>
      </c>
      <c r="S750" s="505">
        <f>penilaian!R745</f>
        <v>0</v>
      </c>
      <c r="T750" s="505">
        <f>penilaian!S745</f>
        <v>0</v>
      </c>
      <c r="U750" s="505">
        <f>penilaian!T745</f>
        <v>0</v>
      </c>
      <c r="V750" s="503">
        <f>penilaian!U745</f>
        <v>0</v>
      </c>
      <c r="W750" s="505">
        <f>penilaian!V745</f>
        <v>0</v>
      </c>
      <c r="X750" s="505">
        <f>penilaian!W745</f>
        <v>0</v>
      </c>
      <c r="Y750" s="505">
        <f>penilaian!X745</f>
        <v>0</v>
      </c>
      <c r="Z750" s="505">
        <f>penilaian!Y745</f>
        <v>0</v>
      </c>
      <c r="AA750" s="505">
        <f>penilaian!Z745</f>
        <v>0</v>
      </c>
      <c r="AB750" s="505">
        <f>penilaian!AA745</f>
        <v>0</v>
      </c>
      <c r="AC750" s="519">
        <f>penilaian!AB745</f>
        <v>0</v>
      </c>
      <c r="AD750" s="505">
        <f>penilaian!AC745</f>
        <v>0</v>
      </c>
      <c r="AE750" s="505">
        <f>penilaian!AD745</f>
        <v>0</v>
      </c>
      <c r="AF750" s="505">
        <f>penilaian!AE745</f>
        <v>0</v>
      </c>
      <c r="AG750" s="519">
        <f>penilaian!AF745</f>
        <v>0</v>
      </c>
      <c r="AH750" s="519">
        <f>penilaian!AG745</f>
        <v>0</v>
      </c>
      <c r="AI750" s="517">
        <f>penilaian!AH745</f>
        <v>0</v>
      </c>
      <c r="AJ750" s="520">
        <f>penilaian!AI745</f>
        <v>0</v>
      </c>
      <c r="AK750" s="517">
        <f>penilaian!AJ745</f>
        <v>0</v>
      </c>
      <c r="AL750" s="517">
        <f>penilaian!AK745</f>
        <v>0</v>
      </c>
      <c r="AM750" s="517">
        <f>penilaian!AL745</f>
        <v>0</v>
      </c>
      <c r="AN750" s="517">
        <f>penilaian!AM745</f>
        <v>0</v>
      </c>
      <c r="AO750" s="517">
        <f>penilaian!AN745</f>
        <v>0</v>
      </c>
      <c r="AP750" s="517">
        <f>penilaian!AO745</f>
        <v>0</v>
      </c>
      <c r="AQ750" s="521">
        <f>penilaian!AP745</f>
        <v>0</v>
      </c>
      <c r="AR750" s="517">
        <f>penilaian!AQ745</f>
        <v>0</v>
      </c>
      <c r="AS750" s="517">
        <f>penilaian!AR745</f>
        <v>0</v>
      </c>
      <c r="AT750" s="517">
        <f>penilaian!AS745</f>
        <v>0</v>
      </c>
      <c r="AU750" s="517">
        <f>penilaian!AT745</f>
        <v>0</v>
      </c>
      <c r="AV750" s="517">
        <f>penilaian!AU745</f>
        <v>0</v>
      </c>
      <c r="AW750" s="521">
        <f>penilaian!AV745</f>
        <v>0</v>
      </c>
      <c r="AX750" s="521">
        <f>penilaian!AW745</f>
        <v>0</v>
      </c>
    </row>
    <row r="751" spans="2:50" ht="15.75">
      <c r="B751" s="157">
        <f>penilaian!A746</f>
        <v>0</v>
      </c>
      <c r="C751" s="172" t="str">
        <f>penilaian!B746</f>
        <v>e.</v>
      </c>
      <c r="D751" s="492">
        <f>penilaian!C746</f>
        <v>0</v>
      </c>
      <c r="E751" s="172" t="str">
        <f>penilaian!D746</f>
        <v>e.</v>
      </c>
      <c r="F751" s="171" t="str">
        <f>penilaian!E746</f>
        <v>3175021912510001</v>
      </c>
      <c r="G751" s="205">
        <f>penilaian!F746</f>
        <v>0</v>
      </c>
      <c r="H751" s="61">
        <f>penilaian!G746</f>
        <v>0</v>
      </c>
      <c r="I751" s="61">
        <f>penilaian!H746</f>
        <v>0</v>
      </c>
      <c r="J751" s="202">
        <f>penilaian!I746</f>
        <v>0</v>
      </c>
      <c r="K751" s="157">
        <f>penilaian!J746</f>
        <v>0</v>
      </c>
      <c r="L751" s="182">
        <f>penilaian!K746</f>
        <v>0</v>
      </c>
      <c r="M751" s="186">
        <f>penilaian!L746</f>
        <v>0</v>
      </c>
      <c r="N751" s="187">
        <f>penilaian!M746</f>
        <v>0</v>
      </c>
      <c r="O751" s="61">
        <f>penilaian!N746</f>
        <v>0</v>
      </c>
      <c r="P751" s="183">
        <f>penilaian!O746</f>
        <v>0</v>
      </c>
      <c r="Q751" s="516">
        <f>penilaian!P746</f>
        <v>0</v>
      </c>
      <c r="R751" s="516">
        <f>penilaian!Q746</f>
        <v>0</v>
      </c>
      <c r="S751" s="505">
        <f>penilaian!R746</f>
        <v>0</v>
      </c>
      <c r="T751" s="505">
        <f>penilaian!S746</f>
        <v>0</v>
      </c>
      <c r="U751" s="505">
        <f>penilaian!T746</f>
        <v>0</v>
      </c>
      <c r="V751" s="503">
        <f>penilaian!U746</f>
        <v>0</v>
      </c>
      <c r="W751" s="505">
        <f>penilaian!V746</f>
        <v>0</v>
      </c>
      <c r="X751" s="505">
        <f>penilaian!W746</f>
        <v>0</v>
      </c>
      <c r="Y751" s="505">
        <f>penilaian!X746</f>
        <v>0</v>
      </c>
      <c r="Z751" s="505">
        <f>penilaian!Y746</f>
        <v>0</v>
      </c>
      <c r="AA751" s="505">
        <f>penilaian!Z746</f>
        <v>0</v>
      </c>
      <c r="AB751" s="505">
        <f>penilaian!AA746</f>
        <v>0</v>
      </c>
      <c r="AC751" s="519">
        <f>penilaian!AB746</f>
        <v>0</v>
      </c>
      <c r="AD751" s="505">
        <f>penilaian!AC746</f>
        <v>0</v>
      </c>
      <c r="AE751" s="505">
        <f>penilaian!AD746</f>
        <v>0</v>
      </c>
      <c r="AF751" s="505">
        <f>penilaian!AE746</f>
        <v>0</v>
      </c>
      <c r="AG751" s="519">
        <f>penilaian!AF746</f>
        <v>0</v>
      </c>
      <c r="AH751" s="519">
        <f>penilaian!AG746</f>
        <v>0</v>
      </c>
      <c r="AI751" s="517">
        <f>penilaian!AH746</f>
        <v>0</v>
      </c>
      <c r="AJ751" s="520">
        <f>penilaian!AI746</f>
        <v>0</v>
      </c>
      <c r="AK751" s="517">
        <f>penilaian!AJ746</f>
        <v>0</v>
      </c>
      <c r="AL751" s="517">
        <f>penilaian!AK746</f>
        <v>0</v>
      </c>
      <c r="AM751" s="517">
        <f>penilaian!AL746</f>
        <v>0</v>
      </c>
      <c r="AN751" s="517">
        <f>penilaian!AM746</f>
        <v>0</v>
      </c>
      <c r="AO751" s="517">
        <f>penilaian!AN746</f>
        <v>0</v>
      </c>
      <c r="AP751" s="517">
        <f>penilaian!AO746</f>
        <v>0</v>
      </c>
      <c r="AQ751" s="521">
        <f>penilaian!AP746</f>
        <v>0</v>
      </c>
      <c r="AR751" s="517">
        <f>penilaian!AQ746</f>
        <v>0</v>
      </c>
      <c r="AS751" s="517">
        <f>penilaian!AR746</f>
        <v>0</v>
      </c>
      <c r="AT751" s="517">
        <f>penilaian!AS746</f>
        <v>0</v>
      </c>
      <c r="AU751" s="517">
        <f>penilaian!AT746</f>
        <v>0</v>
      </c>
      <c r="AV751" s="517">
        <f>penilaian!AU746</f>
        <v>0</v>
      </c>
      <c r="AW751" s="521">
        <f>penilaian!AV746</f>
        <v>0</v>
      </c>
      <c r="AX751" s="521">
        <f>penilaian!AW746</f>
        <v>0</v>
      </c>
    </row>
    <row r="752" spans="2:50" ht="15.75">
      <c r="B752" s="157">
        <f>penilaian!A747</f>
        <v>70</v>
      </c>
      <c r="C752" s="172" t="str">
        <f>penilaian!B747</f>
        <v>a.</v>
      </c>
      <c r="D752" s="492" t="str">
        <f>penilaian!C747</f>
        <v>H. DUDU</v>
      </c>
      <c r="E752" s="172" t="str">
        <f>penilaian!D747</f>
        <v>a.</v>
      </c>
      <c r="F752" s="171" t="str">
        <f>penilaian!E747</f>
        <v>ADI SUBEKTI</v>
      </c>
      <c r="G752" s="205" t="str">
        <f>penilaian!F747</f>
        <v>00070</v>
      </c>
      <c r="H752" s="61" t="str">
        <f>penilaian!G747</f>
        <v>a.</v>
      </c>
      <c r="I752" s="61">
        <f>penilaian!H747</f>
        <v>0</v>
      </c>
      <c r="J752" s="202">
        <f>penilaian!I747</f>
        <v>112</v>
      </c>
      <c r="K752" s="157">
        <f>penilaian!J747</f>
        <v>0</v>
      </c>
      <c r="L752" s="182">
        <f>penilaian!K747</f>
        <v>0</v>
      </c>
      <c r="M752" s="186">
        <f>penilaian!L747</f>
        <v>0</v>
      </c>
      <c r="N752" s="187">
        <f>penilaian!M747</f>
        <v>0</v>
      </c>
      <c r="O752" s="61" t="str">
        <f>penilaian!N747</f>
        <v>a.</v>
      </c>
      <c r="P752" s="183">
        <f>penilaian!O747</f>
        <v>0</v>
      </c>
      <c r="Q752" s="516">
        <f>penilaian!P747</f>
        <v>0</v>
      </c>
      <c r="R752" s="516">
        <f>penilaian!Q747</f>
        <v>0</v>
      </c>
      <c r="S752" s="505">
        <f>penilaian!R747</f>
        <v>0</v>
      </c>
      <c r="T752" s="505">
        <f>penilaian!S747</f>
        <v>0</v>
      </c>
      <c r="U752" s="505">
        <f>penilaian!T747</f>
        <v>0</v>
      </c>
      <c r="V752" s="503">
        <f>penilaian!U747</f>
        <v>0</v>
      </c>
      <c r="W752" s="505">
        <f>penilaian!V747</f>
        <v>0</v>
      </c>
      <c r="X752" s="505">
        <f>penilaian!W747</f>
        <v>0</v>
      </c>
      <c r="Y752" s="505">
        <f>penilaian!X747</f>
        <v>0</v>
      </c>
      <c r="Z752" s="505">
        <f>penilaian!Y747</f>
        <v>0</v>
      </c>
      <c r="AA752" s="505">
        <f>penilaian!Z747</f>
        <v>0</v>
      </c>
      <c r="AB752" s="505">
        <f>penilaian!AA747</f>
        <v>0</v>
      </c>
      <c r="AC752" s="519">
        <f>penilaian!AB747</f>
        <v>0</v>
      </c>
      <c r="AD752" s="505">
        <f>penilaian!AC747</f>
        <v>0</v>
      </c>
      <c r="AE752" s="505">
        <f>penilaian!AD747</f>
        <v>0</v>
      </c>
      <c r="AF752" s="505">
        <f>penilaian!AE747</f>
        <v>0</v>
      </c>
      <c r="AG752" s="519">
        <f>penilaian!AF747</f>
        <v>0</v>
      </c>
      <c r="AH752" s="519">
        <f>penilaian!AG747</f>
        <v>0</v>
      </c>
      <c r="AI752" s="517">
        <f>penilaian!AH747</f>
        <v>170000</v>
      </c>
      <c r="AJ752" s="520">
        <f>penilaian!AI747</f>
        <v>19040000</v>
      </c>
      <c r="AK752" s="517">
        <f>penilaian!AJ747</f>
        <v>0</v>
      </c>
      <c r="AL752" s="517">
        <f>penilaian!AK747</f>
        <v>0</v>
      </c>
      <c r="AM752" s="517">
        <f>penilaian!AL747</f>
        <v>0</v>
      </c>
      <c r="AN752" s="517">
        <f>penilaian!AM747</f>
        <v>0</v>
      </c>
      <c r="AO752" s="517">
        <f>penilaian!AN747</f>
        <v>0</v>
      </c>
      <c r="AP752" s="517">
        <f>penilaian!AO747</f>
        <v>0</v>
      </c>
      <c r="AQ752" s="521">
        <f>penilaian!AP747</f>
        <v>19040000</v>
      </c>
      <c r="AR752" s="517">
        <f>penilaian!AQ747</f>
        <v>0</v>
      </c>
      <c r="AS752" s="517">
        <f>penilaian!AR747</f>
        <v>0</v>
      </c>
      <c r="AT752" s="517">
        <f>penilaian!AS747</f>
        <v>0</v>
      </c>
      <c r="AU752" s="517">
        <f>penilaian!AT747</f>
        <v>952000</v>
      </c>
      <c r="AV752" s="517">
        <f>penilaian!AU747</f>
        <v>95200</v>
      </c>
      <c r="AW752" s="521">
        <f>penilaian!AV747</f>
        <v>1047200</v>
      </c>
      <c r="AX752" s="521">
        <f>penilaian!AW747</f>
        <v>20087000</v>
      </c>
    </row>
    <row r="753" spans="1:16384" ht="15.75">
      <c r="B753" s="157">
        <f>penilaian!A748</f>
        <v>0</v>
      </c>
      <c r="C753" s="172" t="str">
        <f>penilaian!B748</f>
        <v>b.</v>
      </c>
      <c r="D753" s="492">
        <f>penilaian!C748</f>
        <v>0</v>
      </c>
      <c r="E753" s="172" t="str">
        <f>penilaian!D748</f>
        <v>b.</v>
      </c>
      <c r="F753" s="171" t="str">
        <f>penilaian!E748</f>
        <v>Mojokerto, 19-12-1951</v>
      </c>
      <c r="G753" s="205">
        <f>penilaian!F748</f>
        <v>0</v>
      </c>
      <c r="H753" s="61" t="str">
        <f>penilaian!G748</f>
        <v>b.</v>
      </c>
      <c r="I753" s="61" t="str">
        <f>penilaian!H748</f>
        <v>Babakan</v>
      </c>
      <c r="J753" s="202">
        <f>penilaian!I748</f>
        <v>0</v>
      </c>
      <c r="K753" s="157">
        <f>penilaian!J748</f>
        <v>0</v>
      </c>
      <c r="L753" s="182">
        <f>penilaian!K748</f>
        <v>0</v>
      </c>
      <c r="M753" s="186">
        <f>penilaian!L748</f>
        <v>0</v>
      </c>
      <c r="N753" s="187">
        <f>penilaian!M748</f>
        <v>0</v>
      </c>
      <c r="O753" s="61" t="str">
        <f>penilaian!N748</f>
        <v>b.</v>
      </c>
      <c r="P753" s="183">
        <f>penilaian!O748</f>
        <v>0</v>
      </c>
      <c r="Q753" s="516">
        <f>penilaian!P748</f>
        <v>0</v>
      </c>
      <c r="R753" s="516">
        <f>penilaian!Q748</f>
        <v>0</v>
      </c>
      <c r="S753" s="505" t="str">
        <f>penilaian!R748</f>
        <v>a.</v>
      </c>
      <c r="T753" s="505" t="str">
        <f>penilaian!S748</f>
        <v>Tahunan</v>
      </c>
      <c r="U753" s="505">
        <f>penilaian!T748</f>
        <v>0</v>
      </c>
      <c r="V753" s="503">
        <f>penilaian!U748</f>
        <v>0</v>
      </c>
      <c r="W753" s="505">
        <f>penilaian!V748</f>
        <v>0</v>
      </c>
      <c r="X753" s="505">
        <f>penilaian!W748</f>
        <v>0</v>
      </c>
      <c r="Y753" s="505">
        <f>penilaian!X748</f>
        <v>0</v>
      </c>
      <c r="Z753" s="505">
        <f>penilaian!Y748</f>
        <v>0</v>
      </c>
      <c r="AA753" s="505">
        <f>penilaian!Z748</f>
        <v>0</v>
      </c>
      <c r="AB753" s="505">
        <f>penilaian!AA748</f>
        <v>0</v>
      </c>
      <c r="AC753" s="519">
        <f>penilaian!AB748</f>
        <v>0</v>
      </c>
      <c r="AD753" s="505">
        <f>penilaian!AC748</f>
        <v>0</v>
      </c>
      <c r="AE753" s="505">
        <f>penilaian!AD748</f>
        <v>0</v>
      </c>
      <c r="AF753" s="505">
        <f>penilaian!AE748</f>
        <v>0</v>
      </c>
      <c r="AG753" s="519">
        <f>penilaian!AF748</f>
        <v>0</v>
      </c>
      <c r="AH753" s="519">
        <f>penilaian!AG748</f>
        <v>0</v>
      </c>
      <c r="AI753" s="517">
        <f>penilaian!AH748</f>
        <v>0</v>
      </c>
      <c r="AJ753" s="520">
        <f>penilaian!AI748</f>
        <v>0</v>
      </c>
      <c r="AK753" s="517">
        <f>penilaian!AJ748</f>
        <v>0</v>
      </c>
      <c r="AL753" s="517">
        <f>penilaian!AK748</f>
        <v>0</v>
      </c>
      <c r="AM753" s="517">
        <f>penilaian!AL748</f>
        <v>0</v>
      </c>
      <c r="AN753" s="517">
        <f>penilaian!AM748</f>
        <v>0</v>
      </c>
      <c r="AO753" s="517">
        <f>penilaian!AN748</f>
        <v>0</v>
      </c>
      <c r="AP753" s="517">
        <f>penilaian!AO748</f>
        <v>0</v>
      </c>
      <c r="AQ753" s="521">
        <f>penilaian!AP748</f>
        <v>0</v>
      </c>
      <c r="AR753" s="517">
        <f>penilaian!AQ748</f>
        <v>0</v>
      </c>
      <c r="AS753" s="517">
        <f>penilaian!AR748</f>
        <v>0</v>
      </c>
      <c r="AT753" s="517">
        <f>penilaian!AS748</f>
        <v>0</v>
      </c>
      <c r="AU753" s="517">
        <f>penilaian!AT748</f>
        <v>0</v>
      </c>
      <c r="AV753" s="517">
        <f>penilaian!AU748</f>
        <v>0</v>
      </c>
      <c r="AW753" s="521">
        <f>penilaian!AV748</f>
        <v>0</v>
      </c>
      <c r="AX753" s="521">
        <f>penilaian!AW748</f>
        <v>0</v>
      </c>
    </row>
    <row r="754" spans="1:16384" ht="15.75">
      <c r="B754" s="157">
        <f>penilaian!A749</f>
        <v>0</v>
      </c>
      <c r="C754" s="172" t="str">
        <f>penilaian!B749</f>
        <v>c.</v>
      </c>
      <c r="D754" s="492">
        <f>penilaian!C749</f>
        <v>0</v>
      </c>
      <c r="E754" s="172" t="str">
        <f>penilaian!D749</f>
        <v>c.</v>
      </c>
      <c r="F754" s="171" t="str">
        <f>penilaian!E749</f>
        <v>Karyawan Swasta</v>
      </c>
      <c r="G754" s="205">
        <f>penilaian!F749</f>
        <v>0</v>
      </c>
      <c r="H754" s="61" t="str">
        <f>penilaian!G749</f>
        <v>c.</v>
      </c>
      <c r="I754" s="61" t="str">
        <f>penilaian!H749</f>
        <v>Kertajati</v>
      </c>
      <c r="J754" s="202">
        <f>penilaian!I749</f>
        <v>0</v>
      </c>
      <c r="K754" s="157">
        <f>penilaian!J749</f>
        <v>0</v>
      </c>
      <c r="L754" s="182">
        <f>penilaian!K749</f>
        <v>0</v>
      </c>
      <c r="M754" s="186">
        <f>penilaian!L749</f>
        <v>0</v>
      </c>
      <c r="N754" s="187">
        <f>penilaian!M749</f>
        <v>0</v>
      </c>
      <c r="O754" s="61" t="str">
        <f>penilaian!N749</f>
        <v>c.</v>
      </c>
      <c r="P754" s="183">
        <f>penilaian!O749</f>
        <v>0</v>
      </c>
      <c r="Q754" s="516">
        <f>penilaian!P749</f>
        <v>0</v>
      </c>
      <c r="R754" s="516">
        <f>penilaian!Q749</f>
        <v>0</v>
      </c>
      <c r="S754" s="505">
        <f>penilaian!R749</f>
        <v>0</v>
      </c>
      <c r="T754" s="505">
        <f>penilaian!S749</f>
        <v>0</v>
      </c>
      <c r="U754" s="505">
        <f>penilaian!T749</f>
        <v>0</v>
      </c>
      <c r="V754" s="503">
        <f>penilaian!U749</f>
        <v>0</v>
      </c>
      <c r="W754" s="505">
        <f>penilaian!V749</f>
        <v>0</v>
      </c>
      <c r="X754" s="505">
        <f>penilaian!W749</f>
        <v>0</v>
      </c>
      <c r="Y754" s="505">
        <f>penilaian!X749</f>
        <v>0</v>
      </c>
      <c r="Z754" s="505">
        <f>penilaian!Y749</f>
        <v>0</v>
      </c>
      <c r="AA754" s="505">
        <f>penilaian!Z749</f>
        <v>0</v>
      </c>
      <c r="AB754" s="505">
        <f>penilaian!AA749</f>
        <v>0</v>
      </c>
      <c r="AC754" s="519">
        <f>penilaian!AB749</f>
        <v>0</v>
      </c>
      <c r="AD754" s="505">
        <f>penilaian!AC749</f>
        <v>0</v>
      </c>
      <c r="AE754" s="505">
        <f>penilaian!AD749</f>
        <v>0</v>
      </c>
      <c r="AF754" s="505">
        <f>penilaian!AE749</f>
        <v>0</v>
      </c>
      <c r="AG754" s="519">
        <f>penilaian!AF749</f>
        <v>0</v>
      </c>
      <c r="AH754" s="519">
        <f>penilaian!AG749</f>
        <v>0</v>
      </c>
      <c r="AI754" s="517">
        <f>penilaian!AH749</f>
        <v>0</v>
      </c>
      <c r="AJ754" s="520">
        <f>penilaian!AI749</f>
        <v>0</v>
      </c>
      <c r="AK754" s="517">
        <f>penilaian!AJ749</f>
        <v>0</v>
      </c>
      <c r="AL754" s="517">
        <f>penilaian!AK749</f>
        <v>0</v>
      </c>
      <c r="AM754" s="517">
        <f>penilaian!AL749</f>
        <v>0</v>
      </c>
      <c r="AN754" s="517">
        <f>penilaian!AM749</f>
        <v>0</v>
      </c>
      <c r="AO754" s="517">
        <f>penilaian!AN749</f>
        <v>0</v>
      </c>
      <c r="AP754" s="517">
        <f>penilaian!AO749</f>
        <v>0</v>
      </c>
      <c r="AQ754" s="521">
        <f>penilaian!AP749</f>
        <v>0</v>
      </c>
      <c r="AR754" s="517">
        <f>penilaian!AQ749</f>
        <v>0</v>
      </c>
      <c r="AS754" s="517">
        <f>penilaian!AR749</f>
        <v>0</v>
      </c>
      <c r="AT754" s="517">
        <f>penilaian!AS749</f>
        <v>0</v>
      </c>
      <c r="AU754" s="517">
        <f>penilaian!AT749</f>
        <v>0</v>
      </c>
      <c r="AV754" s="517">
        <f>penilaian!AU749</f>
        <v>0</v>
      </c>
      <c r="AW754" s="521">
        <f>penilaian!AV749</f>
        <v>0</v>
      </c>
      <c r="AX754" s="521">
        <f>penilaian!AW749</f>
        <v>0</v>
      </c>
    </row>
    <row r="755" spans="1:16384" ht="78.75">
      <c r="B755" s="157">
        <f>penilaian!A750</f>
        <v>0</v>
      </c>
      <c r="C755" s="172" t="str">
        <f>penilaian!B750</f>
        <v>d.</v>
      </c>
      <c r="D755" s="492">
        <f>penilaian!C750</f>
        <v>0</v>
      </c>
      <c r="E755" s="172" t="str">
        <f>penilaian!D750</f>
        <v>d.</v>
      </c>
      <c r="F755" s="171" t="str">
        <f>penilaian!E750</f>
        <v>Jl. Kayu Putih Utara 46 RT. 4 RW. 8 Kel. Pulo Gadung Kec. Pulo Gadung Kota Jakarta Timur</v>
      </c>
      <c r="G755" s="205">
        <f>penilaian!F750</f>
        <v>0</v>
      </c>
      <c r="H755" s="61">
        <f>penilaian!G750</f>
        <v>0</v>
      </c>
      <c r="I755" s="61">
        <f>penilaian!H750</f>
        <v>0</v>
      </c>
      <c r="J755" s="202">
        <f>penilaian!I750</f>
        <v>0</v>
      </c>
      <c r="K755" s="157">
        <f>penilaian!J750</f>
        <v>0</v>
      </c>
      <c r="L755" s="182">
        <f>penilaian!K750</f>
        <v>0</v>
      </c>
      <c r="M755" s="186">
        <f>penilaian!L750</f>
        <v>0</v>
      </c>
      <c r="N755" s="187">
        <f>penilaian!M750</f>
        <v>0</v>
      </c>
      <c r="O755" s="61">
        <f>penilaian!N750</f>
        <v>0</v>
      </c>
      <c r="P755" s="183">
        <f>penilaian!O750</f>
        <v>0</v>
      </c>
      <c r="Q755" s="516">
        <f>penilaian!P750</f>
        <v>0</v>
      </c>
      <c r="R755" s="516">
        <f>penilaian!Q750</f>
        <v>0</v>
      </c>
      <c r="S755" s="505" t="str">
        <f>penilaian!R750</f>
        <v>b.</v>
      </c>
      <c r="T755" s="505" t="str">
        <f>penilaian!S750</f>
        <v>Musiman</v>
      </c>
      <c r="U755" s="505">
        <f>penilaian!T750</f>
        <v>0</v>
      </c>
      <c r="V755" s="503">
        <f>penilaian!U750</f>
        <v>0</v>
      </c>
      <c r="W755" s="505">
        <f>penilaian!V750</f>
        <v>0</v>
      </c>
      <c r="X755" s="505">
        <f>penilaian!W750</f>
        <v>0</v>
      </c>
      <c r="Y755" s="505">
        <f>penilaian!X750</f>
        <v>0</v>
      </c>
      <c r="Z755" s="505">
        <f>penilaian!Y750</f>
        <v>0</v>
      </c>
      <c r="AA755" s="505">
        <f>penilaian!Z750</f>
        <v>0</v>
      </c>
      <c r="AB755" s="505">
        <f>penilaian!AA750</f>
        <v>0</v>
      </c>
      <c r="AC755" s="519">
        <f>penilaian!AB750</f>
        <v>0</v>
      </c>
      <c r="AD755" s="505">
        <f>penilaian!AC750</f>
        <v>0</v>
      </c>
      <c r="AE755" s="505">
        <f>penilaian!AD750</f>
        <v>0</v>
      </c>
      <c r="AF755" s="505">
        <f>penilaian!AE750</f>
        <v>0</v>
      </c>
      <c r="AG755" s="519">
        <f>penilaian!AF750</f>
        <v>0</v>
      </c>
      <c r="AH755" s="519">
        <f>penilaian!AG750</f>
        <v>0</v>
      </c>
      <c r="AI755" s="517">
        <f>penilaian!AH750</f>
        <v>0</v>
      </c>
      <c r="AJ755" s="520">
        <f>penilaian!AI750</f>
        <v>0</v>
      </c>
      <c r="AK755" s="517">
        <f>penilaian!AJ750</f>
        <v>0</v>
      </c>
      <c r="AL755" s="517">
        <f>penilaian!AK750</f>
        <v>0</v>
      </c>
      <c r="AM755" s="517">
        <f>penilaian!AL750</f>
        <v>0</v>
      </c>
      <c r="AN755" s="517">
        <f>penilaian!AM750</f>
        <v>0</v>
      </c>
      <c r="AO755" s="517">
        <f>penilaian!AN750</f>
        <v>0</v>
      </c>
      <c r="AP755" s="517">
        <f>penilaian!AO750</f>
        <v>0</v>
      </c>
      <c r="AQ755" s="521">
        <f>penilaian!AP750</f>
        <v>0</v>
      </c>
      <c r="AR755" s="517">
        <f>penilaian!AQ750</f>
        <v>0</v>
      </c>
      <c r="AS755" s="517">
        <f>penilaian!AR750</f>
        <v>0</v>
      </c>
      <c r="AT755" s="517">
        <f>penilaian!AS750</f>
        <v>0</v>
      </c>
      <c r="AU755" s="517">
        <f>penilaian!AT750</f>
        <v>0</v>
      </c>
      <c r="AV755" s="517">
        <f>penilaian!AU750</f>
        <v>0</v>
      </c>
      <c r="AW755" s="521">
        <f>penilaian!AV750</f>
        <v>0</v>
      </c>
      <c r="AX755" s="521">
        <f>penilaian!AW750</f>
        <v>0</v>
      </c>
    </row>
    <row r="756" spans="1:16384" ht="15.75">
      <c r="B756" s="157">
        <f>penilaian!A751</f>
        <v>0</v>
      </c>
      <c r="C756" s="172" t="str">
        <f>penilaian!B751</f>
        <v>e.</v>
      </c>
      <c r="D756" s="492">
        <f>penilaian!C751</f>
        <v>0</v>
      </c>
      <c r="E756" s="172" t="str">
        <f>penilaian!D751</f>
        <v>e.</v>
      </c>
      <c r="F756" s="171" t="str">
        <f>penilaian!E751</f>
        <v>3175021912510001</v>
      </c>
      <c r="G756" s="205">
        <f>penilaian!F751</f>
        <v>0</v>
      </c>
      <c r="H756" s="61">
        <f>penilaian!G751</f>
        <v>0</v>
      </c>
      <c r="I756" s="61">
        <f>penilaian!H751</f>
        <v>0</v>
      </c>
      <c r="J756" s="202">
        <f>penilaian!I751</f>
        <v>0</v>
      </c>
      <c r="K756" s="157">
        <f>penilaian!J751</f>
        <v>0</v>
      </c>
      <c r="L756" s="182">
        <f>penilaian!K751</f>
        <v>0</v>
      </c>
      <c r="M756" s="186">
        <f>penilaian!L751</f>
        <v>0</v>
      </c>
      <c r="N756" s="187">
        <f>penilaian!M751</f>
        <v>0</v>
      </c>
      <c r="O756" s="61">
        <f>penilaian!N751</f>
        <v>0</v>
      </c>
      <c r="P756" s="183">
        <f>penilaian!O751</f>
        <v>0</v>
      </c>
      <c r="Q756" s="516">
        <f>penilaian!P751</f>
        <v>0</v>
      </c>
      <c r="R756" s="516">
        <f>penilaian!Q751</f>
        <v>0</v>
      </c>
      <c r="S756" s="505">
        <f>penilaian!R751</f>
        <v>0</v>
      </c>
      <c r="T756" s="505">
        <f>penilaian!S751</f>
        <v>0</v>
      </c>
      <c r="U756" s="505">
        <f>penilaian!T751</f>
        <v>0</v>
      </c>
      <c r="V756" s="503">
        <f>penilaian!U751</f>
        <v>0</v>
      </c>
      <c r="W756" s="505">
        <f>penilaian!V751</f>
        <v>0</v>
      </c>
      <c r="X756" s="505">
        <f>penilaian!W751</f>
        <v>0</v>
      </c>
      <c r="Y756" s="505">
        <f>penilaian!X751</f>
        <v>0</v>
      </c>
      <c r="Z756" s="505">
        <f>penilaian!Y751</f>
        <v>0</v>
      </c>
      <c r="AA756" s="505">
        <f>penilaian!Z751</f>
        <v>0</v>
      </c>
      <c r="AB756" s="505">
        <f>penilaian!AA751</f>
        <v>0</v>
      </c>
      <c r="AC756" s="519">
        <f>penilaian!AB751</f>
        <v>0</v>
      </c>
      <c r="AD756" s="505">
        <f>penilaian!AC751</f>
        <v>0</v>
      </c>
      <c r="AE756" s="505">
        <f>penilaian!AD751</f>
        <v>0</v>
      </c>
      <c r="AF756" s="505">
        <f>penilaian!AE751</f>
        <v>0</v>
      </c>
      <c r="AG756" s="519">
        <f>penilaian!AF751</f>
        <v>0</v>
      </c>
      <c r="AH756" s="519">
        <f>penilaian!AG751</f>
        <v>0</v>
      </c>
      <c r="AI756" s="517">
        <f>penilaian!AH751</f>
        <v>0</v>
      </c>
      <c r="AJ756" s="520">
        <f>penilaian!AI751</f>
        <v>0</v>
      </c>
      <c r="AK756" s="517">
        <f>penilaian!AJ751</f>
        <v>0</v>
      </c>
      <c r="AL756" s="517">
        <f>penilaian!AK751</f>
        <v>0</v>
      </c>
      <c r="AM756" s="517">
        <f>penilaian!AL751</f>
        <v>0</v>
      </c>
      <c r="AN756" s="517">
        <f>penilaian!AM751</f>
        <v>0</v>
      </c>
      <c r="AO756" s="517">
        <f>penilaian!AN751</f>
        <v>0</v>
      </c>
      <c r="AP756" s="517">
        <f>penilaian!AO751</f>
        <v>0</v>
      </c>
      <c r="AQ756" s="521">
        <f>penilaian!AP751</f>
        <v>0</v>
      </c>
      <c r="AR756" s="517">
        <f>penilaian!AQ751</f>
        <v>0</v>
      </c>
      <c r="AS756" s="517">
        <f>penilaian!AR751</f>
        <v>0</v>
      </c>
      <c r="AT756" s="517">
        <f>penilaian!AS751</f>
        <v>0</v>
      </c>
      <c r="AU756" s="517">
        <f>penilaian!AT751</f>
        <v>0</v>
      </c>
      <c r="AV756" s="517">
        <f>penilaian!AU751</f>
        <v>0</v>
      </c>
      <c r="AW756" s="521">
        <f>penilaian!AV751</f>
        <v>0</v>
      </c>
      <c r="AX756" s="521">
        <f>penilaian!AW751</f>
        <v>0</v>
      </c>
    </row>
    <row r="757" spans="1:16384" ht="15.75">
      <c r="B757" s="157">
        <f>penilaian!A752</f>
        <v>71</v>
      </c>
      <c r="C757" s="172" t="str">
        <f>penilaian!B752</f>
        <v>a.</v>
      </c>
      <c r="D757" s="492" t="str">
        <f>penilaian!C752</f>
        <v>H. DUDU</v>
      </c>
      <c r="E757" s="172" t="str">
        <f>penilaian!D752</f>
        <v>a.</v>
      </c>
      <c r="F757" s="171" t="str">
        <f>penilaian!E752</f>
        <v>ADI SUBEKTI</v>
      </c>
      <c r="G757" s="205" t="str">
        <f>penilaian!F752</f>
        <v>00071</v>
      </c>
      <c r="H757" s="61" t="str">
        <f>penilaian!G752</f>
        <v>a.</v>
      </c>
      <c r="I757" s="61">
        <f>penilaian!H752</f>
        <v>0</v>
      </c>
      <c r="J757" s="202">
        <f>penilaian!I752</f>
        <v>6857</v>
      </c>
      <c r="K757" s="157">
        <f>penilaian!J752</f>
        <v>0</v>
      </c>
      <c r="L757" s="182">
        <f>penilaian!K752</f>
        <v>0</v>
      </c>
      <c r="M757" s="186">
        <f>penilaian!L752</f>
        <v>0</v>
      </c>
      <c r="N757" s="187">
        <f>penilaian!M752</f>
        <v>0</v>
      </c>
      <c r="O757" s="61" t="str">
        <f>penilaian!N752</f>
        <v>a.</v>
      </c>
      <c r="P757" s="183">
        <f>penilaian!O752</f>
        <v>0</v>
      </c>
      <c r="Q757" s="516">
        <f>penilaian!P752</f>
        <v>0</v>
      </c>
      <c r="R757" s="516">
        <f>penilaian!Q752</f>
        <v>0</v>
      </c>
      <c r="S757" s="505" t="str">
        <f>penilaian!R752</f>
        <v>a.</v>
      </c>
      <c r="T757" s="505" t="str">
        <f>penilaian!S752</f>
        <v>Tahunan</v>
      </c>
      <c r="U757" s="505">
        <f>penilaian!T752</f>
        <v>0</v>
      </c>
      <c r="V757" s="503">
        <f>penilaian!U752</f>
        <v>0</v>
      </c>
      <c r="W757" s="505">
        <f>penilaian!V752</f>
        <v>0</v>
      </c>
      <c r="X757" s="505">
        <f>penilaian!W752</f>
        <v>0</v>
      </c>
      <c r="Y757" s="505">
        <f>penilaian!X752</f>
        <v>0</v>
      </c>
      <c r="Z757" s="505">
        <f>penilaian!Y752</f>
        <v>0</v>
      </c>
      <c r="AA757" s="505">
        <f>penilaian!Z752</f>
        <v>0</v>
      </c>
      <c r="AB757" s="505">
        <f>penilaian!AA752</f>
        <v>0</v>
      </c>
      <c r="AC757" s="519">
        <f>penilaian!AB752</f>
        <v>0</v>
      </c>
      <c r="AD757" s="505">
        <f>penilaian!AC752</f>
        <v>0</v>
      </c>
      <c r="AE757" s="505">
        <f>penilaian!AD752</f>
        <v>0</v>
      </c>
      <c r="AF757" s="505">
        <f>penilaian!AE752</f>
        <v>0</v>
      </c>
      <c r="AG757" s="519">
        <f>penilaian!AF752</f>
        <v>0</v>
      </c>
      <c r="AH757" s="519">
        <f>penilaian!AG752</f>
        <v>0</v>
      </c>
      <c r="AI757" s="517">
        <f>penilaian!AH752</f>
        <v>170000</v>
      </c>
      <c r="AJ757" s="520">
        <f>penilaian!AI752</f>
        <v>1165690000</v>
      </c>
      <c r="AK757" s="517">
        <f>penilaian!AJ752</f>
        <v>0</v>
      </c>
      <c r="AL757" s="517">
        <f>penilaian!AK752</f>
        <v>0</v>
      </c>
      <c r="AM757" s="517">
        <f>penilaian!AL752</f>
        <v>0</v>
      </c>
      <c r="AN757" s="517">
        <f>penilaian!AM752</f>
        <v>0</v>
      </c>
      <c r="AO757" s="517">
        <f>penilaian!AN752</f>
        <v>0</v>
      </c>
      <c r="AP757" s="517">
        <f>penilaian!AO752</f>
        <v>0</v>
      </c>
      <c r="AQ757" s="521">
        <f>penilaian!AP752</f>
        <v>1165690000</v>
      </c>
      <c r="AR757" s="517">
        <f>penilaian!AQ752</f>
        <v>0</v>
      </c>
      <c r="AS757" s="517">
        <f>penilaian!AR752</f>
        <v>0</v>
      </c>
      <c r="AT757" s="517">
        <f>penilaian!AS752</f>
        <v>0</v>
      </c>
      <c r="AU757" s="517">
        <f>penilaian!AT752</f>
        <v>58284500</v>
      </c>
      <c r="AV757" s="517">
        <f>penilaian!AU752</f>
        <v>5828450</v>
      </c>
      <c r="AW757" s="521">
        <f>penilaian!AV752</f>
        <v>64112950</v>
      </c>
      <c r="AX757" s="521">
        <f>penilaian!AW752</f>
        <v>1229803000</v>
      </c>
    </row>
    <row r="758" spans="1:16384" s="212" customFormat="1" ht="16.5">
      <c r="A758" s="287"/>
      <c r="B758" s="263">
        <f>penilaian!A753</f>
        <v>0</v>
      </c>
      <c r="C758" s="264" t="str">
        <f>penilaian!B753</f>
        <v>b.</v>
      </c>
      <c r="D758" s="495">
        <f>penilaian!C753</f>
        <v>0</v>
      </c>
      <c r="E758" s="265" t="str">
        <f>penilaian!D753</f>
        <v>b.</v>
      </c>
      <c r="F758" s="266" t="str">
        <f>penilaian!E753</f>
        <v>Mojokerto, 19-12-1951</v>
      </c>
      <c r="G758" s="267">
        <f>penilaian!F753</f>
        <v>0</v>
      </c>
      <c r="H758" s="188" t="str">
        <f>penilaian!G753</f>
        <v>b.</v>
      </c>
      <c r="I758" s="61" t="str">
        <f>penilaian!H753</f>
        <v>Babakan</v>
      </c>
      <c r="J758" s="268">
        <f>penilaian!I753</f>
        <v>0</v>
      </c>
      <c r="K758" s="264">
        <f>penilaian!J753</f>
        <v>0</v>
      </c>
      <c r="L758" s="264">
        <f>penilaian!K753</f>
        <v>0</v>
      </c>
      <c r="M758" s="269">
        <f>penilaian!L753</f>
        <v>0</v>
      </c>
      <c r="N758" s="269">
        <f>penilaian!M753</f>
        <v>0</v>
      </c>
      <c r="O758" s="265" t="str">
        <f>penilaian!N753</f>
        <v>b.</v>
      </c>
      <c r="P758" s="270">
        <f>penilaian!O753</f>
        <v>0</v>
      </c>
      <c r="Q758" s="528">
        <f>penilaian!P753</f>
        <v>0</v>
      </c>
      <c r="R758" s="528">
        <f>penilaian!Q753</f>
        <v>0</v>
      </c>
      <c r="S758" s="529">
        <f>penilaian!R753</f>
        <v>0</v>
      </c>
      <c r="T758" s="530">
        <f>penilaian!S753</f>
        <v>0</v>
      </c>
      <c r="U758" s="530">
        <f>penilaian!T753</f>
        <v>0</v>
      </c>
      <c r="V758" s="530">
        <f>penilaian!U753</f>
        <v>0</v>
      </c>
      <c r="W758" s="530">
        <f>penilaian!V753</f>
        <v>0</v>
      </c>
      <c r="X758" s="530">
        <f>penilaian!W753</f>
        <v>0</v>
      </c>
      <c r="Y758" s="530">
        <f>penilaian!X753</f>
        <v>0</v>
      </c>
      <c r="Z758" s="530">
        <f>penilaian!Y753</f>
        <v>0</v>
      </c>
      <c r="AA758" s="529">
        <f>penilaian!Z753</f>
        <v>0</v>
      </c>
      <c r="AB758" s="529">
        <f>penilaian!AA753</f>
        <v>0</v>
      </c>
      <c r="AC758" s="505">
        <f>penilaian!AB753</f>
        <v>0</v>
      </c>
      <c r="AD758" s="505">
        <f>penilaian!AC753</f>
        <v>0</v>
      </c>
      <c r="AE758" s="505">
        <f>penilaian!AD753</f>
        <v>0</v>
      </c>
      <c r="AF758" s="505">
        <f>penilaian!AE753</f>
        <v>0</v>
      </c>
      <c r="AG758" s="529">
        <f>penilaian!AF753</f>
        <v>0</v>
      </c>
      <c r="AH758" s="529">
        <f>penilaian!AG753</f>
        <v>0</v>
      </c>
      <c r="AI758" s="529">
        <f>penilaian!AH753</f>
        <v>0</v>
      </c>
      <c r="AJ758" s="529">
        <f>penilaian!AI753</f>
        <v>0</v>
      </c>
      <c r="AK758" s="529">
        <f>penilaian!AJ753</f>
        <v>0</v>
      </c>
      <c r="AL758" s="529">
        <f>penilaian!AK753</f>
        <v>0</v>
      </c>
      <c r="AM758" s="529">
        <f>penilaian!AL753</f>
        <v>0</v>
      </c>
      <c r="AN758" s="505">
        <f>penilaian!AM753</f>
        <v>0</v>
      </c>
      <c r="AO758" s="505">
        <f>penilaian!AN753</f>
        <v>0</v>
      </c>
      <c r="AP758" s="529">
        <f>penilaian!AO753</f>
        <v>0</v>
      </c>
      <c r="AQ758" s="531">
        <f>penilaian!AP753</f>
        <v>0</v>
      </c>
      <c r="AR758" s="529">
        <f>penilaian!AQ753</f>
        <v>0</v>
      </c>
      <c r="AS758" s="532">
        <f>penilaian!AR753</f>
        <v>0</v>
      </c>
      <c r="AT758" s="532">
        <f>penilaian!AS753</f>
        <v>0</v>
      </c>
      <c r="AU758" s="529">
        <f>penilaian!AT753</f>
        <v>0</v>
      </c>
      <c r="AV758" s="533">
        <f>penilaian!AU753</f>
        <v>0</v>
      </c>
      <c r="AW758" s="534">
        <f>penilaian!AV753</f>
        <v>0</v>
      </c>
      <c r="AX758" s="535">
        <f>penilaian!AW753</f>
        <v>0</v>
      </c>
      <c r="AY758" s="228"/>
      <c r="AZ758" s="229"/>
      <c r="BA758" s="229"/>
      <c r="BB758" s="229"/>
      <c r="BC758" s="229"/>
      <c r="BD758" s="229"/>
      <c r="BE758" s="229"/>
      <c r="BF758" s="229"/>
      <c r="BG758" s="37"/>
      <c r="BH758" s="228"/>
      <c r="BI758" s="12"/>
      <c r="BJ758" s="12"/>
      <c r="BK758" s="162"/>
      <c r="BL758" s="162"/>
      <c r="BM758" s="37"/>
      <c r="BN758" s="230"/>
      <c r="BO758" s="37"/>
      <c r="BP758" s="37"/>
      <c r="BQ758" s="228"/>
      <c r="BR758" s="11"/>
      <c r="BS758" s="28"/>
      <c r="BT758" s="231"/>
      <c r="BU758" s="12"/>
      <c r="BV758" s="27"/>
      <c r="BW758" s="37"/>
      <c r="BX758" s="37"/>
      <c r="BY758" s="14"/>
      <c r="BZ758" s="14"/>
      <c r="CA758" s="228"/>
      <c r="CB758" s="232"/>
      <c r="CC758" s="232"/>
      <c r="CD758" s="232"/>
      <c r="CE758" s="228"/>
      <c r="CF758" s="229"/>
      <c r="CG758" s="229"/>
      <c r="CH758" s="229"/>
      <c r="CI758" s="229"/>
      <c r="CJ758" s="229"/>
      <c r="CK758" s="229"/>
      <c r="CL758" s="229"/>
      <c r="CM758" s="37"/>
      <c r="CN758" s="228"/>
      <c r="CO758" s="12"/>
      <c r="CP758" s="12"/>
      <c r="CQ758" s="162"/>
      <c r="CR758" s="162"/>
      <c r="CS758" s="37"/>
      <c r="CT758" s="230"/>
      <c r="CU758" s="37"/>
      <c r="CV758" s="37"/>
      <c r="CW758" s="228"/>
      <c r="CX758" s="11"/>
      <c r="CY758" s="28"/>
      <c r="CZ758" s="231"/>
      <c r="DA758" s="12"/>
      <c r="DB758" s="27"/>
      <c r="DC758" s="37"/>
      <c r="DD758" s="37"/>
      <c r="DE758" s="14"/>
      <c r="DF758" s="14"/>
      <c r="DG758" s="228"/>
      <c r="DH758" s="232"/>
      <c r="DI758" s="232"/>
      <c r="DJ758" s="232"/>
      <c r="DK758" s="228"/>
      <c r="DL758" s="229"/>
      <c r="DM758" s="229"/>
      <c r="DN758" s="229"/>
      <c r="DO758" s="229"/>
      <c r="DP758" s="229"/>
      <c r="DQ758" s="229"/>
      <c r="DR758" s="229"/>
      <c r="DS758" s="37"/>
      <c r="DT758" s="228"/>
      <c r="DU758" s="12"/>
      <c r="DV758" s="12"/>
      <c r="DW758" s="162"/>
      <c r="DX758" s="162"/>
      <c r="DY758" s="37"/>
      <c r="DZ758" s="230"/>
      <c r="EA758" s="37"/>
      <c r="EB758" s="37"/>
      <c r="EC758" s="228"/>
      <c r="ED758" s="11"/>
      <c r="EE758" s="28"/>
      <c r="EF758" s="231"/>
      <c r="EG758" s="12"/>
      <c r="EH758" s="27"/>
      <c r="EI758" s="37"/>
      <c r="EJ758" s="37"/>
      <c r="EK758" s="14"/>
      <c r="EL758" s="14"/>
      <c r="EM758" s="228"/>
      <c r="EN758" s="232"/>
      <c r="EO758" s="232"/>
      <c r="EP758" s="232"/>
      <c r="EQ758" s="228"/>
      <c r="ER758" s="229"/>
      <c r="ES758" s="229"/>
      <c r="ET758" s="229"/>
      <c r="EU758" s="229"/>
      <c r="EV758" s="229"/>
      <c r="EW758" s="229"/>
      <c r="EX758" s="229"/>
      <c r="EY758" s="37"/>
      <c r="EZ758" s="228"/>
      <c r="FA758" s="12"/>
      <c r="FB758" s="12"/>
      <c r="FC758" s="162"/>
      <c r="FD758" s="162"/>
      <c r="FE758" s="37"/>
      <c r="FF758" s="230"/>
      <c r="FG758" s="37"/>
      <c r="FH758" s="37"/>
      <c r="FI758" s="228"/>
      <c r="FJ758" s="11"/>
      <c r="FK758" s="28"/>
      <c r="FL758" s="231"/>
      <c r="FM758" s="12"/>
      <c r="FN758" s="27"/>
      <c r="FO758" s="37"/>
      <c r="FP758" s="37"/>
      <c r="FQ758" s="14"/>
      <c r="FR758" s="14"/>
      <c r="FS758" s="228"/>
      <c r="FT758" s="232"/>
      <c r="FU758" s="232"/>
      <c r="FV758" s="232"/>
      <c r="FW758" s="228"/>
      <c r="FX758" s="229"/>
      <c r="FY758" s="229"/>
      <c r="FZ758" s="229"/>
      <c r="GA758" s="229"/>
      <c r="GB758" s="229"/>
      <c r="GC758" s="229"/>
      <c r="GD758" s="229"/>
      <c r="GE758" s="37"/>
      <c r="GF758" s="228"/>
      <c r="GG758" s="12"/>
      <c r="GH758" s="12"/>
      <c r="GI758" s="162"/>
      <c r="GJ758" s="162"/>
      <c r="GK758" s="37"/>
      <c r="GL758" s="230"/>
      <c r="GM758" s="37"/>
      <c r="GN758" s="37"/>
      <c r="GO758" s="228"/>
      <c r="GP758" s="11"/>
      <c r="GQ758" s="28"/>
      <c r="GR758" s="231"/>
      <c r="GS758" s="12"/>
      <c r="GT758" s="27"/>
      <c r="GU758" s="37"/>
      <c r="GV758" s="37"/>
      <c r="GW758" s="14"/>
      <c r="GX758" s="14"/>
      <c r="GY758" s="228"/>
      <c r="GZ758" s="232"/>
      <c r="HA758" s="232"/>
      <c r="HB758" s="232"/>
      <c r="HC758" s="228"/>
      <c r="HD758" s="229"/>
      <c r="HE758" s="229"/>
      <c r="HF758" s="229"/>
      <c r="HG758" s="229"/>
      <c r="HH758" s="229"/>
      <c r="HI758" s="229"/>
      <c r="HJ758" s="229"/>
      <c r="HK758" s="37"/>
      <c r="HL758" s="228"/>
      <c r="HM758" s="12"/>
      <c r="HN758" s="12"/>
      <c r="HO758" s="162"/>
      <c r="HP758" s="162"/>
      <c r="HQ758" s="37"/>
      <c r="HR758" s="230"/>
      <c r="HS758" s="37"/>
      <c r="HT758" s="37"/>
      <c r="HU758" s="228"/>
      <c r="HV758" s="11"/>
      <c r="HW758" s="28"/>
      <c r="HX758" s="231"/>
      <c r="HY758" s="12"/>
      <c r="HZ758" s="27"/>
      <c r="IA758" s="37"/>
      <c r="IB758" s="37"/>
      <c r="IC758" s="14"/>
      <c r="ID758" s="14"/>
      <c r="IE758" s="228"/>
      <c r="IF758" s="232"/>
      <c r="IG758" s="232"/>
      <c r="IH758" s="232"/>
      <c r="II758" s="228"/>
      <c r="IJ758" s="229"/>
      <c r="IK758" s="229"/>
      <c r="IL758" s="229"/>
      <c r="IM758" s="229"/>
      <c r="IN758" s="229"/>
      <c r="IO758" s="229"/>
      <c r="IP758" s="229"/>
      <c r="IQ758" s="37"/>
      <c r="IR758" s="228"/>
      <c r="IS758" s="12"/>
      <c r="IT758" s="12"/>
      <c r="IU758" s="162"/>
      <c r="IV758" s="162"/>
      <c r="IW758" s="37"/>
      <c r="IX758" s="230"/>
      <c r="IY758" s="37"/>
      <c r="IZ758" s="37"/>
      <c r="JA758" s="228"/>
      <c r="JB758" s="11"/>
      <c r="JC758" s="28"/>
      <c r="JD758" s="231"/>
      <c r="JE758" s="12"/>
      <c r="JF758" s="27"/>
      <c r="JG758" s="37"/>
      <c r="JH758" s="37"/>
      <c r="JI758" s="14"/>
      <c r="JJ758" s="14"/>
      <c r="JK758" s="228"/>
      <c r="JL758" s="232"/>
      <c r="JM758" s="232"/>
      <c r="JN758" s="232"/>
      <c r="JO758" s="228"/>
      <c r="JP758" s="229"/>
      <c r="JQ758" s="229"/>
      <c r="JR758" s="229"/>
      <c r="JS758" s="229"/>
      <c r="JT758" s="229"/>
      <c r="JU758" s="229"/>
      <c r="JV758" s="229"/>
      <c r="JW758" s="37"/>
      <c r="JX758" s="228"/>
      <c r="JY758" s="12"/>
      <c r="JZ758" s="12"/>
      <c r="KA758" s="162"/>
      <c r="KB758" s="162"/>
      <c r="KC758" s="37"/>
      <c r="KD758" s="230"/>
      <c r="KE758" s="37"/>
      <c r="KF758" s="37"/>
      <c r="KG758" s="228"/>
      <c r="KH758" s="11"/>
      <c r="KI758" s="28"/>
      <c r="KJ758" s="231"/>
      <c r="KK758" s="12"/>
      <c r="KL758" s="27"/>
      <c r="KM758" s="37"/>
      <c r="KN758" s="37"/>
      <c r="KO758" s="14"/>
      <c r="KP758" s="14"/>
      <c r="KQ758" s="228"/>
      <c r="KR758" s="232"/>
      <c r="KS758" s="232"/>
      <c r="KT758" s="232"/>
      <c r="KU758" s="228"/>
      <c r="KV758" s="229"/>
      <c r="KW758" s="229"/>
      <c r="KX758" s="229"/>
      <c r="KY758" s="229"/>
      <c r="KZ758" s="229"/>
      <c r="LA758" s="229"/>
      <c r="LB758" s="229"/>
      <c r="LC758" s="37"/>
      <c r="LD758" s="228"/>
      <c r="LE758" s="12"/>
      <c r="LF758" s="12"/>
      <c r="LG758" s="162"/>
      <c r="LH758" s="162"/>
      <c r="LI758" s="37"/>
      <c r="LJ758" s="230"/>
      <c r="LK758" s="37"/>
      <c r="LL758" s="37"/>
      <c r="LM758" s="228"/>
      <c r="LN758" s="11"/>
      <c r="LO758" s="28"/>
      <c r="LP758" s="231"/>
      <c r="LQ758" s="12"/>
      <c r="LR758" s="27"/>
      <c r="LS758" s="37"/>
      <c r="LT758" s="37"/>
      <c r="LU758" s="14"/>
      <c r="LV758" s="14"/>
      <c r="LW758" s="228"/>
      <c r="LX758" s="232"/>
      <c r="LY758" s="232"/>
      <c r="LZ758" s="232"/>
      <c r="MA758" s="228"/>
      <c r="MB758" s="229"/>
      <c r="MC758" s="229"/>
      <c r="MD758" s="229"/>
      <c r="ME758" s="229"/>
      <c r="MF758" s="229"/>
      <c r="MG758" s="229"/>
      <c r="MH758" s="229"/>
      <c r="MI758" s="37"/>
      <c r="MJ758" s="228"/>
      <c r="MK758" s="12"/>
      <c r="ML758" s="12"/>
      <c r="MM758" s="162"/>
      <c r="MN758" s="162"/>
      <c r="MO758" s="37"/>
      <c r="MP758" s="230"/>
      <c r="MQ758" s="37"/>
      <c r="MR758" s="37"/>
      <c r="MS758" s="228"/>
      <c r="MT758" s="11"/>
      <c r="MU758" s="28"/>
      <c r="MV758" s="231"/>
      <c r="MW758" s="12"/>
      <c r="MX758" s="27"/>
      <c r="MY758" s="37"/>
      <c r="MZ758" s="37"/>
      <c r="NA758" s="14"/>
      <c r="NB758" s="14"/>
      <c r="NC758" s="228"/>
      <c r="ND758" s="232"/>
      <c r="NE758" s="232"/>
      <c r="NF758" s="232"/>
      <c r="NG758" s="228"/>
      <c r="NH758" s="229"/>
      <c r="NI758" s="229"/>
      <c r="NJ758" s="229"/>
      <c r="NK758" s="229"/>
      <c r="NL758" s="229"/>
      <c r="NM758" s="229"/>
      <c r="NN758" s="229"/>
      <c r="NO758" s="37"/>
      <c r="NP758" s="228"/>
      <c r="NQ758" s="12"/>
      <c r="NR758" s="12"/>
      <c r="NS758" s="162"/>
      <c r="NT758" s="162"/>
      <c r="NU758" s="37"/>
      <c r="NV758" s="230"/>
      <c r="NW758" s="37"/>
      <c r="NX758" s="37"/>
      <c r="NY758" s="228"/>
      <c r="NZ758" s="11"/>
      <c r="OA758" s="28"/>
      <c r="OB758" s="231"/>
      <c r="OC758" s="12"/>
      <c r="OD758" s="27"/>
      <c r="OE758" s="37"/>
      <c r="OF758" s="37"/>
      <c r="OG758" s="14"/>
      <c r="OH758" s="14"/>
      <c r="OI758" s="228"/>
      <c r="OJ758" s="232"/>
      <c r="OK758" s="232"/>
      <c r="OL758" s="232"/>
      <c r="OM758" s="228"/>
      <c r="ON758" s="229"/>
      <c r="OO758" s="229"/>
      <c r="OP758" s="229"/>
      <c r="OQ758" s="229"/>
      <c r="OR758" s="229"/>
      <c r="OS758" s="229"/>
      <c r="OT758" s="229"/>
      <c r="OU758" s="37"/>
      <c r="OV758" s="228"/>
      <c r="OW758" s="12"/>
      <c r="OX758" s="12"/>
      <c r="OY758" s="162"/>
      <c r="OZ758" s="162"/>
      <c r="PA758" s="37"/>
      <c r="PB758" s="230"/>
      <c r="PC758" s="37"/>
      <c r="PD758" s="37"/>
      <c r="PE758" s="228"/>
      <c r="PF758" s="11"/>
      <c r="PG758" s="28"/>
      <c r="PH758" s="231"/>
      <c r="PI758" s="12"/>
      <c r="PJ758" s="27"/>
      <c r="PK758" s="37"/>
      <c r="PL758" s="37"/>
      <c r="PM758" s="14"/>
      <c r="PN758" s="14"/>
      <c r="PO758" s="228"/>
      <c r="PP758" s="232"/>
      <c r="PQ758" s="232"/>
      <c r="PR758" s="232"/>
      <c r="PS758" s="228"/>
      <c r="PT758" s="229"/>
      <c r="PU758" s="229"/>
      <c r="PV758" s="229"/>
      <c r="PW758" s="229"/>
      <c r="PX758" s="229"/>
      <c r="PY758" s="229"/>
      <c r="PZ758" s="229"/>
      <c r="QA758" s="37"/>
      <c r="QB758" s="228"/>
      <c r="QC758" s="12"/>
      <c r="QD758" s="12"/>
      <c r="QE758" s="162"/>
      <c r="QF758" s="162"/>
      <c r="QG758" s="37"/>
      <c r="QH758" s="230"/>
      <c r="QI758" s="37"/>
      <c r="QJ758" s="37"/>
      <c r="QK758" s="228"/>
      <c r="QL758" s="11"/>
      <c r="QM758" s="28"/>
      <c r="QN758" s="231"/>
      <c r="QO758" s="12"/>
      <c r="QP758" s="27"/>
      <c r="QQ758" s="37"/>
      <c r="QR758" s="37"/>
      <c r="QS758" s="14"/>
      <c r="QT758" s="14"/>
      <c r="QU758" s="228"/>
      <c r="QV758" s="232"/>
      <c r="QW758" s="232"/>
      <c r="QX758" s="232"/>
      <c r="QY758" s="228"/>
      <c r="QZ758" s="229"/>
      <c r="RA758" s="229"/>
      <c r="RB758" s="229"/>
      <c r="RC758" s="229"/>
      <c r="RD758" s="229"/>
      <c r="RE758" s="229"/>
      <c r="RF758" s="229"/>
      <c r="RG758" s="37"/>
      <c r="RH758" s="228"/>
      <c r="RI758" s="12"/>
      <c r="RJ758" s="12"/>
      <c r="RK758" s="162"/>
      <c r="RL758" s="162"/>
      <c r="RM758" s="37"/>
      <c r="RN758" s="230"/>
      <c r="RO758" s="37"/>
      <c r="RP758" s="37"/>
      <c r="RQ758" s="228"/>
      <c r="RR758" s="11"/>
      <c r="RS758" s="28"/>
      <c r="RT758" s="231"/>
      <c r="RU758" s="12"/>
      <c r="RV758" s="27"/>
      <c r="RW758" s="37"/>
      <c r="RX758" s="37"/>
      <c r="RY758" s="14"/>
      <c r="RZ758" s="14"/>
      <c r="SA758" s="228"/>
      <c r="SB758" s="232"/>
      <c r="SC758" s="232"/>
      <c r="SD758" s="232"/>
      <c r="SE758" s="228"/>
      <c r="SF758" s="229"/>
      <c r="SG758" s="229"/>
      <c r="SH758" s="229"/>
      <c r="SI758" s="229"/>
      <c r="SJ758" s="229"/>
      <c r="SK758" s="229"/>
      <c r="SL758" s="229"/>
      <c r="SM758" s="37"/>
      <c r="SN758" s="228"/>
      <c r="SO758" s="12"/>
      <c r="SP758" s="12"/>
      <c r="SQ758" s="162"/>
      <c r="SR758" s="162"/>
      <c r="SS758" s="37"/>
      <c r="ST758" s="230"/>
      <c r="SU758" s="37"/>
      <c r="SV758" s="37"/>
      <c r="SW758" s="228"/>
      <c r="SX758" s="11"/>
      <c r="SY758" s="28"/>
      <c r="SZ758" s="231"/>
      <c r="TA758" s="12"/>
      <c r="TB758" s="27"/>
      <c r="TC758" s="37"/>
      <c r="TD758" s="37"/>
      <c r="TE758" s="14"/>
      <c r="TF758" s="14"/>
      <c r="TG758" s="228"/>
      <c r="TH758" s="232"/>
      <c r="TI758" s="232"/>
      <c r="TJ758" s="232"/>
      <c r="TK758" s="228"/>
      <c r="TL758" s="229"/>
      <c r="TM758" s="229"/>
      <c r="TN758" s="229"/>
      <c r="TO758" s="229"/>
      <c r="TP758" s="229"/>
      <c r="TQ758" s="229"/>
      <c r="TR758" s="229"/>
      <c r="TS758" s="37"/>
      <c r="TT758" s="228"/>
      <c r="TU758" s="12"/>
      <c r="TV758" s="12"/>
      <c r="TW758" s="162"/>
      <c r="TX758" s="162"/>
      <c r="TY758" s="37"/>
      <c r="TZ758" s="230"/>
      <c r="UA758" s="37"/>
      <c r="UB758" s="37"/>
      <c r="UC758" s="228"/>
      <c r="UD758" s="11"/>
      <c r="UE758" s="28"/>
      <c r="UF758" s="231"/>
      <c r="UG758" s="12"/>
      <c r="UH758" s="27"/>
      <c r="UI758" s="37"/>
      <c r="UJ758" s="37"/>
      <c r="UK758" s="14"/>
      <c r="UL758" s="14"/>
      <c r="UM758" s="228"/>
      <c r="UN758" s="232"/>
      <c r="UO758" s="232"/>
      <c r="UP758" s="232"/>
      <c r="UQ758" s="228"/>
      <c r="UR758" s="229"/>
      <c r="US758" s="229"/>
      <c r="UT758" s="229"/>
      <c r="UU758" s="229"/>
      <c r="UV758" s="229"/>
      <c r="UW758" s="229"/>
      <c r="UX758" s="229"/>
      <c r="UY758" s="37"/>
      <c r="UZ758" s="228"/>
      <c r="VA758" s="12"/>
      <c r="VB758" s="12"/>
      <c r="VC758" s="162"/>
      <c r="VD758" s="162"/>
      <c r="VE758" s="37"/>
      <c r="VF758" s="230"/>
      <c r="VG758" s="37"/>
      <c r="VH758" s="37"/>
      <c r="VI758" s="228"/>
      <c r="VJ758" s="11"/>
      <c r="VK758" s="28"/>
      <c r="VL758" s="231"/>
      <c r="VM758" s="12"/>
      <c r="VN758" s="27"/>
      <c r="VO758" s="37"/>
      <c r="VP758" s="37"/>
      <c r="VQ758" s="14"/>
      <c r="VR758" s="14"/>
      <c r="VS758" s="228"/>
      <c r="VT758" s="232"/>
      <c r="VU758" s="232"/>
      <c r="VV758" s="232"/>
      <c r="VW758" s="228"/>
      <c r="VX758" s="229"/>
      <c r="VY758" s="229"/>
      <c r="VZ758" s="229"/>
      <c r="WA758" s="229"/>
      <c r="WB758" s="229"/>
      <c r="WC758" s="229"/>
      <c r="WD758" s="229"/>
      <c r="WE758" s="37"/>
      <c r="WF758" s="228"/>
      <c r="WG758" s="12"/>
      <c r="WH758" s="12"/>
      <c r="WI758" s="162"/>
      <c r="WJ758" s="162"/>
      <c r="WK758" s="37"/>
      <c r="WL758" s="230"/>
      <c r="WM758" s="37"/>
      <c r="WN758" s="37"/>
      <c r="WO758" s="228"/>
      <c r="WP758" s="11"/>
      <c r="WQ758" s="28"/>
      <c r="WR758" s="231"/>
      <c r="WS758" s="12"/>
      <c r="WT758" s="27"/>
      <c r="WU758" s="37"/>
      <c r="WV758" s="37"/>
      <c r="WW758" s="14"/>
      <c r="WX758" s="14"/>
      <c r="WY758" s="228"/>
      <c r="WZ758" s="232"/>
      <c r="XA758" s="232"/>
      <c r="XB758" s="232"/>
      <c r="XC758" s="228"/>
      <c r="XD758" s="229"/>
      <c r="XE758" s="229"/>
      <c r="XF758" s="229"/>
      <c r="XG758" s="229"/>
      <c r="XH758" s="229"/>
      <c r="XI758" s="229"/>
      <c r="XJ758" s="229"/>
      <c r="XK758" s="37"/>
      <c r="XL758" s="228"/>
      <c r="XM758" s="12"/>
      <c r="XN758" s="12"/>
      <c r="XO758" s="162"/>
      <c r="XP758" s="162"/>
      <c r="XQ758" s="37"/>
      <c r="XR758" s="230"/>
      <c r="XS758" s="37"/>
      <c r="XT758" s="37"/>
      <c r="XU758" s="228"/>
      <c r="XV758" s="11"/>
      <c r="XW758" s="28"/>
      <c r="XX758" s="231"/>
      <c r="XY758" s="12"/>
      <c r="XZ758" s="27"/>
      <c r="YA758" s="37"/>
      <c r="YB758" s="37"/>
      <c r="YC758" s="14"/>
      <c r="YD758" s="14"/>
      <c r="YE758" s="228"/>
      <c r="YF758" s="232"/>
      <c r="YG758" s="232"/>
      <c r="YH758" s="232"/>
      <c r="YI758" s="228"/>
      <c r="YJ758" s="229"/>
      <c r="YK758" s="229"/>
      <c r="YL758" s="229"/>
      <c r="YM758" s="229"/>
      <c r="YN758" s="229"/>
      <c r="YO758" s="229"/>
      <c r="YP758" s="229"/>
      <c r="YQ758" s="37"/>
      <c r="YR758" s="228"/>
      <c r="YS758" s="12"/>
      <c r="YT758" s="12"/>
      <c r="YU758" s="162"/>
      <c r="YV758" s="162"/>
      <c r="YW758" s="37"/>
      <c r="YX758" s="230"/>
      <c r="YY758" s="37"/>
      <c r="YZ758" s="37"/>
      <c r="ZA758" s="228"/>
      <c r="ZB758" s="11"/>
      <c r="ZC758" s="28"/>
      <c r="ZD758" s="231"/>
      <c r="ZE758" s="12"/>
      <c r="ZF758" s="27"/>
      <c r="ZG758" s="37"/>
      <c r="ZH758" s="37"/>
      <c r="ZI758" s="14"/>
      <c r="ZJ758" s="14"/>
      <c r="ZK758" s="228"/>
      <c r="ZL758" s="232"/>
      <c r="ZM758" s="232"/>
      <c r="ZN758" s="232"/>
      <c r="ZO758" s="228"/>
      <c r="ZP758" s="229"/>
      <c r="ZQ758" s="229"/>
      <c r="ZR758" s="229"/>
      <c r="ZS758" s="229"/>
      <c r="ZT758" s="229"/>
      <c r="ZU758" s="229"/>
      <c r="ZV758" s="229"/>
      <c r="ZW758" s="37"/>
      <c r="ZX758" s="228"/>
      <c r="ZY758" s="12"/>
      <c r="ZZ758" s="12"/>
      <c r="AAA758" s="162"/>
      <c r="AAB758" s="162"/>
      <c r="AAC758" s="37"/>
      <c r="AAD758" s="230"/>
      <c r="AAE758" s="37"/>
      <c r="AAF758" s="37"/>
      <c r="AAG758" s="228"/>
      <c r="AAH758" s="11"/>
      <c r="AAI758" s="28"/>
      <c r="AAJ758" s="231"/>
      <c r="AAK758" s="12"/>
      <c r="AAL758" s="27"/>
      <c r="AAM758" s="37"/>
      <c r="AAN758" s="37"/>
      <c r="AAO758" s="14"/>
      <c r="AAP758" s="14"/>
      <c r="AAQ758" s="228"/>
      <c r="AAR758" s="232"/>
      <c r="AAS758" s="232"/>
      <c r="AAT758" s="232"/>
      <c r="AAU758" s="228"/>
      <c r="AAV758" s="229"/>
      <c r="AAW758" s="229"/>
      <c r="AAX758" s="229"/>
      <c r="AAY758" s="229"/>
      <c r="AAZ758" s="229"/>
      <c r="ABA758" s="229"/>
      <c r="ABB758" s="229"/>
      <c r="ABC758" s="37"/>
      <c r="ABD758" s="228"/>
      <c r="ABE758" s="12"/>
      <c r="ABF758" s="12"/>
      <c r="ABG758" s="162"/>
      <c r="ABH758" s="162"/>
      <c r="ABI758" s="37"/>
      <c r="ABJ758" s="230"/>
      <c r="ABK758" s="37"/>
      <c r="ABL758" s="37"/>
      <c r="ABM758" s="228"/>
      <c r="ABN758" s="11"/>
      <c r="ABO758" s="28"/>
      <c r="ABP758" s="231"/>
      <c r="ABQ758" s="12"/>
      <c r="ABR758" s="27"/>
      <c r="ABS758" s="37"/>
      <c r="ABT758" s="37"/>
      <c r="ABU758" s="14"/>
      <c r="ABV758" s="14"/>
      <c r="ABW758" s="228"/>
      <c r="ABX758" s="232"/>
      <c r="ABY758" s="232"/>
      <c r="ABZ758" s="232"/>
      <c r="ACA758" s="228"/>
      <c r="ACB758" s="229"/>
      <c r="ACC758" s="229"/>
      <c r="ACD758" s="229"/>
      <c r="ACE758" s="229"/>
      <c r="ACF758" s="229"/>
      <c r="ACG758" s="229"/>
      <c r="ACH758" s="229"/>
      <c r="ACI758" s="37"/>
      <c r="ACJ758" s="228"/>
      <c r="ACK758" s="12"/>
      <c r="ACL758" s="12"/>
      <c r="ACM758" s="162"/>
      <c r="ACN758" s="162"/>
      <c r="ACO758" s="37"/>
      <c r="ACP758" s="230"/>
      <c r="ACQ758" s="37"/>
      <c r="ACR758" s="37"/>
      <c r="ACS758" s="228"/>
      <c r="ACT758" s="11"/>
      <c r="ACU758" s="28"/>
      <c r="ACV758" s="231"/>
      <c r="ACW758" s="12"/>
      <c r="ACX758" s="27"/>
      <c r="ACY758" s="37"/>
      <c r="ACZ758" s="37"/>
      <c r="ADA758" s="14"/>
      <c r="ADB758" s="14"/>
      <c r="ADC758" s="228"/>
      <c r="ADD758" s="232"/>
      <c r="ADE758" s="232"/>
      <c r="ADF758" s="232"/>
      <c r="ADG758" s="228"/>
      <c r="ADH758" s="229"/>
      <c r="ADI758" s="229"/>
      <c r="ADJ758" s="229"/>
      <c r="ADK758" s="229"/>
      <c r="ADL758" s="229"/>
      <c r="ADM758" s="229"/>
      <c r="ADN758" s="229"/>
      <c r="ADO758" s="37"/>
      <c r="ADP758" s="228"/>
      <c r="ADQ758" s="12"/>
      <c r="ADR758" s="12"/>
      <c r="ADS758" s="162"/>
      <c r="ADT758" s="162"/>
      <c r="ADU758" s="37"/>
      <c r="ADV758" s="230"/>
      <c r="ADW758" s="37"/>
      <c r="ADX758" s="37"/>
      <c r="ADY758" s="228"/>
      <c r="ADZ758" s="11"/>
      <c r="AEA758" s="28"/>
      <c r="AEB758" s="231"/>
      <c r="AEC758" s="12"/>
      <c r="AED758" s="27"/>
      <c r="AEE758" s="37"/>
      <c r="AEF758" s="37"/>
      <c r="AEG758" s="14"/>
      <c r="AEH758" s="14"/>
      <c r="AEI758" s="228"/>
      <c r="AEJ758" s="232"/>
      <c r="AEK758" s="232"/>
      <c r="AEL758" s="232"/>
      <c r="AEM758" s="228"/>
      <c r="AEN758" s="229"/>
      <c r="AEO758" s="229"/>
      <c r="AEP758" s="229"/>
      <c r="AEQ758" s="229"/>
      <c r="AER758" s="229"/>
      <c r="AES758" s="229"/>
      <c r="AET758" s="229"/>
      <c r="AEU758" s="37"/>
      <c r="AEV758" s="228"/>
      <c r="AEW758" s="12"/>
      <c r="AEX758" s="12"/>
      <c r="AEY758" s="162"/>
      <c r="AEZ758" s="162"/>
      <c r="AFA758" s="37"/>
      <c r="AFB758" s="230"/>
      <c r="AFC758" s="37"/>
      <c r="AFD758" s="37"/>
      <c r="AFE758" s="228"/>
      <c r="AFF758" s="11"/>
      <c r="AFG758" s="28"/>
      <c r="AFH758" s="231"/>
      <c r="AFI758" s="12"/>
      <c r="AFJ758" s="27"/>
      <c r="AFK758" s="37"/>
      <c r="AFL758" s="37"/>
      <c r="AFM758" s="14"/>
      <c r="AFN758" s="14"/>
      <c r="AFO758" s="228"/>
      <c r="AFP758" s="232"/>
      <c r="AFQ758" s="232"/>
      <c r="AFR758" s="232"/>
      <c r="AFS758" s="228"/>
      <c r="AFT758" s="229"/>
      <c r="AFU758" s="229"/>
      <c r="AFV758" s="229"/>
      <c r="AFW758" s="229"/>
      <c r="AFX758" s="229"/>
      <c r="AFY758" s="229"/>
      <c r="AFZ758" s="229"/>
      <c r="AGA758" s="37"/>
      <c r="AGB758" s="228"/>
      <c r="AGC758" s="12"/>
      <c r="AGD758" s="12"/>
      <c r="AGE758" s="162"/>
      <c r="AGF758" s="162"/>
      <c r="AGG758" s="37"/>
      <c r="AGH758" s="230"/>
      <c r="AGI758" s="37"/>
      <c r="AGJ758" s="37"/>
      <c r="AGK758" s="228"/>
      <c r="AGL758" s="11"/>
      <c r="AGM758" s="28"/>
      <c r="AGN758" s="231"/>
      <c r="AGO758" s="12"/>
      <c r="AGP758" s="27"/>
      <c r="AGQ758" s="37"/>
      <c r="AGR758" s="37"/>
      <c r="AGS758" s="14"/>
      <c r="AGT758" s="14"/>
      <c r="AGU758" s="228"/>
      <c r="AGV758" s="232"/>
      <c r="AGW758" s="232"/>
      <c r="AGX758" s="232"/>
      <c r="AGY758" s="228"/>
      <c r="AGZ758" s="229"/>
      <c r="AHA758" s="229"/>
      <c r="AHB758" s="229"/>
      <c r="AHC758" s="229"/>
      <c r="AHD758" s="229"/>
      <c r="AHE758" s="229"/>
      <c r="AHF758" s="229"/>
      <c r="AHG758" s="37"/>
      <c r="AHH758" s="228"/>
      <c r="AHI758" s="12"/>
      <c r="AHJ758" s="12"/>
      <c r="AHK758" s="162"/>
      <c r="AHL758" s="162"/>
      <c r="AHM758" s="37"/>
      <c r="AHN758" s="230"/>
      <c r="AHO758" s="37"/>
      <c r="AHP758" s="37"/>
      <c r="AHQ758" s="228"/>
      <c r="AHR758" s="11"/>
      <c r="AHS758" s="28"/>
      <c r="AHT758" s="231"/>
      <c r="AHU758" s="12"/>
      <c r="AHV758" s="27"/>
      <c r="AHW758" s="37"/>
      <c r="AHX758" s="37"/>
      <c r="AHY758" s="14"/>
      <c r="AHZ758" s="14"/>
      <c r="AIA758" s="228"/>
      <c r="AIB758" s="232"/>
      <c r="AIC758" s="232"/>
      <c r="AID758" s="232"/>
      <c r="AIE758" s="228"/>
      <c r="AIF758" s="229"/>
      <c r="AIG758" s="229"/>
      <c r="AIH758" s="229"/>
      <c r="AII758" s="229"/>
      <c r="AIJ758" s="229"/>
      <c r="AIK758" s="229"/>
      <c r="AIL758" s="229"/>
      <c r="AIM758" s="37"/>
      <c r="AIN758" s="228"/>
      <c r="AIO758" s="12"/>
      <c r="AIP758" s="12"/>
      <c r="AIQ758" s="162"/>
      <c r="AIR758" s="162"/>
      <c r="AIS758" s="37"/>
      <c r="AIT758" s="230"/>
      <c r="AIU758" s="37"/>
      <c r="AIV758" s="37"/>
      <c r="AIW758" s="228"/>
      <c r="AIX758" s="11"/>
      <c r="AIY758" s="28"/>
      <c r="AIZ758" s="231"/>
      <c r="AJA758" s="12"/>
      <c r="AJB758" s="27"/>
      <c r="AJC758" s="37"/>
      <c r="AJD758" s="37"/>
      <c r="AJE758" s="14"/>
      <c r="AJF758" s="14"/>
      <c r="AJG758" s="228"/>
      <c r="AJH758" s="232"/>
      <c r="AJI758" s="232"/>
      <c r="AJJ758" s="232"/>
      <c r="AJK758" s="228"/>
      <c r="AJL758" s="229"/>
      <c r="AJM758" s="229"/>
      <c r="AJN758" s="229"/>
      <c r="AJO758" s="229"/>
      <c r="AJP758" s="229"/>
      <c r="AJQ758" s="229"/>
      <c r="AJR758" s="229"/>
      <c r="AJS758" s="37"/>
      <c r="AJT758" s="228"/>
      <c r="AJU758" s="12"/>
      <c r="AJV758" s="12"/>
      <c r="AJW758" s="162"/>
      <c r="AJX758" s="162"/>
      <c r="AJY758" s="37"/>
      <c r="AJZ758" s="230"/>
      <c r="AKA758" s="37"/>
      <c r="AKB758" s="37"/>
      <c r="AKC758" s="228"/>
      <c r="AKD758" s="11"/>
      <c r="AKE758" s="28"/>
      <c r="AKF758" s="231"/>
      <c r="AKG758" s="12"/>
      <c r="AKH758" s="27"/>
      <c r="AKI758" s="37"/>
      <c r="AKJ758" s="37"/>
      <c r="AKK758" s="14"/>
      <c r="AKL758" s="14"/>
      <c r="AKM758" s="228"/>
      <c r="AKN758" s="232"/>
      <c r="AKO758" s="232"/>
      <c r="AKP758" s="232"/>
      <c r="AKQ758" s="228"/>
      <c r="AKR758" s="229"/>
      <c r="AKS758" s="229"/>
      <c r="AKT758" s="229"/>
      <c r="AKU758" s="229"/>
      <c r="AKV758" s="229"/>
      <c r="AKW758" s="229"/>
      <c r="AKX758" s="229"/>
      <c r="AKY758" s="37"/>
      <c r="AKZ758" s="228"/>
      <c r="ALA758" s="12"/>
      <c r="ALB758" s="12"/>
      <c r="ALC758" s="162"/>
      <c r="ALD758" s="162"/>
      <c r="ALE758" s="37"/>
      <c r="ALF758" s="230"/>
      <c r="ALG758" s="37"/>
      <c r="ALH758" s="37"/>
      <c r="ALI758" s="228"/>
      <c r="ALJ758" s="11"/>
      <c r="ALK758" s="28"/>
      <c r="ALL758" s="231"/>
      <c r="ALM758" s="12"/>
      <c r="ALN758" s="27"/>
      <c r="ALO758" s="37"/>
      <c r="ALP758" s="37"/>
      <c r="ALQ758" s="14"/>
      <c r="ALR758" s="14"/>
      <c r="ALS758" s="228"/>
      <c r="ALT758" s="232"/>
      <c r="ALU758" s="232"/>
      <c r="ALV758" s="232"/>
      <c r="ALW758" s="228"/>
      <c r="ALX758" s="229"/>
      <c r="ALY758" s="229"/>
      <c r="ALZ758" s="229"/>
      <c r="AMA758" s="229"/>
      <c r="AMB758" s="229"/>
      <c r="AMC758" s="229"/>
      <c r="AMD758" s="229"/>
      <c r="AME758" s="37"/>
      <c r="AMF758" s="228"/>
      <c r="AMG758" s="12"/>
      <c r="AMH758" s="12"/>
      <c r="AMI758" s="162"/>
      <c r="AMJ758" s="162"/>
      <c r="AMK758" s="37"/>
      <c r="AML758" s="230"/>
      <c r="AMM758" s="37"/>
      <c r="AMN758" s="37"/>
      <c r="AMO758" s="228"/>
      <c r="AMP758" s="11"/>
      <c r="AMQ758" s="28"/>
      <c r="AMR758" s="231"/>
      <c r="AMS758" s="12"/>
      <c r="AMT758" s="27"/>
      <c r="AMU758" s="37"/>
      <c r="AMV758" s="37"/>
      <c r="AMW758" s="14"/>
      <c r="AMX758" s="14"/>
      <c r="AMY758" s="228"/>
      <c r="AMZ758" s="232"/>
      <c r="ANA758" s="232"/>
      <c r="ANB758" s="232"/>
      <c r="ANC758" s="228"/>
      <c r="AND758" s="229"/>
      <c r="ANE758" s="229"/>
      <c r="ANF758" s="229"/>
      <c r="ANG758" s="229"/>
      <c r="ANH758" s="229"/>
      <c r="ANI758" s="229"/>
      <c r="ANJ758" s="229"/>
      <c r="ANK758" s="37"/>
      <c r="ANL758" s="228"/>
      <c r="ANM758" s="12"/>
      <c r="ANN758" s="12"/>
      <c r="ANO758" s="162"/>
      <c r="ANP758" s="162"/>
      <c r="ANQ758" s="37"/>
      <c r="ANR758" s="230"/>
      <c r="ANS758" s="37"/>
      <c r="ANT758" s="37"/>
      <c r="ANU758" s="228"/>
      <c r="ANV758" s="11"/>
      <c r="ANW758" s="28"/>
      <c r="ANX758" s="231"/>
      <c r="ANY758" s="12"/>
      <c r="ANZ758" s="27"/>
      <c r="AOA758" s="37"/>
      <c r="AOB758" s="37"/>
      <c r="AOC758" s="14"/>
      <c r="AOD758" s="14"/>
      <c r="AOE758" s="228"/>
      <c r="AOF758" s="232"/>
      <c r="AOG758" s="232"/>
      <c r="AOH758" s="232"/>
      <c r="AOI758" s="228"/>
      <c r="AOJ758" s="229"/>
      <c r="AOK758" s="229"/>
      <c r="AOL758" s="229"/>
      <c r="AOM758" s="229"/>
      <c r="AON758" s="229"/>
      <c r="AOO758" s="229"/>
      <c r="AOP758" s="229"/>
      <c r="AOQ758" s="37"/>
      <c r="AOR758" s="228"/>
      <c r="AOS758" s="12"/>
      <c r="AOT758" s="12"/>
      <c r="AOU758" s="162"/>
      <c r="AOV758" s="162"/>
      <c r="AOW758" s="37"/>
      <c r="AOX758" s="230"/>
      <c r="AOY758" s="37"/>
      <c r="AOZ758" s="37"/>
      <c r="APA758" s="228"/>
      <c r="APB758" s="11"/>
      <c r="APC758" s="28"/>
      <c r="APD758" s="231"/>
      <c r="APE758" s="12"/>
      <c r="APF758" s="27"/>
      <c r="APG758" s="37"/>
      <c r="APH758" s="37"/>
      <c r="API758" s="14"/>
      <c r="APJ758" s="14"/>
      <c r="APK758" s="228"/>
      <c r="APL758" s="232"/>
      <c r="APM758" s="232"/>
      <c r="APN758" s="232"/>
      <c r="APO758" s="228"/>
      <c r="APP758" s="229"/>
      <c r="APQ758" s="229"/>
      <c r="APR758" s="229"/>
      <c r="APS758" s="229"/>
      <c r="APT758" s="229"/>
      <c r="APU758" s="229"/>
      <c r="APV758" s="229"/>
      <c r="APW758" s="37"/>
      <c r="APX758" s="228"/>
      <c r="APY758" s="12"/>
      <c r="APZ758" s="12"/>
      <c r="AQA758" s="162"/>
      <c r="AQB758" s="162"/>
      <c r="AQC758" s="37"/>
      <c r="AQD758" s="230"/>
      <c r="AQE758" s="37"/>
      <c r="AQF758" s="37"/>
      <c r="AQG758" s="228"/>
      <c r="AQH758" s="11"/>
      <c r="AQI758" s="28"/>
      <c r="AQJ758" s="231"/>
      <c r="AQK758" s="12"/>
      <c r="AQL758" s="27"/>
      <c r="AQM758" s="37"/>
      <c r="AQN758" s="37"/>
      <c r="AQO758" s="14"/>
      <c r="AQP758" s="14"/>
      <c r="AQQ758" s="228"/>
      <c r="AQR758" s="232"/>
      <c r="AQS758" s="232"/>
      <c r="AQT758" s="232"/>
      <c r="AQU758" s="228"/>
      <c r="AQV758" s="229"/>
      <c r="AQW758" s="229"/>
      <c r="AQX758" s="229"/>
      <c r="AQY758" s="229"/>
      <c r="AQZ758" s="229"/>
      <c r="ARA758" s="229"/>
      <c r="ARB758" s="229"/>
      <c r="ARC758" s="37"/>
      <c r="ARD758" s="228"/>
      <c r="ARE758" s="12"/>
      <c r="ARF758" s="12"/>
      <c r="ARG758" s="162"/>
      <c r="ARH758" s="162"/>
      <c r="ARI758" s="37"/>
      <c r="ARJ758" s="230"/>
      <c r="ARK758" s="37"/>
      <c r="ARL758" s="37"/>
      <c r="ARM758" s="228"/>
      <c r="ARN758" s="11"/>
      <c r="ARO758" s="28"/>
      <c r="ARP758" s="231"/>
      <c r="ARQ758" s="12"/>
      <c r="ARR758" s="27"/>
      <c r="ARS758" s="37"/>
      <c r="ART758" s="37"/>
      <c r="ARU758" s="14"/>
      <c r="ARV758" s="14"/>
      <c r="ARW758" s="228"/>
      <c r="ARX758" s="232"/>
      <c r="ARY758" s="232"/>
      <c r="ARZ758" s="232"/>
      <c r="ASA758" s="228"/>
      <c r="ASB758" s="229"/>
      <c r="ASC758" s="229"/>
      <c r="ASD758" s="229"/>
      <c r="ASE758" s="229"/>
      <c r="ASF758" s="229"/>
      <c r="ASG758" s="229"/>
      <c r="ASH758" s="229"/>
      <c r="ASI758" s="37"/>
      <c r="ASJ758" s="228"/>
      <c r="ASK758" s="12"/>
      <c r="ASL758" s="12"/>
      <c r="ASM758" s="162"/>
      <c r="ASN758" s="162"/>
      <c r="ASO758" s="37"/>
      <c r="ASP758" s="230"/>
      <c r="ASQ758" s="37"/>
      <c r="ASR758" s="37"/>
      <c r="ASS758" s="228"/>
      <c r="AST758" s="11"/>
      <c r="ASU758" s="28"/>
      <c r="ASV758" s="231"/>
      <c r="ASW758" s="12"/>
      <c r="ASX758" s="27"/>
      <c r="ASY758" s="37"/>
      <c r="ASZ758" s="37"/>
      <c r="ATA758" s="14"/>
      <c r="ATB758" s="14"/>
      <c r="ATC758" s="228"/>
      <c r="ATD758" s="232"/>
      <c r="ATE758" s="232"/>
      <c r="ATF758" s="232"/>
      <c r="ATG758" s="228"/>
      <c r="ATH758" s="229"/>
      <c r="ATI758" s="229"/>
      <c r="ATJ758" s="229"/>
      <c r="ATK758" s="229"/>
      <c r="ATL758" s="229"/>
      <c r="ATM758" s="229"/>
      <c r="ATN758" s="229"/>
      <c r="ATO758" s="37"/>
      <c r="ATP758" s="228"/>
      <c r="ATQ758" s="12"/>
      <c r="ATR758" s="12"/>
      <c r="ATS758" s="162"/>
      <c r="ATT758" s="162"/>
      <c r="ATU758" s="37"/>
      <c r="ATV758" s="230"/>
      <c r="ATW758" s="37"/>
      <c r="ATX758" s="37"/>
      <c r="ATY758" s="228"/>
      <c r="ATZ758" s="11"/>
      <c r="AUA758" s="28"/>
      <c r="AUB758" s="231"/>
      <c r="AUC758" s="12"/>
      <c r="AUD758" s="27"/>
      <c r="AUE758" s="37"/>
      <c r="AUF758" s="37"/>
      <c r="AUG758" s="14"/>
      <c r="AUH758" s="14"/>
      <c r="AUI758" s="228"/>
      <c r="AUJ758" s="232"/>
      <c r="AUK758" s="232"/>
      <c r="AUL758" s="232"/>
      <c r="AUM758" s="228"/>
      <c r="AUN758" s="229"/>
      <c r="AUO758" s="229"/>
      <c r="AUP758" s="229"/>
      <c r="AUQ758" s="229"/>
      <c r="AUR758" s="229"/>
      <c r="AUS758" s="229"/>
      <c r="AUT758" s="229"/>
      <c r="AUU758" s="37"/>
      <c r="AUV758" s="228"/>
      <c r="AUW758" s="12"/>
      <c r="AUX758" s="12"/>
      <c r="AUY758" s="162"/>
      <c r="AUZ758" s="162"/>
      <c r="AVA758" s="37"/>
      <c r="AVB758" s="230"/>
      <c r="AVC758" s="37"/>
      <c r="AVD758" s="37"/>
      <c r="AVE758" s="228"/>
      <c r="AVF758" s="11"/>
      <c r="AVG758" s="28"/>
      <c r="AVH758" s="231"/>
      <c r="AVI758" s="12"/>
      <c r="AVJ758" s="27"/>
      <c r="AVK758" s="37"/>
      <c r="AVL758" s="37"/>
      <c r="AVM758" s="14"/>
      <c r="AVN758" s="14"/>
      <c r="AVO758" s="228"/>
      <c r="AVP758" s="232"/>
      <c r="AVQ758" s="232"/>
      <c r="AVR758" s="232"/>
      <c r="AVS758" s="228"/>
      <c r="AVT758" s="229"/>
      <c r="AVU758" s="229"/>
      <c r="AVV758" s="229"/>
      <c r="AVW758" s="229"/>
      <c r="AVX758" s="229"/>
      <c r="AVY758" s="229"/>
      <c r="AVZ758" s="229"/>
      <c r="AWA758" s="37"/>
      <c r="AWB758" s="228"/>
      <c r="AWC758" s="12"/>
      <c r="AWD758" s="12"/>
      <c r="AWE758" s="162"/>
      <c r="AWF758" s="162"/>
      <c r="AWG758" s="37"/>
      <c r="AWH758" s="230"/>
      <c r="AWI758" s="37"/>
      <c r="AWJ758" s="37"/>
      <c r="AWK758" s="228"/>
      <c r="AWL758" s="11"/>
      <c r="AWM758" s="28"/>
      <c r="AWN758" s="231"/>
      <c r="AWO758" s="12"/>
      <c r="AWP758" s="27"/>
      <c r="AWQ758" s="37"/>
      <c r="AWR758" s="37"/>
      <c r="AWS758" s="14"/>
      <c r="AWT758" s="14"/>
      <c r="AWU758" s="228"/>
      <c r="AWV758" s="232"/>
      <c r="AWW758" s="232"/>
      <c r="AWX758" s="232"/>
      <c r="AWY758" s="228"/>
      <c r="AWZ758" s="229"/>
      <c r="AXA758" s="229"/>
      <c r="AXB758" s="229"/>
      <c r="AXC758" s="229"/>
      <c r="AXD758" s="229"/>
      <c r="AXE758" s="229"/>
      <c r="AXF758" s="229"/>
      <c r="AXG758" s="37"/>
      <c r="AXH758" s="228"/>
      <c r="AXI758" s="12"/>
      <c r="AXJ758" s="12"/>
      <c r="AXK758" s="162"/>
      <c r="AXL758" s="162"/>
      <c r="AXM758" s="37"/>
      <c r="AXN758" s="230"/>
      <c r="AXO758" s="37"/>
      <c r="AXP758" s="37"/>
      <c r="AXQ758" s="228"/>
      <c r="AXR758" s="11"/>
      <c r="AXS758" s="28"/>
      <c r="AXT758" s="231"/>
      <c r="AXU758" s="12"/>
      <c r="AXV758" s="27"/>
      <c r="AXW758" s="37"/>
      <c r="AXX758" s="37"/>
      <c r="AXY758" s="14"/>
      <c r="AXZ758" s="14"/>
      <c r="AYA758" s="228"/>
      <c r="AYB758" s="232"/>
      <c r="AYC758" s="232"/>
      <c r="AYD758" s="232"/>
      <c r="AYE758" s="228"/>
      <c r="AYF758" s="229"/>
      <c r="AYG758" s="229"/>
      <c r="AYH758" s="229"/>
      <c r="AYI758" s="229"/>
      <c r="AYJ758" s="229"/>
      <c r="AYK758" s="229"/>
      <c r="AYL758" s="229"/>
      <c r="AYM758" s="37"/>
      <c r="AYN758" s="228"/>
      <c r="AYO758" s="12"/>
      <c r="AYP758" s="12"/>
      <c r="AYQ758" s="162"/>
      <c r="AYR758" s="162"/>
      <c r="AYS758" s="37"/>
      <c r="AYT758" s="230"/>
      <c r="AYU758" s="37"/>
      <c r="AYV758" s="37"/>
      <c r="AYW758" s="228"/>
      <c r="AYX758" s="11"/>
      <c r="AYY758" s="28"/>
      <c r="AYZ758" s="231"/>
      <c r="AZA758" s="12"/>
      <c r="AZB758" s="27"/>
      <c r="AZC758" s="37"/>
      <c r="AZD758" s="37"/>
      <c r="AZE758" s="14"/>
      <c r="AZF758" s="14"/>
      <c r="AZG758" s="228"/>
      <c r="AZH758" s="232"/>
      <c r="AZI758" s="232"/>
      <c r="AZJ758" s="232"/>
      <c r="AZK758" s="228"/>
      <c r="AZL758" s="229"/>
      <c r="AZM758" s="229"/>
      <c r="AZN758" s="229"/>
      <c r="AZO758" s="229"/>
      <c r="AZP758" s="229"/>
      <c r="AZQ758" s="229"/>
      <c r="AZR758" s="229"/>
      <c r="AZS758" s="37"/>
      <c r="AZT758" s="228"/>
      <c r="AZU758" s="12"/>
      <c r="AZV758" s="12"/>
      <c r="AZW758" s="162"/>
      <c r="AZX758" s="162"/>
      <c r="AZY758" s="37"/>
      <c r="AZZ758" s="230"/>
      <c r="BAA758" s="37"/>
      <c r="BAB758" s="37"/>
      <c r="BAC758" s="228"/>
      <c r="BAD758" s="11"/>
      <c r="BAE758" s="28"/>
      <c r="BAF758" s="231"/>
      <c r="BAG758" s="12"/>
      <c r="BAH758" s="27"/>
      <c r="BAI758" s="37"/>
      <c r="BAJ758" s="37"/>
      <c r="BAK758" s="14"/>
      <c r="BAL758" s="14"/>
      <c r="BAM758" s="228"/>
      <c r="BAN758" s="232"/>
      <c r="BAO758" s="232"/>
      <c r="BAP758" s="232"/>
      <c r="BAQ758" s="228"/>
      <c r="BAR758" s="229"/>
      <c r="BAS758" s="229"/>
      <c r="BAT758" s="229"/>
      <c r="BAU758" s="229"/>
      <c r="BAV758" s="229"/>
      <c r="BAW758" s="229"/>
      <c r="BAX758" s="229"/>
      <c r="BAY758" s="37"/>
      <c r="BAZ758" s="228"/>
      <c r="BBA758" s="12"/>
      <c r="BBB758" s="12"/>
      <c r="BBC758" s="162"/>
      <c r="BBD758" s="162"/>
      <c r="BBE758" s="37"/>
      <c r="BBF758" s="230"/>
      <c r="BBG758" s="37"/>
      <c r="BBH758" s="37"/>
      <c r="BBI758" s="228"/>
      <c r="BBJ758" s="11"/>
      <c r="BBK758" s="28"/>
      <c r="BBL758" s="231"/>
      <c r="BBM758" s="12"/>
      <c r="BBN758" s="27"/>
      <c r="BBO758" s="37"/>
      <c r="BBP758" s="37"/>
      <c r="BBQ758" s="14"/>
      <c r="BBR758" s="14"/>
      <c r="BBS758" s="228"/>
      <c r="BBT758" s="232"/>
      <c r="BBU758" s="232"/>
      <c r="BBV758" s="232"/>
      <c r="BBW758" s="228"/>
      <c r="BBX758" s="229"/>
      <c r="BBY758" s="229"/>
      <c r="BBZ758" s="229"/>
      <c r="BCA758" s="229"/>
      <c r="BCB758" s="229"/>
      <c r="BCC758" s="229"/>
      <c r="BCD758" s="229"/>
      <c r="BCE758" s="37"/>
      <c r="BCF758" s="228"/>
      <c r="BCG758" s="12"/>
      <c r="BCH758" s="12"/>
      <c r="BCI758" s="162"/>
      <c r="BCJ758" s="162"/>
      <c r="BCK758" s="37"/>
      <c r="BCL758" s="230"/>
      <c r="BCM758" s="37"/>
      <c r="BCN758" s="37"/>
      <c r="BCO758" s="228"/>
      <c r="BCP758" s="11"/>
      <c r="BCQ758" s="28"/>
      <c r="BCR758" s="231"/>
      <c r="BCS758" s="12"/>
      <c r="BCT758" s="27"/>
      <c r="BCU758" s="37"/>
      <c r="BCV758" s="37"/>
      <c r="BCW758" s="14"/>
      <c r="BCX758" s="14"/>
      <c r="BCY758" s="228"/>
      <c r="BCZ758" s="232"/>
      <c r="BDA758" s="232"/>
      <c r="BDB758" s="232"/>
      <c r="BDC758" s="228"/>
      <c r="BDD758" s="229"/>
      <c r="BDE758" s="229"/>
      <c r="BDF758" s="229"/>
      <c r="BDG758" s="229"/>
      <c r="BDH758" s="229"/>
      <c r="BDI758" s="229"/>
      <c r="BDJ758" s="229"/>
      <c r="BDK758" s="37"/>
      <c r="BDL758" s="228"/>
      <c r="BDM758" s="12"/>
      <c r="BDN758" s="12"/>
      <c r="BDO758" s="162"/>
      <c r="BDP758" s="162"/>
      <c r="BDQ758" s="37"/>
      <c r="BDR758" s="230"/>
      <c r="BDS758" s="37"/>
      <c r="BDT758" s="37"/>
      <c r="BDU758" s="228"/>
      <c r="BDV758" s="11"/>
      <c r="BDW758" s="28"/>
      <c r="BDX758" s="231"/>
      <c r="BDY758" s="12"/>
      <c r="BDZ758" s="27"/>
      <c r="BEA758" s="37"/>
      <c r="BEB758" s="37"/>
      <c r="BEC758" s="14"/>
      <c r="BED758" s="14"/>
      <c r="BEE758" s="228"/>
      <c r="BEF758" s="232"/>
      <c r="BEG758" s="232"/>
      <c r="BEH758" s="232"/>
      <c r="BEI758" s="228"/>
      <c r="BEJ758" s="229"/>
      <c r="BEK758" s="229"/>
      <c r="BEL758" s="229"/>
      <c r="BEM758" s="229"/>
      <c r="BEN758" s="229"/>
      <c r="BEO758" s="229"/>
      <c r="BEP758" s="229"/>
      <c r="BEQ758" s="37"/>
      <c r="BER758" s="228"/>
      <c r="BES758" s="12"/>
      <c r="BET758" s="12"/>
      <c r="BEU758" s="162"/>
      <c r="BEV758" s="162"/>
      <c r="BEW758" s="37"/>
      <c r="BEX758" s="230"/>
      <c r="BEY758" s="37"/>
      <c r="BEZ758" s="37"/>
      <c r="BFA758" s="228"/>
      <c r="BFB758" s="11"/>
      <c r="BFC758" s="28"/>
      <c r="BFD758" s="231"/>
      <c r="BFE758" s="12"/>
      <c r="BFF758" s="27"/>
      <c r="BFG758" s="37"/>
      <c r="BFH758" s="37"/>
      <c r="BFI758" s="14"/>
      <c r="BFJ758" s="14"/>
      <c r="BFK758" s="228"/>
      <c r="BFL758" s="232"/>
      <c r="BFM758" s="232"/>
      <c r="BFN758" s="232"/>
      <c r="BFO758" s="228"/>
      <c r="BFP758" s="229"/>
      <c r="BFQ758" s="229"/>
      <c r="BFR758" s="229"/>
      <c r="BFS758" s="229"/>
      <c r="BFT758" s="229"/>
      <c r="BFU758" s="229"/>
      <c r="BFV758" s="229"/>
      <c r="BFW758" s="37"/>
      <c r="BFX758" s="228"/>
      <c r="BFY758" s="12"/>
      <c r="BFZ758" s="12"/>
      <c r="BGA758" s="162"/>
      <c r="BGB758" s="162"/>
      <c r="BGC758" s="37"/>
      <c r="BGD758" s="230"/>
      <c r="BGE758" s="37"/>
      <c r="BGF758" s="37"/>
      <c r="BGG758" s="228"/>
      <c r="BGH758" s="11"/>
      <c r="BGI758" s="28"/>
      <c r="BGJ758" s="231"/>
      <c r="BGK758" s="12"/>
      <c r="BGL758" s="27"/>
      <c r="BGM758" s="37"/>
      <c r="BGN758" s="37"/>
      <c r="BGO758" s="14"/>
      <c r="BGP758" s="14"/>
      <c r="BGQ758" s="228"/>
      <c r="BGR758" s="232"/>
      <c r="BGS758" s="232"/>
      <c r="BGT758" s="232"/>
      <c r="BGU758" s="228"/>
      <c r="BGV758" s="229"/>
      <c r="BGW758" s="229"/>
      <c r="BGX758" s="229"/>
      <c r="BGY758" s="229"/>
      <c r="BGZ758" s="229"/>
      <c r="BHA758" s="229"/>
      <c r="BHB758" s="229"/>
      <c r="BHC758" s="37"/>
      <c r="BHD758" s="228"/>
      <c r="BHE758" s="12"/>
      <c r="BHF758" s="12"/>
      <c r="BHG758" s="162"/>
      <c r="BHH758" s="162"/>
      <c r="BHI758" s="37"/>
      <c r="BHJ758" s="230"/>
      <c r="BHK758" s="37"/>
      <c r="BHL758" s="37"/>
      <c r="BHM758" s="228"/>
      <c r="BHN758" s="11"/>
      <c r="BHO758" s="28"/>
      <c r="BHP758" s="231"/>
      <c r="BHQ758" s="12"/>
      <c r="BHR758" s="27"/>
      <c r="BHS758" s="37"/>
      <c r="BHT758" s="37"/>
      <c r="BHU758" s="14"/>
      <c r="BHV758" s="14"/>
      <c r="BHW758" s="228"/>
      <c r="BHX758" s="232"/>
      <c r="BHY758" s="232"/>
      <c r="BHZ758" s="232"/>
      <c r="BIA758" s="228"/>
      <c r="BIB758" s="229"/>
      <c r="BIC758" s="229"/>
      <c r="BID758" s="229"/>
      <c r="BIE758" s="229"/>
      <c r="BIF758" s="229"/>
      <c r="BIG758" s="229"/>
      <c r="BIH758" s="229"/>
      <c r="BII758" s="37"/>
      <c r="BIJ758" s="228"/>
      <c r="BIK758" s="12"/>
      <c r="BIL758" s="12"/>
      <c r="BIM758" s="162"/>
      <c r="BIN758" s="162"/>
      <c r="BIO758" s="37"/>
      <c r="BIP758" s="230"/>
      <c r="BIQ758" s="37"/>
      <c r="BIR758" s="37"/>
      <c r="BIS758" s="228"/>
      <c r="BIT758" s="11"/>
      <c r="BIU758" s="28"/>
      <c r="BIV758" s="231"/>
      <c r="BIW758" s="12"/>
      <c r="BIX758" s="27"/>
      <c r="BIY758" s="37"/>
      <c r="BIZ758" s="37"/>
      <c r="BJA758" s="14"/>
      <c r="BJB758" s="14"/>
      <c r="BJC758" s="228"/>
      <c r="BJD758" s="232"/>
      <c r="BJE758" s="232"/>
      <c r="BJF758" s="232"/>
      <c r="BJG758" s="228"/>
      <c r="BJH758" s="229"/>
      <c r="BJI758" s="229"/>
      <c r="BJJ758" s="229"/>
      <c r="BJK758" s="229"/>
      <c r="BJL758" s="229"/>
      <c r="BJM758" s="229"/>
      <c r="BJN758" s="229"/>
      <c r="BJO758" s="37"/>
      <c r="BJP758" s="228"/>
      <c r="BJQ758" s="12"/>
      <c r="BJR758" s="12"/>
      <c r="BJS758" s="162"/>
      <c r="BJT758" s="162"/>
      <c r="BJU758" s="37"/>
      <c r="BJV758" s="230"/>
      <c r="BJW758" s="37"/>
      <c r="BJX758" s="37"/>
      <c r="BJY758" s="228"/>
      <c r="BJZ758" s="11"/>
      <c r="BKA758" s="28"/>
      <c r="BKB758" s="231"/>
      <c r="BKC758" s="12"/>
      <c r="BKD758" s="27"/>
      <c r="BKE758" s="37"/>
      <c r="BKF758" s="37"/>
      <c r="BKG758" s="14"/>
      <c r="BKH758" s="14"/>
      <c r="BKI758" s="228"/>
      <c r="BKJ758" s="232"/>
      <c r="BKK758" s="232"/>
      <c r="BKL758" s="232"/>
      <c r="BKM758" s="228"/>
      <c r="BKN758" s="229"/>
      <c r="BKO758" s="229"/>
      <c r="BKP758" s="229"/>
      <c r="BKQ758" s="229"/>
      <c r="BKR758" s="229"/>
      <c r="BKS758" s="229"/>
      <c r="BKT758" s="229"/>
      <c r="BKU758" s="37"/>
      <c r="BKV758" s="228"/>
      <c r="BKW758" s="12"/>
      <c r="BKX758" s="12"/>
      <c r="BKY758" s="162"/>
      <c r="BKZ758" s="162"/>
      <c r="BLA758" s="37"/>
      <c r="BLB758" s="230"/>
      <c r="BLC758" s="37"/>
      <c r="BLD758" s="37"/>
      <c r="BLE758" s="228"/>
      <c r="BLF758" s="11"/>
      <c r="BLG758" s="28"/>
      <c r="BLH758" s="231"/>
      <c r="BLI758" s="12"/>
      <c r="BLJ758" s="27"/>
      <c r="BLK758" s="37"/>
      <c r="BLL758" s="37"/>
      <c r="BLM758" s="14"/>
      <c r="BLN758" s="14"/>
      <c r="BLO758" s="228"/>
      <c r="BLP758" s="232"/>
      <c r="BLQ758" s="232"/>
      <c r="BLR758" s="232"/>
      <c r="BLS758" s="228"/>
      <c r="BLT758" s="229"/>
      <c r="BLU758" s="229"/>
      <c r="BLV758" s="229"/>
      <c r="BLW758" s="229"/>
      <c r="BLX758" s="229"/>
      <c r="BLY758" s="229"/>
      <c r="BLZ758" s="229"/>
      <c r="BMA758" s="37"/>
      <c r="BMB758" s="228"/>
      <c r="BMC758" s="12"/>
      <c r="BMD758" s="12"/>
      <c r="BME758" s="162"/>
      <c r="BMF758" s="162"/>
      <c r="BMG758" s="37"/>
      <c r="BMH758" s="230"/>
      <c r="BMI758" s="37"/>
      <c r="BMJ758" s="37"/>
      <c r="BMK758" s="228"/>
      <c r="BML758" s="11"/>
      <c r="BMM758" s="28"/>
      <c r="BMN758" s="231"/>
      <c r="BMO758" s="12"/>
      <c r="BMP758" s="27"/>
      <c r="BMQ758" s="37"/>
      <c r="BMR758" s="37"/>
      <c r="BMS758" s="14"/>
      <c r="BMT758" s="14"/>
      <c r="BMU758" s="228"/>
      <c r="BMV758" s="232"/>
      <c r="BMW758" s="232"/>
      <c r="BMX758" s="232"/>
      <c r="BMY758" s="228"/>
      <c r="BMZ758" s="229"/>
      <c r="BNA758" s="229"/>
      <c r="BNB758" s="229"/>
      <c r="BNC758" s="229"/>
      <c r="BND758" s="229"/>
      <c r="BNE758" s="229"/>
      <c r="BNF758" s="229"/>
      <c r="BNG758" s="37"/>
      <c r="BNH758" s="228"/>
      <c r="BNI758" s="12"/>
      <c r="BNJ758" s="12"/>
      <c r="BNK758" s="162"/>
      <c r="BNL758" s="162"/>
      <c r="BNM758" s="37"/>
      <c r="BNN758" s="230"/>
      <c r="BNO758" s="37"/>
      <c r="BNP758" s="37"/>
      <c r="BNQ758" s="228"/>
      <c r="BNR758" s="11"/>
      <c r="BNS758" s="28"/>
      <c r="BNT758" s="231"/>
      <c r="BNU758" s="12"/>
      <c r="BNV758" s="27"/>
      <c r="BNW758" s="37"/>
      <c r="BNX758" s="37"/>
      <c r="BNY758" s="14"/>
      <c r="BNZ758" s="14"/>
      <c r="BOA758" s="228"/>
      <c r="BOB758" s="232"/>
      <c r="BOC758" s="232"/>
      <c r="BOD758" s="232"/>
      <c r="BOE758" s="228"/>
      <c r="BOF758" s="229"/>
      <c r="BOG758" s="229"/>
      <c r="BOH758" s="229"/>
      <c r="BOI758" s="229"/>
      <c r="BOJ758" s="229"/>
      <c r="BOK758" s="229"/>
      <c r="BOL758" s="229"/>
      <c r="BOM758" s="37"/>
      <c r="BON758" s="228"/>
      <c r="BOO758" s="12"/>
      <c r="BOP758" s="12"/>
      <c r="BOQ758" s="162"/>
      <c r="BOR758" s="162"/>
      <c r="BOS758" s="37"/>
      <c r="BOT758" s="230"/>
      <c r="BOU758" s="37"/>
      <c r="BOV758" s="37"/>
      <c r="BOW758" s="228"/>
      <c r="BOX758" s="11"/>
      <c r="BOY758" s="28"/>
      <c r="BOZ758" s="231"/>
      <c r="BPA758" s="12"/>
      <c r="BPB758" s="27"/>
      <c r="BPC758" s="37"/>
      <c r="BPD758" s="37"/>
      <c r="BPE758" s="14"/>
      <c r="BPF758" s="14"/>
      <c r="BPG758" s="228"/>
      <c r="BPH758" s="232"/>
      <c r="BPI758" s="232"/>
      <c r="BPJ758" s="232"/>
      <c r="BPK758" s="228"/>
      <c r="BPL758" s="229"/>
      <c r="BPM758" s="229"/>
      <c r="BPN758" s="229"/>
      <c r="BPO758" s="229"/>
      <c r="BPP758" s="229"/>
      <c r="BPQ758" s="229"/>
      <c r="BPR758" s="229"/>
      <c r="BPS758" s="37"/>
      <c r="BPT758" s="228"/>
      <c r="BPU758" s="12"/>
      <c r="BPV758" s="12"/>
      <c r="BPW758" s="162"/>
      <c r="BPX758" s="162"/>
      <c r="BPY758" s="37"/>
      <c r="BPZ758" s="230"/>
      <c r="BQA758" s="37"/>
      <c r="BQB758" s="37"/>
      <c r="BQC758" s="228"/>
      <c r="BQD758" s="11"/>
      <c r="BQE758" s="28"/>
      <c r="BQF758" s="231"/>
      <c r="BQG758" s="12"/>
      <c r="BQH758" s="27"/>
      <c r="BQI758" s="37"/>
      <c r="BQJ758" s="37"/>
      <c r="BQK758" s="14"/>
      <c r="BQL758" s="14"/>
      <c r="BQM758" s="228"/>
      <c r="BQN758" s="232"/>
      <c r="BQO758" s="232"/>
      <c r="BQP758" s="232"/>
      <c r="BQQ758" s="228"/>
      <c r="BQR758" s="229"/>
      <c r="BQS758" s="229"/>
      <c r="BQT758" s="229"/>
      <c r="BQU758" s="229"/>
      <c r="BQV758" s="229"/>
      <c r="BQW758" s="229"/>
      <c r="BQX758" s="229"/>
      <c r="BQY758" s="37"/>
      <c r="BQZ758" s="228"/>
      <c r="BRA758" s="12"/>
      <c r="BRB758" s="12"/>
      <c r="BRC758" s="162"/>
      <c r="BRD758" s="162"/>
      <c r="BRE758" s="37"/>
      <c r="BRF758" s="230"/>
      <c r="BRG758" s="37"/>
      <c r="BRH758" s="37"/>
      <c r="BRI758" s="228"/>
      <c r="BRJ758" s="11"/>
      <c r="BRK758" s="28"/>
      <c r="BRL758" s="231"/>
      <c r="BRM758" s="12"/>
      <c r="BRN758" s="27"/>
      <c r="BRO758" s="37"/>
      <c r="BRP758" s="37"/>
      <c r="BRQ758" s="14"/>
      <c r="BRR758" s="14"/>
      <c r="BRS758" s="228"/>
      <c r="BRT758" s="232"/>
      <c r="BRU758" s="232"/>
      <c r="BRV758" s="232"/>
      <c r="BRW758" s="228"/>
      <c r="BRX758" s="229"/>
      <c r="BRY758" s="229"/>
      <c r="BRZ758" s="229"/>
      <c r="BSA758" s="229"/>
      <c r="BSB758" s="229"/>
      <c r="BSC758" s="229"/>
      <c r="BSD758" s="229"/>
      <c r="BSE758" s="37"/>
      <c r="BSF758" s="228"/>
      <c r="BSG758" s="12"/>
      <c r="BSH758" s="12"/>
      <c r="BSI758" s="162"/>
      <c r="BSJ758" s="162"/>
      <c r="BSK758" s="37"/>
      <c r="BSL758" s="230"/>
      <c r="BSM758" s="37"/>
      <c r="BSN758" s="37"/>
      <c r="BSO758" s="228"/>
      <c r="BSP758" s="11"/>
      <c r="BSQ758" s="28"/>
      <c r="BSR758" s="231"/>
      <c r="BSS758" s="12"/>
      <c r="BST758" s="27"/>
      <c r="BSU758" s="37"/>
      <c r="BSV758" s="37"/>
      <c r="BSW758" s="14"/>
      <c r="BSX758" s="14"/>
      <c r="BSY758" s="228"/>
      <c r="BSZ758" s="232"/>
      <c r="BTA758" s="232"/>
      <c r="BTB758" s="232"/>
      <c r="BTC758" s="228"/>
      <c r="BTD758" s="229"/>
      <c r="BTE758" s="229"/>
      <c r="BTF758" s="229"/>
      <c r="BTG758" s="229"/>
      <c r="BTH758" s="229"/>
      <c r="BTI758" s="229"/>
      <c r="BTJ758" s="229"/>
      <c r="BTK758" s="37"/>
      <c r="BTL758" s="228"/>
      <c r="BTM758" s="12"/>
      <c r="BTN758" s="12"/>
      <c r="BTO758" s="162"/>
      <c r="BTP758" s="162"/>
      <c r="BTQ758" s="37"/>
      <c r="BTR758" s="230"/>
      <c r="BTS758" s="37"/>
      <c r="BTT758" s="37"/>
      <c r="BTU758" s="228"/>
      <c r="BTV758" s="11"/>
      <c r="BTW758" s="28"/>
      <c r="BTX758" s="231"/>
      <c r="BTY758" s="12"/>
      <c r="BTZ758" s="27"/>
      <c r="BUA758" s="37"/>
      <c r="BUB758" s="37"/>
      <c r="BUC758" s="14"/>
      <c r="BUD758" s="14"/>
      <c r="BUE758" s="228"/>
      <c r="BUF758" s="232"/>
      <c r="BUG758" s="232"/>
      <c r="BUH758" s="232"/>
      <c r="BUI758" s="228"/>
      <c r="BUJ758" s="229"/>
      <c r="BUK758" s="229"/>
      <c r="BUL758" s="229"/>
      <c r="BUM758" s="229"/>
      <c r="BUN758" s="229"/>
      <c r="BUO758" s="229"/>
      <c r="BUP758" s="229"/>
      <c r="BUQ758" s="37"/>
      <c r="BUR758" s="228"/>
      <c r="BUS758" s="12"/>
      <c r="BUT758" s="12"/>
      <c r="BUU758" s="162"/>
      <c r="BUV758" s="162"/>
      <c r="BUW758" s="37"/>
      <c r="BUX758" s="230"/>
      <c r="BUY758" s="37"/>
      <c r="BUZ758" s="37"/>
      <c r="BVA758" s="228"/>
      <c r="BVB758" s="11"/>
      <c r="BVC758" s="28"/>
      <c r="BVD758" s="231"/>
      <c r="BVE758" s="12"/>
      <c r="BVF758" s="27"/>
      <c r="BVG758" s="37"/>
      <c r="BVH758" s="37"/>
      <c r="BVI758" s="14"/>
      <c r="BVJ758" s="14"/>
      <c r="BVK758" s="228"/>
      <c r="BVL758" s="232"/>
      <c r="BVM758" s="232"/>
      <c r="BVN758" s="232"/>
      <c r="BVO758" s="228"/>
      <c r="BVP758" s="229"/>
      <c r="BVQ758" s="229"/>
      <c r="BVR758" s="229"/>
      <c r="BVS758" s="229"/>
      <c r="BVT758" s="229"/>
      <c r="BVU758" s="229"/>
      <c r="BVV758" s="229"/>
      <c r="BVW758" s="37"/>
      <c r="BVX758" s="228"/>
      <c r="BVY758" s="12"/>
      <c r="BVZ758" s="12"/>
      <c r="BWA758" s="162"/>
      <c r="BWB758" s="162"/>
      <c r="BWC758" s="37"/>
      <c r="BWD758" s="230"/>
      <c r="BWE758" s="37"/>
      <c r="BWF758" s="37"/>
      <c r="BWG758" s="228"/>
      <c r="BWH758" s="11"/>
      <c r="BWI758" s="28"/>
      <c r="BWJ758" s="231"/>
      <c r="BWK758" s="12"/>
      <c r="BWL758" s="27"/>
      <c r="BWM758" s="37"/>
      <c r="BWN758" s="37"/>
      <c r="BWO758" s="14"/>
      <c r="BWP758" s="14"/>
      <c r="BWQ758" s="228"/>
      <c r="BWR758" s="232"/>
      <c r="BWS758" s="232"/>
      <c r="BWT758" s="232"/>
      <c r="BWU758" s="228"/>
      <c r="BWV758" s="229"/>
      <c r="BWW758" s="229"/>
      <c r="BWX758" s="229"/>
      <c r="BWY758" s="229"/>
      <c r="BWZ758" s="229"/>
      <c r="BXA758" s="229"/>
      <c r="BXB758" s="229"/>
      <c r="BXC758" s="37"/>
      <c r="BXD758" s="228"/>
      <c r="BXE758" s="12"/>
      <c r="BXF758" s="12"/>
      <c r="BXG758" s="162"/>
      <c r="BXH758" s="162"/>
      <c r="BXI758" s="37"/>
      <c r="BXJ758" s="230"/>
      <c r="BXK758" s="37"/>
      <c r="BXL758" s="37"/>
      <c r="BXM758" s="228"/>
      <c r="BXN758" s="11"/>
      <c r="BXO758" s="28"/>
      <c r="BXP758" s="231"/>
      <c r="BXQ758" s="12"/>
      <c r="BXR758" s="27"/>
      <c r="BXS758" s="37"/>
      <c r="BXT758" s="37"/>
      <c r="BXU758" s="14"/>
      <c r="BXV758" s="14"/>
      <c r="BXW758" s="228"/>
      <c r="BXX758" s="232"/>
      <c r="BXY758" s="232"/>
      <c r="BXZ758" s="232"/>
      <c r="BYA758" s="228"/>
      <c r="BYB758" s="229"/>
      <c r="BYC758" s="229"/>
      <c r="BYD758" s="229"/>
      <c r="BYE758" s="229"/>
      <c r="BYF758" s="229"/>
      <c r="BYG758" s="229"/>
      <c r="BYH758" s="229"/>
      <c r="BYI758" s="37"/>
      <c r="BYJ758" s="228"/>
      <c r="BYK758" s="12"/>
      <c r="BYL758" s="12"/>
      <c r="BYM758" s="162"/>
      <c r="BYN758" s="162"/>
      <c r="BYO758" s="37"/>
      <c r="BYP758" s="230"/>
      <c r="BYQ758" s="37"/>
      <c r="BYR758" s="37"/>
      <c r="BYS758" s="228"/>
      <c r="BYT758" s="11"/>
      <c r="BYU758" s="28"/>
      <c r="BYV758" s="231"/>
      <c r="BYW758" s="12"/>
      <c r="BYX758" s="27"/>
      <c r="BYY758" s="37"/>
      <c r="BYZ758" s="37"/>
      <c r="BZA758" s="14"/>
      <c r="BZB758" s="14"/>
      <c r="BZC758" s="228"/>
      <c r="BZD758" s="232"/>
      <c r="BZE758" s="232"/>
      <c r="BZF758" s="232"/>
      <c r="BZG758" s="228"/>
      <c r="BZH758" s="229"/>
      <c r="BZI758" s="229"/>
      <c r="BZJ758" s="229"/>
      <c r="BZK758" s="229"/>
      <c r="BZL758" s="229"/>
      <c r="BZM758" s="229"/>
      <c r="BZN758" s="229"/>
      <c r="BZO758" s="37"/>
      <c r="BZP758" s="228"/>
      <c r="BZQ758" s="12"/>
      <c r="BZR758" s="12"/>
      <c r="BZS758" s="162"/>
      <c r="BZT758" s="162"/>
      <c r="BZU758" s="37"/>
      <c r="BZV758" s="230"/>
      <c r="BZW758" s="37"/>
      <c r="BZX758" s="37"/>
      <c r="BZY758" s="228"/>
      <c r="BZZ758" s="11"/>
      <c r="CAA758" s="28"/>
      <c r="CAB758" s="231"/>
      <c r="CAC758" s="12"/>
      <c r="CAD758" s="27"/>
      <c r="CAE758" s="37"/>
      <c r="CAF758" s="37"/>
      <c r="CAG758" s="14"/>
      <c r="CAH758" s="14"/>
      <c r="CAI758" s="228"/>
      <c r="CAJ758" s="232"/>
      <c r="CAK758" s="232"/>
      <c r="CAL758" s="232"/>
      <c r="CAM758" s="228"/>
      <c r="CAN758" s="229"/>
      <c r="CAO758" s="229"/>
      <c r="CAP758" s="229"/>
      <c r="CAQ758" s="229"/>
      <c r="CAR758" s="229"/>
      <c r="CAS758" s="229"/>
      <c r="CAT758" s="229"/>
      <c r="CAU758" s="37"/>
      <c r="CAV758" s="228"/>
      <c r="CAW758" s="12"/>
      <c r="CAX758" s="12"/>
      <c r="CAY758" s="162"/>
      <c r="CAZ758" s="162"/>
      <c r="CBA758" s="37"/>
      <c r="CBB758" s="230"/>
      <c r="CBC758" s="37"/>
      <c r="CBD758" s="37"/>
      <c r="CBE758" s="228"/>
      <c r="CBF758" s="11"/>
      <c r="CBG758" s="28"/>
      <c r="CBH758" s="231"/>
      <c r="CBI758" s="12"/>
      <c r="CBJ758" s="27"/>
      <c r="CBK758" s="37"/>
      <c r="CBL758" s="37"/>
      <c r="CBM758" s="14"/>
      <c r="CBN758" s="14"/>
      <c r="CBO758" s="228"/>
      <c r="CBP758" s="232"/>
      <c r="CBQ758" s="232"/>
      <c r="CBR758" s="232"/>
      <c r="CBS758" s="228"/>
      <c r="CBT758" s="229"/>
      <c r="CBU758" s="229"/>
      <c r="CBV758" s="229"/>
      <c r="CBW758" s="229"/>
      <c r="CBX758" s="229"/>
      <c r="CBY758" s="229"/>
      <c r="CBZ758" s="229"/>
      <c r="CCA758" s="37"/>
      <c r="CCB758" s="228"/>
      <c r="CCC758" s="12"/>
      <c r="CCD758" s="12"/>
      <c r="CCE758" s="162"/>
      <c r="CCF758" s="162"/>
      <c r="CCG758" s="37"/>
      <c r="CCH758" s="230"/>
      <c r="CCI758" s="37"/>
      <c r="CCJ758" s="37"/>
      <c r="CCK758" s="228"/>
      <c r="CCL758" s="11"/>
      <c r="CCM758" s="28"/>
      <c r="CCN758" s="231"/>
      <c r="CCO758" s="12"/>
      <c r="CCP758" s="27"/>
      <c r="CCQ758" s="37"/>
      <c r="CCR758" s="37"/>
      <c r="CCS758" s="14"/>
      <c r="CCT758" s="14"/>
      <c r="CCU758" s="228"/>
      <c r="CCV758" s="232"/>
      <c r="CCW758" s="232"/>
      <c r="CCX758" s="232"/>
      <c r="CCY758" s="228"/>
      <c r="CCZ758" s="229"/>
      <c r="CDA758" s="229"/>
      <c r="CDB758" s="229"/>
      <c r="CDC758" s="229"/>
      <c r="CDD758" s="229"/>
      <c r="CDE758" s="229"/>
      <c r="CDF758" s="229"/>
      <c r="CDG758" s="37"/>
      <c r="CDH758" s="228"/>
      <c r="CDI758" s="12"/>
      <c r="CDJ758" s="12"/>
      <c r="CDK758" s="162"/>
      <c r="CDL758" s="162"/>
      <c r="CDM758" s="37"/>
      <c r="CDN758" s="230"/>
      <c r="CDO758" s="37"/>
      <c r="CDP758" s="37"/>
      <c r="CDQ758" s="228"/>
      <c r="CDR758" s="11"/>
      <c r="CDS758" s="28"/>
      <c r="CDT758" s="231"/>
      <c r="CDU758" s="12"/>
      <c r="CDV758" s="27"/>
      <c r="CDW758" s="37"/>
      <c r="CDX758" s="37"/>
      <c r="CDY758" s="14"/>
      <c r="CDZ758" s="14"/>
      <c r="CEA758" s="228"/>
      <c r="CEB758" s="232"/>
      <c r="CEC758" s="232"/>
      <c r="CED758" s="232"/>
      <c r="CEE758" s="228"/>
      <c r="CEF758" s="229"/>
      <c r="CEG758" s="229"/>
      <c r="CEH758" s="229"/>
      <c r="CEI758" s="229"/>
      <c r="CEJ758" s="229"/>
      <c r="CEK758" s="229"/>
      <c r="CEL758" s="229"/>
      <c r="CEM758" s="37"/>
      <c r="CEN758" s="228"/>
      <c r="CEO758" s="12"/>
      <c r="CEP758" s="12"/>
      <c r="CEQ758" s="162"/>
      <c r="CER758" s="162"/>
      <c r="CES758" s="37"/>
      <c r="CET758" s="230"/>
      <c r="CEU758" s="37"/>
      <c r="CEV758" s="37"/>
      <c r="CEW758" s="228"/>
      <c r="CEX758" s="11"/>
      <c r="CEY758" s="28"/>
      <c r="CEZ758" s="231"/>
      <c r="CFA758" s="12"/>
      <c r="CFB758" s="27"/>
      <c r="CFC758" s="37"/>
      <c r="CFD758" s="37"/>
      <c r="CFE758" s="14"/>
      <c r="CFF758" s="14"/>
      <c r="CFG758" s="228"/>
      <c r="CFH758" s="232"/>
      <c r="CFI758" s="232"/>
      <c r="CFJ758" s="232"/>
      <c r="CFK758" s="228"/>
      <c r="CFL758" s="229"/>
      <c r="CFM758" s="229"/>
      <c r="CFN758" s="229"/>
      <c r="CFO758" s="229"/>
      <c r="CFP758" s="229"/>
      <c r="CFQ758" s="229"/>
      <c r="CFR758" s="229"/>
      <c r="CFS758" s="37"/>
      <c r="CFT758" s="228"/>
      <c r="CFU758" s="12"/>
      <c r="CFV758" s="12"/>
      <c r="CFW758" s="162"/>
      <c r="CFX758" s="162"/>
      <c r="CFY758" s="37"/>
      <c r="CFZ758" s="230"/>
      <c r="CGA758" s="37"/>
      <c r="CGB758" s="37"/>
      <c r="CGC758" s="228"/>
      <c r="CGD758" s="11"/>
      <c r="CGE758" s="28"/>
      <c r="CGF758" s="231"/>
      <c r="CGG758" s="12"/>
      <c r="CGH758" s="27"/>
      <c r="CGI758" s="37"/>
      <c r="CGJ758" s="37"/>
      <c r="CGK758" s="14"/>
      <c r="CGL758" s="14"/>
      <c r="CGM758" s="228"/>
      <c r="CGN758" s="232"/>
      <c r="CGO758" s="232"/>
      <c r="CGP758" s="232"/>
      <c r="CGQ758" s="228"/>
      <c r="CGR758" s="229"/>
      <c r="CGS758" s="229"/>
      <c r="CGT758" s="229"/>
      <c r="CGU758" s="229"/>
      <c r="CGV758" s="229"/>
      <c r="CGW758" s="229"/>
      <c r="CGX758" s="229"/>
      <c r="CGY758" s="37"/>
      <c r="CGZ758" s="228"/>
      <c r="CHA758" s="12"/>
      <c r="CHB758" s="12"/>
      <c r="CHC758" s="162"/>
      <c r="CHD758" s="162"/>
      <c r="CHE758" s="37"/>
      <c r="CHF758" s="230"/>
      <c r="CHG758" s="37"/>
      <c r="CHH758" s="37"/>
      <c r="CHI758" s="228"/>
      <c r="CHJ758" s="11"/>
      <c r="CHK758" s="28"/>
      <c r="CHL758" s="231"/>
      <c r="CHM758" s="12"/>
      <c r="CHN758" s="27"/>
      <c r="CHO758" s="37"/>
      <c r="CHP758" s="37"/>
      <c r="CHQ758" s="14"/>
      <c r="CHR758" s="14"/>
      <c r="CHS758" s="228"/>
      <c r="CHT758" s="232"/>
      <c r="CHU758" s="232"/>
      <c r="CHV758" s="232"/>
      <c r="CHW758" s="228"/>
      <c r="CHX758" s="229"/>
      <c r="CHY758" s="229"/>
      <c r="CHZ758" s="229"/>
      <c r="CIA758" s="229"/>
      <c r="CIB758" s="229"/>
      <c r="CIC758" s="229"/>
      <c r="CID758" s="229"/>
      <c r="CIE758" s="37"/>
      <c r="CIF758" s="228"/>
      <c r="CIG758" s="12"/>
      <c r="CIH758" s="12"/>
      <c r="CII758" s="162"/>
      <c r="CIJ758" s="162"/>
      <c r="CIK758" s="37"/>
      <c r="CIL758" s="230"/>
      <c r="CIM758" s="37"/>
      <c r="CIN758" s="37"/>
      <c r="CIO758" s="228"/>
      <c r="CIP758" s="11"/>
      <c r="CIQ758" s="28"/>
      <c r="CIR758" s="231"/>
      <c r="CIS758" s="12"/>
      <c r="CIT758" s="27"/>
      <c r="CIU758" s="37"/>
      <c r="CIV758" s="37"/>
      <c r="CIW758" s="14"/>
      <c r="CIX758" s="14"/>
      <c r="CIY758" s="228"/>
      <c r="CIZ758" s="232"/>
      <c r="CJA758" s="232"/>
      <c r="CJB758" s="232"/>
      <c r="CJC758" s="228"/>
      <c r="CJD758" s="229"/>
      <c r="CJE758" s="229"/>
      <c r="CJF758" s="229"/>
      <c r="CJG758" s="229"/>
      <c r="CJH758" s="229"/>
      <c r="CJI758" s="229"/>
      <c r="CJJ758" s="229"/>
      <c r="CJK758" s="37"/>
      <c r="CJL758" s="228"/>
      <c r="CJM758" s="12"/>
      <c r="CJN758" s="12"/>
      <c r="CJO758" s="162"/>
      <c r="CJP758" s="162"/>
      <c r="CJQ758" s="37"/>
      <c r="CJR758" s="230"/>
      <c r="CJS758" s="37"/>
      <c r="CJT758" s="37"/>
      <c r="CJU758" s="228"/>
      <c r="CJV758" s="11"/>
      <c r="CJW758" s="28"/>
      <c r="CJX758" s="231"/>
      <c r="CJY758" s="12"/>
      <c r="CJZ758" s="27"/>
      <c r="CKA758" s="37"/>
      <c r="CKB758" s="37"/>
      <c r="CKC758" s="14"/>
      <c r="CKD758" s="14"/>
      <c r="CKE758" s="228"/>
      <c r="CKF758" s="232"/>
      <c r="CKG758" s="232"/>
      <c r="CKH758" s="232"/>
      <c r="CKI758" s="228"/>
      <c r="CKJ758" s="229"/>
      <c r="CKK758" s="229"/>
      <c r="CKL758" s="229"/>
      <c r="CKM758" s="229"/>
      <c r="CKN758" s="229"/>
      <c r="CKO758" s="229"/>
      <c r="CKP758" s="229"/>
      <c r="CKQ758" s="37"/>
      <c r="CKR758" s="228"/>
      <c r="CKS758" s="12"/>
      <c r="CKT758" s="12"/>
      <c r="CKU758" s="162"/>
      <c r="CKV758" s="162"/>
      <c r="CKW758" s="37"/>
      <c r="CKX758" s="230"/>
      <c r="CKY758" s="37"/>
      <c r="CKZ758" s="37"/>
      <c r="CLA758" s="228"/>
      <c r="CLB758" s="11"/>
      <c r="CLC758" s="28"/>
      <c r="CLD758" s="231"/>
      <c r="CLE758" s="12"/>
      <c r="CLF758" s="27"/>
      <c r="CLG758" s="37"/>
      <c r="CLH758" s="37"/>
      <c r="CLI758" s="14"/>
      <c r="CLJ758" s="14"/>
      <c r="CLK758" s="228"/>
      <c r="CLL758" s="232"/>
      <c r="CLM758" s="232"/>
      <c r="CLN758" s="232"/>
      <c r="CLO758" s="228"/>
      <c r="CLP758" s="229"/>
      <c r="CLQ758" s="229"/>
      <c r="CLR758" s="229"/>
      <c r="CLS758" s="229"/>
      <c r="CLT758" s="229"/>
      <c r="CLU758" s="229"/>
      <c r="CLV758" s="229"/>
      <c r="CLW758" s="37"/>
      <c r="CLX758" s="228"/>
      <c r="CLY758" s="12"/>
      <c r="CLZ758" s="12"/>
      <c r="CMA758" s="162"/>
      <c r="CMB758" s="162"/>
      <c r="CMC758" s="37"/>
      <c r="CMD758" s="230"/>
      <c r="CME758" s="37"/>
      <c r="CMF758" s="37"/>
      <c r="CMG758" s="228"/>
      <c r="CMH758" s="11"/>
      <c r="CMI758" s="28"/>
      <c r="CMJ758" s="231"/>
      <c r="CMK758" s="12"/>
      <c r="CML758" s="27"/>
      <c r="CMM758" s="37"/>
      <c r="CMN758" s="37"/>
      <c r="CMO758" s="14"/>
      <c r="CMP758" s="14"/>
      <c r="CMQ758" s="228"/>
      <c r="CMR758" s="232"/>
      <c r="CMS758" s="232"/>
      <c r="CMT758" s="232"/>
      <c r="CMU758" s="228"/>
      <c r="CMV758" s="229"/>
      <c r="CMW758" s="229"/>
      <c r="CMX758" s="229"/>
      <c r="CMY758" s="229"/>
      <c r="CMZ758" s="229"/>
      <c r="CNA758" s="229"/>
      <c r="CNB758" s="229"/>
      <c r="CNC758" s="37"/>
      <c r="CND758" s="228"/>
      <c r="CNE758" s="12"/>
      <c r="CNF758" s="12"/>
      <c r="CNG758" s="162"/>
      <c r="CNH758" s="162"/>
      <c r="CNI758" s="37"/>
      <c r="CNJ758" s="230"/>
      <c r="CNK758" s="37"/>
      <c r="CNL758" s="37"/>
      <c r="CNM758" s="228"/>
      <c r="CNN758" s="11"/>
      <c r="CNO758" s="28"/>
      <c r="CNP758" s="231"/>
      <c r="CNQ758" s="12"/>
      <c r="CNR758" s="27"/>
      <c r="CNS758" s="37"/>
      <c r="CNT758" s="37"/>
      <c r="CNU758" s="14"/>
      <c r="CNV758" s="14"/>
      <c r="CNW758" s="228"/>
      <c r="CNX758" s="232"/>
      <c r="CNY758" s="232"/>
      <c r="CNZ758" s="232"/>
      <c r="COA758" s="228"/>
      <c r="COB758" s="229"/>
      <c r="COC758" s="229"/>
      <c r="COD758" s="229"/>
      <c r="COE758" s="229"/>
      <c r="COF758" s="229"/>
      <c r="COG758" s="229"/>
      <c r="COH758" s="229"/>
      <c r="COI758" s="37"/>
      <c r="COJ758" s="228"/>
      <c r="COK758" s="12"/>
      <c r="COL758" s="12"/>
      <c r="COM758" s="162"/>
      <c r="CON758" s="162"/>
      <c r="COO758" s="37"/>
      <c r="COP758" s="230"/>
      <c r="COQ758" s="37"/>
      <c r="COR758" s="37"/>
      <c r="COS758" s="228"/>
      <c r="COT758" s="11"/>
      <c r="COU758" s="28"/>
      <c r="COV758" s="231"/>
      <c r="COW758" s="12"/>
      <c r="COX758" s="27"/>
      <c r="COY758" s="37"/>
      <c r="COZ758" s="37"/>
      <c r="CPA758" s="14"/>
      <c r="CPB758" s="14"/>
      <c r="CPC758" s="228"/>
      <c r="CPD758" s="232"/>
      <c r="CPE758" s="232"/>
      <c r="CPF758" s="232"/>
      <c r="CPG758" s="228"/>
      <c r="CPH758" s="229"/>
      <c r="CPI758" s="229"/>
      <c r="CPJ758" s="229"/>
      <c r="CPK758" s="229"/>
      <c r="CPL758" s="229"/>
      <c r="CPM758" s="229"/>
      <c r="CPN758" s="229"/>
      <c r="CPO758" s="37"/>
      <c r="CPP758" s="228"/>
      <c r="CPQ758" s="12"/>
      <c r="CPR758" s="12"/>
      <c r="CPS758" s="162"/>
      <c r="CPT758" s="162"/>
      <c r="CPU758" s="37"/>
      <c r="CPV758" s="230"/>
      <c r="CPW758" s="37"/>
      <c r="CPX758" s="37"/>
      <c r="CPY758" s="228"/>
      <c r="CPZ758" s="11"/>
      <c r="CQA758" s="28"/>
      <c r="CQB758" s="231"/>
      <c r="CQC758" s="12"/>
      <c r="CQD758" s="27"/>
      <c r="CQE758" s="37"/>
      <c r="CQF758" s="37"/>
      <c r="CQG758" s="14"/>
      <c r="CQH758" s="14"/>
      <c r="CQI758" s="228"/>
      <c r="CQJ758" s="232"/>
      <c r="CQK758" s="232"/>
      <c r="CQL758" s="232"/>
      <c r="CQM758" s="228"/>
      <c r="CQN758" s="229"/>
      <c r="CQO758" s="229"/>
      <c r="CQP758" s="229"/>
      <c r="CQQ758" s="229"/>
      <c r="CQR758" s="229"/>
      <c r="CQS758" s="229"/>
      <c r="CQT758" s="229"/>
      <c r="CQU758" s="37"/>
      <c r="CQV758" s="228"/>
      <c r="CQW758" s="12"/>
      <c r="CQX758" s="12"/>
      <c r="CQY758" s="162"/>
      <c r="CQZ758" s="162"/>
      <c r="CRA758" s="37"/>
      <c r="CRB758" s="230"/>
      <c r="CRC758" s="37"/>
      <c r="CRD758" s="37"/>
      <c r="CRE758" s="228"/>
      <c r="CRF758" s="11"/>
      <c r="CRG758" s="28"/>
      <c r="CRH758" s="231"/>
      <c r="CRI758" s="12"/>
      <c r="CRJ758" s="27"/>
      <c r="CRK758" s="37"/>
      <c r="CRL758" s="37"/>
      <c r="CRM758" s="14"/>
      <c r="CRN758" s="14"/>
      <c r="CRO758" s="228"/>
      <c r="CRP758" s="232"/>
      <c r="CRQ758" s="232"/>
      <c r="CRR758" s="232"/>
      <c r="CRS758" s="228"/>
      <c r="CRT758" s="229"/>
      <c r="CRU758" s="229"/>
      <c r="CRV758" s="229"/>
      <c r="CRW758" s="229"/>
      <c r="CRX758" s="229"/>
      <c r="CRY758" s="229"/>
      <c r="CRZ758" s="229"/>
      <c r="CSA758" s="37"/>
      <c r="CSB758" s="228"/>
      <c r="CSC758" s="12"/>
      <c r="CSD758" s="12"/>
      <c r="CSE758" s="162"/>
      <c r="CSF758" s="162"/>
      <c r="CSG758" s="37"/>
      <c r="CSH758" s="230"/>
      <c r="CSI758" s="37"/>
      <c r="CSJ758" s="37"/>
      <c r="CSK758" s="228"/>
      <c r="CSL758" s="11"/>
      <c r="CSM758" s="28"/>
      <c r="CSN758" s="231"/>
      <c r="CSO758" s="12"/>
      <c r="CSP758" s="27"/>
      <c r="CSQ758" s="37"/>
      <c r="CSR758" s="37"/>
      <c r="CSS758" s="14"/>
      <c r="CST758" s="14"/>
      <c r="CSU758" s="228"/>
      <c r="CSV758" s="232"/>
      <c r="CSW758" s="232"/>
      <c r="CSX758" s="232"/>
      <c r="CSY758" s="228"/>
      <c r="CSZ758" s="229"/>
      <c r="CTA758" s="229"/>
      <c r="CTB758" s="229"/>
      <c r="CTC758" s="229"/>
      <c r="CTD758" s="229"/>
      <c r="CTE758" s="229"/>
      <c r="CTF758" s="229"/>
      <c r="CTG758" s="37"/>
      <c r="CTH758" s="228"/>
      <c r="CTI758" s="12"/>
      <c r="CTJ758" s="12"/>
      <c r="CTK758" s="162"/>
      <c r="CTL758" s="162"/>
      <c r="CTM758" s="37"/>
      <c r="CTN758" s="230"/>
      <c r="CTO758" s="37"/>
      <c r="CTP758" s="37"/>
      <c r="CTQ758" s="228"/>
      <c r="CTR758" s="11"/>
      <c r="CTS758" s="28"/>
      <c r="CTT758" s="231"/>
      <c r="CTU758" s="12"/>
      <c r="CTV758" s="27"/>
      <c r="CTW758" s="37"/>
      <c r="CTX758" s="37"/>
      <c r="CTY758" s="14"/>
      <c r="CTZ758" s="14"/>
      <c r="CUA758" s="228"/>
      <c r="CUB758" s="232"/>
      <c r="CUC758" s="232"/>
      <c r="CUD758" s="232"/>
      <c r="CUE758" s="228"/>
      <c r="CUF758" s="229"/>
      <c r="CUG758" s="229"/>
      <c r="CUH758" s="229"/>
      <c r="CUI758" s="229"/>
      <c r="CUJ758" s="229"/>
      <c r="CUK758" s="229"/>
      <c r="CUL758" s="229"/>
      <c r="CUM758" s="37"/>
      <c r="CUN758" s="228"/>
      <c r="CUO758" s="12"/>
      <c r="CUP758" s="12"/>
      <c r="CUQ758" s="162"/>
      <c r="CUR758" s="162"/>
      <c r="CUS758" s="37"/>
      <c r="CUT758" s="230"/>
      <c r="CUU758" s="37"/>
      <c r="CUV758" s="37"/>
      <c r="CUW758" s="228"/>
      <c r="CUX758" s="11"/>
      <c r="CUY758" s="28"/>
      <c r="CUZ758" s="231"/>
      <c r="CVA758" s="12"/>
      <c r="CVB758" s="27"/>
      <c r="CVC758" s="37"/>
      <c r="CVD758" s="37"/>
      <c r="CVE758" s="14"/>
      <c r="CVF758" s="14"/>
      <c r="CVG758" s="228"/>
      <c r="CVH758" s="232"/>
      <c r="CVI758" s="232"/>
      <c r="CVJ758" s="232"/>
      <c r="CVK758" s="228"/>
      <c r="CVL758" s="229"/>
      <c r="CVM758" s="229"/>
      <c r="CVN758" s="229"/>
      <c r="CVO758" s="229"/>
      <c r="CVP758" s="229"/>
      <c r="CVQ758" s="229"/>
      <c r="CVR758" s="229"/>
      <c r="CVS758" s="37"/>
      <c r="CVT758" s="228"/>
      <c r="CVU758" s="12"/>
      <c r="CVV758" s="12"/>
      <c r="CVW758" s="162"/>
      <c r="CVX758" s="162"/>
      <c r="CVY758" s="37"/>
      <c r="CVZ758" s="230"/>
      <c r="CWA758" s="37"/>
      <c r="CWB758" s="37"/>
      <c r="CWC758" s="228"/>
      <c r="CWD758" s="11"/>
      <c r="CWE758" s="28"/>
      <c r="CWF758" s="231"/>
      <c r="CWG758" s="12"/>
      <c r="CWH758" s="27"/>
      <c r="CWI758" s="37"/>
      <c r="CWJ758" s="37"/>
      <c r="CWK758" s="14"/>
      <c r="CWL758" s="14"/>
      <c r="CWM758" s="228"/>
      <c r="CWN758" s="232"/>
      <c r="CWO758" s="232"/>
      <c r="CWP758" s="232"/>
      <c r="CWQ758" s="228"/>
      <c r="CWR758" s="229"/>
      <c r="CWS758" s="229"/>
      <c r="CWT758" s="229"/>
      <c r="CWU758" s="229"/>
      <c r="CWV758" s="229"/>
      <c r="CWW758" s="229"/>
      <c r="CWX758" s="229"/>
      <c r="CWY758" s="37"/>
      <c r="CWZ758" s="228"/>
      <c r="CXA758" s="12"/>
      <c r="CXB758" s="12"/>
      <c r="CXC758" s="162"/>
      <c r="CXD758" s="162"/>
      <c r="CXE758" s="37"/>
      <c r="CXF758" s="230"/>
      <c r="CXG758" s="37"/>
      <c r="CXH758" s="37"/>
      <c r="CXI758" s="228"/>
      <c r="CXJ758" s="11"/>
      <c r="CXK758" s="28"/>
      <c r="CXL758" s="231"/>
      <c r="CXM758" s="12"/>
      <c r="CXN758" s="27"/>
      <c r="CXO758" s="37"/>
      <c r="CXP758" s="37"/>
      <c r="CXQ758" s="14"/>
      <c r="CXR758" s="14"/>
      <c r="CXS758" s="228"/>
      <c r="CXT758" s="232"/>
      <c r="CXU758" s="232"/>
      <c r="CXV758" s="232"/>
      <c r="CXW758" s="228"/>
      <c r="CXX758" s="229"/>
      <c r="CXY758" s="229"/>
      <c r="CXZ758" s="229"/>
      <c r="CYA758" s="229"/>
      <c r="CYB758" s="229"/>
      <c r="CYC758" s="229"/>
      <c r="CYD758" s="229"/>
      <c r="CYE758" s="37"/>
      <c r="CYF758" s="228"/>
      <c r="CYG758" s="12"/>
      <c r="CYH758" s="12"/>
      <c r="CYI758" s="162"/>
      <c r="CYJ758" s="162"/>
      <c r="CYK758" s="37"/>
      <c r="CYL758" s="230"/>
      <c r="CYM758" s="37"/>
      <c r="CYN758" s="37"/>
      <c r="CYO758" s="228"/>
      <c r="CYP758" s="11"/>
      <c r="CYQ758" s="28"/>
      <c r="CYR758" s="231"/>
      <c r="CYS758" s="12"/>
      <c r="CYT758" s="27"/>
      <c r="CYU758" s="37"/>
      <c r="CYV758" s="37"/>
      <c r="CYW758" s="14"/>
      <c r="CYX758" s="14"/>
      <c r="CYY758" s="228"/>
      <c r="CYZ758" s="232"/>
      <c r="CZA758" s="232"/>
      <c r="CZB758" s="232"/>
      <c r="CZC758" s="228"/>
      <c r="CZD758" s="229"/>
      <c r="CZE758" s="229"/>
      <c r="CZF758" s="229"/>
      <c r="CZG758" s="229"/>
      <c r="CZH758" s="229"/>
      <c r="CZI758" s="229"/>
      <c r="CZJ758" s="229"/>
      <c r="CZK758" s="37"/>
      <c r="CZL758" s="228"/>
      <c r="CZM758" s="12"/>
      <c r="CZN758" s="12"/>
      <c r="CZO758" s="162"/>
      <c r="CZP758" s="162"/>
      <c r="CZQ758" s="37"/>
      <c r="CZR758" s="230"/>
      <c r="CZS758" s="37"/>
      <c r="CZT758" s="37"/>
      <c r="CZU758" s="228"/>
      <c r="CZV758" s="11"/>
      <c r="CZW758" s="28"/>
      <c r="CZX758" s="231"/>
      <c r="CZY758" s="12"/>
      <c r="CZZ758" s="27"/>
      <c r="DAA758" s="37"/>
      <c r="DAB758" s="37"/>
      <c r="DAC758" s="14"/>
      <c r="DAD758" s="14"/>
      <c r="DAE758" s="228"/>
      <c r="DAF758" s="232"/>
      <c r="DAG758" s="232"/>
      <c r="DAH758" s="232"/>
      <c r="DAI758" s="228"/>
      <c r="DAJ758" s="229"/>
      <c r="DAK758" s="229"/>
      <c r="DAL758" s="229"/>
      <c r="DAM758" s="229"/>
      <c r="DAN758" s="229"/>
      <c r="DAO758" s="229"/>
      <c r="DAP758" s="229"/>
      <c r="DAQ758" s="37"/>
      <c r="DAR758" s="228"/>
      <c r="DAS758" s="12"/>
      <c r="DAT758" s="12"/>
      <c r="DAU758" s="162"/>
      <c r="DAV758" s="162"/>
      <c r="DAW758" s="37"/>
      <c r="DAX758" s="230"/>
      <c r="DAY758" s="37"/>
      <c r="DAZ758" s="37"/>
      <c r="DBA758" s="228"/>
      <c r="DBB758" s="11"/>
      <c r="DBC758" s="28"/>
      <c r="DBD758" s="231"/>
      <c r="DBE758" s="12"/>
      <c r="DBF758" s="27"/>
      <c r="DBG758" s="37"/>
      <c r="DBH758" s="37"/>
      <c r="DBI758" s="14"/>
      <c r="DBJ758" s="14"/>
      <c r="DBK758" s="228"/>
      <c r="DBL758" s="232"/>
      <c r="DBM758" s="232"/>
      <c r="DBN758" s="232"/>
      <c r="DBO758" s="228"/>
      <c r="DBP758" s="229"/>
      <c r="DBQ758" s="229"/>
      <c r="DBR758" s="229"/>
      <c r="DBS758" s="229"/>
      <c r="DBT758" s="229"/>
      <c r="DBU758" s="229"/>
      <c r="DBV758" s="229"/>
      <c r="DBW758" s="37"/>
      <c r="DBX758" s="228"/>
      <c r="DBY758" s="12"/>
      <c r="DBZ758" s="12"/>
      <c r="DCA758" s="162"/>
      <c r="DCB758" s="162"/>
      <c r="DCC758" s="37"/>
      <c r="DCD758" s="230"/>
      <c r="DCE758" s="37"/>
      <c r="DCF758" s="37"/>
      <c r="DCG758" s="228"/>
      <c r="DCH758" s="11"/>
      <c r="DCI758" s="28"/>
      <c r="DCJ758" s="231"/>
      <c r="DCK758" s="12"/>
      <c r="DCL758" s="27"/>
      <c r="DCM758" s="37"/>
      <c r="DCN758" s="37"/>
      <c r="DCO758" s="14"/>
      <c r="DCP758" s="14"/>
      <c r="DCQ758" s="228"/>
      <c r="DCR758" s="232"/>
      <c r="DCS758" s="232"/>
      <c r="DCT758" s="232"/>
      <c r="DCU758" s="228"/>
      <c r="DCV758" s="229"/>
      <c r="DCW758" s="229"/>
      <c r="DCX758" s="229"/>
      <c r="DCY758" s="229"/>
      <c r="DCZ758" s="229"/>
      <c r="DDA758" s="229"/>
      <c r="DDB758" s="229"/>
      <c r="DDC758" s="37"/>
      <c r="DDD758" s="228"/>
      <c r="DDE758" s="12"/>
      <c r="DDF758" s="12"/>
      <c r="DDG758" s="162"/>
      <c r="DDH758" s="162"/>
      <c r="DDI758" s="37"/>
      <c r="DDJ758" s="230"/>
      <c r="DDK758" s="37"/>
      <c r="DDL758" s="37"/>
      <c r="DDM758" s="228"/>
      <c r="DDN758" s="11"/>
      <c r="DDO758" s="28"/>
      <c r="DDP758" s="231"/>
      <c r="DDQ758" s="12"/>
      <c r="DDR758" s="27"/>
      <c r="DDS758" s="37"/>
      <c r="DDT758" s="37"/>
      <c r="DDU758" s="14"/>
      <c r="DDV758" s="14"/>
      <c r="DDW758" s="228"/>
      <c r="DDX758" s="232"/>
      <c r="DDY758" s="232"/>
      <c r="DDZ758" s="232"/>
      <c r="DEA758" s="228"/>
      <c r="DEB758" s="229"/>
      <c r="DEC758" s="229"/>
      <c r="DED758" s="229"/>
      <c r="DEE758" s="229"/>
      <c r="DEF758" s="229"/>
      <c r="DEG758" s="229"/>
      <c r="DEH758" s="229"/>
      <c r="DEI758" s="37"/>
      <c r="DEJ758" s="228"/>
      <c r="DEK758" s="12"/>
      <c r="DEL758" s="12"/>
      <c r="DEM758" s="162"/>
      <c r="DEN758" s="162"/>
      <c r="DEO758" s="37"/>
      <c r="DEP758" s="230"/>
      <c r="DEQ758" s="37"/>
      <c r="DER758" s="37"/>
      <c r="DES758" s="228"/>
      <c r="DET758" s="11"/>
      <c r="DEU758" s="28"/>
      <c r="DEV758" s="231"/>
      <c r="DEW758" s="12"/>
      <c r="DEX758" s="27"/>
      <c r="DEY758" s="37"/>
      <c r="DEZ758" s="37"/>
      <c r="DFA758" s="14"/>
      <c r="DFB758" s="14"/>
      <c r="DFC758" s="228"/>
      <c r="DFD758" s="232"/>
      <c r="DFE758" s="232"/>
      <c r="DFF758" s="232"/>
      <c r="DFG758" s="228"/>
      <c r="DFH758" s="229"/>
      <c r="DFI758" s="229"/>
      <c r="DFJ758" s="229"/>
      <c r="DFK758" s="229"/>
      <c r="DFL758" s="229"/>
      <c r="DFM758" s="229"/>
      <c r="DFN758" s="229"/>
      <c r="DFO758" s="37"/>
      <c r="DFP758" s="228"/>
      <c r="DFQ758" s="12"/>
      <c r="DFR758" s="12"/>
      <c r="DFS758" s="162"/>
      <c r="DFT758" s="162"/>
      <c r="DFU758" s="37"/>
      <c r="DFV758" s="230"/>
      <c r="DFW758" s="37"/>
      <c r="DFX758" s="37"/>
      <c r="DFY758" s="228"/>
      <c r="DFZ758" s="11"/>
      <c r="DGA758" s="28"/>
      <c r="DGB758" s="231"/>
      <c r="DGC758" s="12"/>
      <c r="DGD758" s="27"/>
      <c r="DGE758" s="37"/>
      <c r="DGF758" s="37"/>
      <c r="DGG758" s="14"/>
      <c r="DGH758" s="14"/>
      <c r="DGI758" s="228"/>
      <c r="DGJ758" s="232"/>
      <c r="DGK758" s="232"/>
      <c r="DGL758" s="232"/>
      <c r="DGM758" s="228"/>
      <c r="DGN758" s="229"/>
      <c r="DGO758" s="229"/>
      <c r="DGP758" s="229"/>
      <c r="DGQ758" s="229"/>
      <c r="DGR758" s="229"/>
      <c r="DGS758" s="229"/>
      <c r="DGT758" s="229"/>
      <c r="DGU758" s="37"/>
      <c r="DGV758" s="228"/>
      <c r="DGW758" s="12"/>
      <c r="DGX758" s="12"/>
      <c r="DGY758" s="162"/>
      <c r="DGZ758" s="162"/>
      <c r="DHA758" s="37"/>
      <c r="DHB758" s="230"/>
      <c r="DHC758" s="37"/>
      <c r="DHD758" s="37"/>
      <c r="DHE758" s="228"/>
      <c r="DHF758" s="11"/>
      <c r="DHG758" s="28"/>
      <c r="DHH758" s="231"/>
      <c r="DHI758" s="12"/>
      <c r="DHJ758" s="27"/>
      <c r="DHK758" s="37"/>
      <c r="DHL758" s="37"/>
      <c r="DHM758" s="14"/>
      <c r="DHN758" s="14"/>
      <c r="DHO758" s="228"/>
      <c r="DHP758" s="232"/>
      <c r="DHQ758" s="232"/>
      <c r="DHR758" s="232"/>
      <c r="DHS758" s="228"/>
      <c r="DHT758" s="229"/>
      <c r="DHU758" s="229"/>
      <c r="DHV758" s="229"/>
      <c r="DHW758" s="229"/>
      <c r="DHX758" s="229"/>
      <c r="DHY758" s="229"/>
      <c r="DHZ758" s="229"/>
      <c r="DIA758" s="37"/>
      <c r="DIB758" s="228"/>
      <c r="DIC758" s="12"/>
      <c r="DID758" s="12"/>
      <c r="DIE758" s="162"/>
      <c r="DIF758" s="162"/>
      <c r="DIG758" s="37"/>
      <c r="DIH758" s="230"/>
      <c r="DII758" s="37"/>
      <c r="DIJ758" s="37"/>
      <c r="DIK758" s="228"/>
      <c r="DIL758" s="11"/>
      <c r="DIM758" s="28"/>
      <c r="DIN758" s="231"/>
      <c r="DIO758" s="12"/>
      <c r="DIP758" s="27"/>
      <c r="DIQ758" s="37"/>
      <c r="DIR758" s="37"/>
      <c r="DIS758" s="14"/>
      <c r="DIT758" s="14"/>
      <c r="DIU758" s="228"/>
      <c r="DIV758" s="232"/>
      <c r="DIW758" s="232"/>
      <c r="DIX758" s="232"/>
      <c r="DIY758" s="228"/>
      <c r="DIZ758" s="229"/>
      <c r="DJA758" s="229"/>
      <c r="DJB758" s="229"/>
      <c r="DJC758" s="229"/>
      <c r="DJD758" s="229"/>
      <c r="DJE758" s="229"/>
      <c r="DJF758" s="229"/>
      <c r="DJG758" s="37"/>
      <c r="DJH758" s="228"/>
      <c r="DJI758" s="12"/>
      <c r="DJJ758" s="12"/>
      <c r="DJK758" s="162"/>
      <c r="DJL758" s="162"/>
      <c r="DJM758" s="37"/>
      <c r="DJN758" s="230"/>
      <c r="DJO758" s="37"/>
      <c r="DJP758" s="37"/>
      <c r="DJQ758" s="228"/>
      <c r="DJR758" s="11"/>
      <c r="DJS758" s="28"/>
      <c r="DJT758" s="231"/>
      <c r="DJU758" s="12"/>
      <c r="DJV758" s="27"/>
      <c r="DJW758" s="37"/>
      <c r="DJX758" s="37"/>
      <c r="DJY758" s="14"/>
      <c r="DJZ758" s="14"/>
      <c r="DKA758" s="228"/>
      <c r="DKB758" s="232"/>
      <c r="DKC758" s="232"/>
      <c r="DKD758" s="232"/>
      <c r="DKE758" s="228"/>
      <c r="DKF758" s="229"/>
      <c r="DKG758" s="229"/>
      <c r="DKH758" s="229"/>
      <c r="DKI758" s="229"/>
      <c r="DKJ758" s="229"/>
      <c r="DKK758" s="229"/>
      <c r="DKL758" s="229"/>
      <c r="DKM758" s="37"/>
      <c r="DKN758" s="228"/>
      <c r="DKO758" s="12"/>
      <c r="DKP758" s="12"/>
      <c r="DKQ758" s="162"/>
      <c r="DKR758" s="162"/>
      <c r="DKS758" s="37"/>
      <c r="DKT758" s="230"/>
      <c r="DKU758" s="37"/>
      <c r="DKV758" s="37"/>
      <c r="DKW758" s="228"/>
      <c r="DKX758" s="11"/>
      <c r="DKY758" s="28"/>
      <c r="DKZ758" s="231"/>
      <c r="DLA758" s="12"/>
      <c r="DLB758" s="27"/>
      <c r="DLC758" s="37"/>
      <c r="DLD758" s="37"/>
      <c r="DLE758" s="14"/>
      <c r="DLF758" s="14"/>
      <c r="DLG758" s="228"/>
      <c r="DLH758" s="232"/>
      <c r="DLI758" s="232"/>
      <c r="DLJ758" s="232"/>
      <c r="DLK758" s="228"/>
      <c r="DLL758" s="229"/>
      <c r="DLM758" s="229"/>
      <c r="DLN758" s="229"/>
      <c r="DLO758" s="229"/>
      <c r="DLP758" s="229"/>
      <c r="DLQ758" s="229"/>
      <c r="DLR758" s="229"/>
      <c r="DLS758" s="37"/>
      <c r="DLT758" s="228"/>
      <c r="DLU758" s="12"/>
      <c r="DLV758" s="12"/>
      <c r="DLW758" s="162"/>
      <c r="DLX758" s="162"/>
      <c r="DLY758" s="37"/>
      <c r="DLZ758" s="230"/>
      <c r="DMA758" s="37"/>
      <c r="DMB758" s="37"/>
      <c r="DMC758" s="228"/>
      <c r="DMD758" s="11"/>
      <c r="DME758" s="28"/>
      <c r="DMF758" s="231"/>
      <c r="DMG758" s="12"/>
      <c r="DMH758" s="27"/>
      <c r="DMI758" s="37"/>
      <c r="DMJ758" s="37"/>
      <c r="DMK758" s="14"/>
      <c r="DML758" s="14"/>
      <c r="DMM758" s="228"/>
      <c r="DMN758" s="232"/>
      <c r="DMO758" s="232"/>
      <c r="DMP758" s="232"/>
      <c r="DMQ758" s="228"/>
      <c r="DMR758" s="229"/>
      <c r="DMS758" s="229"/>
      <c r="DMT758" s="229"/>
      <c r="DMU758" s="229"/>
      <c r="DMV758" s="229"/>
      <c r="DMW758" s="229"/>
      <c r="DMX758" s="229"/>
      <c r="DMY758" s="37"/>
      <c r="DMZ758" s="228"/>
      <c r="DNA758" s="12"/>
      <c r="DNB758" s="12"/>
      <c r="DNC758" s="162"/>
      <c r="DND758" s="162"/>
      <c r="DNE758" s="37"/>
      <c r="DNF758" s="230"/>
      <c r="DNG758" s="37"/>
      <c r="DNH758" s="37"/>
      <c r="DNI758" s="228"/>
      <c r="DNJ758" s="11"/>
      <c r="DNK758" s="28"/>
      <c r="DNL758" s="231"/>
      <c r="DNM758" s="12"/>
      <c r="DNN758" s="27"/>
      <c r="DNO758" s="37"/>
      <c r="DNP758" s="37"/>
      <c r="DNQ758" s="14"/>
      <c r="DNR758" s="14"/>
      <c r="DNS758" s="228"/>
      <c r="DNT758" s="232"/>
      <c r="DNU758" s="232"/>
      <c r="DNV758" s="232"/>
      <c r="DNW758" s="228"/>
      <c r="DNX758" s="229"/>
      <c r="DNY758" s="229"/>
      <c r="DNZ758" s="229"/>
      <c r="DOA758" s="229"/>
      <c r="DOB758" s="229"/>
      <c r="DOC758" s="229"/>
      <c r="DOD758" s="229"/>
      <c r="DOE758" s="37"/>
      <c r="DOF758" s="228"/>
      <c r="DOG758" s="12"/>
      <c r="DOH758" s="12"/>
      <c r="DOI758" s="162"/>
      <c r="DOJ758" s="162"/>
      <c r="DOK758" s="37"/>
      <c r="DOL758" s="230"/>
      <c r="DOM758" s="37"/>
      <c r="DON758" s="37"/>
      <c r="DOO758" s="228"/>
      <c r="DOP758" s="11"/>
      <c r="DOQ758" s="28"/>
      <c r="DOR758" s="231"/>
      <c r="DOS758" s="12"/>
      <c r="DOT758" s="27"/>
      <c r="DOU758" s="37"/>
      <c r="DOV758" s="37"/>
      <c r="DOW758" s="14"/>
      <c r="DOX758" s="14"/>
      <c r="DOY758" s="228"/>
      <c r="DOZ758" s="232"/>
      <c r="DPA758" s="232"/>
      <c r="DPB758" s="232"/>
      <c r="DPC758" s="228"/>
      <c r="DPD758" s="229"/>
      <c r="DPE758" s="229"/>
      <c r="DPF758" s="229"/>
      <c r="DPG758" s="229"/>
      <c r="DPH758" s="229"/>
      <c r="DPI758" s="229"/>
      <c r="DPJ758" s="229"/>
      <c r="DPK758" s="37"/>
      <c r="DPL758" s="228"/>
      <c r="DPM758" s="12"/>
      <c r="DPN758" s="12"/>
      <c r="DPO758" s="162"/>
      <c r="DPP758" s="162"/>
      <c r="DPQ758" s="37"/>
      <c r="DPR758" s="230"/>
      <c r="DPS758" s="37"/>
      <c r="DPT758" s="37"/>
      <c r="DPU758" s="228"/>
      <c r="DPV758" s="11"/>
      <c r="DPW758" s="28"/>
      <c r="DPX758" s="231"/>
      <c r="DPY758" s="12"/>
      <c r="DPZ758" s="27"/>
      <c r="DQA758" s="37"/>
      <c r="DQB758" s="37"/>
      <c r="DQC758" s="14"/>
      <c r="DQD758" s="14"/>
      <c r="DQE758" s="228"/>
      <c r="DQF758" s="232"/>
      <c r="DQG758" s="232"/>
      <c r="DQH758" s="232"/>
      <c r="DQI758" s="228"/>
      <c r="DQJ758" s="229"/>
      <c r="DQK758" s="229"/>
      <c r="DQL758" s="229"/>
      <c r="DQM758" s="229"/>
      <c r="DQN758" s="229"/>
      <c r="DQO758" s="229"/>
      <c r="DQP758" s="229"/>
      <c r="DQQ758" s="37"/>
      <c r="DQR758" s="228"/>
      <c r="DQS758" s="12"/>
      <c r="DQT758" s="12"/>
      <c r="DQU758" s="162"/>
      <c r="DQV758" s="162"/>
      <c r="DQW758" s="37"/>
      <c r="DQX758" s="230"/>
      <c r="DQY758" s="37"/>
      <c r="DQZ758" s="37"/>
      <c r="DRA758" s="228"/>
      <c r="DRB758" s="11"/>
      <c r="DRC758" s="28"/>
      <c r="DRD758" s="231"/>
      <c r="DRE758" s="12"/>
      <c r="DRF758" s="27"/>
      <c r="DRG758" s="37"/>
      <c r="DRH758" s="37"/>
      <c r="DRI758" s="14"/>
      <c r="DRJ758" s="14"/>
      <c r="DRK758" s="228"/>
      <c r="DRL758" s="232"/>
      <c r="DRM758" s="232"/>
      <c r="DRN758" s="232"/>
      <c r="DRO758" s="228"/>
      <c r="DRP758" s="229"/>
      <c r="DRQ758" s="229"/>
      <c r="DRR758" s="229"/>
      <c r="DRS758" s="229"/>
      <c r="DRT758" s="229"/>
      <c r="DRU758" s="229"/>
      <c r="DRV758" s="229"/>
      <c r="DRW758" s="37"/>
      <c r="DRX758" s="228"/>
      <c r="DRY758" s="12"/>
      <c r="DRZ758" s="12"/>
      <c r="DSA758" s="162"/>
      <c r="DSB758" s="162"/>
      <c r="DSC758" s="37"/>
      <c r="DSD758" s="230"/>
      <c r="DSE758" s="37"/>
      <c r="DSF758" s="37"/>
      <c r="DSG758" s="228"/>
      <c r="DSH758" s="11"/>
      <c r="DSI758" s="28"/>
      <c r="DSJ758" s="231"/>
      <c r="DSK758" s="12"/>
      <c r="DSL758" s="27"/>
      <c r="DSM758" s="37"/>
      <c r="DSN758" s="37"/>
      <c r="DSO758" s="14"/>
      <c r="DSP758" s="14"/>
      <c r="DSQ758" s="228"/>
      <c r="DSR758" s="232"/>
      <c r="DSS758" s="232"/>
      <c r="DST758" s="232"/>
      <c r="DSU758" s="228"/>
      <c r="DSV758" s="229"/>
      <c r="DSW758" s="229"/>
      <c r="DSX758" s="229"/>
      <c r="DSY758" s="229"/>
      <c r="DSZ758" s="229"/>
      <c r="DTA758" s="229"/>
      <c r="DTB758" s="229"/>
      <c r="DTC758" s="37"/>
      <c r="DTD758" s="228"/>
      <c r="DTE758" s="12"/>
      <c r="DTF758" s="12"/>
      <c r="DTG758" s="162"/>
      <c r="DTH758" s="162"/>
      <c r="DTI758" s="37"/>
      <c r="DTJ758" s="230"/>
      <c r="DTK758" s="37"/>
      <c r="DTL758" s="37"/>
      <c r="DTM758" s="228"/>
      <c r="DTN758" s="11"/>
      <c r="DTO758" s="28"/>
      <c r="DTP758" s="231"/>
      <c r="DTQ758" s="12"/>
      <c r="DTR758" s="27"/>
      <c r="DTS758" s="37"/>
      <c r="DTT758" s="37"/>
      <c r="DTU758" s="14"/>
      <c r="DTV758" s="14"/>
      <c r="DTW758" s="228"/>
      <c r="DTX758" s="232"/>
      <c r="DTY758" s="232"/>
      <c r="DTZ758" s="232"/>
      <c r="DUA758" s="228"/>
      <c r="DUB758" s="229"/>
      <c r="DUC758" s="229"/>
      <c r="DUD758" s="229"/>
      <c r="DUE758" s="229"/>
      <c r="DUF758" s="229"/>
      <c r="DUG758" s="229"/>
      <c r="DUH758" s="229"/>
      <c r="DUI758" s="37"/>
      <c r="DUJ758" s="228"/>
      <c r="DUK758" s="12"/>
      <c r="DUL758" s="12"/>
      <c r="DUM758" s="162"/>
      <c r="DUN758" s="162"/>
      <c r="DUO758" s="37"/>
      <c r="DUP758" s="230"/>
      <c r="DUQ758" s="37"/>
      <c r="DUR758" s="37"/>
      <c r="DUS758" s="228"/>
      <c r="DUT758" s="11"/>
      <c r="DUU758" s="28"/>
      <c r="DUV758" s="231"/>
      <c r="DUW758" s="12"/>
      <c r="DUX758" s="27"/>
      <c r="DUY758" s="37"/>
      <c r="DUZ758" s="37"/>
      <c r="DVA758" s="14"/>
      <c r="DVB758" s="14"/>
      <c r="DVC758" s="228"/>
      <c r="DVD758" s="232"/>
      <c r="DVE758" s="232"/>
      <c r="DVF758" s="232"/>
      <c r="DVG758" s="228"/>
      <c r="DVH758" s="229"/>
      <c r="DVI758" s="229"/>
      <c r="DVJ758" s="229"/>
      <c r="DVK758" s="229"/>
      <c r="DVL758" s="229"/>
      <c r="DVM758" s="229"/>
      <c r="DVN758" s="229"/>
      <c r="DVO758" s="37"/>
      <c r="DVP758" s="228"/>
      <c r="DVQ758" s="12"/>
      <c r="DVR758" s="12"/>
      <c r="DVS758" s="162"/>
      <c r="DVT758" s="162"/>
      <c r="DVU758" s="37"/>
      <c r="DVV758" s="230"/>
      <c r="DVW758" s="37"/>
      <c r="DVX758" s="37"/>
      <c r="DVY758" s="228"/>
      <c r="DVZ758" s="11"/>
      <c r="DWA758" s="28"/>
      <c r="DWB758" s="231"/>
      <c r="DWC758" s="12"/>
      <c r="DWD758" s="27"/>
      <c r="DWE758" s="37"/>
      <c r="DWF758" s="37"/>
      <c r="DWG758" s="14"/>
      <c r="DWH758" s="14"/>
      <c r="DWI758" s="228"/>
      <c r="DWJ758" s="232"/>
      <c r="DWK758" s="232"/>
      <c r="DWL758" s="232"/>
      <c r="DWM758" s="228"/>
      <c r="DWN758" s="229"/>
      <c r="DWO758" s="229"/>
      <c r="DWP758" s="229"/>
      <c r="DWQ758" s="229"/>
      <c r="DWR758" s="229"/>
      <c r="DWS758" s="229"/>
      <c r="DWT758" s="229"/>
      <c r="DWU758" s="37"/>
      <c r="DWV758" s="228"/>
      <c r="DWW758" s="12"/>
      <c r="DWX758" s="12"/>
      <c r="DWY758" s="162"/>
      <c r="DWZ758" s="162"/>
      <c r="DXA758" s="37"/>
      <c r="DXB758" s="230"/>
      <c r="DXC758" s="37"/>
      <c r="DXD758" s="37"/>
      <c r="DXE758" s="228"/>
      <c r="DXF758" s="11"/>
      <c r="DXG758" s="28"/>
      <c r="DXH758" s="231"/>
      <c r="DXI758" s="12"/>
      <c r="DXJ758" s="27"/>
      <c r="DXK758" s="37"/>
      <c r="DXL758" s="37"/>
      <c r="DXM758" s="14"/>
      <c r="DXN758" s="14"/>
      <c r="DXO758" s="228"/>
      <c r="DXP758" s="232"/>
      <c r="DXQ758" s="232"/>
      <c r="DXR758" s="232"/>
      <c r="DXS758" s="228"/>
      <c r="DXT758" s="229"/>
      <c r="DXU758" s="229"/>
      <c r="DXV758" s="229"/>
      <c r="DXW758" s="229"/>
      <c r="DXX758" s="229"/>
      <c r="DXY758" s="229"/>
      <c r="DXZ758" s="229"/>
      <c r="DYA758" s="37"/>
      <c r="DYB758" s="228"/>
      <c r="DYC758" s="12"/>
      <c r="DYD758" s="12"/>
      <c r="DYE758" s="162"/>
      <c r="DYF758" s="162"/>
      <c r="DYG758" s="37"/>
      <c r="DYH758" s="230"/>
      <c r="DYI758" s="37"/>
      <c r="DYJ758" s="37"/>
      <c r="DYK758" s="228"/>
      <c r="DYL758" s="11"/>
      <c r="DYM758" s="28"/>
      <c r="DYN758" s="231"/>
      <c r="DYO758" s="12"/>
      <c r="DYP758" s="27"/>
      <c r="DYQ758" s="37"/>
      <c r="DYR758" s="37"/>
      <c r="DYS758" s="14"/>
      <c r="DYT758" s="14"/>
      <c r="DYU758" s="228"/>
      <c r="DYV758" s="232"/>
      <c r="DYW758" s="232"/>
      <c r="DYX758" s="232"/>
      <c r="DYY758" s="228"/>
      <c r="DYZ758" s="229"/>
      <c r="DZA758" s="229"/>
      <c r="DZB758" s="229"/>
      <c r="DZC758" s="229"/>
      <c r="DZD758" s="229"/>
      <c r="DZE758" s="229"/>
      <c r="DZF758" s="229"/>
      <c r="DZG758" s="37"/>
      <c r="DZH758" s="228"/>
      <c r="DZI758" s="12"/>
      <c r="DZJ758" s="12"/>
      <c r="DZK758" s="162"/>
      <c r="DZL758" s="162"/>
      <c r="DZM758" s="37"/>
      <c r="DZN758" s="230"/>
      <c r="DZO758" s="37"/>
      <c r="DZP758" s="37"/>
      <c r="DZQ758" s="228"/>
      <c r="DZR758" s="11"/>
      <c r="DZS758" s="28"/>
      <c r="DZT758" s="231"/>
      <c r="DZU758" s="12"/>
      <c r="DZV758" s="27"/>
      <c r="DZW758" s="37"/>
      <c r="DZX758" s="37"/>
      <c r="DZY758" s="14"/>
      <c r="DZZ758" s="14"/>
      <c r="EAA758" s="228"/>
      <c r="EAB758" s="232"/>
      <c r="EAC758" s="232"/>
      <c r="EAD758" s="232"/>
      <c r="EAE758" s="228"/>
      <c r="EAF758" s="229"/>
      <c r="EAG758" s="229"/>
      <c r="EAH758" s="229"/>
      <c r="EAI758" s="229"/>
      <c r="EAJ758" s="229"/>
      <c r="EAK758" s="229"/>
      <c r="EAL758" s="229"/>
      <c r="EAM758" s="37"/>
      <c r="EAN758" s="228"/>
      <c r="EAO758" s="12"/>
      <c r="EAP758" s="12"/>
      <c r="EAQ758" s="162"/>
      <c r="EAR758" s="162"/>
      <c r="EAS758" s="37"/>
      <c r="EAT758" s="230"/>
      <c r="EAU758" s="37"/>
      <c r="EAV758" s="37"/>
      <c r="EAW758" s="228"/>
      <c r="EAX758" s="11"/>
      <c r="EAY758" s="28"/>
      <c r="EAZ758" s="231"/>
      <c r="EBA758" s="12"/>
      <c r="EBB758" s="27"/>
      <c r="EBC758" s="37"/>
      <c r="EBD758" s="37"/>
      <c r="EBE758" s="14"/>
      <c r="EBF758" s="14"/>
      <c r="EBG758" s="228"/>
      <c r="EBH758" s="232"/>
      <c r="EBI758" s="232"/>
      <c r="EBJ758" s="232"/>
      <c r="EBK758" s="228"/>
      <c r="EBL758" s="229"/>
      <c r="EBM758" s="229"/>
      <c r="EBN758" s="229"/>
      <c r="EBO758" s="229"/>
      <c r="EBP758" s="229"/>
      <c r="EBQ758" s="229"/>
      <c r="EBR758" s="229"/>
      <c r="EBS758" s="37"/>
      <c r="EBT758" s="228"/>
      <c r="EBU758" s="12"/>
      <c r="EBV758" s="12"/>
      <c r="EBW758" s="162"/>
      <c r="EBX758" s="162"/>
      <c r="EBY758" s="37"/>
      <c r="EBZ758" s="230"/>
      <c r="ECA758" s="37"/>
      <c r="ECB758" s="37"/>
      <c r="ECC758" s="228"/>
      <c r="ECD758" s="11"/>
      <c r="ECE758" s="28"/>
      <c r="ECF758" s="231"/>
      <c r="ECG758" s="12"/>
      <c r="ECH758" s="27"/>
      <c r="ECI758" s="37"/>
      <c r="ECJ758" s="37"/>
      <c r="ECK758" s="14"/>
      <c r="ECL758" s="14"/>
      <c r="ECM758" s="228"/>
      <c r="ECN758" s="232"/>
      <c r="ECO758" s="232"/>
      <c r="ECP758" s="232"/>
      <c r="ECQ758" s="228"/>
      <c r="ECR758" s="229"/>
      <c r="ECS758" s="229"/>
      <c r="ECT758" s="229"/>
      <c r="ECU758" s="229"/>
      <c r="ECV758" s="229"/>
      <c r="ECW758" s="229"/>
      <c r="ECX758" s="229"/>
      <c r="ECY758" s="37"/>
      <c r="ECZ758" s="228"/>
      <c r="EDA758" s="12"/>
      <c r="EDB758" s="12"/>
      <c r="EDC758" s="162"/>
      <c r="EDD758" s="162"/>
      <c r="EDE758" s="37"/>
      <c r="EDF758" s="230"/>
      <c r="EDG758" s="37"/>
      <c r="EDH758" s="37"/>
      <c r="EDI758" s="228"/>
      <c r="EDJ758" s="11"/>
      <c r="EDK758" s="28"/>
      <c r="EDL758" s="231"/>
      <c r="EDM758" s="12"/>
      <c r="EDN758" s="27"/>
      <c r="EDO758" s="37"/>
      <c r="EDP758" s="37"/>
      <c r="EDQ758" s="14"/>
      <c r="EDR758" s="14"/>
      <c r="EDS758" s="228"/>
      <c r="EDT758" s="232"/>
      <c r="EDU758" s="232"/>
      <c r="EDV758" s="232"/>
      <c r="EDW758" s="228"/>
      <c r="EDX758" s="229"/>
      <c r="EDY758" s="229"/>
      <c r="EDZ758" s="229"/>
      <c r="EEA758" s="229"/>
      <c r="EEB758" s="229"/>
      <c r="EEC758" s="229"/>
      <c r="EED758" s="229"/>
      <c r="EEE758" s="37"/>
      <c r="EEF758" s="228"/>
      <c r="EEG758" s="12"/>
      <c r="EEH758" s="12"/>
      <c r="EEI758" s="162"/>
      <c r="EEJ758" s="162"/>
      <c r="EEK758" s="37"/>
      <c r="EEL758" s="230"/>
      <c r="EEM758" s="37"/>
      <c r="EEN758" s="37"/>
      <c r="EEO758" s="228"/>
      <c r="EEP758" s="11"/>
      <c r="EEQ758" s="28"/>
      <c r="EER758" s="231"/>
      <c r="EES758" s="12"/>
      <c r="EET758" s="27"/>
      <c r="EEU758" s="37"/>
      <c r="EEV758" s="37"/>
      <c r="EEW758" s="14"/>
      <c r="EEX758" s="14"/>
      <c r="EEY758" s="228"/>
      <c r="EEZ758" s="232"/>
      <c r="EFA758" s="232"/>
      <c r="EFB758" s="232"/>
      <c r="EFC758" s="228"/>
      <c r="EFD758" s="229"/>
      <c r="EFE758" s="229"/>
      <c r="EFF758" s="229"/>
      <c r="EFG758" s="229"/>
      <c r="EFH758" s="229"/>
      <c r="EFI758" s="229"/>
      <c r="EFJ758" s="229"/>
      <c r="EFK758" s="37"/>
      <c r="EFL758" s="228"/>
      <c r="EFM758" s="12"/>
      <c r="EFN758" s="12"/>
      <c r="EFO758" s="162"/>
      <c r="EFP758" s="162"/>
      <c r="EFQ758" s="37"/>
      <c r="EFR758" s="230"/>
      <c r="EFS758" s="37"/>
      <c r="EFT758" s="37"/>
      <c r="EFU758" s="228"/>
      <c r="EFV758" s="11"/>
      <c r="EFW758" s="28"/>
      <c r="EFX758" s="231"/>
      <c r="EFY758" s="12"/>
      <c r="EFZ758" s="27"/>
      <c r="EGA758" s="37"/>
      <c r="EGB758" s="37"/>
      <c r="EGC758" s="14"/>
      <c r="EGD758" s="14"/>
      <c r="EGE758" s="228"/>
      <c r="EGF758" s="232"/>
      <c r="EGG758" s="232"/>
      <c r="EGH758" s="232"/>
      <c r="EGI758" s="228"/>
      <c r="EGJ758" s="229"/>
      <c r="EGK758" s="229"/>
      <c r="EGL758" s="229"/>
      <c r="EGM758" s="229"/>
      <c r="EGN758" s="229"/>
      <c r="EGO758" s="229"/>
      <c r="EGP758" s="229"/>
      <c r="EGQ758" s="37"/>
      <c r="EGR758" s="228"/>
      <c r="EGS758" s="12"/>
      <c r="EGT758" s="12"/>
      <c r="EGU758" s="162"/>
      <c r="EGV758" s="162"/>
      <c r="EGW758" s="37"/>
      <c r="EGX758" s="230"/>
      <c r="EGY758" s="37"/>
      <c r="EGZ758" s="37"/>
      <c r="EHA758" s="228"/>
      <c r="EHB758" s="11"/>
      <c r="EHC758" s="28"/>
      <c r="EHD758" s="231"/>
      <c r="EHE758" s="12"/>
      <c r="EHF758" s="27"/>
      <c r="EHG758" s="37"/>
      <c r="EHH758" s="37"/>
      <c r="EHI758" s="14"/>
      <c r="EHJ758" s="14"/>
      <c r="EHK758" s="228"/>
      <c r="EHL758" s="232"/>
      <c r="EHM758" s="232"/>
      <c r="EHN758" s="232"/>
      <c r="EHO758" s="228"/>
      <c r="EHP758" s="229"/>
      <c r="EHQ758" s="229"/>
      <c r="EHR758" s="229"/>
      <c r="EHS758" s="229"/>
      <c r="EHT758" s="229"/>
      <c r="EHU758" s="229"/>
      <c r="EHV758" s="229"/>
      <c r="EHW758" s="37"/>
      <c r="EHX758" s="228"/>
      <c r="EHY758" s="12"/>
      <c r="EHZ758" s="12"/>
      <c r="EIA758" s="162"/>
      <c r="EIB758" s="162"/>
      <c r="EIC758" s="37"/>
      <c r="EID758" s="230"/>
      <c r="EIE758" s="37"/>
      <c r="EIF758" s="37"/>
      <c r="EIG758" s="228"/>
      <c r="EIH758" s="11"/>
      <c r="EII758" s="28"/>
      <c r="EIJ758" s="231"/>
      <c r="EIK758" s="12"/>
      <c r="EIL758" s="27"/>
      <c r="EIM758" s="37"/>
      <c r="EIN758" s="37"/>
      <c r="EIO758" s="14"/>
      <c r="EIP758" s="14"/>
      <c r="EIQ758" s="228"/>
      <c r="EIR758" s="232"/>
      <c r="EIS758" s="232"/>
      <c r="EIT758" s="232"/>
      <c r="EIU758" s="228"/>
      <c r="EIV758" s="229"/>
      <c r="EIW758" s="229"/>
      <c r="EIX758" s="229"/>
      <c r="EIY758" s="229"/>
      <c r="EIZ758" s="229"/>
      <c r="EJA758" s="229"/>
      <c r="EJB758" s="229"/>
      <c r="EJC758" s="37"/>
      <c r="EJD758" s="228"/>
      <c r="EJE758" s="12"/>
      <c r="EJF758" s="12"/>
      <c r="EJG758" s="162"/>
      <c r="EJH758" s="162"/>
      <c r="EJI758" s="37"/>
      <c r="EJJ758" s="230"/>
      <c r="EJK758" s="37"/>
      <c r="EJL758" s="37"/>
      <c r="EJM758" s="228"/>
      <c r="EJN758" s="11"/>
      <c r="EJO758" s="28"/>
      <c r="EJP758" s="231"/>
      <c r="EJQ758" s="12"/>
      <c r="EJR758" s="27"/>
      <c r="EJS758" s="37"/>
      <c r="EJT758" s="37"/>
      <c r="EJU758" s="14"/>
      <c r="EJV758" s="14"/>
      <c r="EJW758" s="228"/>
      <c r="EJX758" s="232"/>
      <c r="EJY758" s="232"/>
      <c r="EJZ758" s="232"/>
      <c r="EKA758" s="228"/>
      <c r="EKB758" s="229"/>
      <c r="EKC758" s="229"/>
      <c r="EKD758" s="229"/>
      <c r="EKE758" s="229"/>
      <c r="EKF758" s="229"/>
      <c r="EKG758" s="229"/>
      <c r="EKH758" s="229"/>
      <c r="EKI758" s="37"/>
      <c r="EKJ758" s="228"/>
      <c r="EKK758" s="12"/>
      <c r="EKL758" s="12"/>
      <c r="EKM758" s="162"/>
      <c r="EKN758" s="162"/>
      <c r="EKO758" s="37"/>
      <c r="EKP758" s="230"/>
      <c r="EKQ758" s="37"/>
      <c r="EKR758" s="37"/>
      <c r="EKS758" s="228"/>
      <c r="EKT758" s="11"/>
      <c r="EKU758" s="28"/>
      <c r="EKV758" s="231"/>
      <c r="EKW758" s="12"/>
      <c r="EKX758" s="27"/>
      <c r="EKY758" s="37"/>
      <c r="EKZ758" s="37"/>
      <c r="ELA758" s="14"/>
      <c r="ELB758" s="14"/>
      <c r="ELC758" s="228"/>
      <c r="ELD758" s="232"/>
      <c r="ELE758" s="232"/>
      <c r="ELF758" s="232"/>
      <c r="ELG758" s="228"/>
      <c r="ELH758" s="229"/>
      <c r="ELI758" s="229"/>
      <c r="ELJ758" s="229"/>
      <c r="ELK758" s="229"/>
      <c r="ELL758" s="229"/>
      <c r="ELM758" s="229"/>
      <c r="ELN758" s="229"/>
      <c r="ELO758" s="37"/>
      <c r="ELP758" s="228"/>
      <c r="ELQ758" s="12"/>
      <c r="ELR758" s="12"/>
      <c r="ELS758" s="162"/>
      <c r="ELT758" s="162"/>
      <c r="ELU758" s="37"/>
      <c r="ELV758" s="230"/>
      <c r="ELW758" s="37"/>
      <c r="ELX758" s="37"/>
      <c r="ELY758" s="228"/>
      <c r="ELZ758" s="11"/>
      <c r="EMA758" s="28"/>
      <c r="EMB758" s="231"/>
      <c r="EMC758" s="12"/>
      <c r="EMD758" s="27"/>
      <c r="EME758" s="37"/>
      <c r="EMF758" s="37"/>
      <c r="EMG758" s="14"/>
      <c r="EMH758" s="14"/>
      <c r="EMI758" s="228"/>
      <c r="EMJ758" s="232"/>
      <c r="EMK758" s="232"/>
      <c r="EML758" s="232"/>
      <c r="EMM758" s="228"/>
      <c r="EMN758" s="229"/>
      <c r="EMO758" s="229"/>
      <c r="EMP758" s="229"/>
      <c r="EMQ758" s="229"/>
      <c r="EMR758" s="229"/>
      <c r="EMS758" s="229"/>
      <c r="EMT758" s="229"/>
      <c r="EMU758" s="37"/>
      <c r="EMV758" s="228"/>
      <c r="EMW758" s="12"/>
      <c r="EMX758" s="12"/>
      <c r="EMY758" s="162"/>
      <c r="EMZ758" s="162"/>
      <c r="ENA758" s="37"/>
      <c r="ENB758" s="230"/>
      <c r="ENC758" s="37"/>
      <c r="END758" s="37"/>
      <c r="ENE758" s="228"/>
      <c r="ENF758" s="11"/>
      <c r="ENG758" s="28"/>
      <c r="ENH758" s="231"/>
      <c r="ENI758" s="12"/>
      <c r="ENJ758" s="27"/>
      <c r="ENK758" s="37"/>
      <c r="ENL758" s="37"/>
      <c r="ENM758" s="14"/>
      <c r="ENN758" s="14"/>
      <c r="ENO758" s="228"/>
      <c r="ENP758" s="232"/>
      <c r="ENQ758" s="232"/>
      <c r="ENR758" s="232"/>
      <c r="ENS758" s="228"/>
      <c r="ENT758" s="229"/>
      <c r="ENU758" s="229"/>
      <c r="ENV758" s="229"/>
      <c r="ENW758" s="229"/>
      <c r="ENX758" s="229"/>
      <c r="ENY758" s="229"/>
      <c r="ENZ758" s="229"/>
      <c r="EOA758" s="37"/>
      <c r="EOB758" s="228"/>
      <c r="EOC758" s="12"/>
      <c r="EOD758" s="12"/>
      <c r="EOE758" s="162"/>
      <c r="EOF758" s="162"/>
      <c r="EOG758" s="37"/>
      <c r="EOH758" s="230"/>
      <c r="EOI758" s="37"/>
      <c r="EOJ758" s="37"/>
      <c r="EOK758" s="228"/>
      <c r="EOL758" s="11"/>
      <c r="EOM758" s="28"/>
      <c r="EON758" s="231"/>
      <c r="EOO758" s="12"/>
      <c r="EOP758" s="27"/>
      <c r="EOQ758" s="37"/>
      <c r="EOR758" s="37"/>
      <c r="EOS758" s="14"/>
      <c r="EOT758" s="14"/>
      <c r="EOU758" s="228"/>
      <c r="EOV758" s="232"/>
      <c r="EOW758" s="232"/>
      <c r="EOX758" s="232"/>
      <c r="EOY758" s="228"/>
      <c r="EOZ758" s="229"/>
      <c r="EPA758" s="229"/>
      <c r="EPB758" s="229"/>
      <c r="EPC758" s="229"/>
      <c r="EPD758" s="229"/>
      <c r="EPE758" s="229"/>
      <c r="EPF758" s="229"/>
      <c r="EPG758" s="37"/>
      <c r="EPH758" s="228"/>
      <c r="EPI758" s="12"/>
      <c r="EPJ758" s="12"/>
      <c r="EPK758" s="162"/>
      <c r="EPL758" s="162"/>
      <c r="EPM758" s="37"/>
      <c r="EPN758" s="230"/>
      <c r="EPO758" s="37"/>
      <c r="EPP758" s="37"/>
      <c r="EPQ758" s="228"/>
      <c r="EPR758" s="11"/>
      <c r="EPS758" s="28"/>
      <c r="EPT758" s="231"/>
      <c r="EPU758" s="12"/>
      <c r="EPV758" s="27"/>
      <c r="EPW758" s="37"/>
      <c r="EPX758" s="37"/>
      <c r="EPY758" s="14"/>
      <c r="EPZ758" s="14"/>
      <c r="EQA758" s="228"/>
      <c r="EQB758" s="232"/>
      <c r="EQC758" s="232"/>
      <c r="EQD758" s="232"/>
      <c r="EQE758" s="228"/>
      <c r="EQF758" s="229"/>
      <c r="EQG758" s="229"/>
      <c r="EQH758" s="229"/>
      <c r="EQI758" s="229"/>
      <c r="EQJ758" s="229"/>
      <c r="EQK758" s="229"/>
      <c r="EQL758" s="229"/>
      <c r="EQM758" s="37"/>
      <c r="EQN758" s="228"/>
      <c r="EQO758" s="12"/>
      <c r="EQP758" s="12"/>
      <c r="EQQ758" s="162"/>
      <c r="EQR758" s="162"/>
      <c r="EQS758" s="37"/>
      <c r="EQT758" s="230"/>
      <c r="EQU758" s="37"/>
      <c r="EQV758" s="37"/>
      <c r="EQW758" s="228"/>
      <c r="EQX758" s="11"/>
      <c r="EQY758" s="28"/>
      <c r="EQZ758" s="231"/>
      <c r="ERA758" s="12"/>
      <c r="ERB758" s="27"/>
      <c r="ERC758" s="37"/>
      <c r="ERD758" s="37"/>
      <c r="ERE758" s="14"/>
      <c r="ERF758" s="14"/>
      <c r="ERG758" s="228"/>
      <c r="ERH758" s="232"/>
      <c r="ERI758" s="232"/>
      <c r="ERJ758" s="232"/>
      <c r="ERK758" s="228"/>
      <c r="ERL758" s="229"/>
      <c r="ERM758" s="229"/>
      <c r="ERN758" s="229"/>
      <c r="ERO758" s="229"/>
      <c r="ERP758" s="229"/>
      <c r="ERQ758" s="229"/>
      <c r="ERR758" s="229"/>
      <c r="ERS758" s="37"/>
      <c r="ERT758" s="228"/>
      <c r="ERU758" s="12"/>
      <c r="ERV758" s="12"/>
      <c r="ERW758" s="162"/>
      <c r="ERX758" s="162"/>
      <c r="ERY758" s="37"/>
      <c r="ERZ758" s="230"/>
      <c r="ESA758" s="37"/>
      <c r="ESB758" s="37"/>
      <c r="ESC758" s="228"/>
      <c r="ESD758" s="11"/>
      <c r="ESE758" s="28"/>
      <c r="ESF758" s="231"/>
      <c r="ESG758" s="12"/>
      <c r="ESH758" s="27"/>
      <c r="ESI758" s="37"/>
      <c r="ESJ758" s="37"/>
      <c r="ESK758" s="14"/>
      <c r="ESL758" s="14"/>
      <c r="ESM758" s="228"/>
      <c r="ESN758" s="232"/>
      <c r="ESO758" s="232"/>
      <c r="ESP758" s="232"/>
      <c r="ESQ758" s="228"/>
      <c r="ESR758" s="229"/>
      <c r="ESS758" s="229"/>
      <c r="EST758" s="229"/>
      <c r="ESU758" s="229"/>
      <c r="ESV758" s="229"/>
      <c r="ESW758" s="229"/>
      <c r="ESX758" s="229"/>
      <c r="ESY758" s="37"/>
      <c r="ESZ758" s="228"/>
      <c r="ETA758" s="12"/>
      <c r="ETB758" s="12"/>
      <c r="ETC758" s="162"/>
      <c r="ETD758" s="162"/>
      <c r="ETE758" s="37"/>
      <c r="ETF758" s="230"/>
      <c r="ETG758" s="37"/>
      <c r="ETH758" s="37"/>
      <c r="ETI758" s="228"/>
      <c r="ETJ758" s="11"/>
      <c r="ETK758" s="28"/>
      <c r="ETL758" s="231"/>
      <c r="ETM758" s="12"/>
      <c r="ETN758" s="27"/>
      <c r="ETO758" s="37"/>
      <c r="ETP758" s="37"/>
      <c r="ETQ758" s="14"/>
      <c r="ETR758" s="14"/>
      <c r="ETS758" s="228"/>
      <c r="ETT758" s="232"/>
      <c r="ETU758" s="232"/>
      <c r="ETV758" s="232"/>
      <c r="ETW758" s="228"/>
      <c r="ETX758" s="229"/>
      <c r="ETY758" s="229"/>
      <c r="ETZ758" s="229"/>
      <c r="EUA758" s="229"/>
      <c r="EUB758" s="229"/>
      <c r="EUC758" s="229"/>
      <c r="EUD758" s="229"/>
      <c r="EUE758" s="37"/>
      <c r="EUF758" s="228"/>
      <c r="EUG758" s="12"/>
      <c r="EUH758" s="12"/>
      <c r="EUI758" s="162"/>
      <c r="EUJ758" s="162"/>
      <c r="EUK758" s="37"/>
      <c r="EUL758" s="230"/>
      <c r="EUM758" s="37"/>
      <c r="EUN758" s="37"/>
      <c r="EUO758" s="228"/>
      <c r="EUP758" s="11"/>
      <c r="EUQ758" s="28"/>
      <c r="EUR758" s="231"/>
      <c r="EUS758" s="12"/>
      <c r="EUT758" s="27"/>
      <c r="EUU758" s="37"/>
      <c r="EUV758" s="37"/>
      <c r="EUW758" s="14"/>
      <c r="EUX758" s="14"/>
      <c r="EUY758" s="228"/>
      <c r="EUZ758" s="232"/>
      <c r="EVA758" s="232"/>
      <c r="EVB758" s="232"/>
      <c r="EVC758" s="228"/>
      <c r="EVD758" s="229"/>
      <c r="EVE758" s="229"/>
      <c r="EVF758" s="229"/>
      <c r="EVG758" s="229"/>
      <c r="EVH758" s="229"/>
      <c r="EVI758" s="229"/>
      <c r="EVJ758" s="229"/>
      <c r="EVK758" s="37"/>
      <c r="EVL758" s="228"/>
      <c r="EVM758" s="12"/>
      <c r="EVN758" s="12"/>
      <c r="EVO758" s="162"/>
      <c r="EVP758" s="162"/>
      <c r="EVQ758" s="37"/>
      <c r="EVR758" s="230"/>
      <c r="EVS758" s="37"/>
      <c r="EVT758" s="37"/>
      <c r="EVU758" s="228"/>
      <c r="EVV758" s="11"/>
      <c r="EVW758" s="28"/>
      <c r="EVX758" s="231"/>
      <c r="EVY758" s="12"/>
      <c r="EVZ758" s="27"/>
      <c r="EWA758" s="37"/>
      <c r="EWB758" s="37"/>
      <c r="EWC758" s="14"/>
      <c r="EWD758" s="14"/>
      <c r="EWE758" s="228"/>
      <c r="EWF758" s="232"/>
      <c r="EWG758" s="232"/>
      <c r="EWH758" s="232"/>
      <c r="EWI758" s="228"/>
      <c r="EWJ758" s="229"/>
      <c r="EWK758" s="229"/>
      <c r="EWL758" s="229"/>
      <c r="EWM758" s="229"/>
      <c r="EWN758" s="229"/>
      <c r="EWO758" s="229"/>
      <c r="EWP758" s="229"/>
      <c r="EWQ758" s="37"/>
      <c r="EWR758" s="228"/>
      <c r="EWS758" s="12"/>
      <c r="EWT758" s="12"/>
      <c r="EWU758" s="162"/>
      <c r="EWV758" s="162"/>
      <c r="EWW758" s="37"/>
      <c r="EWX758" s="230"/>
      <c r="EWY758" s="37"/>
      <c r="EWZ758" s="37"/>
      <c r="EXA758" s="228"/>
      <c r="EXB758" s="11"/>
      <c r="EXC758" s="28"/>
      <c r="EXD758" s="231"/>
      <c r="EXE758" s="12"/>
      <c r="EXF758" s="27"/>
      <c r="EXG758" s="37"/>
      <c r="EXH758" s="37"/>
      <c r="EXI758" s="14"/>
      <c r="EXJ758" s="14"/>
      <c r="EXK758" s="228"/>
      <c r="EXL758" s="232"/>
      <c r="EXM758" s="232"/>
      <c r="EXN758" s="232"/>
      <c r="EXO758" s="228"/>
      <c r="EXP758" s="229"/>
      <c r="EXQ758" s="229"/>
      <c r="EXR758" s="229"/>
      <c r="EXS758" s="229"/>
      <c r="EXT758" s="229"/>
      <c r="EXU758" s="229"/>
      <c r="EXV758" s="229"/>
      <c r="EXW758" s="37"/>
      <c r="EXX758" s="228"/>
      <c r="EXY758" s="12"/>
      <c r="EXZ758" s="12"/>
      <c r="EYA758" s="162"/>
      <c r="EYB758" s="162"/>
      <c r="EYC758" s="37"/>
      <c r="EYD758" s="230"/>
      <c r="EYE758" s="37"/>
      <c r="EYF758" s="37"/>
      <c r="EYG758" s="228"/>
      <c r="EYH758" s="11"/>
      <c r="EYI758" s="28"/>
      <c r="EYJ758" s="231"/>
      <c r="EYK758" s="12"/>
      <c r="EYL758" s="27"/>
      <c r="EYM758" s="37"/>
      <c r="EYN758" s="37"/>
      <c r="EYO758" s="14"/>
      <c r="EYP758" s="14"/>
      <c r="EYQ758" s="228"/>
      <c r="EYR758" s="232"/>
      <c r="EYS758" s="232"/>
      <c r="EYT758" s="232"/>
      <c r="EYU758" s="228"/>
      <c r="EYV758" s="229"/>
      <c r="EYW758" s="229"/>
      <c r="EYX758" s="229"/>
      <c r="EYY758" s="229"/>
      <c r="EYZ758" s="229"/>
      <c r="EZA758" s="229"/>
      <c r="EZB758" s="229"/>
      <c r="EZC758" s="37"/>
      <c r="EZD758" s="228"/>
      <c r="EZE758" s="12"/>
      <c r="EZF758" s="12"/>
      <c r="EZG758" s="162"/>
      <c r="EZH758" s="162"/>
      <c r="EZI758" s="37"/>
      <c r="EZJ758" s="230"/>
      <c r="EZK758" s="37"/>
      <c r="EZL758" s="37"/>
      <c r="EZM758" s="228"/>
      <c r="EZN758" s="11"/>
      <c r="EZO758" s="28"/>
      <c r="EZP758" s="231"/>
      <c r="EZQ758" s="12"/>
      <c r="EZR758" s="27"/>
      <c r="EZS758" s="37"/>
      <c r="EZT758" s="37"/>
      <c r="EZU758" s="14"/>
      <c r="EZV758" s="14"/>
      <c r="EZW758" s="228"/>
      <c r="EZX758" s="232"/>
      <c r="EZY758" s="232"/>
      <c r="EZZ758" s="232"/>
      <c r="FAA758" s="228"/>
      <c r="FAB758" s="229"/>
      <c r="FAC758" s="229"/>
      <c r="FAD758" s="229"/>
      <c r="FAE758" s="229"/>
      <c r="FAF758" s="229"/>
      <c r="FAG758" s="229"/>
      <c r="FAH758" s="229"/>
      <c r="FAI758" s="37"/>
      <c r="FAJ758" s="228"/>
      <c r="FAK758" s="12"/>
      <c r="FAL758" s="12"/>
      <c r="FAM758" s="162"/>
      <c r="FAN758" s="162"/>
      <c r="FAO758" s="37"/>
      <c r="FAP758" s="230"/>
      <c r="FAQ758" s="37"/>
      <c r="FAR758" s="37"/>
      <c r="FAS758" s="228"/>
      <c r="FAT758" s="11"/>
      <c r="FAU758" s="28"/>
      <c r="FAV758" s="231"/>
      <c r="FAW758" s="12"/>
      <c r="FAX758" s="27"/>
      <c r="FAY758" s="37"/>
      <c r="FAZ758" s="37"/>
      <c r="FBA758" s="14"/>
      <c r="FBB758" s="14"/>
      <c r="FBC758" s="228"/>
      <c r="FBD758" s="232"/>
      <c r="FBE758" s="232"/>
      <c r="FBF758" s="232"/>
      <c r="FBG758" s="228"/>
      <c r="FBH758" s="229"/>
      <c r="FBI758" s="229"/>
      <c r="FBJ758" s="229"/>
      <c r="FBK758" s="229"/>
      <c r="FBL758" s="229"/>
      <c r="FBM758" s="229"/>
      <c r="FBN758" s="229"/>
      <c r="FBO758" s="37"/>
      <c r="FBP758" s="228"/>
      <c r="FBQ758" s="12"/>
      <c r="FBR758" s="12"/>
      <c r="FBS758" s="162"/>
      <c r="FBT758" s="162"/>
      <c r="FBU758" s="37"/>
      <c r="FBV758" s="230"/>
      <c r="FBW758" s="37"/>
      <c r="FBX758" s="37"/>
      <c r="FBY758" s="228"/>
      <c r="FBZ758" s="11"/>
      <c r="FCA758" s="28"/>
      <c r="FCB758" s="231"/>
      <c r="FCC758" s="12"/>
      <c r="FCD758" s="27"/>
      <c r="FCE758" s="37"/>
      <c r="FCF758" s="37"/>
      <c r="FCG758" s="14"/>
      <c r="FCH758" s="14"/>
      <c r="FCI758" s="228"/>
      <c r="FCJ758" s="232"/>
      <c r="FCK758" s="232"/>
      <c r="FCL758" s="232"/>
      <c r="FCM758" s="228"/>
      <c r="FCN758" s="229"/>
      <c r="FCO758" s="229"/>
      <c r="FCP758" s="229"/>
      <c r="FCQ758" s="229"/>
      <c r="FCR758" s="229"/>
      <c r="FCS758" s="229"/>
      <c r="FCT758" s="229"/>
      <c r="FCU758" s="37"/>
      <c r="FCV758" s="228"/>
      <c r="FCW758" s="12"/>
      <c r="FCX758" s="12"/>
      <c r="FCY758" s="162"/>
      <c r="FCZ758" s="162"/>
      <c r="FDA758" s="37"/>
      <c r="FDB758" s="230"/>
      <c r="FDC758" s="37"/>
      <c r="FDD758" s="37"/>
      <c r="FDE758" s="228"/>
      <c r="FDF758" s="11"/>
      <c r="FDG758" s="28"/>
      <c r="FDH758" s="231"/>
      <c r="FDI758" s="12"/>
      <c r="FDJ758" s="27"/>
      <c r="FDK758" s="37"/>
      <c r="FDL758" s="37"/>
      <c r="FDM758" s="14"/>
      <c r="FDN758" s="14"/>
      <c r="FDO758" s="228"/>
      <c r="FDP758" s="232"/>
      <c r="FDQ758" s="232"/>
      <c r="FDR758" s="232"/>
      <c r="FDS758" s="228"/>
      <c r="FDT758" s="229"/>
      <c r="FDU758" s="229"/>
      <c r="FDV758" s="229"/>
      <c r="FDW758" s="229"/>
      <c r="FDX758" s="229"/>
      <c r="FDY758" s="229"/>
      <c r="FDZ758" s="229"/>
      <c r="FEA758" s="37"/>
      <c r="FEB758" s="228"/>
      <c r="FEC758" s="12"/>
      <c r="FED758" s="12"/>
      <c r="FEE758" s="162"/>
      <c r="FEF758" s="162"/>
      <c r="FEG758" s="37"/>
      <c r="FEH758" s="230"/>
      <c r="FEI758" s="37"/>
      <c r="FEJ758" s="37"/>
      <c r="FEK758" s="228"/>
      <c r="FEL758" s="11"/>
      <c r="FEM758" s="28"/>
      <c r="FEN758" s="231"/>
      <c r="FEO758" s="12"/>
      <c r="FEP758" s="27"/>
      <c r="FEQ758" s="37"/>
      <c r="FER758" s="37"/>
      <c r="FES758" s="14"/>
      <c r="FET758" s="14"/>
      <c r="FEU758" s="228"/>
      <c r="FEV758" s="232"/>
      <c r="FEW758" s="232"/>
      <c r="FEX758" s="232"/>
      <c r="FEY758" s="228"/>
      <c r="FEZ758" s="229"/>
      <c r="FFA758" s="229"/>
      <c r="FFB758" s="229"/>
      <c r="FFC758" s="229"/>
      <c r="FFD758" s="229"/>
      <c r="FFE758" s="229"/>
      <c r="FFF758" s="229"/>
      <c r="FFG758" s="37"/>
      <c r="FFH758" s="228"/>
      <c r="FFI758" s="12"/>
      <c r="FFJ758" s="12"/>
      <c r="FFK758" s="162"/>
      <c r="FFL758" s="162"/>
      <c r="FFM758" s="37"/>
      <c r="FFN758" s="230"/>
      <c r="FFO758" s="37"/>
      <c r="FFP758" s="37"/>
      <c r="FFQ758" s="228"/>
      <c r="FFR758" s="11"/>
      <c r="FFS758" s="28"/>
      <c r="FFT758" s="231"/>
      <c r="FFU758" s="12"/>
      <c r="FFV758" s="27"/>
      <c r="FFW758" s="37"/>
      <c r="FFX758" s="37"/>
      <c r="FFY758" s="14"/>
      <c r="FFZ758" s="14"/>
      <c r="FGA758" s="228"/>
      <c r="FGB758" s="232"/>
      <c r="FGC758" s="232"/>
      <c r="FGD758" s="232"/>
      <c r="FGE758" s="228"/>
      <c r="FGF758" s="229"/>
      <c r="FGG758" s="229"/>
      <c r="FGH758" s="229"/>
      <c r="FGI758" s="229"/>
      <c r="FGJ758" s="229"/>
      <c r="FGK758" s="229"/>
      <c r="FGL758" s="229"/>
      <c r="FGM758" s="37"/>
      <c r="FGN758" s="228"/>
      <c r="FGO758" s="12"/>
      <c r="FGP758" s="12"/>
      <c r="FGQ758" s="162"/>
      <c r="FGR758" s="162"/>
      <c r="FGS758" s="37"/>
      <c r="FGT758" s="230"/>
      <c r="FGU758" s="37"/>
      <c r="FGV758" s="37"/>
      <c r="FGW758" s="228"/>
      <c r="FGX758" s="11"/>
      <c r="FGY758" s="28"/>
      <c r="FGZ758" s="231"/>
      <c r="FHA758" s="12"/>
      <c r="FHB758" s="27"/>
      <c r="FHC758" s="37"/>
      <c r="FHD758" s="37"/>
      <c r="FHE758" s="14"/>
      <c r="FHF758" s="14"/>
      <c r="FHG758" s="228"/>
      <c r="FHH758" s="232"/>
      <c r="FHI758" s="232"/>
      <c r="FHJ758" s="232"/>
      <c r="FHK758" s="228"/>
      <c r="FHL758" s="229"/>
      <c r="FHM758" s="229"/>
      <c r="FHN758" s="229"/>
      <c r="FHO758" s="229"/>
      <c r="FHP758" s="229"/>
      <c r="FHQ758" s="229"/>
      <c r="FHR758" s="229"/>
      <c r="FHS758" s="37"/>
      <c r="FHT758" s="228"/>
      <c r="FHU758" s="12"/>
      <c r="FHV758" s="12"/>
      <c r="FHW758" s="162"/>
      <c r="FHX758" s="162"/>
      <c r="FHY758" s="37"/>
      <c r="FHZ758" s="230"/>
      <c r="FIA758" s="37"/>
      <c r="FIB758" s="37"/>
      <c r="FIC758" s="228"/>
      <c r="FID758" s="11"/>
      <c r="FIE758" s="28"/>
      <c r="FIF758" s="231"/>
      <c r="FIG758" s="12"/>
      <c r="FIH758" s="27"/>
      <c r="FII758" s="37"/>
      <c r="FIJ758" s="37"/>
      <c r="FIK758" s="14"/>
      <c r="FIL758" s="14"/>
      <c r="FIM758" s="228"/>
      <c r="FIN758" s="232"/>
      <c r="FIO758" s="232"/>
      <c r="FIP758" s="232"/>
      <c r="FIQ758" s="228"/>
      <c r="FIR758" s="229"/>
      <c r="FIS758" s="229"/>
      <c r="FIT758" s="229"/>
      <c r="FIU758" s="229"/>
      <c r="FIV758" s="229"/>
      <c r="FIW758" s="229"/>
      <c r="FIX758" s="229"/>
      <c r="FIY758" s="37"/>
      <c r="FIZ758" s="228"/>
      <c r="FJA758" s="12"/>
      <c r="FJB758" s="12"/>
      <c r="FJC758" s="162"/>
      <c r="FJD758" s="162"/>
      <c r="FJE758" s="37"/>
      <c r="FJF758" s="230"/>
      <c r="FJG758" s="37"/>
      <c r="FJH758" s="37"/>
      <c r="FJI758" s="228"/>
      <c r="FJJ758" s="11"/>
      <c r="FJK758" s="28"/>
      <c r="FJL758" s="231"/>
      <c r="FJM758" s="12"/>
      <c r="FJN758" s="27"/>
      <c r="FJO758" s="37"/>
      <c r="FJP758" s="37"/>
      <c r="FJQ758" s="14"/>
      <c r="FJR758" s="14"/>
      <c r="FJS758" s="228"/>
      <c r="FJT758" s="232"/>
      <c r="FJU758" s="232"/>
      <c r="FJV758" s="232"/>
      <c r="FJW758" s="228"/>
      <c r="FJX758" s="229"/>
      <c r="FJY758" s="229"/>
      <c r="FJZ758" s="229"/>
      <c r="FKA758" s="229"/>
      <c r="FKB758" s="229"/>
      <c r="FKC758" s="229"/>
      <c r="FKD758" s="229"/>
      <c r="FKE758" s="37"/>
      <c r="FKF758" s="228"/>
      <c r="FKG758" s="12"/>
      <c r="FKH758" s="12"/>
      <c r="FKI758" s="162"/>
      <c r="FKJ758" s="162"/>
      <c r="FKK758" s="37"/>
      <c r="FKL758" s="230"/>
      <c r="FKM758" s="37"/>
      <c r="FKN758" s="37"/>
      <c r="FKO758" s="228"/>
      <c r="FKP758" s="11"/>
      <c r="FKQ758" s="28"/>
      <c r="FKR758" s="231"/>
      <c r="FKS758" s="12"/>
      <c r="FKT758" s="27"/>
      <c r="FKU758" s="37"/>
      <c r="FKV758" s="37"/>
      <c r="FKW758" s="14"/>
      <c r="FKX758" s="14"/>
      <c r="FKY758" s="228"/>
      <c r="FKZ758" s="232"/>
      <c r="FLA758" s="232"/>
      <c r="FLB758" s="232"/>
      <c r="FLC758" s="228"/>
      <c r="FLD758" s="229"/>
      <c r="FLE758" s="229"/>
      <c r="FLF758" s="229"/>
      <c r="FLG758" s="229"/>
      <c r="FLH758" s="229"/>
      <c r="FLI758" s="229"/>
      <c r="FLJ758" s="229"/>
      <c r="FLK758" s="37"/>
      <c r="FLL758" s="228"/>
      <c r="FLM758" s="12"/>
      <c r="FLN758" s="12"/>
      <c r="FLO758" s="162"/>
      <c r="FLP758" s="162"/>
      <c r="FLQ758" s="37"/>
      <c r="FLR758" s="230"/>
      <c r="FLS758" s="37"/>
      <c r="FLT758" s="37"/>
      <c r="FLU758" s="228"/>
      <c r="FLV758" s="11"/>
      <c r="FLW758" s="28"/>
      <c r="FLX758" s="231"/>
      <c r="FLY758" s="12"/>
      <c r="FLZ758" s="27"/>
      <c r="FMA758" s="37"/>
      <c r="FMB758" s="37"/>
      <c r="FMC758" s="14"/>
      <c r="FMD758" s="14"/>
      <c r="FME758" s="228"/>
      <c r="FMF758" s="232"/>
      <c r="FMG758" s="232"/>
      <c r="FMH758" s="232"/>
      <c r="FMI758" s="228"/>
      <c r="FMJ758" s="229"/>
      <c r="FMK758" s="229"/>
      <c r="FML758" s="229"/>
      <c r="FMM758" s="229"/>
      <c r="FMN758" s="229"/>
      <c r="FMO758" s="229"/>
      <c r="FMP758" s="229"/>
      <c r="FMQ758" s="37"/>
      <c r="FMR758" s="228"/>
      <c r="FMS758" s="12"/>
      <c r="FMT758" s="12"/>
      <c r="FMU758" s="162"/>
      <c r="FMV758" s="162"/>
      <c r="FMW758" s="37"/>
      <c r="FMX758" s="230"/>
      <c r="FMY758" s="37"/>
      <c r="FMZ758" s="37"/>
      <c r="FNA758" s="228"/>
      <c r="FNB758" s="11"/>
      <c r="FNC758" s="28"/>
      <c r="FND758" s="231"/>
      <c r="FNE758" s="12"/>
      <c r="FNF758" s="27"/>
      <c r="FNG758" s="37"/>
      <c r="FNH758" s="37"/>
      <c r="FNI758" s="14"/>
      <c r="FNJ758" s="14"/>
      <c r="FNK758" s="228"/>
      <c r="FNL758" s="232"/>
      <c r="FNM758" s="232"/>
      <c r="FNN758" s="232"/>
      <c r="FNO758" s="228"/>
      <c r="FNP758" s="229"/>
      <c r="FNQ758" s="229"/>
      <c r="FNR758" s="229"/>
      <c r="FNS758" s="229"/>
      <c r="FNT758" s="229"/>
      <c r="FNU758" s="229"/>
      <c r="FNV758" s="229"/>
      <c r="FNW758" s="37"/>
      <c r="FNX758" s="228"/>
      <c r="FNY758" s="12"/>
      <c r="FNZ758" s="12"/>
      <c r="FOA758" s="162"/>
      <c r="FOB758" s="162"/>
      <c r="FOC758" s="37"/>
      <c r="FOD758" s="230"/>
      <c r="FOE758" s="37"/>
      <c r="FOF758" s="37"/>
      <c r="FOG758" s="228"/>
      <c r="FOH758" s="11"/>
      <c r="FOI758" s="28"/>
      <c r="FOJ758" s="231"/>
      <c r="FOK758" s="12"/>
      <c r="FOL758" s="27"/>
      <c r="FOM758" s="37"/>
      <c r="FON758" s="37"/>
      <c r="FOO758" s="14"/>
      <c r="FOP758" s="14"/>
      <c r="FOQ758" s="228"/>
      <c r="FOR758" s="232"/>
      <c r="FOS758" s="232"/>
      <c r="FOT758" s="232"/>
      <c r="FOU758" s="228"/>
      <c r="FOV758" s="229"/>
      <c r="FOW758" s="229"/>
      <c r="FOX758" s="229"/>
      <c r="FOY758" s="229"/>
      <c r="FOZ758" s="229"/>
      <c r="FPA758" s="229"/>
      <c r="FPB758" s="229"/>
      <c r="FPC758" s="37"/>
      <c r="FPD758" s="228"/>
      <c r="FPE758" s="12"/>
      <c r="FPF758" s="12"/>
      <c r="FPG758" s="162"/>
      <c r="FPH758" s="162"/>
      <c r="FPI758" s="37"/>
      <c r="FPJ758" s="230"/>
      <c r="FPK758" s="37"/>
      <c r="FPL758" s="37"/>
      <c r="FPM758" s="228"/>
      <c r="FPN758" s="11"/>
      <c r="FPO758" s="28"/>
      <c r="FPP758" s="231"/>
      <c r="FPQ758" s="12"/>
      <c r="FPR758" s="27"/>
      <c r="FPS758" s="37"/>
      <c r="FPT758" s="37"/>
      <c r="FPU758" s="14"/>
      <c r="FPV758" s="14"/>
      <c r="FPW758" s="228"/>
      <c r="FPX758" s="232"/>
      <c r="FPY758" s="232"/>
      <c r="FPZ758" s="232"/>
      <c r="FQA758" s="228"/>
      <c r="FQB758" s="229"/>
      <c r="FQC758" s="229"/>
      <c r="FQD758" s="229"/>
      <c r="FQE758" s="229"/>
      <c r="FQF758" s="229"/>
      <c r="FQG758" s="229"/>
      <c r="FQH758" s="229"/>
      <c r="FQI758" s="37"/>
      <c r="FQJ758" s="228"/>
      <c r="FQK758" s="12"/>
      <c r="FQL758" s="12"/>
      <c r="FQM758" s="162"/>
      <c r="FQN758" s="162"/>
      <c r="FQO758" s="37"/>
      <c r="FQP758" s="230"/>
      <c r="FQQ758" s="37"/>
      <c r="FQR758" s="37"/>
      <c r="FQS758" s="228"/>
      <c r="FQT758" s="11"/>
      <c r="FQU758" s="28"/>
      <c r="FQV758" s="231"/>
      <c r="FQW758" s="12"/>
      <c r="FQX758" s="27"/>
      <c r="FQY758" s="37"/>
      <c r="FQZ758" s="37"/>
      <c r="FRA758" s="14"/>
      <c r="FRB758" s="14"/>
      <c r="FRC758" s="228"/>
      <c r="FRD758" s="232"/>
      <c r="FRE758" s="232"/>
      <c r="FRF758" s="232"/>
      <c r="FRG758" s="228"/>
      <c r="FRH758" s="229"/>
      <c r="FRI758" s="229"/>
      <c r="FRJ758" s="229"/>
      <c r="FRK758" s="229"/>
      <c r="FRL758" s="229"/>
      <c r="FRM758" s="229"/>
      <c r="FRN758" s="229"/>
      <c r="FRO758" s="37"/>
      <c r="FRP758" s="228"/>
      <c r="FRQ758" s="12"/>
      <c r="FRR758" s="12"/>
      <c r="FRS758" s="162"/>
      <c r="FRT758" s="162"/>
      <c r="FRU758" s="37"/>
      <c r="FRV758" s="230"/>
      <c r="FRW758" s="37"/>
      <c r="FRX758" s="37"/>
      <c r="FRY758" s="228"/>
      <c r="FRZ758" s="11"/>
      <c r="FSA758" s="28"/>
      <c r="FSB758" s="231"/>
      <c r="FSC758" s="12"/>
      <c r="FSD758" s="27"/>
      <c r="FSE758" s="37"/>
      <c r="FSF758" s="37"/>
      <c r="FSG758" s="14"/>
      <c r="FSH758" s="14"/>
      <c r="FSI758" s="228"/>
      <c r="FSJ758" s="232"/>
      <c r="FSK758" s="232"/>
      <c r="FSL758" s="232"/>
      <c r="FSM758" s="228"/>
      <c r="FSN758" s="229"/>
      <c r="FSO758" s="229"/>
      <c r="FSP758" s="229"/>
      <c r="FSQ758" s="229"/>
      <c r="FSR758" s="229"/>
      <c r="FSS758" s="229"/>
      <c r="FST758" s="229"/>
      <c r="FSU758" s="37"/>
      <c r="FSV758" s="228"/>
      <c r="FSW758" s="12"/>
      <c r="FSX758" s="12"/>
      <c r="FSY758" s="162"/>
      <c r="FSZ758" s="162"/>
      <c r="FTA758" s="37"/>
      <c r="FTB758" s="230"/>
      <c r="FTC758" s="37"/>
      <c r="FTD758" s="37"/>
      <c r="FTE758" s="228"/>
      <c r="FTF758" s="11"/>
      <c r="FTG758" s="28"/>
      <c r="FTH758" s="231"/>
      <c r="FTI758" s="12"/>
      <c r="FTJ758" s="27"/>
      <c r="FTK758" s="37"/>
      <c r="FTL758" s="37"/>
      <c r="FTM758" s="14"/>
      <c r="FTN758" s="14"/>
      <c r="FTO758" s="228"/>
      <c r="FTP758" s="232"/>
      <c r="FTQ758" s="232"/>
      <c r="FTR758" s="232"/>
      <c r="FTS758" s="228"/>
      <c r="FTT758" s="229"/>
      <c r="FTU758" s="229"/>
      <c r="FTV758" s="229"/>
      <c r="FTW758" s="229"/>
      <c r="FTX758" s="229"/>
      <c r="FTY758" s="229"/>
      <c r="FTZ758" s="229"/>
      <c r="FUA758" s="37"/>
      <c r="FUB758" s="228"/>
      <c r="FUC758" s="12"/>
      <c r="FUD758" s="12"/>
      <c r="FUE758" s="162"/>
      <c r="FUF758" s="162"/>
      <c r="FUG758" s="37"/>
      <c r="FUH758" s="230"/>
      <c r="FUI758" s="37"/>
      <c r="FUJ758" s="37"/>
      <c r="FUK758" s="228"/>
      <c r="FUL758" s="11"/>
      <c r="FUM758" s="28"/>
      <c r="FUN758" s="231"/>
      <c r="FUO758" s="12"/>
      <c r="FUP758" s="27"/>
      <c r="FUQ758" s="37"/>
      <c r="FUR758" s="37"/>
      <c r="FUS758" s="14"/>
      <c r="FUT758" s="14"/>
      <c r="FUU758" s="228"/>
      <c r="FUV758" s="232"/>
      <c r="FUW758" s="232"/>
      <c r="FUX758" s="232"/>
      <c r="FUY758" s="228"/>
      <c r="FUZ758" s="229"/>
      <c r="FVA758" s="229"/>
      <c r="FVB758" s="229"/>
      <c r="FVC758" s="229"/>
      <c r="FVD758" s="229"/>
      <c r="FVE758" s="229"/>
      <c r="FVF758" s="229"/>
      <c r="FVG758" s="37"/>
      <c r="FVH758" s="228"/>
      <c r="FVI758" s="12"/>
      <c r="FVJ758" s="12"/>
      <c r="FVK758" s="162"/>
      <c r="FVL758" s="162"/>
      <c r="FVM758" s="37"/>
      <c r="FVN758" s="230"/>
      <c r="FVO758" s="37"/>
      <c r="FVP758" s="37"/>
      <c r="FVQ758" s="228"/>
      <c r="FVR758" s="11"/>
      <c r="FVS758" s="28"/>
      <c r="FVT758" s="231"/>
      <c r="FVU758" s="12"/>
      <c r="FVV758" s="27"/>
      <c r="FVW758" s="37"/>
      <c r="FVX758" s="37"/>
      <c r="FVY758" s="14"/>
      <c r="FVZ758" s="14"/>
      <c r="FWA758" s="228"/>
      <c r="FWB758" s="232"/>
      <c r="FWC758" s="232"/>
      <c r="FWD758" s="232"/>
      <c r="FWE758" s="228"/>
      <c r="FWF758" s="229"/>
      <c r="FWG758" s="229"/>
      <c r="FWH758" s="229"/>
      <c r="FWI758" s="229"/>
      <c r="FWJ758" s="229"/>
      <c r="FWK758" s="229"/>
      <c r="FWL758" s="229"/>
      <c r="FWM758" s="37"/>
      <c r="FWN758" s="228"/>
      <c r="FWO758" s="12"/>
      <c r="FWP758" s="12"/>
      <c r="FWQ758" s="162"/>
      <c r="FWR758" s="162"/>
      <c r="FWS758" s="37"/>
      <c r="FWT758" s="230"/>
      <c r="FWU758" s="37"/>
      <c r="FWV758" s="37"/>
      <c r="FWW758" s="228"/>
      <c r="FWX758" s="11"/>
      <c r="FWY758" s="28"/>
      <c r="FWZ758" s="231"/>
      <c r="FXA758" s="12"/>
      <c r="FXB758" s="27"/>
      <c r="FXC758" s="37"/>
      <c r="FXD758" s="37"/>
      <c r="FXE758" s="14"/>
      <c r="FXF758" s="14"/>
      <c r="FXG758" s="228"/>
      <c r="FXH758" s="232"/>
      <c r="FXI758" s="232"/>
      <c r="FXJ758" s="232"/>
      <c r="FXK758" s="228"/>
      <c r="FXL758" s="229"/>
      <c r="FXM758" s="229"/>
      <c r="FXN758" s="229"/>
      <c r="FXO758" s="229"/>
      <c r="FXP758" s="229"/>
      <c r="FXQ758" s="229"/>
      <c r="FXR758" s="229"/>
      <c r="FXS758" s="37"/>
      <c r="FXT758" s="228"/>
      <c r="FXU758" s="12"/>
      <c r="FXV758" s="12"/>
      <c r="FXW758" s="162"/>
      <c r="FXX758" s="162"/>
      <c r="FXY758" s="37"/>
      <c r="FXZ758" s="230"/>
      <c r="FYA758" s="37"/>
      <c r="FYB758" s="37"/>
      <c r="FYC758" s="228"/>
      <c r="FYD758" s="11"/>
      <c r="FYE758" s="28"/>
      <c r="FYF758" s="231"/>
      <c r="FYG758" s="12"/>
      <c r="FYH758" s="27"/>
      <c r="FYI758" s="37"/>
      <c r="FYJ758" s="37"/>
      <c r="FYK758" s="14"/>
      <c r="FYL758" s="14"/>
      <c r="FYM758" s="228"/>
      <c r="FYN758" s="232"/>
      <c r="FYO758" s="232"/>
      <c r="FYP758" s="232"/>
      <c r="FYQ758" s="228"/>
      <c r="FYR758" s="229"/>
      <c r="FYS758" s="229"/>
      <c r="FYT758" s="229"/>
      <c r="FYU758" s="229"/>
      <c r="FYV758" s="229"/>
      <c r="FYW758" s="229"/>
      <c r="FYX758" s="229"/>
      <c r="FYY758" s="37"/>
      <c r="FYZ758" s="228"/>
      <c r="FZA758" s="12"/>
      <c r="FZB758" s="12"/>
      <c r="FZC758" s="162"/>
      <c r="FZD758" s="162"/>
      <c r="FZE758" s="37"/>
      <c r="FZF758" s="230"/>
      <c r="FZG758" s="37"/>
      <c r="FZH758" s="37"/>
      <c r="FZI758" s="228"/>
      <c r="FZJ758" s="11"/>
      <c r="FZK758" s="28"/>
      <c r="FZL758" s="231"/>
      <c r="FZM758" s="12"/>
      <c r="FZN758" s="27"/>
      <c r="FZO758" s="37"/>
      <c r="FZP758" s="37"/>
      <c r="FZQ758" s="14"/>
      <c r="FZR758" s="14"/>
      <c r="FZS758" s="228"/>
      <c r="FZT758" s="232"/>
      <c r="FZU758" s="232"/>
      <c r="FZV758" s="232"/>
      <c r="FZW758" s="228"/>
      <c r="FZX758" s="229"/>
      <c r="FZY758" s="229"/>
      <c r="FZZ758" s="229"/>
      <c r="GAA758" s="229"/>
      <c r="GAB758" s="229"/>
      <c r="GAC758" s="229"/>
      <c r="GAD758" s="229"/>
      <c r="GAE758" s="37"/>
      <c r="GAF758" s="228"/>
      <c r="GAG758" s="12"/>
      <c r="GAH758" s="12"/>
      <c r="GAI758" s="162"/>
      <c r="GAJ758" s="162"/>
      <c r="GAK758" s="37"/>
      <c r="GAL758" s="230"/>
      <c r="GAM758" s="37"/>
      <c r="GAN758" s="37"/>
      <c r="GAO758" s="228"/>
      <c r="GAP758" s="11"/>
      <c r="GAQ758" s="28"/>
      <c r="GAR758" s="231"/>
      <c r="GAS758" s="12"/>
      <c r="GAT758" s="27"/>
      <c r="GAU758" s="37"/>
      <c r="GAV758" s="37"/>
      <c r="GAW758" s="14"/>
      <c r="GAX758" s="14"/>
      <c r="GAY758" s="228"/>
      <c r="GAZ758" s="232"/>
      <c r="GBA758" s="232"/>
      <c r="GBB758" s="232"/>
      <c r="GBC758" s="228"/>
      <c r="GBD758" s="229"/>
      <c r="GBE758" s="229"/>
      <c r="GBF758" s="229"/>
      <c r="GBG758" s="229"/>
      <c r="GBH758" s="229"/>
      <c r="GBI758" s="229"/>
      <c r="GBJ758" s="229"/>
      <c r="GBK758" s="37"/>
      <c r="GBL758" s="228"/>
      <c r="GBM758" s="12"/>
      <c r="GBN758" s="12"/>
      <c r="GBO758" s="162"/>
      <c r="GBP758" s="162"/>
      <c r="GBQ758" s="37"/>
      <c r="GBR758" s="230"/>
      <c r="GBS758" s="37"/>
      <c r="GBT758" s="37"/>
      <c r="GBU758" s="228"/>
      <c r="GBV758" s="11"/>
      <c r="GBW758" s="28"/>
      <c r="GBX758" s="231"/>
      <c r="GBY758" s="12"/>
      <c r="GBZ758" s="27"/>
      <c r="GCA758" s="37"/>
      <c r="GCB758" s="37"/>
      <c r="GCC758" s="14"/>
      <c r="GCD758" s="14"/>
      <c r="GCE758" s="228"/>
      <c r="GCF758" s="232"/>
      <c r="GCG758" s="232"/>
      <c r="GCH758" s="232"/>
      <c r="GCI758" s="228"/>
      <c r="GCJ758" s="229"/>
      <c r="GCK758" s="229"/>
      <c r="GCL758" s="229"/>
      <c r="GCM758" s="229"/>
      <c r="GCN758" s="229"/>
      <c r="GCO758" s="229"/>
      <c r="GCP758" s="229"/>
      <c r="GCQ758" s="37"/>
      <c r="GCR758" s="228"/>
      <c r="GCS758" s="12"/>
      <c r="GCT758" s="12"/>
      <c r="GCU758" s="162"/>
      <c r="GCV758" s="162"/>
      <c r="GCW758" s="37"/>
      <c r="GCX758" s="230"/>
      <c r="GCY758" s="37"/>
      <c r="GCZ758" s="37"/>
      <c r="GDA758" s="228"/>
      <c r="GDB758" s="11"/>
      <c r="GDC758" s="28"/>
      <c r="GDD758" s="231"/>
      <c r="GDE758" s="12"/>
      <c r="GDF758" s="27"/>
      <c r="GDG758" s="37"/>
      <c r="GDH758" s="37"/>
      <c r="GDI758" s="14"/>
      <c r="GDJ758" s="14"/>
      <c r="GDK758" s="228"/>
      <c r="GDL758" s="232"/>
      <c r="GDM758" s="232"/>
      <c r="GDN758" s="232"/>
      <c r="GDO758" s="228"/>
      <c r="GDP758" s="229"/>
      <c r="GDQ758" s="229"/>
      <c r="GDR758" s="229"/>
      <c r="GDS758" s="229"/>
      <c r="GDT758" s="229"/>
      <c r="GDU758" s="229"/>
      <c r="GDV758" s="229"/>
      <c r="GDW758" s="37"/>
      <c r="GDX758" s="228"/>
      <c r="GDY758" s="12"/>
      <c r="GDZ758" s="12"/>
      <c r="GEA758" s="162"/>
      <c r="GEB758" s="162"/>
      <c r="GEC758" s="37"/>
      <c r="GED758" s="230"/>
      <c r="GEE758" s="37"/>
      <c r="GEF758" s="37"/>
      <c r="GEG758" s="228"/>
      <c r="GEH758" s="11"/>
      <c r="GEI758" s="28"/>
      <c r="GEJ758" s="231"/>
      <c r="GEK758" s="12"/>
      <c r="GEL758" s="27"/>
      <c r="GEM758" s="37"/>
      <c r="GEN758" s="37"/>
      <c r="GEO758" s="14"/>
      <c r="GEP758" s="14"/>
      <c r="GEQ758" s="228"/>
      <c r="GER758" s="232"/>
      <c r="GES758" s="232"/>
      <c r="GET758" s="232"/>
      <c r="GEU758" s="228"/>
      <c r="GEV758" s="229"/>
      <c r="GEW758" s="229"/>
      <c r="GEX758" s="229"/>
      <c r="GEY758" s="229"/>
      <c r="GEZ758" s="229"/>
      <c r="GFA758" s="229"/>
      <c r="GFB758" s="229"/>
      <c r="GFC758" s="37"/>
      <c r="GFD758" s="228"/>
      <c r="GFE758" s="12"/>
      <c r="GFF758" s="12"/>
      <c r="GFG758" s="162"/>
      <c r="GFH758" s="162"/>
      <c r="GFI758" s="37"/>
      <c r="GFJ758" s="230"/>
      <c r="GFK758" s="37"/>
      <c r="GFL758" s="37"/>
      <c r="GFM758" s="228"/>
      <c r="GFN758" s="11"/>
      <c r="GFO758" s="28"/>
      <c r="GFP758" s="231"/>
      <c r="GFQ758" s="12"/>
      <c r="GFR758" s="27"/>
      <c r="GFS758" s="37"/>
      <c r="GFT758" s="37"/>
      <c r="GFU758" s="14"/>
      <c r="GFV758" s="14"/>
      <c r="GFW758" s="228"/>
      <c r="GFX758" s="232"/>
      <c r="GFY758" s="232"/>
      <c r="GFZ758" s="232"/>
      <c r="GGA758" s="228"/>
      <c r="GGB758" s="229"/>
      <c r="GGC758" s="229"/>
      <c r="GGD758" s="229"/>
      <c r="GGE758" s="229"/>
      <c r="GGF758" s="229"/>
      <c r="GGG758" s="229"/>
      <c r="GGH758" s="229"/>
      <c r="GGI758" s="37"/>
      <c r="GGJ758" s="228"/>
      <c r="GGK758" s="12"/>
      <c r="GGL758" s="12"/>
      <c r="GGM758" s="162"/>
      <c r="GGN758" s="162"/>
      <c r="GGO758" s="37"/>
      <c r="GGP758" s="230"/>
      <c r="GGQ758" s="37"/>
      <c r="GGR758" s="37"/>
      <c r="GGS758" s="228"/>
      <c r="GGT758" s="11"/>
      <c r="GGU758" s="28"/>
      <c r="GGV758" s="231"/>
      <c r="GGW758" s="12"/>
      <c r="GGX758" s="27"/>
      <c r="GGY758" s="37"/>
      <c r="GGZ758" s="37"/>
      <c r="GHA758" s="14"/>
      <c r="GHB758" s="14"/>
      <c r="GHC758" s="228"/>
      <c r="GHD758" s="232"/>
      <c r="GHE758" s="232"/>
      <c r="GHF758" s="232"/>
      <c r="GHG758" s="228"/>
      <c r="GHH758" s="229"/>
      <c r="GHI758" s="229"/>
      <c r="GHJ758" s="229"/>
      <c r="GHK758" s="229"/>
      <c r="GHL758" s="229"/>
      <c r="GHM758" s="229"/>
      <c r="GHN758" s="229"/>
      <c r="GHO758" s="37"/>
      <c r="GHP758" s="228"/>
      <c r="GHQ758" s="12"/>
      <c r="GHR758" s="12"/>
      <c r="GHS758" s="162"/>
      <c r="GHT758" s="162"/>
      <c r="GHU758" s="37"/>
      <c r="GHV758" s="230"/>
      <c r="GHW758" s="37"/>
      <c r="GHX758" s="37"/>
      <c r="GHY758" s="228"/>
      <c r="GHZ758" s="11"/>
      <c r="GIA758" s="28"/>
      <c r="GIB758" s="231"/>
      <c r="GIC758" s="12"/>
      <c r="GID758" s="27"/>
      <c r="GIE758" s="37"/>
      <c r="GIF758" s="37"/>
      <c r="GIG758" s="14"/>
      <c r="GIH758" s="14"/>
      <c r="GII758" s="228"/>
      <c r="GIJ758" s="232"/>
      <c r="GIK758" s="232"/>
      <c r="GIL758" s="232"/>
      <c r="GIM758" s="228"/>
      <c r="GIN758" s="229"/>
      <c r="GIO758" s="229"/>
      <c r="GIP758" s="229"/>
      <c r="GIQ758" s="229"/>
      <c r="GIR758" s="229"/>
      <c r="GIS758" s="229"/>
      <c r="GIT758" s="229"/>
      <c r="GIU758" s="37"/>
      <c r="GIV758" s="228"/>
      <c r="GIW758" s="12"/>
      <c r="GIX758" s="12"/>
      <c r="GIY758" s="162"/>
      <c r="GIZ758" s="162"/>
      <c r="GJA758" s="37"/>
      <c r="GJB758" s="230"/>
      <c r="GJC758" s="37"/>
      <c r="GJD758" s="37"/>
      <c r="GJE758" s="228"/>
      <c r="GJF758" s="11"/>
      <c r="GJG758" s="28"/>
      <c r="GJH758" s="231"/>
      <c r="GJI758" s="12"/>
      <c r="GJJ758" s="27"/>
      <c r="GJK758" s="37"/>
      <c r="GJL758" s="37"/>
      <c r="GJM758" s="14"/>
      <c r="GJN758" s="14"/>
      <c r="GJO758" s="228"/>
      <c r="GJP758" s="232"/>
      <c r="GJQ758" s="232"/>
      <c r="GJR758" s="232"/>
      <c r="GJS758" s="228"/>
      <c r="GJT758" s="229"/>
      <c r="GJU758" s="229"/>
      <c r="GJV758" s="229"/>
      <c r="GJW758" s="229"/>
      <c r="GJX758" s="229"/>
      <c r="GJY758" s="229"/>
      <c r="GJZ758" s="229"/>
      <c r="GKA758" s="37"/>
      <c r="GKB758" s="228"/>
      <c r="GKC758" s="12"/>
      <c r="GKD758" s="12"/>
      <c r="GKE758" s="162"/>
      <c r="GKF758" s="162"/>
      <c r="GKG758" s="37"/>
      <c r="GKH758" s="230"/>
      <c r="GKI758" s="37"/>
      <c r="GKJ758" s="37"/>
      <c r="GKK758" s="228"/>
      <c r="GKL758" s="11"/>
      <c r="GKM758" s="28"/>
      <c r="GKN758" s="231"/>
      <c r="GKO758" s="12"/>
      <c r="GKP758" s="27"/>
      <c r="GKQ758" s="37"/>
      <c r="GKR758" s="37"/>
      <c r="GKS758" s="14"/>
      <c r="GKT758" s="14"/>
      <c r="GKU758" s="228"/>
      <c r="GKV758" s="232"/>
      <c r="GKW758" s="232"/>
      <c r="GKX758" s="232"/>
      <c r="GKY758" s="228"/>
      <c r="GKZ758" s="229"/>
      <c r="GLA758" s="229"/>
      <c r="GLB758" s="229"/>
      <c r="GLC758" s="229"/>
      <c r="GLD758" s="229"/>
      <c r="GLE758" s="229"/>
      <c r="GLF758" s="229"/>
      <c r="GLG758" s="37"/>
      <c r="GLH758" s="228"/>
      <c r="GLI758" s="12"/>
      <c r="GLJ758" s="12"/>
      <c r="GLK758" s="162"/>
      <c r="GLL758" s="162"/>
      <c r="GLM758" s="37"/>
      <c r="GLN758" s="230"/>
      <c r="GLO758" s="37"/>
      <c r="GLP758" s="37"/>
      <c r="GLQ758" s="228"/>
      <c r="GLR758" s="11"/>
      <c r="GLS758" s="28"/>
      <c r="GLT758" s="231"/>
      <c r="GLU758" s="12"/>
      <c r="GLV758" s="27"/>
      <c r="GLW758" s="37"/>
      <c r="GLX758" s="37"/>
      <c r="GLY758" s="14"/>
      <c r="GLZ758" s="14"/>
      <c r="GMA758" s="228"/>
      <c r="GMB758" s="232"/>
      <c r="GMC758" s="232"/>
      <c r="GMD758" s="232"/>
      <c r="GME758" s="228"/>
      <c r="GMF758" s="229"/>
      <c r="GMG758" s="229"/>
      <c r="GMH758" s="229"/>
      <c r="GMI758" s="229"/>
      <c r="GMJ758" s="229"/>
      <c r="GMK758" s="229"/>
      <c r="GML758" s="229"/>
      <c r="GMM758" s="37"/>
      <c r="GMN758" s="228"/>
      <c r="GMO758" s="12"/>
      <c r="GMP758" s="12"/>
      <c r="GMQ758" s="162"/>
      <c r="GMR758" s="162"/>
      <c r="GMS758" s="37"/>
      <c r="GMT758" s="230"/>
      <c r="GMU758" s="37"/>
      <c r="GMV758" s="37"/>
      <c r="GMW758" s="228"/>
      <c r="GMX758" s="11"/>
      <c r="GMY758" s="28"/>
      <c r="GMZ758" s="231"/>
      <c r="GNA758" s="12"/>
      <c r="GNB758" s="27"/>
      <c r="GNC758" s="37"/>
      <c r="GND758" s="37"/>
      <c r="GNE758" s="14"/>
      <c r="GNF758" s="14"/>
      <c r="GNG758" s="228"/>
      <c r="GNH758" s="232"/>
      <c r="GNI758" s="232"/>
      <c r="GNJ758" s="232"/>
      <c r="GNK758" s="228"/>
      <c r="GNL758" s="229"/>
      <c r="GNM758" s="229"/>
      <c r="GNN758" s="229"/>
      <c r="GNO758" s="229"/>
      <c r="GNP758" s="229"/>
      <c r="GNQ758" s="229"/>
      <c r="GNR758" s="229"/>
      <c r="GNS758" s="37"/>
      <c r="GNT758" s="228"/>
      <c r="GNU758" s="12"/>
      <c r="GNV758" s="12"/>
      <c r="GNW758" s="162"/>
      <c r="GNX758" s="162"/>
      <c r="GNY758" s="37"/>
      <c r="GNZ758" s="230"/>
      <c r="GOA758" s="37"/>
      <c r="GOB758" s="37"/>
      <c r="GOC758" s="228"/>
      <c r="GOD758" s="11"/>
      <c r="GOE758" s="28"/>
      <c r="GOF758" s="231"/>
      <c r="GOG758" s="12"/>
      <c r="GOH758" s="27"/>
      <c r="GOI758" s="37"/>
      <c r="GOJ758" s="37"/>
      <c r="GOK758" s="14"/>
      <c r="GOL758" s="14"/>
      <c r="GOM758" s="228"/>
      <c r="GON758" s="232"/>
      <c r="GOO758" s="232"/>
      <c r="GOP758" s="232"/>
      <c r="GOQ758" s="228"/>
      <c r="GOR758" s="229"/>
      <c r="GOS758" s="229"/>
      <c r="GOT758" s="229"/>
      <c r="GOU758" s="229"/>
      <c r="GOV758" s="229"/>
      <c r="GOW758" s="229"/>
      <c r="GOX758" s="229"/>
      <c r="GOY758" s="37"/>
      <c r="GOZ758" s="228"/>
      <c r="GPA758" s="12"/>
      <c r="GPB758" s="12"/>
      <c r="GPC758" s="162"/>
      <c r="GPD758" s="162"/>
      <c r="GPE758" s="37"/>
      <c r="GPF758" s="230"/>
      <c r="GPG758" s="37"/>
      <c r="GPH758" s="37"/>
      <c r="GPI758" s="228"/>
      <c r="GPJ758" s="11"/>
      <c r="GPK758" s="28"/>
      <c r="GPL758" s="231"/>
      <c r="GPM758" s="12"/>
      <c r="GPN758" s="27"/>
      <c r="GPO758" s="37"/>
      <c r="GPP758" s="37"/>
      <c r="GPQ758" s="14"/>
      <c r="GPR758" s="14"/>
      <c r="GPS758" s="228"/>
      <c r="GPT758" s="232"/>
      <c r="GPU758" s="232"/>
      <c r="GPV758" s="232"/>
      <c r="GPW758" s="228"/>
      <c r="GPX758" s="229"/>
      <c r="GPY758" s="229"/>
      <c r="GPZ758" s="229"/>
      <c r="GQA758" s="229"/>
      <c r="GQB758" s="229"/>
      <c r="GQC758" s="229"/>
      <c r="GQD758" s="229"/>
      <c r="GQE758" s="37"/>
      <c r="GQF758" s="228"/>
      <c r="GQG758" s="12"/>
      <c r="GQH758" s="12"/>
      <c r="GQI758" s="162"/>
      <c r="GQJ758" s="162"/>
      <c r="GQK758" s="37"/>
      <c r="GQL758" s="230"/>
      <c r="GQM758" s="37"/>
      <c r="GQN758" s="37"/>
      <c r="GQO758" s="228"/>
      <c r="GQP758" s="11"/>
      <c r="GQQ758" s="28"/>
      <c r="GQR758" s="231"/>
      <c r="GQS758" s="12"/>
      <c r="GQT758" s="27"/>
      <c r="GQU758" s="37"/>
      <c r="GQV758" s="37"/>
      <c r="GQW758" s="14"/>
      <c r="GQX758" s="14"/>
      <c r="GQY758" s="228"/>
      <c r="GQZ758" s="232"/>
      <c r="GRA758" s="232"/>
      <c r="GRB758" s="232"/>
      <c r="GRC758" s="228"/>
      <c r="GRD758" s="229"/>
      <c r="GRE758" s="229"/>
      <c r="GRF758" s="229"/>
      <c r="GRG758" s="229"/>
      <c r="GRH758" s="229"/>
      <c r="GRI758" s="229"/>
      <c r="GRJ758" s="229"/>
      <c r="GRK758" s="37"/>
      <c r="GRL758" s="228"/>
      <c r="GRM758" s="12"/>
      <c r="GRN758" s="12"/>
      <c r="GRO758" s="162"/>
      <c r="GRP758" s="162"/>
      <c r="GRQ758" s="37"/>
      <c r="GRR758" s="230"/>
      <c r="GRS758" s="37"/>
      <c r="GRT758" s="37"/>
      <c r="GRU758" s="228"/>
      <c r="GRV758" s="11"/>
      <c r="GRW758" s="28"/>
      <c r="GRX758" s="231"/>
      <c r="GRY758" s="12"/>
      <c r="GRZ758" s="27"/>
      <c r="GSA758" s="37"/>
      <c r="GSB758" s="37"/>
      <c r="GSC758" s="14"/>
      <c r="GSD758" s="14"/>
      <c r="GSE758" s="228"/>
      <c r="GSF758" s="232"/>
      <c r="GSG758" s="232"/>
      <c r="GSH758" s="232"/>
      <c r="GSI758" s="228"/>
      <c r="GSJ758" s="229"/>
      <c r="GSK758" s="229"/>
      <c r="GSL758" s="229"/>
      <c r="GSM758" s="229"/>
      <c r="GSN758" s="229"/>
      <c r="GSO758" s="229"/>
      <c r="GSP758" s="229"/>
      <c r="GSQ758" s="37"/>
      <c r="GSR758" s="228"/>
      <c r="GSS758" s="12"/>
      <c r="GST758" s="12"/>
      <c r="GSU758" s="162"/>
      <c r="GSV758" s="162"/>
      <c r="GSW758" s="37"/>
      <c r="GSX758" s="230"/>
      <c r="GSY758" s="37"/>
      <c r="GSZ758" s="37"/>
      <c r="GTA758" s="228"/>
      <c r="GTB758" s="11"/>
      <c r="GTC758" s="28"/>
      <c r="GTD758" s="231"/>
      <c r="GTE758" s="12"/>
      <c r="GTF758" s="27"/>
      <c r="GTG758" s="37"/>
      <c r="GTH758" s="37"/>
      <c r="GTI758" s="14"/>
      <c r="GTJ758" s="14"/>
      <c r="GTK758" s="228"/>
      <c r="GTL758" s="232"/>
      <c r="GTM758" s="232"/>
      <c r="GTN758" s="232"/>
      <c r="GTO758" s="228"/>
      <c r="GTP758" s="229"/>
      <c r="GTQ758" s="229"/>
      <c r="GTR758" s="229"/>
      <c r="GTS758" s="229"/>
      <c r="GTT758" s="229"/>
      <c r="GTU758" s="229"/>
      <c r="GTV758" s="229"/>
      <c r="GTW758" s="37"/>
      <c r="GTX758" s="228"/>
      <c r="GTY758" s="12"/>
      <c r="GTZ758" s="12"/>
      <c r="GUA758" s="162"/>
      <c r="GUB758" s="162"/>
      <c r="GUC758" s="37"/>
      <c r="GUD758" s="230"/>
      <c r="GUE758" s="37"/>
      <c r="GUF758" s="37"/>
      <c r="GUG758" s="228"/>
      <c r="GUH758" s="11"/>
      <c r="GUI758" s="28"/>
      <c r="GUJ758" s="231"/>
      <c r="GUK758" s="12"/>
      <c r="GUL758" s="27"/>
      <c r="GUM758" s="37"/>
      <c r="GUN758" s="37"/>
      <c r="GUO758" s="14"/>
      <c r="GUP758" s="14"/>
      <c r="GUQ758" s="228"/>
      <c r="GUR758" s="232"/>
      <c r="GUS758" s="232"/>
      <c r="GUT758" s="232"/>
      <c r="GUU758" s="228"/>
      <c r="GUV758" s="229"/>
      <c r="GUW758" s="229"/>
      <c r="GUX758" s="229"/>
      <c r="GUY758" s="229"/>
      <c r="GUZ758" s="229"/>
      <c r="GVA758" s="229"/>
      <c r="GVB758" s="229"/>
      <c r="GVC758" s="37"/>
      <c r="GVD758" s="228"/>
      <c r="GVE758" s="12"/>
      <c r="GVF758" s="12"/>
      <c r="GVG758" s="162"/>
      <c r="GVH758" s="162"/>
      <c r="GVI758" s="37"/>
      <c r="GVJ758" s="230"/>
      <c r="GVK758" s="37"/>
      <c r="GVL758" s="37"/>
      <c r="GVM758" s="228"/>
      <c r="GVN758" s="11"/>
      <c r="GVO758" s="28"/>
      <c r="GVP758" s="231"/>
      <c r="GVQ758" s="12"/>
      <c r="GVR758" s="27"/>
      <c r="GVS758" s="37"/>
      <c r="GVT758" s="37"/>
      <c r="GVU758" s="14"/>
      <c r="GVV758" s="14"/>
      <c r="GVW758" s="228"/>
      <c r="GVX758" s="232"/>
      <c r="GVY758" s="232"/>
      <c r="GVZ758" s="232"/>
      <c r="GWA758" s="228"/>
      <c r="GWB758" s="229"/>
      <c r="GWC758" s="229"/>
      <c r="GWD758" s="229"/>
      <c r="GWE758" s="229"/>
      <c r="GWF758" s="229"/>
      <c r="GWG758" s="229"/>
      <c r="GWH758" s="229"/>
      <c r="GWI758" s="37"/>
      <c r="GWJ758" s="228"/>
      <c r="GWK758" s="12"/>
      <c r="GWL758" s="12"/>
      <c r="GWM758" s="162"/>
      <c r="GWN758" s="162"/>
      <c r="GWO758" s="37"/>
      <c r="GWP758" s="230"/>
      <c r="GWQ758" s="37"/>
      <c r="GWR758" s="37"/>
      <c r="GWS758" s="228"/>
      <c r="GWT758" s="11"/>
      <c r="GWU758" s="28"/>
      <c r="GWV758" s="231"/>
      <c r="GWW758" s="12"/>
      <c r="GWX758" s="27"/>
      <c r="GWY758" s="37"/>
      <c r="GWZ758" s="37"/>
      <c r="GXA758" s="14"/>
      <c r="GXB758" s="14"/>
      <c r="GXC758" s="228"/>
      <c r="GXD758" s="232"/>
      <c r="GXE758" s="232"/>
      <c r="GXF758" s="232"/>
      <c r="GXG758" s="228"/>
      <c r="GXH758" s="229"/>
      <c r="GXI758" s="229"/>
      <c r="GXJ758" s="229"/>
      <c r="GXK758" s="229"/>
      <c r="GXL758" s="229"/>
      <c r="GXM758" s="229"/>
      <c r="GXN758" s="229"/>
      <c r="GXO758" s="37"/>
      <c r="GXP758" s="228"/>
      <c r="GXQ758" s="12"/>
      <c r="GXR758" s="12"/>
      <c r="GXS758" s="162"/>
      <c r="GXT758" s="162"/>
      <c r="GXU758" s="37"/>
      <c r="GXV758" s="230"/>
      <c r="GXW758" s="37"/>
      <c r="GXX758" s="37"/>
      <c r="GXY758" s="228"/>
      <c r="GXZ758" s="11"/>
      <c r="GYA758" s="28"/>
      <c r="GYB758" s="231"/>
      <c r="GYC758" s="12"/>
      <c r="GYD758" s="27"/>
      <c r="GYE758" s="37"/>
      <c r="GYF758" s="37"/>
      <c r="GYG758" s="14"/>
      <c r="GYH758" s="14"/>
      <c r="GYI758" s="228"/>
      <c r="GYJ758" s="232"/>
      <c r="GYK758" s="232"/>
      <c r="GYL758" s="232"/>
      <c r="GYM758" s="228"/>
      <c r="GYN758" s="229"/>
      <c r="GYO758" s="229"/>
      <c r="GYP758" s="229"/>
      <c r="GYQ758" s="229"/>
      <c r="GYR758" s="229"/>
      <c r="GYS758" s="229"/>
      <c r="GYT758" s="229"/>
      <c r="GYU758" s="37"/>
      <c r="GYV758" s="228"/>
      <c r="GYW758" s="12"/>
      <c r="GYX758" s="12"/>
      <c r="GYY758" s="162"/>
      <c r="GYZ758" s="162"/>
      <c r="GZA758" s="37"/>
      <c r="GZB758" s="230"/>
      <c r="GZC758" s="37"/>
      <c r="GZD758" s="37"/>
      <c r="GZE758" s="228"/>
      <c r="GZF758" s="11"/>
      <c r="GZG758" s="28"/>
      <c r="GZH758" s="231"/>
      <c r="GZI758" s="12"/>
      <c r="GZJ758" s="27"/>
      <c r="GZK758" s="37"/>
      <c r="GZL758" s="37"/>
      <c r="GZM758" s="14"/>
      <c r="GZN758" s="14"/>
      <c r="GZO758" s="228"/>
      <c r="GZP758" s="232"/>
      <c r="GZQ758" s="232"/>
      <c r="GZR758" s="232"/>
      <c r="GZS758" s="228"/>
      <c r="GZT758" s="229"/>
      <c r="GZU758" s="229"/>
      <c r="GZV758" s="229"/>
      <c r="GZW758" s="229"/>
      <c r="GZX758" s="229"/>
      <c r="GZY758" s="229"/>
      <c r="GZZ758" s="229"/>
      <c r="HAA758" s="37"/>
      <c r="HAB758" s="228"/>
      <c r="HAC758" s="12"/>
      <c r="HAD758" s="12"/>
      <c r="HAE758" s="162"/>
      <c r="HAF758" s="162"/>
      <c r="HAG758" s="37"/>
      <c r="HAH758" s="230"/>
      <c r="HAI758" s="37"/>
      <c r="HAJ758" s="37"/>
      <c r="HAK758" s="228"/>
      <c r="HAL758" s="11"/>
      <c r="HAM758" s="28"/>
      <c r="HAN758" s="231"/>
      <c r="HAO758" s="12"/>
      <c r="HAP758" s="27"/>
      <c r="HAQ758" s="37"/>
      <c r="HAR758" s="37"/>
      <c r="HAS758" s="14"/>
      <c r="HAT758" s="14"/>
      <c r="HAU758" s="228"/>
      <c r="HAV758" s="232"/>
      <c r="HAW758" s="232"/>
      <c r="HAX758" s="232"/>
      <c r="HAY758" s="228"/>
      <c r="HAZ758" s="229"/>
      <c r="HBA758" s="229"/>
      <c r="HBB758" s="229"/>
      <c r="HBC758" s="229"/>
      <c r="HBD758" s="229"/>
      <c r="HBE758" s="229"/>
      <c r="HBF758" s="229"/>
      <c r="HBG758" s="37"/>
      <c r="HBH758" s="228"/>
      <c r="HBI758" s="12"/>
      <c r="HBJ758" s="12"/>
      <c r="HBK758" s="162"/>
      <c r="HBL758" s="162"/>
      <c r="HBM758" s="37"/>
      <c r="HBN758" s="230"/>
      <c r="HBO758" s="37"/>
      <c r="HBP758" s="37"/>
      <c r="HBQ758" s="228"/>
      <c r="HBR758" s="11"/>
      <c r="HBS758" s="28"/>
      <c r="HBT758" s="231"/>
      <c r="HBU758" s="12"/>
      <c r="HBV758" s="27"/>
      <c r="HBW758" s="37"/>
      <c r="HBX758" s="37"/>
      <c r="HBY758" s="14"/>
      <c r="HBZ758" s="14"/>
      <c r="HCA758" s="228"/>
      <c r="HCB758" s="232"/>
      <c r="HCC758" s="232"/>
      <c r="HCD758" s="232"/>
      <c r="HCE758" s="228"/>
      <c r="HCF758" s="229"/>
      <c r="HCG758" s="229"/>
      <c r="HCH758" s="229"/>
      <c r="HCI758" s="229"/>
      <c r="HCJ758" s="229"/>
      <c r="HCK758" s="229"/>
      <c r="HCL758" s="229"/>
      <c r="HCM758" s="37"/>
      <c r="HCN758" s="228"/>
      <c r="HCO758" s="12"/>
      <c r="HCP758" s="12"/>
      <c r="HCQ758" s="162"/>
      <c r="HCR758" s="162"/>
      <c r="HCS758" s="37"/>
      <c r="HCT758" s="230"/>
      <c r="HCU758" s="37"/>
      <c r="HCV758" s="37"/>
      <c r="HCW758" s="228"/>
      <c r="HCX758" s="11"/>
      <c r="HCY758" s="28"/>
      <c r="HCZ758" s="231"/>
      <c r="HDA758" s="12"/>
      <c r="HDB758" s="27"/>
      <c r="HDC758" s="37"/>
      <c r="HDD758" s="37"/>
      <c r="HDE758" s="14"/>
      <c r="HDF758" s="14"/>
      <c r="HDG758" s="228"/>
      <c r="HDH758" s="232"/>
      <c r="HDI758" s="232"/>
      <c r="HDJ758" s="232"/>
      <c r="HDK758" s="228"/>
      <c r="HDL758" s="229"/>
      <c r="HDM758" s="229"/>
      <c r="HDN758" s="229"/>
      <c r="HDO758" s="229"/>
      <c r="HDP758" s="229"/>
      <c r="HDQ758" s="229"/>
      <c r="HDR758" s="229"/>
      <c r="HDS758" s="37"/>
      <c r="HDT758" s="228"/>
      <c r="HDU758" s="12"/>
      <c r="HDV758" s="12"/>
      <c r="HDW758" s="162"/>
      <c r="HDX758" s="162"/>
      <c r="HDY758" s="37"/>
      <c r="HDZ758" s="230"/>
      <c r="HEA758" s="37"/>
      <c r="HEB758" s="37"/>
      <c r="HEC758" s="228"/>
      <c r="HED758" s="11"/>
      <c r="HEE758" s="28"/>
      <c r="HEF758" s="231"/>
      <c r="HEG758" s="12"/>
      <c r="HEH758" s="27"/>
      <c r="HEI758" s="37"/>
      <c r="HEJ758" s="37"/>
      <c r="HEK758" s="14"/>
      <c r="HEL758" s="14"/>
      <c r="HEM758" s="228"/>
      <c r="HEN758" s="232"/>
      <c r="HEO758" s="232"/>
      <c r="HEP758" s="232"/>
      <c r="HEQ758" s="228"/>
      <c r="HER758" s="229"/>
      <c r="HES758" s="229"/>
      <c r="HET758" s="229"/>
      <c r="HEU758" s="229"/>
      <c r="HEV758" s="229"/>
      <c r="HEW758" s="229"/>
      <c r="HEX758" s="229"/>
      <c r="HEY758" s="37"/>
      <c r="HEZ758" s="228"/>
      <c r="HFA758" s="12"/>
      <c r="HFB758" s="12"/>
      <c r="HFC758" s="162"/>
      <c r="HFD758" s="162"/>
      <c r="HFE758" s="37"/>
      <c r="HFF758" s="230"/>
      <c r="HFG758" s="37"/>
      <c r="HFH758" s="37"/>
      <c r="HFI758" s="228"/>
      <c r="HFJ758" s="11"/>
      <c r="HFK758" s="28"/>
      <c r="HFL758" s="231"/>
      <c r="HFM758" s="12"/>
      <c r="HFN758" s="27"/>
      <c r="HFO758" s="37"/>
      <c r="HFP758" s="37"/>
      <c r="HFQ758" s="14"/>
      <c r="HFR758" s="14"/>
      <c r="HFS758" s="228"/>
      <c r="HFT758" s="232"/>
      <c r="HFU758" s="232"/>
      <c r="HFV758" s="232"/>
      <c r="HFW758" s="228"/>
      <c r="HFX758" s="229"/>
      <c r="HFY758" s="229"/>
      <c r="HFZ758" s="229"/>
      <c r="HGA758" s="229"/>
      <c r="HGB758" s="229"/>
      <c r="HGC758" s="229"/>
      <c r="HGD758" s="229"/>
      <c r="HGE758" s="37"/>
      <c r="HGF758" s="228"/>
      <c r="HGG758" s="12"/>
      <c r="HGH758" s="12"/>
      <c r="HGI758" s="162"/>
      <c r="HGJ758" s="162"/>
      <c r="HGK758" s="37"/>
      <c r="HGL758" s="230"/>
      <c r="HGM758" s="37"/>
      <c r="HGN758" s="37"/>
      <c r="HGO758" s="228"/>
      <c r="HGP758" s="11"/>
      <c r="HGQ758" s="28"/>
      <c r="HGR758" s="231"/>
      <c r="HGS758" s="12"/>
      <c r="HGT758" s="27"/>
      <c r="HGU758" s="37"/>
      <c r="HGV758" s="37"/>
      <c r="HGW758" s="14"/>
      <c r="HGX758" s="14"/>
      <c r="HGY758" s="228"/>
      <c r="HGZ758" s="232"/>
      <c r="HHA758" s="232"/>
      <c r="HHB758" s="232"/>
      <c r="HHC758" s="228"/>
      <c r="HHD758" s="229"/>
      <c r="HHE758" s="229"/>
      <c r="HHF758" s="229"/>
      <c r="HHG758" s="229"/>
      <c r="HHH758" s="229"/>
      <c r="HHI758" s="229"/>
      <c r="HHJ758" s="229"/>
      <c r="HHK758" s="37"/>
      <c r="HHL758" s="228"/>
      <c r="HHM758" s="12"/>
      <c r="HHN758" s="12"/>
      <c r="HHO758" s="162"/>
      <c r="HHP758" s="162"/>
      <c r="HHQ758" s="37"/>
      <c r="HHR758" s="230"/>
      <c r="HHS758" s="37"/>
      <c r="HHT758" s="37"/>
      <c r="HHU758" s="228"/>
      <c r="HHV758" s="11"/>
      <c r="HHW758" s="28"/>
      <c r="HHX758" s="231"/>
      <c r="HHY758" s="12"/>
      <c r="HHZ758" s="27"/>
      <c r="HIA758" s="37"/>
      <c r="HIB758" s="37"/>
      <c r="HIC758" s="14"/>
      <c r="HID758" s="14"/>
      <c r="HIE758" s="228"/>
      <c r="HIF758" s="232"/>
      <c r="HIG758" s="232"/>
      <c r="HIH758" s="232"/>
      <c r="HII758" s="228"/>
      <c r="HIJ758" s="229"/>
      <c r="HIK758" s="229"/>
      <c r="HIL758" s="229"/>
      <c r="HIM758" s="229"/>
      <c r="HIN758" s="229"/>
      <c r="HIO758" s="229"/>
      <c r="HIP758" s="229"/>
      <c r="HIQ758" s="37"/>
      <c r="HIR758" s="228"/>
      <c r="HIS758" s="12"/>
      <c r="HIT758" s="12"/>
      <c r="HIU758" s="162"/>
      <c r="HIV758" s="162"/>
      <c r="HIW758" s="37"/>
      <c r="HIX758" s="230"/>
      <c r="HIY758" s="37"/>
      <c r="HIZ758" s="37"/>
      <c r="HJA758" s="228"/>
      <c r="HJB758" s="11"/>
      <c r="HJC758" s="28"/>
      <c r="HJD758" s="231"/>
      <c r="HJE758" s="12"/>
      <c r="HJF758" s="27"/>
      <c r="HJG758" s="37"/>
      <c r="HJH758" s="37"/>
      <c r="HJI758" s="14"/>
      <c r="HJJ758" s="14"/>
      <c r="HJK758" s="228"/>
      <c r="HJL758" s="232"/>
      <c r="HJM758" s="232"/>
      <c r="HJN758" s="232"/>
      <c r="HJO758" s="228"/>
      <c r="HJP758" s="229"/>
      <c r="HJQ758" s="229"/>
      <c r="HJR758" s="229"/>
      <c r="HJS758" s="229"/>
      <c r="HJT758" s="229"/>
      <c r="HJU758" s="229"/>
      <c r="HJV758" s="229"/>
      <c r="HJW758" s="37"/>
      <c r="HJX758" s="228"/>
      <c r="HJY758" s="12"/>
      <c r="HJZ758" s="12"/>
      <c r="HKA758" s="162"/>
      <c r="HKB758" s="162"/>
      <c r="HKC758" s="37"/>
      <c r="HKD758" s="230"/>
      <c r="HKE758" s="37"/>
      <c r="HKF758" s="37"/>
      <c r="HKG758" s="228"/>
      <c r="HKH758" s="11"/>
      <c r="HKI758" s="28"/>
      <c r="HKJ758" s="231"/>
      <c r="HKK758" s="12"/>
      <c r="HKL758" s="27"/>
      <c r="HKM758" s="37"/>
      <c r="HKN758" s="37"/>
      <c r="HKO758" s="14"/>
      <c r="HKP758" s="14"/>
      <c r="HKQ758" s="228"/>
      <c r="HKR758" s="232"/>
      <c r="HKS758" s="232"/>
      <c r="HKT758" s="232"/>
      <c r="HKU758" s="228"/>
      <c r="HKV758" s="229"/>
      <c r="HKW758" s="229"/>
      <c r="HKX758" s="229"/>
      <c r="HKY758" s="229"/>
      <c r="HKZ758" s="229"/>
      <c r="HLA758" s="229"/>
      <c r="HLB758" s="229"/>
      <c r="HLC758" s="37"/>
      <c r="HLD758" s="228"/>
      <c r="HLE758" s="12"/>
      <c r="HLF758" s="12"/>
      <c r="HLG758" s="162"/>
      <c r="HLH758" s="162"/>
      <c r="HLI758" s="37"/>
      <c r="HLJ758" s="230"/>
      <c r="HLK758" s="37"/>
      <c r="HLL758" s="37"/>
      <c r="HLM758" s="228"/>
      <c r="HLN758" s="11"/>
      <c r="HLO758" s="28"/>
      <c r="HLP758" s="231"/>
      <c r="HLQ758" s="12"/>
      <c r="HLR758" s="27"/>
      <c r="HLS758" s="37"/>
      <c r="HLT758" s="37"/>
      <c r="HLU758" s="14"/>
      <c r="HLV758" s="14"/>
      <c r="HLW758" s="228"/>
      <c r="HLX758" s="232"/>
      <c r="HLY758" s="232"/>
      <c r="HLZ758" s="232"/>
      <c r="HMA758" s="228"/>
      <c r="HMB758" s="229"/>
      <c r="HMC758" s="229"/>
      <c r="HMD758" s="229"/>
      <c r="HME758" s="229"/>
      <c r="HMF758" s="229"/>
      <c r="HMG758" s="229"/>
      <c r="HMH758" s="229"/>
      <c r="HMI758" s="37"/>
      <c r="HMJ758" s="228"/>
      <c r="HMK758" s="12"/>
      <c r="HML758" s="12"/>
      <c r="HMM758" s="162"/>
      <c r="HMN758" s="162"/>
      <c r="HMO758" s="37"/>
      <c r="HMP758" s="230"/>
      <c r="HMQ758" s="37"/>
      <c r="HMR758" s="37"/>
      <c r="HMS758" s="228"/>
      <c r="HMT758" s="11"/>
      <c r="HMU758" s="28"/>
      <c r="HMV758" s="231"/>
      <c r="HMW758" s="12"/>
      <c r="HMX758" s="27"/>
      <c r="HMY758" s="37"/>
      <c r="HMZ758" s="37"/>
      <c r="HNA758" s="14"/>
      <c r="HNB758" s="14"/>
      <c r="HNC758" s="228"/>
      <c r="HND758" s="232"/>
      <c r="HNE758" s="232"/>
      <c r="HNF758" s="232"/>
      <c r="HNG758" s="228"/>
      <c r="HNH758" s="229"/>
      <c r="HNI758" s="229"/>
      <c r="HNJ758" s="229"/>
      <c r="HNK758" s="229"/>
      <c r="HNL758" s="229"/>
      <c r="HNM758" s="229"/>
      <c r="HNN758" s="229"/>
      <c r="HNO758" s="37"/>
      <c r="HNP758" s="228"/>
      <c r="HNQ758" s="12"/>
      <c r="HNR758" s="12"/>
      <c r="HNS758" s="162"/>
      <c r="HNT758" s="162"/>
      <c r="HNU758" s="37"/>
      <c r="HNV758" s="230"/>
      <c r="HNW758" s="37"/>
      <c r="HNX758" s="37"/>
      <c r="HNY758" s="228"/>
      <c r="HNZ758" s="11"/>
      <c r="HOA758" s="28"/>
      <c r="HOB758" s="231"/>
      <c r="HOC758" s="12"/>
      <c r="HOD758" s="27"/>
      <c r="HOE758" s="37"/>
      <c r="HOF758" s="37"/>
      <c r="HOG758" s="14"/>
      <c r="HOH758" s="14"/>
      <c r="HOI758" s="228"/>
      <c r="HOJ758" s="232"/>
      <c r="HOK758" s="232"/>
      <c r="HOL758" s="232"/>
      <c r="HOM758" s="228"/>
      <c r="HON758" s="229"/>
      <c r="HOO758" s="229"/>
      <c r="HOP758" s="229"/>
      <c r="HOQ758" s="229"/>
      <c r="HOR758" s="229"/>
      <c r="HOS758" s="229"/>
      <c r="HOT758" s="229"/>
      <c r="HOU758" s="37"/>
      <c r="HOV758" s="228"/>
      <c r="HOW758" s="12"/>
      <c r="HOX758" s="12"/>
      <c r="HOY758" s="162"/>
      <c r="HOZ758" s="162"/>
      <c r="HPA758" s="37"/>
      <c r="HPB758" s="230"/>
      <c r="HPC758" s="37"/>
      <c r="HPD758" s="37"/>
      <c r="HPE758" s="228"/>
      <c r="HPF758" s="11"/>
      <c r="HPG758" s="28"/>
      <c r="HPH758" s="231"/>
      <c r="HPI758" s="12"/>
      <c r="HPJ758" s="27"/>
      <c r="HPK758" s="37"/>
      <c r="HPL758" s="37"/>
      <c r="HPM758" s="14"/>
      <c r="HPN758" s="14"/>
      <c r="HPO758" s="228"/>
      <c r="HPP758" s="232"/>
      <c r="HPQ758" s="232"/>
      <c r="HPR758" s="232"/>
      <c r="HPS758" s="228"/>
      <c r="HPT758" s="229"/>
      <c r="HPU758" s="229"/>
      <c r="HPV758" s="229"/>
      <c r="HPW758" s="229"/>
      <c r="HPX758" s="229"/>
      <c r="HPY758" s="229"/>
      <c r="HPZ758" s="229"/>
      <c r="HQA758" s="37"/>
      <c r="HQB758" s="228"/>
      <c r="HQC758" s="12"/>
      <c r="HQD758" s="12"/>
      <c r="HQE758" s="162"/>
      <c r="HQF758" s="162"/>
      <c r="HQG758" s="37"/>
      <c r="HQH758" s="230"/>
      <c r="HQI758" s="37"/>
      <c r="HQJ758" s="37"/>
      <c r="HQK758" s="228"/>
      <c r="HQL758" s="11"/>
      <c r="HQM758" s="28"/>
      <c r="HQN758" s="231"/>
      <c r="HQO758" s="12"/>
      <c r="HQP758" s="27"/>
      <c r="HQQ758" s="37"/>
      <c r="HQR758" s="37"/>
      <c r="HQS758" s="14"/>
      <c r="HQT758" s="14"/>
      <c r="HQU758" s="228"/>
      <c r="HQV758" s="232"/>
      <c r="HQW758" s="232"/>
      <c r="HQX758" s="232"/>
      <c r="HQY758" s="228"/>
      <c r="HQZ758" s="229"/>
      <c r="HRA758" s="229"/>
      <c r="HRB758" s="229"/>
      <c r="HRC758" s="229"/>
      <c r="HRD758" s="229"/>
      <c r="HRE758" s="229"/>
      <c r="HRF758" s="229"/>
      <c r="HRG758" s="37"/>
      <c r="HRH758" s="228"/>
      <c r="HRI758" s="12"/>
      <c r="HRJ758" s="12"/>
      <c r="HRK758" s="162"/>
      <c r="HRL758" s="162"/>
      <c r="HRM758" s="37"/>
      <c r="HRN758" s="230"/>
      <c r="HRO758" s="37"/>
      <c r="HRP758" s="37"/>
      <c r="HRQ758" s="228"/>
      <c r="HRR758" s="11"/>
      <c r="HRS758" s="28"/>
      <c r="HRT758" s="231"/>
      <c r="HRU758" s="12"/>
      <c r="HRV758" s="27"/>
      <c r="HRW758" s="37"/>
      <c r="HRX758" s="37"/>
      <c r="HRY758" s="14"/>
      <c r="HRZ758" s="14"/>
      <c r="HSA758" s="228"/>
      <c r="HSB758" s="232"/>
      <c r="HSC758" s="232"/>
      <c r="HSD758" s="232"/>
      <c r="HSE758" s="228"/>
      <c r="HSF758" s="229"/>
      <c r="HSG758" s="229"/>
      <c r="HSH758" s="229"/>
      <c r="HSI758" s="229"/>
      <c r="HSJ758" s="229"/>
      <c r="HSK758" s="229"/>
      <c r="HSL758" s="229"/>
      <c r="HSM758" s="37"/>
      <c r="HSN758" s="228"/>
      <c r="HSO758" s="12"/>
      <c r="HSP758" s="12"/>
      <c r="HSQ758" s="162"/>
      <c r="HSR758" s="162"/>
      <c r="HSS758" s="37"/>
      <c r="HST758" s="230"/>
      <c r="HSU758" s="37"/>
      <c r="HSV758" s="37"/>
      <c r="HSW758" s="228"/>
      <c r="HSX758" s="11"/>
      <c r="HSY758" s="28"/>
      <c r="HSZ758" s="231"/>
      <c r="HTA758" s="12"/>
      <c r="HTB758" s="27"/>
      <c r="HTC758" s="37"/>
      <c r="HTD758" s="37"/>
      <c r="HTE758" s="14"/>
      <c r="HTF758" s="14"/>
      <c r="HTG758" s="228"/>
      <c r="HTH758" s="232"/>
      <c r="HTI758" s="232"/>
      <c r="HTJ758" s="232"/>
      <c r="HTK758" s="228"/>
      <c r="HTL758" s="229"/>
      <c r="HTM758" s="229"/>
      <c r="HTN758" s="229"/>
      <c r="HTO758" s="229"/>
      <c r="HTP758" s="229"/>
      <c r="HTQ758" s="229"/>
      <c r="HTR758" s="229"/>
      <c r="HTS758" s="37"/>
      <c r="HTT758" s="228"/>
      <c r="HTU758" s="12"/>
      <c r="HTV758" s="12"/>
      <c r="HTW758" s="162"/>
      <c r="HTX758" s="162"/>
      <c r="HTY758" s="37"/>
      <c r="HTZ758" s="230"/>
      <c r="HUA758" s="37"/>
      <c r="HUB758" s="37"/>
      <c r="HUC758" s="228"/>
      <c r="HUD758" s="11"/>
      <c r="HUE758" s="28"/>
      <c r="HUF758" s="231"/>
      <c r="HUG758" s="12"/>
      <c r="HUH758" s="27"/>
      <c r="HUI758" s="37"/>
      <c r="HUJ758" s="37"/>
      <c r="HUK758" s="14"/>
      <c r="HUL758" s="14"/>
      <c r="HUM758" s="228"/>
      <c r="HUN758" s="232"/>
      <c r="HUO758" s="232"/>
      <c r="HUP758" s="232"/>
      <c r="HUQ758" s="228"/>
      <c r="HUR758" s="229"/>
      <c r="HUS758" s="229"/>
      <c r="HUT758" s="229"/>
      <c r="HUU758" s="229"/>
      <c r="HUV758" s="229"/>
      <c r="HUW758" s="229"/>
      <c r="HUX758" s="229"/>
      <c r="HUY758" s="37"/>
      <c r="HUZ758" s="228"/>
      <c r="HVA758" s="12"/>
      <c r="HVB758" s="12"/>
      <c r="HVC758" s="162"/>
      <c r="HVD758" s="162"/>
      <c r="HVE758" s="37"/>
      <c r="HVF758" s="230"/>
      <c r="HVG758" s="37"/>
      <c r="HVH758" s="37"/>
      <c r="HVI758" s="228"/>
      <c r="HVJ758" s="11"/>
      <c r="HVK758" s="28"/>
      <c r="HVL758" s="231"/>
      <c r="HVM758" s="12"/>
      <c r="HVN758" s="27"/>
      <c r="HVO758" s="37"/>
      <c r="HVP758" s="37"/>
      <c r="HVQ758" s="14"/>
      <c r="HVR758" s="14"/>
      <c r="HVS758" s="228"/>
      <c r="HVT758" s="232"/>
      <c r="HVU758" s="232"/>
      <c r="HVV758" s="232"/>
      <c r="HVW758" s="228"/>
      <c r="HVX758" s="229"/>
      <c r="HVY758" s="229"/>
      <c r="HVZ758" s="229"/>
      <c r="HWA758" s="229"/>
      <c r="HWB758" s="229"/>
      <c r="HWC758" s="229"/>
      <c r="HWD758" s="229"/>
      <c r="HWE758" s="37"/>
      <c r="HWF758" s="228"/>
      <c r="HWG758" s="12"/>
      <c r="HWH758" s="12"/>
      <c r="HWI758" s="162"/>
      <c r="HWJ758" s="162"/>
      <c r="HWK758" s="37"/>
      <c r="HWL758" s="230"/>
      <c r="HWM758" s="37"/>
      <c r="HWN758" s="37"/>
      <c r="HWO758" s="228"/>
      <c r="HWP758" s="11"/>
      <c r="HWQ758" s="28"/>
      <c r="HWR758" s="231"/>
      <c r="HWS758" s="12"/>
      <c r="HWT758" s="27"/>
      <c r="HWU758" s="37"/>
      <c r="HWV758" s="37"/>
      <c r="HWW758" s="14"/>
      <c r="HWX758" s="14"/>
      <c r="HWY758" s="228"/>
      <c r="HWZ758" s="232"/>
      <c r="HXA758" s="232"/>
      <c r="HXB758" s="232"/>
      <c r="HXC758" s="228"/>
      <c r="HXD758" s="229"/>
      <c r="HXE758" s="229"/>
      <c r="HXF758" s="229"/>
      <c r="HXG758" s="229"/>
      <c r="HXH758" s="229"/>
      <c r="HXI758" s="229"/>
      <c r="HXJ758" s="229"/>
      <c r="HXK758" s="37"/>
      <c r="HXL758" s="228"/>
      <c r="HXM758" s="12"/>
      <c r="HXN758" s="12"/>
      <c r="HXO758" s="162"/>
      <c r="HXP758" s="162"/>
      <c r="HXQ758" s="37"/>
      <c r="HXR758" s="230"/>
      <c r="HXS758" s="37"/>
      <c r="HXT758" s="37"/>
      <c r="HXU758" s="228"/>
      <c r="HXV758" s="11"/>
      <c r="HXW758" s="28"/>
      <c r="HXX758" s="231"/>
      <c r="HXY758" s="12"/>
      <c r="HXZ758" s="27"/>
      <c r="HYA758" s="37"/>
      <c r="HYB758" s="37"/>
      <c r="HYC758" s="14"/>
      <c r="HYD758" s="14"/>
      <c r="HYE758" s="228"/>
      <c r="HYF758" s="232"/>
      <c r="HYG758" s="232"/>
      <c r="HYH758" s="232"/>
      <c r="HYI758" s="228"/>
      <c r="HYJ758" s="229"/>
      <c r="HYK758" s="229"/>
      <c r="HYL758" s="229"/>
      <c r="HYM758" s="229"/>
      <c r="HYN758" s="229"/>
      <c r="HYO758" s="229"/>
      <c r="HYP758" s="229"/>
      <c r="HYQ758" s="37"/>
      <c r="HYR758" s="228"/>
      <c r="HYS758" s="12"/>
      <c r="HYT758" s="12"/>
      <c r="HYU758" s="162"/>
      <c r="HYV758" s="162"/>
      <c r="HYW758" s="37"/>
      <c r="HYX758" s="230"/>
      <c r="HYY758" s="37"/>
      <c r="HYZ758" s="37"/>
      <c r="HZA758" s="228"/>
      <c r="HZB758" s="11"/>
      <c r="HZC758" s="28"/>
      <c r="HZD758" s="231"/>
      <c r="HZE758" s="12"/>
      <c r="HZF758" s="27"/>
      <c r="HZG758" s="37"/>
      <c r="HZH758" s="37"/>
      <c r="HZI758" s="14"/>
      <c r="HZJ758" s="14"/>
      <c r="HZK758" s="228"/>
      <c r="HZL758" s="232"/>
      <c r="HZM758" s="232"/>
      <c r="HZN758" s="232"/>
      <c r="HZO758" s="228"/>
      <c r="HZP758" s="229"/>
      <c r="HZQ758" s="229"/>
      <c r="HZR758" s="229"/>
      <c r="HZS758" s="229"/>
      <c r="HZT758" s="229"/>
      <c r="HZU758" s="229"/>
      <c r="HZV758" s="229"/>
      <c r="HZW758" s="37"/>
      <c r="HZX758" s="228"/>
      <c r="HZY758" s="12"/>
      <c r="HZZ758" s="12"/>
      <c r="IAA758" s="162"/>
      <c r="IAB758" s="162"/>
      <c r="IAC758" s="37"/>
      <c r="IAD758" s="230"/>
      <c r="IAE758" s="37"/>
      <c r="IAF758" s="37"/>
      <c r="IAG758" s="228"/>
      <c r="IAH758" s="11"/>
      <c r="IAI758" s="28"/>
      <c r="IAJ758" s="231"/>
      <c r="IAK758" s="12"/>
      <c r="IAL758" s="27"/>
      <c r="IAM758" s="37"/>
      <c r="IAN758" s="37"/>
      <c r="IAO758" s="14"/>
      <c r="IAP758" s="14"/>
      <c r="IAQ758" s="228"/>
      <c r="IAR758" s="232"/>
      <c r="IAS758" s="232"/>
      <c r="IAT758" s="232"/>
      <c r="IAU758" s="228"/>
      <c r="IAV758" s="229"/>
      <c r="IAW758" s="229"/>
      <c r="IAX758" s="229"/>
      <c r="IAY758" s="229"/>
      <c r="IAZ758" s="229"/>
      <c r="IBA758" s="229"/>
      <c r="IBB758" s="229"/>
      <c r="IBC758" s="37"/>
      <c r="IBD758" s="228"/>
      <c r="IBE758" s="12"/>
      <c r="IBF758" s="12"/>
      <c r="IBG758" s="162"/>
      <c r="IBH758" s="162"/>
      <c r="IBI758" s="37"/>
      <c r="IBJ758" s="230"/>
      <c r="IBK758" s="37"/>
      <c r="IBL758" s="37"/>
      <c r="IBM758" s="228"/>
      <c r="IBN758" s="11"/>
      <c r="IBO758" s="28"/>
      <c r="IBP758" s="231"/>
      <c r="IBQ758" s="12"/>
      <c r="IBR758" s="27"/>
      <c r="IBS758" s="37"/>
      <c r="IBT758" s="37"/>
      <c r="IBU758" s="14"/>
      <c r="IBV758" s="14"/>
      <c r="IBW758" s="228"/>
      <c r="IBX758" s="232"/>
      <c r="IBY758" s="232"/>
      <c r="IBZ758" s="232"/>
      <c r="ICA758" s="228"/>
      <c r="ICB758" s="229"/>
      <c r="ICC758" s="229"/>
      <c r="ICD758" s="229"/>
      <c r="ICE758" s="229"/>
      <c r="ICF758" s="229"/>
      <c r="ICG758" s="229"/>
      <c r="ICH758" s="229"/>
      <c r="ICI758" s="37"/>
      <c r="ICJ758" s="228"/>
      <c r="ICK758" s="12"/>
      <c r="ICL758" s="12"/>
      <c r="ICM758" s="162"/>
      <c r="ICN758" s="162"/>
      <c r="ICO758" s="37"/>
      <c r="ICP758" s="230"/>
      <c r="ICQ758" s="37"/>
      <c r="ICR758" s="37"/>
      <c r="ICS758" s="228"/>
      <c r="ICT758" s="11"/>
      <c r="ICU758" s="28"/>
      <c r="ICV758" s="231"/>
      <c r="ICW758" s="12"/>
      <c r="ICX758" s="27"/>
      <c r="ICY758" s="37"/>
      <c r="ICZ758" s="37"/>
      <c r="IDA758" s="14"/>
      <c r="IDB758" s="14"/>
      <c r="IDC758" s="228"/>
      <c r="IDD758" s="232"/>
      <c r="IDE758" s="232"/>
      <c r="IDF758" s="232"/>
      <c r="IDG758" s="228"/>
      <c r="IDH758" s="229"/>
      <c r="IDI758" s="229"/>
      <c r="IDJ758" s="229"/>
      <c r="IDK758" s="229"/>
      <c r="IDL758" s="229"/>
      <c r="IDM758" s="229"/>
      <c r="IDN758" s="229"/>
      <c r="IDO758" s="37"/>
      <c r="IDP758" s="228"/>
      <c r="IDQ758" s="12"/>
      <c r="IDR758" s="12"/>
      <c r="IDS758" s="162"/>
      <c r="IDT758" s="162"/>
      <c r="IDU758" s="37"/>
      <c r="IDV758" s="230"/>
      <c r="IDW758" s="37"/>
      <c r="IDX758" s="37"/>
      <c r="IDY758" s="228"/>
      <c r="IDZ758" s="11"/>
      <c r="IEA758" s="28"/>
      <c r="IEB758" s="231"/>
      <c r="IEC758" s="12"/>
      <c r="IED758" s="27"/>
      <c r="IEE758" s="37"/>
      <c r="IEF758" s="37"/>
      <c r="IEG758" s="14"/>
      <c r="IEH758" s="14"/>
      <c r="IEI758" s="228"/>
      <c r="IEJ758" s="232"/>
      <c r="IEK758" s="232"/>
      <c r="IEL758" s="232"/>
      <c r="IEM758" s="228"/>
      <c r="IEN758" s="229"/>
      <c r="IEO758" s="229"/>
      <c r="IEP758" s="229"/>
      <c r="IEQ758" s="229"/>
      <c r="IER758" s="229"/>
      <c r="IES758" s="229"/>
      <c r="IET758" s="229"/>
      <c r="IEU758" s="37"/>
      <c r="IEV758" s="228"/>
      <c r="IEW758" s="12"/>
      <c r="IEX758" s="12"/>
      <c r="IEY758" s="162"/>
      <c r="IEZ758" s="162"/>
      <c r="IFA758" s="37"/>
      <c r="IFB758" s="230"/>
      <c r="IFC758" s="37"/>
      <c r="IFD758" s="37"/>
      <c r="IFE758" s="228"/>
      <c r="IFF758" s="11"/>
      <c r="IFG758" s="28"/>
      <c r="IFH758" s="231"/>
      <c r="IFI758" s="12"/>
      <c r="IFJ758" s="27"/>
      <c r="IFK758" s="37"/>
      <c r="IFL758" s="37"/>
      <c r="IFM758" s="14"/>
      <c r="IFN758" s="14"/>
      <c r="IFO758" s="228"/>
      <c r="IFP758" s="232"/>
      <c r="IFQ758" s="232"/>
      <c r="IFR758" s="232"/>
      <c r="IFS758" s="228"/>
      <c r="IFT758" s="229"/>
      <c r="IFU758" s="229"/>
      <c r="IFV758" s="229"/>
      <c r="IFW758" s="229"/>
      <c r="IFX758" s="229"/>
      <c r="IFY758" s="229"/>
      <c r="IFZ758" s="229"/>
      <c r="IGA758" s="37"/>
      <c r="IGB758" s="228"/>
      <c r="IGC758" s="12"/>
      <c r="IGD758" s="12"/>
      <c r="IGE758" s="162"/>
      <c r="IGF758" s="162"/>
      <c r="IGG758" s="37"/>
      <c r="IGH758" s="230"/>
      <c r="IGI758" s="37"/>
      <c r="IGJ758" s="37"/>
      <c r="IGK758" s="228"/>
      <c r="IGL758" s="11"/>
      <c r="IGM758" s="28"/>
      <c r="IGN758" s="231"/>
      <c r="IGO758" s="12"/>
      <c r="IGP758" s="27"/>
      <c r="IGQ758" s="37"/>
      <c r="IGR758" s="37"/>
      <c r="IGS758" s="14"/>
      <c r="IGT758" s="14"/>
      <c r="IGU758" s="228"/>
      <c r="IGV758" s="232"/>
      <c r="IGW758" s="232"/>
      <c r="IGX758" s="232"/>
      <c r="IGY758" s="228"/>
      <c r="IGZ758" s="229"/>
      <c r="IHA758" s="229"/>
      <c r="IHB758" s="229"/>
      <c r="IHC758" s="229"/>
      <c r="IHD758" s="229"/>
      <c r="IHE758" s="229"/>
      <c r="IHF758" s="229"/>
      <c r="IHG758" s="37"/>
      <c r="IHH758" s="228"/>
      <c r="IHI758" s="12"/>
      <c r="IHJ758" s="12"/>
      <c r="IHK758" s="162"/>
      <c r="IHL758" s="162"/>
      <c r="IHM758" s="37"/>
      <c r="IHN758" s="230"/>
      <c r="IHO758" s="37"/>
      <c r="IHP758" s="37"/>
      <c r="IHQ758" s="228"/>
      <c r="IHR758" s="11"/>
      <c r="IHS758" s="28"/>
      <c r="IHT758" s="231"/>
      <c r="IHU758" s="12"/>
      <c r="IHV758" s="27"/>
      <c r="IHW758" s="37"/>
      <c r="IHX758" s="37"/>
      <c r="IHY758" s="14"/>
      <c r="IHZ758" s="14"/>
      <c r="IIA758" s="228"/>
      <c r="IIB758" s="232"/>
      <c r="IIC758" s="232"/>
      <c r="IID758" s="232"/>
      <c r="IIE758" s="228"/>
      <c r="IIF758" s="229"/>
      <c r="IIG758" s="229"/>
      <c r="IIH758" s="229"/>
      <c r="III758" s="229"/>
      <c r="IIJ758" s="229"/>
      <c r="IIK758" s="229"/>
      <c r="IIL758" s="229"/>
      <c r="IIM758" s="37"/>
      <c r="IIN758" s="228"/>
      <c r="IIO758" s="12"/>
      <c r="IIP758" s="12"/>
      <c r="IIQ758" s="162"/>
      <c r="IIR758" s="162"/>
      <c r="IIS758" s="37"/>
      <c r="IIT758" s="230"/>
      <c r="IIU758" s="37"/>
      <c r="IIV758" s="37"/>
      <c r="IIW758" s="228"/>
      <c r="IIX758" s="11"/>
      <c r="IIY758" s="28"/>
      <c r="IIZ758" s="231"/>
      <c r="IJA758" s="12"/>
      <c r="IJB758" s="27"/>
      <c r="IJC758" s="37"/>
      <c r="IJD758" s="37"/>
      <c r="IJE758" s="14"/>
      <c r="IJF758" s="14"/>
      <c r="IJG758" s="228"/>
      <c r="IJH758" s="232"/>
      <c r="IJI758" s="232"/>
      <c r="IJJ758" s="232"/>
      <c r="IJK758" s="228"/>
      <c r="IJL758" s="229"/>
      <c r="IJM758" s="229"/>
      <c r="IJN758" s="229"/>
      <c r="IJO758" s="229"/>
      <c r="IJP758" s="229"/>
      <c r="IJQ758" s="229"/>
      <c r="IJR758" s="229"/>
      <c r="IJS758" s="37"/>
      <c r="IJT758" s="228"/>
      <c r="IJU758" s="12"/>
      <c r="IJV758" s="12"/>
      <c r="IJW758" s="162"/>
      <c r="IJX758" s="162"/>
      <c r="IJY758" s="37"/>
      <c r="IJZ758" s="230"/>
      <c r="IKA758" s="37"/>
      <c r="IKB758" s="37"/>
      <c r="IKC758" s="228"/>
      <c r="IKD758" s="11"/>
      <c r="IKE758" s="28"/>
      <c r="IKF758" s="231"/>
      <c r="IKG758" s="12"/>
      <c r="IKH758" s="27"/>
      <c r="IKI758" s="37"/>
      <c r="IKJ758" s="37"/>
      <c r="IKK758" s="14"/>
      <c r="IKL758" s="14"/>
      <c r="IKM758" s="228"/>
      <c r="IKN758" s="232"/>
      <c r="IKO758" s="232"/>
      <c r="IKP758" s="232"/>
      <c r="IKQ758" s="228"/>
      <c r="IKR758" s="229"/>
      <c r="IKS758" s="229"/>
      <c r="IKT758" s="229"/>
      <c r="IKU758" s="229"/>
      <c r="IKV758" s="229"/>
      <c r="IKW758" s="229"/>
      <c r="IKX758" s="229"/>
      <c r="IKY758" s="37"/>
      <c r="IKZ758" s="228"/>
      <c r="ILA758" s="12"/>
      <c r="ILB758" s="12"/>
      <c r="ILC758" s="162"/>
      <c r="ILD758" s="162"/>
      <c r="ILE758" s="37"/>
      <c r="ILF758" s="230"/>
      <c r="ILG758" s="37"/>
      <c r="ILH758" s="37"/>
      <c r="ILI758" s="228"/>
      <c r="ILJ758" s="11"/>
      <c r="ILK758" s="28"/>
      <c r="ILL758" s="231"/>
      <c r="ILM758" s="12"/>
      <c r="ILN758" s="27"/>
      <c r="ILO758" s="37"/>
      <c r="ILP758" s="37"/>
      <c r="ILQ758" s="14"/>
      <c r="ILR758" s="14"/>
      <c r="ILS758" s="228"/>
      <c r="ILT758" s="232"/>
      <c r="ILU758" s="232"/>
      <c r="ILV758" s="232"/>
      <c r="ILW758" s="228"/>
      <c r="ILX758" s="229"/>
      <c r="ILY758" s="229"/>
      <c r="ILZ758" s="229"/>
      <c r="IMA758" s="229"/>
      <c r="IMB758" s="229"/>
      <c r="IMC758" s="229"/>
      <c r="IMD758" s="229"/>
      <c r="IME758" s="37"/>
      <c r="IMF758" s="228"/>
      <c r="IMG758" s="12"/>
      <c r="IMH758" s="12"/>
      <c r="IMI758" s="162"/>
      <c r="IMJ758" s="162"/>
      <c r="IMK758" s="37"/>
      <c r="IML758" s="230"/>
      <c r="IMM758" s="37"/>
      <c r="IMN758" s="37"/>
      <c r="IMO758" s="228"/>
      <c r="IMP758" s="11"/>
      <c r="IMQ758" s="28"/>
      <c r="IMR758" s="231"/>
      <c r="IMS758" s="12"/>
      <c r="IMT758" s="27"/>
      <c r="IMU758" s="37"/>
      <c r="IMV758" s="37"/>
      <c r="IMW758" s="14"/>
      <c r="IMX758" s="14"/>
      <c r="IMY758" s="228"/>
      <c r="IMZ758" s="232"/>
      <c r="INA758" s="232"/>
      <c r="INB758" s="232"/>
      <c r="INC758" s="228"/>
      <c r="IND758" s="229"/>
      <c r="INE758" s="229"/>
      <c r="INF758" s="229"/>
      <c r="ING758" s="229"/>
      <c r="INH758" s="229"/>
      <c r="INI758" s="229"/>
      <c r="INJ758" s="229"/>
      <c r="INK758" s="37"/>
      <c r="INL758" s="228"/>
      <c r="INM758" s="12"/>
      <c r="INN758" s="12"/>
      <c r="INO758" s="162"/>
      <c r="INP758" s="162"/>
      <c r="INQ758" s="37"/>
      <c r="INR758" s="230"/>
      <c r="INS758" s="37"/>
      <c r="INT758" s="37"/>
      <c r="INU758" s="228"/>
      <c r="INV758" s="11"/>
      <c r="INW758" s="28"/>
      <c r="INX758" s="231"/>
      <c r="INY758" s="12"/>
      <c r="INZ758" s="27"/>
      <c r="IOA758" s="37"/>
      <c r="IOB758" s="37"/>
      <c r="IOC758" s="14"/>
      <c r="IOD758" s="14"/>
      <c r="IOE758" s="228"/>
      <c r="IOF758" s="232"/>
      <c r="IOG758" s="232"/>
      <c r="IOH758" s="232"/>
      <c r="IOI758" s="228"/>
      <c r="IOJ758" s="229"/>
      <c r="IOK758" s="229"/>
      <c r="IOL758" s="229"/>
      <c r="IOM758" s="229"/>
      <c r="ION758" s="229"/>
      <c r="IOO758" s="229"/>
      <c r="IOP758" s="229"/>
      <c r="IOQ758" s="37"/>
      <c r="IOR758" s="228"/>
      <c r="IOS758" s="12"/>
      <c r="IOT758" s="12"/>
      <c r="IOU758" s="162"/>
      <c r="IOV758" s="162"/>
      <c r="IOW758" s="37"/>
      <c r="IOX758" s="230"/>
      <c r="IOY758" s="37"/>
      <c r="IOZ758" s="37"/>
      <c r="IPA758" s="228"/>
      <c r="IPB758" s="11"/>
      <c r="IPC758" s="28"/>
      <c r="IPD758" s="231"/>
      <c r="IPE758" s="12"/>
      <c r="IPF758" s="27"/>
      <c r="IPG758" s="37"/>
      <c r="IPH758" s="37"/>
      <c r="IPI758" s="14"/>
      <c r="IPJ758" s="14"/>
      <c r="IPK758" s="228"/>
      <c r="IPL758" s="232"/>
      <c r="IPM758" s="232"/>
      <c r="IPN758" s="232"/>
      <c r="IPO758" s="228"/>
      <c r="IPP758" s="229"/>
      <c r="IPQ758" s="229"/>
      <c r="IPR758" s="229"/>
      <c r="IPS758" s="229"/>
      <c r="IPT758" s="229"/>
      <c r="IPU758" s="229"/>
      <c r="IPV758" s="229"/>
      <c r="IPW758" s="37"/>
      <c r="IPX758" s="228"/>
      <c r="IPY758" s="12"/>
      <c r="IPZ758" s="12"/>
      <c r="IQA758" s="162"/>
      <c r="IQB758" s="162"/>
      <c r="IQC758" s="37"/>
      <c r="IQD758" s="230"/>
      <c r="IQE758" s="37"/>
      <c r="IQF758" s="37"/>
      <c r="IQG758" s="228"/>
      <c r="IQH758" s="11"/>
      <c r="IQI758" s="28"/>
      <c r="IQJ758" s="231"/>
      <c r="IQK758" s="12"/>
      <c r="IQL758" s="27"/>
      <c r="IQM758" s="37"/>
      <c r="IQN758" s="37"/>
      <c r="IQO758" s="14"/>
      <c r="IQP758" s="14"/>
      <c r="IQQ758" s="228"/>
      <c r="IQR758" s="232"/>
      <c r="IQS758" s="232"/>
      <c r="IQT758" s="232"/>
      <c r="IQU758" s="228"/>
      <c r="IQV758" s="229"/>
      <c r="IQW758" s="229"/>
      <c r="IQX758" s="229"/>
      <c r="IQY758" s="229"/>
      <c r="IQZ758" s="229"/>
      <c r="IRA758" s="229"/>
      <c r="IRB758" s="229"/>
      <c r="IRC758" s="37"/>
      <c r="IRD758" s="228"/>
      <c r="IRE758" s="12"/>
      <c r="IRF758" s="12"/>
      <c r="IRG758" s="162"/>
      <c r="IRH758" s="162"/>
      <c r="IRI758" s="37"/>
      <c r="IRJ758" s="230"/>
      <c r="IRK758" s="37"/>
      <c r="IRL758" s="37"/>
      <c r="IRM758" s="228"/>
      <c r="IRN758" s="11"/>
      <c r="IRO758" s="28"/>
      <c r="IRP758" s="231"/>
      <c r="IRQ758" s="12"/>
      <c r="IRR758" s="27"/>
      <c r="IRS758" s="37"/>
      <c r="IRT758" s="37"/>
      <c r="IRU758" s="14"/>
      <c r="IRV758" s="14"/>
      <c r="IRW758" s="228"/>
      <c r="IRX758" s="232"/>
      <c r="IRY758" s="232"/>
      <c r="IRZ758" s="232"/>
      <c r="ISA758" s="228"/>
      <c r="ISB758" s="229"/>
      <c r="ISC758" s="229"/>
      <c r="ISD758" s="229"/>
      <c r="ISE758" s="229"/>
      <c r="ISF758" s="229"/>
      <c r="ISG758" s="229"/>
      <c r="ISH758" s="229"/>
      <c r="ISI758" s="37"/>
      <c r="ISJ758" s="228"/>
      <c r="ISK758" s="12"/>
      <c r="ISL758" s="12"/>
      <c r="ISM758" s="162"/>
      <c r="ISN758" s="162"/>
      <c r="ISO758" s="37"/>
      <c r="ISP758" s="230"/>
      <c r="ISQ758" s="37"/>
      <c r="ISR758" s="37"/>
      <c r="ISS758" s="228"/>
      <c r="IST758" s="11"/>
      <c r="ISU758" s="28"/>
      <c r="ISV758" s="231"/>
      <c r="ISW758" s="12"/>
      <c r="ISX758" s="27"/>
      <c r="ISY758" s="37"/>
      <c r="ISZ758" s="37"/>
      <c r="ITA758" s="14"/>
      <c r="ITB758" s="14"/>
      <c r="ITC758" s="228"/>
      <c r="ITD758" s="232"/>
      <c r="ITE758" s="232"/>
      <c r="ITF758" s="232"/>
      <c r="ITG758" s="228"/>
      <c r="ITH758" s="229"/>
      <c r="ITI758" s="229"/>
      <c r="ITJ758" s="229"/>
      <c r="ITK758" s="229"/>
      <c r="ITL758" s="229"/>
      <c r="ITM758" s="229"/>
      <c r="ITN758" s="229"/>
      <c r="ITO758" s="37"/>
      <c r="ITP758" s="228"/>
      <c r="ITQ758" s="12"/>
      <c r="ITR758" s="12"/>
      <c r="ITS758" s="162"/>
      <c r="ITT758" s="162"/>
      <c r="ITU758" s="37"/>
      <c r="ITV758" s="230"/>
      <c r="ITW758" s="37"/>
      <c r="ITX758" s="37"/>
      <c r="ITY758" s="228"/>
      <c r="ITZ758" s="11"/>
      <c r="IUA758" s="28"/>
      <c r="IUB758" s="231"/>
      <c r="IUC758" s="12"/>
      <c r="IUD758" s="27"/>
      <c r="IUE758" s="37"/>
      <c r="IUF758" s="37"/>
      <c r="IUG758" s="14"/>
      <c r="IUH758" s="14"/>
      <c r="IUI758" s="228"/>
      <c r="IUJ758" s="232"/>
      <c r="IUK758" s="232"/>
      <c r="IUL758" s="232"/>
      <c r="IUM758" s="228"/>
      <c r="IUN758" s="229"/>
      <c r="IUO758" s="229"/>
      <c r="IUP758" s="229"/>
      <c r="IUQ758" s="229"/>
      <c r="IUR758" s="229"/>
      <c r="IUS758" s="229"/>
      <c r="IUT758" s="229"/>
      <c r="IUU758" s="37"/>
      <c r="IUV758" s="228"/>
      <c r="IUW758" s="12"/>
      <c r="IUX758" s="12"/>
      <c r="IUY758" s="162"/>
      <c r="IUZ758" s="162"/>
      <c r="IVA758" s="37"/>
      <c r="IVB758" s="230"/>
      <c r="IVC758" s="37"/>
      <c r="IVD758" s="37"/>
      <c r="IVE758" s="228"/>
      <c r="IVF758" s="11"/>
      <c r="IVG758" s="28"/>
      <c r="IVH758" s="231"/>
      <c r="IVI758" s="12"/>
      <c r="IVJ758" s="27"/>
      <c r="IVK758" s="37"/>
      <c r="IVL758" s="37"/>
      <c r="IVM758" s="14"/>
      <c r="IVN758" s="14"/>
      <c r="IVO758" s="228"/>
      <c r="IVP758" s="232"/>
      <c r="IVQ758" s="232"/>
      <c r="IVR758" s="232"/>
      <c r="IVS758" s="228"/>
      <c r="IVT758" s="229"/>
      <c r="IVU758" s="229"/>
      <c r="IVV758" s="229"/>
      <c r="IVW758" s="229"/>
      <c r="IVX758" s="229"/>
      <c r="IVY758" s="229"/>
      <c r="IVZ758" s="229"/>
      <c r="IWA758" s="37"/>
      <c r="IWB758" s="228"/>
      <c r="IWC758" s="12"/>
      <c r="IWD758" s="12"/>
      <c r="IWE758" s="162"/>
      <c r="IWF758" s="162"/>
      <c r="IWG758" s="37"/>
      <c r="IWH758" s="230"/>
      <c r="IWI758" s="37"/>
      <c r="IWJ758" s="37"/>
      <c r="IWK758" s="228"/>
      <c r="IWL758" s="11"/>
      <c r="IWM758" s="28"/>
      <c r="IWN758" s="231"/>
      <c r="IWO758" s="12"/>
      <c r="IWP758" s="27"/>
      <c r="IWQ758" s="37"/>
      <c r="IWR758" s="37"/>
      <c r="IWS758" s="14"/>
      <c r="IWT758" s="14"/>
      <c r="IWU758" s="228"/>
      <c r="IWV758" s="232"/>
      <c r="IWW758" s="232"/>
      <c r="IWX758" s="232"/>
      <c r="IWY758" s="228"/>
      <c r="IWZ758" s="229"/>
      <c r="IXA758" s="229"/>
      <c r="IXB758" s="229"/>
      <c r="IXC758" s="229"/>
      <c r="IXD758" s="229"/>
      <c r="IXE758" s="229"/>
      <c r="IXF758" s="229"/>
      <c r="IXG758" s="37"/>
      <c r="IXH758" s="228"/>
      <c r="IXI758" s="12"/>
      <c r="IXJ758" s="12"/>
      <c r="IXK758" s="162"/>
      <c r="IXL758" s="162"/>
      <c r="IXM758" s="37"/>
      <c r="IXN758" s="230"/>
      <c r="IXO758" s="37"/>
      <c r="IXP758" s="37"/>
      <c r="IXQ758" s="228"/>
      <c r="IXR758" s="11"/>
      <c r="IXS758" s="28"/>
      <c r="IXT758" s="231"/>
      <c r="IXU758" s="12"/>
      <c r="IXV758" s="27"/>
      <c r="IXW758" s="37"/>
      <c r="IXX758" s="37"/>
      <c r="IXY758" s="14"/>
      <c r="IXZ758" s="14"/>
      <c r="IYA758" s="228"/>
      <c r="IYB758" s="232"/>
      <c r="IYC758" s="232"/>
      <c r="IYD758" s="232"/>
      <c r="IYE758" s="228"/>
      <c r="IYF758" s="229"/>
      <c r="IYG758" s="229"/>
      <c r="IYH758" s="229"/>
      <c r="IYI758" s="229"/>
      <c r="IYJ758" s="229"/>
      <c r="IYK758" s="229"/>
      <c r="IYL758" s="229"/>
      <c r="IYM758" s="37"/>
      <c r="IYN758" s="228"/>
      <c r="IYO758" s="12"/>
      <c r="IYP758" s="12"/>
      <c r="IYQ758" s="162"/>
      <c r="IYR758" s="162"/>
      <c r="IYS758" s="37"/>
      <c r="IYT758" s="230"/>
      <c r="IYU758" s="37"/>
      <c r="IYV758" s="37"/>
      <c r="IYW758" s="228"/>
      <c r="IYX758" s="11"/>
      <c r="IYY758" s="28"/>
      <c r="IYZ758" s="231"/>
      <c r="IZA758" s="12"/>
      <c r="IZB758" s="27"/>
      <c r="IZC758" s="37"/>
      <c r="IZD758" s="37"/>
      <c r="IZE758" s="14"/>
      <c r="IZF758" s="14"/>
      <c r="IZG758" s="228"/>
      <c r="IZH758" s="232"/>
      <c r="IZI758" s="232"/>
      <c r="IZJ758" s="232"/>
      <c r="IZK758" s="228"/>
      <c r="IZL758" s="229"/>
      <c r="IZM758" s="229"/>
      <c r="IZN758" s="229"/>
      <c r="IZO758" s="229"/>
      <c r="IZP758" s="229"/>
      <c r="IZQ758" s="229"/>
      <c r="IZR758" s="229"/>
      <c r="IZS758" s="37"/>
      <c r="IZT758" s="228"/>
      <c r="IZU758" s="12"/>
      <c r="IZV758" s="12"/>
      <c r="IZW758" s="162"/>
      <c r="IZX758" s="162"/>
      <c r="IZY758" s="37"/>
      <c r="IZZ758" s="230"/>
      <c r="JAA758" s="37"/>
      <c r="JAB758" s="37"/>
      <c r="JAC758" s="228"/>
      <c r="JAD758" s="11"/>
      <c r="JAE758" s="28"/>
      <c r="JAF758" s="231"/>
      <c r="JAG758" s="12"/>
      <c r="JAH758" s="27"/>
      <c r="JAI758" s="37"/>
      <c r="JAJ758" s="37"/>
      <c r="JAK758" s="14"/>
      <c r="JAL758" s="14"/>
      <c r="JAM758" s="228"/>
      <c r="JAN758" s="232"/>
      <c r="JAO758" s="232"/>
      <c r="JAP758" s="232"/>
      <c r="JAQ758" s="228"/>
      <c r="JAR758" s="229"/>
      <c r="JAS758" s="229"/>
      <c r="JAT758" s="229"/>
      <c r="JAU758" s="229"/>
      <c r="JAV758" s="229"/>
      <c r="JAW758" s="229"/>
      <c r="JAX758" s="229"/>
      <c r="JAY758" s="37"/>
      <c r="JAZ758" s="228"/>
      <c r="JBA758" s="12"/>
      <c r="JBB758" s="12"/>
      <c r="JBC758" s="162"/>
      <c r="JBD758" s="162"/>
      <c r="JBE758" s="37"/>
      <c r="JBF758" s="230"/>
      <c r="JBG758" s="37"/>
      <c r="JBH758" s="37"/>
      <c r="JBI758" s="228"/>
      <c r="JBJ758" s="11"/>
      <c r="JBK758" s="28"/>
      <c r="JBL758" s="231"/>
      <c r="JBM758" s="12"/>
      <c r="JBN758" s="27"/>
      <c r="JBO758" s="37"/>
      <c r="JBP758" s="37"/>
      <c r="JBQ758" s="14"/>
      <c r="JBR758" s="14"/>
      <c r="JBS758" s="228"/>
      <c r="JBT758" s="232"/>
      <c r="JBU758" s="232"/>
      <c r="JBV758" s="232"/>
      <c r="JBW758" s="228"/>
      <c r="JBX758" s="229"/>
      <c r="JBY758" s="229"/>
      <c r="JBZ758" s="229"/>
      <c r="JCA758" s="229"/>
      <c r="JCB758" s="229"/>
      <c r="JCC758" s="229"/>
      <c r="JCD758" s="229"/>
      <c r="JCE758" s="37"/>
      <c r="JCF758" s="228"/>
      <c r="JCG758" s="12"/>
      <c r="JCH758" s="12"/>
      <c r="JCI758" s="162"/>
      <c r="JCJ758" s="162"/>
      <c r="JCK758" s="37"/>
      <c r="JCL758" s="230"/>
      <c r="JCM758" s="37"/>
      <c r="JCN758" s="37"/>
      <c r="JCO758" s="228"/>
      <c r="JCP758" s="11"/>
      <c r="JCQ758" s="28"/>
      <c r="JCR758" s="231"/>
      <c r="JCS758" s="12"/>
      <c r="JCT758" s="27"/>
      <c r="JCU758" s="37"/>
      <c r="JCV758" s="37"/>
      <c r="JCW758" s="14"/>
      <c r="JCX758" s="14"/>
      <c r="JCY758" s="228"/>
      <c r="JCZ758" s="232"/>
      <c r="JDA758" s="232"/>
      <c r="JDB758" s="232"/>
      <c r="JDC758" s="228"/>
      <c r="JDD758" s="229"/>
      <c r="JDE758" s="229"/>
      <c r="JDF758" s="229"/>
      <c r="JDG758" s="229"/>
      <c r="JDH758" s="229"/>
      <c r="JDI758" s="229"/>
      <c r="JDJ758" s="229"/>
      <c r="JDK758" s="37"/>
      <c r="JDL758" s="228"/>
      <c r="JDM758" s="12"/>
      <c r="JDN758" s="12"/>
      <c r="JDO758" s="162"/>
      <c r="JDP758" s="162"/>
      <c r="JDQ758" s="37"/>
      <c r="JDR758" s="230"/>
      <c r="JDS758" s="37"/>
      <c r="JDT758" s="37"/>
      <c r="JDU758" s="228"/>
      <c r="JDV758" s="11"/>
      <c r="JDW758" s="28"/>
      <c r="JDX758" s="231"/>
      <c r="JDY758" s="12"/>
      <c r="JDZ758" s="27"/>
      <c r="JEA758" s="37"/>
      <c r="JEB758" s="37"/>
      <c r="JEC758" s="14"/>
      <c r="JED758" s="14"/>
      <c r="JEE758" s="228"/>
      <c r="JEF758" s="232"/>
      <c r="JEG758" s="232"/>
      <c r="JEH758" s="232"/>
      <c r="JEI758" s="228"/>
      <c r="JEJ758" s="229"/>
      <c r="JEK758" s="229"/>
      <c r="JEL758" s="229"/>
      <c r="JEM758" s="229"/>
      <c r="JEN758" s="229"/>
      <c r="JEO758" s="229"/>
      <c r="JEP758" s="229"/>
      <c r="JEQ758" s="37"/>
      <c r="JER758" s="228"/>
      <c r="JES758" s="12"/>
      <c r="JET758" s="12"/>
      <c r="JEU758" s="162"/>
      <c r="JEV758" s="162"/>
      <c r="JEW758" s="37"/>
      <c r="JEX758" s="230"/>
      <c r="JEY758" s="37"/>
      <c r="JEZ758" s="37"/>
      <c r="JFA758" s="228"/>
      <c r="JFB758" s="11"/>
      <c r="JFC758" s="28"/>
      <c r="JFD758" s="231"/>
      <c r="JFE758" s="12"/>
      <c r="JFF758" s="27"/>
      <c r="JFG758" s="37"/>
      <c r="JFH758" s="37"/>
      <c r="JFI758" s="14"/>
      <c r="JFJ758" s="14"/>
      <c r="JFK758" s="228"/>
      <c r="JFL758" s="232"/>
      <c r="JFM758" s="232"/>
      <c r="JFN758" s="232"/>
      <c r="JFO758" s="228"/>
      <c r="JFP758" s="229"/>
      <c r="JFQ758" s="229"/>
      <c r="JFR758" s="229"/>
      <c r="JFS758" s="229"/>
      <c r="JFT758" s="229"/>
      <c r="JFU758" s="229"/>
      <c r="JFV758" s="229"/>
      <c r="JFW758" s="37"/>
      <c r="JFX758" s="228"/>
      <c r="JFY758" s="12"/>
      <c r="JFZ758" s="12"/>
      <c r="JGA758" s="162"/>
      <c r="JGB758" s="162"/>
      <c r="JGC758" s="37"/>
      <c r="JGD758" s="230"/>
      <c r="JGE758" s="37"/>
      <c r="JGF758" s="37"/>
      <c r="JGG758" s="228"/>
      <c r="JGH758" s="11"/>
      <c r="JGI758" s="28"/>
      <c r="JGJ758" s="231"/>
      <c r="JGK758" s="12"/>
      <c r="JGL758" s="27"/>
      <c r="JGM758" s="37"/>
      <c r="JGN758" s="37"/>
      <c r="JGO758" s="14"/>
      <c r="JGP758" s="14"/>
      <c r="JGQ758" s="228"/>
      <c r="JGR758" s="232"/>
      <c r="JGS758" s="232"/>
      <c r="JGT758" s="232"/>
      <c r="JGU758" s="228"/>
      <c r="JGV758" s="229"/>
      <c r="JGW758" s="229"/>
      <c r="JGX758" s="229"/>
      <c r="JGY758" s="229"/>
      <c r="JGZ758" s="229"/>
      <c r="JHA758" s="229"/>
      <c r="JHB758" s="229"/>
      <c r="JHC758" s="37"/>
      <c r="JHD758" s="228"/>
      <c r="JHE758" s="12"/>
      <c r="JHF758" s="12"/>
      <c r="JHG758" s="162"/>
      <c r="JHH758" s="162"/>
      <c r="JHI758" s="37"/>
      <c r="JHJ758" s="230"/>
      <c r="JHK758" s="37"/>
      <c r="JHL758" s="37"/>
      <c r="JHM758" s="228"/>
      <c r="JHN758" s="11"/>
      <c r="JHO758" s="28"/>
      <c r="JHP758" s="231"/>
      <c r="JHQ758" s="12"/>
      <c r="JHR758" s="27"/>
      <c r="JHS758" s="37"/>
      <c r="JHT758" s="37"/>
      <c r="JHU758" s="14"/>
      <c r="JHV758" s="14"/>
      <c r="JHW758" s="228"/>
      <c r="JHX758" s="232"/>
      <c r="JHY758" s="232"/>
      <c r="JHZ758" s="232"/>
      <c r="JIA758" s="228"/>
      <c r="JIB758" s="229"/>
      <c r="JIC758" s="229"/>
      <c r="JID758" s="229"/>
      <c r="JIE758" s="229"/>
      <c r="JIF758" s="229"/>
      <c r="JIG758" s="229"/>
      <c r="JIH758" s="229"/>
      <c r="JII758" s="37"/>
      <c r="JIJ758" s="228"/>
      <c r="JIK758" s="12"/>
      <c r="JIL758" s="12"/>
      <c r="JIM758" s="162"/>
      <c r="JIN758" s="162"/>
      <c r="JIO758" s="37"/>
      <c r="JIP758" s="230"/>
      <c r="JIQ758" s="37"/>
      <c r="JIR758" s="37"/>
      <c r="JIS758" s="228"/>
      <c r="JIT758" s="11"/>
      <c r="JIU758" s="28"/>
      <c r="JIV758" s="231"/>
      <c r="JIW758" s="12"/>
      <c r="JIX758" s="27"/>
      <c r="JIY758" s="37"/>
      <c r="JIZ758" s="37"/>
      <c r="JJA758" s="14"/>
      <c r="JJB758" s="14"/>
      <c r="JJC758" s="228"/>
      <c r="JJD758" s="232"/>
      <c r="JJE758" s="232"/>
      <c r="JJF758" s="232"/>
      <c r="JJG758" s="228"/>
      <c r="JJH758" s="229"/>
      <c r="JJI758" s="229"/>
      <c r="JJJ758" s="229"/>
      <c r="JJK758" s="229"/>
      <c r="JJL758" s="229"/>
      <c r="JJM758" s="229"/>
      <c r="JJN758" s="229"/>
      <c r="JJO758" s="37"/>
      <c r="JJP758" s="228"/>
      <c r="JJQ758" s="12"/>
      <c r="JJR758" s="12"/>
      <c r="JJS758" s="162"/>
      <c r="JJT758" s="162"/>
      <c r="JJU758" s="37"/>
      <c r="JJV758" s="230"/>
      <c r="JJW758" s="37"/>
      <c r="JJX758" s="37"/>
      <c r="JJY758" s="228"/>
      <c r="JJZ758" s="11"/>
      <c r="JKA758" s="28"/>
      <c r="JKB758" s="231"/>
      <c r="JKC758" s="12"/>
      <c r="JKD758" s="27"/>
      <c r="JKE758" s="37"/>
      <c r="JKF758" s="37"/>
      <c r="JKG758" s="14"/>
      <c r="JKH758" s="14"/>
      <c r="JKI758" s="228"/>
      <c r="JKJ758" s="232"/>
      <c r="JKK758" s="232"/>
      <c r="JKL758" s="232"/>
      <c r="JKM758" s="228"/>
      <c r="JKN758" s="229"/>
      <c r="JKO758" s="229"/>
      <c r="JKP758" s="229"/>
      <c r="JKQ758" s="229"/>
      <c r="JKR758" s="229"/>
      <c r="JKS758" s="229"/>
      <c r="JKT758" s="229"/>
      <c r="JKU758" s="37"/>
      <c r="JKV758" s="228"/>
      <c r="JKW758" s="12"/>
      <c r="JKX758" s="12"/>
      <c r="JKY758" s="162"/>
      <c r="JKZ758" s="162"/>
      <c r="JLA758" s="37"/>
      <c r="JLB758" s="230"/>
      <c r="JLC758" s="37"/>
      <c r="JLD758" s="37"/>
      <c r="JLE758" s="228"/>
      <c r="JLF758" s="11"/>
      <c r="JLG758" s="28"/>
      <c r="JLH758" s="231"/>
      <c r="JLI758" s="12"/>
      <c r="JLJ758" s="27"/>
      <c r="JLK758" s="37"/>
      <c r="JLL758" s="37"/>
      <c r="JLM758" s="14"/>
      <c r="JLN758" s="14"/>
      <c r="JLO758" s="228"/>
      <c r="JLP758" s="232"/>
      <c r="JLQ758" s="232"/>
      <c r="JLR758" s="232"/>
      <c r="JLS758" s="228"/>
      <c r="JLT758" s="229"/>
      <c r="JLU758" s="229"/>
      <c r="JLV758" s="229"/>
      <c r="JLW758" s="229"/>
      <c r="JLX758" s="229"/>
      <c r="JLY758" s="229"/>
      <c r="JLZ758" s="229"/>
      <c r="JMA758" s="37"/>
      <c r="JMB758" s="228"/>
      <c r="JMC758" s="12"/>
      <c r="JMD758" s="12"/>
      <c r="JME758" s="162"/>
      <c r="JMF758" s="162"/>
      <c r="JMG758" s="37"/>
      <c r="JMH758" s="230"/>
      <c r="JMI758" s="37"/>
      <c r="JMJ758" s="37"/>
      <c r="JMK758" s="228"/>
      <c r="JML758" s="11"/>
      <c r="JMM758" s="28"/>
      <c r="JMN758" s="231"/>
      <c r="JMO758" s="12"/>
      <c r="JMP758" s="27"/>
      <c r="JMQ758" s="37"/>
      <c r="JMR758" s="37"/>
      <c r="JMS758" s="14"/>
      <c r="JMT758" s="14"/>
      <c r="JMU758" s="228"/>
      <c r="JMV758" s="232"/>
      <c r="JMW758" s="232"/>
      <c r="JMX758" s="232"/>
      <c r="JMY758" s="228"/>
      <c r="JMZ758" s="229"/>
      <c r="JNA758" s="229"/>
      <c r="JNB758" s="229"/>
      <c r="JNC758" s="229"/>
      <c r="JND758" s="229"/>
      <c r="JNE758" s="229"/>
      <c r="JNF758" s="229"/>
      <c r="JNG758" s="37"/>
      <c r="JNH758" s="228"/>
      <c r="JNI758" s="12"/>
      <c r="JNJ758" s="12"/>
      <c r="JNK758" s="162"/>
      <c r="JNL758" s="162"/>
      <c r="JNM758" s="37"/>
      <c r="JNN758" s="230"/>
      <c r="JNO758" s="37"/>
      <c r="JNP758" s="37"/>
      <c r="JNQ758" s="228"/>
      <c r="JNR758" s="11"/>
      <c r="JNS758" s="28"/>
      <c r="JNT758" s="231"/>
      <c r="JNU758" s="12"/>
      <c r="JNV758" s="27"/>
      <c r="JNW758" s="37"/>
      <c r="JNX758" s="37"/>
      <c r="JNY758" s="14"/>
      <c r="JNZ758" s="14"/>
      <c r="JOA758" s="228"/>
      <c r="JOB758" s="232"/>
      <c r="JOC758" s="232"/>
      <c r="JOD758" s="232"/>
      <c r="JOE758" s="228"/>
      <c r="JOF758" s="229"/>
      <c r="JOG758" s="229"/>
      <c r="JOH758" s="229"/>
      <c r="JOI758" s="229"/>
      <c r="JOJ758" s="229"/>
      <c r="JOK758" s="229"/>
      <c r="JOL758" s="229"/>
      <c r="JOM758" s="37"/>
      <c r="JON758" s="228"/>
      <c r="JOO758" s="12"/>
      <c r="JOP758" s="12"/>
      <c r="JOQ758" s="162"/>
      <c r="JOR758" s="162"/>
      <c r="JOS758" s="37"/>
      <c r="JOT758" s="230"/>
      <c r="JOU758" s="37"/>
      <c r="JOV758" s="37"/>
      <c r="JOW758" s="228"/>
      <c r="JOX758" s="11"/>
      <c r="JOY758" s="28"/>
      <c r="JOZ758" s="231"/>
      <c r="JPA758" s="12"/>
      <c r="JPB758" s="27"/>
      <c r="JPC758" s="37"/>
      <c r="JPD758" s="37"/>
      <c r="JPE758" s="14"/>
      <c r="JPF758" s="14"/>
      <c r="JPG758" s="228"/>
      <c r="JPH758" s="232"/>
      <c r="JPI758" s="232"/>
      <c r="JPJ758" s="232"/>
      <c r="JPK758" s="228"/>
      <c r="JPL758" s="229"/>
      <c r="JPM758" s="229"/>
      <c r="JPN758" s="229"/>
      <c r="JPO758" s="229"/>
      <c r="JPP758" s="229"/>
      <c r="JPQ758" s="229"/>
      <c r="JPR758" s="229"/>
      <c r="JPS758" s="37"/>
      <c r="JPT758" s="228"/>
      <c r="JPU758" s="12"/>
      <c r="JPV758" s="12"/>
      <c r="JPW758" s="162"/>
      <c r="JPX758" s="162"/>
      <c r="JPY758" s="37"/>
      <c r="JPZ758" s="230"/>
      <c r="JQA758" s="37"/>
      <c r="JQB758" s="37"/>
      <c r="JQC758" s="228"/>
      <c r="JQD758" s="11"/>
      <c r="JQE758" s="28"/>
      <c r="JQF758" s="231"/>
      <c r="JQG758" s="12"/>
      <c r="JQH758" s="27"/>
      <c r="JQI758" s="37"/>
      <c r="JQJ758" s="37"/>
      <c r="JQK758" s="14"/>
      <c r="JQL758" s="14"/>
      <c r="JQM758" s="228"/>
      <c r="JQN758" s="232"/>
      <c r="JQO758" s="232"/>
      <c r="JQP758" s="232"/>
      <c r="JQQ758" s="228"/>
      <c r="JQR758" s="229"/>
      <c r="JQS758" s="229"/>
      <c r="JQT758" s="229"/>
      <c r="JQU758" s="229"/>
      <c r="JQV758" s="229"/>
      <c r="JQW758" s="229"/>
      <c r="JQX758" s="229"/>
      <c r="JQY758" s="37"/>
      <c r="JQZ758" s="228"/>
      <c r="JRA758" s="12"/>
      <c r="JRB758" s="12"/>
      <c r="JRC758" s="162"/>
      <c r="JRD758" s="162"/>
      <c r="JRE758" s="37"/>
      <c r="JRF758" s="230"/>
      <c r="JRG758" s="37"/>
      <c r="JRH758" s="37"/>
      <c r="JRI758" s="228"/>
      <c r="JRJ758" s="11"/>
      <c r="JRK758" s="28"/>
      <c r="JRL758" s="231"/>
      <c r="JRM758" s="12"/>
      <c r="JRN758" s="27"/>
      <c r="JRO758" s="37"/>
      <c r="JRP758" s="37"/>
      <c r="JRQ758" s="14"/>
      <c r="JRR758" s="14"/>
      <c r="JRS758" s="228"/>
      <c r="JRT758" s="232"/>
      <c r="JRU758" s="232"/>
      <c r="JRV758" s="232"/>
      <c r="JRW758" s="228"/>
      <c r="JRX758" s="229"/>
      <c r="JRY758" s="229"/>
      <c r="JRZ758" s="229"/>
      <c r="JSA758" s="229"/>
      <c r="JSB758" s="229"/>
      <c r="JSC758" s="229"/>
      <c r="JSD758" s="229"/>
      <c r="JSE758" s="37"/>
      <c r="JSF758" s="228"/>
      <c r="JSG758" s="12"/>
      <c r="JSH758" s="12"/>
      <c r="JSI758" s="162"/>
      <c r="JSJ758" s="162"/>
      <c r="JSK758" s="37"/>
      <c r="JSL758" s="230"/>
      <c r="JSM758" s="37"/>
      <c r="JSN758" s="37"/>
      <c r="JSO758" s="228"/>
      <c r="JSP758" s="11"/>
      <c r="JSQ758" s="28"/>
      <c r="JSR758" s="231"/>
      <c r="JSS758" s="12"/>
      <c r="JST758" s="27"/>
      <c r="JSU758" s="37"/>
      <c r="JSV758" s="37"/>
      <c r="JSW758" s="14"/>
      <c r="JSX758" s="14"/>
      <c r="JSY758" s="228"/>
      <c r="JSZ758" s="232"/>
      <c r="JTA758" s="232"/>
      <c r="JTB758" s="232"/>
      <c r="JTC758" s="228"/>
      <c r="JTD758" s="229"/>
      <c r="JTE758" s="229"/>
      <c r="JTF758" s="229"/>
      <c r="JTG758" s="229"/>
      <c r="JTH758" s="229"/>
      <c r="JTI758" s="229"/>
      <c r="JTJ758" s="229"/>
      <c r="JTK758" s="37"/>
      <c r="JTL758" s="228"/>
      <c r="JTM758" s="12"/>
      <c r="JTN758" s="12"/>
      <c r="JTO758" s="162"/>
      <c r="JTP758" s="162"/>
      <c r="JTQ758" s="37"/>
      <c r="JTR758" s="230"/>
      <c r="JTS758" s="37"/>
      <c r="JTT758" s="37"/>
      <c r="JTU758" s="228"/>
      <c r="JTV758" s="11"/>
      <c r="JTW758" s="28"/>
      <c r="JTX758" s="231"/>
      <c r="JTY758" s="12"/>
      <c r="JTZ758" s="27"/>
      <c r="JUA758" s="37"/>
      <c r="JUB758" s="37"/>
      <c r="JUC758" s="14"/>
      <c r="JUD758" s="14"/>
      <c r="JUE758" s="228"/>
      <c r="JUF758" s="232"/>
      <c r="JUG758" s="232"/>
      <c r="JUH758" s="232"/>
      <c r="JUI758" s="228"/>
      <c r="JUJ758" s="229"/>
      <c r="JUK758" s="229"/>
      <c r="JUL758" s="229"/>
      <c r="JUM758" s="229"/>
      <c r="JUN758" s="229"/>
      <c r="JUO758" s="229"/>
      <c r="JUP758" s="229"/>
      <c r="JUQ758" s="37"/>
      <c r="JUR758" s="228"/>
      <c r="JUS758" s="12"/>
      <c r="JUT758" s="12"/>
      <c r="JUU758" s="162"/>
      <c r="JUV758" s="162"/>
      <c r="JUW758" s="37"/>
      <c r="JUX758" s="230"/>
      <c r="JUY758" s="37"/>
      <c r="JUZ758" s="37"/>
      <c r="JVA758" s="228"/>
      <c r="JVB758" s="11"/>
      <c r="JVC758" s="28"/>
      <c r="JVD758" s="231"/>
      <c r="JVE758" s="12"/>
      <c r="JVF758" s="27"/>
      <c r="JVG758" s="37"/>
      <c r="JVH758" s="37"/>
      <c r="JVI758" s="14"/>
      <c r="JVJ758" s="14"/>
      <c r="JVK758" s="228"/>
      <c r="JVL758" s="232"/>
      <c r="JVM758" s="232"/>
      <c r="JVN758" s="232"/>
      <c r="JVO758" s="228"/>
      <c r="JVP758" s="229"/>
      <c r="JVQ758" s="229"/>
      <c r="JVR758" s="229"/>
      <c r="JVS758" s="229"/>
      <c r="JVT758" s="229"/>
      <c r="JVU758" s="229"/>
      <c r="JVV758" s="229"/>
      <c r="JVW758" s="37"/>
      <c r="JVX758" s="228"/>
      <c r="JVY758" s="12"/>
      <c r="JVZ758" s="12"/>
      <c r="JWA758" s="162"/>
      <c r="JWB758" s="162"/>
      <c r="JWC758" s="37"/>
      <c r="JWD758" s="230"/>
      <c r="JWE758" s="37"/>
      <c r="JWF758" s="37"/>
      <c r="JWG758" s="228"/>
      <c r="JWH758" s="11"/>
      <c r="JWI758" s="28"/>
      <c r="JWJ758" s="231"/>
      <c r="JWK758" s="12"/>
      <c r="JWL758" s="27"/>
      <c r="JWM758" s="37"/>
      <c r="JWN758" s="37"/>
      <c r="JWO758" s="14"/>
      <c r="JWP758" s="14"/>
      <c r="JWQ758" s="228"/>
      <c r="JWR758" s="232"/>
      <c r="JWS758" s="232"/>
      <c r="JWT758" s="232"/>
      <c r="JWU758" s="228"/>
      <c r="JWV758" s="229"/>
      <c r="JWW758" s="229"/>
      <c r="JWX758" s="229"/>
      <c r="JWY758" s="229"/>
      <c r="JWZ758" s="229"/>
      <c r="JXA758" s="229"/>
      <c r="JXB758" s="229"/>
      <c r="JXC758" s="37"/>
      <c r="JXD758" s="228"/>
      <c r="JXE758" s="12"/>
      <c r="JXF758" s="12"/>
      <c r="JXG758" s="162"/>
      <c r="JXH758" s="162"/>
      <c r="JXI758" s="37"/>
      <c r="JXJ758" s="230"/>
      <c r="JXK758" s="37"/>
      <c r="JXL758" s="37"/>
      <c r="JXM758" s="228"/>
      <c r="JXN758" s="11"/>
      <c r="JXO758" s="28"/>
      <c r="JXP758" s="231"/>
      <c r="JXQ758" s="12"/>
      <c r="JXR758" s="27"/>
      <c r="JXS758" s="37"/>
      <c r="JXT758" s="37"/>
      <c r="JXU758" s="14"/>
      <c r="JXV758" s="14"/>
      <c r="JXW758" s="228"/>
      <c r="JXX758" s="232"/>
      <c r="JXY758" s="232"/>
      <c r="JXZ758" s="232"/>
      <c r="JYA758" s="228"/>
      <c r="JYB758" s="229"/>
      <c r="JYC758" s="229"/>
      <c r="JYD758" s="229"/>
      <c r="JYE758" s="229"/>
      <c r="JYF758" s="229"/>
      <c r="JYG758" s="229"/>
      <c r="JYH758" s="229"/>
      <c r="JYI758" s="37"/>
      <c r="JYJ758" s="228"/>
      <c r="JYK758" s="12"/>
      <c r="JYL758" s="12"/>
      <c r="JYM758" s="162"/>
      <c r="JYN758" s="162"/>
      <c r="JYO758" s="37"/>
      <c r="JYP758" s="230"/>
      <c r="JYQ758" s="37"/>
      <c r="JYR758" s="37"/>
      <c r="JYS758" s="228"/>
      <c r="JYT758" s="11"/>
      <c r="JYU758" s="28"/>
      <c r="JYV758" s="231"/>
      <c r="JYW758" s="12"/>
      <c r="JYX758" s="27"/>
      <c r="JYY758" s="37"/>
      <c r="JYZ758" s="37"/>
      <c r="JZA758" s="14"/>
      <c r="JZB758" s="14"/>
      <c r="JZC758" s="228"/>
      <c r="JZD758" s="232"/>
      <c r="JZE758" s="232"/>
      <c r="JZF758" s="232"/>
      <c r="JZG758" s="228"/>
      <c r="JZH758" s="229"/>
      <c r="JZI758" s="229"/>
      <c r="JZJ758" s="229"/>
      <c r="JZK758" s="229"/>
      <c r="JZL758" s="229"/>
      <c r="JZM758" s="229"/>
      <c r="JZN758" s="229"/>
      <c r="JZO758" s="37"/>
      <c r="JZP758" s="228"/>
      <c r="JZQ758" s="12"/>
      <c r="JZR758" s="12"/>
      <c r="JZS758" s="162"/>
      <c r="JZT758" s="162"/>
      <c r="JZU758" s="37"/>
      <c r="JZV758" s="230"/>
      <c r="JZW758" s="37"/>
      <c r="JZX758" s="37"/>
      <c r="JZY758" s="228"/>
      <c r="JZZ758" s="11"/>
      <c r="KAA758" s="28"/>
      <c r="KAB758" s="231"/>
      <c r="KAC758" s="12"/>
      <c r="KAD758" s="27"/>
      <c r="KAE758" s="37"/>
      <c r="KAF758" s="37"/>
      <c r="KAG758" s="14"/>
      <c r="KAH758" s="14"/>
      <c r="KAI758" s="228"/>
      <c r="KAJ758" s="232"/>
      <c r="KAK758" s="232"/>
      <c r="KAL758" s="232"/>
      <c r="KAM758" s="228"/>
      <c r="KAN758" s="229"/>
      <c r="KAO758" s="229"/>
      <c r="KAP758" s="229"/>
      <c r="KAQ758" s="229"/>
      <c r="KAR758" s="229"/>
      <c r="KAS758" s="229"/>
      <c r="KAT758" s="229"/>
      <c r="KAU758" s="37"/>
      <c r="KAV758" s="228"/>
      <c r="KAW758" s="12"/>
      <c r="KAX758" s="12"/>
      <c r="KAY758" s="162"/>
      <c r="KAZ758" s="162"/>
      <c r="KBA758" s="37"/>
      <c r="KBB758" s="230"/>
      <c r="KBC758" s="37"/>
      <c r="KBD758" s="37"/>
      <c r="KBE758" s="228"/>
      <c r="KBF758" s="11"/>
      <c r="KBG758" s="28"/>
      <c r="KBH758" s="231"/>
      <c r="KBI758" s="12"/>
      <c r="KBJ758" s="27"/>
      <c r="KBK758" s="37"/>
      <c r="KBL758" s="37"/>
      <c r="KBM758" s="14"/>
      <c r="KBN758" s="14"/>
      <c r="KBO758" s="228"/>
      <c r="KBP758" s="232"/>
      <c r="KBQ758" s="232"/>
      <c r="KBR758" s="232"/>
      <c r="KBS758" s="228"/>
      <c r="KBT758" s="229"/>
      <c r="KBU758" s="229"/>
      <c r="KBV758" s="229"/>
      <c r="KBW758" s="229"/>
      <c r="KBX758" s="229"/>
      <c r="KBY758" s="229"/>
      <c r="KBZ758" s="229"/>
      <c r="KCA758" s="37"/>
      <c r="KCB758" s="228"/>
      <c r="KCC758" s="12"/>
      <c r="KCD758" s="12"/>
      <c r="KCE758" s="162"/>
      <c r="KCF758" s="162"/>
      <c r="KCG758" s="37"/>
      <c r="KCH758" s="230"/>
      <c r="KCI758" s="37"/>
      <c r="KCJ758" s="37"/>
      <c r="KCK758" s="228"/>
      <c r="KCL758" s="11"/>
      <c r="KCM758" s="28"/>
      <c r="KCN758" s="231"/>
      <c r="KCO758" s="12"/>
      <c r="KCP758" s="27"/>
      <c r="KCQ758" s="37"/>
      <c r="KCR758" s="37"/>
      <c r="KCS758" s="14"/>
      <c r="KCT758" s="14"/>
      <c r="KCU758" s="228"/>
      <c r="KCV758" s="232"/>
      <c r="KCW758" s="232"/>
      <c r="KCX758" s="232"/>
      <c r="KCY758" s="228"/>
      <c r="KCZ758" s="229"/>
      <c r="KDA758" s="229"/>
      <c r="KDB758" s="229"/>
      <c r="KDC758" s="229"/>
      <c r="KDD758" s="229"/>
      <c r="KDE758" s="229"/>
      <c r="KDF758" s="229"/>
      <c r="KDG758" s="37"/>
      <c r="KDH758" s="228"/>
      <c r="KDI758" s="12"/>
      <c r="KDJ758" s="12"/>
      <c r="KDK758" s="162"/>
      <c r="KDL758" s="162"/>
      <c r="KDM758" s="37"/>
      <c r="KDN758" s="230"/>
      <c r="KDO758" s="37"/>
      <c r="KDP758" s="37"/>
      <c r="KDQ758" s="228"/>
      <c r="KDR758" s="11"/>
      <c r="KDS758" s="28"/>
      <c r="KDT758" s="231"/>
      <c r="KDU758" s="12"/>
      <c r="KDV758" s="27"/>
      <c r="KDW758" s="37"/>
      <c r="KDX758" s="37"/>
      <c r="KDY758" s="14"/>
      <c r="KDZ758" s="14"/>
      <c r="KEA758" s="228"/>
      <c r="KEB758" s="232"/>
      <c r="KEC758" s="232"/>
      <c r="KED758" s="232"/>
      <c r="KEE758" s="228"/>
      <c r="KEF758" s="229"/>
      <c r="KEG758" s="229"/>
      <c r="KEH758" s="229"/>
      <c r="KEI758" s="229"/>
      <c r="KEJ758" s="229"/>
      <c r="KEK758" s="229"/>
      <c r="KEL758" s="229"/>
      <c r="KEM758" s="37"/>
      <c r="KEN758" s="228"/>
      <c r="KEO758" s="12"/>
      <c r="KEP758" s="12"/>
      <c r="KEQ758" s="162"/>
      <c r="KER758" s="162"/>
      <c r="KES758" s="37"/>
      <c r="KET758" s="230"/>
      <c r="KEU758" s="37"/>
      <c r="KEV758" s="37"/>
      <c r="KEW758" s="228"/>
      <c r="KEX758" s="11"/>
      <c r="KEY758" s="28"/>
      <c r="KEZ758" s="231"/>
      <c r="KFA758" s="12"/>
      <c r="KFB758" s="27"/>
      <c r="KFC758" s="37"/>
      <c r="KFD758" s="37"/>
      <c r="KFE758" s="14"/>
      <c r="KFF758" s="14"/>
      <c r="KFG758" s="228"/>
      <c r="KFH758" s="232"/>
      <c r="KFI758" s="232"/>
      <c r="KFJ758" s="232"/>
      <c r="KFK758" s="228"/>
      <c r="KFL758" s="229"/>
      <c r="KFM758" s="229"/>
      <c r="KFN758" s="229"/>
      <c r="KFO758" s="229"/>
      <c r="KFP758" s="229"/>
      <c r="KFQ758" s="229"/>
      <c r="KFR758" s="229"/>
      <c r="KFS758" s="37"/>
      <c r="KFT758" s="228"/>
      <c r="KFU758" s="12"/>
      <c r="KFV758" s="12"/>
      <c r="KFW758" s="162"/>
      <c r="KFX758" s="162"/>
      <c r="KFY758" s="37"/>
      <c r="KFZ758" s="230"/>
      <c r="KGA758" s="37"/>
      <c r="KGB758" s="37"/>
      <c r="KGC758" s="228"/>
      <c r="KGD758" s="11"/>
      <c r="KGE758" s="28"/>
      <c r="KGF758" s="231"/>
      <c r="KGG758" s="12"/>
      <c r="KGH758" s="27"/>
      <c r="KGI758" s="37"/>
      <c r="KGJ758" s="37"/>
      <c r="KGK758" s="14"/>
      <c r="KGL758" s="14"/>
      <c r="KGM758" s="228"/>
      <c r="KGN758" s="232"/>
      <c r="KGO758" s="232"/>
      <c r="KGP758" s="232"/>
      <c r="KGQ758" s="228"/>
      <c r="KGR758" s="229"/>
      <c r="KGS758" s="229"/>
      <c r="KGT758" s="229"/>
      <c r="KGU758" s="229"/>
      <c r="KGV758" s="229"/>
      <c r="KGW758" s="229"/>
      <c r="KGX758" s="229"/>
      <c r="KGY758" s="37"/>
      <c r="KGZ758" s="228"/>
      <c r="KHA758" s="12"/>
      <c r="KHB758" s="12"/>
      <c r="KHC758" s="162"/>
      <c r="KHD758" s="162"/>
      <c r="KHE758" s="37"/>
      <c r="KHF758" s="230"/>
      <c r="KHG758" s="37"/>
      <c r="KHH758" s="37"/>
      <c r="KHI758" s="228"/>
      <c r="KHJ758" s="11"/>
      <c r="KHK758" s="28"/>
      <c r="KHL758" s="231"/>
      <c r="KHM758" s="12"/>
      <c r="KHN758" s="27"/>
      <c r="KHO758" s="37"/>
      <c r="KHP758" s="37"/>
      <c r="KHQ758" s="14"/>
      <c r="KHR758" s="14"/>
      <c r="KHS758" s="228"/>
      <c r="KHT758" s="232"/>
      <c r="KHU758" s="232"/>
      <c r="KHV758" s="232"/>
      <c r="KHW758" s="228"/>
      <c r="KHX758" s="229"/>
      <c r="KHY758" s="229"/>
      <c r="KHZ758" s="229"/>
      <c r="KIA758" s="229"/>
      <c r="KIB758" s="229"/>
      <c r="KIC758" s="229"/>
      <c r="KID758" s="229"/>
      <c r="KIE758" s="37"/>
      <c r="KIF758" s="228"/>
      <c r="KIG758" s="12"/>
      <c r="KIH758" s="12"/>
      <c r="KII758" s="162"/>
      <c r="KIJ758" s="162"/>
      <c r="KIK758" s="37"/>
      <c r="KIL758" s="230"/>
      <c r="KIM758" s="37"/>
      <c r="KIN758" s="37"/>
      <c r="KIO758" s="228"/>
      <c r="KIP758" s="11"/>
      <c r="KIQ758" s="28"/>
      <c r="KIR758" s="231"/>
      <c r="KIS758" s="12"/>
      <c r="KIT758" s="27"/>
      <c r="KIU758" s="37"/>
      <c r="KIV758" s="37"/>
      <c r="KIW758" s="14"/>
      <c r="KIX758" s="14"/>
      <c r="KIY758" s="228"/>
      <c r="KIZ758" s="232"/>
      <c r="KJA758" s="232"/>
      <c r="KJB758" s="232"/>
      <c r="KJC758" s="228"/>
      <c r="KJD758" s="229"/>
      <c r="KJE758" s="229"/>
      <c r="KJF758" s="229"/>
      <c r="KJG758" s="229"/>
      <c r="KJH758" s="229"/>
      <c r="KJI758" s="229"/>
      <c r="KJJ758" s="229"/>
      <c r="KJK758" s="37"/>
      <c r="KJL758" s="228"/>
      <c r="KJM758" s="12"/>
      <c r="KJN758" s="12"/>
      <c r="KJO758" s="162"/>
      <c r="KJP758" s="162"/>
      <c r="KJQ758" s="37"/>
      <c r="KJR758" s="230"/>
      <c r="KJS758" s="37"/>
      <c r="KJT758" s="37"/>
      <c r="KJU758" s="228"/>
      <c r="KJV758" s="11"/>
      <c r="KJW758" s="28"/>
      <c r="KJX758" s="231"/>
      <c r="KJY758" s="12"/>
      <c r="KJZ758" s="27"/>
      <c r="KKA758" s="37"/>
      <c r="KKB758" s="37"/>
      <c r="KKC758" s="14"/>
      <c r="KKD758" s="14"/>
      <c r="KKE758" s="228"/>
      <c r="KKF758" s="232"/>
      <c r="KKG758" s="232"/>
      <c r="KKH758" s="232"/>
      <c r="KKI758" s="228"/>
      <c r="KKJ758" s="229"/>
      <c r="KKK758" s="229"/>
      <c r="KKL758" s="229"/>
      <c r="KKM758" s="229"/>
      <c r="KKN758" s="229"/>
      <c r="KKO758" s="229"/>
      <c r="KKP758" s="229"/>
      <c r="KKQ758" s="37"/>
      <c r="KKR758" s="228"/>
      <c r="KKS758" s="12"/>
      <c r="KKT758" s="12"/>
      <c r="KKU758" s="162"/>
      <c r="KKV758" s="162"/>
      <c r="KKW758" s="37"/>
      <c r="KKX758" s="230"/>
      <c r="KKY758" s="37"/>
      <c r="KKZ758" s="37"/>
      <c r="KLA758" s="228"/>
      <c r="KLB758" s="11"/>
      <c r="KLC758" s="28"/>
      <c r="KLD758" s="231"/>
      <c r="KLE758" s="12"/>
      <c r="KLF758" s="27"/>
      <c r="KLG758" s="37"/>
      <c r="KLH758" s="37"/>
      <c r="KLI758" s="14"/>
      <c r="KLJ758" s="14"/>
      <c r="KLK758" s="228"/>
      <c r="KLL758" s="232"/>
      <c r="KLM758" s="232"/>
      <c r="KLN758" s="232"/>
      <c r="KLO758" s="228"/>
      <c r="KLP758" s="229"/>
      <c r="KLQ758" s="229"/>
      <c r="KLR758" s="229"/>
      <c r="KLS758" s="229"/>
      <c r="KLT758" s="229"/>
      <c r="KLU758" s="229"/>
      <c r="KLV758" s="229"/>
      <c r="KLW758" s="37"/>
      <c r="KLX758" s="228"/>
      <c r="KLY758" s="12"/>
      <c r="KLZ758" s="12"/>
      <c r="KMA758" s="162"/>
      <c r="KMB758" s="162"/>
      <c r="KMC758" s="37"/>
      <c r="KMD758" s="230"/>
      <c r="KME758" s="37"/>
      <c r="KMF758" s="37"/>
      <c r="KMG758" s="228"/>
      <c r="KMH758" s="11"/>
      <c r="KMI758" s="28"/>
      <c r="KMJ758" s="231"/>
      <c r="KMK758" s="12"/>
      <c r="KML758" s="27"/>
      <c r="KMM758" s="37"/>
      <c r="KMN758" s="37"/>
      <c r="KMO758" s="14"/>
      <c r="KMP758" s="14"/>
      <c r="KMQ758" s="228"/>
      <c r="KMR758" s="232"/>
      <c r="KMS758" s="232"/>
      <c r="KMT758" s="232"/>
      <c r="KMU758" s="228"/>
      <c r="KMV758" s="229"/>
      <c r="KMW758" s="229"/>
      <c r="KMX758" s="229"/>
      <c r="KMY758" s="229"/>
      <c r="KMZ758" s="229"/>
      <c r="KNA758" s="229"/>
      <c r="KNB758" s="229"/>
      <c r="KNC758" s="37"/>
      <c r="KND758" s="228"/>
      <c r="KNE758" s="12"/>
      <c r="KNF758" s="12"/>
      <c r="KNG758" s="162"/>
      <c r="KNH758" s="162"/>
      <c r="KNI758" s="37"/>
      <c r="KNJ758" s="230"/>
      <c r="KNK758" s="37"/>
      <c r="KNL758" s="37"/>
      <c r="KNM758" s="228"/>
      <c r="KNN758" s="11"/>
      <c r="KNO758" s="28"/>
      <c r="KNP758" s="231"/>
      <c r="KNQ758" s="12"/>
      <c r="KNR758" s="27"/>
      <c r="KNS758" s="37"/>
      <c r="KNT758" s="37"/>
      <c r="KNU758" s="14"/>
      <c r="KNV758" s="14"/>
      <c r="KNW758" s="228"/>
      <c r="KNX758" s="232"/>
      <c r="KNY758" s="232"/>
      <c r="KNZ758" s="232"/>
      <c r="KOA758" s="228"/>
      <c r="KOB758" s="229"/>
      <c r="KOC758" s="229"/>
      <c r="KOD758" s="229"/>
      <c r="KOE758" s="229"/>
      <c r="KOF758" s="229"/>
      <c r="KOG758" s="229"/>
      <c r="KOH758" s="229"/>
      <c r="KOI758" s="37"/>
      <c r="KOJ758" s="228"/>
      <c r="KOK758" s="12"/>
      <c r="KOL758" s="12"/>
      <c r="KOM758" s="162"/>
      <c r="KON758" s="162"/>
      <c r="KOO758" s="37"/>
      <c r="KOP758" s="230"/>
      <c r="KOQ758" s="37"/>
      <c r="KOR758" s="37"/>
      <c r="KOS758" s="228"/>
      <c r="KOT758" s="11"/>
      <c r="KOU758" s="28"/>
      <c r="KOV758" s="231"/>
      <c r="KOW758" s="12"/>
      <c r="KOX758" s="27"/>
      <c r="KOY758" s="37"/>
      <c r="KOZ758" s="37"/>
      <c r="KPA758" s="14"/>
      <c r="KPB758" s="14"/>
      <c r="KPC758" s="228"/>
      <c r="KPD758" s="232"/>
      <c r="KPE758" s="232"/>
      <c r="KPF758" s="232"/>
      <c r="KPG758" s="228"/>
      <c r="KPH758" s="229"/>
      <c r="KPI758" s="229"/>
      <c r="KPJ758" s="229"/>
      <c r="KPK758" s="229"/>
      <c r="KPL758" s="229"/>
      <c r="KPM758" s="229"/>
      <c r="KPN758" s="229"/>
      <c r="KPO758" s="37"/>
      <c r="KPP758" s="228"/>
      <c r="KPQ758" s="12"/>
      <c r="KPR758" s="12"/>
      <c r="KPS758" s="162"/>
      <c r="KPT758" s="162"/>
      <c r="KPU758" s="37"/>
      <c r="KPV758" s="230"/>
      <c r="KPW758" s="37"/>
      <c r="KPX758" s="37"/>
      <c r="KPY758" s="228"/>
      <c r="KPZ758" s="11"/>
      <c r="KQA758" s="28"/>
      <c r="KQB758" s="231"/>
      <c r="KQC758" s="12"/>
      <c r="KQD758" s="27"/>
      <c r="KQE758" s="37"/>
      <c r="KQF758" s="37"/>
      <c r="KQG758" s="14"/>
      <c r="KQH758" s="14"/>
      <c r="KQI758" s="228"/>
      <c r="KQJ758" s="232"/>
      <c r="KQK758" s="232"/>
      <c r="KQL758" s="232"/>
      <c r="KQM758" s="228"/>
      <c r="KQN758" s="229"/>
      <c r="KQO758" s="229"/>
      <c r="KQP758" s="229"/>
      <c r="KQQ758" s="229"/>
      <c r="KQR758" s="229"/>
      <c r="KQS758" s="229"/>
      <c r="KQT758" s="229"/>
      <c r="KQU758" s="37"/>
      <c r="KQV758" s="228"/>
      <c r="KQW758" s="12"/>
      <c r="KQX758" s="12"/>
      <c r="KQY758" s="162"/>
      <c r="KQZ758" s="162"/>
      <c r="KRA758" s="37"/>
      <c r="KRB758" s="230"/>
      <c r="KRC758" s="37"/>
      <c r="KRD758" s="37"/>
      <c r="KRE758" s="228"/>
      <c r="KRF758" s="11"/>
      <c r="KRG758" s="28"/>
      <c r="KRH758" s="231"/>
      <c r="KRI758" s="12"/>
      <c r="KRJ758" s="27"/>
      <c r="KRK758" s="37"/>
      <c r="KRL758" s="37"/>
      <c r="KRM758" s="14"/>
      <c r="KRN758" s="14"/>
      <c r="KRO758" s="228"/>
      <c r="KRP758" s="232"/>
      <c r="KRQ758" s="232"/>
      <c r="KRR758" s="232"/>
      <c r="KRS758" s="228"/>
      <c r="KRT758" s="229"/>
      <c r="KRU758" s="229"/>
      <c r="KRV758" s="229"/>
      <c r="KRW758" s="229"/>
      <c r="KRX758" s="229"/>
      <c r="KRY758" s="229"/>
      <c r="KRZ758" s="229"/>
      <c r="KSA758" s="37"/>
      <c r="KSB758" s="228"/>
      <c r="KSC758" s="12"/>
      <c r="KSD758" s="12"/>
      <c r="KSE758" s="162"/>
      <c r="KSF758" s="162"/>
      <c r="KSG758" s="37"/>
      <c r="KSH758" s="230"/>
      <c r="KSI758" s="37"/>
      <c r="KSJ758" s="37"/>
      <c r="KSK758" s="228"/>
      <c r="KSL758" s="11"/>
      <c r="KSM758" s="28"/>
      <c r="KSN758" s="231"/>
      <c r="KSO758" s="12"/>
      <c r="KSP758" s="27"/>
      <c r="KSQ758" s="37"/>
      <c r="KSR758" s="37"/>
      <c r="KSS758" s="14"/>
      <c r="KST758" s="14"/>
      <c r="KSU758" s="228"/>
      <c r="KSV758" s="232"/>
      <c r="KSW758" s="232"/>
      <c r="KSX758" s="232"/>
      <c r="KSY758" s="228"/>
      <c r="KSZ758" s="229"/>
      <c r="KTA758" s="229"/>
      <c r="KTB758" s="229"/>
      <c r="KTC758" s="229"/>
      <c r="KTD758" s="229"/>
      <c r="KTE758" s="229"/>
      <c r="KTF758" s="229"/>
      <c r="KTG758" s="37"/>
      <c r="KTH758" s="228"/>
      <c r="KTI758" s="12"/>
      <c r="KTJ758" s="12"/>
      <c r="KTK758" s="162"/>
      <c r="KTL758" s="162"/>
      <c r="KTM758" s="37"/>
      <c r="KTN758" s="230"/>
      <c r="KTO758" s="37"/>
      <c r="KTP758" s="37"/>
      <c r="KTQ758" s="228"/>
      <c r="KTR758" s="11"/>
      <c r="KTS758" s="28"/>
      <c r="KTT758" s="231"/>
      <c r="KTU758" s="12"/>
      <c r="KTV758" s="27"/>
      <c r="KTW758" s="37"/>
      <c r="KTX758" s="37"/>
      <c r="KTY758" s="14"/>
      <c r="KTZ758" s="14"/>
      <c r="KUA758" s="228"/>
      <c r="KUB758" s="232"/>
      <c r="KUC758" s="232"/>
      <c r="KUD758" s="232"/>
      <c r="KUE758" s="228"/>
      <c r="KUF758" s="229"/>
      <c r="KUG758" s="229"/>
      <c r="KUH758" s="229"/>
      <c r="KUI758" s="229"/>
      <c r="KUJ758" s="229"/>
      <c r="KUK758" s="229"/>
      <c r="KUL758" s="229"/>
      <c r="KUM758" s="37"/>
      <c r="KUN758" s="228"/>
      <c r="KUO758" s="12"/>
      <c r="KUP758" s="12"/>
      <c r="KUQ758" s="162"/>
      <c r="KUR758" s="162"/>
      <c r="KUS758" s="37"/>
      <c r="KUT758" s="230"/>
      <c r="KUU758" s="37"/>
      <c r="KUV758" s="37"/>
      <c r="KUW758" s="228"/>
      <c r="KUX758" s="11"/>
      <c r="KUY758" s="28"/>
      <c r="KUZ758" s="231"/>
      <c r="KVA758" s="12"/>
      <c r="KVB758" s="27"/>
      <c r="KVC758" s="37"/>
      <c r="KVD758" s="37"/>
      <c r="KVE758" s="14"/>
      <c r="KVF758" s="14"/>
      <c r="KVG758" s="228"/>
      <c r="KVH758" s="232"/>
      <c r="KVI758" s="232"/>
      <c r="KVJ758" s="232"/>
      <c r="KVK758" s="228"/>
      <c r="KVL758" s="229"/>
      <c r="KVM758" s="229"/>
      <c r="KVN758" s="229"/>
      <c r="KVO758" s="229"/>
      <c r="KVP758" s="229"/>
      <c r="KVQ758" s="229"/>
      <c r="KVR758" s="229"/>
      <c r="KVS758" s="37"/>
      <c r="KVT758" s="228"/>
      <c r="KVU758" s="12"/>
      <c r="KVV758" s="12"/>
      <c r="KVW758" s="162"/>
      <c r="KVX758" s="162"/>
      <c r="KVY758" s="37"/>
      <c r="KVZ758" s="230"/>
      <c r="KWA758" s="37"/>
      <c r="KWB758" s="37"/>
      <c r="KWC758" s="228"/>
      <c r="KWD758" s="11"/>
      <c r="KWE758" s="28"/>
      <c r="KWF758" s="231"/>
      <c r="KWG758" s="12"/>
      <c r="KWH758" s="27"/>
      <c r="KWI758" s="37"/>
      <c r="KWJ758" s="37"/>
      <c r="KWK758" s="14"/>
      <c r="KWL758" s="14"/>
      <c r="KWM758" s="228"/>
      <c r="KWN758" s="232"/>
      <c r="KWO758" s="232"/>
      <c r="KWP758" s="232"/>
      <c r="KWQ758" s="228"/>
      <c r="KWR758" s="229"/>
      <c r="KWS758" s="229"/>
      <c r="KWT758" s="229"/>
      <c r="KWU758" s="229"/>
      <c r="KWV758" s="229"/>
      <c r="KWW758" s="229"/>
      <c r="KWX758" s="229"/>
      <c r="KWY758" s="37"/>
      <c r="KWZ758" s="228"/>
      <c r="KXA758" s="12"/>
      <c r="KXB758" s="12"/>
      <c r="KXC758" s="162"/>
      <c r="KXD758" s="162"/>
      <c r="KXE758" s="37"/>
      <c r="KXF758" s="230"/>
      <c r="KXG758" s="37"/>
      <c r="KXH758" s="37"/>
      <c r="KXI758" s="228"/>
      <c r="KXJ758" s="11"/>
      <c r="KXK758" s="28"/>
      <c r="KXL758" s="231"/>
      <c r="KXM758" s="12"/>
      <c r="KXN758" s="27"/>
      <c r="KXO758" s="37"/>
      <c r="KXP758" s="37"/>
      <c r="KXQ758" s="14"/>
      <c r="KXR758" s="14"/>
      <c r="KXS758" s="228"/>
      <c r="KXT758" s="232"/>
      <c r="KXU758" s="232"/>
      <c r="KXV758" s="232"/>
      <c r="KXW758" s="228"/>
      <c r="KXX758" s="229"/>
      <c r="KXY758" s="229"/>
      <c r="KXZ758" s="229"/>
      <c r="KYA758" s="229"/>
      <c r="KYB758" s="229"/>
      <c r="KYC758" s="229"/>
      <c r="KYD758" s="229"/>
      <c r="KYE758" s="37"/>
      <c r="KYF758" s="228"/>
      <c r="KYG758" s="12"/>
      <c r="KYH758" s="12"/>
      <c r="KYI758" s="162"/>
      <c r="KYJ758" s="162"/>
      <c r="KYK758" s="37"/>
      <c r="KYL758" s="230"/>
      <c r="KYM758" s="37"/>
      <c r="KYN758" s="37"/>
      <c r="KYO758" s="228"/>
      <c r="KYP758" s="11"/>
      <c r="KYQ758" s="28"/>
      <c r="KYR758" s="231"/>
      <c r="KYS758" s="12"/>
      <c r="KYT758" s="27"/>
      <c r="KYU758" s="37"/>
      <c r="KYV758" s="37"/>
      <c r="KYW758" s="14"/>
      <c r="KYX758" s="14"/>
      <c r="KYY758" s="228"/>
      <c r="KYZ758" s="232"/>
      <c r="KZA758" s="232"/>
      <c r="KZB758" s="232"/>
      <c r="KZC758" s="228"/>
      <c r="KZD758" s="229"/>
      <c r="KZE758" s="229"/>
      <c r="KZF758" s="229"/>
      <c r="KZG758" s="229"/>
      <c r="KZH758" s="229"/>
      <c r="KZI758" s="229"/>
      <c r="KZJ758" s="229"/>
      <c r="KZK758" s="37"/>
      <c r="KZL758" s="228"/>
      <c r="KZM758" s="12"/>
      <c r="KZN758" s="12"/>
      <c r="KZO758" s="162"/>
      <c r="KZP758" s="162"/>
      <c r="KZQ758" s="37"/>
      <c r="KZR758" s="230"/>
      <c r="KZS758" s="37"/>
      <c r="KZT758" s="37"/>
      <c r="KZU758" s="228"/>
      <c r="KZV758" s="11"/>
      <c r="KZW758" s="28"/>
      <c r="KZX758" s="231"/>
      <c r="KZY758" s="12"/>
      <c r="KZZ758" s="27"/>
      <c r="LAA758" s="37"/>
      <c r="LAB758" s="37"/>
      <c r="LAC758" s="14"/>
      <c r="LAD758" s="14"/>
      <c r="LAE758" s="228"/>
      <c r="LAF758" s="232"/>
      <c r="LAG758" s="232"/>
      <c r="LAH758" s="232"/>
      <c r="LAI758" s="228"/>
      <c r="LAJ758" s="229"/>
      <c r="LAK758" s="229"/>
      <c r="LAL758" s="229"/>
      <c r="LAM758" s="229"/>
      <c r="LAN758" s="229"/>
      <c r="LAO758" s="229"/>
      <c r="LAP758" s="229"/>
      <c r="LAQ758" s="37"/>
      <c r="LAR758" s="228"/>
      <c r="LAS758" s="12"/>
      <c r="LAT758" s="12"/>
      <c r="LAU758" s="162"/>
      <c r="LAV758" s="162"/>
      <c r="LAW758" s="37"/>
      <c r="LAX758" s="230"/>
      <c r="LAY758" s="37"/>
      <c r="LAZ758" s="37"/>
      <c r="LBA758" s="228"/>
      <c r="LBB758" s="11"/>
      <c r="LBC758" s="28"/>
      <c r="LBD758" s="231"/>
      <c r="LBE758" s="12"/>
      <c r="LBF758" s="27"/>
      <c r="LBG758" s="37"/>
      <c r="LBH758" s="37"/>
      <c r="LBI758" s="14"/>
      <c r="LBJ758" s="14"/>
      <c r="LBK758" s="228"/>
      <c r="LBL758" s="232"/>
      <c r="LBM758" s="232"/>
      <c r="LBN758" s="232"/>
      <c r="LBO758" s="228"/>
      <c r="LBP758" s="229"/>
      <c r="LBQ758" s="229"/>
      <c r="LBR758" s="229"/>
      <c r="LBS758" s="229"/>
      <c r="LBT758" s="229"/>
      <c r="LBU758" s="229"/>
      <c r="LBV758" s="229"/>
      <c r="LBW758" s="37"/>
      <c r="LBX758" s="228"/>
      <c r="LBY758" s="12"/>
      <c r="LBZ758" s="12"/>
      <c r="LCA758" s="162"/>
      <c r="LCB758" s="162"/>
      <c r="LCC758" s="37"/>
      <c r="LCD758" s="230"/>
      <c r="LCE758" s="37"/>
      <c r="LCF758" s="37"/>
      <c r="LCG758" s="228"/>
      <c r="LCH758" s="11"/>
      <c r="LCI758" s="28"/>
      <c r="LCJ758" s="231"/>
      <c r="LCK758" s="12"/>
      <c r="LCL758" s="27"/>
      <c r="LCM758" s="37"/>
      <c r="LCN758" s="37"/>
      <c r="LCO758" s="14"/>
      <c r="LCP758" s="14"/>
      <c r="LCQ758" s="228"/>
      <c r="LCR758" s="232"/>
      <c r="LCS758" s="232"/>
      <c r="LCT758" s="232"/>
      <c r="LCU758" s="228"/>
      <c r="LCV758" s="229"/>
      <c r="LCW758" s="229"/>
      <c r="LCX758" s="229"/>
      <c r="LCY758" s="229"/>
      <c r="LCZ758" s="229"/>
      <c r="LDA758" s="229"/>
      <c r="LDB758" s="229"/>
      <c r="LDC758" s="37"/>
      <c r="LDD758" s="228"/>
      <c r="LDE758" s="12"/>
      <c r="LDF758" s="12"/>
      <c r="LDG758" s="162"/>
      <c r="LDH758" s="162"/>
      <c r="LDI758" s="37"/>
      <c r="LDJ758" s="230"/>
      <c r="LDK758" s="37"/>
      <c r="LDL758" s="37"/>
      <c r="LDM758" s="228"/>
      <c r="LDN758" s="11"/>
      <c r="LDO758" s="28"/>
      <c r="LDP758" s="231"/>
      <c r="LDQ758" s="12"/>
      <c r="LDR758" s="27"/>
      <c r="LDS758" s="37"/>
      <c r="LDT758" s="37"/>
      <c r="LDU758" s="14"/>
      <c r="LDV758" s="14"/>
      <c r="LDW758" s="228"/>
      <c r="LDX758" s="232"/>
      <c r="LDY758" s="232"/>
      <c r="LDZ758" s="232"/>
      <c r="LEA758" s="228"/>
      <c r="LEB758" s="229"/>
      <c r="LEC758" s="229"/>
      <c r="LED758" s="229"/>
      <c r="LEE758" s="229"/>
      <c r="LEF758" s="229"/>
      <c r="LEG758" s="229"/>
      <c r="LEH758" s="229"/>
      <c r="LEI758" s="37"/>
      <c r="LEJ758" s="228"/>
      <c r="LEK758" s="12"/>
      <c r="LEL758" s="12"/>
      <c r="LEM758" s="162"/>
      <c r="LEN758" s="162"/>
      <c r="LEO758" s="37"/>
      <c r="LEP758" s="230"/>
      <c r="LEQ758" s="37"/>
      <c r="LER758" s="37"/>
      <c r="LES758" s="228"/>
      <c r="LET758" s="11"/>
      <c r="LEU758" s="28"/>
      <c r="LEV758" s="231"/>
      <c r="LEW758" s="12"/>
      <c r="LEX758" s="27"/>
      <c r="LEY758" s="37"/>
      <c r="LEZ758" s="37"/>
      <c r="LFA758" s="14"/>
      <c r="LFB758" s="14"/>
      <c r="LFC758" s="228"/>
      <c r="LFD758" s="232"/>
      <c r="LFE758" s="232"/>
      <c r="LFF758" s="232"/>
      <c r="LFG758" s="228"/>
      <c r="LFH758" s="229"/>
      <c r="LFI758" s="229"/>
      <c r="LFJ758" s="229"/>
      <c r="LFK758" s="229"/>
      <c r="LFL758" s="229"/>
      <c r="LFM758" s="229"/>
      <c r="LFN758" s="229"/>
      <c r="LFO758" s="37"/>
      <c r="LFP758" s="228"/>
      <c r="LFQ758" s="12"/>
      <c r="LFR758" s="12"/>
      <c r="LFS758" s="162"/>
      <c r="LFT758" s="162"/>
      <c r="LFU758" s="37"/>
      <c r="LFV758" s="230"/>
      <c r="LFW758" s="37"/>
      <c r="LFX758" s="37"/>
      <c r="LFY758" s="228"/>
      <c r="LFZ758" s="11"/>
      <c r="LGA758" s="28"/>
      <c r="LGB758" s="231"/>
      <c r="LGC758" s="12"/>
      <c r="LGD758" s="27"/>
      <c r="LGE758" s="37"/>
      <c r="LGF758" s="37"/>
      <c r="LGG758" s="14"/>
      <c r="LGH758" s="14"/>
      <c r="LGI758" s="228"/>
      <c r="LGJ758" s="232"/>
      <c r="LGK758" s="232"/>
      <c r="LGL758" s="232"/>
      <c r="LGM758" s="228"/>
      <c r="LGN758" s="229"/>
      <c r="LGO758" s="229"/>
      <c r="LGP758" s="229"/>
      <c r="LGQ758" s="229"/>
      <c r="LGR758" s="229"/>
      <c r="LGS758" s="229"/>
      <c r="LGT758" s="229"/>
      <c r="LGU758" s="37"/>
      <c r="LGV758" s="228"/>
      <c r="LGW758" s="12"/>
      <c r="LGX758" s="12"/>
      <c r="LGY758" s="162"/>
      <c r="LGZ758" s="162"/>
      <c r="LHA758" s="37"/>
      <c r="LHB758" s="230"/>
      <c r="LHC758" s="37"/>
      <c r="LHD758" s="37"/>
      <c r="LHE758" s="228"/>
      <c r="LHF758" s="11"/>
      <c r="LHG758" s="28"/>
      <c r="LHH758" s="231"/>
      <c r="LHI758" s="12"/>
      <c r="LHJ758" s="27"/>
      <c r="LHK758" s="37"/>
      <c r="LHL758" s="37"/>
      <c r="LHM758" s="14"/>
      <c r="LHN758" s="14"/>
      <c r="LHO758" s="228"/>
      <c r="LHP758" s="232"/>
      <c r="LHQ758" s="232"/>
      <c r="LHR758" s="232"/>
      <c r="LHS758" s="228"/>
      <c r="LHT758" s="229"/>
      <c r="LHU758" s="229"/>
      <c r="LHV758" s="229"/>
      <c r="LHW758" s="229"/>
      <c r="LHX758" s="229"/>
      <c r="LHY758" s="229"/>
      <c r="LHZ758" s="229"/>
      <c r="LIA758" s="37"/>
      <c r="LIB758" s="228"/>
      <c r="LIC758" s="12"/>
      <c r="LID758" s="12"/>
      <c r="LIE758" s="162"/>
      <c r="LIF758" s="162"/>
      <c r="LIG758" s="37"/>
      <c r="LIH758" s="230"/>
      <c r="LII758" s="37"/>
      <c r="LIJ758" s="37"/>
      <c r="LIK758" s="228"/>
      <c r="LIL758" s="11"/>
      <c r="LIM758" s="28"/>
      <c r="LIN758" s="231"/>
      <c r="LIO758" s="12"/>
      <c r="LIP758" s="27"/>
      <c r="LIQ758" s="37"/>
      <c r="LIR758" s="37"/>
      <c r="LIS758" s="14"/>
      <c r="LIT758" s="14"/>
      <c r="LIU758" s="228"/>
      <c r="LIV758" s="232"/>
      <c r="LIW758" s="232"/>
      <c r="LIX758" s="232"/>
      <c r="LIY758" s="228"/>
      <c r="LIZ758" s="229"/>
      <c r="LJA758" s="229"/>
      <c r="LJB758" s="229"/>
      <c r="LJC758" s="229"/>
      <c r="LJD758" s="229"/>
      <c r="LJE758" s="229"/>
      <c r="LJF758" s="229"/>
      <c r="LJG758" s="37"/>
      <c r="LJH758" s="228"/>
      <c r="LJI758" s="12"/>
      <c r="LJJ758" s="12"/>
      <c r="LJK758" s="162"/>
      <c r="LJL758" s="162"/>
      <c r="LJM758" s="37"/>
      <c r="LJN758" s="230"/>
      <c r="LJO758" s="37"/>
      <c r="LJP758" s="37"/>
      <c r="LJQ758" s="228"/>
      <c r="LJR758" s="11"/>
      <c r="LJS758" s="28"/>
      <c r="LJT758" s="231"/>
      <c r="LJU758" s="12"/>
      <c r="LJV758" s="27"/>
      <c r="LJW758" s="37"/>
      <c r="LJX758" s="37"/>
      <c r="LJY758" s="14"/>
      <c r="LJZ758" s="14"/>
      <c r="LKA758" s="228"/>
      <c r="LKB758" s="232"/>
      <c r="LKC758" s="232"/>
      <c r="LKD758" s="232"/>
      <c r="LKE758" s="228"/>
      <c r="LKF758" s="229"/>
      <c r="LKG758" s="229"/>
      <c r="LKH758" s="229"/>
      <c r="LKI758" s="229"/>
      <c r="LKJ758" s="229"/>
      <c r="LKK758" s="229"/>
      <c r="LKL758" s="229"/>
      <c r="LKM758" s="37"/>
      <c r="LKN758" s="228"/>
      <c r="LKO758" s="12"/>
      <c r="LKP758" s="12"/>
      <c r="LKQ758" s="162"/>
      <c r="LKR758" s="162"/>
      <c r="LKS758" s="37"/>
      <c r="LKT758" s="230"/>
      <c r="LKU758" s="37"/>
      <c r="LKV758" s="37"/>
      <c r="LKW758" s="228"/>
      <c r="LKX758" s="11"/>
      <c r="LKY758" s="28"/>
      <c r="LKZ758" s="231"/>
      <c r="LLA758" s="12"/>
      <c r="LLB758" s="27"/>
      <c r="LLC758" s="37"/>
      <c r="LLD758" s="37"/>
      <c r="LLE758" s="14"/>
      <c r="LLF758" s="14"/>
      <c r="LLG758" s="228"/>
      <c r="LLH758" s="232"/>
      <c r="LLI758" s="232"/>
      <c r="LLJ758" s="232"/>
      <c r="LLK758" s="228"/>
      <c r="LLL758" s="229"/>
      <c r="LLM758" s="229"/>
      <c r="LLN758" s="229"/>
      <c r="LLO758" s="229"/>
      <c r="LLP758" s="229"/>
      <c r="LLQ758" s="229"/>
      <c r="LLR758" s="229"/>
      <c r="LLS758" s="37"/>
      <c r="LLT758" s="228"/>
      <c r="LLU758" s="12"/>
      <c r="LLV758" s="12"/>
      <c r="LLW758" s="162"/>
      <c r="LLX758" s="162"/>
      <c r="LLY758" s="37"/>
      <c r="LLZ758" s="230"/>
      <c r="LMA758" s="37"/>
      <c r="LMB758" s="37"/>
      <c r="LMC758" s="228"/>
      <c r="LMD758" s="11"/>
      <c r="LME758" s="28"/>
      <c r="LMF758" s="231"/>
      <c r="LMG758" s="12"/>
      <c r="LMH758" s="27"/>
      <c r="LMI758" s="37"/>
      <c r="LMJ758" s="37"/>
      <c r="LMK758" s="14"/>
      <c r="LML758" s="14"/>
      <c r="LMM758" s="228"/>
      <c r="LMN758" s="232"/>
      <c r="LMO758" s="232"/>
      <c r="LMP758" s="232"/>
      <c r="LMQ758" s="228"/>
      <c r="LMR758" s="229"/>
      <c r="LMS758" s="229"/>
      <c r="LMT758" s="229"/>
      <c r="LMU758" s="229"/>
      <c r="LMV758" s="229"/>
      <c r="LMW758" s="229"/>
      <c r="LMX758" s="229"/>
      <c r="LMY758" s="37"/>
      <c r="LMZ758" s="228"/>
      <c r="LNA758" s="12"/>
      <c r="LNB758" s="12"/>
      <c r="LNC758" s="162"/>
      <c r="LND758" s="162"/>
      <c r="LNE758" s="37"/>
      <c r="LNF758" s="230"/>
      <c r="LNG758" s="37"/>
      <c r="LNH758" s="37"/>
      <c r="LNI758" s="228"/>
      <c r="LNJ758" s="11"/>
      <c r="LNK758" s="28"/>
      <c r="LNL758" s="231"/>
      <c r="LNM758" s="12"/>
      <c r="LNN758" s="27"/>
      <c r="LNO758" s="37"/>
      <c r="LNP758" s="37"/>
      <c r="LNQ758" s="14"/>
      <c r="LNR758" s="14"/>
      <c r="LNS758" s="228"/>
      <c r="LNT758" s="232"/>
      <c r="LNU758" s="232"/>
      <c r="LNV758" s="232"/>
      <c r="LNW758" s="228"/>
      <c r="LNX758" s="229"/>
      <c r="LNY758" s="229"/>
      <c r="LNZ758" s="229"/>
      <c r="LOA758" s="229"/>
      <c r="LOB758" s="229"/>
      <c r="LOC758" s="229"/>
      <c r="LOD758" s="229"/>
      <c r="LOE758" s="37"/>
      <c r="LOF758" s="228"/>
      <c r="LOG758" s="12"/>
      <c r="LOH758" s="12"/>
      <c r="LOI758" s="162"/>
      <c r="LOJ758" s="162"/>
      <c r="LOK758" s="37"/>
      <c r="LOL758" s="230"/>
      <c r="LOM758" s="37"/>
      <c r="LON758" s="37"/>
      <c r="LOO758" s="228"/>
      <c r="LOP758" s="11"/>
      <c r="LOQ758" s="28"/>
      <c r="LOR758" s="231"/>
      <c r="LOS758" s="12"/>
      <c r="LOT758" s="27"/>
      <c r="LOU758" s="37"/>
      <c r="LOV758" s="37"/>
      <c r="LOW758" s="14"/>
      <c r="LOX758" s="14"/>
      <c r="LOY758" s="228"/>
      <c r="LOZ758" s="232"/>
      <c r="LPA758" s="232"/>
      <c r="LPB758" s="232"/>
      <c r="LPC758" s="228"/>
      <c r="LPD758" s="229"/>
      <c r="LPE758" s="229"/>
      <c r="LPF758" s="229"/>
      <c r="LPG758" s="229"/>
      <c r="LPH758" s="229"/>
      <c r="LPI758" s="229"/>
      <c r="LPJ758" s="229"/>
      <c r="LPK758" s="37"/>
      <c r="LPL758" s="228"/>
      <c r="LPM758" s="12"/>
      <c r="LPN758" s="12"/>
      <c r="LPO758" s="162"/>
      <c r="LPP758" s="162"/>
      <c r="LPQ758" s="37"/>
      <c r="LPR758" s="230"/>
      <c r="LPS758" s="37"/>
      <c r="LPT758" s="37"/>
      <c r="LPU758" s="228"/>
      <c r="LPV758" s="11"/>
      <c r="LPW758" s="28"/>
      <c r="LPX758" s="231"/>
      <c r="LPY758" s="12"/>
      <c r="LPZ758" s="27"/>
      <c r="LQA758" s="37"/>
      <c r="LQB758" s="37"/>
      <c r="LQC758" s="14"/>
      <c r="LQD758" s="14"/>
      <c r="LQE758" s="228"/>
      <c r="LQF758" s="232"/>
      <c r="LQG758" s="232"/>
      <c r="LQH758" s="232"/>
      <c r="LQI758" s="228"/>
      <c r="LQJ758" s="229"/>
      <c r="LQK758" s="229"/>
      <c r="LQL758" s="229"/>
      <c r="LQM758" s="229"/>
      <c r="LQN758" s="229"/>
      <c r="LQO758" s="229"/>
      <c r="LQP758" s="229"/>
      <c r="LQQ758" s="37"/>
      <c r="LQR758" s="228"/>
      <c r="LQS758" s="12"/>
      <c r="LQT758" s="12"/>
      <c r="LQU758" s="162"/>
      <c r="LQV758" s="162"/>
      <c r="LQW758" s="37"/>
      <c r="LQX758" s="230"/>
      <c r="LQY758" s="37"/>
      <c r="LQZ758" s="37"/>
      <c r="LRA758" s="228"/>
      <c r="LRB758" s="11"/>
      <c r="LRC758" s="28"/>
      <c r="LRD758" s="231"/>
      <c r="LRE758" s="12"/>
      <c r="LRF758" s="27"/>
      <c r="LRG758" s="37"/>
      <c r="LRH758" s="37"/>
      <c r="LRI758" s="14"/>
      <c r="LRJ758" s="14"/>
      <c r="LRK758" s="228"/>
      <c r="LRL758" s="232"/>
      <c r="LRM758" s="232"/>
      <c r="LRN758" s="232"/>
      <c r="LRO758" s="228"/>
      <c r="LRP758" s="229"/>
      <c r="LRQ758" s="229"/>
      <c r="LRR758" s="229"/>
      <c r="LRS758" s="229"/>
      <c r="LRT758" s="229"/>
      <c r="LRU758" s="229"/>
      <c r="LRV758" s="229"/>
      <c r="LRW758" s="37"/>
      <c r="LRX758" s="228"/>
      <c r="LRY758" s="12"/>
      <c r="LRZ758" s="12"/>
      <c r="LSA758" s="162"/>
      <c r="LSB758" s="162"/>
      <c r="LSC758" s="37"/>
      <c r="LSD758" s="230"/>
      <c r="LSE758" s="37"/>
      <c r="LSF758" s="37"/>
      <c r="LSG758" s="228"/>
      <c r="LSH758" s="11"/>
      <c r="LSI758" s="28"/>
      <c r="LSJ758" s="231"/>
      <c r="LSK758" s="12"/>
      <c r="LSL758" s="27"/>
      <c r="LSM758" s="37"/>
      <c r="LSN758" s="37"/>
      <c r="LSO758" s="14"/>
      <c r="LSP758" s="14"/>
      <c r="LSQ758" s="228"/>
      <c r="LSR758" s="232"/>
      <c r="LSS758" s="232"/>
      <c r="LST758" s="232"/>
      <c r="LSU758" s="228"/>
      <c r="LSV758" s="229"/>
      <c r="LSW758" s="229"/>
      <c r="LSX758" s="229"/>
      <c r="LSY758" s="229"/>
      <c r="LSZ758" s="229"/>
      <c r="LTA758" s="229"/>
      <c r="LTB758" s="229"/>
      <c r="LTC758" s="37"/>
      <c r="LTD758" s="228"/>
      <c r="LTE758" s="12"/>
      <c r="LTF758" s="12"/>
      <c r="LTG758" s="162"/>
      <c r="LTH758" s="162"/>
      <c r="LTI758" s="37"/>
      <c r="LTJ758" s="230"/>
      <c r="LTK758" s="37"/>
      <c r="LTL758" s="37"/>
      <c r="LTM758" s="228"/>
      <c r="LTN758" s="11"/>
      <c r="LTO758" s="28"/>
      <c r="LTP758" s="231"/>
      <c r="LTQ758" s="12"/>
      <c r="LTR758" s="27"/>
      <c r="LTS758" s="37"/>
      <c r="LTT758" s="37"/>
      <c r="LTU758" s="14"/>
      <c r="LTV758" s="14"/>
      <c r="LTW758" s="228"/>
      <c r="LTX758" s="232"/>
      <c r="LTY758" s="232"/>
      <c r="LTZ758" s="232"/>
      <c r="LUA758" s="228"/>
      <c r="LUB758" s="229"/>
      <c r="LUC758" s="229"/>
      <c r="LUD758" s="229"/>
      <c r="LUE758" s="229"/>
      <c r="LUF758" s="229"/>
      <c r="LUG758" s="229"/>
      <c r="LUH758" s="229"/>
      <c r="LUI758" s="37"/>
      <c r="LUJ758" s="228"/>
      <c r="LUK758" s="12"/>
      <c r="LUL758" s="12"/>
      <c r="LUM758" s="162"/>
      <c r="LUN758" s="162"/>
      <c r="LUO758" s="37"/>
      <c r="LUP758" s="230"/>
      <c r="LUQ758" s="37"/>
      <c r="LUR758" s="37"/>
      <c r="LUS758" s="228"/>
      <c r="LUT758" s="11"/>
      <c r="LUU758" s="28"/>
      <c r="LUV758" s="231"/>
      <c r="LUW758" s="12"/>
      <c r="LUX758" s="27"/>
      <c r="LUY758" s="37"/>
      <c r="LUZ758" s="37"/>
      <c r="LVA758" s="14"/>
      <c r="LVB758" s="14"/>
      <c r="LVC758" s="228"/>
      <c r="LVD758" s="232"/>
      <c r="LVE758" s="232"/>
      <c r="LVF758" s="232"/>
      <c r="LVG758" s="228"/>
      <c r="LVH758" s="229"/>
      <c r="LVI758" s="229"/>
      <c r="LVJ758" s="229"/>
      <c r="LVK758" s="229"/>
      <c r="LVL758" s="229"/>
      <c r="LVM758" s="229"/>
      <c r="LVN758" s="229"/>
      <c r="LVO758" s="37"/>
      <c r="LVP758" s="228"/>
      <c r="LVQ758" s="12"/>
      <c r="LVR758" s="12"/>
      <c r="LVS758" s="162"/>
      <c r="LVT758" s="162"/>
      <c r="LVU758" s="37"/>
      <c r="LVV758" s="230"/>
      <c r="LVW758" s="37"/>
      <c r="LVX758" s="37"/>
      <c r="LVY758" s="228"/>
      <c r="LVZ758" s="11"/>
      <c r="LWA758" s="28"/>
      <c r="LWB758" s="231"/>
      <c r="LWC758" s="12"/>
      <c r="LWD758" s="27"/>
      <c r="LWE758" s="37"/>
      <c r="LWF758" s="37"/>
      <c r="LWG758" s="14"/>
      <c r="LWH758" s="14"/>
      <c r="LWI758" s="228"/>
      <c r="LWJ758" s="232"/>
      <c r="LWK758" s="232"/>
      <c r="LWL758" s="232"/>
      <c r="LWM758" s="228"/>
      <c r="LWN758" s="229"/>
      <c r="LWO758" s="229"/>
      <c r="LWP758" s="229"/>
      <c r="LWQ758" s="229"/>
      <c r="LWR758" s="229"/>
      <c r="LWS758" s="229"/>
      <c r="LWT758" s="229"/>
      <c r="LWU758" s="37"/>
      <c r="LWV758" s="228"/>
      <c r="LWW758" s="12"/>
      <c r="LWX758" s="12"/>
      <c r="LWY758" s="162"/>
      <c r="LWZ758" s="162"/>
      <c r="LXA758" s="37"/>
      <c r="LXB758" s="230"/>
      <c r="LXC758" s="37"/>
      <c r="LXD758" s="37"/>
      <c r="LXE758" s="228"/>
      <c r="LXF758" s="11"/>
      <c r="LXG758" s="28"/>
      <c r="LXH758" s="231"/>
      <c r="LXI758" s="12"/>
      <c r="LXJ758" s="27"/>
      <c r="LXK758" s="37"/>
      <c r="LXL758" s="37"/>
      <c r="LXM758" s="14"/>
      <c r="LXN758" s="14"/>
      <c r="LXO758" s="228"/>
      <c r="LXP758" s="232"/>
      <c r="LXQ758" s="232"/>
      <c r="LXR758" s="232"/>
      <c r="LXS758" s="228"/>
      <c r="LXT758" s="229"/>
      <c r="LXU758" s="229"/>
      <c r="LXV758" s="229"/>
      <c r="LXW758" s="229"/>
      <c r="LXX758" s="229"/>
      <c r="LXY758" s="229"/>
      <c r="LXZ758" s="229"/>
      <c r="LYA758" s="37"/>
      <c r="LYB758" s="228"/>
      <c r="LYC758" s="12"/>
      <c r="LYD758" s="12"/>
      <c r="LYE758" s="162"/>
      <c r="LYF758" s="162"/>
      <c r="LYG758" s="37"/>
      <c r="LYH758" s="230"/>
      <c r="LYI758" s="37"/>
      <c r="LYJ758" s="37"/>
      <c r="LYK758" s="228"/>
      <c r="LYL758" s="11"/>
      <c r="LYM758" s="28"/>
      <c r="LYN758" s="231"/>
      <c r="LYO758" s="12"/>
      <c r="LYP758" s="27"/>
      <c r="LYQ758" s="37"/>
      <c r="LYR758" s="37"/>
      <c r="LYS758" s="14"/>
      <c r="LYT758" s="14"/>
      <c r="LYU758" s="228"/>
      <c r="LYV758" s="232"/>
      <c r="LYW758" s="232"/>
      <c r="LYX758" s="232"/>
      <c r="LYY758" s="228"/>
      <c r="LYZ758" s="229"/>
      <c r="LZA758" s="229"/>
      <c r="LZB758" s="229"/>
      <c r="LZC758" s="229"/>
      <c r="LZD758" s="229"/>
      <c r="LZE758" s="229"/>
      <c r="LZF758" s="229"/>
      <c r="LZG758" s="37"/>
      <c r="LZH758" s="228"/>
      <c r="LZI758" s="12"/>
      <c r="LZJ758" s="12"/>
      <c r="LZK758" s="162"/>
      <c r="LZL758" s="162"/>
      <c r="LZM758" s="37"/>
      <c r="LZN758" s="230"/>
      <c r="LZO758" s="37"/>
      <c r="LZP758" s="37"/>
      <c r="LZQ758" s="228"/>
      <c r="LZR758" s="11"/>
      <c r="LZS758" s="28"/>
      <c r="LZT758" s="231"/>
      <c r="LZU758" s="12"/>
      <c r="LZV758" s="27"/>
      <c r="LZW758" s="37"/>
      <c r="LZX758" s="37"/>
      <c r="LZY758" s="14"/>
      <c r="LZZ758" s="14"/>
      <c r="MAA758" s="228"/>
      <c r="MAB758" s="232"/>
      <c r="MAC758" s="232"/>
      <c r="MAD758" s="232"/>
      <c r="MAE758" s="228"/>
      <c r="MAF758" s="229"/>
      <c r="MAG758" s="229"/>
      <c r="MAH758" s="229"/>
      <c r="MAI758" s="229"/>
      <c r="MAJ758" s="229"/>
      <c r="MAK758" s="229"/>
      <c r="MAL758" s="229"/>
      <c r="MAM758" s="37"/>
      <c r="MAN758" s="228"/>
      <c r="MAO758" s="12"/>
      <c r="MAP758" s="12"/>
      <c r="MAQ758" s="162"/>
      <c r="MAR758" s="162"/>
      <c r="MAS758" s="37"/>
      <c r="MAT758" s="230"/>
      <c r="MAU758" s="37"/>
      <c r="MAV758" s="37"/>
      <c r="MAW758" s="228"/>
      <c r="MAX758" s="11"/>
      <c r="MAY758" s="28"/>
      <c r="MAZ758" s="231"/>
      <c r="MBA758" s="12"/>
      <c r="MBB758" s="27"/>
      <c r="MBC758" s="37"/>
      <c r="MBD758" s="37"/>
      <c r="MBE758" s="14"/>
      <c r="MBF758" s="14"/>
      <c r="MBG758" s="228"/>
      <c r="MBH758" s="232"/>
      <c r="MBI758" s="232"/>
      <c r="MBJ758" s="232"/>
      <c r="MBK758" s="228"/>
      <c r="MBL758" s="229"/>
      <c r="MBM758" s="229"/>
      <c r="MBN758" s="229"/>
      <c r="MBO758" s="229"/>
      <c r="MBP758" s="229"/>
      <c r="MBQ758" s="229"/>
      <c r="MBR758" s="229"/>
      <c r="MBS758" s="37"/>
      <c r="MBT758" s="228"/>
      <c r="MBU758" s="12"/>
      <c r="MBV758" s="12"/>
      <c r="MBW758" s="162"/>
      <c r="MBX758" s="162"/>
      <c r="MBY758" s="37"/>
      <c r="MBZ758" s="230"/>
      <c r="MCA758" s="37"/>
      <c r="MCB758" s="37"/>
      <c r="MCC758" s="228"/>
      <c r="MCD758" s="11"/>
      <c r="MCE758" s="28"/>
      <c r="MCF758" s="231"/>
      <c r="MCG758" s="12"/>
      <c r="MCH758" s="27"/>
      <c r="MCI758" s="37"/>
      <c r="MCJ758" s="37"/>
      <c r="MCK758" s="14"/>
      <c r="MCL758" s="14"/>
      <c r="MCM758" s="228"/>
      <c r="MCN758" s="232"/>
      <c r="MCO758" s="232"/>
      <c r="MCP758" s="232"/>
      <c r="MCQ758" s="228"/>
      <c r="MCR758" s="229"/>
      <c r="MCS758" s="229"/>
      <c r="MCT758" s="229"/>
      <c r="MCU758" s="229"/>
      <c r="MCV758" s="229"/>
      <c r="MCW758" s="229"/>
      <c r="MCX758" s="229"/>
      <c r="MCY758" s="37"/>
      <c r="MCZ758" s="228"/>
      <c r="MDA758" s="12"/>
      <c r="MDB758" s="12"/>
      <c r="MDC758" s="162"/>
      <c r="MDD758" s="162"/>
      <c r="MDE758" s="37"/>
      <c r="MDF758" s="230"/>
      <c r="MDG758" s="37"/>
      <c r="MDH758" s="37"/>
      <c r="MDI758" s="228"/>
      <c r="MDJ758" s="11"/>
      <c r="MDK758" s="28"/>
      <c r="MDL758" s="231"/>
      <c r="MDM758" s="12"/>
      <c r="MDN758" s="27"/>
      <c r="MDO758" s="37"/>
      <c r="MDP758" s="37"/>
      <c r="MDQ758" s="14"/>
      <c r="MDR758" s="14"/>
      <c r="MDS758" s="228"/>
      <c r="MDT758" s="232"/>
      <c r="MDU758" s="232"/>
      <c r="MDV758" s="232"/>
      <c r="MDW758" s="228"/>
      <c r="MDX758" s="229"/>
      <c r="MDY758" s="229"/>
      <c r="MDZ758" s="229"/>
      <c r="MEA758" s="229"/>
      <c r="MEB758" s="229"/>
      <c r="MEC758" s="229"/>
      <c r="MED758" s="229"/>
      <c r="MEE758" s="37"/>
      <c r="MEF758" s="228"/>
      <c r="MEG758" s="12"/>
      <c r="MEH758" s="12"/>
      <c r="MEI758" s="162"/>
      <c r="MEJ758" s="162"/>
      <c r="MEK758" s="37"/>
      <c r="MEL758" s="230"/>
      <c r="MEM758" s="37"/>
      <c r="MEN758" s="37"/>
      <c r="MEO758" s="228"/>
      <c r="MEP758" s="11"/>
      <c r="MEQ758" s="28"/>
      <c r="MER758" s="231"/>
      <c r="MES758" s="12"/>
      <c r="MET758" s="27"/>
      <c r="MEU758" s="37"/>
      <c r="MEV758" s="37"/>
      <c r="MEW758" s="14"/>
      <c r="MEX758" s="14"/>
      <c r="MEY758" s="228"/>
      <c r="MEZ758" s="232"/>
      <c r="MFA758" s="232"/>
      <c r="MFB758" s="232"/>
      <c r="MFC758" s="228"/>
      <c r="MFD758" s="229"/>
      <c r="MFE758" s="229"/>
      <c r="MFF758" s="229"/>
      <c r="MFG758" s="229"/>
      <c r="MFH758" s="229"/>
      <c r="MFI758" s="229"/>
      <c r="MFJ758" s="229"/>
      <c r="MFK758" s="37"/>
      <c r="MFL758" s="228"/>
      <c r="MFM758" s="12"/>
      <c r="MFN758" s="12"/>
      <c r="MFO758" s="162"/>
      <c r="MFP758" s="162"/>
      <c r="MFQ758" s="37"/>
      <c r="MFR758" s="230"/>
      <c r="MFS758" s="37"/>
      <c r="MFT758" s="37"/>
      <c r="MFU758" s="228"/>
      <c r="MFV758" s="11"/>
      <c r="MFW758" s="28"/>
      <c r="MFX758" s="231"/>
      <c r="MFY758" s="12"/>
      <c r="MFZ758" s="27"/>
      <c r="MGA758" s="37"/>
      <c r="MGB758" s="37"/>
      <c r="MGC758" s="14"/>
      <c r="MGD758" s="14"/>
      <c r="MGE758" s="228"/>
      <c r="MGF758" s="232"/>
      <c r="MGG758" s="232"/>
      <c r="MGH758" s="232"/>
      <c r="MGI758" s="228"/>
      <c r="MGJ758" s="229"/>
      <c r="MGK758" s="229"/>
      <c r="MGL758" s="229"/>
      <c r="MGM758" s="229"/>
      <c r="MGN758" s="229"/>
      <c r="MGO758" s="229"/>
      <c r="MGP758" s="229"/>
      <c r="MGQ758" s="37"/>
      <c r="MGR758" s="228"/>
      <c r="MGS758" s="12"/>
      <c r="MGT758" s="12"/>
      <c r="MGU758" s="162"/>
      <c r="MGV758" s="162"/>
      <c r="MGW758" s="37"/>
      <c r="MGX758" s="230"/>
      <c r="MGY758" s="37"/>
      <c r="MGZ758" s="37"/>
      <c r="MHA758" s="228"/>
      <c r="MHB758" s="11"/>
      <c r="MHC758" s="28"/>
      <c r="MHD758" s="231"/>
      <c r="MHE758" s="12"/>
      <c r="MHF758" s="27"/>
      <c r="MHG758" s="37"/>
      <c r="MHH758" s="37"/>
      <c r="MHI758" s="14"/>
      <c r="MHJ758" s="14"/>
      <c r="MHK758" s="228"/>
      <c r="MHL758" s="232"/>
      <c r="MHM758" s="232"/>
      <c r="MHN758" s="232"/>
      <c r="MHO758" s="228"/>
      <c r="MHP758" s="229"/>
      <c r="MHQ758" s="229"/>
      <c r="MHR758" s="229"/>
      <c r="MHS758" s="229"/>
      <c r="MHT758" s="229"/>
      <c r="MHU758" s="229"/>
      <c r="MHV758" s="229"/>
      <c r="MHW758" s="37"/>
      <c r="MHX758" s="228"/>
      <c r="MHY758" s="12"/>
      <c r="MHZ758" s="12"/>
      <c r="MIA758" s="162"/>
      <c r="MIB758" s="162"/>
      <c r="MIC758" s="37"/>
      <c r="MID758" s="230"/>
      <c r="MIE758" s="37"/>
      <c r="MIF758" s="37"/>
      <c r="MIG758" s="228"/>
      <c r="MIH758" s="11"/>
      <c r="MII758" s="28"/>
      <c r="MIJ758" s="231"/>
      <c r="MIK758" s="12"/>
      <c r="MIL758" s="27"/>
      <c r="MIM758" s="37"/>
      <c r="MIN758" s="37"/>
      <c r="MIO758" s="14"/>
      <c r="MIP758" s="14"/>
      <c r="MIQ758" s="228"/>
      <c r="MIR758" s="232"/>
      <c r="MIS758" s="232"/>
      <c r="MIT758" s="232"/>
      <c r="MIU758" s="228"/>
      <c r="MIV758" s="229"/>
      <c r="MIW758" s="229"/>
      <c r="MIX758" s="229"/>
      <c r="MIY758" s="229"/>
      <c r="MIZ758" s="229"/>
      <c r="MJA758" s="229"/>
      <c r="MJB758" s="229"/>
      <c r="MJC758" s="37"/>
      <c r="MJD758" s="228"/>
      <c r="MJE758" s="12"/>
      <c r="MJF758" s="12"/>
      <c r="MJG758" s="162"/>
      <c r="MJH758" s="162"/>
      <c r="MJI758" s="37"/>
      <c r="MJJ758" s="230"/>
      <c r="MJK758" s="37"/>
      <c r="MJL758" s="37"/>
      <c r="MJM758" s="228"/>
      <c r="MJN758" s="11"/>
      <c r="MJO758" s="28"/>
      <c r="MJP758" s="231"/>
      <c r="MJQ758" s="12"/>
      <c r="MJR758" s="27"/>
      <c r="MJS758" s="37"/>
      <c r="MJT758" s="37"/>
      <c r="MJU758" s="14"/>
      <c r="MJV758" s="14"/>
      <c r="MJW758" s="228"/>
      <c r="MJX758" s="232"/>
      <c r="MJY758" s="232"/>
      <c r="MJZ758" s="232"/>
      <c r="MKA758" s="228"/>
      <c r="MKB758" s="229"/>
      <c r="MKC758" s="229"/>
      <c r="MKD758" s="229"/>
      <c r="MKE758" s="229"/>
      <c r="MKF758" s="229"/>
      <c r="MKG758" s="229"/>
      <c r="MKH758" s="229"/>
      <c r="MKI758" s="37"/>
      <c r="MKJ758" s="228"/>
      <c r="MKK758" s="12"/>
      <c r="MKL758" s="12"/>
      <c r="MKM758" s="162"/>
      <c r="MKN758" s="162"/>
      <c r="MKO758" s="37"/>
      <c r="MKP758" s="230"/>
      <c r="MKQ758" s="37"/>
      <c r="MKR758" s="37"/>
      <c r="MKS758" s="228"/>
      <c r="MKT758" s="11"/>
      <c r="MKU758" s="28"/>
      <c r="MKV758" s="231"/>
      <c r="MKW758" s="12"/>
      <c r="MKX758" s="27"/>
      <c r="MKY758" s="37"/>
      <c r="MKZ758" s="37"/>
      <c r="MLA758" s="14"/>
      <c r="MLB758" s="14"/>
      <c r="MLC758" s="228"/>
      <c r="MLD758" s="232"/>
      <c r="MLE758" s="232"/>
      <c r="MLF758" s="232"/>
      <c r="MLG758" s="228"/>
      <c r="MLH758" s="229"/>
      <c r="MLI758" s="229"/>
      <c r="MLJ758" s="229"/>
      <c r="MLK758" s="229"/>
      <c r="MLL758" s="229"/>
      <c r="MLM758" s="229"/>
      <c r="MLN758" s="229"/>
      <c r="MLO758" s="37"/>
      <c r="MLP758" s="228"/>
      <c r="MLQ758" s="12"/>
      <c r="MLR758" s="12"/>
      <c r="MLS758" s="162"/>
      <c r="MLT758" s="162"/>
      <c r="MLU758" s="37"/>
      <c r="MLV758" s="230"/>
      <c r="MLW758" s="37"/>
      <c r="MLX758" s="37"/>
      <c r="MLY758" s="228"/>
      <c r="MLZ758" s="11"/>
      <c r="MMA758" s="28"/>
      <c r="MMB758" s="231"/>
      <c r="MMC758" s="12"/>
      <c r="MMD758" s="27"/>
      <c r="MME758" s="37"/>
      <c r="MMF758" s="37"/>
      <c r="MMG758" s="14"/>
      <c r="MMH758" s="14"/>
      <c r="MMI758" s="228"/>
      <c r="MMJ758" s="232"/>
      <c r="MMK758" s="232"/>
      <c r="MML758" s="232"/>
      <c r="MMM758" s="228"/>
      <c r="MMN758" s="229"/>
      <c r="MMO758" s="229"/>
      <c r="MMP758" s="229"/>
      <c r="MMQ758" s="229"/>
      <c r="MMR758" s="229"/>
      <c r="MMS758" s="229"/>
      <c r="MMT758" s="229"/>
      <c r="MMU758" s="37"/>
      <c r="MMV758" s="228"/>
      <c r="MMW758" s="12"/>
      <c r="MMX758" s="12"/>
      <c r="MMY758" s="162"/>
      <c r="MMZ758" s="162"/>
      <c r="MNA758" s="37"/>
      <c r="MNB758" s="230"/>
      <c r="MNC758" s="37"/>
      <c r="MND758" s="37"/>
      <c r="MNE758" s="228"/>
      <c r="MNF758" s="11"/>
      <c r="MNG758" s="28"/>
      <c r="MNH758" s="231"/>
      <c r="MNI758" s="12"/>
      <c r="MNJ758" s="27"/>
      <c r="MNK758" s="37"/>
      <c r="MNL758" s="37"/>
      <c r="MNM758" s="14"/>
      <c r="MNN758" s="14"/>
      <c r="MNO758" s="228"/>
      <c r="MNP758" s="232"/>
      <c r="MNQ758" s="232"/>
      <c r="MNR758" s="232"/>
      <c r="MNS758" s="228"/>
      <c r="MNT758" s="229"/>
      <c r="MNU758" s="229"/>
      <c r="MNV758" s="229"/>
      <c r="MNW758" s="229"/>
      <c r="MNX758" s="229"/>
      <c r="MNY758" s="229"/>
      <c r="MNZ758" s="229"/>
      <c r="MOA758" s="37"/>
      <c r="MOB758" s="228"/>
      <c r="MOC758" s="12"/>
      <c r="MOD758" s="12"/>
      <c r="MOE758" s="162"/>
      <c r="MOF758" s="162"/>
      <c r="MOG758" s="37"/>
      <c r="MOH758" s="230"/>
      <c r="MOI758" s="37"/>
      <c r="MOJ758" s="37"/>
      <c r="MOK758" s="228"/>
      <c r="MOL758" s="11"/>
      <c r="MOM758" s="28"/>
      <c r="MON758" s="231"/>
      <c r="MOO758" s="12"/>
      <c r="MOP758" s="27"/>
      <c r="MOQ758" s="37"/>
      <c r="MOR758" s="37"/>
      <c r="MOS758" s="14"/>
      <c r="MOT758" s="14"/>
      <c r="MOU758" s="228"/>
      <c r="MOV758" s="232"/>
      <c r="MOW758" s="232"/>
      <c r="MOX758" s="232"/>
      <c r="MOY758" s="228"/>
      <c r="MOZ758" s="229"/>
      <c r="MPA758" s="229"/>
      <c r="MPB758" s="229"/>
      <c r="MPC758" s="229"/>
      <c r="MPD758" s="229"/>
      <c r="MPE758" s="229"/>
      <c r="MPF758" s="229"/>
      <c r="MPG758" s="37"/>
      <c r="MPH758" s="228"/>
      <c r="MPI758" s="12"/>
      <c r="MPJ758" s="12"/>
      <c r="MPK758" s="162"/>
      <c r="MPL758" s="162"/>
      <c r="MPM758" s="37"/>
      <c r="MPN758" s="230"/>
      <c r="MPO758" s="37"/>
      <c r="MPP758" s="37"/>
      <c r="MPQ758" s="228"/>
      <c r="MPR758" s="11"/>
      <c r="MPS758" s="28"/>
      <c r="MPT758" s="231"/>
      <c r="MPU758" s="12"/>
      <c r="MPV758" s="27"/>
      <c r="MPW758" s="37"/>
      <c r="MPX758" s="37"/>
      <c r="MPY758" s="14"/>
      <c r="MPZ758" s="14"/>
      <c r="MQA758" s="228"/>
      <c r="MQB758" s="232"/>
      <c r="MQC758" s="232"/>
      <c r="MQD758" s="232"/>
      <c r="MQE758" s="228"/>
      <c r="MQF758" s="229"/>
      <c r="MQG758" s="229"/>
      <c r="MQH758" s="229"/>
      <c r="MQI758" s="229"/>
      <c r="MQJ758" s="229"/>
      <c r="MQK758" s="229"/>
      <c r="MQL758" s="229"/>
      <c r="MQM758" s="37"/>
      <c r="MQN758" s="228"/>
      <c r="MQO758" s="12"/>
      <c r="MQP758" s="12"/>
      <c r="MQQ758" s="162"/>
      <c r="MQR758" s="162"/>
      <c r="MQS758" s="37"/>
      <c r="MQT758" s="230"/>
      <c r="MQU758" s="37"/>
      <c r="MQV758" s="37"/>
      <c r="MQW758" s="228"/>
      <c r="MQX758" s="11"/>
      <c r="MQY758" s="28"/>
      <c r="MQZ758" s="231"/>
      <c r="MRA758" s="12"/>
      <c r="MRB758" s="27"/>
      <c r="MRC758" s="37"/>
      <c r="MRD758" s="37"/>
      <c r="MRE758" s="14"/>
      <c r="MRF758" s="14"/>
      <c r="MRG758" s="228"/>
      <c r="MRH758" s="232"/>
      <c r="MRI758" s="232"/>
      <c r="MRJ758" s="232"/>
      <c r="MRK758" s="228"/>
      <c r="MRL758" s="229"/>
      <c r="MRM758" s="229"/>
      <c r="MRN758" s="229"/>
      <c r="MRO758" s="229"/>
      <c r="MRP758" s="229"/>
      <c r="MRQ758" s="229"/>
      <c r="MRR758" s="229"/>
      <c r="MRS758" s="37"/>
      <c r="MRT758" s="228"/>
      <c r="MRU758" s="12"/>
      <c r="MRV758" s="12"/>
      <c r="MRW758" s="162"/>
      <c r="MRX758" s="162"/>
      <c r="MRY758" s="37"/>
      <c r="MRZ758" s="230"/>
      <c r="MSA758" s="37"/>
      <c r="MSB758" s="37"/>
      <c r="MSC758" s="228"/>
      <c r="MSD758" s="11"/>
      <c r="MSE758" s="28"/>
      <c r="MSF758" s="231"/>
      <c r="MSG758" s="12"/>
      <c r="MSH758" s="27"/>
      <c r="MSI758" s="37"/>
      <c r="MSJ758" s="37"/>
      <c r="MSK758" s="14"/>
      <c r="MSL758" s="14"/>
      <c r="MSM758" s="228"/>
      <c r="MSN758" s="232"/>
      <c r="MSO758" s="232"/>
      <c r="MSP758" s="232"/>
      <c r="MSQ758" s="228"/>
      <c r="MSR758" s="229"/>
      <c r="MSS758" s="229"/>
      <c r="MST758" s="229"/>
      <c r="MSU758" s="229"/>
      <c r="MSV758" s="229"/>
      <c r="MSW758" s="229"/>
      <c r="MSX758" s="229"/>
      <c r="MSY758" s="37"/>
      <c r="MSZ758" s="228"/>
      <c r="MTA758" s="12"/>
      <c r="MTB758" s="12"/>
      <c r="MTC758" s="162"/>
      <c r="MTD758" s="162"/>
      <c r="MTE758" s="37"/>
      <c r="MTF758" s="230"/>
      <c r="MTG758" s="37"/>
      <c r="MTH758" s="37"/>
      <c r="MTI758" s="228"/>
      <c r="MTJ758" s="11"/>
      <c r="MTK758" s="28"/>
      <c r="MTL758" s="231"/>
      <c r="MTM758" s="12"/>
      <c r="MTN758" s="27"/>
      <c r="MTO758" s="37"/>
      <c r="MTP758" s="37"/>
      <c r="MTQ758" s="14"/>
      <c r="MTR758" s="14"/>
      <c r="MTS758" s="228"/>
      <c r="MTT758" s="232"/>
      <c r="MTU758" s="232"/>
      <c r="MTV758" s="232"/>
      <c r="MTW758" s="228"/>
      <c r="MTX758" s="229"/>
      <c r="MTY758" s="229"/>
      <c r="MTZ758" s="229"/>
      <c r="MUA758" s="229"/>
      <c r="MUB758" s="229"/>
      <c r="MUC758" s="229"/>
      <c r="MUD758" s="229"/>
      <c r="MUE758" s="37"/>
      <c r="MUF758" s="228"/>
      <c r="MUG758" s="12"/>
      <c r="MUH758" s="12"/>
      <c r="MUI758" s="162"/>
      <c r="MUJ758" s="162"/>
      <c r="MUK758" s="37"/>
      <c r="MUL758" s="230"/>
      <c r="MUM758" s="37"/>
      <c r="MUN758" s="37"/>
      <c r="MUO758" s="228"/>
      <c r="MUP758" s="11"/>
      <c r="MUQ758" s="28"/>
      <c r="MUR758" s="231"/>
      <c r="MUS758" s="12"/>
      <c r="MUT758" s="27"/>
      <c r="MUU758" s="37"/>
      <c r="MUV758" s="37"/>
      <c r="MUW758" s="14"/>
      <c r="MUX758" s="14"/>
      <c r="MUY758" s="228"/>
      <c r="MUZ758" s="232"/>
      <c r="MVA758" s="232"/>
      <c r="MVB758" s="232"/>
      <c r="MVC758" s="228"/>
      <c r="MVD758" s="229"/>
      <c r="MVE758" s="229"/>
      <c r="MVF758" s="229"/>
      <c r="MVG758" s="229"/>
      <c r="MVH758" s="229"/>
      <c r="MVI758" s="229"/>
      <c r="MVJ758" s="229"/>
      <c r="MVK758" s="37"/>
      <c r="MVL758" s="228"/>
      <c r="MVM758" s="12"/>
      <c r="MVN758" s="12"/>
      <c r="MVO758" s="162"/>
      <c r="MVP758" s="162"/>
      <c r="MVQ758" s="37"/>
      <c r="MVR758" s="230"/>
      <c r="MVS758" s="37"/>
      <c r="MVT758" s="37"/>
      <c r="MVU758" s="228"/>
      <c r="MVV758" s="11"/>
      <c r="MVW758" s="28"/>
      <c r="MVX758" s="231"/>
      <c r="MVY758" s="12"/>
      <c r="MVZ758" s="27"/>
      <c r="MWA758" s="37"/>
      <c r="MWB758" s="37"/>
      <c r="MWC758" s="14"/>
      <c r="MWD758" s="14"/>
      <c r="MWE758" s="228"/>
      <c r="MWF758" s="232"/>
      <c r="MWG758" s="232"/>
      <c r="MWH758" s="232"/>
      <c r="MWI758" s="228"/>
      <c r="MWJ758" s="229"/>
      <c r="MWK758" s="229"/>
      <c r="MWL758" s="229"/>
      <c r="MWM758" s="229"/>
      <c r="MWN758" s="229"/>
      <c r="MWO758" s="229"/>
      <c r="MWP758" s="229"/>
      <c r="MWQ758" s="37"/>
      <c r="MWR758" s="228"/>
      <c r="MWS758" s="12"/>
      <c r="MWT758" s="12"/>
      <c r="MWU758" s="162"/>
      <c r="MWV758" s="162"/>
      <c r="MWW758" s="37"/>
      <c r="MWX758" s="230"/>
      <c r="MWY758" s="37"/>
      <c r="MWZ758" s="37"/>
      <c r="MXA758" s="228"/>
      <c r="MXB758" s="11"/>
      <c r="MXC758" s="28"/>
      <c r="MXD758" s="231"/>
      <c r="MXE758" s="12"/>
      <c r="MXF758" s="27"/>
      <c r="MXG758" s="37"/>
      <c r="MXH758" s="37"/>
      <c r="MXI758" s="14"/>
      <c r="MXJ758" s="14"/>
      <c r="MXK758" s="228"/>
      <c r="MXL758" s="232"/>
      <c r="MXM758" s="232"/>
      <c r="MXN758" s="232"/>
      <c r="MXO758" s="228"/>
      <c r="MXP758" s="229"/>
      <c r="MXQ758" s="229"/>
      <c r="MXR758" s="229"/>
      <c r="MXS758" s="229"/>
      <c r="MXT758" s="229"/>
      <c r="MXU758" s="229"/>
      <c r="MXV758" s="229"/>
      <c r="MXW758" s="37"/>
      <c r="MXX758" s="228"/>
      <c r="MXY758" s="12"/>
      <c r="MXZ758" s="12"/>
      <c r="MYA758" s="162"/>
      <c r="MYB758" s="162"/>
      <c r="MYC758" s="37"/>
      <c r="MYD758" s="230"/>
      <c r="MYE758" s="37"/>
      <c r="MYF758" s="37"/>
      <c r="MYG758" s="228"/>
      <c r="MYH758" s="11"/>
      <c r="MYI758" s="28"/>
      <c r="MYJ758" s="231"/>
      <c r="MYK758" s="12"/>
      <c r="MYL758" s="27"/>
      <c r="MYM758" s="37"/>
      <c r="MYN758" s="37"/>
      <c r="MYO758" s="14"/>
      <c r="MYP758" s="14"/>
      <c r="MYQ758" s="228"/>
      <c r="MYR758" s="232"/>
      <c r="MYS758" s="232"/>
      <c r="MYT758" s="232"/>
      <c r="MYU758" s="228"/>
      <c r="MYV758" s="229"/>
      <c r="MYW758" s="229"/>
      <c r="MYX758" s="229"/>
      <c r="MYY758" s="229"/>
      <c r="MYZ758" s="229"/>
      <c r="MZA758" s="229"/>
      <c r="MZB758" s="229"/>
      <c r="MZC758" s="37"/>
      <c r="MZD758" s="228"/>
      <c r="MZE758" s="12"/>
      <c r="MZF758" s="12"/>
      <c r="MZG758" s="162"/>
      <c r="MZH758" s="162"/>
      <c r="MZI758" s="37"/>
      <c r="MZJ758" s="230"/>
      <c r="MZK758" s="37"/>
      <c r="MZL758" s="37"/>
      <c r="MZM758" s="228"/>
      <c r="MZN758" s="11"/>
      <c r="MZO758" s="28"/>
      <c r="MZP758" s="231"/>
      <c r="MZQ758" s="12"/>
      <c r="MZR758" s="27"/>
      <c r="MZS758" s="37"/>
      <c r="MZT758" s="37"/>
      <c r="MZU758" s="14"/>
      <c r="MZV758" s="14"/>
      <c r="MZW758" s="228"/>
      <c r="MZX758" s="232"/>
      <c r="MZY758" s="232"/>
      <c r="MZZ758" s="232"/>
      <c r="NAA758" s="228"/>
      <c r="NAB758" s="229"/>
      <c r="NAC758" s="229"/>
      <c r="NAD758" s="229"/>
      <c r="NAE758" s="229"/>
      <c r="NAF758" s="229"/>
      <c r="NAG758" s="229"/>
      <c r="NAH758" s="229"/>
      <c r="NAI758" s="37"/>
      <c r="NAJ758" s="228"/>
      <c r="NAK758" s="12"/>
      <c r="NAL758" s="12"/>
      <c r="NAM758" s="162"/>
      <c r="NAN758" s="162"/>
      <c r="NAO758" s="37"/>
      <c r="NAP758" s="230"/>
      <c r="NAQ758" s="37"/>
      <c r="NAR758" s="37"/>
      <c r="NAS758" s="228"/>
      <c r="NAT758" s="11"/>
      <c r="NAU758" s="28"/>
      <c r="NAV758" s="231"/>
      <c r="NAW758" s="12"/>
      <c r="NAX758" s="27"/>
      <c r="NAY758" s="37"/>
      <c r="NAZ758" s="37"/>
      <c r="NBA758" s="14"/>
      <c r="NBB758" s="14"/>
      <c r="NBC758" s="228"/>
      <c r="NBD758" s="232"/>
      <c r="NBE758" s="232"/>
      <c r="NBF758" s="232"/>
      <c r="NBG758" s="228"/>
      <c r="NBH758" s="229"/>
      <c r="NBI758" s="229"/>
      <c r="NBJ758" s="229"/>
      <c r="NBK758" s="229"/>
      <c r="NBL758" s="229"/>
      <c r="NBM758" s="229"/>
      <c r="NBN758" s="229"/>
      <c r="NBO758" s="37"/>
      <c r="NBP758" s="228"/>
      <c r="NBQ758" s="12"/>
      <c r="NBR758" s="12"/>
      <c r="NBS758" s="162"/>
      <c r="NBT758" s="162"/>
      <c r="NBU758" s="37"/>
      <c r="NBV758" s="230"/>
      <c r="NBW758" s="37"/>
      <c r="NBX758" s="37"/>
      <c r="NBY758" s="228"/>
      <c r="NBZ758" s="11"/>
      <c r="NCA758" s="28"/>
      <c r="NCB758" s="231"/>
      <c r="NCC758" s="12"/>
      <c r="NCD758" s="27"/>
      <c r="NCE758" s="37"/>
      <c r="NCF758" s="37"/>
      <c r="NCG758" s="14"/>
      <c r="NCH758" s="14"/>
      <c r="NCI758" s="228"/>
      <c r="NCJ758" s="232"/>
      <c r="NCK758" s="232"/>
      <c r="NCL758" s="232"/>
      <c r="NCM758" s="228"/>
      <c r="NCN758" s="229"/>
      <c r="NCO758" s="229"/>
      <c r="NCP758" s="229"/>
      <c r="NCQ758" s="229"/>
      <c r="NCR758" s="229"/>
      <c r="NCS758" s="229"/>
      <c r="NCT758" s="229"/>
      <c r="NCU758" s="37"/>
      <c r="NCV758" s="228"/>
      <c r="NCW758" s="12"/>
      <c r="NCX758" s="12"/>
      <c r="NCY758" s="162"/>
      <c r="NCZ758" s="162"/>
      <c r="NDA758" s="37"/>
      <c r="NDB758" s="230"/>
      <c r="NDC758" s="37"/>
      <c r="NDD758" s="37"/>
      <c r="NDE758" s="228"/>
      <c r="NDF758" s="11"/>
      <c r="NDG758" s="28"/>
      <c r="NDH758" s="231"/>
      <c r="NDI758" s="12"/>
      <c r="NDJ758" s="27"/>
      <c r="NDK758" s="37"/>
      <c r="NDL758" s="37"/>
      <c r="NDM758" s="14"/>
      <c r="NDN758" s="14"/>
      <c r="NDO758" s="228"/>
      <c r="NDP758" s="232"/>
      <c r="NDQ758" s="232"/>
      <c r="NDR758" s="232"/>
      <c r="NDS758" s="228"/>
      <c r="NDT758" s="229"/>
      <c r="NDU758" s="229"/>
      <c r="NDV758" s="229"/>
      <c r="NDW758" s="229"/>
      <c r="NDX758" s="229"/>
      <c r="NDY758" s="229"/>
      <c r="NDZ758" s="229"/>
      <c r="NEA758" s="37"/>
      <c r="NEB758" s="228"/>
      <c r="NEC758" s="12"/>
      <c r="NED758" s="12"/>
      <c r="NEE758" s="162"/>
      <c r="NEF758" s="162"/>
      <c r="NEG758" s="37"/>
      <c r="NEH758" s="230"/>
      <c r="NEI758" s="37"/>
      <c r="NEJ758" s="37"/>
      <c r="NEK758" s="228"/>
      <c r="NEL758" s="11"/>
      <c r="NEM758" s="28"/>
      <c r="NEN758" s="231"/>
      <c r="NEO758" s="12"/>
      <c r="NEP758" s="27"/>
      <c r="NEQ758" s="37"/>
      <c r="NER758" s="37"/>
      <c r="NES758" s="14"/>
      <c r="NET758" s="14"/>
      <c r="NEU758" s="228"/>
      <c r="NEV758" s="232"/>
      <c r="NEW758" s="232"/>
      <c r="NEX758" s="232"/>
      <c r="NEY758" s="228"/>
      <c r="NEZ758" s="229"/>
      <c r="NFA758" s="229"/>
      <c r="NFB758" s="229"/>
      <c r="NFC758" s="229"/>
      <c r="NFD758" s="229"/>
      <c r="NFE758" s="229"/>
      <c r="NFF758" s="229"/>
      <c r="NFG758" s="37"/>
      <c r="NFH758" s="228"/>
      <c r="NFI758" s="12"/>
      <c r="NFJ758" s="12"/>
      <c r="NFK758" s="162"/>
      <c r="NFL758" s="162"/>
      <c r="NFM758" s="37"/>
      <c r="NFN758" s="230"/>
      <c r="NFO758" s="37"/>
      <c r="NFP758" s="37"/>
      <c r="NFQ758" s="228"/>
      <c r="NFR758" s="11"/>
      <c r="NFS758" s="28"/>
      <c r="NFT758" s="231"/>
      <c r="NFU758" s="12"/>
      <c r="NFV758" s="27"/>
      <c r="NFW758" s="37"/>
      <c r="NFX758" s="37"/>
      <c r="NFY758" s="14"/>
      <c r="NFZ758" s="14"/>
      <c r="NGA758" s="228"/>
      <c r="NGB758" s="232"/>
      <c r="NGC758" s="232"/>
      <c r="NGD758" s="232"/>
      <c r="NGE758" s="228"/>
      <c r="NGF758" s="229"/>
      <c r="NGG758" s="229"/>
      <c r="NGH758" s="229"/>
      <c r="NGI758" s="229"/>
      <c r="NGJ758" s="229"/>
      <c r="NGK758" s="229"/>
      <c r="NGL758" s="229"/>
      <c r="NGM758" s="37"/>
      <c r="NGN758" s="228"/>
      <c r="NGO758" s="12"/>
      <c r="NGP758" s="12"/>
      <c r="NGQ758" s="162"/>
      <c r="NGR758" s="162"/>
      <c r="NGS758" s="37"/>
      <c r="NGT758" s="230"/>
      <c r="NGU758" s="37"/>
      <c r="NGV758" s="37"/>
      <c r="NGW758" s="228"/>
      <c r="NGX758" s="11"/>
      <c r="NGY758" s="28"/>
      <c r="NGZ758" s="231"/>
      <c r="NHA758" s="12"/>
      <c r="NHB758" s="27"/>
      <c r="NHC758" s="37"/>
      <c r="NHD758" s="37"/>
      <c r="NHE758" s="14"/>
      <c r="NHF758" s="14"/>
      <c r="NHG758" s="228"/>
      <c r="NHH758" s="232"/>
      <c r="NHI758" s="232"/>
      <c r="NHJ758" s="232"/>
      <c r="NHK758" s="228"/>
      <c r="NHL758" s="229"/>
      <c r="NHM758" s="229"/>
      <c r="NHN758" s="229"/>
      <c r="NHO758" s="229"/>
      <c r="NHP758" s="229"/>
      <c r="NHQ758" s="229"/>
      <c r="NHR758" s="229"/>
      <c r="NHS758" s="37"/>
      <c r="NHT758" s="228"/>
      <c r="NHU758" s="12"/>
      <c r="NHV758" s="12"/>
      <c r="NHW758" s="162"/>
      <c r="NHX758" s="162"/>
      <c r="NHY758" s="37"/>
      <c r="NHZ758" s="230"/>
      <c r="NIA758" s="37"/>
      <c r="NIB758" s="37"/>
      <c r="NIC758" s="228"/>
      <c r="NID758" s="11"/>
      <c r="NIE758" s="28"/>
      <c r="NIF758" s="231"/>
      <c r="NIG758" s="12"/>
      <c r="NIH758" s="27"/>
      <c r="NII758" s="37"/>
      <c r="NIJ758" s="37"/>
      <c r="NIK758" s="14"/>
      <c r="NIL758" s="14"/>
      <c r="NIM758" s="228"/>
      <c r="NIN758" s="232"/>
      <c r="NIO758" s="232"/>
      <c r="NIP758" s="232"/>
      <c r="NIQ758" s="228"/>
      <c r="NIR758" s="229"/>
      <c r="NIS758" s="229"/>
      <c r="NIT758" s="229"/>
      <c r="NIU758" s="229"/>
      <c r="NIV758" s="229"/>
      <c r="NIW758" s="229"/>
      <c r="NIX758" s="229"/>
      <c r="NIY758" s="37"/>
      <c r="NIZ758" s="228"/>
      <c r="NJA758" s="12"/>
      <c r="NJB758" s="12"/>
      <c r="NJC758" s="162"/>
      <c r="NJD758" s="162"/>
      <c r="NJE758" s="37"/>
      <c r="NJF758" s="230"/>
      <c r="NJG758" s="37"/>
      <c r="NJH758" s="37"/>
      <c r="NJI758" s="228"/>
      <c r="NJJ758" s="11"/>
      <c r="NJK758" s="28"/>
      <c r="NJL758" s="231"/>
      <c r="NJM758" s="12"/>
      <c r="NJN758" s="27"/>
      <c r="NJO758" s="37"/>
      <c r="NJP758" s="37"/>
      <c r="NJQ758" s="14"/>
      <c r="NJR758" s="14"/>
      <c r="NJS758" s="228"/>
      <c r="NJT758" s="232"/>
      <c r="NJU758" s="232"/>
      <c r="NJV758" s="232"/>
      <c r="NJW758" s="228"/>
      <c r="NJX758" s="229"/>
      <c r="NJY758" s="229"/>
      <c r="NJZ758" s="229"/>
      <c r="NKA758" s="229"/>
      <c r="NKB758" s="229"/>
      <c r="NKC758" s="229"/>
      <c r="NKD758" s="229"/>
      <c r="NKE758" s="37"/>
      <c r="NKF758" s="228"/>
      <c r="NKG758" s="12"/>
      <c r="NKH758" s="12"/>
      <c r="NKI758" s="162"/>
      <c r="NKJ758" s="162"/>
      <c r="NKK758" s="37"/>
      <c r="NKL758" s="230"/>
      <c r="NKM758" s="37"/>
      <c r="NKN758" s="37"/>
      <c r="NKO758" s="228"/>
      <c r="NKP758" s="11"/>
      <c r="NKQ758" s="28"/>
      <c r="NKR758" s="231"/>
      <c r="NKS758" s="12"/>
      <c r="NKT758" s="27"/>
      <c r="NKU758" s="37"/>
      <c r="NKV758" s="37"/>
      <c r="NKW758" s="14"/>
      <c r="NKX758" s="14"/>
      <c r="NKY758" s="228"/>
      <c r="NKZ758" s="232"/>
      <c r="NLA758" s="232"/>
      <c r="NLB758" s="232"/>
      <c r="NLC758" s="228"/>
      <c r="NLD758" s="229"/>
      <c r="NLE758" s="229"/>
      <c r="NLF758" s="229"/>
      <c r="NLG758" s="229"/>
      <c r="NLH758" s="229"/>
      <c r="NLI758" s="229"/>
      <c r="NLJ758" s="229"/>
      <c r="NLK758" s="37"/>
      <c r="NLL758" s="228"/>
      <c r="NLM758" s="12"/>
      <c r="NLN758" s="12"/>
      <c r="NLO758" s="162"/>
      <c r="NLP758" s="162"/>
      <c r="NLQ758" s="37"/>
      <c r="NLR758" s="230"/>
      <c r="NLS758" s="37"/>
      <c r="NLT758" s="37"/>
      <c r="NLU758" s="228"/>
      <c r="NLV758" s="11"/>
      <c r="NLW758" s="28"/>
      <c r="NLX758" s="231"/>
      <c r="NLY758" s="12"/>
      <c r="NLZ758" s="27"/>
      <c r="NMA758" s="37"/>
      <c r="NMB758" s="37"/>
      <c r="NMC758" s="14"/>
      <c r="NMD758" s="14"/>
      <c r="NME758" s="228"/>
      <c r="NMF758" s="232"/>
      <c r="NMG758" s="232"/>
      <c r="NMH758" s="232"/>
      <c r="NMI758" s="228"/>
      <c r="NMJ758" s="229"/>
      <c r="NMK758" s="229"/>
      <c r="NML758" s="229"/>
      <c r="NMM758" s="229"/>
      <c r="NMN758" s="229"/>
      <c r="NMO758" s="229"/>
      <c r="NMP758" s="229"/>
      <c r="NMQ758" s="37"/>
      <c r="NMR758" s="228"/>
      <c r="NMS758" s="12"/>
      <c r="NMT758" s="12"/>
      <c r="NMU758" s="162"/>
      <c r="NMV758" s="162"/>
      <c r="NMW758" s="37"/>
      <c r="NMX758" s="230"/>
      <c r="NMY758" s="37"/>
      <c r="NMZ758" s="37"/>
      <c r="NNA758" s="228"/>
      <c r="NNB758" s="11"/>
      <c r="NNC758" s="28"/>
      <c r="NND758" s="231"/>
      <c r="NNE758" s="12"/>
      <c r="NNF758" s="27"/>
      <c r="NNG758" s="37"/>
      <c r="NNH758" s="37"/>
      <c r="NNI758" s="14"/>
      <c r="NNJ758" s="14"/>
      <c r="NNK758" s="228"/>
      <c r="NNL758" s="232"/>
      <c r="NNM758" s="232"/>
      <c r="NNN758" s="232"/>
      <c r="NNO758" s="228"/>
      <c r="NNP758" s="229"/>
      <c r="NNQ758" s="229"/>
      <c r="NNR758" s="229"/>
      <c r="NNS758" s="229"/>
      <c r="NNT758" s="229"/>
      <c r="NNU758" s="229"/>
      <c r="NNV758" s="229"/>
      <c r="NNW758" s="37"/>
      <c r="NNX758" s="228"/>
      <c r="NNY758" s="12"/>
      <c r="NNZ758" s="12"/>
      <c r="NOA758" s="162"/>
      <c r="NOB758" s="162"/>
      <c r="NOC758" s="37"/>
      <c r="NOD758" s="230"/>
      <c r="NOE758" s="37"/>
      <c r="NOF758" s="37"/>
      <c r="NOG758" s="228"/>
      <c r="NOH758" s="11"/>
      <c r="NOI758" s="28"/>
      <c r="NOJ758" s="231"/>
      <c r="NOK758" s="12"/>
      <c r="NOL758" s="27"/>
      <c r="NOM758" s="37"/>
      <c r="NON758" s="37"/>
      <c r="NOO758" s="14"/>
      <c r="NOP758" s="14"/>
      <c r="NOQ758" s="228"/>
      <c r="NOR758" s="232"/>
      <c r="NOS758" s="232"/>
      <c r="NOT758" s="232"/>
      <c r="NOU758" s="228"/>
      <c r="NOV758" s="229"/>
      <c r="NOW758" s="229"/>
      <c r="NOX758" s="229"/>
      <c r="NOY758" s="229"/>
      <c r="NOZ758" s="229"/>
      <c r="NPA758" s="229"/>
      <c r="NPB758" s="229"/>
      <c r="NPC758" s="37"/>
      <c r="NPD758" s="228"/>
      <c r="NPE758" s="12"/>
      <c r="NPF758" s="12"/>
      <c r="NPG758" s="162"/>
      <c r="NPH758" s="162"/>
      <c r="NPI758" s="37"/>
      <c r="NPJ758" s="230"/>
      <c r="NPK758" s="37"/>
      <c r="NPL758" s="37"/>
      <c r="NPM758" s="228"/>
      <c r="NPN758" s="11"/>
      <c r="NPO758" s="28"/>
      <c r="NPP758" s="231"/>
      <c r="NPQ758" s="12"/>
      <c r="NPR758" s="27"/>
      <c r="NPS758" s="37"/>
      <c r="NPT758" s="37"/>
      <c r="NPU758" s="14"/>
      <c r="NPV758" s="14"/>
      <c r="NPW758" s="228"/>
      <c r="NPX758" s="232"/>
      <c r="NPY758" s="232"/>
      <c r="NPZ758" s="232"/>
      <c r="NQA758" s="228"/>
      <c r="NQB758" s="229"/>
      <c r="NQC758" s="229"/>
      <c r="NQD758" s="229"/>
      <c r="NQE758" s="229"/>
      <c r="NQF758" s="229"/>
      <c r="NQG758" s="229"/>
      <c r="NQH758" s="229"/>
      <c r="NQI758" s="37"/>
      <c r="NQJ758" s="228"/>
      <c r="NQK758" s="12"/>
      <c r="NQL758" s="12"/>
      <c r="NQM758" s="162"/>
      <c r="NQN758" s="162"/>
      <c r="NQO758" s="37"/>
      <c r="NQP758" s="230"/>
      <c r="NQQ758" s="37"/>
      <c r="NQR758" s="37"/>
      <c r="NQS758" s="228"/>
      <c r="NQT758" s="11"/>
      <c r="NQU758" s="28"/>
      <c r="NQV758" s="231"/>
      <c r="NQW758" s="12"/>
      <c r="NQX758" s="27"/>
      <c r="NQY758" s="37"/>
      <c r="NQZ758" s="37"/>
      <c r="NRA758" s="14"/>
      <c r="NRB758" s="14"/>
      <c r="NRC758" s="228"/>
      <c r="NRD758" s="232"/>
      <c r="NRE758" s="232"/>
      <c r="NRF758" s="232"/>
      <c r="NRG758" s="228"/>
      <c r="NRH758" s="229"/>
      <c r="NRI758" s="229"/>
      <c r="NRJ758" s="229"/>
      <c r="NRK758" s="229"/>
      <c r="NRL758" s="229"/>
      <c r="NRM758" s="229"/>
      <c r="NRN758" s="229"/>
      <c r="NRO758" s="37"/>
      <c r="NRP758" s="228"/>
      <c r="NRQ758" s="12"/>
      <c r="NRR758" s="12"/>
      <c r="NRS758" s="162"/>
      <c r="NRT758" s="162"/>
      <c r="NRU758" s="37"/>
      <c r="NRV758" s="230"/>
      <c r="NRW758" s="37"/>
      <c r="NRX758" s="37"/>
      <c r="NRY758" s="228"/>
      <c r="NRZ758" s="11"/>
      <c r="NSA758" s="28"/>
      <c r="NSB758" s="231"/>
      <c r="NSC758" s="12"/>
      <c r="NSD758" s="27"/>
      <c r="NSE758" s="37"/>
      <c r="NSF758" s="37"/>
      <c r="NSG758" s="14"/>
      <c r="NSH758" s="14"/>
      <c r="NSI758" s="228"/>
      <c r="NSJ758" s="232"/>
      <c r="NSK758" s="232"/>
      <c r="NSL758" s="232"/>
      <c r="NSM758" s="228"/>
      <c r="NSN758" s="229"/>
      <c r="NSO758" s="229"/>
      <c r="NSP758" s="229"/>
      <c r="NSQ758" s="229"/>
      <c r="NSR758" s="229"/>
      <c r="NSS758" s="229"/>
      <c r="NST758" s="229"/>
      <c r="NSU758" s="37"/>
      <c r="NSV758" s="228"/>
      <c r="NSW758" s="12"/>
      <c r="NSX758" s="12"/>
      <c r="NSY758" s="162"/>
      <c r="NSZ758" s="162"/>
      <c r="NTA758" s="37"/>
      <c r="NTB758" s="230"/>
      <c r="NTC758" s="37"/>
      <c r="NTD758" s="37"/>
      <c r="NTE758" s="228"/>
      <c r="NTF758" s="11"/>
      <c r="NTG758" s="28"/>
      <c r="NTH758" s="231"/>
      <c r="NTI758" s="12"/>
      <c r="NTJ758" s="27"/>
      <c r="NTK758" s="37"/>
      <c r="NTL758" s="37"/>
      <c r="NTM758" s="14"/>
      <c r="NTN758" s="14"/>
      <c r="NTO758" s="228"/>
      <c r="NTP758" s="232"/>
      <c r="NTQ758" s="232"/>
      <c r="NTR758" s="232"/>
      <c r="NTS758" s="228"/>
      <c r="NTT758" s="229"/>
      <c r="NTU758" s="229"/>
      <c r="NTV758" s="229"/>
      <c r="NTW758" s="229"/>
      <c r="NTX758" s="229"/>
      <c r="NTY758" s="229"/>
      <c r="NTZ758" s="229"/>
      <c r="NUA758" s="37"/>
      <c r="NUB758" s="228"/>
      <c r="NUC758" s="12"/>
      <c r="NUD758" s="12"/>
      <c r="NUE758" s="162"/>
      <c r="NUF758" s="162"/>
      <c r="NUG758" s="37"/>
      <c r="NUH758" s="230"/>
      <c r="NUI758" s="37"/>
      <c r="NUJ758" s="37"/>
      <c r="NUK758" s="228"/>
      <c r="NUL758" s="11"/>
      <c r="NUM758" s="28"/>
      <c r="NUN758" s="231"/>
      <c r="NUO758" s="12"/>
      <c r="NUP758" s="27"/>
      <c r="NUQ758" s="37"/>
      <c r="NUR758" s="37"/>
      <c r="NUS758" s="14"/>
      <c r="NUT758" s="14"/>
      <c r="NUU758" s="228"/>
      <c r="NUV758" s="232"/>
      <c r="NUW758" s="232"/>
      <c r="NUX758" s="232"/>
      <c r="NUY758" s="228"/>
      <c r="NUZ758" s="229"/>
      <c r="NVA758" s="229"/>
      <c r="NVB758" s="229"/>
      <c r="NVC758" s="229"/>
      <c r="NVD758" s="229"/>
      <c r="NVE758" s="229"/>
      <c r="NVF758" s="229"/>
      <c r="NVG758" s="37"/>
      <c r="NVH758" s="228"/>
      <c r="NVI758" s="12"/>
      <c r="NVJ758" s="12"/>
      <c r="NVK758" s="162"/>
      <c r="NVL758" s="162"/>
      <c r="NVM758" s="37"/>
      <c r="NVN758" s="230"/>
      <c r="NVO758" s="37"/>
      <c r="NVP758" s="37"/>
      <c r="NVQ758" s="228"/>
      <c r="NVR758" s="11"/>
      <c r="NVS758" s="28"/>
      <c r="NVT758" s="231"/>
      <c r="NVU758" s="12"/>
      <c r="NVV758" s="27"/>
      <c r="NVW758" s="37"/>
      <c r="NVX758" s="37"/>
      <c r="NVY758" s="14"/>
      <c r="NVZ758" s="14"/>
      <c r="NWA758" s="228"/>
      <c r="NWB758" s="232"/>
      <c r="NWC758" s="232"/>
      <c r="NWD758" s="232"/>
      <c r="NWE758" s="228"/>
      <c r="NWF758" s="229"/>
      <c r="NWG758" s="229"/>
      <c r="NWH758" s="229"/>
      <c r="NWI758" s="229"/>
      <c r="NWJ758" s="229"/>
      <c r="NWK758" s="229"/>
      <c r="NWL758" s="229"/>
      <c r="NWM758" s="37"/>
      <c r="NWN758" s="228"/>
      <c r="NWO758" s="12"/>
      <c r="NWP758" s="12"/>
      <c r="NWQ758" s="162"/>
      <c r="NWR758" s="162"/>
      <c r="NWS758" s="37"/>
      <c r="NWT758" s="230"/>
      <c r="NWU758" s="37"/>
      <c r="NWV758" s="37"/>
      <c r="NWW758" s="228"/>
      <c r="NWX758" s="11"/>
      <c r="NWY758" s="28"/>
      <c r="NWZ758" s="231"/>
      <c r="NXA758" s="12"/>
      <c r="NXB758" s="27"/>
      <c r="NXC758" s="37"/>
      <c r="NXD758" s="37"/>
      <c r="NXE758" s="14"/>
      <c r="NXF758" s="14"/>
      <c r="NXG758" s="228"/>
      <c r="NXH758" s="232"/>
      <c r="NXI758" s="232"/>
      <c r="NXJ758" s="232"/>
      <c r="NXK758" s="228"/>
      <c r="NXL758" s="229"/>
      <c r="NXM758" s="229"/>
      <c r="NXN758" s="229"/>
      <c r="NXO758" s="229"/>
      <c r="NXP758" s="229"/>
      <c r="NXQ758" s="229"/>
      <c r="NXR758" s="229"/>
      <c r="NXS758" s="37"/>
      <c r="NXT758" s="228"/>
      <c r="NXU758" s="12"/>
      <c r="NXV758" s="12"/>
      <c r="NXW758" s="162"/>
      <c r="NXX758" s="162"/>
      <c r="NXY758" s="37"/>
      <c r="NXZ758" s="230"/>
      <c r="NYA758" s="37"/>
      <c r="NYB758" s="37"/>
      <c r="NYC758" s="228"/>
      <c r="NYD758" s="11"/>
      <c r="NYE758" s="28"/>
      <c r="NYF758" s="231"/>
      <c r="NYG758" s="12"/>
      <c r="NYH758" s="27"/>
      <c r="NYI758" s="37"/>
      <c r="NYJ758" s="37"/>
      <c r="NYK758" s="14"/>
      <c r="NYL758" s="14"/>
      <c r="NYM758" s="228"/>
      <c r="NYN758" s="232"/>
      <c r="NYO758" s="232"/>
      <c r="NYP758" s="232"/>
      <c r="NYQ758" s="228"/>
      <c r="NYR758" s="229"/>
      <c r="NYS758" s="229"/>
      <c r="NYT758" s="229"/>
      <c r="NYU758" s="229"/>
      <c r="NYV758" s="229"/>
      <c r="NYW758" s="229"/>
      <c r="NYX758" s="229"/>
      <c r="NYY758" s="37"/>
      <c r="NYZ758" s="228"/>
      <c r="NZA758" s="12"/>
      <c r="NZB758" s="12"/>
      <c r="NZC758" s="162"/>
      <c r="NZD758" s="162"/>
      <c r="NZE758" s="37"/>
      <c r="NZF758" s="230"/>
      <c r="NZG758" s="37"/>
      <c r="NZH758" s="37"/>
      <c r="NZI758" s="228"/>
      <c r="NZJ758" s="11"/>
      <c r="NZK758" s="28"/>
      <c r="NZL758" s="231"/>
      <c r="NZM758" s="12"/>
      <c r="NZN758" s="27"/>
      <c r="NZO758" s="37"/>
      <c r="NZP758" s="37"/>
      <c r="NZQ758" s="14"/>
      <c r="NZR758" s="14"/>
      <c r="NZS758" s="228"/>
      <c r="NZT758" s="232"/>
      <c r="NZU758" s="232"/>
      <c r="NZV758" s="232"/>
      <c r="NZW758" s="228"/>
      <c r="NZX758" s="229"/>
      <c r="NZY758" s="229"/>
      <c r="NZZ758" s="229"/>
      <c r="OAA758" s="229"/>
      <c r="OAB758" s="229"/>
      <c r="OAC758" s="229"/>
      <c r="OAD758" s="229"/>
      <c r="OAE758" s="37"/>
      <c r="OAF758" s="228"/>
      <c r="OAG758" s="12"/>
      <c r="OAH758" s="12"/>
      <c r="OAI758" s="162"/>
      <c r="OAJ758" s="162"/>
      <c r="OAK758" s="37"/>
      <c r="OAL758" s="230"/>
      <c r="OAM758" s="37"/>
      <c r="OAN758" s="37"/>
      <c r="OAO758" s="228"/>
      <c r="OAP758" s="11"/>
      <c r="OAQ758" s="28"/>
      <c r="OAR758" s="231"/>
      <c r="OAS758" s="12"/>
      <c r="OAT758" s="27"/>
      <c r="OAU758" s="37"/>
      <c r="OAV758" s="37"/>
      <c r="OAW758" s="14"/>
      <c r="OAX758" s="14"/>
      <c r="OAY758" s="228"/>
      <c r="OAZ758" s="232"/>
      <c r="OBA758" s="232"/>
      <c r="OBB758" s="232"/>
      <c r="OBC758" s="228"/>
      <c r="OBD758" s="229"/>
      <c r="OBE758" s="229"/>
      <c r="OBF758" s="229"/>
      <c r="OBG758" s="229"/>
      <c r="OBH758" s="229"/>
      <c r="OBI758" s="229"/>
      <c r="OBJ758" s="229"/>
      <c r="OBK758" s="37"/>
      <c r="OBL758" s="228"/>
      <c r="OBM758" s="12"/>
      <c r="OBN758" s="12"/>
      <c r="OBO758" s="162"/>
      <c r="OBP758" s="162"/>
      <c r="OBQ758" s="37"/>
      <c r="OBR758" s="230"/>
      <c r="OBS758" s="37"/>
      <c r="OBT758" s="37"/>
      <c r="OBU758" s="228"/>
      <c r="OBV758" s="11"/>
      <c r="OBW758" s="28"/>
      <c r="OBX758" s="231"/>
      <c r="OBY758" s="12"/>
      <c r="OBZ758" s="27"/>
      <c r="OCA758" s="37"/>
      <c r="OCB758" s="37"/>
      <c r="OCC758" s="14"/>
      <c r="OCD758" s="14"/>
      <c r="OCE758" s="228"/>
      <c r="OCF758" s="232"/>
      <c r="OCG758" s="232"/>
      <c r="OCH758" s="232"/>
      <c r="OCI758" s="228"/>
      <c r="OCJ758" s="229"/>
      <c r="OCK758" s="229"/>
      <c r="OCL758" s="229"/>
      <c r="OCM758" s="229"/>
      <c r="OCN758" s="229"/>
      <c r="OCO758" s="229"/>
      <c r="OCP758" s="229"/>
      <c r="OCQ758" s="37"/>
      <c r="OCR758" s="228"/>
      <c r="OCS758" s="12"/>
      <c r="OCT758" s="12"/>
      <c r="OCU758" s="162"/>
      <c r="OCV758" s="162"/>
      <c r="OCW758" s="37"/>
      <c r="OCX758" s="230"/>
      <c r="OCY758" s="37"/>
      <c r="OCZ758" s="37"/>
      <c r="ODA758" s="228"/>
      <c r="ODB758" s="11"/>
      <c r="ODC758" s="28"/>
      <c r="ODD758" s="231"/>
      <c r="ODE758" s="12"/>
      <c r="ODF758" s="27"/>
      <c r="ODG758" s="37"/>
      <c r="ODH758" s="37"/>
      <c r="ODI758" s="14"/>
      <c r="ODJ758" s="14"/>
      <c r="ODK758" s="228"/>
      <c r="ODL758" s="232"/>
      <c r="ODM758" s="232"/>
      <c r="ODN758" s="232"/>
      <c r="ODO758" s="228"/>
      <c r="ODP758" s="229"/>
      <c r="ODQ758" s="229"/>
      <c r="ODR758" s="229"/>
      <c r="ODS758" s="229"/>
      <c r="ODT758" s="229"/>
      <c r="ODU758" s="229"/>
      <c r="ODV758" s="229"/>
      <c r="ODW758" s="37"/>
      <c r="ODX758" s="228"/>
      <c r="ODY758" s="12"/>
      <c r="ODZ758" s="12"/>
      <c r="OEA758" s="162"/>
      <c r="OEB758" s="162"/>
      <c r="OEC758" s="37"/>
      <c r="OED758" s="230"/>
      <c r="OEE758" s="37"/>
      <c r="OEF758" s="37"/>
      <c r="OEG758" s="228"/>
      <c r="OEH758" s="11"/>
      <c r="OEI758" s="28"/>
      <c r="OEJ758" s="231"/>
      <c r="OEK758" s="12"/>
      <c r="OEL758" s="27"/>
      <c r="OEM758" s="37"/>
      <c r="OEN758" s="37"/>
      <c r="OEO758" s="14"/>
      <c r="OEP758" s="14"/>
      <c r="OEQ758" s="228"/>
      <c r="OER758" s="232"/>
      <c r="OES758" s="232"/>
      <c r="OET758" s="232"/>
      <c r="OEU758" s="228"/>
      <c r="OEV758" s="229"/>
      <c r="OEW758" s="229"/>
      <c r="OEX758" s="229"/>
      <c r="OEY758" s="229"/>
      <c r="OEZ758" s="229"/>
      <c r="OFA758" s="229"/>
      <c r="OFB758" s="229"/>
      <c r="OFC758" s="37"/>
      <c r="OFD758" s="228"/>
      <c r="OFE758" s="12"/>
      <c r="OFF758" s="12"/>
      <c r="OFG758" s="162"/>
      <c r="OFH758" s="162"/>
      <c r="OFI758" s="37"/>
      <c r="OFJ758" s="230"/>
      <c r="OFK758" s="37"/>
      <c r="OFL758" s="37"/>
      <c r="OFM758" s="228"/>
      <c r="OFN758" s="11"/>
      <c r="OFO758" s="28"/>
      <c r="OFP758" s="231"/>
      <c r="OFQ758" s="12"/>
      <c r="OFR758" s="27"/>
      <c r="OFS758" s="37"/>
      <c r="OFT758" s="37"/>
      <c r="OFU758" s="14"/>
      <c r="OFV758" s="14"/>
      <c r="OFW758" s="228"/>
      <c r="OFX758" s="232"/>
      <c r="OFY758" s="232"/>
      <c r="OFZ758" s="232"/>
      <c r="OGA758" s="228"/>
      <c r="OGB758" s="229"/>
      <c r="OGC758" s="229"/>
      <c r="OGD758" s="229"/>
      <c r="OGE758" s="229"/>
      <c r="OGF758" s="229"/>
      <c r="OGG758" s="229"/>
      <c r="OGH758" s="229"/>
      <c r="OGI758" s="37"/>
      <c r="OGJ758" s="228"/>
      <c r="OGK758" s="12"/>
      <c r="OGL758" s="12"/>
      <c r="OGM758" s="162"/>
      <c r="OGN758" s="162"/>
      <c r="OGO758" s="37"/>
      <c r="OGP758" s="230"/>
      <c r="OGQ758" s="37"/>
      <c r="OGR758" s="37"/>
      <c r="OGS758" s="228"/>
      <c r="OGT758" s="11"/>
      <c r="OGU758" s="28"/>
      <c r="OGV758" s="231"/>
      <c r="OGW758" s="12"/>
      <c r="OGX758" s="27"/>
      <c r="OGY758" s="37"/>
      <c r="OGZ758" s="37"/>
      <c r="OHA758" s="14"/>
      <c r="OHB758" s="14"/>
      <c r="OHC758" s="228"/>
      <c r="OHD758" s="232"/>
      <c r="OHE758" s="232"/>
      <c r="OHF758" s="232"/>
      <c r="OHG758" s="228"/>
      <c r="OHH758" s="229"/>
      <c r="OHI758" s="229"/>
      <c r="OHJ758" s="229"/>
      <c r="OHK758" s="229"/>
      <c r="OHL758" s="229"/>
      <c r="OHM758" s="229"/>
      <c r="OHN758" s="229"/>
      <c r="OHO758" s="37"/>
      <c r="OHP758" s="228"/>
      <c r="OHQ758" s="12"/>
      <c r="OHR758" s="12"/>
      <c r="OHS758" s="162"/>
      <c r="OHT758" s="162"/>
      <c r="OHU758" s="37"/>
      <c r="OHV758" s="230"/>
      <c r="OHW758" s="37"/>
      <c r="OHX758" s="37"/>
      <c r="OHY758" s="228"/>
      <c r="OHZ758" s="11"/>
      <c r="OIA758" s="28"/>
      <c r="OIB758" s="231"/>
      <c r="OIC758" s="12"/>
      <c r="OID758" s="27"/>
      <c r="OIE758" s="37"/>
      <c r="OIF758" s="37"/>
      <c r="OIG758" s="14"/>
      <c r="OIH758" s="14"/>
      <c r="OII758" s="228"/>
      <c r="OIJ758" s="232"/>
      <c r="OIK758" s="232"/>
      <c r="OIL758" s="232"/>
      <c r="OIM758" s="228"/>
      <c r="OIN758" s="229"/>
      <c r="OIO758" s="229"/>
      <c r="OIP758" s="229"/>
      <c r="OIQ758" s="229"/>
      <c r="OIR758" s="229"/>
      <c r="OIS758" s="229"/>
      <c r="OIT758" s="229"/>
      <c r="OIU758" s="37"/>
      <c r="OIV758" s="228"/>
      <c r="OIW758" s="12"/>
      <c r="OIX758" s="12"/>
      <c r="OIY758" s="162"/>
      <c r="OIZ758" s="162"/>
      <c r="OJA758" s="37"/>
      <c r="OJB758" s="230"/>
      <c r="OJC758" s="37"/>
      <c r="OJD758" s="37"/>
      <c r="OJE758" s="228"/>
      <c r="OJF758" s="11"/>
      <c r="OJG758" s="28"/>
      <c r="OJH758" s="231"/>
      <c r="OJI758" s="12"/>
      <c r="OJJ758" s="27"/>
      <c r="OJK758" s="37"/>
      <c r="OJL758" s="37"/>
      <c r="OJM758" s="14"/>
      <c r="OJN758" s="14"/>
      <c r="OJO758" s="228"/>
      <c r="OJP758" s="232"/>
      <c r="OJQ758" s="232"/>
      <c r="OJR758" s="232"/>
      <c r="OJS758" s="228"/>
      <c r="OJT758" s="229"/>
      <c r="OJU758" s="229"/>
      <c r="OJV758" s="229"/>
      <c r="OJW758" s="229"/>
      <c r="OJX758" s="229"/>
      <c r="OJY758" s="229"/>
      <c r="OJZ758" s="229"/>
      <c r="OKA758" s="37"/>
      <c r="OKB758" s="228"/>
      <c r="OKC758" s="12"/>
      <c r="OKD758" s="12"/>
      <c r="OKE758" s="162"/>
      <c r="OKF758" s="162"/>
      <c r="OKG758" s="37"/>
      <c r="OKH758" s="230"/>
      <c r="OKI758" s="37"/>
      <c r="OKJ758" s="37"/>
      <c r="OKK758" s="228"/>
      <c r="OKL758" s="11"/>
      <c r="OKM758" s="28"/>
      <c r="OKN758" s="231"/>
      <c r="OKO758" s="12"/>
      <c r="OKP758" s="27"/>
      <c r="OKQ758" s="37"/>
      <c r="OKR758" s="37"/>
      <c r="OKS758" s="14"/>
      <c r="OKT758" s="14"/>
      <c r="OKU758" s="228"/>
      <c r="OKV758" s="232"/>
      <c r="OKW758" s="232"/>
      <c r="OKX758" s="232"/>
      <c r="OKY758" s="228"/>
      <c r="OKZ758" s="229"/>
      <c r="OLA758" s="229"/>
      <c r="OLB758" s="229"/>
      <c r="OLC758" s="229"/>
      <c r="OLD758" s="229"/>
      <c r="OLE758" s="229"/>
      <c r="OLF758" s="229"/>
      <c r="OLG758" s="37"/>
      <c r="OLH758" s="228"/>
      <c r="OLI758" s="12"/>
      <c r="OLJ758" s="12"/>
      <c r="OLK758" s="162"/>
      <c r="OLL758" s="162"/>
      <c r="OLM758" s="37"/>
      <c r="OLN758" s="230"/>
      <c r="OLO758" s="37"/>
      <c r="OLP758" s="37"/>
      <c r="OLQ758" s="228"/>
      <c r="OLR758" s="11"/>
      <c r="OLS758" s="28"/>
      <c r="OLT758" s="231"/>
      <c r="OLU758" s="12"/>
      <c r="OLV758" s="27"/>
      <c r="OLW758" s="37"/>
      <c r="OLX758" s="37"/>
      <c r="OLY758" s="14"/>
      <c r="OLZ758" s="14"/>
      <c r="OMA758" s="228"/>
      <c r="OMB758" s="232"/>
      <c r="OMC758" s="232"/>
      <c r="OMD758" s="232"/>
      <c r="OME758" s="228"/>
      <c r="OMF758" s="229"/>
      <c r="OMG758" s="229"/>
      <c r="OMH758" s="229"/>
      <c r="OMI758" s="229"/>
      <c r="OMJ758" s="229"/>
      <c r="OMK758" s="229"/>
      <c r="OML758" s="229"/>
      <c r="OMM758" s="37"/>
      <c r="OMN758" s="228"/>
      <c r="OMO758" s="12"/>
      <c r="OMP758" s="12"/>
      <c r="OMQ758" s="162"/>
      <c r="OMR758" s="162"/>
      <c r="OMS758" s="37"/>
      <c r="OMT758" s="230"/>
      <c r="OMU758" s="37"/>
      <c r="OMV758" s="37"/>
      <c r="OMW758" s="228"/>
      <c r="OMX758" s="11"/>
      <c r="OMY758" s="28"/>
      <c r="OMZ758" s="231"/>
      <c r="ONA758" s="12"/>
      <c r="ONB758" s="27"/>
      <c r="ONC758" s="37"/>
      <c r="OND758" s="37"/>
      <c r="ONE758" s="14"/>
      <c r="ONF758" s="14"/>
      <c r="ONG758" s="228"/>
      <c r="ONH758" s="232"/>
      <c r="ONI758" s="232"/>
      <c r="ONJ758" s="232"/>
      <c r="ONK758" s="228"/>
      <c r="ONL758" s="229"/>
      <c r="ONM758" s="229"/>
      <c r="ONN758" s="229"/>
      <c r="ONO758" s="229"/>
      <c r="ONP758" s="229"/>
      <c r="ONQ758" s="229"/>
      <c r="ONR758" s="229"/>
      <c r="ONS758" s="37"/>
      <c r="ONT758" s="228"/>
      <c r="ONU758" s="12"/>
      <c r="ONV758" s="12"/>
      <c r="ONW758" s="162"/>
      <c r="ONX758" s="162"/>
      <c r="ONY758" s="37"/>
      <c r="ONZ758" s="230"/>
      <c r="OOA758" s="37"/>
      <c r="OOB758" s="37"/>
      <c r="OOC758" s="228"/>
      <c r="OOD758" s="11"/>
      <c r="OOE758" s="28"/>
      <c r="OOF758" s="231"/>
      <c r="OOG758" s="12"/>
      <c r="OOH758" s="27"/>
      <c r="OOI758" s="37"/>
      <c r="OOJ758" s="37"/>
      <c r="OOK758" s="14"/>
      <c r="OOL758" s="14"/>
      <c r="OOM758" s="228"/>
      <c r="OON758" s="232"/>
      <c r="OOO758" s="232"/>
      <c r="OOP758" s="232"/>
      <c r="OOQ758" s="228"/>
      <c r="OOR758" s="229"/>
      <c r="OOS758" s="229"/>
      <c r="OOT758" s="229"/>
      <c r="OOU758" s="229"/>
      <c r="OOV758" s="229"/>
      <c r="OOW758" s="229"/>
      <c r="OOX758" s="229"/>
      <c r="OOY758" s="37"/>
      <c r="OOZ758" s="228"/>
      <c r="OPA758" s="12"/>
      <c r="OPB758" s="12"/>
      <c r="OPC758" s="162"/>
      <c r="OPD758" s="162"/>
      <c r="OPE758" s="37"/>
      <c r="OPF758" s="230"/>
      <c r="OPG758" s="37"/>
      <c r="OPH758" s="37"/>
      <c r="OPI758" s="228"/>
      <c r="OPJ758" s="11"/>
      <c r="OPK758" s="28"/>
      <c r="OPL758" s="231"/>
      <c r="OPM758" s="12"/>
      <c r="OPN758" s="27"/>
      <c r="OPO758" s="37"/>
      <c r="OPP758" s="37"/>
      <c r="OPQ758" s="14"/>
      <c r="OPR758" s="14"/>
      <c r="OPS758" s="228"/>
      <c r="OPT758" s="232"/>
      <c r="OPU758" s="232"/>
      <c r="OPV758" s="232"/>
      <c r="OPW758" s="228"/>
      <c r="OPX758" s="229"/>
      <c r="OPY758" s="229"/>
      <c r="OPZ758" s="229"/>
      <c r="OQA758" s="229"/>
      <c r="OQB758" s="229"/>
      <c r="OQC758" s="229"/>
      <c r="OQD758" s="229"/>
      <c r="OQE758" s="37"/>
      <c r="OQF758" s="228"/>
      <c r="OQG758" s="12"/>
      <c r="OQH758" s="12"/>
      <c r="OQI758" s="162"/>
      <c r="OQJ758" s="162"/>
      <c r="OQK758" s="37"/>
      <c r="OQL758" s="230"/>
      <c r="OQM758" s="37"/>
      <c r="OQN758" s="37"/>
      <c r="OQO758" s="228"/>
      <c r="OQP758" s="11"/>
      <c r="OQQ758" s="28"/>
      <c r="OQR758" s="231"/>
      <c r="OQS758" s="12"/>
      <c r="OQT758" s="27"/>
      <c r="OQU758" s="37"/>
      <c r="OQV758" s="37"/>
      <c r="OQW758" s="14"/>
      <c r="OQX758" s="14"/>
      <c r="OQY758" s="228"/>
      <c r="OQZ758" s="232"/>
      <c r="ORA758" s="232"/>
      <c r="ORB758" s="232"/>
      <c r="ORC758" s="228"/>
      <c r="ORD758" s="229"/>
      <c r="ORE758" s="229"/>
      <c r="ORF758" s="229"/>
      <c r="ORG758" s="229"/>
      <c r="ORH758" s="229"/>
      <c r="ORI758" s="229"/>
      <c r="ORJ758" s="229"/>
      <c r="ORK758" s="37"/>
      <c r="ORL758" s="228"/>
      <c r="ORM758" s="12"/>
      <c r="ORN758" s="12"/>
      <c r="ORO758" s="162"/>
      <c r="ORP758" s="162"/>
      <c r="ORQ758" s="37"/>
      <c r="ORR758" s="230"/>
      <c r="ORS758" s="37"/>
      <c r="ORT758" s="37"/>
      <c r="ORU758" s="228"/>
      <c r="ORV758" s="11"/>
      <c r="ORW758" s="28"/>
      <c r="ORX758" s="231"/>
      <c r="ORY758" s="12"/>
      <c r="ORZ758" s="27"/>
      <c r="OSA758" s="37"/>
      <c r="OSB758" s="37"/>
      <c r="OSC758" s="14"/>
      <c r="OSD758" s="14"/>
      <c r="OSE758" s="228"/>
      <c r="OSF758" s="232"/>
      <c r="OSG758" s="232"/>
      <c r="OSH758" s="232"/>
      <c r="OSI758" s="228"/>
      <c r="OSJ758" s="229"/>
      <c r="OSK758" s="229"/>
      <c r="OSL758" s="229"/>
      <c r="OSM758" s="229"/>
      <c r="OSN758" s="229"/>
      <c r="OSO758" s="229"/>
      <c r="OSP758" s="229"/>
      <c r="OSQ758" s="37"/>
      <c r="OSR758" s="228"/>
      <c r="OSS758" s="12"/>
      <c r="OST758" s="12"/>
      <c r="OSU758" s="162"/>
      <c r="OSV758" s="162"/>
      <c r="OSW758" s="37"/>
      <c r="OSX758" s="230"/>
      <c r="OSY758" s="37"/>
      <c r="OSZ758" s="37"/>
      <c r="OTA758" s="228"/>
      <c r="OTB758" s="11"/>
      <c r="OTC758" s="28"/>
      <c r="OTD758" s="231"/>
      <c r="OTE758" s="12"/>
      <c r="OTF758" s="27"/>
      <c r="OTG758" s="37"/>
      <c r="OTH758" s="37"/>
      <c r="OTI758" s="14"/>
      <c r="OTJ758" s="14"/>
      <c r="OTK758" s="228"/>
      <c r="OTL758" s="232"/>
      <c r="OTM758" s="232"/>
      <c r="OTN758" s="232"/>
      <c r="OTO758" s="228"/>
      <c r="OTP758" s="229"/>
      <c r="OTQ758" s="229"/>
      <c r="OTR758" s="229"/>
      <c r="OTS758" s="229"/>
      <c r="OTT758" s="229"/>
      <c r="OTU758" s="229"/>
      <c r="OTV758" s="229"/>
      <c r="OTW758" s="37"/>
      <c r="OTX758" s="228"/>
      <c r="OTY758" s="12"/>
      <c r="OTZ758" s="12"/>
      <c r="OUA758" s="162"/>
      <c r="OUB758" s="162"/>
      <c r="OUC758" s="37"/>
      <c r="OUD758" s="230"/>
      <c r="OUE758" s="37"/>
      <c r="OUF758" s="37"/>
      <c r="OUG758" s="228"/>
      <c r="OUH758" s="11"/>
      <c r="OUI758" s="28"/>
      <c r="OUJ758" s="231"/>
      <c r="OUK758" s="12"/>
      <c r="OUL758" s="27"/>
      <c r="OUM758" s="37"/>
      <c r="OUN758" s="37"/>
      <c r="OUO758" s="14"/>
      <c r="OUP758" s="14"/>
      <c r="OUQ758" s="228"/>
      <c r="OUR758" s="232"/>
      <c r="OUS758" s="232"/>
      <c r="OUT758" s="232"/>
      <c r="OUU758" s="228"/>
      <c r="OUV758" s="229"/>
      <c r="OUW758" s="229"/>
      <c r="OUX758" s="229"/>
      <c r="OUY758" s="229"/>
      <c r="OUZ758" s="229"/>
      <c r="OVA758" s="229"/>
      <c r="OVB758" s="229"/>
      <c r="OVC758" s="37"/>
      <c r="OVD758" s="228"/>
      <c r="OVE758" s="12"/>
      <c r="OVF758" s="12"/>
      <c r="OVG758" s="162"/>
      <c r="OVH758" s="162"/>
      <c r="OVI758" s="37"/>
      <c r="OVJ758" s="230"/>
      <c r="OVK758" s="37"/>
      <c r="OVL758" s="37"/>
      <c r="OVM758" s="228"/>
      <c r="OVN758" s="11"/>
      <c r="OVO758" s="28"/>
      <c r="OVP758" s="231"/>
      <c r="OVQ758" s="12"/>
      <c r="OVR758" s="27"/>
      <c r="OVS758" s="37"/>
      <c r="OVT758" s="37"/>
      <c r="OVU758" s="14"/>
      <c r="OVV758" s="14"/>
      <c r="OVW758" s="228"/>
      <c r="OVX758" s="232"/>
      <c r="OVY758" s="232"/>
      <c r="OVZ758" s="232"/>
      <c r="OWA758" s="228"/>
      <c r="OWB758" s="229"/>
      <c r="OWC758" s="229"/>
      <c r="OWD758" s="229"/>
      <c r="OWE758" s="229"/>
      <c r="OWF758" s="229"/>
      <c r="OWG758" s="229"/>
      <c r="OWH758" s="229"/>
      <c r="OWI758" s="37"/>
      <c r="OWJ758" s="228"/>
      <c r="OWK758" s="12"/>
      <c r="OWL758" s="12"/>
      <c r="OWM758" s="162"/>
      <c r="OWN758" s="162"/>
      <c r="OWO758" s="37"/>
      <c r="OWP758" s="230"/>
      <c r="OWQ758" s="37"/>
      <c r="OWR758" s="37"/>
      <c r="OWS758" s="228"/>
      <c r="OWT758" s="11"/>
      <c r="OWU758" s="28"/>
      <c r="OWV758" s="231"/>
      <c r="OWW758" s="12"/>
      <c r="OWX758" s="27"/>
      <c r="OWY758" s="37"/>
      <c r="OWZ758" s="37"/>
      <c r="OXA758" s="14"/>
      <c r="OXB758" s="14"/>
      <c r="OXC758" s="228"/>
      <c r="OXD758" s="232"/>
      <c r="OXE758" s="232"/>
      <c r="OXF758" s="232"/>
      <c r="OXG758" s="228"/>
      <c r="OXH758" s="229"/>
      <c r="OXI758" s="229"/>
      <c r="OXJ758" s="229"/>
      <c r="OXK758" s="229"/>
      <c r="OXL758" s="229"/>
      <c r="OXM758" s="229"/>
      <c r="OXN758" s="229"/>
      <c r="OXO758" s="37"/>
      <c r="OXP758" s="228"/>
      <c r="OXQ758" s="12"/>
      <c r="OXR758" s="12"/>
      <c r="OXS758" s="162"/>
      <c r="OXT758" s="162"/>
      <c r="OXU758" s="37"/>
      <c r="OXV758" s="230"/>
      <c r="OXW758" s="37"/>
      <c r="OXX758" s="37"/>
      <c r="OXY758" s="228"/>
      <c r="OXZ758" s="11"/>
      <c r="OYA758" s="28"/>
      <c r="OYB758" s="231"/>
      <c r="OYC758" s="12"/>
      <c r="OYD758" s="27"/>
      <c r="OYE758" s="37"/>
      <c r="OYF758" s="37"/>
      <c r="OYG758" s="14"/>
      <c r="OYH758" s="14"/>
      <c r="OYI758" s="228"/>
      <c r="OYJ758" s="232"/>
      <c r="OYK758" s="232"/>
      <c r="OYL758" s="232"/>
      <c r="OYM758" s="228"/>
      <c r="OYN758" s="229"/>
      <c r="OYO758" s="229"/>
      <c r="OYP758" s="229"/>
      <c r="OYQ758" s="229"/>
      <c r="OYR758" s="229"/>
      <c r="OYS758" s="229"/>
      <c r="OYT758" s="229"/>
      <c r="OYU758" s="37"/>
      <c r="OYV758" s="228"/>
      <c r="OYW758" s="12"/>
      <c r="OYX758" s="12"/>
      <c r="OYY758" s="162"/>
      <c r="OYZ758" s="162"/>
      <c r="OZA758" s="37"/>
      <c r="OZB758" s="230"/>
      <c r="OZC758" s="37"/>
      <c r="OZD758" s="37"/>
      <c r="OZE758" s="228"/>
      <c r="OZF758" s="11"/>
      <c r="OZG758" s="28"/>
      <c r="OZH758" s="231"/>
      <c r="OZI758" s="12"/>
      <c r="OZJ758" s="27"/>
      <c r="OZK758" s="37"/>
      <c r="OZL758" s="37"/>
      <c r="OZM758" s="14"/>
      <c r="OZN758" s="14"/>
      <c r="OZO758" s="228"/>
      <c r="OZP758" s="232"/>
      <c r="OZQ758" s="232"/>
      <c r="OZR758" s="232"/>
      <c r="OZS758" s="228"/>
      <c r="OZT758" s="229"/>
      <c r="OZU758" s="229"/>
      <c r="OZV758" s="229"/>
      <c r="OZW758" s="229"/>
      <c r="OZX758" s="229"/>
      <c r="OZY758" s="229"/>
      <c r="OZZ758" s="229"/>
      <c r="PAA758" s="37"/>
      <c r="PAB758" s="228"/>
      <c r="PAC758" s="12"/>
      <c r="PAD758" s="12"/>
      <c r="PAE758" s="162"/>
      <c r="PAF758" s="162"/>
      <c r="PAG758" s="37"/>
      <c r="PAH758" s="230"/>
      <c r="PAI758" s="37"/>
      <c r="PAJ758" s="37"/>
      <c r="PAK758" s="228"/>
      <c r="PAL758" s="11"/>
      <c r="PAM758" s="28"/>
      <c r="PAN758" s="231"/>
      <c r="PAO758" s="12"/>
      <c r="PAP758" s="27"/>
      <c r="PAQ758" s="37"/>
      <c r="PAR758" s="37"/>
      <c r="PAS758" s="14"/>
      <c r="PAT758" s="14"/>
      <c r="PAU758" s="228"/>
      <c r="PAV758" s="232"/>
      <c r="PAW758" s="232"/>
      <c r="PAX758" s="232"/>
      <c r="PAY758" s="228"/>
      <c r="PAZ758" s="229"/>
      <c r="PBA758" s="229"/>
      <c r="PBB758" s="229"/>
      <c r="PBC758" s="229"/>
      <c r="PBD758" s="229"/>
      <c r="PBE758" s="229"/>
      <c r="PBF758" s="229"/>
      <c r="PBG758" s="37"/>
      <c r="PBH758" s="228"/>
      <c r="PBI758" s="12"/>
      <c r="PBJ758" s="12"/>
      <c r="PBK758" s="162"/>
      <c r="PBL758" s="162"/>
      <c r="PBM758" s="37"/>
      <c r="PBN758" s="230"/>
      <c r="PBO758" s="37"/>
      <c r="PBP758" s="37"/>
      <c r="PBQ758" s="228"/>
      <c r="PBR758" s="11"/>
      <c r="PBS758" s="28"/>
      <c r="PBT758" s="231"/>
      <c r="PBU758" s="12"/>
      <c r="PBV758" s="27"/>
      <c r="PBW758" s="37"/>
      <c r="PBX758" s="37"/>
      <c r="PBY758" s="14"/>
      <c r="PBZ758" s="14"/>
      <c r="PCA758" s="228"/>
      <c r="PCB758" s="232"/>
      <c r="PCC758" s="232"/>
      <c r="PCD758" s="232"/>
      <c r="PCE758" s="228"/>
      <c r="PCF758" s="229"/>
      <c r="PCG758" s="229"/>
      <c r="PCH758" s="229"/>
      <c r="PCI758" s="229"/>
      <c r="PCJ758" s="229"/>
      <c r="PCK758" s="229"/>
      <c r="PCL758" s="229"/>
      <c r="PCM758" s="37"/>
      <c r="PCN758" s="228"/>
      <c r="PCO758" s="12"/>
      <c r="PCP758" s="12"/>
      <c r="PCQ758" s="162"/>
      <c r="PCR758" s="162"/>
      <c r="PCS758" s="37"/>
      <c r="PCT758" s="230"/>
      <c r="PCU758" s="37"/>
      <c r="PCV758" s="37"/>
      <c r="PCW758" s="228"/>
      <c r="PCX758" s="11"/>
      <c r="PCY758" s="28"/>
      <c r="PCZ758" s="231"/>
      <c r="PDA758" s="12"/>
      <c r="PDB758" s="27"/>
      <c r="PDC758" s="37"/>
      <c r="PDD758" s="37"/>
      <c r="PDE758" s="14"/>
      <c r="PDF758" s="14"/>
      <c r="PDG758" s="228"/>
      <c r="PDH758" s="232"/>
      <c r="PDI758" s="232"/>
      <c r="PDJ758" s="232"/>
      <c r="PDK758" s="228"/>
      <c r="PDL758" s="229"/>
      <c r="PDM758" s="229"/>
      <c r="PDN758" s="229"/>
      <c r="PDO758" s="229"/>
      <c r="PDP758" s="229"/>
      <c r="PDQ758" s="229"/>
      <c r="PDR758" s="229"/>
      <c r="PDS758" s="37"/>
      <c r="PDT758" s="228"/>
      <c r="PDU758" s="12"/>
      <c r="PDV758" s="12"/>
      <c r="PDW758" s="162"/>
      <c r="PDX758" s="162"/>
      <c r="PDY758" s="37"/>
      <c r="PDZ758" s="230"/>
      <c r="PEA758" s="37"/>
      <c r="PEB758" s="37"/>
      <c r="PEC758" s="228"/>
      <c r="PED758" s="11"/>
      <c r="PEE758" s="28"/>
      <c r="PEF758" s="231"/>
      <c r="PEG758" s="12"/>
      <c r="PEH758" s="27"/>
      <c r="PEI758" s="37"/>
      <c r="PEJ758" s="37"/>
      <c r="PEK758" s="14"/>
      <c r="PEL758" s="14"/>
      <c r="PEM758" s="228"/>
      <c r="PEN758" s="232"/>
      <c r="PEO758" s="232"/>
      <c r="PEP758" s="232"/>
      <c r="PEQ758" s="228"/>
      <c r="PER758" s="229"/>
      <c r="PES758" s="229"/>
      <c r="PET758" s="229"/>
      <c r="PEU758" s="229"/>
      <c r="PEV758" s="229"/>
      <c r="PEW758" s="229"/>
      <c r="PEX758" s="229"/>
      <c r="PEY758" s="37"/>
      <c r="PEZ758" s="228"/>
      <c r="PFA758" s="12"/>
      <c r="PFB758" s="12"/>
      <c r="PFC758" s="162"/>
      <c r="PFD758" s="162"/>
      <c r="PFE758" s="37"/>
      <c r="PFF758" s="230"/>
      <c r="PFG758" s="37"/>
      <c r="PFH758" s="37"/>
      <c r="PFI758" s="228"/>
      <c r="PFJ758" s="11"/>
      <c r="PFK758" s="28"/>
      <c r="PFL758" s="231"/>
      <c r="PFM758" s="12"/>
      <c r="PFN758" s="27"/>
      <c r="PFO758" s="37"/>
      <c r="PFP758" s="37"/>
      <c r="PFQ758" s="14"/>
      <c r="PFR758" s="14"/>
      <c r="PFS758" s="228"/>
      <c r="PFT758" s="232"/>
      <c r="PFU758" s="232"/>
      <c r="PFV758" s="232"/>
      <c r="PFW758" s="228"/>
      <c r="PFX758" s="229"/>
      <c r="PFY758" s="229"/>
      <c r="PFZ758" s="229"/>
      <c r="PGA758" s="229"/>
      <c r="PGB758" s="229"/>
      <c r="PGC758" s="229"/>
      <c r="PGD758" s="229"/>
      <c r="PGE758" s="37"/>
      <c r="PGF758" s="228"/>
      <c r="PGG758" s="12"/>
      <c r="PGH758" s="12"/>
      <c r="PGI758" s="162"/>
      <c r="PGJ758" s="162"/>
      <c r="PGK758" s="37"/>
      <c r="PGL758" s="230"/>
      <c r="PGM758" s="37"/>
      <c r="PGN758" s="37"/>
      <c r="PGO758" s="228"/>
      <c r="PGP758" s="11"/>
      <c r="PGQ758" s="28"/>
      <c r="PGR758" s="231"/>
      <c r="PGS758" s="12"/>
      <c r="PGT758" s="27"/>
      <c r="PGU758" s="37"/>
      <c r="PGV758" s="37"/>
      <c r="PGW758" s="14"/>
      <c r="PGX758" s="14"/>
      <c r="PGY758" s="228"/>
      <c r="PGZ758" s="232"/>
      <c r="PHA758" s="232"/>
      <c r="PHB758" s="232"/>
      <c r="PHC758" s="228"/>
      <c r="PHD758" s="229"/>
      <c r="PHE758" s="229"/>
      <c r="PHF758" s="229"/>
      <c r="PHG758" s="229"/>
      <c r="PHH758" s="229"/>
      <c r="PHI758" s="229"/>
      <c r="PHJ758" s="229"/>
      <c r="PHK758" s="37"/>
      <c r="PHL758" s="228"/>
      <c r="PHM758" s="12"/>
      <c r="PHN758" s="12"/>
      <c r="PHO758" s="162"/>
      <c r="PHP758" s="162"/>
      <c r="PHQ758" s="37"/>
      <c r="PHR758" s="230"/>
      <c r="PHS758" s="37"/>
      <c r="PHT758" s="37"/>
      <c r="PHU758" s="228"/>
      <c r="PHV758" s="11"/>
      <c r="PHW758" s="28"/>
      <c r="PHX758" s="231"/>
      <c r="PHY758" s="12"/>
      <c r="PHZ758" s="27"/>
      <c r="PIA758" s="37"/>
      <c r="PIB758" s="37"/>
      <c r="PIC758" s="14"/>
      <c r="PID758" s="14"/>
      <c r="PIE758" s="228"/>
      <c r="PIF758" s="232"/>
      <c r="PIG758" s="232"/>
      <c r="PIH758" s="232"/>
      <c r="PII758" s="228"/>
      <c r="PIJ758" s="229"/>
      <c r="PIK758" s="229"/>
      <c r="PIL758" s="229"/>
      <c r="PIM758" s="229"/>
      <c r="PIN758" s="229"/>
      <c r="PIO758" s="229"/>
      <c r="PIP758" s="229"/>
      <c r="PIQ758" s="37"/>
      <c r="PIR758" s="228"/>
      <c r="PIS758" s="12"/>
      <c r="PIT758" s="12"/>
      <c r="PIU758" s="162"/>
      <c r="PIV758" s="162"/>
      <c r="PIW758" s="37"/>
      <c r="PIX758" s="230"/>
      <c r="PIY758" s="37"/>
      <c r="PIZ758" s="37"/>
      <c r="PJA758" s="228"/>
      <c r="PJB758" s="11"/>
      <c r="PJC758" s="28"/>
      <c r="PJD758" s="231"/>
      <c r="PJE758" s="12"/>
      <c r="PJF758" s="27"/>
      <c r="PJG758" s="37"/>
      <c r="PJH758" s="37"/>
      <c r="PJI758" s="14"/>
      <c r="PJJ758" s="14"/>
      <c r="PJK758" s="228"/>
      <c r="PJL758" s="232"/>
      <c r="PJM758" s="232"/>
      <c r="PJN758" s="232"/>
      <c r="PJO758" s="228"/>
      <c r="PJP758" s="229"/>
      <c r="PJQ758" s="229"/>
      <c r="PJR758" s="229"/>
      <c r="PJS758" s="229"/>
      <c r="PJT758" s="229"/>
      <c r="PJU758" s="229"/>
      <c r="PJV758" s="229"/>
      <c r="PJW758" s="37"/>
      <c r="PJX758" s="228"/>
      <c r="PJY758" s="12"/>
      <c r="PJZ758" s="12"/>
      <c r="PKA758" s="162"/>
      <c r="PKB758" s="162"/>
      <c r="PKC758" s="37"/>
      <c r="PKD758" s="230"/>
      <c r="PKE758" s="37"/>
      <c r="PKF758" s="37"/>
      <c r="PKG758" s="228"/>
      <c r="PKH758" s="11"/>
      <c r="PKI758" s="28"/>
      <c r="PKJ758" s="231"/>
      <c r="PKK758" s="12"/>
      <c r="PKL758" s="27"/>
      <c r="PKM758" s="37"/>
      <c r="PKN758" s="37"/>
      <c r="PKO758" s="14"/>
      <c r="PKP758" s="14"/>
      <c r="PKQ758" s="228"/>
      <c r="PKR758" s="232"/>
      <c r="PKS758" s="232"/>
      <c r="PKT758" s="232"/>
      <c r="PKU758" s="228"/>
      <c r="PKV758" s="229"/>
      <c r="PKW758" s="229"/>
      <c r="PKX758" s="229"/>
      <c r="PKY758" s="229"/>
      <c r="PKZ758" s="229"/>
      <c r="PLA758" s="229"/>
      <c r="PLB758" s="229"/>
      <c r="PLC758" s="37"/>
      <c r="PLD758" s="228"/>
      <c r="PLE758" s="12"/>
      <c r="PLF758" s="12"/>
      <c r="PLG758" s="162"/>
      <c r="PLH758" s="162"/>
      <c r="PLI758" s="37"/>
      <c r="PLJ758" s="230"/>
      <c r="PLK758" s="37"/>
      <c r="PLL758" s="37"/>
      <c r="PLM758" s="228"/>
      <c r="PLN758" s="11"/>
      <c r="PLO758" s="28"/>
      <c r="PLP758" s="231"/>
      <c r="PLQ758" s="12"/>
      <c r="PLR758" s="27"/>
      <c r="PLS758" s="37"/>
      <c r="PLT758" s="37"/>
      <c r="PLU758" s="14"/>
      <c r="PLV758" s="14"/>
      <c r="PLW758" s="228"/>
      <c r="PLX758" s="232"/>
      <c r="PLY758" s="232"/>
      <c r="PLZ758" s="232"/>
      <c r="PMA758" s="228"/>
      <c r="PMB758" s="229"/>
      <c r="PMC758" s="229"/>
      <c r="PMD758" s="229"/>
      <c r="PME758" s="229"/>
      <c r="PMF758" s="229"/>
      <c r="PMG758" s="229"/>
      <c r="PMH758" s="229"/>
      <c r="PMI758" s="37"/>
      <c r="PMJ758" s="228"/>
      <c r="PMK758" s="12"/>
      <c r="PML758" s="12"/>
      <c r="PMM758" s="162"/>
      <c r="PMN758" s="162"/>
      <c r="PMO758" s="37"/>
      <c r="PMP758" s="230"/>
      <c r="PMQ758" s="37"/>
      <c r="PMR758" s="37"/>
      <c r="PMS758" s="228"/>
      <c r="PMT758" s="11"/>
      <c r="PMU758" s="28"/>
      <c r="PMV758" s="231"/>
      <c r="PMW758" s="12"/>
      <c r="PMX758" s="27"/>
      <c r="PMY758" s="37"/>
      <c r="PMZ758" s="37"/>
      <c r="PNA758" s="14"/>
      <c r="PNB758" s="14"/>
      <c r="PNC758" s="228"/>
      <c r="PND758" s="232"/>
      <c r="PNE758" s="232"/>
      <c r="PNF758" s="232"/>
      <c r="PNG758" s="228"/>
      <c r="PNH758" s="229"/>
      <c r="PNI758" s="229"/>
      <c r="PNJ758" s="229"/>
      <c r="PNK758" s="229"/>
      <c r="PNL758" s="229"/>
      <c r="PNM758" s="229"/>
      <c r="PNN758" s="229"/>
      <c r="PNO758" s="37"/>
      <c r="PNP758" s="228"/>
      <c r="PNQ758" s="12"/>
      <c r="PNR758" s="12"/>
      <c r="PNS758" s="162"/>
      <c r="PNT758" s="162"/>
      <c r="PNU758" s="37"/>
      <c r="PNV758" s="230"/>
      <c r="PNW758" s="37"/>
      <c r="PNX758" s="37"/>
      <c r="PNY758" s="228"/>
      <c r="PNZ758" s="11"/>
      <c r="POA758" s="28"/>
      <c r="POB758" s="231"/>
      <c r="POC758" s="12"/>
      <c r="POD758" s="27"/>
      <c r="POE758" s="37"/>
      <c r="POF758" s="37"/>
      <c r="POG758" s="14"/>
      <c r="POH758" s="14"/>
      <c r="POI758" s="228"/>
      <c r="POJ758" s="232"/>
      <c r="POK758" s="232"/>
      <c r="POL758" s="232"/>
      <c r="POM758" s="228"/>
      <c r="PON758" s="229"/>
      <c r="POO758" s="229"/>
      <c r="POP758" s="229"/>
      <c r="POQ758" s="229"/>
      <c r="POR758" s="229"/>
      <c r="POS758" s="229"/>
      <c r="POT758" s="229"/>
      <c r="POU758" s="37"/>
      <c r="POV758" s="228"/>
      <c r="POW758" s="12"/>
      <c r="POX758" s="12"/>
      <c r="POY758" s="162"/>
      <c r="POZ758" s="162"/>
      <c r="PPA758" s="37"/>
      <c r="PPB758" s="230"/>
      <c r="PPC758" s="37"/>
      <c r="PPD758" s="37"/>
      <c r="PPE758" s="228"/>
      <c r="PPF758" s="11"/>
      <c r="PPG758" s="28"/>
      <c r="PPH758" s="231"/>
      <c r="PPI758" s="12"/>
      <c r="PPJ758" s="27"/>
      <c r="PPK758" s="37"/>
      <c r="PPL758" s="37"/>
      <c r="PPM758" s="14"/>
      <c r="PPN758" s="14"/>
      <c r="PPO758" s="228"/>
      <c r="PPP758" s="232"/>
      <c r="PPQ758" s="232"/>
      <c r="PPR758" s="232"/>
      <c r="PPS758" s="228"/>
      <c r="PPT758" s="229"/>
      <c r="PPU758" s="229"/>
      <c r="PPV758" s="229"/>
      <c r="PPW758" s="229"/>
      <c r="PPX758" s="229"/>
      <c r="PPY758" s="229"/>
      <c r="PPZ758" s="229"/>
      <c r="PQA758" s="37"/>
      <c r="PQB758" s="228"/>
      <c r="PQC758" s="12"/>
      <c r="PQD758" s="12"/>
      <c r="PQE758" s="162"/>
      <c r="PQF758" s="162"/>
      <c r="PQG758" s="37"/>
      <c r="PQH758" s="230"/>
      <c r="PQI758" s="37"/>
      <c r="PQJ758" s="37"/>
      <c r="PQK758" s="228"/>
      <c r="PQL758" s="11"/>
      <c r="PQM758" s="28"/>
      <c r="PQN758" s="231"/>
      <c r="PQO758" s="12"/>
      <c r="PQP758" s="27"/>
      <c r="PQQ758" s="37"/>
      <c r="PQR758" s="37"/>
      <c r="PQS758" s="14"/>
      <c r="PQT758" s="14"/>
      <c r="PQU758" s="228"/>
      <c r="PQV758" s="232"/>
      <c r="PQW758" s="232"/>
      <c r="PQX758" s="232"/>
      <c r="PQY758" s="228"/>
      <c r="PQZ758" s="229"/>
      <c r="PRA758" s="229"/>
      <c r="PRB758" s="229"/>
      <c r="PRC758" s="229"/>
      <c r="PRD758" s="229"/>
      <c r="PRE758" s="229"/>
      <c r="PRF758" s="229"/>
      <c r="PRG758" s="37"/>
      <c r="PRH758" s="228"/>
      <c r="PRI758" s="12"/>
      <c r="PRJ758" s="12"/>
      <c r="PRK758" s="162"/>
      <c r="PRL758" s="162"/>
      <c r="PRM758" s="37"/>
      <c r="PRN758" s="230"/>
      <c r="PRO758" s="37"/>
      <c r="PRP758" s="37"/>
      <c r="PRQ758" s="228"/>
      <c r="PRR758" s="11"/>
      <c r="PRS758" s="28"/>
      <c r="PRT758" s="231"/>
      <c r="PRU758" s="12"/>
      <c r="PRV758" s="27"/>
      <c r="PRW758" s="37"/>
      <c r="PRX758" s="37"/>
      <c r="PRY758" s="14"/>
      <c r="PRZ758" s="14"/>
      <c r="PSA758" s="228"/>
      <c r="PSB758" s="232"/>
      <c r="PSC758" s="232"/>
      <c r="PSD758" s="232"/>
      <c r="PSE758" s="228"/>
      <c r="PSF758" s="229"/>
      <c r="PSG758" s="229"/>
      <c r="PSH758" s="229"/>
      <c r="PSI758" s="229"/>
      <c r="PSJ758" s="229"/>
      <c r="PSK758" s="229"/>
      <c r="PSL758" s="229"/>
      <c r="PSM758" s="37"/>
      <c r="PSN758" s="228"/>
      <c r="PSO758" s="12"/>
      <c r="PSP758" s="12"/>
      <c r="PSQ758" s="162"/>
      <c r="PSR758" s="162"/>
      <c r="PSS758" s="37"/>
      <c r="PST758" s="230"/>
      <c r="PSU758" s="37"/>
      <c r="PSV758" s="37"/>
      <c r="PSW758" s="228"/>
      <c r="PSX758" s="11"/>
      <c r="PSY758" s="28"/>
      <c r="PSZ758" s="231"/>
      <c r="PTA758" s="12"/>
      <c r="PTB758" s="27"/>
      <c r="PTC758" s="37"/>
      <c r="PTD758" s="37"/>
      <c r="PTE758" s="14"/>
      <c r="PTF758" s="14"/>
      <c r="PTG758" s="228"/>
      <c r="PTH758" s="232"/>
      <c r="PTI758" s="232"/>
      <c r="PTJ758" s="232"/>
      <c r="PTK758" s="228"/>
      <c r="PTL758" s="229"/>
      <c r="PTM758" s="229"/>
      <c r="PTN758" s="229"/>
      <c r="PTO758" s="229"/>
      <c r="PTP758" s="229"/>
      <c r="PTQ758" s="229"/>
      <c r="PTR758" s="229"/>
      <c r="PTS758" s="37"/>
      <c r="PTT758" s="228"/>
      <c r="PTU758" s="12"/>
      <c r="PTV758" s="12"/>
      <c r="PTW758" s="162"/>
      <c r="PTX758" s="162"/>
      <c r="PTY758" s="37"/>
      <c r="PTZ758" s="230"/>
      <c r="PUA758" s="37"/>
      <c r="PUB758" s="37"/>
      <c r="PUC758" s="228"/>
      <c r="PUD758" s="11"/>
      <c r="PUE758" s="28"/>
      <c r="PUF758" s="231"/>
      <c r="PUG758" s="12"/>
      <c r="PUH758" s="27"/>
      <c r="PUI758" s="37"/>
      <c r="PUJ758" s="37"/>
      <c r="PUK758" s="14"/>
      <c r="PUL758" s="14"/>
      <c r="PUM758" s="228"/>
      <c r="PUN758" s="232"/>
      <c r="PUO758" s="232"/>
      <c r="PUP758" s="232"/>
      <c r="PUQ758" s="228"/>
      <c r="PUR758" s="229"/>
      <c r="PUS758" s="229"/>
      <c r="PUT758" s="229"/>
      <c r="PUU758" s="229"/>
      <c r="PUV758" s="229"/>
      <c r="PUW758" s="229"/>
      <c r="PUX758" s="229"/>
      <c r="PUY758" s="37"/>
      <c r="PUZ758" s="228"/>
      <c r="PVA758" s="12"/>
      <c r="PVB758" s="12"/>
      <c r="PVC758" s="162"/>
      <c r="PVD758" s="162"/>
      <c r="PVE758" s="37"/>
      <c r="PVF758" s="230"/>
      <c r="PVG758" s="37"/>
      <c r="PVH758" s="37"/>
      <c r="PVI758" s="228"/>
      <c r="PVJ758" s="11"/>
      <c r="PVK758" s="28"/>
      <c r="PVL758" s="231"/>
      <c r="PVM758" s="12"/>
      <c r="PVN758" s="27"/>
      <c r="PVO758" s="37"/>
      <c r="PVP758" s="37"/>
      <c r="PVQ758" s="14"/>
      <c r="PVR758" s="14"/>
      <c r="PVS758" s="228"/>
      <c r="PVT758" s="232"/>
      <c r="PVU758" s="232"/>
      <c r="PVV758" s="232"/>
      <c r="PVW758" s="228"/>
      <c r="PVX758" s="229"/>
      <c r="PVY758" s="229"/>
      <c r="PVZ758" s="229"/>
      <c r="PWA758" s="229"/>
      <c r="PWB758" s="229"/>
      <c r="PWC758" s="229"/>
      <c r="PWD758" s="229"/>
      <c r="PWE758" s="37"/>
      <c r="PWF758" s="228"/>
      <c r="PWG758" s="12"/>
      <c r="PWH758" s="12"/>
      <c r="PWI758" s="162"/>
      <c r="PWJ758" s="162"/>
      <c r="PWK758" s="37"/>
      <c r="PWL758" s="230"/>
      <c r="PWM758" s="37"/>
      <c r="PWN758" s="37"/>
      <c r="PWO758" s="228"/>
      <c r="PWP758" s="11"/>
      <c r="PWQ758" s="28"/>
      <c r="PWR758" s="231"/>
      <c r="PWS758" s="12"/>
      <c r="PWT758" s="27"/>
      <c r="PWU758" s="37"/>
      <c r="PWV758" s="37"/>
      <c r="PWW758" s="14"/>
      <c r="PWX758" s="14"/>
      <c r="PWY758" s="228"/>
      <c r="PWZ758" s="232"/>
      <c r="PXA758" s="232"/>
      <c r="PXB758" s="232"/>
      <c r="PXC758" s="228"/>
      <c r="PXD758" s="229"/>
      <c r="PXE758" s="229"/>
      <c r="PXF758" s="229"/>
      <c r="PXG758" s="229"/>
      <c r="PXH758" s="229"/>
      <c r="PXI758" s="229"/>
      <c r="PXJ758" s="229"/>
      <c r="PXK758" s="37"/>
      <c r="PXL758" s="228"/>
      <c r="PXM758" s="12"/>
      <c r="PXN758" s="12"/>
      <c r="PXO758" s="162"/>
      <c r="PXP758" s="162"/>
      <c r="PXQ758" s="37"/>
      <c r="PXR758" s="230"/>
      <c r="PXS758" s="37"/>
      <c r="PXT758" s="37"/>
      <c r="PXU758" s="228"/>
      <c r="PXV758" s="11"/>
      <c r="PXW758" s="28"/>
      <c r="PXX758" s="231"/>
      <c r="PXY758" s="12"/>
      <c r="PXZ758" s="27"/>
      <c r="PYA758" s="37"/>
      <c r="PYB758" s="37"/>
      <c r="PYC758" s="14"/>
      <c r="PYD758" s="14"/>
      <c r="PYE758" s="228"/>
      <c r="PYF758" s="232"/>
      <c r="PYG758" s="232"/>
      <c r="PYH758" s="232"/>
      <c r="PYI758" s="228"/>
      <c r="PYJ758" s="229"/>
      <c r="PYK758" s="229"/>
      <c r="PYL758" s="229"/>
      <c r="PYM758" s="229"/>
      <c r="PYN758" s="229"/>
      <c r="PYO758" s="229"/>
      <c r="PYP758" s="229"/>
      <c r="PYQ758" s="37"/>
      <c r="PYR758" s="228"/>
      <c r="PYS758" s="12"/>
      <c r="PYT758" s="12"/>
      <c r="PYU758" s="162"/>
      <c r="PYV758" s="162"/>
      <c r="PYW758" s="37"/>
      <c r="PYX758" s="230"/>
      <c r="PYY758" s="37"/>
      <c r="PYZ758" s="37"/>
      <c r="PZA758" s="228"/>
      <c r="PZB758" s="11"/>
      <c r="PZC758" s="28"/>
      <c r="PZD758" s="231"/>
      <c r="PZE758" s="12"/>
      <c r="PZF758" s="27"/>
      <c r="PZG758" s="37"/>
      <c r="PZH758" s="37"/>
      <c r="PZI758" s="14"/>
      <c r="PZJ758" s="14"/>
      <c r="PZK758" s="228"/>
      <c r="PZL758" s="232"/>
      <c r="PZM758" s="232"/>
      <c r="PZN758" s="232"/>
      <c r="PZO758" s="228"/>
      <c r="PZP758" s="229"/>
      <c r="PZQ758" s="229"/>
      <c r="PZR758" s="229"/>
      <c r="PZS758" s="229"/>
      <c r="PZT758" s="229"/>
      <c r="PZU758" s="229"/>
      <c r="PZV758" s="229"/>
      <c r="PZW758" s="37"/>
      <c r="PZX758" s="228"/>
      <c r="PZY758" s="12"/>
      <c r="PZZ758" s="12"/>
      <c r="QAA758" s="162"/>
      <c r="QAB758" s="162"/>
      <c r="QAC758" s="37"/>
      <c r="QAD758" s="230"/>
      <c r="QAE758" s="37"/>
      <c r="QAF758" s="37"/>
      <c r="QAG758" s="228"/>
      <c r="QAH758" s="11"/>
      <c r="QAI758" s="28"/>
      <c r="QAJ758" s="231"/>
      <c r="QAK758" s="12"/>
      <c r="QAL758" s="27"/>
      <c r="QAM758" s="37"/>
      <c r="QAN758" s="37"/>
      <c r="QAO758" s="14"/>
      <c r="QAP758" s="14"/>
      <c r="QAQ758" s="228"/>
      <c r="QAR758" s="232"/>
      <c r="QAS758" s="232"/>
      <c r="QAT758" s="232"/>
      <c r="QAU758" s="228"/>
      <c r="QAV758" s="229"/>
      <c r="QAW758" s="229"/>
      <c r="QAX758" s="229"/>
      <c r="QAY758" s="229"/>
      <c r="QAZ758" s="229"/>
      <c r="QBA758" s="229"/>
      <c r="QBB758" s="229"/>
      <c r="QBC758" s="37"/>
      <c r="QBD758" s="228"/>
      <c r="QBE758" s="12"/>
      <c r="QBF758" s="12"/>
      <c r="QBG758" s="162"/>
      <c r="QBH758" s="162"/>
      <c r="QBI758" s="37"/>
      <c r="QBJ758" s="230"/>
      <c r="QBK758" s="37"/>
      <c r="QBL758" s="37"/>
      <c r="QBM758" s="228"/>
      <c r="QBN758" s="11"/>
      <c r="QBO758" s="28"/>
      <c r="QBP758" s="231"/>
      <c r="QBQ758" s="12"/>
      <c r="QBR758" s="27"/>
      <c r="QBS758" s="37"/>
      <c r="QBT758" s="37"/>
      <c r="QBU758" s="14"/>
      <c r="QBV758" s="14"/>
      <c r="QBW758" s="228"/>
      <c r="QBX758" s="232"/>
      <c r="QBY758" s="232"/>
      <c r="QBZ758" s="232"/>
      <c r="QCA758" s="228"/>
      <c r="QCB758" s="229"/>
      <c r="QCC758" s="229"/>
      <c r="QCD758" s="229"/>
      <c r="QCE758" s="229"/>
      <c r="QCF758" s="229"/>
      <c r="QCG758" s="229"/>
      <c r="QCH758" s="229"/>
      <c r="QCI758" s="37"/>
      <c r="QCJ758" s="228"/>
      <c r="QCK758" s="12"/>
      <c r="QCL758" s="12"/>
      <c r="QCM758" s="162"/>
      <c r="QCN758" s="162"/>
      <c r="QCO758" s="37"/>
      <c r="QCP758" s="230"/>
      <c r="QCQ758" s="37"/>
      <c r="QCR758" s="37"/>
      <c r="QCS758" s="228"/>
      <c r="QCT758" s="11"/>
      <c r="QCU758" s="28"/>
      <c r="QCV758" s="231"/>
      <c r="QCW758" s="12"/>
      <c r="QCX758" s="27"/>
      <c r="QCY758" s="37"/>
      <c r="QCZ758" s="37"/>
      <c r="QDA758" s="14"/>
      <c r="QDB758" s="14"/>
      <c r="QDC758" s="228"/>
      <c r="QDD758" s="232"/>
      <c r="QDE758" s="232"/>
      <c r="QDF758" s="232"/>
      <c r="QDG758" s="228"/>
      <c r="QDH758" s="229"/>
      <c r="QDI758" s="229"/>
      <c r="QDJ758" s="229"/>
      <c r="QDK758" s="229"/>
      <c r="QDL758" s="229"/>
      <c r="QDM758" s="229"/>
      <c r="QDN758" s="229"/>
      <c r="QDO758" s="37"/>
      <c r="QDP758" s="228"/>
      <c r="QDQ758" s="12"/>
      <c r="QDR758" s="12"/>
      <c r="QDS758" s="162"/>
      <c r="QDT758" s="162"/>
      <c r="QDU758" s="37"/>
      <c r="QDV758" s="230"/>
      <c r="QDW758" s="37"/>
      <c r="QDX758" s="37"/>
      <c r="QDY758" s="228"/>
      <c r="QDZ758" s="11"/>
      <c r="QEA758" s="28"/>
      <c r="QEB758" s="231"/>
      <c r="QEC758" s="12"/>
      <c r="QED758" s="27"/>
      <c r="QEE758" s="37"/>
      <c r="QEF758" s="37"/>
      <c r="QEG758" s="14"/>
      <c r="QEH758" s="14"/>
      <c r="QEI758" s="228"/>
      <c r="QEJ758" s="232"/>
      <c r="QEK758" s="232"/>
      <c r="QEL758" s="232"/>
      <c r="QEM758" s="228"/>
      <c r="QEN758" s="229"/>
      <c r="QEO758" s="229"/>
      <c r="QEP758" s="229"/>
      <c r="QEQ758" s="229"/>
      <c r="QER758" s="229"/>
      <c r="QES758" s="229"/>
      <c r="QET758" s="229"/>
      <c r="QEU758" s="37"/>
      <c r="QEV758" s="228"/>
      <c r="QEW758" s="12"/>
      <c r="QEX758" s="12"/>
      <c r="QEY758" s="162"/>
      <c r="QEZ758" s="162"/>
      <c r="QFA758" s="37"/>
      <c r="QFB758" s="230"/>
      <c r="QFC758" s="37"/>
      <c r="QFD758" s="37"/>
      <c r="QFE758" s="228"/>
      <c r="QFF758" s="11"/>
      <c r="QFG758" s="28"/>
      <c r="QFH758" s="231"/>
      <c r="QFI758" s="12"/>
      <c r="QFJ758" s="27"/>
      <c r="QFK758" s="37"/>
      <c r="QFL758" s="37"/>
      <c r="QFM758" s="14"/>
      <c r="QFN758" s="14"/>
      <c r="QFO758" s="228"/>
      <c r="QFP758" s="232"/>
      <c r="QFQ758" s="232"/>
      <c r="QFR758" s="232"/>
      <c r="QFS758" s="228"/>
      <c r="QFT758" s="229"/>
      <c r="QFU758" s="229"/>
      <c r="QFV758" s="229"/>
      <c r="QFW758" s="229"/>
      <c r="QFX758" s="229"/>
      <c r="QFY758" s="229"/>
      <c r="QFZ758" s="229"/>
      <c r="QGA758" s="37"/>
      <c r="QGB758" s="228"/>
      <c r="QGC758" s="12"/>
      <c r="QGD758" s="12"/>
      <c r="QGE758" s="162"/>
      <c r="QGF758" s="162"/>
      <c r="QGG758" s="37"/>
      <c r="QGH758" s="230"/>
      <c r="QGI758" s="37"/>
      <c r="QGJ758" s="37"/>
      <c r="QGK758" s="228"/>
      <c r="QGL758" s="11"/>
      <c r="QGM758" s="28"/>
      <c r="QGN758" s="231"/>
      <c r="QGO758" s="12"/>
      <c r="QGP758" s="27"/>
      <c r="QGQ758" s="37"/>
      <c r="QGR758" s="37"/>
      <c r="QGS758" s="14"/>
      <c r="QGT758" s="14"/>
      <c r="QGU758" s="228"/>
      <c r="QGV758" s="232"/>
      <c r="QGW758" s="232"/>
      <c r="QGX758" s="232"/>
      <c r="QGY758" s="228"/>
      <c r="QGZ758" s="229"/>
      <c r="QHA758" s="229"/>
      <c r="QHB758" s="229"/>
      <c r="QHC758" s="229"/>
      <c r="QHD758" s="229"/>
      <c r="QHE758" s="229"/>
      <c r="QHF758" s="229"/>
      <c r="QHG758" s="37"/>
      <c r="QHH758" s="228"/>
      <c r="QHI758" s="12"/>
      <c r="QHJ758" s="12"/>
      <c r="QHK758" s="162"/>
      <c r="QHL758" s="162"/>
      <c r="QHM758" s="37"/>
      <c r="QHN758" s="230"/>
      <c r="QHO758" s="37"/>
      <c r="QHP758" s="37"/>
      <c r="QHQ758" s="228"/>
      <c r="QHR758" s="11"/>
      <c r="QHS758" s="28"/>
      <c r="QHT758" s="231"/>
      <c r="QHU758" s="12"/>
      <c r="QHV758" s="27"/>
      <c r="QHW758" s="37"/>
      <c r="QHX758" s="37"/>
      <c r="QHY758" s="14"/>
      <c r="QHZ758" s="14"/>
      <c r="QIA758" s="228"/>
      <c r="QIB758" s="232"/>
      <c r="QIC758" s="232"/>
      <c r="QID758" s="232"/>
      <c r="QIE758" s="228"/>
      <c r="QIF758" s="229"/>
      <c r="QIG758" s="229"/>
      <c r="QIH758" s="229"/>
      <c r="QII758" s="229"/>
      <c r="QIJ758" s="229"/>
      <c r="QIK758" s="229"/>
      <c r="QIL758" s="229"/>
      <c r="QIM758" s="37"/>
      <c r="QIN758" s="228"/>
      <c r="QIO758" s="12"/>
      <c r="QIP758" s="12"/>
      <c r="QIQ758" s="162"/>
      <c r="QIR758" s="162"/>
      <c r="QIS758" s="37"/>
      <c r="QIT758" s="230"/>
      <c r="QIU758" s="37"/>
      <c r="QIV758" s="37"/>
      <c r="QIW758" s="228"/>
      <c r="QIX758" s="11"/>
      <c r="QIY758" s="28"/>
      <c r="QIZ758" s="231"/>
      <c r="QJA758" s="12"/>
      <c r="QJB758" s="27"/>
      <c r="QJC758" s="37"/>
      <c r="QJD758" s="37"/>
      <c r="QJE758" s="14"/>
      <c r="QJF758" s="14"/>
      <c r="QJG758" s="228"/>
      <c r="QJH758" s="232"/>
      <c r="QJI758" s="232"/>
      <c r="QJJ758" s="232"/>
      <c r="QJK758" s="228"/>
      <c r="QJL758" s="229"/>
      <c r="QJM758" s="229"/>
      <c r="QJN758" s="229"/>
      <c r="QJO758" s="229"/>
      <c r="QJP758" s="229"/>
      <c r="QJQ758" s="229"/>
      <c r="QJR758" s="229"/>
      <c r="QJS758" s="37"/>
      <c r="QJT758" s="228"/>
      <c r="QJU758" s="12"/>
      <c r="QJV758" s="12"/>
      <c r="QJW758" s="162"/>
      <c r="QJX758" s="162"/>
      <c r="QJY758" s="37"/>
      <c r="QJZ758" s="230"/>
      <c r="QKA758" s="37"/>
      <c r="QKB758" s="37"/>
      <c r="QKC758" s="228"/>
      <c r="QKD758" s="11"/>
      <c r="QKE758" s="28"/>
      <c r="QKF758" s="231"/>
      <c r="QKG758" s="12"/>
      <c r="QKH758" s="27"/>
      <c r="QKI758" s="37"/>
      <c r="QKJ758" s="37"/>
      <c r="QKK758" s="14"/>
      <c r="QKL758" s="14"/>
      <c r="QKM758" s="228"/>
      <c r="QKN758" s="232"/>
      <c r="QKO758" s="232"/>
      <c r="QKP758" s="232"/>
      <c r="QKQ758" s="228"/>
      <c r="QKR758" s="229"/>
      <c r="QKS758" s="229"/>
      <c r="QKT758" s="229"/>
      <c r="QKU758" s="229"/>
      <c r="QKV758" s="229"/>
      <c r="QKW758" s="229"/>
      <c r="QKX758" s="229"/>
      <c r="QKY758" s="37"/>
      <c r="QKZ758" s="228"/>
      <c r="QLA758" s="12"/>
      <c r="QLB758" s="12"/>
      <c r="QLC758" s="162"/>
      <c r="QLD758" s="162"/>
      <c r="QLE758" s="37"/>
      <c r="QLF758" s="230"/>
      <c r="QLG758" s="37"/>
      <c r="QLH758" s="37"/>
      <c r="QLI758" s="228"/>
      <c r="QLJ758" s="11"/>
      <c r="QLK758" s="28"/>
      <c r="QLL758" s="231"/>
      <c r="QLM758" s="12"/>
      <c r="QLN758" s="27"/>
      <c r="QLO758" s="37"/>
      <c r="QLP758" s="37"/>
      <c r="QLQ758" s="14"/>
      <c r="QLR758" s="14"/>
      <c r="QLS758" s="228"/>
      <c r="QLT758" s="232"/>
      <c r="QLU758" s="232"/>
      <c r="QLV758" s="232"/>
      <c r="QLW758" s="228"/>
      <c r="QLX758" s="229"/>
      <c r="QLY758" s="229"/>
      <c r="QLZ758" s="229"/>
      <c r="QMA758" s="229"/>
      <c r="QMB758" s="229"/>
      <c r="QMC758" s="229"/>
      <c r="QMD758" s="229"/>
      <c r="QME758" s="37"/>
      <c r="QMF758" s="228"/>
      <c r="QMG758" s="12"/>
      <c r="QMH758" s="12"/>
      <c r="QMI758" s="162"/>
      <c r="QMJ758" s="162"/>
      <c r="QMK758" s="37"/>
      <c r="QML758" s="230"/>
      <c r="QMM758" s="37"/>
      <c r="QMN758" s="37"/>
      <c r="QMO758" s="228"/>
      <c r="QMP758" s="11"/>
      <c r="QMQ758" s="28"/>
      <c r="QMR758" s="231"/>
      <c r="QMS758" s="12"/>
      <c r="QMT758" s="27"/>
      <c r="QMU758" s="37"/>
      <c r="QMV758" s="37"/>
      <c r="QMW758" s="14"/>
      <c r="QMX758" s="14"/>
      <c r="QMY758" s="228"/>
      <c r="QMZ758" s="232"/>
      <c r="QNA758" s="232"/>
      <c r="QNB758" s="232"/>
      <c r="QNC758" s="228"/>
      <c r="QND758" s="229"/>
      <c r="QNE758" s="229"/>
      <c r="QNF758" s="229"/>
      <c r="QNG758" s="229"/>
      <c r="QNH758" s="229"/>
      <c r="QNI758" s="229"/>
      <c r="QNJ758" s="229"/>
      <c r="QNK758" s="37"/>
      <c r="QNL758" s="228"/>
      <c r="QNM758" s="12"/>
      <c r="QNN758" s="12"/>
      <c r="QNO758" s="162"/>
      <c r="QNP758" s="162"/>
      <c r="QNQ758" s="37"/>
      <c r="QNR758" s="230"/>
      <c r="QNS758" s="37"/>
      <c r="QNT758" s="37"/>
      <c r="QNU758" s="228"/>
      <c r="QNV758" s="11"/>
      <c r="QNW758" s="28"/>
      <c r="QNX758" s="231"/>
      <c r="QNY758" s="12"/>
      <c r="QNZ758" s="27"/>
      <c r="QOA758" s="37"/>
      <c r="QOB758" s="37"/>
      <c r="QOC758" s="14"/>
      <c r="QOD758" s="14"/>
      <c r="QOE758" s="228"/>
      <c r="QOF758" s="232"/>
      <c r="QOG758" s="232"/>
      <c r="QOH758" s="232"/>
      <c r="QOI758" s="228"/>
      <c r="QOJ758" s="229"/>
      <c r="QOK758" s="229"/>
      <c r="QOL758" s="229"/>
      <c r="QOM758" s="229"/>
      <c r="QON758" s="229"/>
      <c r="QOO758" s="229"/>
      <c r="QOP758" s="229"/>
      <c r="QOQ758" s="37"/>
      <c r="QOR758" s="228"/>
      <c r="QOS758" s="12"/>
      <c r="QOT758" s="12"/>
      <c r="QOU758" s="162"/>
      <c r="QOV758" s="162"/>
      <c r="QOW758" s="37"/>
      <c r="QOX758" s="230"/>
      <c r="QOY758" s="37"/>
      <c r="QOZ758" s="37"/>
      <c r="QPA758" s="228"/>
      <c r="QPB758" s="11"/>
      <c r="QPC758" s="28"/>
      <c r="QPD758" s="231"/>
      <c r="QPE758" s="12"/>
      <c r="QPF758" s="27"/>
      <c r="QPG758" s="37"/>
      <c r="QPH758" s="37"/>
      <c r="QPI758" s="14"/>
      <c r="QPJ758" s="14"/>
      <c r="QPK758" s="228"/>
      <c r="QPL758" s="232"/>
      <c r="QPM758" s="232"/>
      <c r="QPN758" s="232"/>
      <c r="QPO758" s="228"/>
      <c r="QPP758" s="229"/>
      <c r="QPQ758" s="229"/>
      <c r="QPR758" s="229"/>
      <c r="QPS758" s="229"/>
      <c r="QPT758" s="229"/>
      <c r="QPU758" s="229"/>
      <c r="QPV758" s="229"/>
      <c r="QPW758" s="37"/>
      <c r="QPX758" s="228"/>
      <c r="QPY758" s="12"/>
      <c r="QPZ758" s="12"/>
      <c r="QQA758" s="162"/>
      <c r="QQB758" s="162"/>
      <c r="QQC758" s="37"/>
      <c r="QQD758" s="230"/>
      <c r="QQE758" s="37"/>
      <c r="QQF758" s="37"/>
      <c r="QQG758" s="228"/>
      <c r="QQH758" s="11"/>
      <c r="QQI758" s="28"/>
      <c r="QQJ758" s="231"/>
      <c r="QQK758" s="12"/>
      <c r="QQL758" s="27"/>
      <c r="QQM758" s="37"/>
      <c r="QQN758" s="37"/>
      <c r="QQO758" s="14"/>
      <c r="QQP758" s="14"/>
      <c r="QQQ758" s="228"/>
      <c r="QQR758" s="232"/>
      <c r="QQS758" s="232"/>
      <c r="QQT758" s="232"/>
      <c r="QQU758" s="228"/>
      <c r="QQV758" s="229"/>
      <c r="QQW758" s="229"/>
      <c r="QQX758" s="229"/>
      <c r="QQY758" s="229"/>
      <c r="QQZ758" s="229"/>
      <c r="QRA758" s="229"/>
      <c r="QRB758" s="229"/>
      <c r="QRC758" s="37"/>
      <c r="QRD758" s="228"/>
      <c r="QRE758" s="12"/>
      <c r="QRF758" s="12"/>
      <c r="QRG758" s="162"/>
      <c r="QRH758" s="162"/>
      <c r="QRI758" s="37"/>
      <c r="QRJ758" s="230"/>
      <c r="QRK758" s="37"/>
      <c r="QRL758" s="37"/>
      <c r="QRM758" s="228"/>
      <c r="QRN758" s="11"/>
      <c r="QRO758" s="28"/>
      <c r="QRP758" s="231"/>
      <c r="QRQ758" s="12"/>
      <c r="QRR758" s="27"/>
      <c r="QRS758" s="37"/>
      <c r="QRT758" s="37"/>
      <c r="QRU758" s="14"/>
      <c r="QRV758" s="14"/>
      <c r="QRW758" s="228"/>
      <c r="QRX758" s="232"/>
      <c r="QRY758" s="232"/>
      <c r="QRZ758" s="232"/>
      <c r="QSA758" s="228"/>
      <c r="QSB758" s="229"/>
      <c r="QSC758" s="229"/>
      <c r="QSD758" s="229"/>
      <c r="QSE758" s="229"/>
      <c r="QSF758" s="229"/>
      <c r="QSG758" s="229"/>
      <c r="QSH758" s="229"/>
      <c r="QSI758" s="37"/>
      <c r="QSJ758" s="228"/>
      <c r="QSK758" s="12"/>
      <c r="QSL758" s="12"/>
      <c r="QSM758" s="162"/>
      <c r="QSN758" s="162"/>
      <c r="QSO758" s="37"/>
      <c r="QSP758" s="230"/>
      <c r="QSQ758" s="37"/>
      <c r="QSR758" s="37"/>
      <c r="QSS758" s="228"/>
      <c r="QST758" s="11"/>
      <c r="QSU758" s="28"/>
      <c r="QSV758" s="231"/>
      <c r="QSW758" s="12"/>
      <c r="QSX758" s="27"/>
      <c r="QSY758" s="37"/>
      <c r="QSZ758" s="37"/>
      <c r="QTA758" s="14"/>
      <c r="QTB758" s="14"/>
      <c r="QTC758" s="228"/>
      <c r="QTD758" s="232"/>
      <c r="QTE758" s="232"/>
      <c r="QTF758" s="232"/>
      <c r="QTG758" s="228"/>
      <c r="QTH758" s="229"/>
      <c r="QTI758" s="229"/>
      <c r="QTJ758" s="229"/>
      <c r="QTK758" s="229"/>
      <c r="QTL758" s="229"/>
      <c r="QTM758" s="229"/>
      <c r="QTN758" s="229"/>
      <c r="QTO758" s="37"/>
      <c r="QTP758" s="228"/>
      <c r="QTQ758" s="12"/>
      <c r="QTR758" s="12"/>
      <c r="QTS758" s="162"/>
      <c r="QTT758" s="162"/>
      <c r="QTU758" s="37"/>
      <c r="QTV758" s="230"/>
      <c r="QTW758" s="37"/>
      <c r="QTX758" s="37"/>
      <c r="QTY758" s="228"/>
      <c r="QTZ758" s="11"/>
      <c r="QUA758" s="28"/>
      <c r="QUB758" s="231"/>
      <c r="QUC758" s="12"/>
      <c r="QUD758" s="27"/>
      <c r="QUE758" s="37"/>
      <c r="QUF758" s="37"/>
      <c r="QUG758" s="14"/>
      <c r="QUH758" s="14"/>
      <c r="QUI758" s="228"/>
      <c r="QUJ758" s="232"/>
      <c r="QUK758" s="232"/>
      <c r="QUL758" s="232"/>
      <c r="QUM758" s="228"/>
      <c r="QUN758" s="229"/>
      <c r="QUO758" s="229"/>
      <c r="QUP758" s="229"/>
      <c r="QUQ758" s="229"/>
      <c r="QUR758" s="229"/>
      <c r="QUS758" s="229"/>
      <c r="QUT758" s="229"/>
      <c r="QUU758" s="37"/>
      <c r="QUV758" s="228"/>
      <c r="QUW758" s="12"/>
      <c r="QUX758" s="12"/>
      <c r="QUY758" s="162"/>
      <c r="QUZ758" s="162"/>
      <c r="QVA758" s="37"/>
      <c r="QVB758" s="230"/>
      <c r="QVC758" s="37"/>
      <c r="QVD758" s="37"/>
      <c r="QVE758" s="228"/>
      <c r="QVF758" s="11"/>
      <c r="QVG758" s="28"/>
      <c r="QVH758" s="231"/>
      <c r="QVI758" s="12"/>
      <c r="QVJ758" s="27"/>
      <c r="QVK758" s="37"/>
      <c r="QVL758" s="37"/>
      <c r="QVM758" s="14"/>
      <c r="QVN758" s="14"/>
      <c r="QVO758" s="228"/>
      <c r="QVP758" s="232"/>
      <c r="QVQ758" s="232"/>
      <c r="QVR758" s="232"/>
      <c r="QVS758" s="228"/>
      <c r="QVT758" s="229"/>
      <c r="QVU758" s="229"/>
      <c r="QVV758" s="229"/>
      <c r="QVW758" s="229"/>
      <c r="QVX758" s="229"/>
      <c r="QVY758" s="229"/>
      <c r="QVZ758" s="229"/>
      <c r="QWA758" s="37"/>
      <c r="QWB758" s="228"/>
      <c r="QWC758" s="12"/>
      <c r="QWD758" s="12"/>
      <c r="QWE758" s="162"/>
      <c r="QWF758" s="162"/>
      <c r="QWG758" s="37"/>
      <c r="QWH758" s="230"/>
      <c r="QWI758" s="37"/>
      <c r="QWJ758" s="37"/>
      <c r="QWK758" s="228"/>
      <c r="QWL758" s="11"/>
      <c r="QWM758" s="28"/>
      <c r="QWN758" s="231"/>
      <c r="QWO758" s="12"/>
      <c r="QWP758" s="27"/>
      <c r="QWQ758" s="37"/>
      <c r="QWR758" s="37"/>
      <c r="QWS758" s="14"/>
      <c r="QWT758" s="14"/>
      <c r="QWU758" s="228"/>
      <c r="QWV758" s="232"/>
      <c r="QWW758" s="232"/>
      <c r="QWX758" s="232"/>
      <c r="QWY758" s="228"/>
      <c r="QWZ758" s="229"/>
      <c r="QXA758" s="229"/>
      <c r="QXB758" s="229"/>
      <c r="QXC758" s="229"/>
      <c r="QXD758" s="229"/>
      <c r="QXE758" s="229"/>
      <c r="QXF758" s="229"/>
      <c r="QXG758" s="37"/>
      <c r="QXH758" s="228"/>
      <c r="QXI758" s="12"/>
      <c r="QXJ758" s="12"/>
      <c r="QXK758" s="162"/>
      <c r="QXL758" s="162"/>
      <c r="QXM758" s="37"/>
      <c r="QXN758" s="230"/>
      <c r="QXO758" s="37"/>
      <c r="QXP758" s="37"/>
      <c r="QXQ758" s="228"/>
      <c r="QXR758" s="11"/>
      <c r="QXS758" s="28"/>
      <c r="QXT758" s="231"/>
      <c r="QXU758" s="12"/>
      <c r="QXV758" s="27"/>
      <c r="QXW758" s="37"/>
      <c r="QXX758" s="37"/>
      <c r="QXY758" s="14"/>
      <c r="QXZ758" s="14"/>
      <c r="QYA758" s="228"/>
      <c r="QYB758" s="232"/>
      <c r="QYC758" s="232"/>
      <c r="QYD758" s="232"/>
      <c r="QYE758" s="228"/>
      <c r="QYF758" s="229"/>
      <c r="QYG758" s="229"/>
      <c r="QYH758" s="229"/>
      <c r="QYI758" s="229"/>
      <c r="QYJ758" s="229"/>
      <c r="QYK758" s="229"/>
      <c r="QYL758" s="229"/>
      <c r="QYM758" s="37"/>
      <c r="QYN758" s="228"/>
      <c r="QYO758" s="12"/>
      <c r="QYP758" s="12"/>
      <c r="QYQ758" s="162"/>
      <c r="QYR758" s="162"/>
      <c r="QYS758" s="37"/>
      <c r="QYT758" s="230"/>
      <c r="QYU758" s="37"/>
      <c r="QYV758" s="37"/>
      <c r="QYW758" s="228"/>
      <c r="QYX758" s="11"/>
      <c r="QYY758" s="28"/>
      <c r="QYZ758" s="231"/>
      <c r="QZA758" s="12"/>
      <c r="QZB758" s="27"/>
      <c r="QZC758" s="37"/>
      <c r="QZD758" s="37"/>
      <c r="QZE758" s="14"/>
      <c r="QZF758" s="14"/>
      <c r="QZG758" s="228"/>
      <c r="QZH758" s="232"/>
      <c r="QZI758" s="232"/>
      <c r="QZJ758" s="232"/>
      <c r="QZK758" s="228"/>
      <c r="QZL758" s="229"/>
      <c r="QZM758" s="229"/>
      <c r="QZN758" s="229"/>
      <c r="QZO758" s="229"/>
      <c r="QZP758" s="229"/>
      <c r="QZQ758" s="229"/>
      <c r="QZR758" s="229"/>
      <c r="QZS758" s="37"/>
      <c r="QZT758" s="228"/>
      <c r="QZU758" s="12"/>
      <c r="QZV758" s="12"/>
      <c r="QZW758" s="162"/>
      <c r="QZX758" s="162"/>
      <c r="QZY758" s="37"/>
      <c r="QZZ758" s="230"/>
      <c r="RAA758" s="37"/>
      <c r="RAB758" s="37"/>
      <c r="RAC758" s="228"/>
      <c r="RAD758" s="11"/>
      <c r="RAE758" s="28"/>
      <c r="RAF758" s="231"/>
      <c r="RAG758" s="12"/>
      <c r="RAH758" s="27"/>
      <c r="RAI758" s="37"/>
      <c r="RAJ758" s="37"/>
      <c r="RAK758" s="14"/>
      <c r="RAL758" s="14"/>
      <c r="RAM758" s="228"/>
      <c r="RAN758" s="232"/>
      <c r="RAO758" s="232"/>
      <c r="RAP758" s="232"/>
      <c r="RAQ758" s="228"/>
      <c r="RAR758" s="229"/>
      <c r="RAS758" s="229"/>
      <c r="RAT758" s="229"/>
      <c r="RAU758" s="229"/>
      <c r="RAV758" s="229"/>
      <c r="RAW758" s="229"/>
      <c r="RAX758" s="229"/>
      <c r="RAY758" s="37"/>
      <c r="RAZ758" s="228"/>
      <c r="RBA758" s="12"/>
      <c r="RBB758" s="12"/>
      <c r="RBC758" s="162"/>
      <c r="RBD758" s="162"/>
      <c r="RBE758" s="37"/>
      <c r="RBF758" s="230"/>
      <c r="RBG758" s="37"/>
      <c r="RBH758" s="37"/>
      <c r="RBI758" s="228"/>
      <c r="RBJ758" s="11"/>
      <c r="RBK758" s="28"/>
      <c r="RBL758" s="231"/>
      <c r="RBM758" s="12"/>
      <c r="RBN758" s="27"/>
      <c r="RBO758" s="37"/>
      <c r="RBP758" s="37"/>
      <c r="RBQ758" s="14"/>
      <c r="RBR758" s="14"/>
      <c r="RBS758" s="228"/>
      <c r="RBT758" s="232"/>
      <c r="RBU758" s="232"/>
      <c r="RBV758" s="232"/>
      <c r="RBW758" s="228"/>
      <c r="RBX758" s="229"/>
      <c r="RBY758" s="229"/>
      <c r="RBZ758" s="229"/>
      <c r="RCA758" s="229"/>
      <c r="RCB758" s="229"/>
      <c r="RCC758" s="229"/>
      <c r="RCD758" s="229"/>
      <c r="RCE758" s="37"/>
      <c r="RCF758" s="228"/>
      <c r="RCG758" s="12"/>
      <c r="RCH758" s="12"/>
      <c r="RCI758" s="162"/>
      <c r="RCJ758" s="162"/>
      <c r="RCK758" s="37"/>
      <c r="RCL758" s="230"/>
      <c r="RCM758" s="37"/>
      <c r="RCN758" s="37"/>
      <c r="RCO758" s="228"/>
      <c r="RCP758" s="11"/>
      <c r="RCQ758" s="28"/>
      <c r="RCR758" s="231"/>
      <c r="RCS758" s="12"/>
      <c r="RCT758" s="27"/>
      <c r="RCU758" s="37"/>
      <c r="RCV758" s="37"/>
      <c r="RCW758" s="14"/>
      <c r="RCX758" s="14"/>
      <c r="RCY758" s="228"/>
      <c r="RCZ758" s="232"/>
      <c r="RDA758" s="232"/>
      <c r="RDB758" s="232"/>
      <c r="RDC758" s="228"/>
      <c r="RDD758" s="229"/>
      <c r="RDE758" s="229"/>
      <c r="RDF758" s="229"/>
      <c r="RDG758" s="229"/>
      <c r="RDH758" s="229"/>
      <c r="RDI758" s="229"/>
      <c r="RDJ758" s="229"/>
      <c r="RDK758" s="37"/>
      <c r="RDL758" s="228"/>
      <c r="RDM758" s="12"/>
      <c r="RDN758" s="12"/>
      <c r="RDO758" s="162"/>
      <c r="RDP758" s="162"/>
      <c r="RDQ758" s="37"/>
      <c r="RDR758" s="230"/>
      <c r="RDS758" s="37"/>
      <c r="RDT758" s="37"/>
      <c r="RDU758" s="228"/>
      <c r="RDV758" s="11"/>
      <c r="RDW758" s="28"/>
      <c r="RDX758" s="231"/>
      <c r="RDY758" s="12"/>
      <c r="RDZ758" s="27"/>
      <c r="REA758" s="37"/>
      <c r="REB758" s="37"/>
      <c r="REC758" s="14"/>
      <c r="RED758" s="14"/>
      <c r="REE758" s="228"/>
      <c r="REF758" s="232"/>
      <c r="REG758" s="232"/>
      <c r="REH758" s="232"/>
      <c r="REI758" s="228"/>
      <c r="REJ758" s="229"/>
      <c r="REK758" s="229"/>
      <c r="REL758" s="229"/>
      <c r="REM758" s="229"/>
      <c r="REN758" s="229"/>
      <c r="REO758" s="229"/>
      <c r="REP758" s="229"/>
      <c r="REQ758" s="37"/>
      <c r="RER758" s="228"/>
      <c r="RES758" s="12"/>
      <c r="RET758" s="12"/>
      <c r="REU758" s="162"/>
      <c r="REV758" s="162"/>
      <c r="REW758" s="37"/>
      <c r="REX758" s="230"/>
      <c r="REY758" s="37"/>
      <c r="REZ758" s="37"/>
      <c r="RFA758" s="228"/>
      <c r="RFB758" s="11"/>
      <c r="RFC758" s="28"/>
      <c r="RFD758" s="231"/>
      <c r="RFE758" s="12"/>
      <c r="RFF758" s="27"/>
      <c r="RFG758" s="37"/>
      <c r="RFH758" s="37"/>
      <c r="RFI758" s="14"/>
      <c r="RFJ758" s="14"/>
      <c r="RFK758" s="228"/>
      <c r="RFL758" s="232"/>
      <c r="RFM758" s="232"/>
      <c r="RFN758" s="232"/>
      <c r="RFO758" s="228"/>
      <c r="RFP758" s="229"/>
      <c r="RFQ758" s="229"/>
      <c r="RFR758" s="229"/>
      <c r="RFS758" s="229"/>
      <c r="RFT758" s="229"/>
      <c r="RFU758" s="229"/>
      <c r="RFV758" s="229"/>
      <c r="RFW758" s="37"/>
      <c r="RFX758" s="228"/>
      <c r="RFY758" s="12"/>
      <c r="RFZ758" s="12"/>
      <c r="RGA758" s="162"/>
      <c r="RGB758" s="162"/>
      <c r="RGC758" s="37"/>
      <c r="RGD758" s="230"/>
      <c r="RGE758" s="37"/>
      <c r="RGF758" s="37"/>
      <c r="RGG758" s="228"/>
      <c r="RGH758" s="11"/>
      <c r="RGI758" s="28"/>
      <c r="RGJ758" s="231"/>
      <c r="RGK758" s="12"/>
      <c r="RGL758" s="27"/>
      <c r="RGM758" s="37"/>
      <c r="RGN758" s="37"/>
      <c r="RGO758" s="14"/>
      <c r="RGP758" s="14"/>
      <c r="RGQ758" s="228"/>
      <c r="RGR758" s="232"/>
      <c r="RGS758" s="232"/>
      <c r="RGT758" s="232"/>
      <c r="RGU758" s="228"/>
      <c r="RGV758" s="229"/>
      <c r="RGW758" s="229"/>
      <c r="RGX758" s="229"/>
      <c r="RGY758" s="229"/>
      <c r="RGZ758" s="229"/>
      <c r="RHA758" s="229"/>
      <c r="RHB758" s="229"/>
      <c r="RHC758" s="37"/>
      <c r="RHD758" s="228"/>
      <c r="RHE758" s="12"/>
      <c r="RHF758" s="12"/>
      <c r="RHG758" s="162"/>
      <c r="RHH758" s="162"/>
      <c r="RHI758" s="37"/>
      <c r="RHJ758" s="230"/>
      <c r="RHK758" s="37"/>
      <c r="RHL758" s="37"/>
      <c r="RHM758" s="228"/>
      <c r="RHN758" s="11"/>
      <c r="RHO758" s="28"/>
      <c r="RHP758" s="231"/>
      <c r="RHQ758" s="12"/>
      <c r="RHR758" s="27"/>
      <c r="RHS758" s="37"/>
      <c r="RHT758" s="37"/>
      <c r="RHU758" s="14"/>
      <c r="RHV758" s="14"/>
      <c r="RHW758" s="228"/>
      <c r="RHX758" s="232"/>
      <c r="RHY758" s="232"/>
      <c r="RHZ758" s="232"/>
      <c r="RIA758" s="228"/>
      <c r="RIB758" s="229"/>
      <c r="RIC758" s="229"/>
      <c r="RID758" s="229"/>
      <c r="RIE758" s="229"/>
      <c r="RIF758" s="229"/>
      <c r="RIG758" s="229"/>
      <c r="RIH758" s="229"/>
      <c r="RII758" s="37"/>
      <c r="RIJ758" s="228"/>
      <c r="RIK758" s="12"/>
      <c r="RIL758" s="12"/>
      <c r="RIM758" s="162"/>
      <c r="RIN758" s="162"/>
      <c r="RIO758" s="37"/>
      <c r="RIP758" s="230"/>
      <c r="RIQ758" s="37"/>
      <c r="RIR758" s="37"/>
      <c r="RIS758" s="228"/>
      <c r="RIT758" s="11"/>
      <c r="RIU758" s="28"/>
      <c r="RIV758" s="231"/>
      <c r="RIW758" s="12"/>
      <c r="RIX758" s="27"/>
      <c r="RIY758" s="37"/>
      <c r="RIZ758" s="37"/>
      <c r="RJA758" s="14"/>
      <c r="RJB758" s="14"/>
      <c r="RJC758" s="228"/>
      <c r="RJD758" s="232"/>
      <c r="RJE758" s="232"/>
      <c r="RJF758" s="232"/>
      <c r="RJG758" s="228"/>
      <c r="RJH758" s="229"/>
      <c r="RJI758" s="229"/>
      <c r="RJJ758" s="229"/>
      <c r="RJK758" s="229"/>
      <c r="RJL758" s="229"/>
      <c r="RJM758" s="229"/>
      <c r="RJN758" s="229"/>
      <c r="RJO758" s="37"/>
      <c r="RJP758" s="228"/>
      <c r="RJQ758" s="12"/>
      <c r="RJR758" s="12"/>
      <c r="RJS758" s="162"/>
      <c r="RJT758" s="162"/>
      <c r="RJU758" s="37"/>
      <c r="RJV758" s="230"/>
      <c r="RJW758" s="37"/>
      <c r="RJX758" s="37"/>
      <c r="RJY758" s="228"/>
      <c r="RJZ758" s="11"/>
      <c r="RKA758" s="28"/>
      <c r="RKB758" s="231"/>
      <c r="RKC758" s="12"/>
      <c r="RKD758" s="27"/>
      <c r="RKE758" s="37"/>
      <c r="RKF758" s="37"/>
      <c r="RKG758" s="14"/>
      <c r="RKH758" s="14"/>
      <c r="RKI758" s="228"/>
      <c r="RKJ758" s="232"/>
      <c r="RKK758" s="232"/>
      <c r="RKL758" s="232"/>
      <c r="RKM758" s="228"/>
      <c r="RKN758" s="229"/>
      <c r="RKO758" s="229"/>
      <c r="RKP758" s="229"/>
      <c r="RKQ758" s="229"/>
      <c r="RKR758" s="229"/>
      <c r="RKS758" s="229"/>
      <c r="RKT758" s="229"/>
      <c r="RKU758" s="37"/>
      <c r="RKV758" s="228"/>
      <c r="RKW758" s="12"/>
      <c r="RKX758" s="12"/>
      <c r="RKY758" s="162"/>
      <c r="RKZ758" s="162"/>
      <c r="RLA758" s="37"/>
      <c r="RLB758" s="230"/>
      <c r="RLC758" s="37"/>
      <c r="RLD758" s="37"/>
      <c r="RLE758" s="228"/>
      <c r="RLF758" s="11"/>
      <c r="RLG758" s="28"/>
      <c r="RLH758" s="231"/>
      <c r="RLI758" s="12"/>
      <c r="RLJ758" s="27"/>
      <c r="RLK758" s="37"/>
      <c r="RLL758" s="37"/>
      <c r="RLM758" s="14"/>
      <c r="RLN758" s="14"/>
      <c r="RLO758" s="228"/>
      <c r="RLP758" s="232"/>
      <c r="RLQ758" s="232"/>
      <c r="RLR758" s="232"/>
      <c r="RLS758" s="228"/>
      <c r="RLT758" s="229"/>
      <c r="RLU758" s="229"/>
      <c r="RLV758" s="229"/>
      <c r="RLW758" s="229"/>
      <c r="RLX758" s="229"/>
      <c r="RLY758" s="229"/>
      <c r="RLZ758" s="229"/>
      <c r="RMA758" s="37"/>
      <c r="RMB758" s="228"/>
      <c r="RMC758" s="12"/>
      <c r="RMD758" s="12"/>
      <c r="RME758" s="162"/>
      <c r="RMF758" s="162"/>
      <c r="RMG758" s="37"/>
      <c r="RMH758" s="230"/>
      <c r="RMI758" s="37"/>
      <c r="RMJ758" s="37"/>
      <c r="RMK758" s="228"/>
      <c r="RML758" s="11"/>
      <c r="RMM758" s="28"/>
      <c r="RMN758" s="231"/>
      <c r="RMO758" s="12"/>
      <c r="RMP758" s="27"/>
      <c r="RMQ758" s="37"/>
      <c r="RMR758" s="37"/>
      <c r="RMS758" s="14"/>
      <c r="RMT758" s="14"/>
      <c r="RMU758" s="228"/>
      <c r="RMV758" s="232"/>
      <c r="RMW758" s="232"/>
      <c r="RMX758" s="232"/>
      <c r="RMY758" s="228"/>
      <c r="RMZ758" s="229"/>
      <c r="RNA758" s="229"/>
      <c r="RNB758" s="229"/>
      <c r="RNC758" s="229"/>
      <c r="RND758" s="229"/>
      <c r="RNE758" s="229"/>
      <c r="RNF758" s="229"/>
      <c r="RNG758" s="37"/>
      <c r="RNH758" s="228"/>
      <c r="RNI758" s="12"/>
      <c r="RNJ758" s="12"/>
      <c r="RNK758" s="162"/>
      <c r="RNL758" s="162"/>
      <c r="RNM758" s="37"/>
      <c r="RNN758" s="230"/>
      <c r="RNO758" s="37"/>
      <c r="RNP758" s="37"/>
      <c r="RNQ758" s="228"/>
      <c r="RNR758" s="11"/>
      <c r="RNS758" s="28"/>
      <c r="RNT758" s="231"/>
      <c r="RNU758" s="12"/>
      <c r="RNV758" s="27"/>
      <c r="RNW758" s="37"/>
      <c r="RNX758" s="37"/>
      <c r="RNY758" s="14"/>
      <c r="RNZ758" s="14"/>
      <c r="ROA758" s="228"/>
      <c r="ROB758" s="232"/>
      <c r="ROC758" s="232"/>
      <c r="ROD758" s="232"/>
      <c r="ROE758" s="228"/>
      <c r="ROF758" s="229"/>
      <c r="ROG758" s="229"/>
      <c r="ROH758" s="229"/>
      <c r="ROI758" s="229"/>
      <c r="ROJ758" s="229"/>
      <c r="ROK758" s="229"/>
      <c r="ROL758" s="229"/>
      <c r="ROM758" s="37"/>
      <c r="RON758" s="228"/>
      <c r="ROO758" s="12"/>
      <c r="ROP758" s="12"/>
      <c r="ROQ758" s="162"/>
      <c r="ROR758" s="162"/>
      <c r="ROS758" s="37"/>
      <c r="ROT758" s="230"/>
      <c r="ROU758" s="37"/>
      <c r="ROV758" s="37"/>
      <c r="ROW758" s="228"/>
      <c r="ROX758" s="11"/>
      <c r="ROY758" s="28"/>
      <c r="ROZ758" s="231"/>
      <c r="RPA758" s="12"/>
      <c r="RPB758" s="27"/>
      <c r="RPC758" s="37"/>
      <c r="RPD758" s="37"/>
      <c r="RPE758" s="14"/>
      <c r="RPF758" s="14"/>
      <c r="RPG758" s="228"/>
      <c r="RPH758" s="232"/>
      <c r="RPI758" s="232"/>
      <c r="RPJ758" s="232"/>
      <c r="RPK758" s="228"/>
      <c r="RPL758" s="229"/>
      <c r="RPM758" s="229"/>
      <c r="RPN758" s="229"/>
      <c r="RPO758" s="229"/>
      <c r="RPP758" s="229"/>
      <c r="RPQ758" s="229"/>
      <c r="RPR758" s="229"/>
      <c r="RPS758" s="37"/>
      <c r="RPT758" s="228"/>
      <c r="RPU758" s="12"/>
      <c r="RPV758" s="12"/>
      <c r="RPW758" s="162"/>
      <c r="RPX758" s="162"/>
      <c r="RPY758" s="37"/>
      <c r="RPZ758" s="230"/>
      <c r="RQA758" s="37"/>
      <c r="RQB758" s="37"/>
      <c r="RQC758" s="228"/>
      <c r="RQD758" s="11"/>
      <c r="RQE758" s="28"/>
      <c r="RQF758" s="231"/>
      <c r="RQG758" s="12"/>
      <c r="RQH758" s="27"/>
      <c r="RQI758" s="37"/>
      <c r="RQJ758" s="37"/>
      <c r="RQK758" s="14"/>
      <c r="RQL758" s="14"/>
      <c r="RQM758" s="228"/>
      <c r="RQN758" s="232"/>
      <c r="RQO758" s="232"/>
      <c r="RQP758" s="232"/>
      <c r="RQQ758" s="228"/>
      <c r="RQR758" s="229"/>
      <c r="RQS758" s="229"/>
      <c r="RQT758" s="229"/>
      <c r="RQU758" s="229"/>
      <c r="RQV758" s="229"/>
      <c r="RQW758" s="229"/>
      <c r="RQX758" s="229"/>
      <c r="RQY758" s="37"/>
      <c r="RQZ758" s="228"/>
      <c r="RRA758" s="12"/>
      <c r="RRB758" s="12"/>
      <c r="RRC758" s="162"/>
      <c r="RRD758" s="162"/>
      <c r="RRE758" s="37"/>
      <c r="RRF758" s="230"/>
      <c r="RRG758" s="37"/>
      <c r="RRH758" s="37"/>
      <c r="RRI758" s="228"/>
      <c r="RRJ758" s="11"/>
      <c r="RRK758" s="28"/>
      <c r="RRL758" s="231"/>
      <c r="RRM758" s="12"/>
      <c r="RRN758" s="27"/>
      <c r="RRO758" s="37"/>
      <c r="RRP758" s="37"/>
      <c r="RRQ758" s="14"/>
      <c r="RRR758" s="14"/>
      <c r="RRS758" s="228"/>
      <c r="RRT758" s="232"/>
      <c r="RRU758" s="232"/>
      <c r="RRV758" s="232"/>
      <c r="RRW758" s="228"/>
      <c r="RRX758" s="229"/>
      <c r="RRY758" s="229"/>
      <c r="RRZ758" s="229"/>
      <c r="RSA758" s="229"/>
      <c r="RSB758" s="229"/>
      <c r="RSC758" s="229"/>
      <c r="RSD758" s="229"/>
      <c r="RSE758" s="37"/>
      <c r="RSF758" s="228"/>
      <c r="RSG758" s="12"/>
      <c r="RSH758" s="12"/>
      <c r="RSI758" s="162"/>
      <c r="RSJ758" s="162"/>
      <c r="RSK758" s="37"/>
      <c r="RSL758" s="230"/>
      <c r="RSM758" s="37"/>
      <c r="RSN758" s="37"/>
      <c r="RSO758" s="228"/>
      <c r="RSP758" s="11"/>
      <c r="RSQ758" s="28"/>
      <c r="RSR758" s="231"/>
      <c r="RSS758" s="12"/>
      <c r="RST758" s="27"/>
      <c r="RSU758" s="37"/>
      <c r="RSV758" s="37"/>
      <c r="RSW758" s="14"/>
      <c r="RSX758" s="14"/>
      <c r="RSY758" s="228"/>
      <c r="RSZ758" s="232"/>
      <c r="RTA758" s="232"/>
      <c r="RTB758" s="232"/>
      <c r="RTC758" s="228"/>
      <c r="RTD758" s="229"/>
      <c r="RTE758" s="229"/>
      <c r="RTF758" s="229"/>
      <c r="RTG758" s="229"/>
      <c r="RTH758" s="229"/>
      <c r="RTI758" s="229"/>
      <c r="RTJ758" s="229"/>
      <c r="RTK758" s="37"/>
      <c r="RTL758" s="228"/>
      <c r="RTM758" s="12"/>
      <c r="RTN758" s="12"/>
      <c r="RTO758" s="162"/>
      <c r="RTP758" s="162"/>
      <c r="RTQ758" s="37"/>
      <c r="RTR758" s="230"/>
      <c r="RTS758" s="37"/>
      <c r="RTT758" s="37"/>
      <c r="RTU758" s="228"/>
      <c r="RTV758" s="11"/>
      <c r="RTW758" s="28"/>
      <c r="RTX758" s="231"/>
      <c r="RTY758" s="12"/>
      <c r="RTZ758" s="27"/>
      <c r="RUA758" s="37"/>
      <c r="RUB758" s="37"/>
      <c r="RUC758" s="14"/>
      <c r="RUD758" s="14"/>
      <c r="RUE758" s="228"/>
      <c r="RUF758" s="232"/>
      <c r="RUG758" s="232"/>
      <c r="RUH758" s="232"/>
      <c r="RUI758" s="228"/>
      <c r="RUJ758" s="229"/>
      <c r="RUK758" s="229"/>
      <c r="RUL758" s="229"/>
      <c r="RUM758" s="229"/>
      <c r="RUN758" s="229"/>
      <c r="RUO758" s="229"/>
      <c r="RUP758" s="229"/>
      <c r="RUQ758" s="37"/>
      <c r="RUR758" s="228"/>
      <c r="RUS758" s="12"/>
      <c r="RUT758" s="12"/>
      <c r="RUU758" s="162"/>
      <c r="RUV758" s="162"/>
      <c r="RUW758" s="37"/>
      <c r="RUX758" s="230"/>
      <c r="RUY758" s="37"/>
      <c r="RUZ758" s="37"/>
      <c r="RVA758" s="228"/>
      <c r="RVB758" s="11"/>
      <c r="RVC758" s="28"/>
      <c r="RVD758" s="231"/>
      <c r="RVE758" s="12"/>
      <c r="RVF758" s="27"/>
      <c r="RVG758" s="37"/>
      <c r="RVH758" s="37"/>
      <c r="RVI758" s="14"/>
      <c r="RVJ758" s="14"/>
      <c r="RVK758" s="228"/>
      <c r="RVL758" s="232"/>
      <c r="RVM758" s="232"/>
      <c r="RVN758" s="232"/>
      <c r="RVO758" s="228"/>
      <c r="RVP758" s="229"/>
      <c r="RVQ758" s="229"/>
      <c r="RVR758" s="229"/>
      <c r="RVS758" s="229"/>
      <c r="RVT758" s="229"/>
      <c r="RVU758" s="229"/>
      <c r="RVV758" s="229"/>
      <c r="RVW758" s="37"/>
      <c r="RVX758" s="228"/>
      <c r="RVY758" s="12"/>
      <c r="RVZ758" s="12"/>
      <c r="RWA758" s="162"/>
      <c r="RWB758" s="162"/>
      <c r="RWC758" s="37"/>
      <c r="RWD758" s="230"/>
      <c r="RWE758" s="37"/>
      <c r="RWF758" s="37"/>
      <c r="RWG758" s="228"/>
      <c r="RWH758" s="11"/>
      <c r="RWI758" s="28"/>
      <c r="RWJ758" s="231"/>
      <c r="RWK758" s="12"/>
      <c r="RWL758" s="27"/>
      <c r="RWM758" s="37"/>
      <c r="RWN758" s="37"/>
      <c r="RWO758" s="14"/>
      <c r="RWP758" s="14"/>
      <c r="RWQ758" s="228"/>
      <c r="RWR758" s="232"/>
      <c r="RWS758" s="232"/>
      <c r="RWT758" s="232"/>
      <c r="RWU758" s="228"/>
      <c r="RWV758" s="229"/>
      <c r="RWW758" s="229"/>
      <c r="RWX758" s="229"/>
      <c r="RWY758" s="229"/>
      <c r="RWZ758" s="229"/>
      <c r="RXA758" s="229"/>
      <c r="RXB758" s="229"/>
      <c r="RXC758" s="37"/>
      <c r="RXD758" s="228"/>
      <c r="RXE758" s="12"/>
      <c r="RXF758" s="12"/>
      <c r="RXG758" s="162"/>
      <c r="RXH758" s="162"/>
      <c r="RXI758" s="37"/>
      <c r="RXJ758" s="230"/>
      <c r="RXK758" s="37"/>
      <c r="RXL758" s="37"/>
      <c r="RXM758" s="228"/>
      <c r="RXN758" s="11"/>
      <c r="RXO758" s="28"/>
      <c r="RXP758" s="231"/>
      <c r="RXQ758" s="12"/>
      <c r="RXR758" s="27"/>
      <c r="RXS758" s="37"/>
      <c r="RXT758" s="37"/>
      <c r="RXU758" s="14"/>
      <c r="RXV758" s="14"/>
      <c r="RXW758" s="228"/>
      <c r="RXX758" s="232"/>
      <c r="RXY758" s="232"/>
      <c r="RXZ758" s="232"/>
      <c r="RYA758" s="228"/>
      <c r="RYB758" s="229"/>
      <c r="RYC758" s="229"/>
      <c r="RYD758" s="229"/>
      <c r="RYE758" s="229"/>
      <c r="RYF758" s="229"/>
      <c r="RYG758" s="229"/>
      <c r="RYH758" s="229"/>
      <c r="RYI758" s="37"/>
      <c r="RYJ758" s="228"/>
      <c r="RYK758" s="12"/>
      <c r="RYL758" s="12"/>
      <c r="RYM758" s="162"/>
      <c r="RYN758" s="162"/>
      <c r="RYO758" s="37"/>
      <c r="RYP758" s="230"/>
      <c r="RYQ758" s="37"/>
      <c r="RYR758" s="37"/>
      <c r="RYS758" s="228"/>
      <c r="RYT758" s="11"/>
      <c r="RYU758" s="28"/>
      <c r="RYV758" s="231"/>
      <c r="RYW758" s="12"/>
      <c r="RYX758" s="27"/>
      <c r="RYY758" s="37"/>
      <c r="RYZ758" s="37"/>
      <c r="RZA758" s="14"/>
      <c r="RZB758" s="14"/>
      <c r="RZC758" s="228"/>
      <c r="RZD758" s="232"/>
      <c r="RZE758" s="232"/>
      <c r="RZF758" s="232"/>
      <c r="RZG758" s="228"/>
      <c r="RZH758" s="229"/>
      <c r="RZI758" s="229"/>
      <c r="RZJ758" s="229"/>
      <c r="RZK758" s="229"/>
      <c r="RZL758" s="229"/>
      <c r="RZM758" s="229"/>
      <c r="RZN758" s="229"/>
      <c r="RZO758" s="37"/>
      <c r="RZP758" s="228"/>
      <c r="RZQ758" s="12"/>
      <c r="RZR758" s="12"/>
      <c r="RZS758" s="162"/>
      <c r="RZT758" s="162"/>
      <c r="RZU758" s="37"/>
      <c r="RZV758" s="230"/>
      <c r="RZW758" s="37"/>
      <c r="RZX758" s="37"/>
      <c r="RZY758" s="228"/>
      <c r="RZZ758" s="11"/>
      <c r="SAA758" s="28"/>
      <c r="SAB758" s="231"/>
      <c r="SAC758" s="12"/>
      <c r="SAD758" s="27"/>
      <c r="SAE758" s="37"/>
      <c r="SAF758" s="37"/>
      <c r="SAG758" s="14"/>
      <c r="SAH758" s="14"/>
      <c r="SAI758" s="228"/>
      <c r="SAJ758" s="232"/>
      <c r="SAK758" s="232"/>
      <c r="SAL758" s="232"/>
      <c r="SAM758" s="228"/>
      <c r="SAN758" s="229"/>
      <c r="SAO758" s="229"/>
      <c r="SAP758" s="229"/>
      <c r="SAQ758" s="229"/>
      <c r="SAR758" s="229"/>
      <c r="SAS758" s="229"/>
      <c r="SAT758" s="229"/>
      <c r="SAU758" s="37"/>
      <c r="SAV758" s="228"/>
      <c r="SAW758" s="12"/>
      <c r="SAX758" s="12"/>
      <c r="SAY758" s="162"/>
      <c r="SAZ758" s="162"/>
      <c r="SBA758" s="37"/>
      <c r="SBB758" s="230"/>
      <c r="SBC758" s="37"/>
      <c r="SBD758" s="37"/>
      <c r="SBE758" s="228"/>
      <c r="SBF758" s="11"/>
      <c r="SBG758" s="28"/>
      <c r="SBH758" s="231"/>
      <c r="SBI758" s="12"/>
      <c r="SBJ758" s="27"/>
      <c r="SBK758" s="37"/>
      <c r="SBL758" s="37"/>
      <c r="SBM758" s="14"/>
      <c r="SBN758" s="14"/>
      <c r="SBO758" s="228"/>
      <c r="SBP758" s="232"/>
      <c r="SBQ758" s="232"/>
      <c r="SBR758" s="232"/>
      <c r="SBS758" s="228"/>
      <c r="SBT758" s="229"/>
      <c r="SBU758" s="229"/>
      <c r="SBV758" s="229"/>
      <c r="SBW758" s="229"/>
      <c r="SBX758" s="229"/>
      <c r="SBY758" s="229"/>
      <c r="SBZ758" s="229"/>
      <c r="SCA758" s="37"/>
      <c r="SCB758" s="228"/>
      <c r="SCC758" s="12"/>
      <c r="SCD758" s="12"/>
      <c r="SCE758" s="162"/>
      <c r="SCF758" s="162"/>
      <c r="SCG758" s="37"/>
      <c r="SCH758" s="230"/>
      <c r="SCI758" s="37"/>
      <c r="SCJ758" s="37"/>
      <c r="SCK758" s="228"/>
      <c r="SCL758" s="11"/>
      <c r="SCM758" s="28"/>
      <c r="SCN758" s="231"/>
      <c r="SCO758" s="12"/>
      <c r="SCP758" s="27"/>
      <c r="SCQ758" s="37"/>
      <c r="SCR758" s="37"/>
      <c r="SCS758" s="14"/>
      <c r="SCT758" s="14"/>
      <c r="SCU758" s="228"/>
      <c r="SCV758" s="232"/>
      <c r="SCW758" s="232"/>
      <c r="SCX758" s="232"/>
      <c r="SCY758" s="228"/>
      <c r="SCZ758" s="229"/>
      <c r="SDA758" s="229"/>
      <c r="SDB758" s="229"/>
      <c r="SDC758" s="229"/>
      <c r="SDD758" s="229"/>
      <c r="SDE758" s="229"/>
      <c r="SDF758" s="229"/>
      <c r="SDG758" s="37"/>
      <c r="SDH758" s="228"/>
      <c r="SDI758" s="12"/>
      <c r="SDJ758" s="12"/>
      <c r="SDK758" s="162"/>
      <c r="SDL758" s="162"/>
      <c r="SDM758" s="37"/>
      <c r="SDN758" s="230"/>
      <c r="SDO758" s="37"/>
      <c r="SDP758" s="37"/>
      <c r="SDQ758" s="228"/>
      <c r="SDR758" s="11"/>
      <c r="SDS758" s="28"/>
      <c r="SDT758" s="231"/>
      <c r="SDU758" s="12"/>
      <c r="SDV758" s="27"/>
      <c r="SDW758" s="37"/>
      <c r="SDX758" s="37"/>
      <c r="SDY758" s="14"/>
      <c r="SDZ758" s="14"/>
      <c r="SEA758" s="228"/>
      <c r="SEB758" s="232"/>
      <c r="SEC758" s="232"/>
      <c r="SED758" s="232"/>
      <c r="SEE758" s="228"/>
      <c r="SEF758" s="229"/>
      <c r="SEG758" s="229"/>
      <c r="SEH758" s="229"/>
      <c r="SEI758" s="229"/>
      <c r="SEJ758" s="229"/>
      <c r="SEK758" s="229"/>
      <c r="SEL758" s="229"/>
      <c r="SEM758" s="37"/>
      <c r="SEN758" s="228"/>
      <c r="SEO758" s="12"/>
      <c r="SEP758" s="12"/>
      <c r="SEQ758" s="162"/>
      <c r="SER758" s="162"/>
      <c r="SES758" s="37"/>
      <c r="SET758" s="230"/>
      <c r="SEU758" s="37"/>
      <c r="SEV758" s="37"/>
      <c r="SEW758" s="228"/>
      <c r="SEX758" s="11"/>
      <c r="SEY758" s="28"/>
      <c r="SEZ758" s="231"/>
      <c r="SFA758" s="12"/>
      <c r="SFB758" s="27"/>
      <c r="SFC758" s="37"/>
      <c r="SFD758" s="37"/>
      <c r="SFE758" s="14"/>
      <c r="SFF758" s="14"/>
      <c r="SFG758" s="228"/>
      <c r="SFH758" s="232"/>
      <c r="SFI758" s="232"/>
      <c r="SFJ758" s="232"/>
      <c r="SFK758" s="228"/>
      <c r="SFL758" s="229"/>
      <c r="SFM758" s="229"/>
      <c r="SFN758" s="229"/>
      <c r="SFO758" s="229"/>
      <c r="SFP758" s="229"/>
      <c r="SFQ758" s="229"/>
      <c r="SFR758" s="229"/>
      <c r="SFS758" s="37"/>
      <c r="SFT758" s="228"/>
      <c r="SFU758" s="12"/>
      <c r="SFV758" s="12"/>
      <c r="SFW758" s="162"/>
      <c r="SFX758" s="162"/>
      <c r="SFY758" s="37"/>
      <c r="SFZ758" s="230"/>
      <c r="SGA758" s="37"/>
      <c r="SGB758" s="37"/>
      <c r="SGC758" s="228"/>
      <c r="SGD758" s="11"/>
      <c r="SGE758" s="28"/>
      <c r="SGF758" s="231"/>
      <c r="SGG758" s="12"/>
      <c r="SGH758" s="27"/>
      <c r="SGI758" s="37"/>
      <c r="SGJ758" s="37"/>
      <c r="SGK758" s="14"/>
      <c r="SGL758" s="14"/>
      <c r="SGM758" s="228"/>
      <c r="SGN758" s="232"/>
      <c r="SGO758" s="232"/>
      <c r="SGP758" s="232"/>
      <c r="SGQ758" s="228"/>
      <c r="SGR758" s="229"/>
      <c r="SGS758" s="229"/>
      <c r="SGT758" s="229"/>
      <c r="SGU758" s="229"/>
      <c r="SGV758" s="229"/>
      <c r="SGW758" s="229"/>
      <c r="SGX758" s="229"/>
      <c r="SGY758" s="37"/>
      <c r="SGZ758" s="228"/>
      <c r="SHA758" s="12"/>
      <c r="SHB758" s="12"/>
      <c r="SHC758" s="162"/>
      <c r="SHD758" s="162"/>
      <c r="SHE758" s="37"/>
      <c r="SHF758" s="230"/>
      <c r="SHG758" s="37"/>
      <c r="SHH758" s="37"/>
      <c r="SHI758" s="228"/>
      <c r="SHJ758" s="11"/>
      <c r="SHK758" s="28"/>
      <c r="SHL758" s="231"/>
      <c r="SHM758" s="12"/>
      <c r="SHN758" s="27"/>
      <c r="SHO758" s="37"/>
      <c r="SHP758" s="37"/>
      <c r="SHQ758" s="14"/>
      <c r="SHR758" s="14"/>
      <c r="SHS758" s="228"/>
      <c r="SHT758" s="232"/>
      <c r="SHU758" s="232"/>
      <c r="SHV758" s="232"/>
      <c r="SHW758" s="228"/>
      <c r="SHX758" s="229"/>
      <c r="SHY758" s="229"/>
      <c r="SHZ758" s="229"/>
      <c r="SIA758" s="229"/>
      <c r="SIB758" s="229"/>
      <c r="SIC758" s="229"/>
      <c r="SID758" s="229"/>
      <c r="SIE758" s="37"/>
      <c r="SIF758" s="228"/>
      <c r="SIG758" s="12"/>
      <c r="SIH758" s="12"/>
      <c r="SII758" s="162"/>
      <c r="SIJ758" s="162"/>
      <c r="SIK758" s="37"/>
      <c r="SIL758" s="230"/>
      <c r="SIM758" s="37"/>
      <c r="SIN758" s="37"/>
      <c r="SIO758" s="228"/>
      <c r="SIP758" s="11"/>
      <c r="SIQ758" s="28"/>
      <c r="SIR758" s="231"/>
      <c r="SIS758" s="12"/>
      <c r="SIT758" s="27"/>
      <c r="SIU758" s="37"/>
      <c r="SIV758" s="37"/>
      <c r="SIW758" s="14"/>
      <c r="SIX758" s="14"/>
      <c r="SIY758" s="228"/>
      <c r="SIZ758" s="232"/>
      <c r="SJA758" s="232"/>
      <c r="SJB758" s="232"/>
      <c r="SJC758" s="228"/>
      <c r="SJD758" s="229"/>
      <c r="SJE758" s="229"/>
      <c r="SJF758" s="229"/>
      <c r="SJG758" s="229"/>
      <c r="SJH758" s="229"/>
      <c r="SJI758" s="229"/>
      <c r="SJJ758" s="229"/>
      <c r="SJK758" s="37"/>
      <c r="SJL758" s="228"/>
      <c r="SJM758" s="12"/>
      <c r="SJN758" s="12"/>
      <c r="SJO758" s="162"/>
      <c r="SJP758" s="162"/>
      <c r="SJQ758" s="37"/>
      <c r="SJR758" s="230"/>
      <c r="SJS758" s="37"/>
      <c r="SJT758" s="37"/>
      <c r="SJU758" s="228"/>
      <c r="SJV758" s="11"/>
      <c r="SJW758" s="28"/>
      <c r="SJX758" s="231"/>
      <c r="SJY758" s="12"/>
      <c r="SJZ758" s="27"/>
      <c r="SKA758" s="37"/>
      <c r="SKB758" s="37"/>
      <c r="SKC758" s="14"/>
      <c r="SKD758" s="14"/>
      <c r="SKE758" s="228"/>
      <c r="SKF758" s="232"/>
      <c r="SKG758" s="232"/>
      <c r="SKH758" s="232"/>
      <c r="SKI758" s="228"/>
      <c r="SKJ758" s="229"/>
      <c r="SKK758" s="229"/>
      <c r="SKL758" s="229"/>
      <c r="SKM758" s="229"/>
      <c r="SKN758" s="229"/>
      <c r="SKO758" s="229"/>
      <c r="SKP758" s="229"/>
      <c r="SKQ758" s="37"/>
      <c r="SKR758" s="228"/>
      <c r="SKS758" s="12"/>
      <c r="SKT758" s="12"/>
      <c r="SKU758" s="162"/>
      <c r="SKV758" s="162"/>
      <c r="SKW758" s="37"/>
      <c r="SKX758" s="230"/>
      <c r="SKY758" s="37"/>
      <c r="SKZ758" s="37"/>
      <c r="SLA758" s="228"/>
      <c r="SLB758" s="11"/>
      <c r="SLC758" s="28"/>
      <c r="SLD758" s="231"/>
      <c r="SLE758" s="12"/>
      <c r="SLF758" s="27"/>
      <c r="SLG758" s="37"/>
      <c r="SLH758" s="37"/>
      <c r="SLI758" s="14"/>
      <c r="SLJ758" s="14"/>
      <c r="SLK758" s="228"/>
      <c r="SLL758" s="232"/>
      <c r="SLM758" s="232"/>
      <c r="SLN758" s="232"/>
      <c r="SLO758" s="228"/>
      <c r="SLP758" s="229"/>
      <c r="SLQ758" s="229"/>
      <c r="SLR758" s="229"/>
      <c r="SLS758" s="229"/>
      <c r="SLT758" s="229"/>
      <c r="SLU758" s="229"/>
      <c r="SLV758" s="229"/>
      <c r="SLW758" s="37"/>
      <c r="SLX758" s="228"/>
      <c r="SLY758" s="12"/>
      <c r="SLZ758" s="12"/>
      <c r="SMA758" s="162"/>
      <c r="SMB758" s="162"/>
      <c r="SMC758" s="37"/>
      <c r="SMD758" s="230"/>
      <c r="SME758" s="37"/>
      <c r="SMF758" s="37"/>
      <c r="SMG758" s="228"/>
      <c r="SMH758" s="11"/>
      <c r="SMI758" s="28"/>
      <c r="SMJ758" s="231"/>
      <c r="SMK758" s="12"/>
      <c r="SML758" s="27"/>
      <c r="SMM758" s="37"/>
      <c r="SMN758" s="37"/>
      <c r="SMO758" s="14"/>
      <c r="SMP758" s="14"/>
      <c r="SMQ758" s="228"/>
      <c r="SMR758" s="232"/>
      <c r="SMS758" s="232"/>
      <c r="SMT758" s="232"/>
      <c r="SMU758" s="228"/>
      <c r="SMV758" s="229"/>
      <c r="SMW758" s="229"/>
      <c r="SMX758" s="229"/>
      <c r="SMY758" s="229"/>
      <c r="SMZ758" s="229"/>
      <c r="SNA758" s="229"/>
      <c r="SNB758" s="229"/>
      <c r="SNC758" s="37"/>
      <c r="SND758" s="228"/>
      <c r="SNE758" s="12"/>
      <c r="SNF758" s="12"/>
      <c r="SNG758" s="162"/>
      <c r="SNH758" s="162"/>
      <c r="SNI758" s="37"/>
      <c r="SNJ758" s="230"/>
      <c r="SNK758" s="37"/>
      <c r="SNL758" s="37"/>
      <c r="SNM758" s="228"/>
      <c r="SNN758" s="11"/>
      <c r="SNO758" s="28"/>
      <c r="SNP758" s="231"/>
      <c r="SNQ758" s="12"/>
      <c r="SNR758" s="27"/>
      <c r="SNS758" s="37"/>
      <c r="SNT758" s="37"/>
      <c r="SNU758" s="14"/>
      <c r="SNV758" s="14"/>
      <c r="SNW758" s="228"/>
      <c r="SNX758" s="232"/>
      <c r="SNY758" s="232"/>
      <c r="SNZ758" s="232"/>
      <c r="SOA758" s="228"/>
      <c r="SOB758" s="229"/>
      <c r="SOC758" s="229"/>
      <c r="SOD758" s="229"/>
      <c r="SOE758" s="229"/>
      <c r="SOF758" s="229"/>
      <c r="SOG758" s="229"/>
      <c r="SOH758" s="229"/>
      <c r="SOI758" s="37"/>
      <c r="SOJ758" s="228"/>
      <c r="SOK758" s="12"/>
      <c r="SOL758" s="12"/>
      <c r="SOM758" s="162"/>
      <c r="SON758" s="162"/>
      <c r="SOO758" s="37"/>
      <c r="SOP758" s="230"/>
      <c r="SOQ758" s="37"/>
      <c r="SOR758" s="37"/>
      <c r="SOS758" s="228"/>
      <c r="SOT758" s="11"/>
      <c r="SOU758" s="28"/>
      <c r="SOV758" s="231"/>
      <c r="SOW758" s="12"/>
      <c r="SOX758" s="27"/>
      <c r="SOY758" s="37"/>
      <c r="SOZ758" s="37"/>
      <c r="SPA758" s="14"/>
      <c r="SPB758" s="14"/>
      <c r="SPC758" s="228"/>
      <c r="SPD758" s="232"/>
      <c r="SPE758" s="232"/>
      <c r="SPF758" s="232"/>
      <c r="SPG758" s="228"/>
      <c r="SPH758" s="229"/>
      <c r="SPI758" s="229"/>
      <c r="SPJ758" s="229"/>
      <c r="SPK758" s="229"/>
      <c r="SPL758" s="229"/>
      <c r="SPM758" s="229"/>
      <c r="SPN758" s="229"/>
      <c r="SPO758" s="37"/>
      <c r="SPP758" s="228"/>
      <c r="SPQ758" s="12"/>
      <c r="SPR758" s="12"/>
      <c r="SPS758" s="162"/>
      <c r="SPT758" s="162"/>
      <c r="SPU758" s="37"/>
      <c r="SPV758" s="230"/>
      <c r="SPW758" s="37"/>
      <c r="SPX758" s="37"/>
      <c r="SPY758" s="228"/>
      <c r="SPZ758" s="11"/>
      <c r="SQA758" s="28"/>
      <c r="SQB758" s="231"/>
      <c r="SQC758" s="12"/>
      <c r="SQD758" s="27"/>
      <c r="SQE758" s="37"/>
      <c r="SQF758" s="37"/>
      <c r="SQG758" s="14"/>
      <c r="SQH758" s="14"/>
      <c r="SQI758" s="228"/>
      <c r="SQJ758" s="232"/>
      <c r="SQK758" s="232"/>
      <c r="SQL758" s="232"/>
      <c r="SQM758" s="228"/>
      <c r="SQN758" s="229"/>
      <c r="SQO758" s="229"/>
      <c r="SQP758" s="229"/>
      <c r="SQQ758" s="229"/>
      <c r="SQR758" s="229"/>
      <c r="SQS758" s="229"/>
      <c r="SQT758" s="229"/>
      <c r="SQU758" s="37"/>
      <c r="SQV758" s="228"/>
      <c r="SQW758" s="12"/>
      <c r="SQX758" s="12"/>
      <c r="SQY758" s="162"/>
      <c r="SQZ758" s="162"/>
      <c r="SRA758" s="37"/>
      <c r="SRB758" s="230"/>
      <c r="SRC758" s="37"/>
      <c r="SRD758" s="37"/>
      <c r="SRE758" s="228"/>
      <c r="SRF758" s="11"/>
      <c r="SRG758" s="28"/>
      <c r="SRH758" s="231"/>
      <c r="SRI758" s="12"/>
      <c r="SRJ758" s="27"/>
      <c r="SRK758" s="37"/>
      <c r="SRL758" s="37"/>
      <c r="SRM758" s="14"/>
      <c r="SRN758" s="14"/>
      <c r="SRO758" s="228"/>
      <c r="SRP758" s="232"/>
      <c r="SRQ758" s="232"/>
      <c r="SRR758" s="232"/>
      <c r="SRS758" s="228"/>
      <c r="SRT758" s="229"/>
      <c r="SRU758" s="229"/>
      <c r="SRV758" s="229"/>
      <c r="SRW758" s="229"/>
      <c r="SRX758" s="229"/>
      <c r="SRY758" s="229"/>
      <c r="SRZ758" s="229"/>
      <c r="SSA758" s="37"/>
      <c r="SSB758" s="228"/>
      <c r="SSC758" s="12"/>
      <c r="SSD758" s="12"/>
      <c r="SSE758" s="162"/>
      <c r="SSF758" s="162"/>
      <c r="SSG758" s="37"/>
      <c r="SSH758" s="230"/>
      <c r="SSI758" s="37"/>
      <c r="SSJ758" s="37"/>
      <c r="SSK758" s="228"/>
      <c r="SSL758" s="11"/>
      <c r="SSM758" s="28"/>
      <c r="SSN758" s="231"/>
      <c r="SSO758" s="12"/>
      <c r="SSP758" s="27"/>
      <c r="SSQ758" s="37"/>
      <c r="SSR758" s="37"/>
      <c r="SSS758" s="14"/>
      <c r="SST758" s="14"/>
      <c r="SSU758" s="228"/>
      <c r="SSV758" s="232"/>
      <c r="SSW758" s="232"/>
      <c r="SSX758" s="232"/>
      <c r="SSY758" s="228"/>
      <c r="SSZ758" s="229"/>
      <c r="STA758" s="229"/>
      <c r="STB758" s="229"/>
      <c r="STC758" s="229"/>
      <c r="STD758" s="229"/>
      <c r="STE758" s="229"/>
      <c r="STF758" s="229"/>
      <c r="STG758" s="37"/>
      <c r="STH758" s="228"/>
      <c r="STI758" s="12"/>
      <c r="STJ758" s="12"/>
      <c r="STK758" s="162"/>
      <c r="STL758" s="162"/>
      <c r="STM758" s="37"/>
      <c r="STN758" s="230"/>
      <c r="STO758" s="37"/>
      <c r="STP758" s="37"/>
      <c r="STQ758" s="228"/>
      <c r="STR758" s="11"/>
      <c r="STS758" s="28"/>
      <c r="STT758" s="231"/>
      <c r="STU758" s="12"/>
      <c r="STV758" s="27"/>
      <c r="STW758" s="37"/>
      <c r="STX758" s="37"/>
      <c r="STY758" s="14"/>
      <c r="STZ758" s="14"/>
      <c r="SUA758" s="228"/>
      <c r="SUB758" s="232"/>
      <c r="SUC758" s="232"/>
      <c r="SUD758" s="232"/>
      <c r="SUE758" s="228"/>
      <c r="SUF758" s="229"/>
      <c r="SUG758" s="229"/>
      <c r="SUH758" s="229"/>
      <c r="SUI758" s="229"/>
      <c r="SUJ758" s="229"/>
      <c r="SUK758" s="229"/>
      <c r="SUL758" s="229"/>
      <c r="SUM758" s="37"/>
      <c r="SUN758" s="228"/>
      <c r="SUO758" s="12"/>
      <c r="SUP758" s="12"/>
      <c r="SUQ758" s="162"/>
      <c r="SUR758" s="162"/>
      <c r="SUS758" s="37"/>
      <c r="SUT758" s="230"/>
      <c r="SUU758" s="37"/>
      <c r="SUV758" s="37"/>
      <c r="SUW758" s="228"/>
      <c r="SUX758" s="11"/>
      <c r="SUY758" s="28"/>
      <c r="SUZ758" s="231"/>
      <c r="SVA758" s="12"/>
      <c r="SVB758" s="27"/>
      <c r="SVC758" s="37"/>
      <c r="SVD758" s="37"/>
      <c r="SVE758" s="14"/>
      <c r="SVF758" s="14"/>
      <c r="SVG758" s="228"/>
      <c r="SVH758" s="232"/>
      <c r="SVI758" s="232"/>
      <c r="SVJ758" s="232"/>
      <c r="SVK758" s="228"/>
      <c r="SVL758" s="229"/>
      <c r="SVM758" s="229"/>
      <c r="SVN758" s="229"/>
      <c r="SVO758" s="229"/>
      <c r="SVP758" s="229"/>
      <c r="SVQ758" s="229"/>
      <c r="SVR758" s="229"/>
      <c r="SVS758" s="37"/>
      <c r="SVT758" s="228"/>
      <c r="SVU758" s="12"/>
      <c r="SVV758" s="12"/>
      <c r="SVW758" s="162"/>
      <c r="SVX758" s="162"/>
      <c r="SVY758" s="37"/>
      <c r="SVZ758" s="230"/>
      <c r="SWA758" s="37"/>
      <c r="SWB758" s="37"/>
      <c r="SWC758" s="228"/>
      <c r="SWD758" s="11"/>
      <c r="SWE758" s="28"/>
      <c r="SWF758" s="231"/>
      <c r="SWG758" s="12"/>
      <c r="SWH758" s="27"/>
      <c r="SWI758" s="37"/>
      <c r="SWJ758" s="37"/>
      <c r="SWK758" s="14"/>
      <c r="SWL758" s="14"/>
      <c r="SWM758" s="228"/>
      <c r="SWN758" s="232"/>
      <c r="SWO758" s="232"/>
      <c r="SWP758" s="232"/>
      <c r="SWQ758" s="228"/>
      <c r="SWR758" s="229"/>
      <c r="SWS758" s="229"/>
      <c r="SWT758" s="229"/>
      <c r="SWU758" s="229"/>
      <c r="SWV758" s="229"/>
      <c r="SWW758" s="229"/>
      <c r="SWX758" s="229"/>
      <c r="SWY758" s="37"/>
      <c r="SWZ758" s="228"/>
      <c r="SXA758" s="12"/>
      <c r="SXB758" s="12"/>
      <c r="SXC758" s="162"/>
      <c r="SXD758" s="162"/>
      <c r="SXE758" s="37"/>
      <c r="SXF758" s="230"/>
      <c r="SXG758" s="37"/>
      <c r="SXH758" s="37"/>
      <c r="SXI758" s="228"/>
      <c r="SXJ758" s="11"/>
      <c r="SXK758" s="28"/>
      <c r="SXL758" s="231"/>
      <c r="SXM758" s="12"/>
      <c r="SXN758" s="27"/>
      <c r="SXO758" s="37"/>
      <c r="SXP758" s="37"/>
      <c r="SXQ758" s="14"/>
      <c r="SXR758" s="14"/>
      <c r="SXS758" s="228"/>
      <c r="SXT758" s="232"/>
      <c r="SXU758" s="232"/>
      <c r="SXV758" s="232"/>
      <c r="SXW758" s="228"/>
      <c r="SXX758" s="229"/>
      <c r="SXY758" s="229"/>
      <c r="SXZ758" s="229"/>
      <c r="SYA758" s="229"/>
      <c r="SYB758" s="229"/>
      <c r="SYC758" s="229"/>
      <c r="SYD758" s="229"/>
      <c r="SYE758" s="37"/>
      <c r="SYF758" s="228"/>
      <c r="SYG758" s="12"/>
      <c r="SYH758" s="12"/>
      <c r="SYI758" s="162"/>
      <c r="SYJ758" s="162"/>
      <c r="SYK758" s="37"/>
      <c r="SYL758" s="230"/>
      <c r="SYM758" s="37"/>
      <c r="SYN758" s="37"/>
      <c r="SYO758" s="228"/>
      <c r="SYP758" s="11"/>
      <c r="SYQ758" s="28"/>
      <c r="SYR758" s="231"/>
      <c r="SYS758" s="12"/>
      <c r="SYT758" s="27"/>
      <c r="SYU758" s="37"/>
      <c r="SYV758" s="37"/>
      <c r="SYW758" s="14"/>
      <c r="SYX758" s="14"/>
      <c r="SYY758" s="228"/>
      <c r="SYZ758" s="232"/>
      <c r="SZA758" s="232"/>
      <c r="SZB758" s="232"/>
      <c r="SZC758" s="228"/>
      <c r="SZD758" s="229"/>
      <c r="SZE758" s="229"/>
      <c r="SZF758" s="229"/>
      <c r="SZG758" s="229"/>
      <c r="SZH758" s="229"/>
      <c r="SZI758" s="229"/>
      <c r="SZJ758" s="229"/>
      <c r="SZK758" s="37"/>
      <c r="SZL758" s="228"/>
      <c r="SZM758" s="12"/>
      <c r="SZN758" s="12"/>
      <c r="SZO758" s="162"/>
      <c r="SZP758" s="162"/>
      <c r="SZQ758" s="37"/>
      <c r="SZR758" s="230"/>
      <c r="SZS758" s="37"/>
      <c r="SZT758" s="37"/>
      <c r="SZU758" s="228"/>
      <c r="SZV758" s="11"/>
      <c r="SZW758" s="28"/>
      <c r="SZX758" s="231"/>
      <c r="SZY758" s="12"/>
      <c r="SZZ758" s="27"/>
      <c r="TAA758" s="37"/>
      <c r="TAB758" s="37"/>
      <c r="TAC758" s="14"/>
      <c r="TAD758" s="14"/>
      <c r="TAE758" s="228"/>
      <c r="TAF758" s="232"/>
      <c r="TAG758" s="232"/>
      <c r="TAH758" s="232"/>
      <c r="TAI758" s="228"/>
      <c r="TAJ758" s="229"/>
      <c r="TAK758" s="229"/>
      <c r="TAL758" s="229"/>
      <c r="TAM758" s="229"/>
      <c r="TAN758" s="229"/>
      <c r="TAO758" s="229"/>
      <c r="TAP758" s="229"/>
      <c r="TAQ758" s="37"/>
      <c r="TAR758" s="228"/>
      <c r="TAS758" s="12"/>
      <c r="TAT758" s="12"/>
      <c r="TAU758" s="162"/>
      <c r="TAV758" s="162"/>
      <c r="TAW758" s="37"/>
      <c r="TAX758" s="230"/>
      <c r="TAY758" s="37"/>
      <c r="TAZ758" s="37"/>
      <c r="TBA758" s="228"/>
      <c r="TBB758" s="11"/>
      <c r="TBC758" s="28"/>
      <c r="TBD758" s="231"/>
      <c r="TBE758" s="12"/>
      <c r="TBF758" s="27"/>
      <c r="TBG758" s="37"/>
      <c r="TBH758" s="37"/>
      <c r="TBI758" s="14"/>
      <c r="TBJ758" s="14"/>
      <c r="TBK758" s="228"/>
      <c r="TBL758" s="232"/>
      <c r="TBM758" s="232"/>
      <c r="TBN758" s="232"/>
      <c r="TBO758" s="228"/>
      <c r="TBP758" s="229"/>
      <c r="TBQ758" s="229"/>
      <c r="TBR758" s="229"/>
      <c r="TBS758" s="229"/>
      <c r="TBT758" s="229"/>
      <c r="TBU758" s="229"/>
      <c r="TBV758" s="229"/>
      <c r="TBW758" s="37"/>
      <c r="TBX758" s="228"/>
      <c r="TBY758" s="12"/>
      <c r="TBZ758" s="12"/>
      <c r="TCA758" s="162"/>
      <c r="TCB758" s="162"/>
      <c r="TCC758" s="37"/>
      <c r="TCD758" s="230"/>
      <c r="TCE758" s="37"/>
      <c r="TCF758" s="37"/>
      <c r="TCG758" s="228"/>
      <c r="TCH758" s="11"/>
      <c r="TCI758" s="28"/>
      <c r="TCJ758" s="231"/>
      <c r="TCK758" s="12"/>
      <c r="TCL758" s="27"/>
      <c r="TCM758" s="37"/>
      <c r="TCN758" s="37"/>
      <c r="TCO758" s="14"/>
      <c r="TCP758" s="14"/>
      <c r="TCQ758" s="228"/>
      <c r="TCR758" s="232"/>
      <c r="TCS758" s="232"/>
      <c r="TCT758" s="232"/>
      <c r="TCU758" s="228"/>
      <c r="TCV758" s="229"/>
      <c r="TCW758" s="229"/>
      <c r="TCX758" s="229"/>
      <c r="TCY758" s="229"/>
      <c r="TCZ758" s="229"/>
      <c r="TDA758" s="229"/>
      <c r="TDB758" s="229"/>
      <c r="TDC758" s="37"/>
      <c r="TDD758" s="228"/>
      <c r="TDE758" s="12"/>
      <c r="TDF758" s="12"/>
      <c r="TDG758" s="162"/>
      <c r="TDH758" s="162"/>
      <c r="TDI758" s="37"/>
      <c r="TDJ758" s="230"/>
      <c r="TDK758" s="37"/>
      <c r="TDL758" s="37"/>
      <c r="TDM758" s="228"/>
      <c r="TDN758" s="11"/>
      <c r="TDO758" s="28"/>
      <c r="TDP758" s="231"/>
      <c r="TDQ758" s="12"/>
      <c r="TDR758" s="27"/>
      <c r="TDS758" s="37"/>
      <c r="TDT758" s="37"/>
      <c r="TDU758" s="14"/>
      <c r="TDV758" s="14"/>
      <c r="TDW758" s="228"/>
      <c r="TDX758" s="232"/>
      <c r="TDY758" s="232"/>
      <c r="TDZ758" s="232"/>
      <c r="TEA758" s="228"/>
      <c r="TEB758" s="229"/>
      <c r="TEC758" s="229"/>
      <c r="TED758" s="229"/>
      <c r="TEE758" s="229"/>
      <c r="TEF758" s="229"/>
      <c r="TEG758" s="229"/>
      <c r="TEH758" s="229"/>
      <c r="TEI758" s="37"/>
      <c r="TEJ758" s="228"/>
      <c r="TEK758" s="12"/>
      <c r="TEL758" s="12"/>
      <c r="TEM758" s="162"/>
      <c r="TEN758" s="162"/>
      <c r="TEO758" s="37"/>
      <c r="TEP758" s="230"/>
      <c r="TEQ758" s="37"/>
      <c r="TER758" s="37"/>
      <c r="TES758" s="228"/>
      <c r="TET758" s="11"/>
      <c r="TEU758" s="28"/>
      <c r="TEV758" s="231"/>
      <c r="TEW758" s="12"/>
      <c r="TEX758" s="27"/>
      <c r="TEY758" s="37"/>
      <c r="TEZ758" s="37"/>
      <c r="TFA758" s="14"/>
      <c r="TFB758" s="14"/>
      <c r="TFC758" s="228"/>
      <c r="TFD758" s="232"/>
      <c r="TFE758" s="232"/>
      <c r="TFF758" s="232"/>
      <c r="TFG758" s="228"/>
      <c r="TFH758" s="229"/>
      <c r="TFI758" s="229"/>
      <c r="TFJ758" s="229"/>
      <c r="TFK758" s="229"/>
      <c r="TFL758" s="229"/>
      <c r="TFM758" s="229"/>
      <c r="TFN758" s="229"/>
      <c r="TFO758" s="37"/>
      <c r="TFP758" s="228"/>
      <c r="TFQ758" s="12"/>
      <c r="TFR758" s="12"/>
      <c r="TFS758" s="162"/>
      <c r="TFT758" s="162"/>
      <c r="TFU758" s="37"/>
      <c r="TFV758" s="230"/>
      <c r="TFW758" s="37"/>
      <c r="TFX758" s="37"/>
      <c r="TFY758" s="228"/>
      <c r="TFZ758" s="11"/>
      <c r="TGA758" s="28"/>
      <c r="TGB758" s="231"/>
      <c r="TGC758" s="12"/>
      <c r="TGD758" s="27"/>
      <c r="TGE758" s="37"/>
      <c r="TGF758" s="37"/>
      <c r="TGG758" s="14"/>
      <c r="TGH758" s="14"/>
      <c r="TGI758" s="228"/>
      <c r="TGJ758" s="232"/>
      <c r="TGK758" s="232"/>
      <c r="TGL758" s="232"/>
      <c r="TGM758" s="228"/>
      <c r="TGN758" s="229"/>
      <c r="TGO758" s="229"/>
      <c r="TGP758" s="229"/>
      <c r="TGQ758" s="229"/>
      <c r="TGR758" s="229"/>
      <c r="TGS758" s="229"/>
      <c r="TGT758" s="229"/>
      <c r="TGU758" s="37"/>
      <c r="TGV758" s="228"/>
      <c r="TGW758" s="12"/>
      <c r="TGX758" s="12"/>
      <c r="TGY758" s="162"/>
      <c r="TGZ758" s="162"/>
      <c r="THA758" s="37"/>
      <c r="THB758" s="230"/>
      <c r="THC758" s="37"/>
      <c r="THD758" s="37"/>
      <c r="THE758" s="228"/>
      <c r="THF758" s="11"/>
      <c r="THG758" s="28"/>
      <c r="THH758" s="231"/>
      <c r="THI758" s="12"/>
      <c r="THJ758" s="27"/>
      <c r="THK758" s="37"/>
      <c r="THL758" s="37"/>
      <c r="THM758" s="14"/>
      <c r="THN758" s="14"/>
      <c r="THO758" s="228"/>
      <c r="THP758" s="232"/>
      <c r="THQ758" s="232"/>
      <c r="THR758" s="232"/>
      <c r="THS758" s="228"/>
      <c r="THT758" s="229"/>
      <c r="THU758" s="229"/>
      <c r="THV758" s="229"/>
      <c r="THW758" s="229"/>
      <c r="THX758" s="229"/>
      <c r="THY758" s="229"/>
      <c r="THZ758" s="229"/>
      <c r="TIA758" s="37"/>
      <c r="TIB758" s="228"/>
      <c r="TIC758" s="12"/>
      <c r="TID758" s="12"/>
      <c r="TIE758" s="162"/>
      <c r="TIF758" s="162"/>
      <c r="TIG758" s="37"/>
      <c r="TIH758" s="230"/>
      <c r="TII758" s="37"/>
      <c r="TIJ758" s="37"/>
      <c r="TIK758" s="228"/>
      <c r="TIL758" s="11"/>
      <c r="TIM758" s="28"/>
      <c r="TIN758" s="231"/>
      <c r="TIO758" s="12"/>
      <c r="TIP758" s="27"/>
      <c r="TIQ758" s="37"/>
      <c r="TIR758" s="37"/>
      <c r="TIS758" s="14"/>
      <c r="TIT758" s="14"/>
      <c r="TIU758" s="228"/>
      <c r="TIV758" s="232"/>
      <c r="TIW758" s="232"/>
      <c r="TIX758" s="232"/>
      <c r="TIY758" s="228"/>
      <c r="TIZ758" s="229"/>
      <c r="TJA758" s="229"/>
      <c r="TJB758" s="229"/>
      <c r="TJC758" s="229"/>
      <c r="TJD758" s="229"/>
      <c r="TJE758" s="229"/>
      <c r="TJF758" s="229"/>
      <c r="TJG758" s="37"/>
      <c r="TJH758" s="228"/>
      <c r="TJI758" s="12"/>
      <c r="TJJ758" s="12"/>
      <c r="TJK758" s="162"/>
      <c r="TJL758" s="162"/>
      <c r="TJM758" s="37"/>
      <c r="TJN758" s="230"/>
      <c r="TJO758" s="37"/>
      <c r="TJP758" s="37"/>
      <c r="TJQ758" s="228"/>
      <c r="TJR758" s="11"/>
      <c r="TJS758" s="28"/>
      <c r="TJT758" s="231"/>
      <c r="TJU758" s="12"/>
      <c r="TJV758" s="27"/>
      <c r="TJW758" s="37"/>
      <c r="TJX758" s="37"/>
      <c r="TJY758" s="14"/>
      <c r="TJZ758" s="14"/>
      <c r="TKA758" s="228"/>
      <c r="TKB758" s="232"/>
      <c r="TKC758" s="232"/>
      <c r="TKD758" s="232"/>
      <c r="TKE758" s="228"/>
      <c r="TKF758" s="229"/>
      <c r="TKG758" s="229"/>
      <c r="TKH758" s="229"/>
      <c r="TKI758" s="229"/>
      <c r="TKJ758" s="229"/>
      <c r="TKK758" s="229"/>
      <c r="TKL758" s="229"/>
      <c r="TKM758" s="37"/>
      <c r="TKN758" s="228"/>
      <c r="TKO758" s="12"/>
      <c r="TKP758" s="12"/>
      <c r="TKQ758" s="162"/>
      <c r="TKR758" s="162"/>
      <c r="TKS758" s="37"/>
      <c r="TKT758" s="230"/>
      <c r="TKU758" s="37"/>
      <c r="TKV758" s="37"/>
      <c r="TKW758" s="228"/>
      <c r="TKX758" s="11"/>
      <c r="TKY758" s="28"/>
      <c r="TKZ758" s="231"/>
      <c r="TLA758" s="12"/>
      <c r="TLB758" s="27"/>
      <c r="TLC758" s="37"/>
      <c r="TLD758" s="37"/>
      <c r="TLE758" s="14"/>
      <c r="TLF758" s="14"/>
      <c r="TLG758" s="228"/>
      <c r="TLH758" s="232"/>
      <c r="TLI758" s="232"/>
      <c r="TLJ758" s="232"/>
      <c r="TLK758" s="228"/>
      <c r="TLL758" s="229"/>
      <c r="TLM758" s="229"/>
      <c r="TLN758" s="229"/>
      <c r="TLO758" s="229"/>
      <c r="TLP758" s="229"/>
      <c r="TLQ758" s="229"/>
      <c r="TLR758" s="229"/>
      <c r="TLS758" s="37"/>
      <c r="TLT758" s="228"/>
      <c r="TLU758" s="12"/>
      <c r="TLV758" s="12"/>
      <c r="TLW758" s="162"/>
      <c r="TLX758" s="162"/>
      <c r="TLY758" s="37"/>
      <c r="TLZ758" s="230"/>
      <c r="TMA758" s="37"/>
      <c r="TMB758" s="37"/>
      <c r="TMC758" s="228"/>
      <c r="TMD758" s="11"/>
      <c r="TME758" s="28"/>
      <c r="TMF758" s="231"/>
      <c r="TMG758" s="12"/>
      <c r="TMH758" s="27"/>
      <c r="TMI758" s="37"/>
      <c r="TMJ758" s="37"/>
      <c r="TMK758" s="14"/>
      <c r="TML758" s="14"/>
      <c r="TMM758" s="228"/>
      <c r="TMN758" s="232"/>
      <c r="TMO758" s="232"/>
      <c r="TMP758" s="232"/>
      <c r="TMQ758" s="228"/>
      <c r="TMR758" s="229"/>
      <c r="TMS758" s="229"/>
      <c r="TMT758" s="229"/>
      <c r="TMU758" s="229"/>
      <c r="TMV758" s="229"/>
      <c r="TMW758" s="229"/>
      <c r="TMX758" s="229"/>
      <c r="TMY758" s="37"/>
      <c r="TMZ758" s="228"/>
      <c r="TNA758" s="12"/>
      <c r="TNB758" s="12"/>
      <c r="TNC758" s="162"/>
      <c r="TND758" s="162"/>
      <c r="TNE758" s="37"/>
      <c r="TNF758" s="230"/>
      <c r="TNG758" s="37"/>
      <c r="TNH758" s="37"/>
      <c r="TNI758" s="228"/>
      <c r="TNJ758" s="11"/>
      <c r="TNK758" s="28"/>
      <c r="TNL758" s="231"/>
      <c r="TNM758" s="12"/>
      <c r="TNN758" s="27"/>
      <c r="TNO758" s="37"/>
      <c r="TNP758" s="37"/>
      <c r="TNQ758" s="14"/>
      <c r="TNR758" s="14"/>
      <c r="TNS758" s="228"/>
      <c r="TNT758" s="232"/>
      <c r="TNU758" s="232"/>
      <c r="TNV758" s="232"/>
      <c r="TNW758" s="228"/>
      <c r="TNX758" s="229"/>
      <c r="TNY758" s="229"/>
      <c r="TNZ758" s="229"/>
      <c r="TOA758" s="229"/>
      <c r="TOB758" s="229"/>
      <c r="TOC758" s="229"/>
      <c r="TOD758" s="229"/>
      <c r="TOE758" s="37"/>
      <c r="TOF758" s="228"/>
      <c r="TOG758" s="12"/>
      <c r="TOH758" s="12"/>
      <c r="TOI758" s="162"/>
      <c r="TOJ758" s="162"/>
      <c r="TOK758" s="37"/>
      <c r="TOL758" s="230"/>
      <c r="TOM758" s="37"/>
      <c r="TON758" s="37"/>
      <c r="TOO758" s="228"/>
      <c r="TOP758" s="11"/>
      <c r="TOQ758" s="28"/>
      <c r="TOR758" s="231"/>
      <c r="TOS758" s="12"/>
      <c r="TOT758" s="27"/>
      <c r="TOU758" s="37"/>
      <c r="TOV758" s="37"/>
      <c r="TOW758" s="14"/>
      <c r="TOX758" s="14"/>
      <c r="TOY758" s="228"/>
      <c r="TOZ758" s="232"/>
      <c r="TPA758" s="232"/>
      <c r="TPB758" s="232"/>
      <c r="TPC758" s="228"/>
      <c r="TPD758" s="229"/>
      <c r="TPE758" s="229"/>
      <c r="TPF758" s="229"/>
      <c r="TPG758" s="229"/>
      <c r="TPH758" s="229"/>
      <c r="TPI758" s="229"/>
      <c r="TPJ758" s="229"/>
      <c r="TPK758" s="37"/>
      <c r="TPL758" s="228"/>
      <c r="TPM758" s="12"/>
      <c r="TPN758" s="12"/>
      <c r="TPO758" s="162"/>
      <c r="TPP758" s="162"/>
      <c r="TPQ758" s="37"/>
      <c r="TPR758" s="230"/>
      <c r="TPS758" s="37"/>
      <c r="TPT758" s="37"/>
      <c r="TPU758" s="228"/>
      <c r="TPV758" s="11"/>
      <c r="TPW758" s="28"/>
      <c r="TPX758" s="231"/>
      <c r="TPY758" s="12"/>
      <c r="TPZ758" s="27"/>
      <c r="TQA758" s="37"/>
      <c r="TQB758" s="37"/>
      <c r="TQC758" s="14"/>
      <c r="TQD758" s="14"/>
      <c r="TQE758" s="228"/>
      <c r="TQF758" s="232"/>
      <c r="TQG758" s="232"/>
      <c r="TQH758" s="232"/>
      <c r="TQI758" s="228"/>
      <c r="TQJ758" s="229"/>
      <c r="TQK758" s="229"/>
      <c r="TQL758" s="229"/>
      <c r="TQM758" s="229"/>
      <c r="TQN758" s="229"/>
      <c r="TQO758" s="229"/>
      <c r="TQP758" s="229"/>
      <c r="TQQ758" s="37"/>
      <c r="TQR758" s="228"/>
      <c r="TQS758" s="12"/>
      <c r="TQT758" s="12"/>
      <c r="TQU758" s="162"/>
      <c r="TQV758" s="162"/>
      <c r="TQW758" s="37"/>
      <c r="TQX758" s="230"/>
      <c r="TQY758" s="37"/>
      <c r="TQZ758" s="37"/>
      <c r="TRA758" s="228"/>
      <c r="TRB758" s="11"/>
      <c r="TRC758" s="28"/>
      <c r="TRD758" s="231"/>
      <c r="TRE758" s="12"/>
      <c r="TRF758" s="27"/>
      <c r="TRG758" s="37"/>
      <c r="TRH758" s="37"/>
      <c r="TRI758" s="14"/>
      <c r="TRJ758" s="14"/>
      <c r="TRK758" s="228"/>
      <c r="TRL758" s="232"/>
      <c r="TRM758" s="232"/>
      <c r="TRN758" s="232"/>
      <c r="TRO758" s="228"/>
      <c r="TRP758" s="229"/>
      <c r="TRQ758" s="229"/>
      <c r="TRR758" s="229"/>
      <c r="TRS758" s="229"/>
      <c r="TRT758" s="229"/>
      <c r="TRU758" s="229"/>
      <c r="TRV758" s="229"/>
      <c r="TRW758" s="37"/>
      <c r="TRX758" s="228"/>
      <c r="TRY758" s="12"/>
      <c r="TRZ758" s="12"/>
      <c r="TSA758" s="162"/>
      <c r="TSB758" s="162"/>
      <c r="TSC758" s="37"/>
      <c r="TSD758" s="230"/>
      <c r="TSE758" s="37"/>
      <c r="TSF758" s="37"/>
      <c r="TSG758" s="228"/>
      <c r="TSH758" s="11"/>
      <c r="TSI758" s="28"/>
      <c r="TSJ758" s="231"/>
      <c r="TSK758" s="12"/>
      <c r="TSL758" s="27"/>
      <c r="TSM758" s="37"/>
      <c r="TSN758" s="37"/>
      <c r="TSO758" s="14"/>
      <c r="TSP758" s="14"/>
      <c r="TSQ758" s="228"/>
      <c r="TSR758" s="232"/>
      <c r="TSS758" s="232"/>
      <c r="TST758" s="232"/>
      <c r="TSU758" s="228"/>
      <c r="TSV758" s="229"/>
      <c r="TSW758" s="229"/>
      <c r="TSX758" s="229"/>
      <c r="TSY758" s="229"/>
      <c r="TSZ758" s="229"/>
      <c r="TTA758" s="229"/>
      <c r="TTB758" s="229"/>
      <c r="TTC758" s="37"/>
      <c r="TTD758" s="228"/>
      <c r="TTE758" s="12"/>
      <c r="TTF758" s="12"/>
      <c r="TTG758" s="162"/>
      <c r="TTH758" s="162"/>
      <c r="TTI758" s="37"/>
      <c r="TTJ758" s="230"/>
      <c r="TTK758" s="37"/>
      <c r="TTL758" s="37"/>
      <c r="TTM758" s="228"/>
      <c r="TTN758" s="11"/>
      <c r="TTO758" s="28"/>
      <c r="TTP758" s="231"/>
      <c r="TTQ758" s="12"/>
      <c r="TTR758" s="27"/>
      <c r="TTS758" s="37"/>
      <c r="TTT758" s="37"/>
      <c r="TTU758" s="14"/>
      <c r="TTV758" s="14"/>
      <c r="TTW758" s="228"/>
      <c r="TTX758" s="232"/>
      <c r="TTY758" s="232"/>
      <c r="TTZ758" s="232"/>
      <c r="TUA758" s="228"/>
      <c r="TUB758" s="229"/>
      <c r="TUC758" s="229"/>
      <c r="TUD758" s="229"/>
      <c r="TUE758" s="229"/>
      <c r="TUF758" s="229"/>
      <c r="TUG758" s="229"/>
      <c r="TUH758" s="229"/>
      <c r="TUI758" s="37"/>
      <c r="TUJ758" s="228"/>
      <c r="TUK758" s="12"/>
      <c r="TUL758" s="12"/>
      <c r="TUM758" s="162"/>
      <c r="TUN758" s="162"/>
      <c r="TUO758" s="37"/>
      <c r="TUP758" s="230"/>
      <c r="TUQ758" s="37"/>
      <c r="TUR758" s="37"/>
      <c r="TUS758" s="228"/>
      <c r="TUT758" s="11"/>
      <c r="TUU758" s="28"/>
      <c r="TUV758" s="231"/>
      <c r="TUW758" s="12"/>
      <c r="TUX758" s="27"/>
      <c r="TUY758" s="37"/>
      <c r="TUZ758" s="37"/>
      <c r="TVA758" s="14"/>
      <c r="TVB758" s="14"/>
      <c r="TVC758" s="228"/>
      <c r="TVD758" s="232"/>
      <c r="TVE758" s="232"/>
      <c r="TVF758" s="232"/>
      <c r="TVG758" s="228"/>
      <c r="TVH758" s="229"/>
      <c r="TVI758" s="229"/>
      <c r="TVJ758" s="229"/>
      <c r="TVK758" s="229"/>
      <c r="TVL758" s="229"/>
      <c r="TVM758" s="229"/>
      <c r="TVN758" s="229"/>
      <c r="TVO758" s="37"/>
      <c r="TVP758" s="228"/>
      <c r="TVQ758" s="12"/>
      <c r="TVR758" s="12"/>
      <c r="TVS758" s="162"/>
      <c r="TVT758" s="162"/>
      <c r="TVU758" s="37"/>
      <c r="TVV758" s="230"/>
      <c r="TVW758" s="37"/>
      <c r="TVX758" s="37"/>
      <c r="TVY758" s="228"/>
      <c r="TVZ758" s="11"/>
      <c r="TWA758" s="28"/>
      <c r="TWB758" s="231"/>
      <c r="TWC758" s="12"/>
      <c r="TWD758" s="27"/>
      <c r="TWE758" s="37"/>
      <c r="TWF758" s="37"/>
      <c r="TWG758" s="14"/>
      <c r="TWH758" s="14"/>
      <c r="TWI758" s="228"/>
      <c r="TWJ758" s="232"/>
      <c r="TWK758" s="232"/>
      <c r="TWL758" s="232"/>
      <c r="TWM758" s="228"/>
      <c r="TWN758" s="229"/>
      <c r="TWO758" s="229"/>
      <c r="TWP758" s="229"/>
      <c r="TWQ758" s="229"/>
      <c r="TWR758" s="229"/>
      <c r="TWS758" s="229"/>
      <c r="TWT758" s="229"/>
      <c r="TWU758" s="37"/>
      <c r="TWV758" s="228"/>
      <c r="TWW758" s="12"/>
      <c r="TWX758" s="12"/>
      <c r="TWY758" s="162"/>
      <c r="TWZ758" s="162"/>
      <c r="TXA758" s="37"/>
      <c r="TXB758" s="230"/>
      <c r="TXC758" s="37"/>
      <c r="TXD758" s="37"/>
      <c r="TXE758" s="228"/>
      <c r="TXF758" s="11"/>
      <c r="TXG758" s="28"/>
      <c r="TXH758" s="231"/>
      <c r="TXI758" s="12"/>
      <c r="TXJ758" s="27"/>
      <c r="TXK758" s="37"/>
      <c r="TXL758" s="37"/>
      <c r="TXM758" s="14"/>
      <c r="TXN758" s="14"/>
      <c r="TXO758" s="228"/>
      <c r="TXP758" s="232"/>
      <c r="TXQ758" s="232"/>
      <c r="TXR758" s="232"/>
      <c r="TXS758" s="228"/>
      <c r="TXT758" s="229"/>
      <c r="TXU758" s="229"/>
      <c r="TXV758" s="229"/>
      <c r="TXW758" s="229"/>
      <c r="TXX758" s="229"/>
      <c r="TXY758" s="229"/>
      <c r="TXZ758" s="229"/>
      <c r="TYA758" s="37"/>
      <c r="TYB758" s="228"/>
      <c r="TYC758" s="12"/>
      <c r="TYD758" s="12"/>
      <c r="TYE758" s="162"/>
      <c r="TYF758" s="162"/>
      <c r="TYG758" s="37"/>
      <c r="TYH758" s="230"/>
      <c r="TYI758" s="37"/>
      <c r="TYJ758" s="37"/>
      <c r="TYK758" s="228"/>
      <c r="TYL758" s="11"/>
      <c r="TYM758" s="28"/>
      <c r="TYN758" s="231"/>
      <c r="TYO758" s="12"/>
      <c r="TYP758" s="27"/>
      <c r="TYQ758" s="37"/>
      <c r="TYR758" s="37"/>
      <c r="TYS758" s="14"/>
      <c r="TYT758" s="14"/>
      <c r="TYU758" s="228"/>
      <c r="TYV758" s="232"/>
      <c r="TYW758" s="232"/>
      <c r="TYX758" s="232"/>
      <c r="TYY758" s="228"/>
      <c r="TYZ758" s="229"/>
      <c r="TZA758" s="229"/>
      <c r="TZB758" s="229"/>
      <c r="TZC758" s="229"/>
      <c r="TZD758" s="229"/>
      <c r="TZE758" s="229"/>
      <c r="TZF758" s="229"/>
      <c r="TZG758" s="37"/>
      <c r="TZH758" s="228"/>
      <c r="TZI758" s="12"/>
      <c r="TZJ758" s="12"/>
      <c r="TZK758" s="162"/>
      <c r="TZL758" s="162"/>
      <c r="TZM758" s="37"/>
      <c r="TZN758" s="230"/>
      <c r="TZO758" s="37"/>
      <c r="TZP758" s="37"/>
      <c r="TZQ758" s="228"/>
      <c r="TZR758" s="11"/>
      <c r="TZS758" s="28"/>
      <c r="TZT758" s="231"/>
      <c r="TZU758" s="12"/>
      <c r="TZV758" s="27"/>
      <c r="TZW758" s="37"/>
      <c r="TZX758" s="37"/>
      <c r="TZY758" s="14"/>
      <c r="TZZ758" s="14"/>
      <c r="UAA758" s="228"/>
      <c r="UAB758" s="232"/>
      <c r="UAC758" s="232"/>
      <c r="UAD758" s="232"/>
      <c r="UAE758" s="228"/>
      <c r="UAF758" s="229"/>
      <c r="UAG758" s="229"/>
      <c r="UAH758" s="229"/>
      <c r="UAI758" s="229"/>
      <c r="UAJ758" s="229"/>
      <c r="UAK758" s="229"/>
      <c r="UAL758" s="229"/>
      <c r="UAM758" s="37"/>
      <c r="UAN758" s="228"/>
      <c r="UAO758" s="12"/>
      <c r="UAP758" s="12"/>
      <c r="UAQ758" s="162"/>
      <c r="UAR758" s="162"/>
      <c r="UAS758" s="37"/>
      <c r="UAT758" s="230"/>
      <c r="UAU758" s="37"/>
      <c r="UAV758" s="37"/>
      <c r="UAW758" s="228"/>
      <c r="UAX758" s="11"/>
      <c r="UAY758" s="28"/>
      <c r="UAZ758" s="231"/>
      <c r="UBA758" s="12"/>
      <c r="UBB758" s="27"/>
      <c r="UBC758" s="37"/>
      <c r="UBD758" s="37"/>
      <c r="UBE758" s="14"/>
      <c r="UBF758" s="14"/>
      <c r="UBG758" s="228"/>
      <c r="UBH758" s="232"/>
      <c r="UBI758" s="232"/>
      <c r="UBJ758" s="232"/>
      <c r="UBK758" s="228"/>
      <c r="UBL758" s="229"/>
      <c r="UBM758" s="229"/>
      <c r="UBN758" s="229"/>
      <c r="UBO758" s="229"/>
      <c r="UBP758" s="229"/>
      <c r="UBQ758" s="229"/>
      <c r="UBR758" s="229"/>
      <c r="UBS758" s="37"/>
      <c r="UBT758" s="228"/>
      <c r="UBU758" s="12"/>
      <c r="UBV758" s="12"/>
      <c r="UBW758" s="162"/>
      <c r="UBX758" s="162"/>
      <c r="UBY758" s="37"/>
      <c r="UBZ758" s="230"/>
      <c r="UCA758" s="37"/>
      <c r="UCB758" s="37"/>
      <c r="UCC758" s="228"/>
      <c r="UCD758" s="11"/>
      <c r="UCE758" s="28"/>
      <c r="UCF758" s="231"/>
      <c r="UCG758" s="12"/>
      <c r="UCH758" s="27"/>
      <c r="UCI758" s="37"/>
      <c r="UCJ758" s="37"/>
      <c r="UCK758" s="14"/>
      <c r="UCL758" s="14"/>
      <c r="UCM758" s="228"/>
      <c r="UCN758" s="232"/>
      <c r="UCO758" s="232"/>
      <c r="UCP758" s="232"/>
      <c r="UCQ758" s="228"/>
      <c r="UCR758" s="229"/>
      <c r="UCS758" s="229"/>
      <c r="UCT758" s="229"/>
      <c r="UCU758" s="229"/>
      <c r="UCV758" s="229"/>
      <c r="UCW758" s="229"/>
      <c r="UCX758" s="229"/>
      <c r="UCY758" s="37"/>
      <c r="UCZ758" s="228"/>
      <c r="UDA758" s="12"/>
      <c r="UDB758" s="12"/>
      <c r="UDC758" s="162"/>
      <c r="UDD758" s="162"/>
      <c r="UDE758" s="37"/>
      <c r="UDF758" s="230"/>
      <c r="UDG758" s="37"/>
      <c r="UDH758" s="37"/>
      <c r="UDI758" s="228"/>
      <c r="UDJ758" s="11"/>
      <c r="UDK758" s="28"/>
      <c r="UDL758" s="231"/>
      <c r="UDM758" s="12"/>
      <c r="UDN758" s="27"/>
      <c r="UDO758" s="37"/>
      <c r="UDP758" s="37"/>
      <c r="UDQ758" s="14"/>
      <c r="UDR758" s="14"/>
      <c r="UDS758" s="228"/>
      <c r="UDT758" s="232"/>
      <c r="UDU758" s="232"/>
      <c r="UDV758" s="232"/>
      <c r="UDW758" s="228"/>
      <c r="UDX758" s="229"/>
      <c r="UDY758" s="229"/>
      <c r="UDZ758" s="229"/>
      <c r="UEA758" s="229"/>
      <c r="UEB758" s="229"/>
      <c r="UEC758" s="229"/>
      <c r="UED758" s="229"/>
      <c r="UEE758" s="37"/>
      <c r="UEF758" s="228"/>
      <c r="UEG758" s="12"/>
      <c r="UEH758" s="12"/>
      <c r="UEI758" s="162"/>
      <c r="UEJ758" s="162"/>
      <c r="UEK758" s="37"/>
      <c r="UEL758" s="230"/>
      <c r="UEM758" s="37"/>
      <c r="UEN758" s="37"/>
      <c r="UEO758" s="228"/>
      <c r="UEP758" s="11"/>
      <c r="UEQ758" s="28"/>
      <c r="UER758" s="231"/>
      <c r="UES758" s="12"/>
      <c r="UET758" s="27"/>
      <c r="UEU758" s="37"/>
      <c r="UEV758" s="37"/>
      <c r="UEW758" s="14"/>
      <c r="UEX758" s="14"/>
      <c r="UEY758" s="228"/>
      <c r="UEZ758" s="232"/>
      <c r="UFA758" s="232"/>
      <c r="UFB758" s="232"/>
      <c r="UFC758" s="228"/>
      <c r="UFD758" s="229"/>
      <c r="UFE758" s="229"/>
      <c r="UFF758" s="229"/>
      <c r="UFG758" s="229"/>
      <c r="UFH758" s="229"/>
      <c r="UFI758" s="229"/>
      <c r="UFJ758" s="229"/>
      <c r="UFK758" s="37"/>
      <c r="UFL758" s="228"/>
      <c r="UFM758" s="12"/>
      <c r="UFN758" s="12"/>
      <c r="UFO758" s="162"/>
      <c r="UFP758" s="162"/>
      <c r="UFQ758" s="37"/>
      <c r="UFR758" s="230"/>
      <c r="UFS758" s="37"/>
      <c r="UFT758" s="37"/>
      <c r="UFU758" s="228"/>
      <c r="UFV758" s="11"/>
      <c r="UFW758" s="28"/>
      <c r="UFX758" s="231"/>
      <c r="UFY758" s="12"/>
      <c r="UFZ758" s="27"/>
      <c r="UGA758" s="37"/>
      <c r="UGB758" s="37"/>
      <c r="UGC758" s="14"/>
      <c r="UGD758" s="14"/>
      <c r="UGE758" s="228"/>
      <c r="UGF758" s="232"/>
      <c r="UGG758" s="232"/>
      <c r="UGH758" s="232"/>
      <c r="UGI758" s="228"/>
      <c r="UGJ758" s="229"/>
      <c r="UGK758" s="229"/>
      <c r="UGL758" s="229"/>
      <c r="UGM758" s="229"/>
      <c r="UGN758" s="229"/>
      <c r="UGO758" s="229"/>
      <c r="UGP758" s="229"/>
      <c r="UGQ758" s="37"/>
      <c r="UGR758" s="228"/>
      <c r="UGS758" s="12"/>
      <c r="UGT758" s="12"/>
      <c r="UGU758" s="162"/>
      <c r="UGV758" s="162"/>
      <c r="UGW758" s="37"/>
      <c r="UGX758" s="230"/>
      <c r="UGY758" s="37"/>
      <c r="UGZ758" s="37"/>
      <c r="UHA758" s="228"/>
      <c r="UHB758" s="11"/>
      <c r="UHC758" s="28"/>
      <c r="UHD758" s="231"/>
      <c r="UHE758" s="12"/>
      <c r="UHF758" s="27"/>
      <c r="UHG758" s="37"/>
      <c r="UHH758" s="37"/>
      <c r="UHI758" s="14"/>
      <c r="UHJ758" s="14"/>
      <c r="UHK758" s="228"/>
      <c r="UHL758" s="232"/>
      <c r="UHM758" s="232"/>
      <c r="UHN758" s="232"/>
      <c r="UHO758" s="228"/>
      <c r="UHP758" s="229"/>
      <c r="UHQ758" s="229"/>
      <c r="UHR758" s="229"/>
      <c r="UHS758" s="229"/>
      <c r="UHT758" s="229"/>
      <c r="UHU758" s="229"/>
      <c r="UHV758" s="229"/>
      <c r="UHW758" s="37"/>
      <c r="UHX758" s="228"/>
      <c r="UHY758" s="12"/>
      <c r="UHZ758" s="12"/>
      <c r="UIA758" s="162"/>
      <c r="UIB758" s="162"/>
      <c r="UIC758" s="37"/>
      <c r="UID758" s="230"/>
      <c r="UIE758" s="37"/>
      <c r="UIF758" s="37"/>
      <c r="UIG758" s="228"/>
      <c r="UIH758" s="11"/>
      <c r="UII758" s="28"/>
      <c r="UIJ758" s="231"/>
      <c r="UIK758" s="12"/>
      <c r="UIL758" s="27"/>
      <c r="UIM758" s="37"/>
      <c r="UIN758" s="37"/>
      <c r="UIO758" s="14"/>
      <c r="UIP758" s="14"/>
      <c r="UIQ758" s="228"/>
      <c r="UIR758" s="232"/>
      <c r="UIS758" s="232"/>
      <c r="UIT758" s="232"/>
      <c r="UIU758" s="228"/>
      <c r="UIV758" s="229"/>
      <c r="UIW758" s="229"/>
      <c r="UIX758" s="229"/>
      <c r="UIY758" s="229"/>
      <c r="UIZ758" s="229"/>
      <c r="UJA758" s="229"/>
      <c r="UJB758" s="229"/>
      <c r="UJC758" s="37"/>
      <c r="UJD758" s="228"/>
      <c r="UJE758" s="12"/>
      <c r="UJF758" s="12"/>
      <c r="UJG758" s="162"/>
      <c r="UJH758" s="162"/>
      <c r="UJI758" s="37"/>
      <c r="UJJ758" s="230"/>
      <c r="UJK758" s="37"/>
      <c r="UJL758" s="37"/>
      <c r="UJM758" s="228"/>
      <c r="UJN758" s="11"/>
      <c r="UJO758" s="28"/>
      <c r="UJP758" s="231"/>
      <c r="UJQ758" s="12"/>
      <c r="UJR758" s="27"/>
      <c r="UJS758" s="37"/>
      <c r="UJT758" s="37"/>
      <c r="UJU758" s="14"/>
      <c r="UJV758" s="14"/>
      <c r="UJW758" s="228"/>
      <c r="UJX758" s="232"/>
      <c r="UJY758" s="232"/>
      <c r="UJZ758" s="232"/>
      <c r="UKA758" s="228"/>
      <c r="UKB758" s="229"/>
      <c r="UKC758" s="229"/>
      <c r="UKD758" s="229"/>
      <c r="UKE758" s="229"/>
      <c r="UKF758" s="229"/>
      <c r="UKG758" s="229"/>
      <c r="UKH758" s="229"/>
      <c r="UKI758" s="37"/>
      <c r="UKJ758" s="228"/>
      <c r="UKK758" s="12"/>
      <c r="UKL758" s="12"/>
      <c r="UKM758" s="162"/>
      <c r="UKN758" s="162"/>
      <c r="UKO758" s="37"/>
      <c r="UKP758" s="230"/>
      <c r="UKQ758" s="37"/>
      <c r="UKR758" s="37"/>
      <c r="UKS758" s="228"/>
      <c r="UKT758" s="11"/>
      <c r="UKU758" s="28"/>
      <c r="UKV758" s="231"/>
      <c r="UKW758" s="12"/>
      <c r="UKX758" s="27"/>
      <c r="UKY758" s="37"/>
      <c r="UKZ758" s="37"/>
      <c r="ULA758" s="14"/>
      <c r="ULB758" s="14"/>
      <c r="ULC758" s="228"/>
      <c r="ULD758" s="232"/>
      <c r="ULE758" s="232"/>
      <c r="ULF758" s="232"/>
      <c r="ULG758" s="228"/>
      <c r="ULH758" s="229"/>
      <c r="ULI758" s="229"/>
      <c r="ULJ758" s="229"/>
      <c r="ULK758" s="229"/>
      <c r="ULL758" s="229"/>
      <c r="ULM758" s="229"/>
      <c r="ULN758" s="229"/>
      <c r="ULO758" s="37"/>
      <c r="ULP758" s="228"/>
      <c r="ULQ758" s="12"/>
      <c r="ULR758" s="12"/>
      <c r="ULS758" s="162"/>
      <c r="ULT758" s="162"/>
      <c r="ULU758" s="37"/>
      <c r="ULV758" s="230"/>
      <c r="ULW758" s="37"/>
      <c r="ULX758" s="37"/>
      <c r="ULY758" s="228"/>
      <c r="ULZ758" s="11"/>
      <c r="UMA758" s="28"/>
      <c r="UMB758" s="231"/>
      <c r="UMC758" s="12"/>
      <c r="UMD758" s="27"/>
      <c r="UME758" s="37"/>
      <c r="UMF758" s="37"/>
      <c r="UMG758" s="14"/>
      <c r="UMH758" s="14"/>
      <c r="UMI758" s="228"/>
      <c r="UMJ758" s="232"/>
      <c r="UMK758" s="232"/>
      <c r="UML758" s="232"/>
      <c r="UMM758" s="228"/>
      <c r="UMN758" s="229"/>
      <c r="UMO758" s="229"/>
      <c r="UMP758" s="229"/>
      <c r="UMQ758" s="229"/>
      <c r="UMR758" s="229"/>
      <c r="UMS758" s="229"/>
      <c r="UMT758" s="229"/>
      <c r="UMU758" s="37"/>
      <c r="UMV758" s="228"/>
      <c r="UMW758" s="12"/>
      <c r="UMX758" s="12"/>
      <c r="UMY758" s="162"/>
      <c r="UMZ758" s="162"/>
      <c r="UNA758" s="37"/>
      <c r="UNB758" s="230"/>
      <c r="UNC758" s="37"/>
      <c r="UND758" s="37"/>
      <c r="UNE758" s="228"/>
      <c r="UNF758" s="11"/>
      <c r="UNG758" s="28"/>
      <c r="UNH758" s="231"/>
      <c r="UNI758" s="12"/>
      <c r="UNJ758" s="27"/>
      <c r="UNK758" s="37"/>
      <c r="UNL758" s="37"/>
      <c r="UNM758" s="14"/>
      <c r="UNN758" s="14"/>
      <c r="UNO758" s="228"/>
      <c r="UNP758" s="232"/>
      <c r="UNQ758" s="232"/>
      <c r="UNR758" s="232"/>
      <c r="UNS758" s="228"/>
      <c r="UNT758" s="229"/>
      <c r="UNU758" s="229"/>
      <c r="UNV758" s="229"/>
      <c r="UNW758" s="229"/>
      <c r="UNX758" s="229"/>
      <c r="UNY758" s="229"/>
      <c r="UNZ758" s="229"/>
      <c r="UOA758" s="37"/>
      <c r="UOB758" s="228"/>
      <c r="UOC758" s="12"/>
      <c r="UOD758" s="12"/>
      <c r="UOE758" s="162"/>
      <c r="UOF758" s="162"/>
      <c r="UOG758" s="37"/>
      <c r="UOH758" s="230"/>
      <c r="UOI758" s="37"/>
      <c r="UOJ758" s="37"/>
      <c r="UOK758" s="228"/>
      <c r="UOL758" s="11"/>
      <c r="UOM758" s="28"/>
      <c r="UON758" s="231"/>
      <c r="UOO758" s="12"/>
      <c r="UOP758" s="27"/>
      <c r="UOQ758" s="37"/>
      <c r="UOR758" s="37"/>
      <c r="UOS758" s="14"/>
      <c r="UOT758" s="14"/>
      <c r="UOU758" s="228"/>
      <c r="UOV758" s="232"/>
      <c r="UOW758" s="232"/>
      <c r="UOX758" s="232"/>
      <c r="UOY758" s="228"/>
      <c r="UOZ758" s="229"/>
      <c r="UPA758" s="229"/>
      <c r="UPB758" s="229"/>
      <c r="UPC758" s="229"/>
      <c r="UPD758" s="229"/>
      <c r="UPE758" s="229"/>
      <c r="UPF758" s="229"/>
      <c r="UPG758" s="37"/>
      <c r="UPH758" s="228"/>
      <c r="UPI758" s="12"/>
      <c r="UPJ758" s="12"/>
      <c r="UPK758" s="162"/>
      <c r="UPL758" s="162"/>
      <c r="UPM758" s="37"/>
      <c r="UPN758" s="230"/>
      <c r="UPO758" s="37"/>
      <c r="UPP758" s="37"/>
      <c r="UPQ758" s="228"/>
      <c r="UPR758" s="11"/>
      <c r="UPS758" s="28"/>
      <c r="UPT758" s="231"/>
      <c r="UPU758" s="12"/>
      <c r="UPV758" s="27"/>
      <c r="UPW758" s="37"/>
      <c r="UPX758" s="37"/>
      <c r="UPY758" s="14"/>
      <c r="UPZ758" s="14"/>
      <c r="UQA758" s="228"/>
      <c r="UQB758" s="232"/>
      <c r="UQC758" s="232"/>
      <c r="UQD758" s="232"/>
      <c r="UQE758" s="228"/>
      <c r="UQF758" s="229"/>
      <c r="UQG758" s="229"/>
      <c r="UQH758" s="229"/>
      <c r="UQI758" s="229"/>
      <c r="UQJ758" s="229"/>
      <c r="UQK758" s="229"/>
      <c r="UQL758" s="229"/>
      <c r="UQM758" s="37"/>
      <c r="UQN758" s="228"/>
      <c r="UQO758" s="12"/>
      <c r="UQP758" s="12"/>
      <c r="UQQ758" s="162"/>
      <c r="UQR758" s="162"/>
      <c r="UQS758" s="37"/>
      <c r="UQT758" s="230"/>
      <c r="UQU758" s="37"/>
      <c r="UQV758" s="37"/>
      <c r="UQW758" s="228"/>
      <c r="UQX758" s="11"/>
      <c r="UQY758" s="28"/>
      <c r="UQZ758" s="231"/>
      <c r="URA758" s="12"/>
      <c r="URB758" s="27"/>
      <c r="URC758" s="37"/>
      <c r="URD758" s="37"/>
      <c r="URE758" s="14"/>
      <c r="URF758" s="14"/>
      <c r="URG758" s="228"/>
      <c r="URH758" s="232"/>
      <c r="URI758" s="232"/>
      <c r="URJ758" s="232"/>
      <c r="URK758" s="228"/>
      <c r="URL758" s="229"/>
      <c r="URM758" s="229"/>
      <c r="URN758" s="229"/>
      <c r="URO758" s="229"/>
      <c r="URP758" s="229"/>
      <c r="URQ758" s="229"/>
      <c r="URR758" s="229"/>
      <c r="URS758" s="37"/>
      <c r="URT758" s="228"/>
      <c r="URU758" s="12"/>
      <c r="URV758" s="12"/>
      <c r="URW758" s="162"/>
      <c r="URX758" s="162"/>
      <c r="URY758" s="37"/>
      <c r="URZ758" s="230"/>
      <c r="USA758" s="37"/>
      <c r="USB758" s="37"/>
      <c r="USC758" s="228"/>
      <c r="USD758" s="11"/>
      <c r="USE758" s="28"/>
      <c r="USF758" s="231"/>
      <c r="USG758" s="12"/>
      <c r="USH758" s="27"/>
      <c r="USI758" s="37"/>
      <c r="USJ758" s="37"/>
      <c r="USK758" s="14"/>
      <c r="USL758" s="14"/>
      <c r="USM758" s="228"/>
      <c r="USN758" s="232"/>
      <c r="USO758" s="232"/>
      <c r="USP758" s="232"/>
      <c r="USQ758" s="228"/>
      <c r="USR758" s="229"/>
      <c r="USS758" s="229"/>
      <c r="UST758" s="229"/>
      <c r="USU758" s="229"/>
      <c r="USV758" s="229"/>
      <c r="USW758" s="229"/>
      <c r="USX758" s="229"/>
      <c r="USY758" s="37"/>
      <c r="USZ758" s="228"/>
      <c r="UTA758" s="12"/>
      <c r="UTB758" s="12"/>
      <c r="UTC758" s="162"/>
      <c r="UTD758" s="162"/>
      <c r="UTE758" s="37"/>
      <c r="UTF758" s="230"/>
      <c r="UTG758" s="37"/>
      <c r="UTH758" s="37"/>
      <c r="UTI758" s="228"/>
      <c r="UTJ758" s="11"/>
      <c r="UTK758" s="28"/>
      <c r="UTL758" s="231"/>
      <c r="UTM758" s="12"/>
      <c r="UTN758" s="27"/>
      <c r="UTO758" s="37"/>
      <c r="UTP758" s="37"/>
      <c r="UTQ758" s="14"/>
      <c r="UTR758" s="14"/>
      <c r="UTS758" s="228"/>
      <c r="UTT758" s="232"/>
      <c r="UTU758" s="232"/>
      <c r="UTV758" s="232"/>
      <c r="UTW758" s="228"/>
      <c r="UTX758" s="229"/>
      <c r="UTY758" s="229"/>
      <c r="UTZ758" s="229"/>
      <c r="UUA758" s="229"/>
      <c r="UUB758" s="229"/>
      <c r="UUC758" s="229"/>
      <c r="UUD758" s="229"/>
      <c r="UUE758" s="37"/>
      <c r="UUF758" s="228"/>
      <c r="UUG758" s="12"/>
      <c r="UUH758" s="12"/>
      <c r="UUI758" s="162"/>
      <c r="UUJ758" s="162"/>
      <c r="UUK758" s="37"/>
      <c r="UUL758" s="230"/>
      <c r="UUM758" s="37"/>
      <c r="UUN758" s="37"/>
      <c r="UUO758" s="228"/>
      <c r="UUP758" s="11"/>
      <c r="UUQ758" s="28"/>
      <c r="UUR758" s="231"/>
      <c r="UUS758" s="12"/>
      <c r="UUT758" s="27"/>
      <c r="UUU758" s="37"/>
      <c r="UUV758" s="37"/>
      <c r="UUW758" s="14"/>
      <c r="UUX758" s="14"/>
      <c r="UUY758" s="228"/>
      <c r="UUZ758" s="232"/>
      <c r="UVA758" s="232"/>
      <c r="UVB758" s="232"/>
      <c r="UVC758" s="228"/>
      <c r="UVD758" s="229"/>
      <c r="UVE758" s="229"/>
      <c r="UVF758" s="229"/>
      <c r="UVG758" s="229"/>
      <c r="UVH758" s="229"/>
      <c r="UVI758" s="229"/>
      <c r="UVJ758" s="229"/>
      <c r="UVK758" s="37"/>
      <c r="UVL758" s="228"/>
      <c r="UVM758" s="12"/>
      <c r="UVN758" s="12"/>
      <c r="UVO758" s="162"/>
      <c r="UVP758" s="162"/>
      <c r="UVQ758" s="37"/>
      <c r="UVR758" s="230"/>
      <c r="UVS758" s="37"/>
      <c r="UVT758" s="37"/>
      <c r="UVU758" s="228"/>
      <c r="UVV758" s="11"/>
      <c r="UVW758" s="28"/>
      <c r="UVX758" s="231"/>
      <c r="UVY758" s="12"/>
      <c r="UVZ758" s="27"/>
      <c r="UWA758" s="37"/>
      <c r="UWB758" s="37"/>
      <c r="UWC758" s="14"/>
      <c r="UWD758" s="14"/>
      <c r="UWE758" s="228"/>
      <c r="UWF758" s="232"/>
      <c r="UWG758" s="232"/>
      <c r="UWH758" s="232"/>
      <c r="UWI758" s="228"/>
      <c r="UWJ758" s="229"/>
      <c r="UWK758" s="229"/>
      <c r="UWL758" s="229"/>
      <c r="UWM758" s="229"/>
      <c r="UWN758" s="229"/>
      <c r="UWO758" s="229"/>
      <c r="UWP758" s="229"/>
      <c r="UWQ758" s="37"/>
      <c r="UWR758" s="228"/>
      <c r="UWS758" s="12"/>
      <c r="UWT758" s="12"/>
      <c r="UWU758" s="162"/>
      <c r="UWV758" s="162"/>
      <c r="UWW758" s="37"/>
      <c r="UWX758" s="230"/>
      <c r="UWY758" s="37"/>
      <c r="UWZ758" s="37"/>
      <c r="UXA758" s="228"/>
      <c r="UXB758" s="11"/>
      <c r="UXC758" s="28"/>
      <c r="UXD758" s="231"/>
      <c r="UXE758" s="12"/>
      <c r="UXF758" s="27"/>
      <c r="UXG758" s="37"/>
      <c r="UXH758" s="37"/>
      <c r="UXI758" s="14"/>
      <c r="UXJ758" s="14"/>
      <c r="UXK758" s="228"/>
      <c r="UXL758" s="232"/>
      <c r="UXM758" s="232"/>
      <c r="UXN758" s="232"/>
      <c r="UXO758" s="228"/>
      <c r="UXP758" s="229"/>
      <c r="UXQ758" s="229"/>
      <c r="UXR758" s="229"/>
      <c r="UXS758" s="229"/>
      <c r="UXT758" s="229"/>
      <c r="UXU758" s="229"/>
      <c r="UXV758" s="229"/>
      <c r="UXW758" s="37"/>
      <c r="UXX758" s="228"/>
      <c r="UXY758" s="12"/>
      <c r="UXZ758" s="12"/>
      <c r="UYA758" s="162"/>
      <c r="UYB758" s="162"/>
      <c r="UYC758" s="37"/>
      <c r="UYD758" s="230"/>
      <c r="UYE758" s="37"/>
      <c r="UYF758" s="37"/>
      <c r="UYG758" s="228"/>
      <c r="UYH758" s="11"/>
      <c r="UYI758" s="28"/>
      <c r="UYJ758" s="231"/>
      <c r="UYK758" s="12"/>
      <c r="UYL758" s="27"/>
      <c r="UYM758" s="37"/>
      <c r="UYN758" s="37"/>
      <c r="UYO758" s="14"/>
      <c r="UYP758" s="14"/>
      <c r="UYQ758" s="228"/>
      <c r="UYR758" s="232"/>
      <c r="UYS758" s="232"/>
      <c r="UYT758" s="232"/>
      <c r="UYU758" s="228"/>
      <c r="UYV758" s="229"/>
      <c r="UYW758" s="229"/>
      <c r="UYX758" s="229"/>
      <c r="UYY758" s="229"/>
      <c r="UYZ758" s="229"/>
      <c r="UZA758" s="229"/>
      <c r="UZB758" s="229"/>
      <c r="UZC758" s="37"/>
      <c r="UZD758" s="228"/>
      <c r="UZE758" s="12"/>
      <c r="UZF758" s="12"/>
      <c r="UZG758" s="162"/>
      <c r="UZH758" s="162"/>
      <c r="UZI758" s="37"/>
      <c r="UZJ758" s="230"/>
      <c r="UZK758" s="37"/>
      <c r="UZL758" s="37"/>
      <c r="UZM758" s="228"/>
      <c r="UZN758" s="11"/>
      <c r="UZO758" s="28"/>
      <c r="UZP758" s="231"/>
      <c r="UZQ758" s="12"/>
      <c r="UZR758" s="27"/>
      <c r="UZS758" s="37"/>
      <c r="UZT758" s="37"/>
      <c r="UZU758" s="14"/>
      <c r="UZV758" s="14"/>
      <c r="UZW758" s="228"/>
      <c r="UZX758" s="232"/>
      <c r="UZY758" s="232"/>
      <c r="UZZ758" s="232"/>
      <c r="VAA758" s="228"/>
      <c r="VAB758" s="229"/>
      <c r="VAC758" s="229"/>
      <c r="VAD758" s="229"/>
      <c r="VAE758" s="229"/>
      <c r="VAF758" s="229"/>
      <c r="VAG758" s="229"/>
      <c r="VAH758" s="229"/>
      <c r="VAI758" s="37"/>
      <c r="VAJ758" s="228"/>
      <c r="VAK758" s="12"/>
      <c r="VAL758" s="12"/>
      <c r="VAM758" s="162"/>
      <c r="VAN758" s="162"/>
      <c r="VAO758" s="37"/>
      <c r="VAP758" s="230"/>
      <c r="VAQ758" s="37"/>
      <c r="VAR758" s="37"/>
      <c r="VAS758" s="228"/>
      <c r="VAT758" s="11"/>
      <c r="VAU758" s="28"/>
      <c r="VAV758" s="231"/>
      <c r="VAW758" s="12"/>
      <c r="VAX758" s="27"/>
      <c r="VAY758" s="37"/>
      <c r="VAZ758" s="37"/>
      <c r="VBA758" s="14"/>
      <c r="VBB758" s="14"/>
      <c r="VBC758" s="228"/>
      <c r="VBD758" s="232"/>
      <c r="VBE758" s="232"/>
      <c r="VBF758" s="232"/>
      <c r="VBG758" s="228"/>
      <c r="VBH758" s="229"/>
      <c r="VBI758" s="229"/>
      <c r="VBJ758" s="229"/>
      <c r="VBK758" s="229"/>
      <c r="VBL758" s="229"/>
      <c r="VBM758" s="229"/>
      <c r="VBN758" s="229"/>
      <c r="VBO758" s="37"/>
      <c r="VBP758" s="228"/>
      <c r="VBQ758" s="12"/>
      <c r="VBR758" s="12"/>
      <c r="VBS758" s="162"/>
      <c r="VBT758" s="162"/>
      <c r="VBU758" s="37"/>
      <c r="VBV758" s="230"/>
      <c r="VBW758" s="37"/>
      <c r="VBX758" s="37"/>
      <c r="VBY758" s="228"/>
      <c r="VBZ758" s="11"/>
      <c r="VCA758" s="28"/>
      <c r="VCB758" s="231"/>
      <c r="VCC758" s="12"/>
      <c r="VCD758" s="27"/>
      <c r="VCE758" s="37"/>
      <c r="VCF758" s="37"/>
      <c r="VCG758" s="14"/>
      <c r="VCH758" s="14"/>
      <c r="VCI758" s="228"/>
      <c r="VCJ758" s="232"/>
      <c r="VCK758" s="232"/>
      <c r="VCL758" s="232"/>
      <c r="VCM758" s="228"/>
      <c r="VCN758" s="229"/>
      <c r="VCO758" s="229"/>
      <c r="VCP758" s="229"/>
      <c r="VCQ758" s="229"/>
      <c r="VCR758" s="229"/>
      <c r="VCS758" s="229"/>
      <c r="VCT758" s="229"/>
      <c r="VCU758" s="37"/>
      <c r="VCV758" s="228"/>
      <c r="VCW758" s="12"/>
      <c r="VCX758" s="12"/>
      <c r="VCY758" s="162"/>
      <c r="VCZ758" s="162"/>
      <c r="VDA758" s="37"/>
      <c r="VDB758" s="230"/>
      <c r="VDC758" s="37"/>
      <c r="VDD758" s="37"/>
      <c r="VDE758" s="228"/>
      <c r="VDF758" s="11"/>
      <c r="VDG758" s="28"/>
      <c r="VDH758" s="231"/>
      <c r="VDI758" s="12"/>
      <c r="VDJ758" s="27"/>
      <c r="VDK758" s="37"/>
      <c r="VDL758" s="37"/>
      <c r="VDM758" s="14"/>
      <c r="VDN758" s="14"/>
      <c r="VDO758" s="228"/>
      <c r="VDP758" s="232"/>
      <c r="VDQ758" s="232"/>
      <c r="VDR758" s="232"/>
      <c r="VDS758" s="228"/>
      <c r="VDT758" s="229"/>
      <c r="VDU758" s="229"/>
      <c r="VDV758" s="229"/>
      <c r="VDW758" s="229"/>
      <c r="VDX758" s="229"/>
      <c r="VDY758" s="229"/>
      <c r="VDZ758" s="229"/>
      <c r="VEA758" s="37"/>
      <c r="VEB758" s="228"/>
      <c r="VEC758" s="12"/>
      <c r="VED758" s="12"/>
      <c r="VEE758" s="162"/>
      <c r="VEF758" s="162"/>
      <c r="VEG758" s="37"/>
      <c r="VEH758" s="230"/>
      <c r="VEI758" s="37"/>
      <c r="VEJ758" s="37"/>
      <c r="VEK758" s="228"/>
      <c r="VEL758" s="11"/>
      <c r="VEM758" s="28"/>
      <c r="VEN758" s="231"/>
      <c r="VEO758" s="12"/>
      <c r="VEP758" s="27"/>
      <c r="VEQ758" s="37"/>
      <c r="VER758" s="37"/>
      <c r="VES758" s="14"/>
      <c r="VET758" s="14"/>
      <c r="VEU758" s="228"/>
      <c r="VEV758" s="232"/>
      <c r="VEW758" s="232"/>
      <c r="VEX758" s="232"/>
      <c r="VEY758" s="228"/>
      <c r="VEZ758" s="229"/>
      <c r="VFA758" s="229"/>
      <c r="VFB758" s="229"/>
      <c r="VFC758" s="229"/>
      <c r="VFD758" s="229"/>
      <c r="VFE758" s="229"/>
      <c r="VFF758" s="229"/>
      <c r="VFG758" s="37"/>
      <c r="VFH758" s="228"/>
      <c r="VFI758" s="12"/>
      <c r="VFJ758" s="12"/>
      <c r="VFK758" s="162"/>
      <c r="VFL758" s="162"/>
      <c r="VFM758" s="37"/>
      <c r="VFN758" s="230"/>
      <c r="VFO758" s="37"/>
      <c r="VFP758" s="37"/>
      <c r="VFQ758" s="228"/>
      <c r="VFR758" s="11"/>
      <c r="VFS758" s="28"/>
      <c r="VFT758" s="231"/>
      <c r="VFU758" s="12"/>
      <c r="VFV758" s="27"/>
      <c r="VFW758" s="37"/>
      <c r="VFX758" s="37"/>
      <c r="VFY758" s="14"/>
      <c r="VFZ758" s="14"/>
      <c r="VGA758" s="228"/>
      <c r="VGB758" s="232"/>
      <c r="VGC758" s="232"/>
      <c r="VGD758" s="232"/>
      <c r="VGE758" s="228"/>
      <c r="VGF758" s="229"/>
      <c r="VGG758" s="229"/>
      <c r="VGH758" s="229"/>
      <c r="VGI758" s="229"/>
      <c r="VGJ758" s="229"/>
      <c r="VGK758" s="229"/>
      <c r="VGL758" s="229"/>
      <c r="VGM758" s="37"/>
      <c r="VGN758" s="228"/>
      <c r="VGO758" s="12"/>
      <c r="VGP758" s="12"/>
      <c r="VGQ758" s="162"/>
      <c r="VGR758" s="162"/>
      <c r="VGS758" s="37"/>
      <c r="VGT758" s="230"/>
      <c r="VGU758" s="37"/>
      <c r="VGV758" s="37"/>
      <c r="VGW758" s="228"/>
      <c r="VGX758" s="11"/>
      <c r="VGY758" s="28"/>
      <c r="VGZ758" s="231"/>
      <c r="VHA758" s="12"/>
      <c r="VHB758" s="27"/>
      <c r="VHC758" s="37"/>
      <c r="VHD758" s="37"/>
      <c r="VHE758" s="14"/>
      <c r="VHF758" s="14"/>
      <c r="VHG758" s="228"/>
      <c r="VHH758" s="232"/>
      <c r="VHI758" s="232"/>
      <c r="VHJ758" s="232"/>
      <c r="VHK758" s="228"/>
      <c r="VHL758" s="229"/>
      <c r="VHM758" s="229"/>
      <c r="VHN758" s="229"/>
      <c r="VHO758" s="229"/>
      <c r="VHP758" s="229"/>
      <c r="VHQ758" s="229"/>
      <c r="VHR758" s="229"/>
      <c r="VHS758" s="37"/>
      <c r="VHT758" s="228"/>
      <c r="VHU758" s="12"/>
      <c r="VHV758" s="12"/>
      <c r="VHW758" s="162"/>
      <c r="VHX758" s="162"/>
      <c r="VHY758" s="37"/>
      <c r="VHZ758" s="230"/>
      <c r="VIA758" s="37"/>
      <c r="VIB758" s="37"/>
      <c r="VIC758" s="228"/>
      <c r="VID758" s="11"/>
      <c r="VIE758" s="28"/>
      <c r="VIF758" s="231"/>
      <c r="VIG758" s="12"/>
      <c r="VIH758" s="27"/>
      <c r="VII758" s="37"/>
      <c r="VIJ758" s="37"/>
      <c r="VIK758" s="14"/>
      <c r="VIL758" s="14"/>
      <c r="VIM758" s="228"/>
      <c r="VIN758" s="232"/>
      <c r="VIO758" s="232"/>
      <c r="VIP758" s="232"/>
      <c r="VIQ758" s="228"/>
      <c r="VIR758" s="229"/>
      <c r="VIS758" s="229"/>
      <c r="VIT758" s="229"/>
      <c r="VIU758" s="229"/>
      <c r="VIV758" s="229"/>
      <c r="VIW758" s="229"/>
      <c r="VIX758" s="229"/>
      <c r="VIY758" s="37"/>
      <c r="VIZ758" s="228"/>
      <c r="VJA758" s="12"/>
      <c r="VJB758" s="12"/>
      <c r="VJC758" s="162"/>
      <c r="VJD758" s="162"/>
      <c r="VJE758" s="37"/>
      <c r="VJF758" s="230"/>
      <c r="VJG758" s="37"/>
      <c r="VJH758" s="37"/>
      <c r="VJI758" s="228"/>
      <c r="VJJ758" s="11"/>
      <c r="VJK758" s="28"/>
      <c r="VJL758" s="231"/>
      <c r="VJM758" s="12"/>
      <c r="VJN758" s="27"/>
      <c r="VJO758" s="37"/>
      <c r="VJP758" s="37"/>
      <c r="VJQ758" s="14"/>
      <c r="VJR758" s="14"/>
      <c r="VJS758" s="228"/>
      <c r="VJT758" s="232"/>
      <c r="VJU758" s="232"/>
      <c r="VJV758" s="232"/>
      <c r="VJW758" s="228"/>
      <c r="VJX758" s="229"/>
      <c r="VJY758" s="229"/>
      <c r="VJZ758" s="229"/>
      <c r="VKA758" s="229"/>
      <c r="VKB758" s="229"/>
      <c r="VKC758" s="229"/>
      <c r="VKD758" s="229"/>
      <c r="VKE758" s="37"/>
      <c r="VKF758" s="228"/>
      <c r="VKG758" s="12"/>
      <c r="VKH758" s="12"/>
      <c r="VKI758" s="162"/>
      <c r="VKJ758" s="162"/>
      <c r="VKK758" s="37"/>
      <c r="VKL758" s="230"/>
      <c r="VKM758" s="37"/>
      <c r="VKN758" s="37"/>
      <c r="VKO758" s="228"/>
      <c r="VKP758" s="11"/>
      <c r="VKQ758" s="28"/>
      <c r="VKR758" s="231"/>
      <c r="VKS758" s="12"/>
      <c r="VKT758" s="27"/>
      <c r="VKU758" s="37"/>
      <c r="VKV758" s="37"/>
      <c r="VKW758" s="14"/>
      <c r="VKX758" s="14"/>
      <c r="VKY758" s="228"/>
      <c r="VKZ758" s="232"/>
      <c r="VLA758" s="232"/>
      <c r="VLB758" s="232"/>
      <c r="VLC758" s="228"/>
      <c r="VLD758" s="229"/>
      <c r="VLE758" s="229"/>
      <c r="VLF758" s="229"/>
      <c r="VLG758" s="229"/>
      <c r="VLH758" s="229"/>
      <c r="VLI758" s="229"/>
      <c r="VLJ758" s="229"/>
      <c r="VLK758" s="37"/>
      <c r="VLL758" s="228"/>
      <c r="VLM758" s="12"/>
      <c r="VLN758" s="12"/>
      <c r="VLO758" s="162"/>
      <c r="VLP758" s="162"/>
      <c r="VLQ758" s="37"/>
      <c r="VLR758" s="230"/>
      <c r="VLS758" s="37"/>
      <c r="VLT758" s="37"/>
      <c r="VLU758" s="228"/>
      <c r="VLV758" s="11"/>
      <c r="VLW758" s="28"/>
      <c r="VLX758" s="231"/>
      <c r="VLY758" s="12"/>
      <c r="VLZ758" s="27"/>
      <c r="VMA758" s="37"/>
      <c r="VMB758" s="37"/>
      <c r="VMC758" s="14"/>
      <c r="VMD758" s="14"/>
      <c r="VME758" s="228"/>
      <c r="VMF758" s="232"/>
      <c r="VMG758" s="232"/>
      <c r="VMH758" s="232"/>
      <c r="VMI758" s="228"/>
      <c r="VMJ758" s="229"/>
      <c r="VMK758" s="229"/>
      <c r="VML758" s="229"/>
      <c r="VMM758" s="229"/>
      <c r="VMN758" s="229"/>
      <c r="VMO758" s="229"/>
      <c r="VMP758" s="229"/>
      <c r="VMQ758" s="37"/>
      <c r="VMR758" s="228"/>
      <c r="VMS758" s="12"/>
      <c r="VMT758" s="12"/>
      <c r="VMU758" s="162"/>
      <c r="VMV758" s="162"/>
      <c r="VMW758" s="37"/>
      <c r="VMX758" s="230"/>
      <c r="VMY758" s="37"/>
      <c r="VMZ758" s="37"/>
      <c r="VNA758" s="228"/>
      <c r="VNB758" s="11"/>
      <c r="VNC758" s="28"/>
      <c r="VND758" s="231"/>
      <c r="VNE758" s="12"/>
      <c r="VNF758" s="27"/>
      <c r="VNG758" s="37"/>
      <c r="VNH758" s="37"/>
      <c r="VNI758" s="14"/>
      <c r="VNJ758" s="14"/>
      <c r="VNK758" s="228"/>
      <c r="VNL758" s="232"/>
      <c r="VNM758" s="232"/>
      <c r="VNN758" s="232"/>
      <c r="VNO758" s="228"/>
      <c r="VNP758" s="229"/>
      <c r="VNQ758" s="229"/>
      <c r="VNR758" s="229"/>
      <c r="VNS758" s="229"/>
      <c r="VNT758" s="229"/>
      <c r="VNU758" s="229"/>
      <c r="VNV758" s="229"/>
      <c r="VNW758" s="37"/>
      <c r="VNX758" s="228"/>
      <c r="VNY758" s="12"/>
      <c r="VNZ758" s="12"/>
      <c r="VOA758" s="162"/>
      <c r="VOB758" s="162"/>
      <c r="VOC758" s="37"/>
      <c r="VOD758" s="230"/>
      <c r="VOE758" s="37"/>
      <c r="VOF758" s="37"/>
      <c r="VOG758" s="228"/>
      <c r="VOH758" s="11"/>
      <c r="VOI758" s="28"/>
      <c r="VOJ758" s="231"/>
      <c r="VOK758" s="12"/>
      <c r="VOL758" s="27"/>
      <c r="VOM758" s="37"/>
      <c r="VON758" s="37"/>
      <c r="VOO758" s="14"/>
      <c r="VOP758" s="14"/>
      <c r="VOQ758" s="228"/>
      <c r="VOR758" s="232"/>
      <c r="VOS758" s="232"/>
      <c r="VOT758" s="232"/>
      <c r="VOU758" s="228"/>
      <c r="VOV758" s="229"/>
      <c r="VOW758" s="229"/>
      <c r="VOX758" s="229"/>
      <c r="VOY758" s="229"/>
      <c r="VOZ758" s="229"/>
      <c r="VPA758" s="229"/>
      <c r="VPB758" s="229"/>
      <c r="VPC758" s="37"/>
      <c r="VPD758" s="228"/>
      <c r="VPE758" s="12"/>
      <c r="VPF758" s="12"/>
      <c r="VPG758" s="162"/>
      <c r="VPH758" s="162"/>
      <c r="VPI758" s="37"/>
      <c r="VPJ758" s="230"/>
      <c r="VPK758" s="37"/>
      <c r="VPL758" s="37"/>
      <c r="VPM758" s="228"/>
      <c r="VPN758" s="11"/>
      <c r="VPO758" s="28"/>
      <c r="VPP758" s="231"/>
      <c r="VPQ758" s="12"/>
      <c r="VPR758" s="27"/>
      <c r="VPS758" s="37"/>
      <c r="VPT758" s="37"/>
      <c r="VPU758" s="14"/>
      <c r="VPV758" s="14"/>
      <c r="VPW758" s="228"/>
      <c r="VPX758" s="232"/>
      <c r="VPY758" s="232"/>
      <c r="VPZ758" s="232"/>
      <c r="VQA758" s="228"/>
      <c r="VQB758" s="229"/>
      <c r="VQC758" s="229"/>
      <c r="VQD758" s="229"/>
      <c r="VQE758" s="229"/>
      <c r="VQF758" s="229"/>
      <c r="VQG758" s="229"/>
      <c r="VQH758" s="229"/>
      <c r="VQI758" s="37"/>
      <c r="VQJ758" s="228"/>
      <c r="VQK758" s="12"/>
      <c r="VQL758" s="12"/>
      <c r="VQM758" s="162"/>
      <c r="VQN758" s="162"/>
      <c r="VQO758" s="37"/>
      <c r="VQP758" s="230"/>
      <c r="VQQ758" s="37"/>
      <c r="VQR758" s="37"/>
      <c r="VQS758" s="228"/>
      <c r="VQT758" s="11"/>
      <c r="VQU758" s="28"/>
      <c r="VQV758" s="231"/>
      <c r="VQW758" s="12"/>
      <c r="VQX758" s="27"/>
      <c r="VQY758" s="37"/>
      <c r="VQZ758" s="37"/>
      <c r="VRA758" s="14"/>
      <c r="VRB758" s="14"/>
      <c r="VRC758" s="228"/>
      <c r="VRD758" s="232"/>
      <c r="VRE758" s="232"/>
      <c r="VRF758" s="232"/>
      <c r="VRG758" s="228"/>
      <c r="VRH758" s="229"/>
      <c r="VRI758" s="229"/>
      <c r="VRJ758" s="229"/>
      <c r="VRK758" s="229"/>
      <c r="VRL758" s="229"/>
      <c r="VRM758" s="229"/>
      <c r="VRN758" s="229"/>
      <c r="VRO758" s="37"/>
      <c r="VRP758" s="228"/>
      <c r="VRQ758" s="12"/>
      <c r="VRR758" s="12"/>
      <c r="VRS758" s="162"/>
      <c r="VRT758" s="162"/>
      <c r="VRU758" s="37"/>
      <c r="VRV758" s="230"/>
      <c r="VRW758" s="37"/>
      <c r="VRX758" s="37"/>
      <c r="VRY758" s="228"/>
      <c r="VRZ758" s="11"/>
      <c r="VSA758" s="28"/>
      <c r="VSB758" s="231"/>
      <c r="VSC758" s="12"/>
      <c r="VSD758" s="27"/>
      <c r="VSE758" s="37"/>
      <c r="VSF758" s="37"/>
      <c r="VSG758" s="14"/>
      <c r="VSH758" s="14"/>
      <c r="VSI758" s="228"/>
      <c r="VSJ758" s="232"/>
      <c r="VSK758" s="232"/>
      <c r="VSL758" s="232"/>
      <c r="VSM758" s="228"/>
      <c r="VSN758" s="229"/>
      <c r="VSO758" s="229"/>
      <c r="VSP758" s="229"/>
      <c r="VSQ758" s="229"/>
      <c r="VSR758" s="229"/>
      <c r="VSS758" s="229"/>
      <c r="VST758" s="229"/>
      <c r="VSU758" s="37"/>
      <c r="VSV758" s="228"/>
      <c r="VSW758" s="12"/>
      <c r="VSX758" s="12"/>
      <c r="VSY758" s="162"/>
      <c r="VSZ758" s="162"/>
      <c r="VTA758" s="37"/>
      <c r="VTB758" s="230"/>
      <c r="VTC758" s="37"/>
      <c r="VTD758" s="37"/>
      <c r="VTE758" s="228"/>
      <c r="VTF758" s="11"/>
      <c r="VTG758" s="28"/>
      <c r="VTH758" s="231"/>
      <c r="VTI758" s="12"/>
      <c r="VTJ758" s="27"/>
      <c r="VTK758" s="37"/>
      <c r="VTL758" s="37"/>
      <c r="VTM758" s="14"/>
      <c r="VTN758" s="14"/>
      <c r="VTO758" s="228"/>
      <c r="VTP758" s="232"/>
      <c r="VTQ758" s="232"/>
      <c r="VTR758" s="232"/>
      <c r="VTS758" s="228"/>
      <c r="VTT758" s="229"/>
      <c r="VTU758" s="229"/>
      <c r="VTV758" s="229"/>
      <c r="VTW758" s="229"/>
      <c r="VTX758" s="229"/>
      <c r="VTY758" s="229"/>
      <c r="VTZ758" s="229"/>
      <c r="VUA758" s="37"/>
      <c r="VUB758" s="228"/>
      <c r="VUC758" s="12"/>
      <c r="VUD758" s="12"/>
      <c r="VUE758" s="162"/>
      <c r="VUF758" s="162"/>
      <c r="VUG758" s="37"/>
      <c r="VUH758" s="230"/>
      <c r="VUI758" s="37"/>
      <c r="VUJ758" s="37"/>
      <c r="VUK758" s="228"/>
      <c r="VUL758" s="11"/>
      <c r="VUM758" s="28"/>
      <c r="VUN758" s="231"/>
      <c r="VUO758" s="12"/>
      <c r="VUP758" s="27"/>
      <c r="VUQ758" s="37"/>
      <c r="VUR758" s="37"/>
      <c r="VUS758" s="14"/>
      <c r="VUT758" s="14"/>
      <c r="VUU758" s="228"/>
      <c r="VUV758" s="232"/>
      <c r="VUW758" s="232"/>
      <c r="VUX758" s="232"/>
      <c r="VUY758" s="228"/>
      <c r="VUZ758" s="229"/>
      <c r="VVA758" s="229"/>
      <c r="VVB758" s="229"/>
      <c r="VVC758" s="229"/>
      <c r="VVD758" s="229"/>
      <c r="VVE758" s="229"/>
      <c r="VVF758" s="229"/>
      <c r="VVG758" s="37"/>
      <c r="VVH758" s="228"/>
      <c r="VVI758" s="12"/>
      <c r="VVJ758" s="12"/>
      <c r="VVK758" s="162"/>
      <c r="VVL758" s="162"/>
      <c r="VVM758" s="37"/>
      <c r="VVN758" s="230"/>
      <c r="VVO758" s="37"/>
      <c r="VVP758" s="37"/>
      <c r="VVQ758" s="228"/>
      <c r="VVR758" s="11"/>
      <c r="VVS758" s="28"/>
      <c r="VVT758" s="231"/>
      <c r="VVU758" s="12"/>
      <c r="VVV758" s="27"/>
      <c r="VVW758" s="37"/>
      <c r="VVX758" s="37"/>
      <c r="VVY758" s="14"/>
      <c r="VVZ758" s="14"/>
      <c r="VWA758" s="228"/>
      <c r="VWB758" s="232"/>
      <c r="VWC758" s="232"/>
      <c r="VWD758" s="232"/>
      <c r="VWE758" s="228"/>
      <c r="VWF758" s="229"/>
      <c r="VWG758" s="229"/>
      <c r="VWH758" s="229"/>
      <c r="VWI758" s="229"/>
      <c r="VWJ758" s="229"/>
      <c r="VWK758" s="229"/>
      <c r="VWL758" s="229"/>
      <c r="VWM758" s="37"/>
      <c r="VWN758" s="228"/>
      <c r="VWO758" s="12"/>
      <c r="VWP758" s="12"/>
      <c r="VWQ758" s="162"/>
      <c r="VWR758" s="162"/>
      <c r="VWS758" s="37"/>
      <c r="VWT758" s="230"/>
      <c r="VWU758" s="37"/>
      <c r="VWV758" s="37"/>
      <c r="VWW758" s="228"/>
      <c r="VWX758" s="11"/>
      <c r="VWY758" s="28"/>
      <c r="VWZ758" s="231"/>
      <c r="VXA758" s="12"/>
      <c r="VXB758" s="27"/>
      <c r="VXC758" s="37"/>
      <c r="VXD758" s="37"/>
      <c r="VXE758" s="14"/>
      <c r="VXF758" s="14"/>
      <c r="VXG758" s="228"/>
      <c r="VXH758" s="232"/>
      <c r="VXI758" s="232"/>
      <c r="VXJ758" s="232"/>
      <c r="VXK758" s="228"/>
      <c r="VXL758" s="229"/>
      <c r="VXM758" s="229"/>
      <c r="VXN758" s="229"/>
      <c r="VXO758" s="229"/>
      <c r="VXP758" s="229"/>
      <c r="VXQ758" s="229"/>
      <c r="VXR758" s="229"/>
      <c r="VXS758" s="37"/>
      <c r="VXT758" s="228"/>
      <c r="VXU758" s="12"/>
      <c r="VXV758" s="12"/>
      <c r="VXW758" s="162"/>
      <c r="VXX758" s="162"/>
      <c r="VXY758" s="37"/>
      <c r="VXZ758" s="230"/>
      <c r="VYA758" s="37"/>
      <c r="VYB758" s="37"/>
      <c r="VYC758" s="228"/>
      <c r="VYD758" s="11"/>
      <c r="VYE758" s="28"/>
      <c r="VYF758" s="231"/>
      <c r="VYG758" s="12"/>
      <c r="VYH758" s="27"/>
      <c r="VYI758" s="37"/>
      <c r="VYJ758" s="37"/>
      <c r="VYK758" s="14"/>
      <c r="VYL758" s="14"/>
      <c r="VYM758" s="228"/>
      <c r="VYN758" s="232"/>
      <c r="VYO758" s="232"/>
      <c r="VYP758" s="232"/>
      <c r="VYQ758" s="228"/>
      <c r="VYR758" s="229"/>
      <c r="VYS758" s="229"/>
      <c r="VYT758" s="229"/>
      <c r="VYU758" s="229"/>
      <c r="VYV758" s="229"/>
      <c r="VYW758" s="229"/>
      <c r="VYX758" s="229"/>
      <c r="VYY758" s="37"/>
      <c r="VYZ758" s="228"/>
      <c r="VZA758" s="12"/>
      <c r="VZB758" s="12"/>
      <c r="VZC758" s="162"/>
      <c r="VZD758" s="162"/>
      <c r="VZE758" s="37"/>
      <c r="VZF758" s="230"/>
      <c r="VZG758" s="37"/>
      <c r="VZH758" s="37"/>
      <c r="VZI758" s="228"/>
      <c r="VZJ758" s="11"/>
      <c r="VZK758" s="28"/>
      <c r="VZL758" s="231"/>
      <c r="VZM758" s="12"/>
      <c r="VZN758" s="27"/>
      <c r="VZO758" s="37"/>
      <c r="VZP758" s="37"/>
      <c r="VZQ758" s="14"/>
      <c r="VZR758" s="14"/>
      <c r="VZS758" s="228"/>
      <c r="VZT758" s="232"/>
      <c r="VZU758" s="232"/>
      <c r="VZV758" s="232"/>
      <c r="VZW758" s="228"/>
      <c r="VZX758" s="229"/>
      <c r="VZY758" s="229"/>
      <c r="VZZ758" s="229"/>
      <c r="WAA758" s="229"/>
      <c r="WAB758" s="229"/>
      <c r="WAC758" s="229"/>
      <c r="WAD758" s="229"/>
      <c r="WAE758" s="37"/>
      <c r="WAF758" s="228"/>
      <c r="WAG758" s="12"/>
      <c r="WAH758" s="12"/>
      <c r="WAI758" s="162"/>
      <c r="WAJ758" s="162"/>
      <c r="WAK758" s="37"/>
      <c r="WAL758" s="230"/>
      <c r="WAM758" s="37"/>
      <c r="WAN758" s="37"/>
      <c r="WAO758" s="228"/>
      <c r="WAP758" s="11"/>
      <c r="WAQ758" s="28"/>
      <c r="WAR758" s="231"/>
      <c r="WAS758" s="12"/>
      <c r="WAT758" s="27"/>
      <c r="WAU758" s="37"/>
      <c r="WAV758" s="37"/>
      <c r="WAW758" s="14"/>
      <c r="WAX758" s="14"/>
      <c r="WAY758" s="228"/>
      <c r="WAZ758" s="232"/>
      <c r="WBA758" s="232"/>
      <c r="WBB758" s="232"/>
      <c r="WBC758" s="228"/>
      <c r="WBD758" s="229"/>
      <c r="WBE758" s="229"/>
      <c r="WBF758" s="229"/>
      <c r="WBG758" s="229"/>
      <c r="WBH758" s="229"/>
      <c r="WBI758" s="229"/>
      <c r="WBJ758" s="229"/>
      <c r="WBK758" s="37"/>
      <c r="WBL758" s="228"/>
      <c r="WBM758" s="12"/>
      <c r="WBN758" s="12"/>
      <c r="WBO758" s="162"/>
      <c r="WBP758" s="162"/>
      <c r="WBQ758" s="37"/>
      <c r="WBR758" s="230"/>
      <c r="WBS758" s="37"/>
      <c r="WBT758" s="37"/>
      <c r="WBU758" s="228"/>
      <c r="WBV758" s="11"/>
      <c r="WBW758" s="28"/>
      <c r="WBX758" s="231"/>
      <c r="WBY758" s="12"/>
      <c r="WBZ758" s="27"/>
      <c r="WCA758" s="37"/>
      <c r="WCB758" s="37"/>
      <c r="WCC758" s="14"/>
      <c r="WCD758" s="14"/>
      <c r="WCE758" s="228"/>
      <c r="WCF758" s="232"/>
      <c r="WCG758" s="232"/>
      <c r="WCH758" s="232"/>
      <c r="WCI758" s="228"/>
      <c r="WCJ758" s="229"/>
      <c r="WCK758" s="229"/>
      <c r="WCL758" s="229"/>
      <c r="WCM758" s="229"/>
      <c r="WCN758" s="229"/>
      <c r="WCO758" s="229"/>
      <c r="WCP758" s="229"/>
      <c r="WCQ758" s="37"/>
      <c r="WCR758" s="228"/>
      <c r="WCS758" s="12"/>
      <c r="WCT758" s="12"/>
      <c r="WCU758" s="162"/>
      <c r="WCV758" s="162"/>
      <c r="WCW758" s="37"/>
      <c r="WCX758" s="230"/>
      <c r="WCY758" s="37"/>
      <c r="WCZ758" s="37"/>
      <c r="WDA758" s="228"/>
      <c r="WDB758" s="11"/>
      <c r="WDC758" s="28"/>
      <c r="WDD758" s="231"/>
      <c r="WDE758" s="12"/>
      <c r="WDF758" s="27"/>
      <c r="WDG758" s="37"/>
      <c r="WDH758" s="37"/>
      <c r="WDI758" s="14"/>
      <c r="WDJ758" s="14"/>
      <c r="WDK758" s="228"/>
      <c r="WDL758" s="232"/>
      <c r="WDM758" s="232"/>
      <c r="WDN758" s="232"/>
      <c r="WDO758" s="228"/>
      <c r="WDP758" s="229"/>
      <c r="WDQ758" s="229"/>
      <c r="WDR758" s="229"/>
      <c r="WDS758" s="229"/>
      <c r="WDT758" s="229"/>
      <c r="WDU758" s="229"/>
      <c r="WDV758" s="229"/>
      <c r="WDW758" s="37"/>
      <c r="WDX758" s="228"/>
      <c r="WDY758" s="12"/>
      <c r="WDZ758" s="12"/>
      <c r="WEA758" s="162"/>
      <c r="WEB758" s="162"/>
      <c r="WEC758" s="37"/>
      <c r="WED758" s="230"/>
      <c r="WEE758" s="37"/>
      <c r="WEF758" s="37"/>
      <c r="WEG758" s="228"/>
      <c r="WEH758" s="11"/>
      <c r="WEI758" s="28"/>
      <c r="WEJ758" s="231"/>
      <c r="WEK758" s="12"/>
      <c r="WEL758" s="27"/>
      <c r="WEM758" s="37"/>
      <c r="WEN758" s="37"/>
      <c r="WEO758" s="14"/>
      <c r="WEP758" s="14"/>
      <c r="WEQ758" s="228"/>
      <c r="WER758" s="232"/>
      <c r="WES758" s="232"/>
      <c r="WET758" s="232"/>
      <c r="WEU758" s="228"/>
      <c r="WEV758" s="229"/>
      <c r="WEW758" s="229"/>
      <c r="WEX758" s="229"/>
      <c r="WEY758" s="229"/>
      <c r="WEZ758" s="229"/>
      <c r="WFA758" s="229"/>
      <c r="WFB758" s="229"/>
      <c r="WFC758" s="37"/>
      <c r="WFD758" s="228"/>
      <c r="WFE758" s="12"/>
      <c r="WFF758" s="12"/>
      <c r="WFG758" s="162"/>
      <c r="WFH758" s="162"/>
      <c r="WFI758" s="37"/>
      <c r="WFJ758" s="230"/>
      <c r="WFK758" s="37"/>
      <c r="WFL758" s="37"/>
      <c r="WFM758" s="228"/>
      <c r="WFN758" s="11"/>
      <c r="WFO758" s="28"/>
      <c r="WFP758" s="231"/>
      <c r="WFQ758" s="12"/>
      <c r="WFR758" s="27"/>
      <c r="WFS758" s="37"/>
      <c r="WFT758" s="37"/>
      <c r="WFU758" s="14"/>
      <c r="WFV758" s="14"/>
      <c r="WFW758" s="228"/>
      <c r="WFX758" s="232"/>
      <c r="WFY758" s="232"/>
      <c r="WFZ758" s="232"/>
      <c r="WGA758" s="228"/>
      <c r="WGB758" s="229"/>
      <c r="WGC758" s="229"/>
      <c r="WGD758" s="229"/>
      <c r="WGE758" s="229"/>
      <c r="WGF758" s="229"/>
      <c r="WGG758" s="229"/>
      <c r="WGH758" s="229"/>
      <c r="WGI758" s="37"/>
      <c r="WGJ758" s="228"/>
      <c r="WGK758" s="12"/>
      <c r="WGL758" s="12"/>
      <c r="WGM758" s="162"/>
      <c r="WGN758" s="162"/>
      <c r="WGO758" s="37"/>
      <c r="WGP758" s="230"/>
      <c r="WGQ758" s="37"/>
      <c r="WGR758" s="37"/>
      <c r="WGS758" s="228"/>
      <c r="WGT758" s="11"/>
      <c r="WGU758" s="28"/>
      <c r="WGV758" s="231"/>
      <c r="WGW758" s="12"/>
      <c r="WGX758" s="27"/>
      <c r="WGY758" s="37"/>
      <c r="WGZ758" s="37"/>
      <c r="WHA758" s="14"/>
      <c r="WHB758" s="14"/>
      <c r="WHC758" s="228"/>
      <c r="WHD758" s="232"/>
      <c r="WHE758" s="232"/>
      <c r="WHF758" s="232"/>
      <c r="WHG758" s="228"/>
      <c r="WHH758" s="229"/>
      <c r="WHI758" s="229"/>
      <c r="WHJ758" s="229"/>
      <c r="WHK758" s="229"/>
      <c r="WHL758" s="229"/>
      <c r="WHM758" s="229"/>
      <c r="WHN758" s="229"/>
      <c r="WHO758" s="37"/>
      <c r="WHP758" s="228"/>
      <c r="WHQ758" s="12"/>
      <c r="WHR758" s="12"/>
      <c r="WHS758" s="162"/>
      <c r="WHT758" s="162"/>
      <c r="WHU758" s="37"/>
      <c r="WHV758" s="230"/>
      <c r="WHW758" s="37"/>
      <c r="WHX758" s="37"/>
      <c r="WHY758" s="228"/>
      <c r="WHZ758" s="11"/>
      <c r="WIA758" s="28"/>
      <c r="WIB758" s="231"/>
      <c r="WIC758" s="12"/>
      <c r="WID758" s="27"/>
      <c r="WIE758" s="37"/>
      <c r="WIF758" s="37"/>
      <c r="WIG758" s="14"/>
      <c r="WIH758" s="14"/>
      <c r="WII758" s="228"/>
      <c r="WIJ758" s="232"/>
      <c r="WIK758" s="232"/>
      <c r="WIL758" s="232"/>
      <c r="WIM758" s="228"/>
      <c r="WIN758" s="229"/>
      <c r="WIO758" s="229"/>
      <c r="WIP758" s="229"/>
      <c r="WIQ758" s="229"/>
      <c r="WIR758" s="229"/>
      <c r="WIS758" s="229"/>
      <c r="WIT758" s="229"/>
      <c r="WIU758" s="37"/>
      <c r="WIV758" s="228"/>
      <c r="WIW758" s="12"/>
      <c r="WIX758" s="12"/>
      <c r="WIY758" s="162"/>
      <c r="WIZ758" s="162"/>
      <c r="WJA758" s="37"/>
      <c r="WJB758" s="230"/>
      <c r="WJC758" s="37"/>
      <c r="WJD758" s="37"/>
      <c r="WJE758" s="228"/>
      <c r="WJF758" s="11"/>
      <c r="WJG758" s="28"/>
      <c r="WJH758" s="231"/>
      <c r="WJI758" s="12"/>
      <c r="WJJ758" s="27"/>
      <c r="WJK758" s="37"/>
      <c r="WJL758" s="37"/>
      <c r="WJM758" s="14"/>
      <c r="WJN758" s="14"/>
      <c r="WJO758" s="228"/>
      <c r="WJP758" s="232"/>
      <c r="WJQ758" s="232"/>
      <c r="WJR758" s="232"/>
      <c r="WJS758" s="228"/>
      <c r="WJT758" s="229"/>
      <c r="WJU758" s="229"/>
      <c r="WJV758" s="229"/>
      <c r="WJW758" s="229"/>
      <c r="WJX758" s="229"/>
      <c r="WJY758" s="229"/>
      <c r="WJZ758" s="229"/>
      <c r="WKA758" s="37"/>
      <c r="WKB758" s="228"/>
      <c r="WKC758" s="12"/>
      <c r="WKD758" s="12"/>
      <c r="WKE758" s="162"/>
      <c r="WKF758" s="162"/>
      <c r="WKG758" s="37"/>
      <c r="WKH758" s="230"/>
      <c r="WKI758" s="37"/>
      <c r="WKJ758" s="37"/>
      <c r="WKK758" s="228"/>
      <c r="WKL758" s="11"/>
      <c r="WKM758" s="28"/>
      <c r="WKN758" s="231"/>
      <c r="WKO758" s="12"/>
      <c r="WKP758" s="27"/>
      <c r="WKQ758" s="37"/>
      <c r="WKR758" s="37"/>
      <c r="WKS758" s="14"/>
      <c r="WKT758" s="14"/>
      <c r="WKU758" s="228"/>
      <c r="WKV758" s="232"/>
      <c r="WKW758" s="232"/>
      <c r="WKX758" s="232"/>
      <c r="WKY758" s="228"/>
      <c r="WKZ758" s="229"/>
      <c r="WLA758" s="229"/>
      <c r="WLB758" s="229"/>
      <c r="WLC758" s="229"/>
      <c r="WLD758" s="229"/>
      <c r="WLE758" s="229"/>
      <c r="WLF758" s="229"/>
      <c r="WLG758" s="37"/>
      <c r="WLH758" s="228"/>
      <c r="WLI758" s="12"/>
      <c r="WLJ758" s="12"/>
      <c r="WLK758" s="162"/>
      <c r="WLL758" s="162"/>
      <c r="WLM758" s="37"/>
      <c r="WLN758" s="230"/>
      <c r="WLO758" s="37"/>
      <c r="WLP758" s="37"/>
      <c r="WLQ758" s="228"/>
      <c r="WLR758" s="11"/>
      <c r="WLS758" s="28"/>
      <c r="WLT758" s="231"/>
      <c r="WLU758" s="12"/>
      <c r="WLV758" s="27"/>
      <c r="WLW758" s="37"/>
      <c r="WLX758" s="37"/>
      <c r="WLY758" s="14"/>
      <c r="WLZ758" s="14"/>
      <c r="WMA758" s="228"/>
      <c r="WMB758" s="232"/>
      <c r="WMC758" s="232"/>
      <c r="WMD758" s="232"/>
      <c r="WME758" s="228"/>
      <c r="WMF758" s="229"/>
      <c r="WMG758" s="229"/>
      <c r="WMH758" s="229"/>
      <c r="WMI758" s="229"/>
      <c r="WMJ758" s="229"/>
      <c r="WMK758" s="229"/>
      <c r="WML758" s="229"/>
      <c r="WMM758" s="37"/>
      <c r="WMN758" s="228"/>
      <c r="WMO758" s="12"/>
      <c r="WMP758" s="12"/>
      <c r="WMQ758" s="162"/>
      <c r="WMR758" s="162"/>
      <c r="WMS758" s="37"/>
      <c r="WMT758" s="230"/>
      <c r="WMU758" s="37"/>
      <c r="WMV758" s="37"/>
      <c r="WMW758" s="228"/>
      <c r="WMX758" s="11"/>
      <c r="WMY758" s="28"/>
      <c r="WMZ758" s="231"/>
      <c r="WNA758" s="12"/>
      <c r="WNB758" s="27"/>
      <c r="WNC758" s="37"/>
      <c r="WND758" s="37"/>
      <c r="WNE758" s="14"/>
      <c r="WNF758" s="14"/>
      <c r="WNG758" s="228"/>
      <c r="WNH758" s="232"/>
      <c r="WNI758" s="232"/>
      <c r="WNJ758" s="232"/>
      <c r="WNK758" s="228"/>
      <c r="WNL758" s="229"/>
      <c r="WNM758" s="229"/>
      <c r="WNN758" s="229"/>
      <c r="WNO758" s="229"/>
      <c r="WNP758" s="229"/>
      <c r="WNQ758" s="229"/>
      <c r="WNR758" s="229"/>
      <c r="WNS758" s="37"/>
      <c r="WNT758" s="228"/>
      <c r="WNU758" s="12"/>
      <c r="WNV758" s="12"/>
      <c r="WNW758" s="162"/>
      <c r="WNX758" s="162"/>
      <c r="WNY758" s="37"/>
      <c r="WNZ758" s="230"/>
      <c r="WOA758" s="37"/>
      <c r="WOB758" s="37"/>
      <c r="WOC758" s="228"/>
      <c r="WOD758" s="11"/>
      <c r="WOE758" s="28"/>
      <c r="WOF758" s="231"/>
      <c r="WOG758" s="12"/>
      <c r="WOH758" s="27"/>
      <c r="WOI758" s="37"/>
      <c r="WOJ758" s="37"/>
      <c r="WOK758" s="14"/>
      <c r="WOL758" s="14"/>
      <c r="WOM758" s="228"/>
      <c r="WON758" s="232"/>
      <c r="WOO758" s="232"/>
      <c r="WOP758" s="232"/>
      <c r="WOQ758" s="228"/>
      <c r="WOR758" s="229"/>
      <c r="WOS758" s="229"/>
      <c r="WOT758" s="229"/>
      <c r="WOU758" s="229"/>
      <c r="WOV758" s="229"/>
      <c r="WOW758" s="229"/>
      <c r="WOX758" s="229"/>
      <c r="WOY758" s="37"/>
      <c r="WOZ758" s="228"/>
      <c r="WPA758" s="12"/>
      <c r="WPB758" s="12"/>
      <c r="WPC758" s="162"/>
      <c r="WPD758" s="162"/>
      <c r="WPE758" s="37"/>
      <c r="WPF758" s="230"/>
      <c r="WPG758" s="37"/>
      <c r="WPH758" s="37"/>
      <c r="WPI758" s="228"/>
      <c r="WPJ758" s="11"/>
      <c r="WPK758" s="28"/>
      <c r="WPL758" s="231"/>
      <c r="WPM758" s="12"/>
      <c r="WPN758" s="27"/>
      <c r="WPO758" s="37"/>
      <c r="WPP758" s="37"/>
      <c r="WPQ758" s="14"/>
      <c r="WPR758" s="14"/>
      <c r="WPS758" s="228"/>
      <c r="WPT758" s="232"/>
      <c r="WPU758" s="232"/>
      <c r="WPV758" s="232"/>
      <c r="WPW758" s="228"/>
      <c r="WPX758" s="229"/>
      <c r="WPY758" s="229"/>
      <c r="WPZ758" s="229"/>
      <c r="WQA758" s="229"/>
      <c r="WQB758" s="229"/>
      <c r="WQC758" s="229"/>
      <c r="WQD758" s="229"/>
      <c r="WQE758" s="37"/>
      <c r="WQF758" s="228"/>
      <c r="WQG758" s="12"/>
      <c r="WQH758" s="12"/>
      <c r="WQI758" s="162"/>
      <c r="WQJ758" s="162"/>
      <c r="WQK758" s="37"/>
      <c r="WQL758" s="230"/>
      <c r="WQM758" s="37"/>
      <c r="WQN758" s="37"/>
      <c r="WQO758" s="228"/>
      <c r="WQP758" s="11"/>
      <c r="WQQ758" s="28"/>
      <c r="WQR758" s="231"/>
      <c r="WQS758" s="12"/>
      <c r="WQT758" s="27"/>
      <c r="WQU758" s="37"/>
      <c r="WQV758" s="37"/>
      <c r="WQW758" s="14"/>
      <c r="WQX758" s="14"/>
      <c r="WQY758" s="228"/>
      <c r="WQZ758" s="232"/>
      <c r="WRA758" s="232"/>
      <c r="WRB758" s="232"/>
      <c r="WRC758" s="228"/>
      <c r="WRD758" s="229"/>
      <c r="WRE758" s="229"/>
      <c r="WRF758" s="229"/>
      <c r="WRG758" s="229"/>
      <c r="WRH758" s="229"/>
      <c r="WRI758" s="229"/>
      <c r="WRJ758" s="229"/>
      <c r="WRK758" s="37"/>
      <c r="WRL758" s="228"/>
      <c r="WRM758" s="12"/>
      <c r="WRN758" s="12"/>
      <c r="WRO758" s="162"/>
      <c r="WRP758" s="162"/>
      <c r="WRQ758" s="37"/>
      <c r="WRR758" s="230"/>
      <c r="WRS758" s="37"/>
      <c r="WRT758" s="37"/>
      <c r="WRU758" s="228"/>
      <c r="WRV758" s="11"/>
      <c r="WRW758" s="28"/>
      <c r="WRX758" s="231"/>
      <c r="WRY758" s="12"/>
      <c r="WRZ758" s="27"/>
      <c r="WSA758" s="37"/>
      <c r="WSB758" s="37"/>
      <c r="WSC758" s="14"/>
      <c r="WSD758" s="14"/>
      <c r="WSE758" s="228"/>
      <c r="WSF758" s="232"/>
      <c r="WSG758" s="232"/>
      <c r="WSH758" s="232"/>
      <c r="WSI758" s="228"/>
      <c r="WSJ758" s="229"/>
      <c r="WSK758" s="229"/>
      <c r="WSL758" s="229"/>
      <c r="WSM758" s="229"/>
      <c r="WSN758" s="229"/>
      <c r="WSO758" s="229"/>
      <c r="WSP758" s="229"/>
      <c r="WSQ758" s="37"/>
      <c r="WSR758" s="228"/>
      <c r="WSS758" s="12"/>
      <c r="WST758" s="12"/>
      <c r="WSU758" s="162"/>
      <c r="WSV758" s="162"/>
      <c r="WSW758" s="37"/>
      <c r="WSX758" s="230"/>
      <c r="WSY758" s="37"/>
      <c r="WSZ758" s="37"/>
      <c r="WTA758" s="228"/>
      <c r="WTB758" s="11"/>
      <c r="WTC758" s="28"/>
      <c r="WTD758" s="231"/>
      <c r="WTE758" s="12"/>
      <c r="WTF758" s="27"/>
      <c r="WTG758" s="37"/>
      <c r="WTH758" s="37"/>
      <c r="WTI758" s="14"/>
      <c r="WTJ758" s="14"/>
      <c r="WTK758" s="228"/>
      <c r="WTL758" s="232"/>
      <c r="WTM758" s="232"/>
      <c r="WTN758" s="232"/>
      <c r="WTO758" s="228"/>
      <c r="WTP758" s="229"/>
      <c r="WTQ758" s="229"/>
      <c r="WTR758" s="229"/>
      <c r="WTS758" s="229"/>
      <c r="WTT758" s="229"/>
      <c r="WTU758" s="229"/>
      <c r="WTV758" s="229"/>
      <c r="WTW758" s="37"/>
      <c r="WTX758" s="228"/>
      <c r="WTY758" s="12"/>
      <c r="WTZ758" s="12"/>
      <c r="WUA758" s="162"/>
      <c r="WUB758" s="162"/>
      <c r="WUC758" s="37"/>
      <c r="WUD758" s="230"/>
      <c r="WUE758" s="37"/>
      <c r="WUF758" s="37"/>
      <c r="WUG758" s="228"/>
      <c r="WUH758" s="11"/>
      <c r="WUI758" s="28"/>
      <c r="WUJ758" s="231"/>
      <c r="WUK758" s="12"/>
      <c r="WUL758" s="27"/>
      <c r="WUM758" s="37"/>
      <c r="WUN758" s="37"/>
      <c r="WUO758" s="14"/>
      <c r="WUP758" s="14"/>
      <c r="WUQ758" s="228"/>
      <c r="WUR758" s="232"/>
      <c r="WUS758" s="232"/>
      <c r="WUT758" s="232"/>
      <c r="WUU758" s="228"/>
      <c r="WUV758" s="229"/>
      <c r="WUW758" s="229"/>
      <c r="WUX758" s="229"/>
      <c r="WUY758" s="229"/>
      <c r="WUZ758" s="229"/>
      <c r="WVA758" s="229"/>
      <c r="WVB758" s="229"/>
      <c r="WVC758" s="37"/>
      <c r="WVD758" s="228"/>
      <c r="WVE758" s="12"/>
      <c r="WVF758" s="12"/>
      <c r="WVG758" s="162"/>
      <c r="WVH758" s="162"/>
      <c r="WVI758" s="37"/>
      <c r="WVJ758" s="230"/>
      <c r="WVK758" s="37"/>
      <c r="WVL758" s="37"/>
      <c r="WVM758" s="228"/>
      <c r="WVN758" s="11"/>
      <c r="WVO758" s="28"/>
      <c r="WVP758" s="231"/>
      <c r="WVQ758" s="12"/>
      <c r="WVR758" s="27"/>
      <c r="WVS758" s="37"/>
      <c r="WVT758" s="37"/>
      <c r="WVU758" s="14"/>
      <c r="WVV758" s="14"/>
      <c r="WVW758" s="228"/>
      <c r="WVX758" s="232"/>
      <c r="WVY758" s="232"/>
      <c r="WVZ758" s="232"/>
      <c r="WWA758" s="228"/>
      <c r="WWB758" s="229"/>
      <c r="WWC758" s="229"/>
      <c r="WWD758" s="229"/>
      <c r="WWE758" s="229"/>
      <c r="WWF758" s="229"/>
      <c r="WWG758" s="229"/>
      <c r="WWH758" s="229"/>
      <c r="WWI758" s="37"/>
      <c r="WWJ758" s="228"/>
      <c r="WWK758" s="12"/>
      <c r="WWL758" s="12"/>
      <c r="WWM758" s="162"/>
      <c r="WWN758" s="162"/>
      <c r="WWO758" s="37"/>
      <c r="WWP758" s="230"/>
      <c r="WWQ758" s="37"/>
      <c r="WWR758" s="37"/>
      <c r="WWS758" s="228"/>
      <c r="WWT758" s="11"/>
      <c r="WWU758" s="28"/>
      <c r="WWV758" s="231"/>
      <c r="WWW758" s="12"/>
      <c r="WWX758" s="27"/>
      <c r="WWY758" s="37"/>
      <c r="WWZ758" s="37"/>
      <c r="WXA758" s="14"/>
      <c r="WXB758" s="14"/>
      <c r="WXC758" s="228"/>
      <c r="WXD758" s="232"/>
      <c r="WXE758" s="232"/>
      <c r="WXF758" s="232"/>
      <c r="WXG758" s="228"/>
      <c r="WXH758" s="229"/>
      <c r="WXI758" s="229"/>
      <c r="WXJ758" s="229"/>
      <c r="WXK758" s="229"/>
      <c r="WXL758" s="229"/>
      <c r="WXM758" s="229"/>
      <c r="WXN758" s="229"/>
      <c r="WXO758" s="37"/>
      <c r="WXP758" s="228"/>
      <c r="WXQ758" s="12"/>
      <c r="WXR758" s="12"/>
      <c r="WXS758" s="162"/>
      <c r="WXT758" s="162"/>
      <c r="WXU758" s="37"/>
      <c r="WXV758" s="230"/>
      <c r="WXW758" s="37"/>
      <c r="WXX758" s="37"/>
      <c r="WXY758" s="228"/>
      <c r="WXZ758" s="11"/>
      <c r="WYA758" s="28"/>
      <c r="WYB758" s="231"/>
      <c r="WYC758" s="12"/>
      <c r="WYD758" s="27"/>
      <c r="WYE758" s="37"/>
      <c r="WYF758" s="37"/>
      <c r="WYG758" s="14"/>
      <c r="WYH758" s="14"/>
      <c r="WYI758" s="228"/>
      <c r="WYJ758" s="232"/>
      <c r="WYK758" s="232"/>
      <c r="WYL758" s="232"/>
      <c r="WYM758" s="228"/>
      <c r="WYN758" s="229"/>
      <c r="WYO758" s="229"/>
      <c r="WYP758" s="229"/>
      <c r="WYQ758" s="229"/>
      <c r="WYR758" s="229"/>
      <c r="WYS758" s="229"/>
      <c r="WYT758" s="229"/>
      <c r="WYU758" s="37"/>
      <c r="WYV758" s="228"/>
      <c r="WYW758" s="12"/>
      <c r="WYX758" s="12"/>
      <c r="WYY758" s="162"/>
      <c r="WYZ758" s="162"/>
      <c r="WZA758" s="37"/>
      <c r="WZB758" s="230"/>
      <c r="WZC758" s="37"/>
      <c r="WZD758" s="37"/>
      <c r="WZE758" s="228"/>
      <c r="WZF758" s="11"/>
      <c r="WZG758" s="28"/>
      <c r="WZH758" s="231"/>
      <c r="WZI758" s="12"/>
      <c r="WZJ758" s="27"/>
      <c r="WZK758" s="37"/>
      <c r="WZL758" s="37"/>
      <c r="WZM758" s="14"/>
      <c r="WZN758" s="14"/>
      <c r="WZO758" s="228"/>
      <c r="WZP758" s="232"/>
      <c r="WZQ758" s="232"/>
      <c r="WZR758" s="232"/>
      <c r="WZS758" s="228"/>
      <c r="WZT758" s="229"/>
      <c r="WZU758" s="229"/>
      <c r="WZV758" s="229"/>
      <c r="WZW758" s="229"/>
      <c r="WZX758" s="229"/>
      <c r="WZY758" s="229"/>
      <c r="WZZ758" s="229"/>
      <c r="XAA758" s="37"/>
      <c r="XAB758" s="228"/>
      <c r="XAC758" s="12"/>
      <c r="XAD758" s="12"/>
      <c r="XAE758" s="162"/>
      <c r="XAF758" s="162"/>
      <c r="XAG758" s="37"/>
      <c r="XAH758" s="230"/>
      <c r="XAI758" s="37"/>
      <c r="XAJ758" s="37"/>
      <c r="XAK758" s="228"/>
      <c r="XAL758" s="11"/>
      <c r="XAM758" s="28"/>
      <c r="XAN758" s="231"/>
      <c r="XAO758" s="12"/>
      <c r="XAP758" s="27"/>
      <c r="XAQ758" s="37"/>
      <c r="XAR758" s="37"/>
      <c r="XAS758" s="14"/>
      <c r="XAT758" s="14"/>
      <c r="XAU758" s="228"/>
      <c r="XAV758" s="232"/>
      <c r="XAW758" s="232"/>
      <c r="XAX758" s="232"/>
      <c r="XAY758" s="228"/>
      <c r="XAZ758" s="229"/>
      <c r="XBA758" s="229"/>
      <c r="XBB758" s="229"/>
      <c r="XBC758" s="229"/>
      <c r="XBD758" s="229"/>
      <c r="XBE758" s="229"/>
      <c r="XBF758" s="229"/>
      <c r="XBG758" s="37"/>
      <c r="XBH758" s="228"/>
      <c r="XBI758" s="12"/>
      <c r="XBJ758" s="12"/>
      <c r="XBK758" s="162"/>
      <c r="XBL758" s="162"/>
      <c r="XBM758" s="37"/>
      <c r="XBN758" s="230"/>
      <c r="XBO758" s="37"/>
      <c r="XBP758" s="37"/>
      <c r="XBQ758" s="228"/>
      <c r="XBR758" s="11"/>
      <c r="XBS758" s="28"/>
      <c r="XBT758" s="231"/>
      <c r="XBU758" s="12"/>
      <c r="XBV758" s="27"/>
      <c r="XBW758" s="37"/>
      <c r="XBX758" s="37"/>
      <c r="XBY758" s="14"/>
      <c r="XBZ758" s="14"/>
      <c r="XCA758" s="228"/>
      <c r="XCB758" s="232"/>
      <c r="XCC758" s="232"/>
      <c r="XCD758" s="232"/>
      <c r="XCE758" s="228"/>
      <c r="XCF758" s="229"/>
      <c r="XCG758" s="229"/>
      <c r="XCH758" s="229"/>
      <c r="XCI758" s="229"/>
      <c r="XCJ758" s="229"/>
      <c r="XCK758" s="229"/>
      <c r="XCL758" s="229"/>
      <c r="XCM758" s="37"/>
      <c r="XCN758" s="228"/>
      <c r="XCO758" s="12"/>
      <c r="XCP758" s="12"/>
      <c r="XCQ758" s="162"/>
      <c r="XCR758" s="162"/>
      <c r="XCS758" s="37"/>
      <c r="XCT758" s="230"/>
      <c r="XCU758" s="37"/>
      <c r="XCV758" s="37"/>
      <c r="XCW758" s="228"/>
      <c r="XCX758" s="11"/>
      <c r="XCY758" s="28"/>
      <c r="XCZ758" s="231"/>
      <c r="XDA758" s="12"/>
      <c r="XDB758" s="27"/>
      <c r="XDC758" s="37"/>
      <c r="XDD758" s="37"/>
      <c r="XDE758" s="14"/>
      <c r="XDF758" s="14"/>
      <c r="XDG758" s="228"/>
      <c r="XDH758" s="232"/>
      <c r="XDI758" s="232"/>
      <c r="XDJ758" s="232"/>
      <c r="XDK758" s="228"/>
      <c r="XDL758" s="229"/>
      <c r="XDM758" s="229"/>
      <c r="XDN758" s="229"/>
      <c r="XDO758" s="229"/>
      <c r="XDP758" s="229"/>
      <c r="XDQ758" s="229"/>
      <c r="XDR758" s="229"/>
      <c r="XDS758" s="37"/>
      <c r="XDT758" s="228"/>
      <c r="XDU758" s="12"/>
      <c r="XDV758" s="12"/>
      <c r="XDW758" s="162"/>
      <c r="XDX758" s="162"/>
      <c r="XDY758" s="37"/>
      <c r="XDZ758" s="230"/>
      <c r="XEA758" s="37"/>
      <c r="XEB758" s="37"/>
      <c r="XEC758" s="228"/>
      <c r="XED758" s="11"/>
      <c r="XEE758" s="28"/>
      <c r="XEF758" s="231"/>
      <c r="XEG758" s="12"/>
      <c r="XEH758" s="27"/>
      <c r="XEI758" s="37"/>
      <c r="XEJ758" s="37"/>
      <c r="XEK758" s="14"/>
      <c r="XEL758" s="14"/>
      <c r="XEM758" s="228"/>
      <c r="XEN758" s="232"/>
      <c r="XEO758" s="232"/>
      <c r="XEP758" s="232"/>
      <c r="XEQ758" s="228"/>
      <c r="XER758" s="229"/>
      <c r="XES758" s="229"/>
      <c r="XET758" s="229"/>
      <c r="XEU758" s="229"/>
      <c r="XEV758" s="229"/>
      <c r="XEW758" s="229"/>
      <c r="XEX758" s="229"/>
      <c r="XEY758" s="37"/>
      <c r="XEZ758" s="228"/>
      <c r="XFA758" s="12"/>
      <c r="XFB758" s="12"/>
      <c r="XFC758" s="162"/>
      <c r="XFD758" s="162"/>
    </row>
    <row r="759" spans="1:16384" s="212" customFormat="1" ht="16.5">
      <c r="A759" s="287"/>
      <c r="B759" s="157">
        <f>penilaian!A754</f>
        <v>0</v>
      </c>
      <c r="C759" s="264" t="str">
        <f>penilaian!B754</f>
        <v>c.</v>
      </c>
      <c r="D759" s="495">
        <f>penilaian!C754</f>
        <v>0</v>
      </c>
      <c r="E759" s="266" t="str">
        <f>penilaian!D754</f>
        <v>c.</v>
      </c>
      <c r="F759" s="274" t="str">
        <f>penilaian!E754</f>
        <v>Karyawan Swasta</v>
      </c>
      <c r="G759" s="267">
        <f>penilaian!F754</f>
        <v>0</v>
      </c>
      <c r="H759" s="266" t="str">
        <f>penilaian!G754</f>
        <v>c.</v>
      </c>
      <c r="I759" s="61" t="str">
        <f>penilaian!H754</f>
        <v>Kertajati</v>
      </c>
      <c r="J759" s="268">
        <f>penilaian!I754</f>
        <v>0</v>
      </c>
      <c r="K759" s="264">
        <f>penilaian!J754</f>
        <v>0</v>
      </c>
      <c r="L759" s="264">
        <f>penilaian!K754</f>
        <v>0</v>
      </c>
      <c r="M759" s="269">
        <f>penilaian!L754</f>
        <v>0</v>
      </c>
      <c r="N759" s="269">
        <f>penilaian!M754</f>
        <v>0</v>
      </c>
      <c r="O759" s="266" t="str">
        <f>penilaian!N754</f>
        <v>c.</v>
      </c>
      <c r="P759" s="61">
        <f>penilaian!O754</f>
        <v>0</v>
      </c>
      <c r="Q759" s="516">
        <f>penilaian!P754</f>
        <v>0</v>
      </c>
      <c r="R759" s="516">
        <f>penilaian!Q754</f>
        <v>0</v>
      </c>
      <c r="S759" s="529" t="str">
        <f>penilaian!R754</f>
        <v>b.</v>
      </c>
      <c r="T759" s="505" t="str">
        <f>penilaian!S754</f>
        <v>Musiman</v>
      </c>
      <c r="U759" s="505">
        <f>penilaian!T754</f>
        <v>0</v>
      </c>
      <c r="V759" s="529">
        <f>penilaian!U754</f>
        <v>0</v>
      </c>
      <c r="W759" s="529">
        <f>penilaian!V754</f>
        <v>0</v>
      </c>
      <c r="X759" s="529">
        <f>penilaian!W754</f>
        <v>0</v>
      </c>
      <c r="Y759" s="529">
        <f>penilaian!X754</f>
        <v>0</v>
      </c>
      <c r="Z759" s="529">
        <f>penilaian!Y754</f>
        <v>0</v>
      </c>
      <c r="AA759" s="529">
        <f>penilaian!Z754</f>
        <v>0</v>
      </c>
      <c r="AB759" s="529">
        <f>penilaian!AA754</f>
        <v>0</v>
      </c>
      <c r="AC759" s="529">
        <f>penilaian!AB754</f>
        <v>0</v>
      </c>
      <c r="AD759" s="529">
        <f>penilaian!AC754</f>
        <v>0</v>
      </c>
      <c r="AE759" s="505">
        <f>penilaian!AD754</f>
        <v>0</v>
      </c>
      <c r="AF759" s="505">
        <f>penilaian!AE754</f>
        <v>0</v>
      </c>
      <c r="AG759" s="529">
        <f>penilaian!AF754</f>
        <v>0</v>
      </c>
      <c r="AH759" s="529">
        <f>penilaian!AG754</f>
        <v>0</v>
      </c>
      <c r="AI759" s="529">
        <f>penilaian!AH754</f>
        <v>0</v>
      </c>
      <c r="AJ759" s="529">
        <f>penilaian!AI754</f>
        <v>0</v>
      </c>
      <c r="AK759" s="529">
        <f>penilaian!AJ754</f>
        <v>0</v>
      </c>
      <c r="AL759" s="532">
        <f>penilaian!AK754</f>
        <v>0</v>
      </c>
      <c r="AM759" s="529">
        <f>penilaian!AL754</f>
        <v>0</v>
      </c>
      <c r="AN759" s="529">
        <f>penilaian!AM754</f>
        <v>0</v>
      </c>
      <c r="AO759" s="505">
        <f>penilaian!AN754</f>
        <v>0</v>
      </c>
      <c r="AP759" s="529">
        <f>penilaian!AO754</f>
        <v>0</v>
      </c>
      <c r="AQ759" s="531">
        <f>penilaian!AP754</f>
        <v>0</v>
      </c>
      <c r="AR759" s="529">
        <f>penilaian!AQ754</f>
        <v>0</v>
      </c>
      <c r="AS759" s="532">
        <f>penilaian!AR754</f>
        <v>0</v>
      </c>
      <c r="AT759" s="532">
        <f>penilaian!AS754</f>
        <v>0</v>
      </c>
      <c r="AU759" s="529">
        <f>penilaian!AT754</f>
        <v>0</v>
      </c>
      <c r="AV759" s="505">
        <f>penilaian!AU754</f>
        <v>0</v>
      </c>
      <c r="AW759" s="534">
        <f>penilaian!AV754</f>
        <v>0</v>
      </c>
      <c r="AX759" s="534">
        <f>penilaian!AW754</f>
        <v>0</v>
      </c>
      <c r="AY759" s="11"/>
      <c r="AZ759" s="12"/>
      <c r="BA759" s="162"/>
      <c r="BB759" s="37"/>
      <c r="BC759" s="37"/>
      <c r="BD759" s="37"/>
      <c r="BE759" s="37"/>
      <c r="BF759" s="37"/>
      <c r="BG759" s="28"/>
      <c r="BH759" s="11"/>
      <c r="BI759" s="11"/>
      <c r="BJ759" s="37"/>
      <c r="BK759" s="162"/>
      <c r="BL759" s="162"/>
      <c r="BM759" s="37"/>
      <c r="BN759" s="12"/>
      <c r="BO759" s="37"/>
      <c r="BP759" s="37"/>
      <c r="BQ759" s="11"/>
      <c r="BR759" s="24"/>
      <c r="BS759" s="28"/>
      <c r="BT759" s="11"/>
      <c r="BU759" s="12"/>
      <c r="BV759" s="27"/>
      <c r="BW759" s="37"/>
      <c r="BX759" s="37"/>
      <c r="BY759" s="14"/>
      <c r="BZ759" s="14"/>
      <c r="CA759" s="11"/>
      <c r="CB759" s="12"/>
      <c r="CC759" s="12"/>
      <c r="CD759" s="12"/>
      <c r="CE759" s="11"/>
      <c r="CF759" s="12"/>
      <c r="CG759" s="162"/>
      <c r="CH759" s="37"/>
      <c r="CI759" s="37"/>
      <c r="CJ759" s="37"/>
      <c r="CK759" s="37"/>
      <c r="CL759" s="37"/>
      <c r="CM759" s="28"/>
      <c r="CN759" s="11"/>
      <c r="CO759" s="11"/>
      <c r="CP759" s="37"/>
      <c r="CQ759" s="162"/>
      <c r="CR759" s="162"/>
      <c r="CS759" s="37"/>
      <c r="CT759" s="12"/>
      <c r="CU759" s="37"/>
      <c r="CV759" s="37"/>
      <c r="CW759" s="11"/>
      <c r="CX759" s="24"/>
      <c r="CY759" s="28"/>
      <c r="CZ759" s="11"/>
      <c r="DA759" s="12"/>
      <c r="DB759" s="27"/>
      <c r="DC759" s="37"/>
      <c r="DD759" s="37"/>
      <c r="DE759" s="14"/>
      <c r="DF759" s="14"/>
      <c r="DG759" s="11"/>
      <c r="DH759" s="12"/>
      <c r="DI759" s="12"/>
      <c r="DJ759" s="12"/>
      <c r="DK759" s="11"/>
      <c r="DL759" s="12"/>
      <c r="DM759" s="162"/>
      <c r="DN759" s="37"/>
      <c r="DO759" s="37"/>
      <c r="DP759" s="37"/>
      <c r="DQ759" s="37"/>
      <c r="DR759" s="37"/>
      <c r="DS759" s="28"/>
      <c r="DT759" s="11"/>
      <c r="DU759" s="11"/>
      <c r="DV759" s="37"/>
      <c r="DW759" s="162"/>
      <c r="DX759" s="162"/>
      <c r="DY759" s="37"/>
      <c r="DZ759" s="12"/>
      <c r="EA759" s="37"/>
      <c r="EB759" s="37"/>
      <c r="EC759" s="11"/>
      <c r="ED759" s="24"/>
      <c r="EE759" s="28"/>
      <c r="EF759" s="11"/>
      <c r="EG759" s="12"/>
      <c r="EH759" s="27"/>
      <c r="EI759" s="37"/>
      <c r="EJ759" s="37"/>
      <c r="EK759" s="14"/>
      <c r="EL759" s="14"/>
      <c r="EM759" s="11"/>
      <c r="EN759" s="12"/>
      <c r="EO759" s="12"/>
      <c r="EP759" s="12"/>
      <c r="EQ759" s="11"/>
      <c r="ER759" s="12"/>
      <c r="ES759" s="162"/>
      <c r="ET759" s="37"/>
      <c r="EU759" s="37"/>
      <c r="EV759" s="37"/>
      <c r="EW759" s="37"/>
      <c r="EX759" s="37"/>
      <c r="EY759" s="28"/>
      <c r="EZ759" s="11"/>
      <c r="FA759" s="11"/>
      <c r="FB759" s="37"/>
      <c r="FC759" s="162"/>
      <c r="FD759" s="162"/>
      <c r="FE759" s="37"/>
      <c r="FF759" s="12"/>
      <c r="FG759" s="37"/>
      <c r="FH759" s="37"/>
      <c r="FI759" s="11"/>
      <c r="FJ759" s="24"/>
      <c r="FK759" s="28"/>
      <c r="FL759" s="11"/>
      <c r="FM759" s="12"/>
      <c r="FN759" s="27"/>
      <c r="FO759" s="37"/>
      <c r="FP759" s="37"/>
      <c r="FQ759" s="14"/>
      <c r="FR759" s="14"/>
      <c r="FS759" s="11"/>
      <c r="FT759" s="12"/>
      <c r="FU759" s="12"/>
      <c r="FV759" s="12"/>
      <c r="FW759" s="11"/>
      <c r="FX759" s="12"/>
      <c r="FY759" s="162"/>
      <c r="FZ759" s="37"/>
      <c r="GA759" s="37"/>
      <c r="GB759" s="37"/>
      <c r="GC759" s="37"/>
      <c r="GD759" s="37"/>
      <c r="GE759" s="28"/>
      <c r="GF759" s="11"/>
      <c r="GG759" s="11"/>
      <c r="GH759" s="37"/>
      <c r="GI759" s="162"/>
      <c r="GJ759" s="162"/>
      <c r="GK759" s="37"/>
      <c r="GL759" s="12"/>
      <c r="GM759" s="37"/>
      <c r="GN759" s="37"/>
      <c r="GO759" s="11"/>
      <c r="GP759" s="24"/>
      <c r="GQ759" s="28"/>
      <c r="GR759" s="11"/>
      <c r="GS759" s="12"/>
      <c r="GT759" s="27"/>
      <c r="GU759" s="37"/>
      <c r="GV759" s="37"/>
      <c r="GW759" s="14"/>
      <c r="GX759" s="14"/>
      <c r="GY759" s="11"/>
      <c r="GZ759" s="12"/>
      <c r="HA759" s="12"/>
      <c r="HB759" s="12"/>
      <c r="HC759" s="11"/>
      <c r="HD759" s="12"/>
      <c r="HE759" s="162"/>
      <c r="HF759" s="37"/>
      <c r="HG759" s="37"/>
      <c r="HH759" s="37"/>
      <c r="HI759" s="37"/>
      <c r="HJ759" s="37"/>
      <c r="HK759" s="28"/>
      <c r="HL759" s="11"/>
      <c r="HM759" s="11"/>
      <c r="HN759" s="37"/>
      <c r="HO759" s="162"/>
      <c r="HP759" s="162"/>
      <c r="HQ759" s="37"/>
      <c r="HR759" s="12"/>
      <c r="HS759" s="37"/>
      <c r="HT759" s="37"/>
      <c r="HU759" s="11"/>
      <c r="HV759" s="24"/>
      <c r="HW759" s="28"/>
      <c r="HX759" s="11"/>
      <c r="HY759" s="12"/>
      <c r="HZ759" s="27"/>
      <c r="IA759" s="37"/>
      <c r="IB759" s="37"/>
      <c r="IC759" s="14"/>
      <c r="ID759" s="14"/>
      <c r="IE759" s="11"/>
      <c r="IF759" s="12"/>
      <c r="IG759" s="12"/>
      <c r="IH759" s="12"/>
      <c r="II759" s="11"/>
      <c r="IJ759" s="12"/>
      <c r="IK759" s="162"/>
      <c r="IL759" s="37"/>
      <c r="IM759" s="37"/>
      <c r="IN759" s="37"/>
      <c r="IO759" s="37"/>
      <c r="IP759" s="37"/>
      <c r="IQ759" s="28"/>
      <c r="IR759" s="11"/>
      <c r="IS759" s="11"/>
      <c r="IT759" s="37"/>
      <c r="IU759" s="162"/>
      <c r="IV759" s="162"/>
      <c r="IW759" s="37"/>
      <c r="IX759" s="12"/>
      <c r="IY759" s="37"/>
      <c r="IZ759" s="37"/>
      <c r="JA759" s="11"/>
      <c r="JB759" s="24"/>
      <c r="JC759" s="28"/>
      <c r="JD759" s="11"/>
      <c r="JE759" s="12"/>
      <c r="JF759" s="27"/>
      <c r="JG759" s="37"/>
      <c r="JH759" s="37"/>
      <c r="JI759" s="14"/>
      <c r="JJ759" s="14"/>
      <c r="JK759" s="11"/>
      <c r="JL759" s="12"/>
      <c r="JM759" s="12"/>
      <c r="JN759" s="12"/>
      <c r="JO759" s="11"/>
      <c r="JP759" s="12"/>
      <c r="JQ759" s="162"/>
      <c r="JR759" s="37"/>
      <c r="JS759" s="37"/>
      <c r="JT759" s="37"/>
      <c r="JU759" s="37"/>
      <c r="JV759" s="37"/>
      <c r="JW759" s="28"/>
      <c r="JX759" s="11"/>
      <c r="JY759" s="11"/>
      <c r="JZ759" s="37"/>
      <c r="KA759" s="162"/>
      <c r="KB759" s="162"/>
      <c r="KC759" s="37"/>
      <c r="KD759" s="12"/>
      <c r="KE759" s="37"/>
      <c r="KF759" s="37"/>
      <c r="KG759" s="11"/>
      <c r="KH759" s="24"/>
      <c r="KI759" s="28"/>
      <c r="KJ759" s="11"/>
      <c r="KK759" s="12"/>
      <c r="KL759" s="27"/>
      <c r="KM759" s="37"/>
      <c r="KN759" s="37"/>
      <c r="KO759" s="14"/>
      <c r="KP759" s="14"/>
      <c r="KQ759" s="11"/>
      <c r="KR759" s="12"/>
      <c r="KS759" s="12"/>
      <c r="KT759" s="12"/>
      <c r="KU759" s="11"/>
      <c r="KV759" s="12"/>
      <c r="KW759" s="162"/>
      <c r="KX759" s="37"/>
      <c r="KY759" s="37"/>
      <c r="KZ759" s="37"/>
      <c r="LA759" s="37"/>
      <c r="LB759" s="37"/>
      <c r="LC759" s="28"/>
      <c r="LD759" s="11"/>
      <c r="LE759" s="11"/>
      <c r="LF759" s="37"/>
      <c r="LG759" s="162"/>
      <c r="LH759" s="162"/>
      <c r="LI759" s="37"/>
      <c r="LJ759" s="12"/>
      <c r="LK759" s="37"/>
      <c r="LL759" s="37"/>
      <c r="LM759" s="11"/>
      <c r="LN759" s="24"/>
      <c r="LO759" s="28"/>
      <c r="LP759" s="11"/>
      <c r="LQ759" s="12"/>
      <c r="LR759" s="27"/>
      <c r="LS759" s="37"/>
      <c r="LT759" s="37"/>
      <c r="LU759" s="14"/>
      <c r="LV759" s="14"/>
      <c r="LW759" s="11"/>
      <c r="LX759" s="12"/>
      <c r="LY759" s="12"/>
      <c r="LZ759" s="12"/>
      <c r="MA759" s="11"/>
      <c r="MB759" s="12"/>
      <c r="MC759" s="162"/>
      <c r="MD759" s="37"/>
      <c r="ME759" s="37"/>
      <c r="MF759" s="37"/>
      <c r="MG759" s="37"/>
      <c r="MH759" s="37"/>
      <c r="MI759" s="28"/>
      <c r="MJ759" s="11"/>
      <c r="MK759" s="11"/>
      <c r="ML759" s="37"/>
      <c r="MM759" s="162"/>
      <c r="MN759" s="162"/>
      <c r="MO759" s="37"/>
      <c r="MP759" s="12"/>
      <c r="MQ759" s="37"/>
      <c r="MR759" s="37"/>
      <c r="MS759" s="11"/>
      <c r="MT759" s="24"/>
      <c r="MU759" s="28"/>
      <c r="MV759" s="11"/>
      <c r="MW759" s="12"/>
      <c r="MX759" s="27"/>
      <c r="MY759" s="37"/>
      <c r="MZ759" s="37"/>
      <c r="NA759" s="14"/>
      <c r="NB759" s="14"/>
      <c r="NC759" s="11"/>
      <c r="ND759" s="12"/>
      <c r="NE759" s="12"/>
      <c r="NF759" s="12"/>
      <c r="NG759" s="11"/>
      <c r="NH759" s="12"/>
      <c r="NI759" s="162"/>
      <c r="NJ759" s="37"/>
      <c r="NK759" s="37"/>
      <c r="NL759" s="37"/>
      <c r="NM759" s="37"/>
      <c r="NN759" s="37"/>
      <c r="NO759" s="28"/>
      <c r="NP759" s="11"/>
      <c r="NQ759" s="11"/>
      <c r="NR759" s="37"/>
      <c r="NS759" s="162"/>
      <c r="NT759" s="162"/>
      <c r="NU759" s="37"/>
      <c r="NV759" s="12"/>
      <c r="NW759" s="37"/>
      <c r="NX759" s="37"/>
      <c r="NY759" s="11"/>
      <c r="NZ759" s="24"/>
      <c r="OA759" s="28"/>
      <c r="OB759" s="11"/>
      <c r="OC759" s="12"/>
      <c r="OD759" s="27"/>
      <c r="OE759" s="37"/>
      <c r="OF759" s="37"/>
      <c r="OG759" s="14"/>
      <c r="OH759" s="14"/>
      <c r="OI759" s="11"/>
      <c r="OJ759" s="12"/>
      <c r="OK759" s="12"/>
      <c r="OL759" s="12"/>
      <c r="OM759" s="11"/>
      <c r="ON759" s="12"/>
      <c r="OO759" s="162"/>
      <c r="OP759" s="37"/>
      <c r="OQ759" s="37"/>
      <c r="OR759" s="37"/>
      <c r="OS759" s="37"/>
      <c r="OT759" s="37"/>
      <c r="OU759" s="28"/>
      <c r="OV759" s="11"/>
      <c r="OW759" s="11"/>
      <c r="OX759" s="37"/>
      <c r="OY759" s="162"/>
      <c r="OZ759" s="162"/>
      <c r="PA759" s="37"/>
      <c r="PB759" s="12"/>
      <c r="PC759" s="37"/>
      <c r="PD759" s="37"/>
      <c r="PE759" s="11"/>
      <c r="PF759" s="24"/>
      <c r="PG759" s="28"/>
      <c r="PH759" s="11"/>
      <c r="PI759" s="12"/>
      <c r="PJ759" s="27"/>
      <c r="PK759" s="37"/>
      <c r="PL759" s="37"/>
      <c r="PM759" s="14"/>
      <c r="PN759" s="14"/>
      <c r="PO759" s="11"/>
      <c r="PP759" s="12"/>
      <c r="PQ759" s="12"/>
      <c r="PR759" s="12"/>
      <c r="PS759" s="11"/>
      <c r="PT759" s="12"/>
      <c r="PU759" s="162"/>
      <c r="PV759" s="37"/>
      <c r="PW759" s="37"/>
      <c r="PX759" s="37"/>
      <c r="PY759" s="37"/>
      <c r="PZ759" s="37"/>
      <c r="QA759" s="28"/>
      <c r="QB759" s="11"/>
      <c r="QC759" s="11"/>
      <c r="QD759" s="37"/>
      <c r="QE759" s="162"/>
      <c r="QF759" s="162"/>
      <c r="QG759" s="37"/>
      <c r="QH759" s="12"/>
      <c r="QI759" s="37"/>
      <c r="QJ759" s="37"/>
      <c r="QK759" s="11"/>
      <c r="QL759" s="24"/>
      <c r="QM759" s="28"/>
      <c r="QN759" s="11"/>
      <c r="QO759" s="12"/>
      <c r="QP759" s="27"/>
      <c r="QQ759" s="37"/>
      <c r="QR759" s="37"/>
      <c r="QS759" s="14"/>
      <c r="QT759" s="14"/>
      <c r="QU759" s="11"/>
      <c r="QV759" s="12"/>
      <c r="QW759" s="12"/>
      <c r="QX759" s="12"/>
      <c r="QY759" s="11"/>
      <c r="QZ759" s="12"/>
      <c r="RA759" s="162"/>
      <c r="RB759" s="37"/>
      <c r="RC759" s="37"/>
      <c r="RD759" s="37"/>
      <c r="RE759" s="37"/>
      <c r="RF759" s="37"/>
      <c r="RG759" s="28"/>
      <c r="RH759" s="11"/>
      <c r="RI759" s="11"/>
      <c r="RJ759" s="37"/>
      <c r="RK759" s="162"/>
      <c r="RL759" s="162"/>
      <c r="RM759" s="37"/>
      <c r="RN759" s="12"/>
      <c r="RO759" s="37"/>
      <c r="RP759" s="37"/>
      <c r="RQ759" s="11"/>
      <c r="RR759" s="24"/>
      <c r="RS759" s="28"/>
      <c r="RT759" s="11"/>
      <c r="RU759" s="12"/>
      <c r="RV759" s="27"/>
      <c r="RW759" s="37"/>
      <c r="RX759" s="37"/>
      <c r="RY759" s="14"/>
      <c r="RZ759" s="14"/>
      <c r="SA759" s="11"/>
      <c r="SB759" s="12"/>
      <c r="SC759" s="12"/>
      <c r="SD759" s="12"/>
      <c r="SE759" s="11"/>
      <c r="SF759" s="12"/>
      <c r="SG759" s="162"/>
      <c r="SH759" s="37"/>
      <c r="SI759" s="37"/>
      <c r="SJ759" s="37"/>
      <c r="SK759" s="37"/>
      <c r="SL759" s="37"/>
      <c r="SM759" s="28"/>
      <c r="SN759" s="11"/>
      <c r="SO759" s="11"/>
      <c r="SP759" s="37"/>
      <c r="SQ759" s="162"/>
      <c r="SR759" s="162"/>
      <c r="SS759" s="37"/>
      <c r="ST759" s="12"/>
      <c r="SU759" s="37"/>
      <c r="SV759" s="37"/>
      <c r="SW759" s="11"/>
      <c r="SX759" s="24"/>
      <c r="SY759" s="28"/>
      <c r="SZ759" s="11"/>
      <c r="TA759" s="12"/>
      <c r="TB759" s="27"/>
      <c r="TC759" s="37"/>
      <c r="TD759" s="37"/>
      <c r="TE759" s="14"/>
      <c r="TF759" s="14"/>
      <c r="TG759" s="11"/>
      <c r="TH759" s="12"/>
      <c r="TI759" s="12"/>
      <c r="TJ759" s="12"/>
      <c r="TK759" s="11"/>
      <c r="TL759" s="12"/>
      <c r="TM759" s="162"/>
      <c r="TN759" s="37"/>
      <c r="TO759" s="37"/>
      <c r="TP759" s="37"/>
      <c r="TQ759" s="37"/>
      <c r="TR759" s="37"/>
      <c r="TS759" s="28"/>
      <c r="TT759" s="11"/>
      <c r="TU759" s="11"/>
      <c r="TV759" s="37"/>
      <c r="TW759" s="162"/>
      <c r="TX759" s="162"/>
      <c r="TY759" s="37"/>
      <c r="TZ759" s="12"/>
      <c r="UA759" s="37"/>
      <c r="UB759" s="37"/>
      <c r="UC759" s="11"/>
      <c r="UD759" s="24"/>
      <c r="UE759" s="28"/>
      <c r="UF759" s="11"/>
      <c r="UG759" s="12"/>
      <c r="UH759" s="27"/>
      <c r="UI759" s="37"/>
      <c r="UJ759" s="37"/>
      <c r="UK759" s="14"/>
      <c r="UL759" s="14"/>
      <c r="UM759" s="11"/>
      <c r="UN759" s="12"/>
      <c r="UO759" s="12"/>
      <c r="UP759" s="12"/>
      <c r="UQ759" s="11"/>
      <c r="UR759" s="12"/>
      <c r="US759" s="162"/>
      <c r="UT759" s="37"/>
      <c r="UU759" s="37"/>
      <c r="UV759" s="37"/>
      <c r="UW759" s="37"/>
      <c r="UX759" s="37"/>
      <c r="UY759" s="28"/>
      <c r="UZ759" s="11"/>
      <c r="VA759" s="11"/>
      <c r="VB759" s="37"/>
      <c r="VC759" s="162"/>
      <c r="VD759" s="162"/>
      <c r="VE759" s="37"/>
      <c r="VF759" s="12"/>
      <c r="VG759" s="37"/>
      <c r="VH759" s="37"/>
      <c r="VI759" s="11"/>
      <c r="VJ759" s="24"/>
      <c r="VK759" s="28"/>
      <c r="VL759" s="11"/>
      <c r="VM759" s="12"/>
      <c r="VN759" s="27"/>
      <c r="VO759" s="37"/>
      <c r="VP759" s="37"/>
      <c r="VQ759" s="14"/>
      <c r="VR759" s="14"/>
      <c r="VS759" s="11"/>
      <c r="VT759" s="12"/>
      <c r="VU759" s="12"/>
      <c r="VV759" s="12"/>
      <c r="VW759" s="11"/>
      <c r="VX759" s="12"/>
      <c r="VY759" s="162"/>
      <c r="VZ759" s="37"/>
      <c r="WA759" s="37"/>
      <c r="WB759" s="37"/>
      <c r="WC759" s="37"/>
      <c r="WD759" s="37"/>
      <c r="WE759" s="28"/>
      <c r="WF759" s="11"/>
      <c r="WG759" s="11"/>
      <c r="WH759" s="37"/>
      <c r="WI759" s="162"/>
      <c r="WJ759" s="162"/>
      <c r="WK759" s="37"/>
      <c r="WL759" s="12"/>
      <c r="WM759" s="37"/>
      <c r="WN759" s="37"/>
      <c r="WO759" s="11"/>
      <c r="WP759" s="24"/>
      <c r="WQ759" s="28"/>
      <c r="WR759" s="11"/>
      <c r="WS759" s="12"/>
      <c r="WT759" s="27"/>
      <c r="WU759" s="37"/>
      <c r="WV759" s="37"/>
      <c r="WW759" s="14"/>
      <c r="WX759" s="14"/>
      <c r="WY759" s="11"/>
      <c r="WZ759" s="12"/>
      <c r="XA759" s="12"/>
      <c r="XB759" s="12"/>
      <c r="XC759" s="11"/>
      <c r="XD759" s="12"/>
      <c r="XE759" s="162"/>
      <c r="XF759" s="37"/>
      <c r="XG759" s="37"/>
      <c r="XH759" s="37"/>
      <c r="XI759" s="37"/>
      <c r="XJ759" s="37"/>
      <c r="XK759" s="28"/>
      <c r="XL759" s="11"/>
      <c r="XM759" s="11"/>
      <c r="XN759" s="37"/>
      <c r="XO759" s="162"/>
      <c r="XP759" s="162"/>
      <c r="XQ759" s="37"/>
      <c r="XR759" s="12"/>
      <c r="XS759" s="37"/>
      <c r="XT759" s="37"/>
      <c r="XU759" s="11"/>
      <c r="XV759" s="24"/>
      <c r="XW759" s="28"/>
      <c r="XX759" s="11"/>
      <c r="XY759" s="12"/>
      <c r="XZ759" s="27"/>
      <c r="YA759" s="37"/>
      <c r="YB759" s="37"/>
      <c r="YC759" s="14"/>
      <c r="YD759" s="14"/>
      <c r="YE759" s="11"/>
      <c r="YF759" s="12"/>
      <c r="YG759" s="12"/>
      <c r="YH759" s="12"/>
      <c r="YI759" s="11"/>
      <c r="YJ759" s="12"/>
      <c r="YK759" s="162"/>
      <c r="YL759" s="37"/>
      <c r="YM759" s="37"/>
      <c r="YN759" s="37"/>
      <c r="YO759" s="37"/>
      <c r="YP759" s="37"/>
      <c r="YQ759" s="28"/>
      <c r="YR759" s="11"/>
      <c r="YS759" s="11"/>
      <c r="YT759" s="37"/>
      <c r="YU759" s="162"/>
      <c r="YV759" s="162"/>
      <c r="YW759" s="37"/>
      <c r="YX759" s="12"/>
      <c r="YY759" s="37"/>
      <c r="YZ759" s="37"/>
      <c r="ZA759" s="11"/>
      <c r="ZB759" s="24"/>
      <c r="ZC759" s="28"/>
      <c r="ZD759" s="11"/>
      <c r="ZE759" s="12"/>
      <c r="ZF759" s="27"/>
      <c r="ZG759" s="37"/>
      <c r="ZH759" s="37"/>
      <c r="ZI759" s="14"/>
      <c r="ZJ759" s="14"/>
      <c r="ZK759" s="11"/>
      <c r="ZL759" s="12"/>
      <c r="ZM759" s="12"/>
      <c r="ZN759" s="12"/>
      <c r="ZO759" s="11"/>
      <c r="ZP759" s="12"/>
      <c r="ZQ759" s="162"/>
      <c r="ZR759" s="37"/>
      <c r="ZS759" s="37"/>
      <c r="ZT759" s="37"/>
      <c r="ZU759" s="37"/>
      <c r="ZV759" s="37"/>
      <c r="ZW759" s="28"/>
      <c r="ZX759" s="11"/>
      <c r="ZY759" s="11"/>
      <c r="ZZ759" s="37"/>
      <c r="AAA759" s="162"/>
      <c r="AAB759" s="162"/>
      <c r="AAC759" s="37"/>
      <c r="AAD759" s="12"/>
      <c r="AAE759" s="37"/>
      <c r="AAF759" s="37"/>
      <c r="AAG759" s="11"/>
      <c r="AAH759" s="24"/>
      <c r="AAI759" s="28"/>
      <c r="AAJ759" s="11"/>
      <c r="AAK759" s="12"/>
      <c r="AAL759" s="27"/>
      <c r="AAM759" s="37"/>
      <c r="AAN759" s="37"/>
      <c r="AAO759" s="14"/>
      <c r="AAP759" s="14"/>
      <c r="AAQ759" s="11"/>
      <c r="AAR759" s="12"/>
      <c r="AAS759" s="12"/>
      <c r="AAT759" s="12"/>
      <c r="AAU759" s="11"/>
      <c r="AAV759" s="12"/>
      <c r="AAW759" s="162"/>
      <c r="AAX759" s="37"/>
      <c r="AAY759" s="37"/>
      <c r="AAZ759" s="37"/>
      <c r="ABA759" s="37"/>
      <c r="ABB759" s="37"/>
      <c r="ABC759" s="28"/>
      <c r="ABD759" s="11"/>
      <c r="ABE759" s="11"/>
      <c r="ABF759" s="37"/>
      <c r="ABG759" s="162"/>
      <c r="ABH759" s="162"/>
      <c r="ABI759" s="37"/>
      <c r="ABJ759" s="12"/>
      <c r="ABK759" s="37"/>
      <c r="ABL759" s="37"/>
      <c r="ABM759" s="11"/>
      <c r="ABN759" s="24"/>
      <c r="ABO759" s="28"/>
      <c r="ABP759" s="11"/>
      <c r="ABQ759" s="12"/>
      <c r="ABR759" s="27"/>
      <c r="ABS759" s="37"/>
      <c r="ABT759" s="37"/>
      <c r="ABU759" s="14"/>
      <c r="ABV759" s="14"/>
      <c r="ABW759" s="11"/>
      <c r="ABX759" s="12"/>
      <c r="ABY759" s="12"/>
      <c r="ABZ759" s="12"/>
      <c r="ACA759" s="11"/>
      <c r="ACB759" s="12"/>
      <c r="ACC759" s="162"/>
      <c r="ACD759" s="37"/>
      <c r="ACE759" s="37"/>
      <c r="ACF759" s="37"/>
      <c r="ACG759" s="37"/>
      <c r="ACH759" s="37"/>
      <c r="ACI759" s="28"/>
      <c r="ACJ759" s="11"/>
      <c r="ACK759" s="11"/>
      <c r="ACL759" s="37"/>
      <c r="ACM759" s="162"/>
      <c r="ACN759" s="162"/>
      <c r="ACO759" s="37"/>
      <c r="ACP759" s="12"/>
      <c r="ACQ759" s="37"/>
      <c r="ACR759" s="37"/>
      <c r="ACS759" s="11"/>
      <c r="ACT759" s="24"/>
      <c r="ACU759" s="28"/>
      <c r="ACV759" s="11"/>
      <c r="ACW759" s="12"/>
      <c r="ACX759" s="27"/>
      <c r="ACY759" s="37"/>
      <c r="ACZ759" s="37"/>
      <c r="ADA759" s="14"/>
      <c r="ADB759" s="14"/>
      <c r="ADC759" s="11"/>
      <c r="ADD759" s="12"/>
      <c r="ADE759" s="12"/>
      <c r="ADF759" s="12"/>
      <c r="ADG759" s="11"/>
      <c r="ADH759" s="12"/>
      <c r="ADI759" s="162"/>
      <c r="ADJ759" s="37"/>
      <c r="ADK759" s="37"/>
      <c r="ADL759" s="37"/>
      <c r="ADM759" s="37"/>
      <c r="ADN759" s="37"/>
      <c r="ADO759" s="28"/>
      <c r="ADP759" s="11"/>
      <c r="ADQ759" s="11"/>
      <c r="ADR759" s="37"/>
      <c r="ADS759" s="162"/>
      <c r="ADT759" s="162"/>
      <c r="ADU759" s="37"/>
      <c r="ADV759" s="12"/>
      <c r="ADW759" s="37"/>
      <c r="ADX759" s="37"/>
      <c r="ADY759" s="11"/>
      <c r="ADZ759" s="24"/>
      <c r="AEA759" s="28"/>
      <c r="AEB759" s="11"/>
      <c r="AEC759" s="12"/>
      <c r="AED759" s="27"/>
      <c r="AEE759" s="37"/>
      <c r="AEF759" s="37"/>
      <c r="AEG759" s="14"/>
      <c r="AEH759" s="14"/>
      <c r="AEI759" s="11"/>
      <c r="AEJ759" s="12"/>
      <c r="AEK759" s="12"/>
      <c r="AEL759" s="12"/>
      <c r="AEM759" s="11"/>
      <c r="AEN759" s="12"/>
      <c r="AEO759" s="162"/>
      <c r="AEP759" s="37"/>
      <c r="AEQ759" s="37"/>
      <c r="AER759" s="37"/>
      <c r="AES759" s="37"/>
      <c r="AET759" s="37"/>
      <c r="AEU759" s="28"/>
      <c r="AEV759" s="11"/>
      <c r="AEW759" s="11"/>
      <c r="AEX759" s="37"/>
      <c r="AEY759" s="162"/>
      <c r="AEZ759" s="162"/>
      <c r="AFA759" s="37"/>
      <c r="AFB759" s="12"/>
      <c r="AFC759" s="37"/>
      <c r="AFD759" s="37"/>
      <c r="AFE759" s="11"/>
      <c r="AFF759" s="24"/>
      <c r="AFG759" s="28"/>
      <c r="AFH759" s="11"/>
      <c r="AFI759" s="12"/>
      <c r="AFJ759" s="27"/>
      <c r="AFK759" s="37"/>
      <c r="AFL759" s="37"/>
      <c r="AFM759" s="14"/>
      <c r="AFN759" s="14"/>
      <c r="AFO759" s="11"/>
      <c r="AFP759" s="12"/>
      <c r="AFQ759" s="12"/>
      <c r="AFR759" s="12"/>
      <c r="AFS759" s="11"/>
      <c r="AFT759" s="12"/>
      <c r="AFU759" s="162"/>
      <c r="AFV759" s="37"/>
      <c r="AFW759" s="37"/>
      <c r="AFX759" s="37"/>
      <c r="AFY759" s="37"/>
      <c r="AFZ759" s="37"/>
      <c r="AGA759" s="28"/>
      <c r="AGB759" s="11"/>
      <c r="AGC759" s="11"/>
      <c r="AGD759" s="37"/>
      <c r="AGE759" s="162"/>
      <c r="AGF759" s="162"/>
      <c r="AGG759" s="37"/>
      <c r="AGH759" s="12"/>
      <c r="AGI759" s="37"/>
      <c r="AGJ759" s="37"/>
      <c r="AGK759" s="11"/>
      <c r="AGL759" s="24"/>
      <c r="AGM759" s="28"/>
      <c r="AGN759" s="11"/>
      <c r="AGO759" s="12"/>
      <c r="AGP759" s="27"/>
      <c r="AGQ759" s="37"/>
      <c r="AGR759" s="37"/>
      <c r="AGS759" s="14"/>
      <c r="AGT759" s="14"/>
      <c r="AGU759" s="11"/>
      <c r="AGV759" s="12"/>
      <c r="AGW759" s="12"/>
      <c r="AGX759" s="12"/>
      <c r="AGY759" s="11"/>
      <c r="AGZ759" s="12"/>
      <c r="AHA759" s="162"/>
      <c r="AHB759" s="37"/>
      <c r="AHC759" s="37"/>
      <c r="AHD759" s="37"/>
      <c r="AHE759" s="37"/>
      <c r="AHF759" s="37"/>
      <c r="AHG759" s="28"/>
      <c r="AHH759" s="11"/>
      <c r="AHI759" s="11"/>
      <c r="AHJ759" s="37"/>
      <c r="AHK759" s="162"/>
      <c r="AHL759" s="162"/>
      <c r="AHM759" s="37"/>
      <c r="AHN759" s="12"/>
      <c r="AHO759" s="37"/>
      <c r="AHP759" s="37"/>
      <c r="AHQ759" s="11"/>
      <c r="AHR759" s="24"/>
      <c r="AHS759" s="28"/>
      <c r="AHT759" s="11"/>
      <c r="AHU759" s="12"/>
      <c r="AHV759" s="27"/>
      <c r="AHW759" s="37"/>
      <c r="AHX759" s="37"/>
      <c r="AHY759" s="14"/>
      <c r="AHZ759" s="14"/>
      <c r="AIA759" s="11"/>
      <c r="AIB759" s="12"/>
      <c r="AIC759" s="12"/>
      <c r="AID759" s="12"/>
      <c r="AIE759" s="11"/>
      <c r="AIF759" s="12"/>
      <c r="AIG759" s="162"/>
      <c r="AIH759" s="37"/>
      <c r="AII759" s="37"/>
      <c r="AIJ759" s="37"/>
      <c r="AIK759" s="37"/>
      <c r="AIL759" s="37"/>
      <c r="AIM759" s="28"/>
      <c r="AIN759" s="11"/>
      <c r="AIO759" s="11"/>
      <c r="AIP759" s="37"/>
      <c r="AIQ759" s="162"/>
      <c r="AIR759" s="162"/>
      <c r="AIS759" s="37"/>
      <c r="AIT759" s="12"/>
      <c r="AIU759" s="37"/>
      <c r="AIV759" s="37"/>
      <c r="AIW759" s="11"/>
      <c r="AIX759" s="24"/>
      <c r="AIY759" s="28"/>
      <c r="AIZ759" s="11"/>
      <c r="AJA759" s="12"/>
      <c r="AJB759" s="27"/>
      <c r="AJC759" s="37"/>
      <c r="AJD759" s="37"/>
      <c r="AJE759" s="14"/>
      <c r="AJF759" s="14"/>
      <c r="AJG759" s="11"/>
      <c r="AJH759" s="12"/>
      <c r="AJI759" s="12"/>
      <c r="AJJ759" s="12"/>
      <c r="AJK759" s="11"/>
      <c r="AJL759" s="12"/>
      <c r="AJM759" s="162"/>
      <c r="AJN759" s="37"/>
      <c r="AJO759" s="37"/>
      <c r="AJP759" s="37"/>
      <c r="AJQ759" s="37"/>
      <c r="AJR759" s="37"/>
      <c r="AJS759" s="28"/>
      <c r="AJT759" s="11"/>
      <c r="AJU759" s="11"/>
      <c r="AJV759" s="37"/>
      <c r="AJW759" s="162"/>
      <c r="AJX759" s="162"/>
      <c r="AJY759" s="37"/>
      <c r="AJZ759" s="12"/>
      <c r="AKA759" s="37"/>
      <c r="AKB759" s="37"/>
      <c r="AKC759" s="11"/>
      <c r="AKD759" s="24"/>
      <c r="AKE759" s="28"/>
      <c r="AKF759" s="11"/>
      <c r="AKG759" s="12"/>
      <c r="AKH759" s="27"/>
      <c r="AKI759" s="37"/>
      <c r="AKJ759" s="37"/>
      <c r="AKK759" s="14"/>
      <c r="AKL759" s="14"/>
      <c r="AKM759" s="11"/>
      <c r="AKN759" s="12"/>
      <c r="AKO759" s="12"/>
      <c r="AKP759" s="12"/>
      <c r="AKQ759" s="11"/>
      <c r="AKR759" s="12"/>
      <c r="AKS759" s="162"/>
      <c r="AKT759" s="37"/>
      <c r="AKU759" s="37"/>
      <c r="AKV759" s="37"/>
      <c r="AKW759" s="37"/>
      <c r="AKX759" s="37"/>
      <c r="AKY759" s="28"/>
      <c r="AKZ759" s="11"/>
      <c r="ALA759" s="11"/>
      <c r="ALB759" s="37"/>
      <c r="ALC759" s="162"/>
      <c r="ALD759" s="162"/>
      <c r="ALE759" s="37"/>
      <c r="ALF759" s="12"/>
      <c r="ALG759" s="37"/>
      <c r="ALH759" s="37"/>
      <c r="ALI759" s="11"/>
      <c r="ALJ759" s="24"/>
      <c r="ALK759" s="28"/>
      <c r="ALL759" s="11"/>
      <c r="ALM759" s="12"/>
      <c r="ALN759" s="27"/>
      <c r="ALO759" s="37"/>
      <c r="ALP759" s="37"/>
      <c r="ALQ759" s="14"/>
      <c r="ALR759" s="14"/>
      <c r="ALS759" s="11"/>
      <c r="ALT759" s="12"/>
      <c r="ALU759" s="12"/>
      <c r="ALV759" s="12"/>
      <c r="ALW759" s="11"/>
      <c r="ALX759" s="12"/>
      <c r="ALY759" s="162"/>
      <c r="ALZ759" s="37"/>
      <c r="AMA759" s="37"/>
      <c r="AMB759" s="37"/>
      <c r="AMC759" s="37"/>
      <c r="AMD759" s="37"/>
      <c r="AME759" s="28"/>
      <c r="AMF759" s="11"/>
      <c r="AMG759" s="11"/>
      <c r="AMH759" s="37"/>
      <c r="AMI759" s="162"/>
      <c r="AMJ759" s="162"/>
      <c r="AMK759" s="37"/>
      <c r="AML759" s="12"/>
      <c r="AMM759" s="37"/>
      <c r="AMN759" s="37"/>
      <c r="AMO759" s="11"/>
      <c r="AMP759" s="24"/>
      <c r="AMQ759" s="28"/>
      <c r="AMR759" s="11"/>
      <c r="AMS759" s="12"/>
      <c r="AMT759" s="27"/>
      <c r="AMU759" s="37"/>
      <c r="AMV759" s="37"/>
      <c r="AMW759" s="14"/>
      <c r="AMX759" s="14"/>
      <c r="AMY759" s="11"/>
      <c r="AMZ759" s="12"/>
      <c r="ANA759" s="12"/>
      <c r="ANB759" s="12"/>
      <c r="ANC759" s="11"/>
      <c r="AND759" s="12"/>
      <c r="ANE759" s="162"/>
      <c r="ANF759" s="37"/>
      <c r="ANG759" s="37"/>
      <c r="ANH759" s="37"/>
      <c r="ANI759" s="37"/>
      <c r="ANJ759" s="37"/>
      <c r="ANK759" s="28"/>
      <c r="ANL759" s="11"/>
      <c r="ANM759" s="11"/>
      <c r="ANN759" s="37"/>
      <c r="ANO759" s="162"/>
      <c r="ANP759" s="162"/>
      <c r="ANQ759" s="37"/>
      <c r="ANR759" s="12"/>
      <c r="ANS759" s="37"/>
      <c r="ANT759" s="37"/>
      <c r="ANU759" s="11"/>
      <c r="ANV759" s="24"/>
      <c r="ANW759" s="28"/>
      <c r="ANX759" s="11"/>
      <c r="ANY759" s="12"/>
      <c r="ANZ759" s="27"/>
      <c r="AOA759" s="37"/>
      <c r="AOB759" s="37"/>
      <c r="AOC759" s="14"/>
      <c r="AOD759" s="14"/>
      <c r="AOE759" s="11"/>
      <c r="AOF759" s="12"/>
      <c r="AOG759" s="12"/>
      <c r="AOH759" s="12"/>
      <c r="AOI759" s="11"/>
      <c r="AOJ759" s="12"/>
      <c r="AOK759" s="162"/>
      <c r="AOL759" s="37"/>
      <c r="AOM759" s="37"/>
      <c r="AON759" s="37"/>
      <c r="AOO759" s="37"/>
      <c r="AOP759" s="37"/>
      <c r="AOQ759" s="28"/>
      <c r="AOR759" s="11"/>
      <c r="AOS759" s="11"/>
      <c r="AOT759" s="37"/>
      <c r="AOU759" s="162"/>
      <c r="AOV759" s="162"/>
      <c r="AOW759" s="37"/>
      <c r="AOX759" s="12"/>
      <c r="AOY759" s="37"/>
      <c r="AOZ759" s="37"/>
      <c r="APA759" s="11"/>
      <c r="APB759" s="24"/>
      <c r="APC759" s="28"/>
      <c r="APD759" s="11"/>
      <c r="APE759" s="12"/>
      <c r="APF759" s="27"/>
      <c r="APG759" s="37"/>
      <c r="APH759" s="37"/>
      <c r="API759" s="14"/>
      <c r="APJ759" s="14"/>
      <c r="APK759" s="11"/>
      <c r="APL759" s="12"/>
      <c r="APM759" s="12"/>
      <c r="APN759" s="12"/>
      <c r="APO759" s="11"/>
      <c r="APP759" s="12"/>
      <c r="APQ759" s="162"/>
      <c r="APR759" s="37"/>
      <c r="APS759" s="37"/>
      <c r="APT759" s="37"/>
      <c r="APU759" s="37"/>
      <c r="APV759" s="37"/>
      <c r="APW759" s="28"/>
      <c r="APX759" s="11"/>
      <c r="APY759" s="11"/>
      <c r="APZ759" s="37"/>
      <c r="AQA759" s="162"/>
      <c r="AQB759" s="162"/>
      <c r="AQC759" s="37"/>
      <c r="AQD759" s="12"/>
      <c r="AQE759" s="37"/>
      <c r="AQF759" s="37"/>
      <c r="AQG759" s="11"/>
      <c r="AQH759" s="24"/>
      <c r="AQI759" s="28"/>
      <c r="AQJ759" s="11"/>
      <c r="AQK759" s="12"/>
      <c r="AQL759" s="27"/>
      <c r="AQM759" s="37"/>
      <c r="AQN759" s="37"/>
      <c r="AQO759" s="14"/>
      <c r="AQP759" s="14"/>
      <c r="AQQ759" s="11"/>
      <c r="AQR759" s="12"/>
      <c r="AQS759" s="12"/>
      <c r="AQT759" s="12"/>
      <c r="AQU759" s="11"/>
      <c r="AQV759" s="12"/>
      <c r="AQW759" s="162"/>
      <c r="AQX759" s="37"/>
      <c r="AQY759" s="37"/>
      <c r="AQZ759" s="37"/>
      <c r="ARA759" s="37"/>
      <c r="ARB759" s="37"/>
      <c r="ARC759" s="28"/>
      <c r="ARD759" s="11"/>
      <c r="ARE759" s="11"/>
      <c r="ARF759" s="37"/>
      <c r="ARG759" s="162"/>
      <c r="ARH759" s="162"/>
      <c r="ARI759" s="37"/>
      <c r="ARJ759" s="12"/>
      <c r="ARK759" s="37"/>
      <c r="ARL759" s="37"/>
      <c r="ARM759" s="11"/>
      <c r="ARN759" s="24"/>
      <c r="ARO759" s="28"/>
      <c r="ARP759" s="11"/>
      <c r="ARQ759" s="12"/>
      <c r="ARR759" s="27"/>
      <c r="ARS759" s="37"/>
      <c r="ART759" s="37"/>
      <c r="ARU759" s="14"/>
      <c r="ARV759" s="14"/>
      <c r="ARW759" s="11"/>
      <c r="ARX759" s="12"/>
      <c r="ARY759" s="12"/>
      <c r="ARZ759" s="12"/>
      <c r="ASA759" s="11"/>
      <c r="ASB759" s="12"/>
      <c r="ASC759" s="162"/>
      <c r="ASD759" s="37"/>
      <c r="ASE759" s="37"/>
      <c r="ASF759" s="37"/>
      <c r="ASG759" s="37"/>
      <c r="ASH759" s="37"/>
      <c r="ASI759" s="28"/>
      <c r="ASJ759" s="11"/>
      <c r="ASK759" s="11"/>
      <c r="ASL759" s="37"/>
      <c r="ASM759" s="162"/>
      <c r="ASN759" s="162"/>
      <c r="ASO759" s="37"/>
      <c r="ASP759" s="12"/>
      <c r="ASQ759" s="37"/>
      <c r="ASR759" s="37"/>
      <c r="ASS759" s="11"/>
      <c r="AST759" s="24"/>
      <c r="ASU759" s="28"/>
      <c r="ASV759" s="11"/>
      <c r="ASW759" s="12"/>
      <c r="ASX759" s="27"/>
      <c r="ASY759" s="37"/>
      <c r="ASZ759" s="37"/>
      <c r="ATA759" s="14"/>
      <c r="ATB759" s="14"/>
      <c r="ATC759" s="11"/>
      <c r="ATD759" s="12"/>
      <c r="ATE759" s="12"/>
      <c r="ATF759" s="12"/>
      <c r="ATG759" s="11"/>
      <c r="ATH759" s="12"/>
      <c r="ATI759" s="162"/>
      <c r="ATJ759" s="37"/>
      <c r="ATK759" s="37"/>
      <c r="ATL759" s="37"/>
      <c r="ATM759" s="37"/>
      <c r="ATN759" s="37"/>
      <c r="ATO759" s="28"/>
      <c r="ATP759" s="11"/>
      <c r="ATQ759" s="11"/>
      <c r="ATR759" s="37"/>
      <c r="ATS759" s="162"/>
      <c r="ATT759" s="162"/>
      <c r="ATU759" s="37"/>
      <c r="ATV759" s="12"/>
      <c r="ATW759" s="37"/>
      <c r="ATX759" s="37"/>
      <c r="ATY759" s="11"/>
      <c r="ATZ759" s="24"/>
      <c r="AUA759" s="28"/>
      <c r="AUB759" s="11"/>
      <c r="AUC759" s="12"/>
      <c r="AUD759" s="27"/>
      <c r="AUE759" s="37"/>
      <c r="AUF759" s="37"/>
      <c r="AUG759" s="14"/>
      <c r="AUH759" s="14"/>
      <c r="AUI759" s="11"/>
      <c r="AUJ759" s="12"/>
      <c r="AUK759" s="12"/>
      <c r="AUL759" s="12"/>
      <c r="AUM759" s="11"/>
      <c r="AUN759" s="12"/>
      <c r="AUO759" s="162"/>
      <c r="AUP759" s="37"/>
      <c r="AUQ759" s="37"/>
      <c r="AUR759" s="37"/>
      <c r="AUS759" s="37"/>
      <c r="AUT759" s="37"/>
      <c r="AUU759" s="28"/>
      <c r="AUV759" s="11"/>
      <c r="AUW759" s="11"/>
      <c r="AUX759" s="37"/>
      <c r="AUY759" s="162"/>
      <c r="AUZ759" s="162"/>
      <c r="AVA759" s="37"/>
      <c r="AVB759" s="12"/>
      <c r="AVC759" s="37"/>
      <c r="AVD759" s="37"/>
      <c r="AVE759" s="11"/>
      <c r="AVF759" s="24"/>
      <c r="AVG759" s="28"/>
      <c r="AVH759" s="11"/>
      <c r="AVI759" s="12"/>
      <c r="AVJ759" s="27"/>
      <c r="AVK759" s="37"/>
      <c r="AVL759" s="37"/>
      <c r="AVM759" s="14"/>
      <c r="AVN759" s="14"/>
      <c r="AVO759" s="11"/>
      <c r="AVP759" s="12"/>
      <c r="AVQ759" s="12"/>
      <c r="AVR759" s="12"/>
      <c r="AVS759" s="11"/>
      <c r="AVT759" s="12"/>
      <c r="AVU759" s="162"/>
      <c r="AVV759" s="37"/>
      <c r="AVW759" s="37"/>
      <c r="AVX759" s="37"/>
      <c r="AVY759" s="37"/>
      <c r="AVZ759" s="37"/>
      <c r="AWA759" s="28"/>
      <c r="AWB759" s="11"/>
      <c r="AWC759" s="11"/>
      <c r="AWD759" s="37"/>
      <c r="AWE759" s="162"/>
      <c r="AWF759" s="162"/>
      <c r="AWG759" s="37"/>
      <c r="AWH759" s="12"/>
      <c r="AWI759" s="37"/>
      <c r="AWJ759" s="37"/>
      <c r="AWK759" s="11"/>
      <c r="AWL759" s="24"/>
      <c r="AWM759" s="28"/>
      <c r="AWN759" s="11"/>
      <c r="AWO759" s="12"/>
      <c r="AWP759" s="27"/>
      <c r="AWQ759" s="37"/>
      <c r="AWR759" s="37"/>
      <c r="AWS759" s="14"/>
      <c r="AWT759" s="14"/>
      <c r="AWU759" s="11"/>
      <c r="AWV759" s="12"/>
      <c r="AWW759" s="12"/>
      <c r="AWX759" s="12"/>
      <c r="AWY759" s="11"/>
      <c r="AWZ759" s="12"/>
      <c r="AXA759" s="162"/>
      <c r="AXB759" s="37"/>
      <c r="AXC759" s="37"/>
      <c r="AXD759" s="37"/>
      <c r="AXE759" s="37"/>
      <c r="AXF759" s="37"/>
      <c r="AXG759" s="28"/>
      <c r="AXH759" s="11"/>
      <c r="AXI759" s="11"/>
      <c r="AXJ759" s="37"/>
      <c r="AXK759" s="162"/>
      <c r="AXL759" s="162"/>
      <c r="AXM759" s="37"/>
      <c r="AXN759" s="12"/>
      <c r="AXO759" s="37"/>
      <c r="AXP759" s="37"/>
      <c r="AXQ759" s="11"/>
      <c r="AXR759" s="24"/>
      <c r="AXS759" s="28"/>
      <c r="AXT759" s="11"/>
      <c r="AXU759" s="12"/>
      <c r="AXV759" s="27"/>
      <c r="AXW759" s="37"/>
      <c r="AXX759" s="37"/>
      <c r="AXY759" s="14"/>
      <c r="AXZ759" s="14"/>
      <c r="AYA759" s="11"/>
      <c r="AYB759" s="12"/>
      <c r="AYC759" s="12"/>
      <c r="AYD759" s="12"/>
      <c r="AYE759" s="11"/>
      <c r="AYF759" s="12"/>
      <c r="AYG759" s="162"/>
      <c r="AYH759" s="37"/>
      <c r="AYI759" s="37"/>
      <c r="AYJ759" s="37"/>
      <c r="AYK759" s="37"/>
      <c r="AYL759" s="37"/>
      <c r="AYM759" s="28"/>
      <c r="AYN759" s="11"/>
      <c r="AYO759" s="11"/>
      <c r="AYP759" s="37"/>
      <c r="AYQ759" s="162"/>
      <c r="AYR759" s="162"/>
      <c r="AYS759" s="37"/>
      <c r="AYT759" s="12"/>
      <c r="AYU759" s="37"/>
      <c r="AYV759" s="37"/>
      <c r="AYW759" s="11"/>
      <c r="AYX759" s="24"/>
      <c r="AYY759" s="28"/>
      <c r="AYZ759" s="11"/>
      <c r="AZA759" s="12"/>
      <c r="AZB759" s="27"/>
      <c r="AZC759" s="37"/>
      <c r="AZD759" s="37"/>
      <c r="AZE759" s="14"/>
      <c r="AZF759" s="14"/>
      <c r="AZG759" s="11"/>
      <c r="AZH759" s="12"/>
      <c r="AZI759" s="12"/>
      <c r="AZJ759" s="12"/>
      <c r="AZK759" s="11"/>
      <c r="AZL759" s="12"/>
      <c r="AZM759" s="162"/>
      <c r="AZN759" s="37"/>
      <c r="AZO759" s="37"/>
      <c r="AZP759" s="37"/>
      <c r="AZQ759" s="37"/>
      <c r="AZR759" s="37"/>
      <c r="AZS759" s="28"/>
      <c r="AZT759" s="11"/>
      <c r="AZU759" s="11"/>
      <c r="AZV759" s="37"/>
      <c r="AZW759" s="162"/>
      <c r="AZX759" s="162"/>
      <c r="AZY759" s="37"/>
      <c r="AZZ759" s="12"/>
      <c r="BAA759" s="37"/>
      <c r="BAB759" s="37"/>
      <c r="BAC759" s="11"/>
      <c r="BAD759" s="24"/>
      <c r="BAE759" s="28"/>
      <c r="BAF759" s="11"/>
      <c r="BAG759" s="12"/>
      <c r="BAH759" s="27"/>
      <c r="BAI759" s="37"/>
      <c r="BAJ759" s="37"/>
      <c r="BAK759" s="14"/>
      <c r="BAL759" s="14"/>
      <c r="BAM759" s="11"/>
      <c r="BAN759" s="12"/>
      <c r="BAO759" s="12"/>
      <c r="BAP759" s="12"/>
      <c r="BAQ759" s="11"/>
      <c r="BAR759" s="12"/>
      <c r="BAS759" s="162"/>
      <c r="BAT759" s="37"/>
      <c r="BAU759" s="37"/>
      <c r="BAV759" s="37"/>
      <c r="BAW759" s="37"/>
      <c r="BAX759" s="37"/>
      <c r="BAY759" s="28"/>
      <c r="BAZ759" s="11"/>
      <c r="BBA759" s="11"/>
      <c r="BBB759" s="37"/>
      <c r="BBC759" s="162"/>
      <c r="BBD759" s="162"/>
      <c r="BBE759" s="37"/>
      <c r="BBF759" s="12"/>
      <c r="BBG759" s="37"/>
      <c r="BBH759" s="37"/>
      <c r="BBI759" s="11"/>
      <c r="BBJ759" s="24"/>
      <c r="BBK759" s="28"/>
      <c r="BBL759" s="11"/>
      <c r="BBM759" s="12"/>
      <c r="BBN759" s="27"/>
      <c r="BBO759" s="37"/>
      <c r="BBP759" s="37"/>
      <c r="BBQ759" s="14"/>
      <c r="BBR759" s="14"/>
      <c r="BBS759" s="11"/>
      <c r="BBT759" s="12"/>
      <c r="BBU759" s="12"/>
      <c r="BBV759" s="12"/>
      <c r="BBW759" s="11"/>
      <c r="BBX759" s="12"/>
      <c r="BBY759" s="162"/>
      <c r="BBZ759" s="37"/>
      <c r="BCA759" s="37"/>
      <c r="BCB759" s="37"/>
      <c r="BCC759" s="37"/>
      <c r="BCD759" s="37"/>
      <c r="BCE759" s="28"/>
      <c r="BCF759" s="11"/>
      <c r="BCG759" s="11"/>
      <c r="BCH759" s="37"/>
      <c r="BCI759" s="162"/>
      <c r="BCJ759" s="162"/>
      <c r="BCK759" s="37"/>
      <c r="BCL759" s="12"/>
      <c r="BCM759" s="37"/>
      <c r="BCN759" s="37"/>
      <c r="BCO759" s="11"/>
      <c r="BCP759" s="24"/>
      <c r="BCQ759" s="28"/>
      <c r="BCR759" s="11"/>
      <c r="BCS759" s="12"/>
      <c r="BCT759" s="27"/>
      <c r="BCU759" s="37"/>
      <c r="BCV759" s="37"/>
      <c r="BCW759" s="14"/>
      <c r="BCX759" s="14"/>
      <c r="BCY759" s="11"/>
      <c r="BCZ759" s="12"/>
      <c r="BDA759" s="12"/>
      <c r="BDB759" s="12"/>
      <c r="BDC759" s="11"/>
      <c r="BDD759" s="12"/>
      <c r="BDE759" s="162"/>
      <c r="BDF759" s="37"/>
      <c r="BDG759" s="37"/>
      <c r="BDH759" s="37"/>
      <c r="BDI759" s="37"/>
      <c r="BDJ759" s="37"/>
      <c r="BDK759" s="28"/>
      <c r="BDL759" s="11"/>
      <c r="BDM759" s="11"/>
      <c r="BDN759" s="37"/>
      <c r="BDO759" s="162"/>
      <c r="BDP759" s="162"/>
      <c r="BDQ759" s="37"/>
      <c r="BDR759" s="12"/>
      <c r="BDS759" s="37"/>
      <c r="BDT759" s="37"/>
      <c r="BDU759" s="11"/>
      <c r="BDV759" s="24"/>
      <c r="BDW759" s="28"/>
      <c r="BDX759" s="11"/>
      <c r="BDY759" s="12"/>
      <c r="BDZ759" s="27"/>
      <c r="BEA759" s="37"/>
      <c r="BEB759" s="37"/>
      <c r="BEC759" s="14"/>
      <c r="BED759" s="14"/>
      <c r="BEE759" s="11"/>
      <c r="BEF759" s="12"/>
      <c r="BEG759" s="12"/>
      <c r="BEH759" s="12"/>
      <c r="BEI759" s="11"/>
      <c r="BEJ759" s="12"/>
      <c r="BEK759" s="162"/>
      <c r="BEL759" s="37"/>
      <c r="BEM759" s="37"/>
      <c r="BEN759" s="37"/>
      <c r="BEO759" s="37"/>
      <c r="BEP759" s="37"/>
      <c r="BEQ759" s="28"/>
      <c r="BER759" s="11"/>
      <c r="BES759" s="11"/>
      <c r="BET759" s="37"/>
      <c r="BEU759" s="162"/>
      <c r="BEV759" s="162"/>
      <c r="BEW759" s="37"/>
      <c r="BEX759" s="12"/>
      <c r="BEY759" s="37"/>
      <c r="BEZ759" s="37"/>
      <c r="BFA759" s="11"/>
      <c r="BFB759" s="24"/>
      <c r="BFC759" s="28"/>
      <c r="BFD759" s="11"/>
      <c r="BFE759" s="12"/>
      <c r="BFF759" s="27"/>
      <c r="BFG759" s="37"/>
      <c r="BFH759" s="37"/>
      <c r="BFI759" s="14"/>
      <c r="BFJ759" s="14"/>
      <c r="BFK759" s="11"/>
      <c r="BFL759" s="12"/>
      <c r="BFM759" s="12"/>
      <c r="BFN759" s="12"/>
      <c r="BFO759" s="11"/>
      <c r="BFP759" s="12"/>
      <c r="BFQ759" s="162"/>
      <c r="BFR759" s="37"/>
      <c r="BFS759" s="37"/>
      <c r="BFT759" s="37"/>
      <c r="BFU759" s="37"/>
      <c r="BFV759" s="37"/>
      <c r="BFW759" s="28"/>
      <c r="BFX759" s="11"/>
      <c r="BFY759" s="11"/>
      <c r="BFZ759" s="37"/>
      <c r="BGA759" s="162"/>
      <c r="BGB759" s="162"/>
      <c r="BGC759" s="37"/>
      <c r="BGD759" s="12"/>
      <c r="BGE759" s="37"/>
      <c r="BGF759" s="37"/>
      <c r="BGG759" s="11"/>
      <c r="BGH759" s="24"/>
      <c r="BGI759" s="28"/>
      <c r="BGJ759" s="11"/>
      <c r="BGK759" s="12"/>
      <c r="BGL759" s="27"/>
      <c r="BGM759" s="37"/>
      <c r="BGN759" s="37"/>
      <c r="BGO759" s="14"/>
      <c r="BGP759" s="14"/>
      <c r="BGQ759" s="11"/>
      <c r="BGR759" s="12"/>
      <c r="BGS759" s="12"/>
      <c r="BGT759" s="12"/>
      <c r="BGU759" s="11"/>
      <c r="BGV759" s="12"/>
      <c r="BGW759" s="162"/>
      <c r="BGX759" s="37"/>
      <c r="BGY759" s="37"/>
      <c r="BGZ759" s="37"/>
      <c r="BHA759" s="37"/>
      <c r="BHB759" s="37"/>
      <c r="BHC759" s="28"/>
      <c r="BHD759" s="11"/>
      <c r="BHE759" s="11"/>
      <c r="BHF759" s="37"/>
      <c r="BHG759" s="162"/>
      <c r="BHH759" s="162"/>
      <c r="BHI759" s="37"/>
      <c r="BHJ759" s="12"/>
      <c r="BHK759" s="37"/>
      <c r="BHL759" s="37"/>
      <c r="BHM759" s="11"/>
      <c r="BHN759" s="24"/>
      <c r="BHO759" s="28"/>
      <c r="BHP759" s="11"/>
      <c r="BHQ759" s="12"/>
      <c r="BHR759" s="27"/>
      <c r="BHS759" s="37"/>
      <c r="BHT759" s="37"/>
      <c r="BHU759" s="14"/>
      <c r="BHV759" s="14"/>
      <c r="BHW759" s="11"/>
      <c r="BHX759" s="12"/>
      <c r="BHY759" s="12"/>
      <c r="BHZ759" s="12"/>
      <c r="BIA759" s="11"/>
      <c r="BIB759" s="12"/>
      <c r="BIC759" s="162"/>
      <c r="BID759" s="37"/>
      <c r="BIE759" s="37"/>
      <c r="BIF759" s="37"/>
      <c r="BIG759" s="37"/>
      <c r="BIH759" s="37"/>
      <c r="BII759" s="28"/>
      <c r="BIJ759" s="11"/>
      <c r="BIK759" s="11"/>
      <c r="BIL759" s="37"/>
      <c r="BIM759" s="162"/>
      <c r="BIN759" s="162"/>
      <c r="BIO759" s="37"/>
      <c r="BIP759" s="12"/>
      <c r="BIQ759" s="37"/>
      <c r="BIR759" s="37"/>
      <c r="BIS759" s="11"/>
      <c r="BIT759" s="24"/>
      <c r="BIU759" s="28"/>
      <c r="BIV759" s="11"/>
      <c r="BIW759" s="12"/>
      <c r="BIX759" s="27"/>
      <c r="BIY759" s="37"/>
      <c r="BIZ759" s="37"/>
      <c r="BJA759" s="14"/>
      <c r="BJB759" s="14"/>
      <c r="BJC759" s="11"/>
      <c r="BJD759" s="12"/>
      <c r="BJE759" s="12"/>
      <c r="BJF759" s="12"/>
      <c r="BJG759" s="11"/>
      <c r="BJH759" s="12"/>
      <c r="BJI759" s="162"/>
      <c r="BJJ759" s="37"/>
      <c r="BJK759" s="37"/>
      <c r="BJL759" s="37"/>
      <c r="BJM759" s="37"/>
      <c r="BJN759" s="37"/>
      <c r="BJO759" s="28"/>
      <c r="BJP759" s="11"/>
      <c r="BJQ759" s="11"/>
      <c r="BJR759" s="37"/>
      <c r="BJS759" s="162"/>
      <c r="BJT759" s="162"/>
      <c r="BJU759" s="37"/>
      <c r="BJV759" s="12"/>
      <c r="BJW759" s="37"/>
      <c r="BJX759" s="37"/>
      <c r="BJY759" s="11"/>
      <c r="BJZ759" s="24"/>
      <c r="BKA759" s="28"/>
      <c r="BKB759" s="11"/>
      <c r="BKC759" s="12"/>
      <c r="BKD759" s="27"/>
      <c r="BKE759" s="37"/>
      <c r="BKF759" s="37"/>
      <c r="BKG759" s="14"/>
      <c r="BKH759" s="14"/>
      <c r="BKI759" s="11"/>
      <c r="BKJ759" s="12"/>
      <c r="BKK759" s="12"/>
      <c r="BKL759" s="12"/>
      <c r="BKM759" s="11"/>
      <c r="BKN759" s="12"/>
      <c r="BKO759" s="162"/>
      <c r="BKP759" s="37"/>
      <c r="BKQ759" s="37"/>
      <c r="BKR759" s="37"/>
      <c r="BKS759" s="37"/>
      <c r="BKT759" s="37"/>
      <c r="BKU759" s="28"/>
      <c r="BKV759" s="11"/>
      <c r="BKW759" s="11"/>
      <c r="BKX759" s="37"/>
      <c r="BKY759" s="162"/>
      <c r="BKZ759" s="162"/>
      <c r="BLA759" s="37"/>
      <c r="BLB759" s="12"/>
      <c r="BLC759" s="37"/>
      <c r="BLD759" s="37"/>
      <c r="BLE759" s="11"/>
      <c r="BLF759" s="24"/>
      <c r="BLG759" s="28"/>
      <c r="BLH759" s="11"/>
      <c r="BLI759" s="12"/>
      <c r="BLJ759" s="27"/>
      <c r="BLK759" s="37"/>
      <c r="BLL759" s="37"/>
      <c r="BLM759" s="14"/>
      <c r="BLN759" s="14"/>
      <c r="BLO759" s="11"/>
      <c r="BLP759" s="12"/>
      <c r="BLQ759" s="12"/>
      <c r="BLR759" s="12"/>
      <c r="BLS759" s="11"/>
      <c r="BLT759" s="12"/>
      <c r="BLU759" s="162"/>
      <c r="BLV759" s="37"/>
      <c r="BLW759" s="37"/>
      <c r="BLX759" s="37"/>
      <c r="BLY759" s="37"/>
      <c r="BLZ759" s="37"/>
      <c r="BMA759" s="28"/>
      <c r="BMB759" s="11"/>
      <c r="BMC759" s="11"/>
      <c r="BMD759" s="37"/>
      <c r="BME759" s="162"/>
      <c r="BMF759" s="162"/>
      <c r="BMG759" s="37"/>
      <c r="BMH759" s="12"/>
      <c r="BMI759" s="37"/>
      <c r="BMJ759" s="37"/>
      <c r="BMK759" s="11"/>
      <c r="BML759" s="24"/>
      <c r="BMM759" s="28"/>
      <c r="BMN759" s="11"/>
      <c r="BMO759" s="12"/>
      <c r="BMP759" s="27"/>
      <c r="BMQ759" s="37"/>
      <c r="BMR759" s="37"/>
      <c r="BMS759" s="14"/>
      <c r="BMT759" s="14"/>
      <c r="BMU759" s="11"/>
      <c r="BMV759" s="12"/>
      <c r="BMW759" s="12"/>
      <c r="BMX759" s="12"/>
      <c r="BMY759" s="11"/>
      <c r="BMZ759" s="12"/>
      <c r="BNA759" s="162"/>
      <c r="BNB759" s="37"/>
      <c r="BNC759" s="37"/>
      <c r="BND759" s="37"/>
      <c r="BNE759" s="37"/>
      <c r="BNF759" s="37"/>
      <c r="BNG759" s="28"/>
      <c r="BNH759" s="11"/>
      <c r="BNI759" s="11"/>
      <c r="BNJ759" s="37"/>
      <c r="BNK759" s="162"/>
      <c r="BNL759" s="162"/>
      <c r="BNM759" s="37"/>
      <c r="BNN759" s="12"/>
      <c r="BNO759" s="37"/>
      <c r="BNP759" s="37"/>
      <c r="BNQ759" s="11"/>
      <c r="BNR759" s="24"/>
      <c r="BNS759" s="28"/>
      <c r="BNT759" s="11"/>
      <c r="BNU759" s="12"/>
      <c r="BNV759" s="27"/>
      <c r="BNW759" s="37"/>
      <c r="BNX759" s="37"/>
      <c r="BNY759" s="14"/>
      <c r="BNZ759" s="14"/>
      <c r="BOA759" s="11"/>
      <c r="BOB759" s="12"/>
      <c r="BOC759" s="12"/>
      <c r="BOD759" s="12"/>
      <c r="BOE759" s="11"/>
      <c r="BOF759" s="12"/>
      <c r="BOG759" s="162"/>
      <c r="BOH759" s="37"/>
      <c r="BOI759" s="37"/>
      <c r="BOJ759" s="37"/>
      <c r="BOK759" s="37"/>
      <c r="BOL759" s="37"/>
      <c r="BOM759" s="28"/>
      <c r="BON759" s="11"/>
      <c r="BOO759" s="11"/>
      <c r="BOP759" s="37"/>
      <c r="BOQ759" s="162"/>
      <c r="BOR759" s="162"/>
      <c r="BOS759" s="37"/>
      <c r="BOT759" s="12"/>
      <c r="BOU759" s="37"/>
      <c r="BOV759" s="37"/>
      <c r="BOW759" s="11"/>
      <c r="BOX759" s="24"/>
      <c r="BOY759" s="28"/>
      <c r="BOZ759" s="11"/>
      <c r="BPA759" s="12"/>
      <c r="BPB759" s="27"/>
      <c r="BPC759" s="37"/>
      <c r="BPD759" s="37"/>
      <c r="BPE759" s="14"/>
      <c r="BPF759" s="14"/>
      <c r="BPG759" s="11"/>
      <c r="BPH759" s="12"/>
      <c r="BPI759" s="12"/>
      <c r="BPJ759" s="12"/>
      <c r="BPK759" s="11"/>
      <c r="BPL759" s="12"/>
      <c r="BPM759" s="162"/>
      <c r="BPN759" s="37"/>
      <c r="BPO759" s="37"/>
      <c r="BPP759" s="37"/>
      <c r="BPQ759" s="37"/>
      <c r="BPR759" s="37"/>
      <c r="BPS759" s="28"/>
      <c r="BPT759" s="11"/>
      <c r="BPU759" s="11"/>
      <c r="BPV759" s="37"/>
      <c r="BPW759" s="162"/>
      <c r="BPX759" s="162"/>
      <c r="BPY759" s="37"/>
      <c r="BPZ759" s="12"/>
      <c r="BQA759" s="37"/>
      <c r="BQB759" s="37"/>
      <c r="BQC759" s="11"/>
      <c r="BQD759" s="24"/>
      <c r="BQE759" s="28"/>
      <c r="BQF759" s="11"/>
      <c r="BQG759" s="12"/>
      <c r="BQH759" s="27"/>
      <c r="BQI759" s="37"/>
      <c r="BQJ759" s="37"/>
      <c r="BQK759" s="14"/>
      <c r="BQL759" s="14"/>
      <c r="BQM759" s="11"/>
      <c r="BQN759" s="12"/>
      <c r="BQO759" s="12"/>
      <c r="BQP759" s="12"/>
      <c r="BQQ759" s="11"/>
      <c r="BQR759" s="12"/>
      <c r="BQS759" s="162"/>
      <c r="BQT759" s="37"/>
      <c r="BQU759" s="37"/>
      <c r="BQV759" s="37"/>
      <c r="BQW759" s="37"/>
      <c r="BQX759" s="37"/>
      <c r="BQY759" s="28"/>
      <c r="BQZ759" s="11"/>
      <c r="BRA759" s="11"/>
      <c r="BRB759" s="37"/>
      <c r="BRC759" s="162"/>
      <c r="BRD759" s="162"/>
      <c r="BRE759" s="37"/>
      <c r="BRF759" s="12"/>
      <c r="BRG759" s="37"/>
      <c r="BRH759" s="37"/>
      <c r="BRI759" s="11"/>
      <c r="BRJ759" s="24"/>
      <c r="BRK759" s="28"/>
      <c r="BRL759" s="11"/>
      <c r="BRM759" s="12"/>
      <c r="BRN759" s="27"/>
      <c r="BRO759" s="37"/>
      <c r="BRP759" s="37"/>
      <c r="BRQ759" s="14"/>
      <c r="BRR759" s="14"/>
      <c r="BRS759" s="11"/>
      <c r="BRT759" s="12"/>
      <c r="BRU759" s="12"/>
      <c r="BRV759" s="12"/>
      <c r="BRW759" s="11"/>
      <c r="BRX759" s="12"/>
      <c r="BRY759" s="162"/>
      <c r="BRZ759" s="37"/>
      <c r="BSA759" s="37"/>
      <c r="BSB759" s="37"/>
      <c r="BSC759" s="37"/>
      <c r="BSD759" s="37"/>
      <c r="BSE759" s="28"/>
      <c r="BSF759" s="11"/>
      <c r="BSG759" s="11"/>
      <c r="BSH759" s="37"/>
      <c r="BSI759" s="162"/>
      <c r="BSJ759" s="162"/>
      <c r="BSK759" s="37"/>
      <c r="BSL759" s="12"/>
      <c r="BSM759" s="37"/>
      <c r="BSN759" s="37"/>
      <c r="BSO759" s="11"/>
      <c r="BSP759" s="24"/>
      <c r="BSQ759" s="28"/>
      <c r="BSR759" s="11"/>
      <c r="BSS759" s="12"/>
      <c r="BST759" s="27"/>
      <c r="BSU759" s="37"/>
      <c r="BSV759" s="37"/>
      <c r="BSW759" s="14"/>
      <c r="BSX759" s="14"/>
      <c r="BSY759" s="11"/>
      <c r="BSZ759" s="12"/>
      <c r="BTA759" s="12"/>
      <c r="BTB759" s="12"/>
      <c r="BTC759" s="11"/>
      <c r="BTD759" s="12"/>
      <c r="BTE759" s="162"/>
      <c r="BTF759" s="37"/>
      <c r="BTG759" s="37"/>
      <c r="BTH759" s="37"/>
      <c r="BTI759" s="37"/>
      <c r="BTJ759" s="37"/>
      <c r="BTK759" s="28"/>
      <c r="BTL759" s="11"/>
      <c r="BTM759" s="11"/>
      <c r="BTN759" s="37"/>
      <c r="BTO759" s="162"/>
      <c r="BTP759" s="162"/>
      <c r="BTQ759" s="37"/>
      <c r="BTR759" s="12"/>
      <c r="BTS759" s="37"/>
      <c r="BTT759" s="37"/>
      <c r="BTU759" s="11"/>
      <c r="BTV759" s="24"/>
      <c r="BTW759" s="28"/>
      <c r="BTX759" s="11"/>
      <c r="BTY759" s="12"/>
      <c r="BTZ759" s="27"/>
      <c r="BUA759" s="37"/>
      <c r="BUB759" s="37"/>
      <c r="BUC759" s="14"/>
      <c r="BUD759" s="14"/>
      <c r="BUE759" s="11"/>
      <c r="BUF759" s="12"/>
      <c r="BUG759" s="12"/>
      <c r="BUH759" s="12"/>
      <c r="BUI759" s="11"/>
      <c r="BUJ759" s="12"/>
      <c r="BUK759" s="162"/>
      <c r="BUL759" s="37"/>
      <c r="BUM759" s="37"/>
      <c r="BUN759" s="37"/>
      <c r="BUO759" s="37"/>
      <c r="BUP759" s="37"/>
      <c r="BUQ759" s="28"/>
      <c r="BUR759" s="11"/>
      <c r="BUS759" s="11"/>
      <c r="BUT759" s="37"/>
      <c r="BUU759" s="162"/>
      <c r="BUV759" s="162"/>
      <c r="BUW759" s="37"/>
      <c r="BUX759" s="12"/>
      <c r="BUY759" s="37"/>
      <c r="BUZ759" s="37"/>
      <c r="BVA759" s="11"/>
      <c r="BVB759" s="24"/>
      <c r="BVC759" s="28"/>
      <c r="BVD759" s="11"/>
      <c r="BVE759" s="12"/>
      <c r="BVF759" s="27"/>
      <c r="BVG759" s="37"/>
      <c r="BVH759" s="37"/>
      <c r="BVI759" s="14"/>
      <c r="BVJ759" s="14"/>
      <c r="BVK759" s="11"/>
      <c r="BVL759" s="12"/>
      <c r="BVM759" s="12"/>
      <c r="BVN759" s="12"/>
      <c r="BVO759" s="11"/>
      <c r="BVP759" s="12"/>
      <c r="BVQ759" s="162"/>
      <c r="BVR759" s="37"/>
      <c r="BVS759" s="37"/>
      <c r="BVT759" s="37"/>
      <c r="BVU759" s="37"/>
      <c r="BVV759" s="37"/>
      <c r="BVW759" s="28"/>
      <c r="BVX759" s="11"/>
      <c r="BVY759" s="11"/>
      <c r="BVZ759" s="37"/>
      <c r="BWA759" s="162"/>
      <c r="BWB759" s="162"/>
      <c r="BWC759" s="37"/>
      <c r="BWD759" s="12"/>
      <c r="BWE759" s="37"/>
      <c r="BWF759" s="37"/>
      <c r="BWG759" s="11"/>
      <c r="BWH759" s="24"/>
      <c r="BWI759" s="28"/>
      <c r="BWJ759" s="11"/>
      <c r="BWK759" s="12"/>
      <c r="BWL759" s="27"/>
      <c r="BWM759" s="37"/>
      <c r="BWN759" s="37"/>
      <c r="BWO759" s="14"/>
      <c r="BWP759" s="14"/>
      <c r="BWQ759" s="11"/>
      <c r="BWR759" s="12"/>
      <c r="BWS759" s="12"/>
      <c r="BWT759" s="12"/>
      <c r="BWU759" s="11"/>
      <c r="BWV759" s="12"/>
      <c r="BWW759" s="162"/>
      <c r="BWX759" s="37"/>
      <c r="BWY759" s="37"/>
      <c r="BWZ759" s="37"/>
      <c r="BXA759" s="37"/>
      <c r="BXB759" s="37"/>
      <c r="BXC759" s="28"/>
      <c r="BXD759" s="11"/>
      <c r="BXE759" s="11"/>
      <c r="BXF759" s="37"/>
      <c r="BXG759" s="162"/>
      <c r="BXH759" s="162"/>
      <c r="BXI759" s="37"/>
      <c r="BXJ759" s="12"/>
      <c r="BXK759" s="37"/>
      <c r="BXL759" s="37"/>
      <c r="BXM759" s="11"/>
      <c r="BXN759" s="24"/>
      <c r="BXO759" s="28"/>
      <c r="BXP759" s="11"/>
      <c r="BXQ759" s="12"/>
      <c r="BXR759" s="27"/>
      <c r="BXS759" s="37"/>
      <c r="BXT759" s="37"/>
      <c r="BXU759" s="14"/>
      <c r="BXV759" s="14"/>
      <c r="BXW759" s="11"/>
      <c r="BXX759" s="12"/>
      <c r="BXY759" s="12"/>
      <c r="BXZ759" s="12"/>
      <c r="BYA759" s="11"/>
      <c r="BYB759" s="12"/>
      <c r="BYC759" s="162"/>
      <c r="BYD759" s="37"/>
      <c r="BYE759" s="37"/>
      <c r="BYF759" s="37"/>
      <c r="BYG759" s="37"/>
      <c r="BYH759" s="37"/>
      <c r="BYI759" s="28"/>
      <c r="BYJ759" s="11"/>
      <c r="BYK759" s="11"/>
      <c r="BYL759" s="37"/>
      <c r="BYM759" s="162"/>
      <c r="BYN759" s="162"/>
      <c r="BYO759" s="37"/>
      <c r="BYP759" s="12"/>
      <c r="BYQ759" s="37"/>
      <c r="BYR759" s="37"/>
      <c r="BYS759" s="11"/>
      <c r="BYT759" s="24"/>
      <c r="BYU759" s="28"/>
      <c r="BYV759" s="11"/>
      <c r="BYW759" s="12"/>
      <c r="BYX759" s="27"/>
      <c r="BYY759" s="37"/>
      <c r="BYZ759" s="37"/>
      <c r="BZA759" s="14"/>
      <c r="BZB759" s="14"/>
      <c r="BZC759" s="11"/>
      <c r="BZD759" s="12"/>
      <c r="BZE759" s="12"/>
      <c r="BZF759" s="12"/>
      <c r="BZG759" s="11"/>
      <c r="BZH759" s="12"/>
      <c r="BZI759" s="162"/>
      <c r="BZJ759" s="37"/>
      <c r="BZK759" s="37"/>
      <c r="BZL759" s="37"/>
      <c r="BZM759" s="37"/>
      <c r="BZN759" s="37"/>
      <c r="BZO759" s="28"/>
      <c r="BZP759" s="11"/>
      <c r="BZQ759" s="11"/>
      <c r="BZR759" s="37"/>
      <c r="BZS759" s="162"/>
      <c r="BZT759" s="162"/>
      <c r="BZU759" s="37"/>
      <c r="BZV759" s="12"/>
      <c r="BZW759" s="37"/>
      <c r="BZX759" s="37"/>
      <c r="BZY759" s="11"/>
      <c r="BZZ759" s="24"/>
      <c r="CAA759" s="28"/>
      <c r="CAB759" s="11"/>
      <c r="CAC759" s="12"/>
      <c r="CAD759" s="27"/>
      <c r="CAE759" s="37"/>
      <c r="CAF759" s="37"/>
      <c r="CAG759" s="14"/>
      <c r="CAH759" s="14"/>
      <c r="CAI759" s="11"/>
      <c r="CAJ759" s="12"/>
      <c r="CAK759" s="12"/>
      <c r="CAL759" s="12"/>
      <c r="CAM759" s="11"/>
      <c r="CAN759" s="12"/>
      <c r="CAO759" s="162"/>
      <c r="CAP759" s="37"/>
      <c r="CAQ759" s="37"/>
      <c r="CAR759" s="37"/>
      <c r="CAS759" s="37"/>
      <c r="CAT759" s="37"/>
      <c r="CAU759" s="28"/>
      <c r="CAV759" s="11"/>
      <c r="CAW759" s="11"/>
      <c r="CAX759" s="37"/>
      <c r="CAY759" s="162"/>
      <c r="CAZ759" s="162"/>
      <c r="CBA759" s="37"/>
      <c r="CBB759" s="12"/>
      <c r="CBC759" s="37"/>
      <c r="CBD759" s="37"/>
      <c r="CBE759" s="11"/>
      <c r="CBF759" s="24"/>
      <c r="CBG759" s="28"/>
      <c r="CBH759" s="11"/>
      <c r="CBI759" s="12"/>
      <c r="CBJ759" s="27"/>
      <c r="CBK759" s="37"/>
      <c r="CBL759" s="37"/>
      <c r="CBM759" s="14"/>
      <c r="CBN759" s="14"/>
      <c r="CBO759" s="11"/>
      <c r="CBP759" s="12"/>
      <c r="CBQ759" s="12"/>
      <c r="CBR759" s="12"/>
      <c r="CBS759" s="11"/>
      <c r="CBT759" s="12"/>
      <c r="CBU759" s="162"/>
      <c r="CBV759" s="37"/>
      <c r="CBW759" s="37"/>
      <c r="CBX759" s="37"/>
      <c r="CBY759" s="37"/>
      <c r="CBZ759" s="37"/>
      <c r="CCA759" s="28"/>
      <c r="CCB759" s="11"/>
      <c r="CCC759" s="11"/>
      <c r="CCD759" s="37"/>
      <c r="CCE759" s="162"/>
      <c r="CCF759" s="162"/>
      <c r="CCG759" s="37"/>
      <c r="CCH759" s="12"/>
      <c r="CCI759" s="37"/>
      <c r="CCJ759" s="37"/>
      <c r="CCK759" s="11"/>
      <c r="CCL759" s="24"/>
      <c r="CCM759" s="28"/>
      <c r="CCN759" s="11"/>
      <c r="CCO759" s="12"/>
      <c r="CCP759" s="27"/>
      <c r="CCQ759" s="37"/>
      <c r="CCR759" s="37"/>
      <c r="CCS759" s="14"/>
      <c r="CCT759" s="14"/>
      <c r="CCU759" s="11"/>
      <c r="CCV759" s="12"/>
      <c r="CCW759" s="12"/>
      <c r="CCX759" s="12"/>
      <c r="CCY759" s="11"/>
      <c r="CCZ759" s="12"/>
      <c r="CDA759" s="162"/>
      <c r="CDB759" s="37"/>
      <c r="CDC759" s="37"/>
      <c r="CDD759" s="37"/>
      <c r="CDE759" s="37"/>
      <c r="CDF759" s="37"/>
      <c r="CDG759" s="28"/>
      <c r="CDH759" s="11"/>
      <c r="CDI759" s="11"/>
      <c r="CDJ759" s="37"/>
      <c r="CDK759" s="162"/>
      <c r="CDL759" s="162"/>
      <c r="CDM759" s="37"/>
      <c r="CDN759" s="12"/>
      <c r="CDO759" s="37"/>
      <c r="CDP759" s="37"/>
      <c r="CDQ759" s="11"/>
      <c r="CDR759" s="24"/>
      <c r="CDS759" s="28"/>
      <c r="CDT759" s="11"/>
      <c r="CDU759" s="12"/>
      <c r="CDV759" s="27"/>
      <c r="CDW759" s="37"/>
      <c r="CDX759" s="37"/>
      <c r="CDY759" s="14"/>
      <c r="CDZ759" s="14"/>
      <c r="CEA759" s="11"/>
      <c r="CEB759" s="12"/>
      <c r="CEC759" s="12"/>
      <c r="CED759" s="12"/>
      <c r="CEE759" s="11"/>
      <c r="CEF759" s="12"/>
      <c r="CEG759" s="162"/>
      <c r="CEH759" s="37"/>
      <c r="CEI759" s="37"/>
      <c r="CEJ759" s="37"/>
      <c r="CEK759" s="37"/>
      <c r="CEL759" s="37"/>
      <c r="CEM759" s="28"/>
      <c r="CEN759" s="11"/>
      <c r="CEO759" s="11"/>
      <c r="CEP759" s="37"/>
      <c r="CEQ759" s="162"/>
      <c r="CER759" s="162"/>
      <c r="CES759" s="37"/>
      <c r="CET759" s="12"/>
      <c r="CEU759" s="37"/>
      <c r="CEV759" s="37"/>
      <c r="CEW759" s="11"/>
      <c r="CEX759" s="24"/>
      <c r="CEY759" s="28"/>
      <c r="CEZ759" s="11"/>
      <c r="CFA759" s="12"/>
      <c r="CFB759" s="27"/>
      <c r="CFC759" s="37"/>
      <c r="CFD759" s="37"/>
      <c r="CFE759" s="14"/>
      <c r="CFF759" s="14"/>
      <c r="CFG759" s="11"/>
      <c r="CFH759" s="12"/>
      <c r="CFI759" s="12"/>
      <c r="CFJ759" s="12"/>
      <c r="CFK759" s="11"/>
      <c r="CFL759" s="12"/>
      <c r="CFM759" s="162"/>
      <c r="CFN759" s="37"/>
      <c r="CFO759" s="37"/>
      <c r="CFP759" s="37"/>
      <c r="CFQ759" s="37"/>
      <c r="CFR759" s="37"/>
      <c r="CFS759" s="28"/>
      <c r="CFT759" s="11"/>
      <c r="CFU759" s="11"/>
      <c r="CFV759" s="37"/>
      <c r="CFW759" s="162"/>
      <c r="CFX759" s="162"/>
      <c r="CFY759" s="37"/>
      <c r="CFZ759" s="12"/>
      <c r="CGA759" s="37"/>
      <c r="CGB759" s="37"/>
      <c r="CGC759" s="11"/>
      <c r="CGD759" s="24"/>
      <c r="CGE759" s="28"/>
      <c r="CGF759" s="11"/>
      <c r="CGG759" s="12"/>
      <c r="CGH759" s="27"/>
      <c r="CGI759" s="37"/>
      <c r="CGJ759" s="37"/>
      <c r="CGK759" s="14"/>
      <c r="CGL759" s="14"/>
      <c r="CGM759" s="11"/>
      <c r="CGN759" s="12"/>
      <c r="CGO759" s="12"/>
      <c r="CGP759" s="12"/>
      <c r="CGQ759" s="11"/>
      <c r="CGR759" s="12"/>
      <c r="CGS759" s="162"/>
      <c r="CGT759" s="37"/>
      <c r="CGU759" s="37"/>
      <c r="CGV759" s="37"/>
      <c r="CGW759" s="37"/>
      <c r="CGX759" s="37"/>
      <c r="CGY759" s="28"/>
      <c r="CGZ759" s="11"/>
      <c r="CHA759" s="11"/>
      <c r="CHB759" s="37"/>
      <c r="CHC759" s="162"/>
      <c r="CHD759" s="162"/>
      <c r="CHE759" s="37"/>
      <c r="CHF759" s="12"/>
      <c r="CHG759" s="37"/>
      <c r="CHH759" s="37"/>
      <c r="CHI759" s="11"/>
      <c r="CHJ759" s="24"/>
      <c r="CHK759" s="28"/>
      <c r="CHL759" s="11"/>
      <c r="CHM759" s="12"/>
      <c r="CHN759" s="27"/>
      <c r="CHO759" s="37"/>
      <c r="CHP759" s="37"/>
      <c r="CHQ759" s="14"/>
      <c r="CHR759" s="14"/>
      <c r="CHS759" s="11"/>
      <c r="CHT759" s="12"/>
      <c r="CHU759" s="12"/>
      <c r="CHV759" s="12"/>
      <c r="CHW759" s="11"/>
      <c r="CHX759" s="12"/>
      <c r="CHY759" s="162"/>
      <c r="CHZ759" s="37"/>
      <c r="CIA759" s="37"/>
      <c r="CIB759" s="37"/>
      <c r="CIC759" s="37"/>
      <c r="CID759" s="37"/>
      <c r="CIE759" s="28"/>
      <c r="CIF759" s="11"/>
      <c r="CIG759" s="11"/>
      <c r="CIH759" s="37"/>
      <c r="CII759" s="162"/>
      <c r="CIJ759" s="162"/>
      <c r="CIK759" s="37"/>
      <c r="CIL759" s="12"/>
      <c r="CIM759" s="37"/>
      <c r="CIN759" s="37"/>
      <c r="CIO759" s="11"/>
      <c r="CIP759" s="24"/>
      <c r="CIQ759" s="28"/>
      <c r="CIR759" s="11"/>
      <c r="CIS759" s="12"/>
      <c r="CIT759" s="27"/>
      <c r="CIU759" s="37"/>
      <c r="CIV759" s="37"/>
      <c r="CIW759" s="14"/>
      <c r="CIX759" s="14"/>
      <c r="CIY759" s="11"/>
      <c r="CIZ759" s="12"/>
      <c r="CJA759" s="12"/>
      <c r="CJB759" s="12"/>
      <c r="CJC759" s="11"/>
      <c r="CJD759" s="12"/>
      <c r="CJE759" s="162"/>
      <c r="CJF759" s="37"/>
      <c r="CJG759" s="37"/>
      <c r="CJH759" s="37"/>
      <c r="CJI759" s="37"/>
      <c r="CJJ759" s="37"/>
      <c r="CJK759" s="28"/>
      <c r="CJL759" s="11"/>
      <c r="CJM759" s="11"/>
      <c r="CJN759" s="37"/>
      <c r="CJO759" s="162"/>
      <c r="CJP759" s="162"/>
      <c r="CJQ759" s="37"/>
      <c r="CJR759" s="12"/>
      <c r="CJS759" s="37"/>
      <c r="CJT759" s="37"/>
      <c r="CJU759" s="11"/>
      <c r="CJV759" s="24"/>
      <c r="CJW759" s="28"/>
      <c r="CJX759" s="11"/>
      <c r="CJY759" s="12"/>
      <c r="CJZ759" s="27"/>
      <c r="CKA759" s="37"/>
      <c r="CKB759" s="37"/>
      <c r="CKC759" s="14"/>
      <c r="CKD759" s="14"/>
      <c r="CKE759" s="11"/>
      <c r="CKF759" s="12"/>
      <c r="CKG759" s="12"/>
      <c r="CKH759" s="12"/>
      <c r="CKI759" s="11"/>
      <c r="CKJ759" s="12"/>
      <c r="CKK759" s="162"/>
      <c r="CKL759" s="37"/>
      <c r="CKM759" s="37"/>
      <c r="CKN759" s="37"/>
      <c r="CKO759" s="37"/>
      <c r="CKP759" s="37"/>
      <c r="CKQ759" s="28"/>
      <c r="CKR759" s="11"/>
      <c r="CKS759" s="11"/>
      <c r="CKT759" s="37"/>
      <c r="CKU759" s="162"/>
      <c r="CKV759" s="162"/>
      <c r="CKW759" s="37"/>
      <c r="CKX759" s="12"/>
      <c r="CKY759" s="37"/>
      <c r="CKZ759" s="37"/>
      <c r="CLA759" s="11"/>
      <c r="CLB759" s="24"/>
      <c r="CLC759" s="28"/>
      <c r="CLD759" s="11"/>
      <c r="CLE759" s="12"/>
      <c r="CLF759" s="27"/>
      <c r="CLG759" s="37"/>
      <c r="CLH759" s="37"/>
      <c r="CLI759" s="14"/>
      <c r="CLJ759" s="14"/>
      <c r="CLK759" s="11"/>
      <c r="CLL759" s="12"/>
      <c r="CLM759" s="12"/>
      <c r="CLN759" s="12"/>
      <c r="CLO759" s="11"/>
      <c r="CLP759" s="12"/>
      <c r="CLQ759" s="162"/>
      <c r="CLR759" s="37"/>
      <c r="CLS759" s="37"/>
      <c r="CLT759" s="37"/>
      <c r="CLU759" s="37"/>
      <c r="CLV759" s="37"/>
      <c r="CLW759" s="28"/>
      <c r="CLX759" s="11"/>
      <c r="CLY759" s="11"/>
      <c r="CLZ759" s="37"/>
      <c r="CMA759" s="162"/>
      <c r="CMB759" s="162"/>
      <c r="CMC759" s="37"/>
      <c r="CMD759" s="12"/>
      <c r="CME759" s="37"/>
      <c r="CMF759" s="37"/>
      <c r="CMG759" s="11"/>
      <c r="CMH759" s="24"/>
      <c r="CMI759" s="28"/>
      <c r="CMJ759" s="11"/>
      <c r="CMK759" s="12"/>
      <c r="CML759" s="27"/>
      <c r="CMM759" s="37"/>
      <c r="CMN759" s="37"/>
      <c r="CMO759" s="14"/>
      <c r="CMP759" s="14"/>
      <c r="CMQ759" s="11"/>
      <c r="CMR759" s="12"/>
      <c r="CMS759" s="12"/>
      <c r="CMT759" s="12"/>
      <c r="CMU759" s="11"/>
      <c r="CMV759" s="12"/>
      <c r="CMW759" s="162"/>
      <c r="CMX759" s="37"/>
      <c r="CMY759" s="37"/>
      <c r="CMZ759" s="37"/>
      <c r="CNA759" s="37"/>
      <c r="CNB759" s="37"/>
      <c r="CNC759" s="28"/>
      <c r="CND759" s="11"/>
      <c r="CNE759" s="11"/>
      <c r="CNF759" s="37"/>
      <c r="CNG759" s="162"/>
      <c r="CNH759" s="162"/>
      <c r="CNI759" s="37"/>
      <c r="CNJ759" s="12"/>
      <c r="CNK759" s="37"/>
      <c r="CNL759" s="37"/>
      <c r="CNM759" s="11"/>
      <c r="CNN759" s="24"/>
      <c r="CNO759" s="28"/>
      <c r="CNP759" s="11"/>
      <c r="CNQ759" s="12"/>
      <c r="CNR759" s="27"/>
      <c r="CNS759" s="37"/>
      <c r="CNT759" s="37"/>
      <c r="CNU759" s="14"/>
      <c r="CNV759" s="14"/>
      <c r="CNW759" s="11"/>
      <c r="CNX759" s="12"/>
      <c r="CNY759" s="12"/>
      <c r="CNZ759" s="12"/>
      <c r="COA759" s="11"/>
      <c r="COB759" s="12"/>
      <c r="COC759" s="162"/>
      <c r="COD759" s="37"/>
      <c r="COE759" s="37"/>
      <c r="COF759" s="37"/>
      <c r="COG759" s="37"/>
      <c r="COH759" s="37"/>
      <c r="COI759" s="28"/>
      <c r="COJ759" s="11"/>
      <c r="COK759" s="11"/>
      <c r="COL759" s="37"/>
      <c r="COM759" s="162"/>
      <c r="CON759" s="162"/>
      <c r="COO759" s="37"/>
      <c r="COP759" s="12"/>
      <c r="COQ759" s="37"/>
      <c r="COR759" s="37"/>
      <c r="COS759" s="11"/>
      <c r="COT759" s="24"/>
      <c r="COU759" s="28"/>
      <c r="COV759" s="11"/>
      <c r="COW759" s="12"/>
      <c r="COX759" s="27"/>
      <c r="COY759" s="37"/>
      <c r="COZ759" s="37"/>
      <c r="CPA759" s="14"/>
      <c r="CPB759" s="14"/>
      <c r="CPC759" s="11"/>
      <c r="CPD759" s="12"/>
      <c r="CPE759" s="12"/>
      <c r="CPF759" s="12"/>
      <c r="CPG759" s="11"/>
      <c r="CPH759" s="12"/>
      <c r="CPI759" s="162"/>
      <c r="CPJ759" s="37"/>
      <c r="CPK759" s="37"/>
      <c r="CPL759" s="37"/>
      <c r="CPM759" s="37"/>
      <c r="CPN759" s="37"/>
      <c r="CPO759" s="28"/>
      <c r="CPP759" s="11"/>
      <c r="CPQ759" s="11"/>
      <c r="CPR759" s="37"/>
      <c r="CPS759" s="162"/>
      <c r="CPT759" s="162"/>
      <c r="CPU759" s="37"/>
      <c r="CPV759" s="12"/>
      <c r="CPW759" s="37"/>
      <c r="CPX759" s="37"/>
      <c r="CPY759" s="11"/>
      <c r="CPZ759" s="24"/>
      <c r="CQA759" s="28"/>
      <c r="CQB759" s="11"/>
      <c r="CQC759" s="12"/>
      <c r="CQD759" s="27"/>
      <c r="CQE759" s="37"/>
      <c r="CQF759" s="37"/>
      <c r="CQG759" s="14"/>
      <c r="CQH759" s="14"/>
      <c r="CQI759" s="11"/>
      <c r="CQJ759" s="12"/>
      <c r="CQK759" s="12"/>
      <c r="CQL759" s="12"/>
      <c r="CQM759" s="11"/>
      <c r="CQN759" s="12"/>
      <c r="CQO759" s="162"/>
      <c r="CQP759" s="37"/>
      <c r="CQQ759" s="37"/>
      <c r="CQR759" s="37"/>
      <c r="CQS759" s="37"/>
      <c r="CQT759" s="37"/>
      <c r="CQU759" s="28"/>
      <c r="CQV759" s="11"/>
      <c r="CQW759" s="11"/>
      <c r="CQX759" s="37"/>
      <c r="CQY759" s="162"/>
      <c r="CQZ759" s="162"/>
      <c r="CRA759" s="37"/>
      <c r="CRB759" s="12"/>
      <c r="CRC759" s="37"/>
      <c r="CRD759" s="37"/>
      <c r="CRE759" s="11"/>
      <c r="CRF759" s="24"/>
      <c r="CRG759" s="28"/>
      <c r="CRH759" s="11"/>
      <c r="CRI759" s="12"/>
      <c r="CRJ759" s="27"/>
      <c r="CRK759" s="37"/>
      <c r="CRL759" s="37"/>
      <c r="CRM759" s="14"/>
      <c r="CRN759" s="14"/>
      <c r="CRO759" s="11"/>
      <c r="CRP759" s="12"/>
      <c r="CRQ759" s="12"/>
      <c r="CRR759" s="12"/>
      <c r="CRS759" s="11"/>
      <c r="CRT759" s="12"/>
      <c r="CRU759" s="162"/>
      <c r="CRV759" s="37"/>
      <c r="CRW759" s="37"/>
      <c r="CRX759" s="37"/>
      <c r="CRY759" s="37"/>
      <c r="CRZ759" s="37"/>
      <c r="CSA759" s="28"/>
      <c r="CSB759" s="11"/>
      <c r="CSC759" s="11"/>
      <c r="CSD759" s="37"/>
      <c r="CSE759" s="162"/>
      <c r="CSF759" s="162"/>
      <c r="CSG759" s="37"/>
      <c r="CSH759" s="12"/>
      <c r="CSI759" s="37"/>
      <c r="CSJ759" s="37"/>
      <c r="CSK759" s="11"/>
      <c r="CSL759" s="24"/>
      <c r="CSM759" s="28"/>
      <c r="CSN759" s="11"/>
      <c r="CSO759" s="12"/>
      <c r="CSP759" s="27"/>
      <c r="CSQ759" s="37"/>
      <c r="CSR759" s="37"/>
      <c r="CSS759" s="14"/>
      <c r="CST759" s="14"/>
      <c r="CSU759" s="11"/>
      <c r="CSV759" s="12"/>
      <c r="CSW759" s="12"/>
      <c r="CSX759" s="12"/>
      <c r="CSY759" s="11"/>
      <c r="CSZ759" s="12"/>
      <c r="CTA759" s="162"/>
      <c r="CTB759" s="37"/>
      <c r="CTC759" s="37"/>
      <c r="CTD759" s="37"/>
      <c r="CTE759" s="37"/>
      <c r="CTF759" s="37"/>
      <c r="CTG759" s="28"/>
      <c r="CTH759" s="11"/>
      <c r="CTI759" s="11"/>
      <c r="CTJ759" s="37"/>
      <c r="CTK759" s="162"/>
      <c r="CTL759" s="162"/>
      <c r="CTM759" s="37"/>
      <c r="CTN759" s="12"/>
      <c r="CTO759" s="37"/>
      <c r="CTP759" s="37"/>
      <c r="CTQ759" s="11"/>
      <c r="CTR759" s="24"/>
      <c r="CTS759" s="28"/>
      <c r="CTT759" s="11"/>
      <c r="CTU759" s="12"/>
      <c r="CTV759" s="27"/>
      <c r="CTW759" s="37"/>
      <c r="CTX759" s="37"/>
      <c r="CTY759" s="14"/>
      <c r="CTZ759" s="14"/>
      <c r="CUA759" s="11"/>
      <c r="CUB759" s="12"/>
      <c r="CUC759" s="12"/>
      <c r="CUD759" s="12"/>
      <c r="CUE759" s="11"/>
      <c r="CUF759" s="12"/>
      <c r="CUG759" s="162"/>
      <c r="CUH759" s="37"/>
      <c r="CUI759" s="37"/>
      <c r="CUJ759" s="37"/>
      <c r="CUK759" s="37"/>
      <c r="CUL759" s="37"/>
      <c r="CUM759" s="28"/>
      <c r="CUN759" s="11"/>
      <c r="CUO759" s="11"/>
      <c r="CUP759" s="37"/>
      <c r="CUQ759" s="162"/>
      <c r="CUR759" s="162"/>
      <c r="CUS759" s="37"/>
      <c r="CUT759" s="12"/>
      <c r="CUU759" s="37"/>
      <c r="CUV759" s="37"/>
      <c r="CUW759" s="11"/>
      <c r="CUX759" s="24"/>
      <c r="CUY759" s="28"/>
      <c r="CUZ759" s="11"/>
      <c r="CVA759" s="12"/>
      <c r="CVB759" s="27"/>
      <c r="CVC759" s="37"/>
      <c r="CVD759" s="37"/>
      <c r="CVE759" s="14"/>
      <c r="CVF759" s="14"/>
      <c r="CVG759" s="11"/>
      <c r="CVH759" s="12"/>
      <c r="CVI759" s="12"/>
      <c r="CVJ759" s="12"/>
      <c r="CVK759" s="11"/>
      <c r="CVL759" s="12"/>
      <c r="CVM759" s="162"/>
      <c r="CVN759" s="37"/>
      <c r="CVO759" s="37"/>
      <c r="CVP759" s="37"/>
      <c r="CVQ759" s="37"/>
      <c r="CVR759" s="37"/>
      <c r="CVS759" s="28"/>
      <c r="CVT759" s="11"/>
      <c r="CVU759" s="11"/>
      <c r="CVV759" s="37"/>
      <c r="CVW759" s="162"/>
      <c r="CVX759" s="162"/>
      <c r="CVY759" s="37"/>
      <c r="CVZ759" s="12"/>
      <c r="CWA759" s="37"/>
      <c r="CWB759" s="37"/>
      <c r="CWC759" s="11"/>
      <c r="CWD759" s="24"/>
      <c r="CWE759" s="28"/>
      <c r="CWF759" s="11"/>
      <c r="CWG759" s="12"/>
      <c r="CWH759" s="27"/>
      <c r="CWI759" s="37"/>
      <c r="CWJ759" s="37"/>
      <c r="CWK759" s="14"/>
      <c r="CWL759" s="14"/>
      <c r="CWM759" s="11"/>
      <c r="CWN759" s="12"/>
      <c r="CWO759" s="12"/>
      <c r="CWP759" s="12"/>
      <c r="CWQ759" s="11"/>
      <c r="CWR759" s="12"/>
      <c r="CWS759" s="162"/>
      <c r="CWT759" s="37"/>
      <c r="CWU759" s="37"/>
      <c r="CWV759" s="37"/>
      <c r="CWW759" s="37"/>
      <c r="CWX759" s="37"/>
      <c r="CWY759" s="28"/>
      <c r="CWZ759" s="11"/>
      <c r="CXA759" s="11"/>
      <c r="CXB759" s="37"/>
      <c r="CXC759" s="162"/>
      <c r="CXD759" s="162"/>
      <c r="CXE759" s="37"/>
      <c r="CXF759" s="12"/>
      <c r="CXG759" s="37"/>
      <c r="CXH759" s="37"/>
      <c r="CXI759" s="11"/>
      <c r="CXJ759" s="24"/>
      <c r="CXK759" s="28"/>
      <c r="CXL759" s="11"/>
      <c r="CXM759" s="12"/>
      <c r="CXN759" s="27"/>
      <c r="CXO759" s="37"/>
      <c r="CXP759" s="37"/>
      <c r="CXQ759" s="14"/>
      <c r="CXR759" s="14"/>
      <c r="CXS759" s="11"/>
      <c r="CXT759" s="12"/>
      <c r="CXU759" s="12"/>
      <c r="CXV759" s="12"/>
      <c r="CXW759" s="11"/>
      <c r="CXX759" s="12"/>
      <c r="CXY759" s="162"/>
      <c r="CXZ759" s="37"/>
      <c r="CYA759" s="37"/>
      <c r="CYB759" s="37"/>
      <c r="CYC759" s="37"/>
      <c r="CYD759" s="37"/>
      <c r="CYE759" s="28"/>
      <c r="CYF759" s="11"/>
      <c r="CYG759" s="11"/>
      <c r="CYH759" s="37"/>
      <c r="CYI759" s="162"/>
      <c r="CYJ759" s="162"/>
      <c r="CYK759" s="37"/>
      <c r="CYL759" s="12"/>
      <c r="CYM759" s="37"/>
      <c r="CYN759" s="37"/>
      <c r="CYO759" s="11"/>
      <c r="CYP759" s="24"/>
      <c r="CYQ759" s="28"/>
      <c r="CYR759" s="11"/>
      <c r="CYS759" s="12"/>
      <c r="CYT759" s="27"/>
      <c r="CYU759" s="37"/>
      <c r="CYV759" s="37"/>
      <c r="CYW759" s="14"/>
      <c r="CYX759" s="14"/>
      <c r="CYY759" s="11"/>
      <c r="CYZ759" s="12"/>
      <c r="CZA759" s="12"/>
      <c r="CZB759" s="12"/>
      <c r="CZC759" s="11"/>
      <c r="CZD759" s="12"/>
      <c r="CZE759" s="162"/>
      <c r="CZF759" s="37"/>
      <c r="CZG759" s="37"/>
      <c r="CZH759" s="37"/>
      <c r="CZI759" s="37"/>
      <c r="CZJ759" s="37"/>
      <c r="CZK759" s="28"/>
      <c r="CZL759" s="11"/>
      <c r="CZM759" s="11"/>
      <c r="CZN759" s="37"/>
      <c r="CZO759" s="162"/>
      <c r="CZP759" s="162"/>
      <c r="CZQ759" s="37"/>
      <c r="CZR759" s="12"/>
      <c r="CZS759" s="37"/>
      <c r="CZT759" s="37"/>
      <c r="CZU759" s="11"/>
      <c r="CZV759" s="24"/>
      <c r="CZW759" s="28"/>
      <c r="CZX759" s="11"/>
      <c r="CZY759" s="12"/>
      <c r="CZZ759" s="27"/>
      <c r="DAA759" s="37"/>
      <c r="DAB759" s="37"/>
      <c r="DAC759" s="14"/>
      <c r="DAD759" s="14"/>
      <c r="DAE759" s="11"/>
      <c r="DAF759" s="12"/>
      <c r="DAG759" s="12"/>
      <c r="DAH759" s="12"/>
      <c r="DAI759" s="11"/>
      <c r="DAJ759" s="12"/>
      <c r="DAK759" s="162"/>
      <c r="DAL759" s="37"/>
      <c r="DAM759" s="37"/>
      <c r="DAN759" s="37"/>
      <c r="DAO759" s="37"/>
      <c r="DAP759" s="37"/>
      <c r="DAQ759" s="28"/>
      <c r="DAR759" s="11"/>
      <c r="DAS759" s="11"/>
      <c r="DAT759" s="37"/>
      <c r="DAU759" s="162"/>
      <c r="DAV759" s="162"/>
      <c r="DAW759" s="37"/>
      <c r="DAX759" s="12"/>
      <c r="DAY759" s="37"/>
      <c r="DAZ759" s="37"/>
      <c r="DBA759" s="11"/>
      <c r="DBB759" s="24"/>
      <c r="DBC759" s="28"/>
      <c r="DBD759" s="11"/>
      <c r="DBE759" s="12"/>
      <c r="DBF759" s="27"/>
      <c r="DBG759" s="37"/>
      <c r="DBH759" s="37"/>
      <c r="DBI759" s="14"/>
      <c r="DBJ759" s="14"/>
      <c r="DBK759" s="11"/>
      <c r="DBL759" s="12"/>
      <c r="DBM759" s="12"/>
      <c r="DBN759" s="12"/>
      <c r="DBO759" s="11"/>
      <c r="DBP759" s="12"/>
      <c r="DBQ759" s="162"/>
      <c r="DBR759" s="37"/>
      <c r="DBS759" s="37"/>
      <c r="DBT759" s="37"/>
      <c r="DBU759" s="37"/>
      <c r="DBV759" s="37"/>
      <c r="DBW759" s="28"/>
      <c r="DBX759" s="11"/>
      <c r="DBY759" s="11"/>
      <c r="DBZ759" s="37"/>
      <c r="DCA759" s="162"/>
      <c r="DCB759" s="162"/>
      <c r="DCC759" s="37"/>
      <c r="DCD759" s="12"/>
      <c r="DCE759" s="37"/>
      <c r="DCF759" s="37"/>
      <c r="DCG759" s="11"/>
      <c r="DCH759" s="24"/>
      <c r="DCI759" s="28"/>
      <c r="DCJ759" s="11"/>
      <c r="DCK759" s="12"/>
      <c r="DCL759" s="27"/>
      <c r="DCM759" s="37"/>
      <c r="DCN759" s="37"/>
      <c r="DCO759" s="14"/>
      <c r="DCP759" s="14"/>
      <c r="DCQ759" s="11"/>
      <c r="DCR759" s="12"/>
      <c r="DCS759" s="12"/>
      <c r="DCT759" s="12"/>
      <c r="DCU759" s="11"/>
      <c r="DCV759" s="12"/>
      <c r="DCW759" s="162"/>
      <c r="DCX759" s="37"/>
      <c r="DCY759" s="37"/>
      <c r="DCZ759" s="37"/>
      <c r="DDA759" s="37"/>
      <c r="DDB759" s="37"/>
      <c r="DDC759" s="28"/>
      <c r="DDD759" s="11"/>
      <c r="DDE759" s="11"/>
      <c r="DDF759" s="37"/>
      <c r="DDG759" s="162"/>
      <c r="DDH759" s="162"/>
      <c r="DDI759" s="37"/>
      <c r="DDJ759" s="12"/>
      <c r="DDK759" s="37"/>
      <c r="DDL759" s="37"/>
      <c r="DDM759" s="11"/>
      <c r="DDN759" s="24"/>
      <c r="DDO759" s="28"/>
      <c r="DDP759" s="11"/>
      <c r="DDQ759" s="12"/>
      <c r="DDR759" s="27"/>
      <c r="DDS759" s="37"/>
      <c r="DDT759" s="37"/>
      <c r="DDU759" s="14"/>
      <c r="DDV759" s="14"/>
      <c r="DDW759" s="11"/>
      <c r="DDX759" s="12"/>
      <c r="DDY759" s="12"/>
      <c r="DDZ759" s="12"/>
      <c r="DEA759" s="11"/>
      <c r="DEB759" s="12"/>
      <c r="DEC759" s="162"/>
      <c r="DED759" s="37"/>
      <c r="DEE759" s="37"/>
      <c r="DEF759" s="37"/>
      <c r="DEG759" s="37"/>
      <c r="DEH759" s="37"/>
      <c r="DEI759" s="28"/>
      <c r="DEJ759" s="11"/>
      <c r="DEK759" s="11"/>
      <c r="DEL759" s="37"/>
      <c r="DEM759" s="162"/>
      <c r="DEN759" s="162"/>
      <c r="DEO759" s="37"/>
      <c r="DEP759" s="12"/>
      <c r="DEQ759" s="37"/>
      <c r="DER759" s="37"/>
      <c r="DES759" s="11"/>
      <c r="DET759" s="24"/>
      <c r="DEU759" s="28"/>
      <c r="DEV759" s="11"/>
      <c r="DEW759" s="12"/>
      <c r="DEX759" s="27"/>
      <c r="DEY759" s="37"/>
      <c r="DEZ759" s="37"/>
      <c r="DFA759" s="14"/>
      <c r="DFB759" s="14"/>
      <c r="DFC759" s="11"/>
      <c r="DFD759" s="12"/>
      <c r="DFE759" s="12"/>
      <c r="DFF759" s="12"/>
      <c r="DFG759" s="11"/>
      <c r="DFH759" s="12"/>
      <c r="DFI759" s="162"/>
      <c r="DFJ759" s="37"/>
      <c r="DFK759" s="37"/>
      <c r="DFL759" s="37"/>
      <c r="DFM759" s="37"/>
      <c r="DFN759" s="37"/>
      <c r="DFO759" s="28"/>
      <c r="DFP759" s="11"/>
      <c r="DFQ759" s="11"/>
      <c r="DFR759" s="37"/>
      <c r="DFS759" s="162"/>
      <c r="DFT759" s="162"/>
      <c r="DFU759" s="37"/>
      <c r="DFV759" s="12"/>
      <c r="DFW759" s="37"/>
      <c r="DFX759" s="37"/>
      <c r="DFY759" s="11"/>
      <c r="DFZ759" s="24"/>
      <c r="DGA759" s="28"/>
      <c r="DGB759" s="11"/>
      <c r="DGC759" s="12"/>
      <c r="DGD759" s="27"/>
      <c r="DGE759" s="37"/>
      <c r="DGF759" s="37"/>
      <c r="DGG759" s="14"/>
      <c r="DGH759" s="14"/>
      <c r="DGI759" s="11"/>
      <c r="DGJ759" s="12"/>
      <c r="DGK759" s="12"/>
      <c r="DGL759" s="12"/>
      <c r="DGM759" s="11"/>
      <c r="DGN759" s="12"/>
      <c r="DGO759" s="162"/>
      <c r="DGP759" s="37"/>
      <c r="DGQ759" s="37"/>
      <c r="DGR759" s="37"/>
      <c r="DGS759" s="37"/>
      <c r="DGT759" s="37"/>
      <c r="DGU759" s="28"/>
      <c r="DGV759" s="11"/>
      <c r="DGW759" s="11"/>
      <c r="DGX759" s="37"/>
      <c r="DGY759" s="162"/>
      <c r="DGZ759" s="162"/>
      <c r="DHA759" s="37"/>
      <c r="DHB759" s="12"/>
      <c r="DHC759" s="37"/>
      <c r="DHD759" s="37"/>
      <c r="DHE759" s="11"/>
      <c r="DHF759" s="24"/>
      <c r="DHG759" s="28"/>
      <c r="DHH759" s="11"/>
      <c r="DHI759" s="12"/>
      <c r="DHJ759" s="27"/>
      <c r="DHK759" s="37"/>
      <c r="DHL759" s="37"/>
      <c r="DHM759" s="14"/>
      <c r="DHN759" s="14"/>
      <c r="DHO759" s="11"/>
      <c r="DHP759" s="12"/>
      <c r="DHQ759" s="12"/>
      <c r="DHR759" s="12"/>
      <c r="DHS759" s="11"/>
      <c r="DHT759" s="12"/>
      <c r="DHU759" s="162"/>
      <c r="DHV759" s="37"/>
      <c r="DHW759" s="37"/>
      <c r="DHX759" s="37"/>
      <c r="DHY759" s="37"/>
      <c r="DHZ759" s="37"/>
      <c r="DIA759" s="28"/>
      <c r="DIB759" s="11"/>
      <c r="DIC759" s="11"/>
      <c r="DID759" s="37"/>
      <c r="DIE759" s="162"/>
      <c r="DIF759" s="162"/>
      <c r="DIG759" s="37"/>
      <c r="DIH759" s="12"/>
      <c r="DII759" s="37"/>
      <c r="DIJ759" s="37"/>
      <c r="DIK759" s="11"/>
      <c r="DIL759" s="24"/>
      <c r="DIM759" s="28"/>
      <c r="DIN759" s="11"/>
      <c r="DIO759" s="12"/>
      <c r="DIP759" s="27"/>
      <c r="DIQ759" s="37"/>
      <c r="DIR759" s="37"/>
      <c r="DIS759" s="14"/>
      <c r="DIT759" s="14"/>
      <c r="DIU759" s="11"/>
      <c r="DIV759" s="12"/>
      <c r="DIW759" s="12"/>
      <c r="DIX759" s="12"/>
      <c r="DIY759" s="11"/>
      <c r="DIZ759" s="12"/>
      <c r="DJA759" s="162"/>
      <c r="DJB759" s="37"/>
      <c r="DJC759" s="37"/>
      <c r="DJD759" s="37"/>
      <c r="DJE759" s="37"/>
      <c r="DJF759" s="37"/>
      <c r="DJG759" s="28"/>
      <c r="DJH759" s="11"/>
      <c r="DJI759" s="11"/>
      <c r="DJJ759" s="37"/>
      <c r="DJK759" s="162"/>
      <c r="DJL759" s="162"/>
      <c r="DJM759" s="37"/>
      <c r="DJN759" s="12"/>
      <c r="DJO759" s="37"/>
      <c r="DJP759" s="37"/>
      <c r="DJQ759" s="11"/>
      <c r="DJR759" s="24"/>
      <c r="DJS759" s="28"/>
      <c r="DJT759" s="11"/>
      <c r="DJU759" s="12"/>
      <c r="DJV759" s="27"/>
      <c r="DJW759" s="37"/>
      <c r="DJX759" s="37"/>
      <c r="DJY759" s="14"/>
      <c r="DJZ759" s="14"/>
      <c r="DKA759" s="11"/>
      <c r="DKB759" s="12"/>
      <c r="DKC759" s="12"/>
      <c r="DKD759" s="12"/>
      <c r="DKE759" s="11"/>
      <c r="DKF759" s="12"/>
      <c r="DKG759" s="162"/>
      <c r="DKH759" s="37"/>
      <c r="DKI759" s="37"/>
      <c r="DKJ759" s="37"/>
      <c r="DKK759" s="37"/>
      <c r="DKL759" s="37"/>
      <c r="DKM759" s="28"/>
      <c r="DKN759" s="11"/>
      <c r="DKO759" s="11"/>
      <c r="DKP759" s="37"/>
      <c r="DKQ759" s="162"/>
      <c r="DKR759" s="162"/>
      <c r="DKS759" s="37"/>
      <c r="DKT759" s="12"/>
      <c r="DKU759" s="37"/>
      <c r="DKV759" s="37"/>
      <c r="DKW759" s="11"/>
      <c r="DKX759" s="24"/>
      <c r="DKY759" s="28"/>
      <c r="DKZ759" s="11"/>
      <c r="DLA759" s="12"/>
      <c r="DLB759" s="27"/>
      <c r="DLC759" s="37"/>
      <c r="DLD759" s="37"/>
      <c r="DLE759" s="14"/>
      <c r="DLF759" s="14"/>
      <c r="DLG759" s="11"/>
      <c r="DLH759" s="12"/>
      <c r="DLI759" s="12"/>
      <c r="DLJ759" s="12"/>
      <c r="DLK759" s="11"/>
      <c r="DLL759" s="12"/>
      <c r="DLM759" s="162"/>
      <c r="DLN759" s="37"/>
      <c r="DLO759" s="37"/>
      <c r="DLP759" s="37"/>
      <c r="DLQ759" s="37"/>
      <c r="DLR759" s="37"/>
      <c r="DLS759" s="28"/>
      <c r="DLT759" s="11"/>
      <c r="DLU759" s="11"/>
      <c r="DLV759" s="37"/>
      <c r="DLW759" s="162"/>
      <c r="DLX759" s="162"/>
      <c r="DLY759" s="37"/>
      <c r="DLZ759" s="12"/>
      <c r="DMA759" s="37"/>
      <c r="DMB759" s="37"/>
      <c r="DMC759" s="11"/>
      <c r="DMD759" s="24"/>
      <c r="DME759" s="28"/>
      <c r="DMF759" s="11"/>
      <c r="DMG759" s="12"/>
      <c r="DMH759" s="27"/>
      <c r="DMI759" s="37"/>
      <c r="DMJ759" s="37"/>
      <c r="DMK759" s="14"/>
      <c r="DML759" s="14"/>
      <c r="DMM759" s="11"/>
      <c r="DMN759" s="12"/>
      <c r="DMO759" s="12"/>
      <c r="DMP759" s="12"/>
      <c r="DMQ759" s="11"/>
      <c r="DMR759" s="12"/>
      <c r="DMS759" s="162"/>
      <c r="DMT759" s="37"/>
      <c r="DMU759" s="37"/>
      <c r="DMV759" s="37"/>
      <c r="DMW759" s="37"/>
      <c r="DMX759" s="37"/>
      <c r="DMY759" s="28"/>
      <c r="DMZ759" s="11"/>
      <c r="DNA759" s="11"/>
      <c r="DNB759" s="37"/>
      <c r="DNC759" s="162"/>
      <c r="DND759" s="162"/>
      <c r="DNE759" s="37"/>
      <c r="DNF759" s="12"/>
      <c r="DNG759" s="37"/>
      <c r="DNH759" s="37"/>
      <c r="DNI759" s="11"/>
      <c r="DNJ759" s="24"/>
      <c r="DNK759" s="28"/>
      <c r="DNL759" s="11"/>
      <c r="DNM759" s="12"/>
      <c r="DNN759" s="27"/>
      <c r="DNO759" s="37"/>
      <c r="DNP759" s="37"/>
      <c r="DNQ759" s="14"/>
      <c r="DNR759" s="14"/>
      <c r="DNS759" s="11"/>
      <c r="DNT759" s="12"/>
      <c r="DNU759" s="12"/>
      <c r="DNV759" s="12"/>
      <c r="DNW759" s="11"/>
      <c r="DNX759" s="12"/>
      <c r="DNY759" s="162"/>
      <c r="DNZ759" s="37"/>
      <c r="DOA759" s="37"/>
      <c r="DOB759" s="37"/>
      <c r="DOC759" s="37"/>
      <c r="DOD759" s="37"/>
      <c r="DOE759" s="28"/>
      <c r="DOF759" s="11"/>
      <c r="DOG759" s="11"/>
      <c r="DOH759" s="37"/>
      <c r="DOI759" s="162"/>
      <c r="DOJ759" s="162"/>
      <c r="DOK759" s="37"/>
      <c r="DOL759" s="12"/>
      <c r="DOM759" s="37"/>
      <c r="DON759" s="37"/>
      <c r="DOO759" s="11"/>
      <c r="DOP759" s="24"/>
      <c r="DOQ759" s="28"/>
      <c r="DOR759" s="11"/>
      <c r="DOS759" s="12"/>
      <c r="DOT759" s="27"/>
      <c r="DOU759" s="37"/>
      <c r="DOV759" s="37"/>
      <c r="DOW759" s="14"/>
      <c r="DOX759" s="14"/>
      <c r="DOY759" s="11"/>
      <c r="DOZ759" s="12"/>
      <c r="DPA759" s="12"/>
      <c r="DPB759" s="12"/>
      <c r="DPC759" s="11"/>
      <c r="DPD759" s="12"/>
      <c r="DPE759" s="162"/>
      <c r="DPF759" s="37"/>
      <c r="DPG759" s="37"/>
      <c r="DPH759" s="37"/>
      <c r="DPI759" s="37"/>
      <c r="DPJ759" s="37"/>
      <c r="DPK759" s="28"/>
      <c r="DPL759" s="11"/>
      <c r="DPM759" s="11"/>
      <c r="DPN759" s="37"/>
      <c r="DPO759" s="162"/>
      <c r="DPP759" s="162"/>
      <c r="DPQ759" s="37"/>
      <c r="DPR759" s="12"/>
      <c r="DPS759" s="37"/>
      <c r="DPT759" s="37"/>
      <c r="DPU759" s="11"/>
      <c r="DPV759" s="24"/>
      <c r="DPW759" s="28"/>
      <c r="DPX759" s="11"/>
      <c r="DPY759" s="12"/>
      <c r="DPZ759" s="27"/>
      <c r="DQA759" s="37"/>
      <c r="DQB759" s="37"/>
      <c r="DQC759" s="14"/>
      <c r="DQD759" s="14"/>
      <c r="DQE759" s="11"/>
      <c r="DQF759" s="12"/>
      <c r="DQG759" s="12"/>
      <c r="DQH759" s="12"/>
      <c r="DQI759" s="11"/>
      <c r="DQJ759" s="12"/>
      <c r="DQK759" s="162"/>
      <c r="DQL759" s="37"/>
      <c r="DQM759" s="37"/>
      <c r="DQN759" s="37"/>
      <c r="DQO759" s="37"/>
      <c r="DQP759" s="37"/>
      <c r="DQQ759" s="28"/>
      <c r="DQR759" s="11"/>
      <c r="DQS759" s="11"/>
      <c r="DQT759" s="37"/>
      <c r="DQU759" s="162"/>
      <c r="DQV759" s="162"/>
      <c r="DQW759" s="37"/>
      <c r="DQX759" s="12"/>
      <c r="DQY759" s="37"/>
      <c r="DQZ759" s="37"/>
      <c r="DRA759" s="11"/>
      <c r="DRB759" s="24"/>
      <c r="DRC759" s="28"/>
      <c r="DRD759" s="11"/>
      <c r="DRE759" s="12"/>
      <c r="DRF759" s="27"/>
      <c r="DRG759" s="37"/>
      <c r="DRH759" s="37"/>
      <c r="DRI759" s="14"/>
      <c r="DRJ759" s="14"/>
      <c r="DRK759" s="11"/>
      <c r="DRL759" s="12"/>
      <c r="DRM759" s="12"/>
      <c r="DRN759" s="12"/>
      <c r="DRO759" s="11"/>
      <c r="DRP759" s="12"/>
      <c r="DRQ759" s="162"/>
      <c r="DRR759" s="37"/>
      <c r="DRS759" s="37"/>
      <c r="DRT759" s="37"/>
      <c r="DRU759" s="37"/>
      <c r="DRV759" s="37"/>
      <c r="DRW759" s="28"/>
      <c r="DRX759" s="11"/>
      <c r="DRY759" s="11"/>
      <c r="DRZ759" s="37"/>
      <c r="DSA759" s="162"/>
      <c r="DSB759" s="162"/>
      <c r="DSC759" s="37"/>
      <c r="DSD759" s="12"/>
      <c r="DSE759" s="37"/>
      <c r="DSF759" s="37"/>
      <c r="DSG759" s="11"/>
      <c r="DSH759" s="24"/>
      <c r="DSI759" s="28"/>
      <c r="DSJ759" s="11"/>
      <c r="DSK759" s="12"/>
      <c r="DSL759" s="27"/>
      <c r="DSM759" s="37"/>
      <c r="DSN759" s="37"/>
      <c r="DSO759" s="14"/>
      <c r="DSP759" s="14"/>
      <c r="DSQ759" s="11"/>
      <c r="DSR759" s="12"/>
      <c r="DSS759" s="12"/>
      <c r="DST759" s="12"/>
      <c r="DSU759" s="11"/>
      <c r="DSV759" s="12"/>
      <c r="DSW759" s="162"/>
      <c r="DSX759" s="37"/>
      <c r="DSY759" s="37"/>
      <c r="DSZ759" s="37"/>
      <c r="DTA759" s="37"/>
      <c r="DTB759" s="37"/>
      <c r="DTC759" s="28"/>
      <c r="DTD759" s="11"/>
      <c r="DTE759" s="11"/>
      <c r="DTF759" s="37"/>
      <c r="DTG759" s="162"/>
      <c r="DTH759" s="162"/>
      <c r="DTI759" s="37"/>
      <c r="DTJ759" s="12"/>
      <c r="DTK759" s="37"/>
      <c r="DTL759" s="37"/>
      <c r="DTM759" s="11"/>
      <c r="DTN759" s="24"/>
      <c r="DTO759" s="28"/>
      <c r="DTP759" s="11"/>
      <c r="DTQ759" s="12"/>
      <c r="DTR759" s="27"/>
      <c r="DTS759" s="37"/>
      <c r="DTT759" s="37"/>
      <c r="DTU759" s="14"/>
      <c r="DTV759" s="14"/>
      <c r="DTW759" s="11"/>
      <c r="DTX759" s="12"/>
      <c r="DTY759" s="12"/>
      <c r="DTZ759" s="12"/>
      <c r="DUA759" s="11"/>
      <c r="DUB759" s="12"/>
      <c r="DUC759" s="162"/>
      <c r="DUD759" s="37"/>
      <c r="DUE759" s="37"/>
      <c r="DUF759" s="37"/>
      <c r="DUG759" s="37"/>
      <c r="DUH759" s="37"/>
      <c r="DUI759" s="28"/>
      <c r="DUJ759" s="11"/>
      <c r="DUK759" s="11"/>
      <c r="DUL759" s="37"/>
      <c r="DUM759" s="162"/>
      <c r="DUN759" s="162"/>
      <c r="DUO759" s="37"/>
      <c r="DUP759" s="12"/>
      <c r="DUQ759" s="37"/>
      <c r="DUR759" s="37"/>
      <c r="DUS759" s="11"/>
      <c r="DUT759" s="24"/>
      <c r="DUU759" s="28"/>
      <c r="DUV759" s="11"/>
      <c r="DUW759" s="12"/>
      <c r="DUX759" s="27"/>
      <c r="DUY759" s="37"/>
      <c r="DUZ759" s="37"/>
      <c r="DVA759" s="14"/>
      <c r="DVB759" s="14"/>
      <c r="DVC759" s="11"/>
      <c r="DVD759" s="12"/>
      <c r="DVE759" s="12"/>
      <c r="DVF759" s="12"/>
      <c r="DVG759" s="11"/>
      <c r="DVH759" s="12"/>
      <c r="DVI759" s="162"/>
      <c r="DVJ759" s="37"/>
      <c r="DVK759" s="37"/>
      <c r="DVL759" s="37"/>
      <c r="DVM759" s="37"/>
      <c r="DVN759" s="37"/>
      <c r="DVO759" s="28"/>
      <c r="DVP759" s="11"/>
      <c r="DVQ759" s="11"/>
      <c r="DVR759" s="37"/>
      <c r="DVS759" s="162"/>
      <c r="DVT759" s="162"/>
      <c r="DVU759" s="37"/>
      <c r="DVV759" s="12"/>
      <c r="DVW759" s="37"/>
      <c r="DVX759" s="37"/>
      <c r="DVY759" s="11"/>
      <c r="DVZ759" s="24"/>
      <c r="DWA759" s="28"/>
      <c r="DWB759" s="11"/>
      <c r="DWC759" s="12"/>
      <c r="DWD759" s="27"/>
      <c r="DWE759" s="37"/>
      <c r="DWF759" s="37"/>
      <c r="DWG759" s="14"/>
      <c r="DWH759" s="14"/>
      <c r="DWI759" s="11"/>
      <c r="DWJ759" s="12"/>
      <c r="DWK759" s="12"/>
      <c r="DWL759" s="12"/>
      <c r="DWM759" s="11"/>
      <c r="DWN759" s="12"/>
      <c r="DWO759" s="162"/>
      <c r="DWP759" s="37"/>
      <c r="DWQ759" s="37"/>
      <c r="DWR759" s="37"/>
      <c r="DWS759" s="37"/>
      <c r="DWT759" s="37"/>
      <c r="DWU759" s="28"/>
      <c r="DWV759" s="11"/>
      <c r="DWW759" s="11"/>
      <c r="DWX759" s="37"/>
      <c r="DWY759" s="162"/>
      <c r="DWZ759" s="162"/>
      <c r="DXA759" s="37"/>
      <c r="DXB759" s="12"/>
      <c r="DXC759" s="37"/>
      <c r="DXD759" s="37"/>
      <c r="DXE759" s="11"/>
      <c r="DXF759" s="24"/>
      <c r="DXG759" s="28"/>
      <c r="DXH759" s="11"/>
      <c r="DXI759" s="12"/>
      <c r="DXJ759" s="27"/>
      <c r="DXK759" s="37"/>
      <c r="DXL759" s="37"/>
      <c r="DXM759" s="14"/>
      <c r="DXN759" s="14"/>
      <c r="DXO759" s="11"/>
      <c r="DXP759" s="12"/>
      <c r="DXQ759" s="12"/>
      <c r="DXR759" s="12"/>
      <c r="DXS759" s="11"/>
      <c r="DXT759" s="12"/>
      <c r="DXU759" s="162"/>
      <c r="DXV759" s="37"/>
      <c r="DXW759" s="37"/>
      <c r="DXX759" s="37"/>
      <c r="DXY759" s="37"/>
      <c r="DXZ759" s="37"/>
      <c r="DYA759" s="28"/>
      <c r="DYB759" s="11"/>
      <c r="DYC759" s="11"/>
      <c r="DYD759" s="37"/>
      <c r="DYE759" s="162"/>
      <c r="DYF759" s="162"/>
      <c r="DYG759" s="37"/>
      <c r="DYH759" s="12"/>
      <c r="DYI759" s="37"/>
      <c r="DYJ759" s="37"/>
      <c r="DYK759" s="11"/>
      <c r="DYL759" s="24"/>
      <c r="DYM759" s="28"/>
      <c r="DYN759" s="11"/>
      <c r="DYO759" s="12"/>
      <c r="DYP759" s="27"/>
      <c r="DYQ759" s="37"/>
      <c r="DYR759" s="37"/>
      <c r="DYS759" s="14"/>
      <c r="DYT759" s="14"/>
      <c r="DYU759" s="11"/>
      <c r="DYV759" s="12"/>
      <c r="DYW759" s="12"/>
      <c r="DYX759" s="12"/>
      <c r="DYY759" s="11"/>
      <c r="DYZ759" s="12"/>
      <c r="DZA759" s="162"/>
      <c r="DZB759" s="37"/>
      <c r="DZC759" s="37"/>
      <c r="DZD759" s="37"/>
      <c r="DZE759" s="37"/>
      <c r="DZF759" s="37"/>
      <c r="DZG759" s="28"/>
      <c r="DZH759" s="11"/>
      <c r="DZI759" s="11"/>
      <c r="DZJ759" s="37"/>
      <c r="DZK759" s="162"/>
      <c r="DZL759" s="162"/>
      <c r="DZM759" s="37"/>
      <c r="DZN759" s="12"/>
      <c r="DZO759" s="37"/>
      <c r="DZP759" s="37"/>
      <c r="DZQ759" s="11"/>
      <c r="DZR759" s="24"/>
      <c r="DZS759" s="28"/>
      <c r="DZT759" s="11"/>
      <c r="DZU759" s="12"/>
      <c r="DZV759" s="27"/>
      <c r="DZW759" s="37"/>
      <c r="DZX759" s="37"/>
      <c r="DZY759" s="14"/>
      <c r="DZZ759" s="14"/>
      <c r="EAA759" s="11"/>
      <c r="EAB759" s="12"/>
      <c r="EAC759" s="12"/>
      <c r="EAD759" s="12"/>
      <c r="EAE759" s="11"/>
      <c r="EAF759" s="12"/>
      <c r="EAG759" s="162"/>
      <c r="EAH759" s="37"/>
      <c r="EAI759" s="37"/>
      <c r="EAJ759" s="37"/>
      <c r="EAK759" s="37"/>
      <c r="EAL759" s="37"/>
      <c r="EAM759" s="28"/>
      <c r="EAN759" s="11"/>
      <c r="EAO759" s="11"/>
      <c r="EAP759" s="37"/>
      <c r="EAQ759" s="162"/>
      <c r="EAR759" s="162"/>
      <c r="EAS759" s="37"/>
      <c r="EAT759" s="12"/>
      <c r="EAU759" s="37"/>
      <c r="EAV759" s="37"/>
      <c r="EAW759" s="11"/>
      <c r="EAX759" s="24"/>
      <c r="EAY759" s="28"/>
      <c r="EAZ759" s="11"/>
      <c r="EBA759" s="12"/>
      <c r="EBB759" s="27"/>
      <c r="EBC759" s="37"/>
      <c r="EBD759" s="37"/>
      <c r="EBE759" s="14"/>
      <c r="EBF759" s="14"/>
      <c r="EBG759" s="11"/>
      <c r="EBH759" s="12"/>
      <c r="EBI759" s="12"/>
      <c r="EBJ759" s="12"/>
      <c r="EBK759" s="11"/>
      <c r="EBL759" s="12"/>
      <c r="EBM759" s="162"/>
      <c r="EBN759" s="37"/>
      <c r="EBO759" s="37"/>
      <c r="EBP759" s="37"/>
      <c r="EBQ759" s="37"/>
      <c r="EBR759" s="37"/>
      <c r="EBS759" s="28"/>
      <c r="EBT759" s="11"/>
      <c r="EBU759" s="11"/>
      <c r="EBV759" s="37"/>
      <c r="EBW759" s="162"/>
      <c r="EBX759" s="162"/>
      <c r="EBY759" s="37"/>
      <c r="EBZ759" s="12"/>
      <c r="ECA759" s="37"/>
      <c r="ECB759" s="37"/>
      <c r="ECC759" s="11"/>
      <c r="ECD759" s="24"/>
      <c r="ECE759" s="28"/>
      <c r="ECF759" s="11"/>
      <c r="ECG759" s="12"/>
      <c r="ECH759" s="27"/>
      <c r="ECI759" s="37"/>
      <c r="ECJ759" s="37"/>
      <c r="ECK759" s="14"/>
      <c r="ECL759" s="14"/>
      <c r="ECM759" s="11"/>
      <c r="ECN759" s="12"/>
      <c r="ECO759" s="12"/>
      <c r="ECP759" s="12"/>
      <c r="ECQ759" s="11"/>
      <c r="ECR759" s="12"/>
      <c r="ECS759" s="162"/>
      <c r="ECT759" s="37"/>
      <c r="ECU759" s="37"/>
      <c r="ECV759" s="37"/>
      <c r="ECW759" s="37"/>
      <c r="ECX759" s="37"/>
      <c r="ECY759" s="28"/>
      <c r="ECZ759" s="11"/>
      <c r="EDA759" s="11"/>
      <c r="EDB759" s="37"/>
      <c r="EDC759" s="162"/>
      <c r="EDD759" s="162"/>
      <c r="EDE759" s="37"/>
      <c r="EDF759" s="12"/>
      <c r="EDG759" s="37"/>
      <c r="EDH759" s="37"/>
      <c r="EDI759" s="11"/>
      <c r="EDJ759" s="24"/>
      <c r="EDK759" s="28"/>
      <c r="EDL759" s="11"/>
      <c r="EDM759" s="12"/>
      <c r="EDN759" s="27"/>
      <c r="EDO759" s="37"/>
      <c r="EDP759" s="37"/>
      <c r="EDQ759" s="14"/>
      <c r="EDR759" s="14"/>
      <c r="EDS759" s="11"/>
      <c r="EDT759" s="12"/>
      <c r="EDU759" s="12"/>
      <c r="EDV759" s="12"/>
      <c r="EDW759" s="11"/>
      <c r="EDX759" s="12"/>
      <c r="EDY759" s="162"/>
      <c r="EDZ759" s="37"/>
      <c r="EEA759" s="37"/>
      <c r="EEB759" s="37"/>
      <c r="EEC759" s="37"/>
      <c r="EED759" s="37"/>
      <c r="EEE759" s="28"/>
      <c r="EEF759" s="11"/>
      <c r="EEG759" s="11"/>
      <c r="EEH759" s="37"/>
      <c r="EEI759" s="162"/>
      <c r="EEJ759" s="162"/>
      <c r="EEK759" s="37"/>
      <c r="EEL759" s="12"/>
      <c r="EEM759" s="37"/>
      <c r="EEN759" s="37"/>
      <c r="EEO759" s="11"/>
      <c r="EEP759" s="24"/>
      <c r="EEQ759" s="28"/>
      <c r="EER759" s="11"/>
      <c r="EES759" s="12"/>
      <c r="EET759" s="27"/>
      <c r="EEU759" s="37"/>
      <c r="EEV759" s="37"/>
      <c r="EEW759" s="14"/>
      <c r="EEX759" s="14"/>
      <c r="EEY759" s="11"/>
      <c r="EEZ759" s="12"/>
      <c r="EFA759" s="12"/>
      <c r="EFB759" s="12"/>
      <c r="EFC759" s="11"/>
      <c r="EFD759" s="12"/>
      <c r="EFE759" s="162"/>
      <c r="EFF759" s="37"/>
      <c r="EFG759" s="37"/>
      <c r="EFH759" s="37"/>
      <c r="EFI759" s="37"/>
      <c r="EFJ759" s="37"/>
      <c r="EFK759" s="28"/>
      <c r="EFL759" s="11"/>
      <c r="EFM759" s="11"/>
      <c r="EFN759" s="37"/>
      <c r="EFO759" s="162"/>
      <c r="EFP759" s="162"/>
      <c r="EFQ759" s="37"/>
      <c r="EFR759" s="12"/>
      <c r="EFS759" s="37"/>
      <c r="EFT759" s="37"/>
      <c r="EFU759" s="11"/>
      <c r="EFV759" s="24"/>
      <c r="EFW759" s="28"/>
      <c r="EFX759" s="11"/>
      <c r="EFY759" s="12"/>
      <c r="EFZ759" s="27"/>
      <c r="EGA759" s="37"/>
      <c r="EGB759" s="37"/>
      <c r="EGC759" s="14"/>
      <c r="EGD759" s="14"/>
      <c r="EGE759" s="11"/>
      <c r="EGF759" s="12"/>
      <c r="EGG759" s="12"/>
      <c r="EGH759" s="12"/>
      <c r="EGI759" s="11"/>
      <c r="EGJ759" s="12"/>
      <c r="EGK759" s="162"/>
      <c r="EGL759" s="37"/>
      <c r="EGM759" s="37"/>
      <c r="EGN759" s="37"/>
      <c r="EGO759" s="37"/>
      <c r="EGP759" s="37"/>
      <c r="EGQ759" s="28"/>
      <c r="EGR759" s="11"/>
      <c r="EGS759" s="11"/>
      <c r="EGT759" s="37"/>
      <c r="EGU759" s="162"/>
      <c r="EGV759" s="162"/>
      <c r="EGW759" s="37"/>
      <c r="EGX759" s="12"/>
      <c r="EGY759" s="37"/>
      <c r="EGZ759" s="37"/>
      <c r="EHA759" s="11"/>
      <c r="EHB759" s="24"/>
      <c r="EHC759" s="28"/>
      <c r="EHD759" s="11"/>
      <c r="EHE759" s="12"/>
      <c r="EHF759" s="27"/>
      <c r="EHG759" s="37"/>
      <c r="EHH759" s="37"/>
      <c r="EHI759" s="14"/>
      <c r="EHJ759" s="14"/>
      <c r="EHK759" s="11"/>
      <c r="EHL759" s="12"/>
      <c r="EHM759" s="12"/>
      <c r="EHN759" s="12"/>
      <c r="EHO759" s="11"/>
      <c r="EHP759" s="12"/>
      <c r="EHQ759" s="162"/>
      <c r="EHR759" s="37"/>
      <c r="EHS759" s="37"/>
      <c r="EHT759" s="37"/>
      <c r="EHU759" s="37"/>
      <c r="EHV759" s="37"/>
      <c r="EHW759" s="28"/>
      <c r="EHX759" s="11"/>
      <c r="EHY759" s="11"/>
      <c r="EHZ759" s="37"/>
      <c r="EIA759" s="162"/>
      <c r="EIB759" s="162"/>
      <c r="EIC759" s="37"/>
      <c r="EID759" s="12"/>
      <c r="EIE759" s="37"/>
      <c r="EIF759" s="37"/>
      <c r="EIG759" s="11"/>
      <c r="EIH759" s="24"/>
      <c r="EII759" s="28"/>
      <c r="EIJ759" s="11"/>
      <c r="EIK759" s="12"/>
      <c r="EIL759" s="27"/>
      <c r="EIM759" s="37"/>
      <c r="EIN759" s="37"/>
      <c r="EIO759" s="14"/>
      <c r="EIP759" s="14"/>
      <c r="EIQ759" s="11"/>
      <c r="EIR759" s="12"/>
      <c r="EIS759" s="12"/>
      <c r="EIT759" s="12"/>
      <c r="EIU759" s="11"/>
      <c r="EIV759" s="12"/>
      <c r="EIW759" s="162"/>
      <c r="EIX759" s="37"/>
      <c r="EIY759" s="37"/>
      <c r="EIZ759" s="37"/>
      <c r="EJA759" s="37"/>
      <c r="EJB759" s="37"/>
      <c r="EJC759" s="28"/>
      <c r="EJD759" s="11"/>
      <c r="EJE759" s="11"/>
      <c r="EJF759" s="37"/>
      <c r="EJG759" s="162"/>
      <c r="EJH759" s="162"/>
      <c r="EJI759" s="37"/>
      <c r="EJJ759" s="12"/>
      <c r="EJK759" s="37"/>
      <c r="EJL759" s="37"/>
      <c r="EJM759" s="11"/>
      <c r="EJN759" s="24"/>
      <c r="EJO759" s="28"/>
      <c r="EJP759" s="11"/>
      <c r="EJQ759" s="12"/>
      <c r="EJR759" s="27"/>
      <c r="EJS759" s="37"/>
      <c r="EJT759" s="37"/>
      <c r="EJU759" s="14"/>
      <c r="EJV759" s="14"/>
      <c r="EJW759" s="11"/>
      <c r="EJX759" s="12"/>
      <c r="EJY759" s="12"/>
      <c r="EJZ759" s="12"/>
      <c r="EKA759" s="11"/>
      <c r="EKB759" s="12"/>
      <c r="EKC759" s="162"/>
      <c r="EKD759" s="37"/>
      <c r="EKE759" s="37"/>
      <c r="EKF759" s="37"/>
      <c r="EKG759" s="37"/>
      <c r="EKH759" s="37"/>
      <c r="EKI759" s="28"/>
      <c r="EKJ759" s="11"/>
      <c r="EKK759" s="11"/>
      <c r="EKL759" s="37"/>
      <c r="EKM759" s="162"/>
      <c r="EKN759" s="162"/>
      <c r="EKO759" s="37"/>
      <c r="EKP759" s="12"/>
      <c r="EKQ759" s="37"/>
      <c r="EKR759" s="37"/>
      <c r="EKS759" s="11"/>
      <c r="EKT759" s="24"/>
      <c r="EKU759" s="28"/>
      <c r="EKV759" s="11"/>
      <c r="EKW759" s="12"/>
      <c r="EKX759" s="27"/>
      <c r="EKY759" s="37"/>
      <c r="EKZ759" s="37"/>
      <c r="ELA759" s="14"/>
      <c r="ELB759" s="14"/>
      <c r="ELC759" s="11"/>
      <c r="ELD759" s="12"/>
      <c r="ELE759" s="12"/>
      <c r="ELF759" s="12"/>
      <c r="ELG759" s="11"/>
      <c r="ELH759" s="12"/>
      <c r="ELI759" s="162"/>
      <c r="ELJ759" s="37"/>
      <c r="ELK759" s="37"/>
      <c r="ELL759" s="37"/>
      <c r="ELM759" s="37"/>
      <c r="ELN759" s="37"/>
      <c r="ELO759" s="28"/>
      <c r="ELP759" s="11"/>
      <c r="ELQ759" s="11"/>
      <c r="ELR759" s="37"/>
      <c r="ELS759" s="162"/>
      <c r="ELT759" s="162"/>
      <c r="ELU759" s="37"/>
      <c r="ELV759" s="12"/>
      <c r="ELW759" s="37"/>
      <c r="ELX759" s="37"/>
      <c r="ELY759" s="11"/>
      <c r="ELZ759" s="24"/>
      <c r="EMA759" s="28"/>
      <c r="EMB759" s="11"/>
      <c r="EMC759" s="12"/>
      <c r="EMD759" s="27"/>
      <c r="EME759" s="37"/>
      <c r="EMF759" s="37"/>
      <c r="EMG759" s="14"/>
      <c r="EMH759" s="14"/>
      <c r="EMI759" s="11"/>
      <c r="EMJ759" s="12"/>
      <c r="EMK759" s="12"/>
      <c r="EML759" s="12"/>
      <c r="EMM759" s="11"/>
      <c r="EMN759" s="12"/>
      <c r="EMO759" s="162"/>
      <c r="EMP759" s="37"/>
      <c r="EMQ759" s="37"/>
      <c r="EMR759" s="37"/>
      <c r="EMS759" s="37"/>
      <c r="EMT759" s="37"/>
      <c r="EMU759" s="28"/>
      <c r="EMV759" s="11"/>
      <c r="EMW759" s="11"/>
      <c r="EMX759" s="37"/>
      <c r="EMY759" s="162"/>
      <c r="EMZ759" s="162"/>
      <c r="ENA759" s="37"/>
      <c r="ENB759" s="12"/>
      <c r="ENC759" s="37"/>
      <c r="END759" s="37"/>
      <c r="ENE759" s="11"/>
      <c r="ENF759" s="24"/>
      <c r="ENG759" s="28"/>
      <c r="ENH759" s="11"/>
      <c r="ENI759" s="12"/>
      <c r="ENJ759" s="27"/>
      <c r="ENK759" s="37"/>
      <c r="ENL759" s="37"/>
      <c r="ENM759" s="14"/>
      <c r="ENN759" s="14"/>
      <c r="ENO759" s="11"/>
      <c r="ENP759" s="12"/>
      <c r="ENQ759" s="12"/>
      <c r="ENR759" s="12"/>
      <c r="ENS759" s="11"/>
      <c r="ENT759" s="12"/>
      <c r="ENU759" s="162"/>
      <c r="ENV759" s="37"/>
      <c r="ENW759" s="37"/>
      <c r="ENX759" s="37"/>
      <c r="ENY759" s="37"/>
      <c r="ENZ759" s="37"/>
      <c r="EOA759" s="28"/>
      <c r="EOB759" s="11"/>
      <c r="EOC759" s="11"/>
      <c r="EOD759" s="37"/>
      <c r="EOE759" s="162"/>
      <c r="EOF759" s="162"/>
      <c r="EOG759" s="37"/>
      <c r="EOH759" s="12"/>
      <c r="EOI759" s="37"/>
      <c r="EOJ759" s="37"/>
      <c r="EOK759" s="11"/>
      <c r="EOL759" s="24"/>
      <c r="EOM759" s="28"/>
      <c r="EON759" s="11"/>
      <c r="EOO759" s="12"/>
      <c r="EOP759" s="27"/>
      <c r="EOQ759" s="37"/>
      <c r="EOR759" s="37"/>
      <c r="EOS759" s="14"/>
      <c r="EOT759" s="14"/>
      <c r="EOU759" s="11"/>
      <c r="EOV759" s="12"/>
      <c r="EOW759" s="12"/>
      <c r="EOX759" s="12"/>
      <c r="EOY759" s="11"/>
      <c r="EOZ759" s="12"/>
      <c r="EPA759" s="162"/>
      <c r="EPB759" s="37"/>
      <c r="EPC759" s="37"/>
      <c r="EPD759" s="37"/>
      <c r="EPE759" s="37"/>
      <c r="EPF759" s="37"/>
      <c r="EPG759" s="28"/>
      <c r="EPH759" s="11"/>
      <c r="EPI759" s="11"/>
      <c r="EPJ759" s="37"/>
      <c r="EPK759" s="162"/>
      <c r="EPL759" s="162"/>
      <c r="EPM759" s="37"/>
      <c r="EPN759" s="12"/>
      <c r="EPO759" s="37"/>
      <c r="EPP759" s="37"/>
      <c r="EPQ759" s="11"/>
      <c r="EPR759" s="24"/>
      <c r="EPS759" s="28"/>
      <c r="EPT759" s="11"/>
      <c r="EPU759" s="12"/>
      <c r="EPV759" s="27"/>
      <c r="EPW759" s="37"/>
      <c r="EPX759" s="37"/>
      <c r="EPY759" s="14"/>
      <c r="EPZ759" s="14"/>
      <c r="EQA759" s="11"/>
      <c r="EQB759" s="12"/>
      <c r="EQC759" s="12"/>
      <c r="EQD759" s="12"/>
      <c r="EQE759" s="11"/>
      <c r="EQF759" s="12"/>
      <c r="EQG759" s="162"/>
      <c r="EQH759" s="37"/>
      <c r="EQI759" s="37"/>
      <c r="EQJ759" s="37"/>
      <c r="EQK759" s="37"/>
      <c r="EQL759" s="37"/>
      <c r="EQM759" s="28"/>
      <c r="EQN759" s="11"/>
      <c r="EQO759" s="11"/>
      <c r="EQP759" s="37"/>
      <c r="EQQ759" s="162"/>
      <c r="EQR759" s="162"/>
      <c r="EQS759" s="37"/>
      <c r="EQT759" s="12"/>
      <c r="EQU759" s="37"/>
      <c r="EQV759" s="37"/>
      <c r="EQW759" s="11"/>
      <c r="EQX759" s="24"/>
      <c r="EQY759" s="28"/>
      <c r="EQZ759" s="11"/>
      <c r="ERA759" s="12"/>
      <c r="ERB759" s="27"/>
      <c r="ERC759" s="37"/>
      <c r="ERD759" s="37"/>
      <c r="ERE759" s="14"/>
      <c r="ERF759" s="14"/>
      <c r="ERG759" s="11"/>
      <c r="ERH759" s="12"/>
      <c r="ERI759" s="12"/>
      <c r="ERJ759" s="12"/>
      <c r="ERK759" s="11"/>
      <c r="ERL759" s="12"/>
      <c r="ERM759" s="162"/>
      <c r="ERN759" s="37"/>
      <c r="ERO759" s="37"/>
      <c r="ERP759" s="37"/>
      <c r="ERQ759" s="37"/>
      <c r="ERR759" s="37"/>
      <c r="ERS759" s="28"/>
      <c r="ERT759" s="11"/>
      <c r="ERU759" s="11"/>
      <c r="ERV759" s="37"/>
      <c r="ERW759" s="162"/>
      <c r="ERX759" s="162"/>
      <c r="ERY759" s="37"/>
      <c r="ERZ759" s="12"/>
      <c r="ESA759" s="37"/>
      <c r="ESB759" s="37"/>
      <c r="ESC759" s="11"/>
      <c r="ESD759" s="24"/>
      <c r="ESE759" s="28"/>
      <c r="ESF759" s="11"/>
      <c r="ESG759" s="12"/>
      <c r="ESH759" s="27"/>
      <c r="ESI759" s="37"/>
      <c r="ESJ759" s="37"/>
      <c r="ESK759" s="14"/>
      <c r="ESL759" s="14"/>
      <c r="ESM759" s="11"/>
      <c r="ESN759" s="12"/>
      <c r="ESO759" s="12"/>
      <c r="ESP759" s="12"/>
      <c r="ESQ759" s="11"/>
      <c r="ESR759" s="12"/>
      <c r="ESS759" s="162"/>
      <c r="EST759" s="37"/>
      <c r="ESU759" s="37"/>
      <c r="ESV759" s="37"/>
      <c r="ESW759" s="37"/>
      <c r="ESX759" s="37"/>
      <c r="ESY759" s="28"/>
      <c r="ESZ759" s="11"/>
      <c r="ETA759" s="11"/>
      <c r="ETB759" s="37"/>
      <c r="ETC759" s="162"/>
      <c r="ETD759" s="162"/>
      <c r="ETE759" s="37"/>
      <c r="ETF759" s="12"/>
      <c r="ETG759" s="37"/>
      <c r="ETH759" s="37"/>
      <c r="ETI759" s="11"/>
      <c r="ETJ759" s="24"/>
      <c r="ETK759" s="28"/>
      <c r="ETL759" s="11"/>
      <c r="ETM759" s="12"/>
      <c r="ETN759" s="27"/>
      <c r="ETO759" s="37"/>
      <c r="ETP759" s="37"/>
      <c r="ETQ759" s="14"/>
      <c r="ETR759" s="14"/>
      <c r="ETS759" s="11"/>
      <c r="ETT759" s="12"/>
      <c r="ETU759" s="12"/>
      <c r="ETV759" s="12"/>
      <c r="ETW759" s="11"/>
      <c r="ETX759" s="12"/>
      <c r="ETY759" s="162"/>
      <c r="ETZ759" s="37"/>
      <c r="EUA759" s="37"/>
      <c r="EUB759" s="37"/>
      <c r="EUC759" s="37"/>
      <c r="EUD759" s="37"/>
      <c r="EUE759" s="28"/>
      <c r="EUF759" s="11"/>
      <c r="EUG759" s="11"/>
      <c r="EUH759" s="37"/>
      <c r="EUI759" s="162"/>
      <c r="EUJ759" s="162"/>
      <c r="EUK759" s="37"/>
      <c r="EUL759" s="12"/>
      <c r="EUM759" s="37"/>
      <c r="EUN759" s="37"/>
      <c r="EUO759" s="11"/>
      <c r="EUP759" s="24"/>
      <c r="EUQ759" s="28"/>
      <c r="EUR759" s="11"/>
      <c r="EUS759" s="12"/>
      <c r="EUT759" s="27"/>
      <c r="EUU759" s="37"/>
      <c r="EUV759" s="37"/>
      <c r="EUW759" s="14"/>
      <c r="EUX759" s="14"/>
      <c r="EUY759" s="11"/>
      <c r="EUZ759" s="12"/>
      <c r="EVA759" s="12"/>
      <c r="EVB759" s="12"/>
      <c r="EVC759" s="11"/>
      <c r="EVD759" s="12"/>
      <c r="EVE759" s="162"/>
      <c r="EVF759" s="37"/>
      <c r="EVG759" s="37"/>
      <c r="EVH759" s="37"/>
      <c r="EVI759" s="37"/>
      <c r="EVJ759" s="37"/>
      <c r="EVK759" s="28"/>
      <c r="EVL759" s="11"/>
      <c r="EVM759" s="11"/>
      <c r="EVN759" s="37"/>
      <c r="EVO759" s="162"/>
      <c r="EVP759" s="162"/>
      <c r="EVQ759" s="37"/>
      <c r="EVR759" s="12"/>
      <c r="EVS759" s="37"/>
      <c r="EVT759" s="37"/>
      <c r="EVU759" s="11"/>
      <c r="EVV759" s="24"/>
      <c r="EVW759" s="28"/>
      <c r="EVX759" s="11"/>
      <c r="EVY759" s="12"/>
      <c r="EVZ759" s="27"/>
      <c r="EWA759" s="37"/>
      <c r="EWB759" s="37"/>
      <c r="EWC759" s="14"/>
      <c r="EWD759" s="14"/>
      <c r="EWE759" s="11"/>
      <c r="EWF759" s="12"/>
      <c r="EWG759" s="12"/>
      <c r="EWH759" s="12"/>
      <c r="EWI759" s="11"/>
      <c r="EWJ759" s="12"/>
      <c r="EWK759" s="162"/>
      <c r="EWL759" s="37"/>
      <c r="EWM759" s="37"/>
      <c r="EWN759" s="37"/>
      <c r="EWO759" s="37"/>
      <c r="EWP759" s="37"/>
      <c r="EWQ759" s="28"/>
      <c r="EWR759" s="11"/>
      <c r="EWS759" s="11"/>
      <c r="EWT759" s="37"/>
      <c r="EWU759" s="162"/>
      <c r="EWV759" s="162"/>
      <c r="EWW759" s="37"/>
      <c r="EWX759" s="12"/>
      <c r="EWY759" s="37"/>
      <c r="EWZ759" s="37"/>
      <c r="EXA759" s="11"/>
      <c r="EXB759" s="24"/>
      <c r="EXC759" s="28"/>
      <c r="EXD759" s="11"/>
      <c r="EXE759" s="12"/>
      <c r="EXF759" s="27"/>
      <c r="EXG759" s="37"/>
      <c r="EXH759" s="37"/>
      <c r="EXI759" s="14"/>
      <c r="EXJ759" s="14"/>
      <c r="EXK759" s="11"/>
      <c r="EXL759" s="12"/>
      <c r="EXM759" s="12"/>
      <c r="EXN759" s="12"/>
      <c r="EXO759" s="11"/>
      <c r="EXP759" s="12"/>
      <c r="EXQ759" s="162"/>
      <c r="EXR759" s="37"/>
      <c r="EXS759" s="37"/>
      <c r="EXT759" s="37"/>
      <c r="EXU759" s="37"/>
      <c r="EXV759" s="37"/>
      <c r="EXW759" s="28"/>
      <c r="EXX759" s="11"/>
      <c r="EXY759" s="11"/>
      <c r="EXZ759" s="37"/>
      <c r="EYA759" s="162"/>
      <c r="EYB759" s="162"/>
      <c r="EYC759" s="37"/>
      <c r="EYD759" s="12"/>
      <c r="EYE759" s="37"/>
      <c r="EYF759" s="37"/>
      <c r="EYG759" s="11"/>
      <c r="EYH759" s="24"/>
      <c r="EYI759" s="28"/>
      <c r="EYJ759" s="11"/>
      <c r="EYK759" s="12"/>
      <c r="EYL759" s="27"/>
      <c r="EYM759" s="37"/>
      <c r="EYN759" s="37"/>
      <c r="EYO759" s="14"/>
      <c r="EYP759" s="14"/>
      <c r="EYQ759" s="11"/>
      <c r="EYR759" s="12"/>
      <c r="EYS759" s="12"/>
      <c r="EYT759" s="12"/>
      <c r="EYU759" s="11"/>
      <c r="EYV759" s="12"/>
      <c r="EYW759" s="162"/>
      <c r="EYX759" s="37"/>
      <c r="EYY759" s="37"/>
      <c r="EYZ759" s="37"/>
      <c r="EZA759" s="37"/>
      <c r="EZB759" s="37"/>
      <c r="EZC759" s="28"/>
      <c r="EZD759" s="11"/>
      <c r="EZE759" s="11"/>
      <c r="EZF759" s="37"/>
      <c r="EZG759" s="162"/>
      <c r="EZH759" s="162"/>
      <c r="EZI759" s="37"/>
      <c r="EZJ759" s="12"/>
      <c r="EZK759" s="37"/>
      <c r="EZL759" s="37"/>
      <c r="EZM759" s="11"/>
      <c r="EZN759" s="24"/>
      <c r="EZO759" s="28"/>
      <c r="EZP759" s="11"/>
      <c r="EZQ759" s="12"/>
      <c r="EZR759" s="27"/>
      <c r="EZS759" s="37"/>
      <c r="EZT759" s="37"/>
      <c r="EZU759" s="14"/>
      <c r="EZV759" s="14"/>
      <c r="EZW759" s="11"/>
      <c r="EZX759" s="12"/>
      <c r="EZY759" s="12"/>
      <c r="EZZ759" s="12"/>
      <c r="FAA759" s="11"/>
      <c r="FAB759" s="12"/>
      <c r="FAC759" s="162"/>
      <c r="FAD759" s="37"/>
      <c r="FAE759" s="37"/>
      <c r="FAF759" s="37"/>
      <c r="FAG759" s="37"/>
      <c r="FAH759" s="37"/>
      <c r="FAI759" s="28"/>
      <c r="FAJ759" s="11"/>
      <c r="FAK759" s="11"/>
      <c r="FAL759" s="37"/>
      <c r="FAM759" s="162"/>
      <c r="FAN759" s="162"/>
      <c r="FAO759" s="37"/>
      <c r="FAP759" s="12"/>
      <c r="FAQ759" s="37"/>
      <c r="FAR759" s="37"/>
      <c r="FAS759" s="11"/>
      <c r="FAT759" s="24"/>
      <c r="FAU759" s="28"/>
      <c r="FAV759" s="11"/>
      <c r="FAW759" s="12"/>
      <c r="FAX759" s="27"/>
      <c r="FAY759" s="37"/>
      <c r="FAZ759" s="37"/>
      <c r="FBA759" s="14"/>
      <c r="FBB759" s="14"/>
      <c r="FBC759" s="11"/>
      <c r="FBD759" s="12"/>
      <c r="FBE759" s="12"/>
      <c r="FBF759" s="12"/>
      <c r="FBG759" s="11"/>
      <c r="FBH759" s="12"/>
      <c r="FBI759" s="162"/>
      <c r="FBJ759" s="37"/>
      <c r="FBK759" s="37"/>
      <c r="FBL759" s="37"/>
      <c r="FBM759" s="37"/>
      <c r="FBN759" s="37"/>
      <c r="FBO759" s="28"/>
      <c r="FBP759" s="11"/>
      <c r="FBQ759" s="11"/>
      <c r="FBR759" s="37"/>
      <c r="FBS759" s="162"/>
      <c r="FBT759" s="162"/>
      <c r="FBU759" s="37"/>
      <c r="FBV759" s="12"/>
      <c r="FBW759" s="37"/>
      <c r="FBX759" s="37"/>
      <c r="FBY759" s="11"/>
      <c r="FBZ759" s="24"/>
      <c r="FCA759" s="28"/>
      <c r="FCB759" s="11"/>
      <c r="FCC759" s="12"/>
      <c r="FCD759" s="27"/>
      <c r="FCE759" s="37"/>
      <c r="FCF759" s="37"/>
      <c r="FCG759" s="14"/>
      <c r="FCH759" s="14"/>
      <c r="FCI759" s="11"/>
      <c r="FCJ759" s="12"/>
      <c r="FCK759" s="12"/>
      <c r="FCL759" s="12"/>
      <c r="FCM759" s="11"/>
      <c r="FCN759" s="12"/>
      <c r="FCO759" s="162"/>
      <c r="FCP759" s="37"/>
      <c r="FCQ759" s="37"/>
      <c r="FCR759" s="37"/>
      <c r="FCS759" s="37"/>
      <c r="FCT759" s="37"/>
      <c r="FCU759" s="28"/>
      <c r="FCV759" s="11"/>
      <c r="FCW759" s="11"/>
      <c r="FCX759" s="37"/>
      <c r="FCY759" s="162"/>
      <c r="FCZ759" s="162"/>
      <c r="FDA759" s="37"/>
      <c r="FDB759" s="12"/>
      <c r="FDC759" s="37"/>
      <c r="FDD759" s="37"/>
      <c r="FDE759" s="11"/>
      <c r="FDF759" s="24"/>
      <c r="FDG759" s="28"/>
      <c r="FDH759" s="11"/>
      <c r="FDI759" s="12"/>
      <c r="FDJ759" s="27"/>
      <c r="FDK759" s="37"/>
      <c r="FDL759" s="37"/>
      <c r="FDM759" s="14"/>
      <c r="FDN759" s="14"/>
      <c r="FDO759" s="11"/>
      <c r="FDP759" s="12"/>
      <c r="FDQ759" s="12"/>
      <c r="FDR759" s="12"/>
      <c r="FDS759" s="11"/>
      <c r="FDT759" s="12"/>
      <c r="FDU759" s="162"/>
      <c r="FDV759" s="37"/>
      <c r="FDW759" s="37"/>
      <c r="FDX759" s="37"/>
      <c r="FDY759" s="37"/>
      <c r="FDZ759" s="37"/>
      <c r="FEA759" s="28"/>
      <c r="FEB759" s="11"/>
      <c r="FEC759" s="11"/>
      <c r="FED759" s="37"/>
      <c r="FEE759" s="162"/>
      <c r="FEF759" s="162"/>
      <c r="FEG759" s="37"/>
      <c r="FEH759" s="12"/>
      <c r="FEI759" s="37"/>
      <c r="FEJ759" s="37"/>
      <c r="FEK759" s="11"/>
      <c r="FEL759" s="24"/>
      <c r="FEM759" s="28"/>
      <c r="FEN759" s="11"/>
      <c r="FEO759" s="12"/>
      <c r="FEP759" s="27"/>
      <c r="FEQ759" s="37"/>
      <c r="FER759" s="37"/>
      <c r="FES759" s="14"/>
      <c r="FET759" s="14"/>
      <c r="FEU759" s="11"/>
      <c r="FEV759" s="12"/>
      <c r="FEW759" s="12"/>
      <c r="FEX759" s="12"/>
      <c r="FEY759" s="11"/>
      <c r="FEZ759" s="12"/>
      <c r="FFA759" s="162"/>
      <c r="FFB759" s="37"/>
      <c r="FFC759" s="37"/>
      <c r="FFD759" s="37"/>
      <c r="FFE759" s="37"/>
      <c r="FFF759" s="37"/>
      <c r="FFG759" s="28"/>
      <c r="FFH759" s="11"/>
      <c r="FFI759" s="11"/>
      <c r="FFJ759" s="37"/>
      <c r="FFK759" s="162"/>
      <c r="FFL759" s="162"/>
      <c r="FFM759" s="37"/>
      <c r="FFN759" s="12"/>
      <c r="FFO759" s="37"/>
      <c r="FFP759" s="37"/>
      <c r="FFQ759" s="11"/>
      <c r="FFR759" s="24"/>
      <c r="FFS759" s="28"/>
      <c r="FFT759" s="11"/>
      <c r="FFU759" s="12"/>
      <c r="FFV759" s="27"/>
      <c r="FFW759" s="37"/>
      <c r="FFX759" s="37"/>
      <c r="FFY759" s="14"/>
      <c r="FFZ759" s="14"/>
      <c r="FGA759" s="11"/>
      <c r="FGB759" s="12"/>
      <c r="FGC759" s="12"/>
      <c r="FGD759" s="12"/>
      <c r="FGE759" s="11"/>
      <c r="FGF759" s="12"/>
      <c r="FGG759" s="162"/>
      <c r="FGH759" s="37"/>
      <c r="FGI759" s="37"/>
      <c r="FGJ759" s="37"/>
      <c r="FGK759" s="37"/>
      <c r="FGL759" s="37"/>
      <c r="FGM759" s="28"/>
      <c r="FGN759" s="11"/>
      <c r="FGO759" s="11"/>
      <c r="FGP759" s="37"/>
      <c r="FGQ759" s="162"/>
      <c r="FGR759" s="162"/>
      <c r="FGS759" s="37"/>
      <c r="FGT759" s="12"/>
      <c r="FGU759" s="37"/>
      <c r="FGV759" s="37"/>
      <c r="FGW759" s="11"/>
      <c r="FGX759" s="24"/>
      <c r="FGY759" s="28"/>
      <c r="FGZ759" s="11"/>
      <c r="FHA759" s="12"/>
      <c r="FHB759" s="27"/>
      <c r="FHC759" s="37"/>
      <c r="FHD759" s="37"/>
      <c r="FHE759" s="14"/>
      <c r="FHF759" s="14"/>
      <c r="FHG759" s="11"/>
      <c r="FHH759" s="12"/>
      <c r="FHI759" s="12"/>
      <c r="FHJ759" s="12"/>
      <c r="FHK759" s="11"/>
      <c r="FHL759" s="12"/>
      <c r="FHM759" s="162"/>
      <c r="FHN759" s="37"/>
      <c r="FHO759" s="37"/>
      <c r="FHP759" s="37"/>
      <c r="FHQ759" s="37"/>
      <c r="FHR759" s="37"/>
      <c r="FHS759" s="28"/>
      <c r="FHT759" s="11"/>
      <c r="FHU759" s="11"/>
      <c r="FHV759" s="37"/>
      <c r="FHW759" s="162"/>
      <c r="FHX759" s="162"/>
      <c r="FHY759" s="37"/>
      <c r="FHZ759" s="12"/>
      <c r="FIA759" s="37"/>
      <c r="FIB759" s="37"/>
      <c r="FIC759" s="11"/>
      <c r="FID759" s="24"/>
      <c r="FIE759" s="28"/>
      <c r="FIF759" s="11"/>
      <c r="FIG759" s="12"/>
      <c r="FIH759" s="27"/>
      <c r="FII759" s="37"/>
      <c r="FIJ759" s="37"/>
      <c r="FIK759" s="14"/>
      <c r="FIL759" s="14"/>
      <c r="FIM759" s="11"/>
      <c r="FIN759" s="12"/>
      <c r="FIO759" s="12"/>
      <c r="FIP759" s="12"/>
      <c r="FIQ759" s="11"/>
      <c r="FIR759" s="12"/>
      <c r="FIS759" s="162"/>
      <c r="FIT759" s="37"/>
      <c r="FIU759" s="37"/>
      <c r="FIV759" s="37"/>
      <c r="FIW759" s="37"/>
      <c r="FIX759" s="37"/>
      <c r="FIY759" s="28"/>
      <c r="FIZ759" s="11"/>
      <c r="FJA759" s="11"/>
      <c r="FJB759" s="37"/>
      <c r="FJC759" s="162"/>
      <c r="FJD759" s="162"/>
      <c r="FJE759" s="37"/>
      <c r="FJF759" s="12"/>
      <c r="FJG759" s="37"/>
      <c r="FJH759" s="37"/>
      <c r="FJI759" s="11"/>
      <c r="FJJ759" s="24"/>
      <c r="FJK759" s="28"/>
      <c r="FJL759" s="11"/>
      <c r="FJM759" s="12"/>
      <c r="FJN759" s="27"/>
      <c r="FJO759" s="37"/>
      <c r="FJP759" s="37"/>
      <c r="FJQ759" s="14"/>
      <c r="FJR759" s="14"/>
      <c r="FJS759" s="11"/>
      <c r="FJT759" s="12"/>
      <c r="FJU759" s="12"/>
      <c r="FJV759" s="12"/>
      <c r="FJW759" s="11"/>
      <c r="FJX759" s="12"/>
      <c r="FJY759" s="162"/>
      <c r="FJZ759" s="37"/>
      <c r="FKA759" s="37"/>
      <c r="FKB759" s="37"/>
      <c r="FKC759" s="37"/>
      <c r="FKD759" s="37"/>
      <c r="FKE759" s="28"/>
      <c r="FKF759" s="11"/>
      <c r="FKG759" s="11"/>
      <c r="FKH759" s="37"/>
      <c r="FKI759" s="162"/>
      <c r="FKJ759" s="162"/>
      <c r="FKK759" s="37"/>
      <c r="FKL759" s="12"/>
      <c r="FKM759" s="37"/>
      <c r="FKN759" s="37"/>
      <c r="FKO759" s="11"/>
      <c r="FKP759" s="24"/>
      <c r="FKQ759" s="28"/>
      <c r="FKR759" s="11"/>
      <c r="FKS759" s="12"/>
      <c r="FKT759" s="27"/>
      <c r="FKU759" s="37"/>
      <c r="FKV759" s="37"/>
      <c r="FKW759" s="14"/>
      <c r="FKX759" s="14"/>
      <c r="FKY759" s="11"/>
      <c r="FKZ759" s="12"/>
      <c r="FLA759" s="12"/>
      <c r="FLB759" s="12"/>
      <c r="FLC759" s="11"/>
      <c r="FLD759" s="12"/>
      <c r="FLE759" s="162"/>
      <c r="FLF759" s="37"/>
      <c r="FLG759" s="37"/>
      <c r="FLH759" s="37"/>
      <c r="FLI759" s="37"/>
      <c r="FLJ759" s="37"/>
      <c r="FLK759" s="28"/>
      <c r="FLL759" s="11"/>
      <c r="FLM759" s="11"/>
      <c r="FLN759" s="37"/>
      <c r="FLO759" s="162"/>
      <c r="FLP759" s="162"/>
      <c r="FLQ759" s="37"/>
      <c r="FLR759" s="12"/>
      <c r="FLS759" s="37"/>
      <c r="FLT759" s="37"/>
      <c r="FLU759" s="11"/>
      <c r="FLV759" s="24"/>
      <c r="FLW759" s="28"/>
      <c r="FLX759" s="11"/>
      <c r="FLY759" s="12"/>
      <c r="FLZ759" s="27"/>
      <c r="FMA759" s="37"/>
      <c r="FMB759" s="37"/>
      <c r="FMC759" s="14"/>
      <c r="FMD759" s="14"/>
      <c r="FME759" s="11"/>
      <c r="FMF759" s="12"/>
      <c r="FMG759" s="12"/>
      <c r="FMH759" s="12"/>
      <c r="FMI759" s="11"/>
      <c r="FMJ759" s="12"/>
      <c r="FMK759" s="162"/>
      <c r="FML759" s="37"/>
      <c r="FMM759" s="37"/>
      <c r="FMN759" s="37"/>
      <c r="FMO759" s="37"/>
      <c r="FMP759" s="37"/>
      <c r="FMQ759" s="28"/>
      <c r="FMR759" s="11"/>
      <c r="FMS759" s="11"/>
      <c r="FMT759" s="37"/>
      <c r="FMU759" s="162"/>
      <c r="FMV759" s="162"/>
      <c r="FMW759" s="37"/>
      <c r="FMX759" s="12"/>
      <c r="FMY759" s="37"/>
      <c r="FMZ759" s="37"/>
      <c r="FNA759" s="11"/>
      <c r="FNB759" s="24"/>
      <c r="FNC759" s="28"/>
      <c r="FND759" s="11"/>
      <c r="FNE759" s="12"/>
      <c r="FNF759" s="27"/>
      <c r="FNG759" s="37"/>
      <c r="FNH759" s="37"/>
      <c r="FNI759" s="14"/>
      <c r="FNJ759" s="14"/>
      <c r="FNK759" s="11"/>
      <c r="FNL759" s="12"/>
      <c r="FNM759" s="12"/>
      <c r="FNN759" s="12"/>
      <c r="FNO759" s="11"/>
      <c r="FNP759" s="12"/>
      <c r="FNQ759" s="162"/>
      <c r="FNR759" s="37"/>
      <c r="FNS759" s="37"/>
      <c r="FNT759" s="37"/>
      <c r="FNU759" s="37"/>
      <c r="FNV759" s="37"/>
      <c r="FNW759" s="28"/>
      <c r="FNX759" s="11"/>
      <c r="FNY759" s="11"/>
      <c r="FNZ759" s="37"/>
      <c r="FOA759" s="162"/>
      <c r="FOB759" s="162"/>
      <c r="FOC759" s="37"/>
      <c r="FOD759" s="12"/>
      <c r="FOE759" s="37"/>
      <c r="FOF759" s="37"/>
      <c r="FOG759" s="11"/>
      <c r="FOH759" s="24"/>
      <c r="FOI759" s="28"/>
      <c r="FOJ759" s="11"/>
      <c r="FOK759" s="12"/>
      <c r="FOL759" s="27"/>
      <c r="FOM759" s="37"/>
      <c r="FON759" s="37"/>
      <c r="FOO759" s="14"/>
      <c r="FOP759" s="14"/>
      <c r="FOQ759" s="11"/>
      <c r="FOR759" s="12"/>
      <c r="FOS759" s="12"/>
      <c r="FOT759" s="12"/>
      <c r="FOU759" s="11"/>
      <c r="FOV759" s="12"/>
      <c r="FOW759" s="162"/>
      <c r="FOX759" s="37"/>
      <c r="FOY759" s="37"/>
      <c r="FOZ759" s="37"/>
      <c r="FPA759" s="37"/>
      <c r="FPB759" s="37"/>
      <c r="FPC759" s="28"/>
      <c r="FPD759" s="11"/>
      <c r="FPE759" s="11"/>
      <c r="FPF759" s="37"/>
      <c r="FPG759" s="162"/>
      <c r="FPH759" s="162"/>
      <c r="FPI759" s="37"/>
      <c r="FPJ759" s="12"/>
      <c r="FPK759" s="37"/>
      <c r="FPL759" s="37"/>
      <c r="FPM759" s="11"/>
      <c r="FPN759" s="24"/>
      <c r="FPO759" s="28"/>
      <c r="FPP759" s="11"/>
      <c r="FPQ759" s="12"/>
      <c r="FPR759" s="27"/>
      <c r="FPS759" s="37"/>
      <c r="FPT759" s="37"/>
      <c r="FPU759" s="14"/>
      <c r="FPV759" s="14"/>
      <c r="FPW759" s="11"/>
      <c r="FPX759" s="12"/>
      <c r="FPY759" s="12"/>
      <c r="FPZ759" s="12"/>
      <c r="FQA759" s="11"/>
      <c r="FQB759" s="12"/>
      <c r="FQC759" s="162"/>
      <c r="FQD759" s="37"/>
      <c r="FQE759" s="37"/>
      <c r="FQF759" s="37"/>
      <c r="FQG759" s="37"/>
      <c r="FQH759" s="37"/>
      <c r="FQI759" s="28"/>
      <c r="FQJ759" s="11"/>
      <c r="FQK759" s="11"/>
      <c r="FQL759" s="37"/>
      <c r="FQM759" s="162"/>
      <c r="FQN759" s="162"/>
      <c r="FQO759" s="37"/>
      <c r="FQP759" s="12"/>
      <c r="FQQ759" s="37"/>
      <c r="FQR759" s="37"/>
      <c r="FQS759" s="11"/>
      <c r="FQT759" s="24"/>
      <c r="FQU759" s="28"/>
      <c r="FQV759" s="11"/>
      <c r="FQW759" s="12"/>
      <c r="FQX759" s="27"/>
      <c r="FQY759" s="37"/>
      <c r="FQZ759" s="37"/>
      <c r="FRA759" s="14"/>
      <c r="FRB759" s="14"/>
      <c r="FRC759" s="11"/>
      <c r="FRD759" s="12"/>
      <c r="FRE759" s="12"/>
      <c r="FRF759" s="12"/>
      <c r="FRG759" s="11"/>
      <c r="FRH759" s="12"/>
      <c r="FRI759" s="162"/>
      <c r="FRJ759" s="37"/>
      <c r="FRK759" s="37"/>
      <c r="FRL759" s="37"/>
      <c r="FRM759" s="37"/>
      <c r="FRN759" s="37"/>
      <c r="FRO759" s="28"/>
      <c r="FRP759" s="11"/>
      <c r="FRQ759" s="11"/>
      <c r="FRR759" s="37"/>
      <c r="FRS759" s="162"/>
      <c r="FRT759" s="162"/>
      <c r="FRU759" s="37"/>
      <c r="FRV759" s="12"/>
      <c r="FRW759" s="37"/>
      <c r="FRX759" s="37"/>
      <c r="FRY759" s="11"/>
      <c r="FRZ759" s="24"/>
      <c r="FSA759" s="28"/>
      <c r="FSB759" s="11"/>
      <c r="FSC759" s="12"/>
      <c r="FSD759" s="27"/>
      <c r="FSE759" s="37"/>
      <c r="FSF759" s="37"/>
      <c r="FSG759" s="14"/>
      <c r="FSH759" s="14"/>
      <c r="FSI759" s="11"/>
      <c r="FSJ759" s="12"/>
      <c r="FSK759" s="12"/>
      <c r="FSL759" s="12"/>
      <c r="FSM759" s="11"/>
      <c r="FSN759" s="12"/>
      <c r="FSO759" s="162"/>
      <c r="FSP759" s="37"/>
      <c r="FSQ759" s="37"/>
      <c r="FSR759" s="37"/>
      <c r="FSS759" s="37"/>
      <c r="FST759" s="37"/>
      <c r="FSU759" s="28"/>
      <c r="FSV759" s="11"/>
      <c r="FSW759" s="11"/>
      <c r="FSX759" s="37"/>
      <c r="FSY759" s="162"/>
      <c r="FSZ759" s="162"/>
      <c r="FTA759" s="37"/>
      <c r="FTB759" s="12"/>
      <c r="FTC759" s="37"/>
      <c r="FTD759" s="37"/>
      <c r="FTE759" s="11"/>
      <c r="FTF759" s="24"/>
      <c r="FTG759" s="28"/>
      <c r="FTH759" s="11"/>
      <c r="FTI759" s="12"/>
      <c r="FTJ759" s="27"/>
      <c r="FTK759" s="37"/>
      <c r="FTL759" s="37"/>
      <c r="FTM759" s="14"/>
      <c r="FTN759" s="14"/>
      <c r="FTO759" s="11"/>
      <c r="FTP759" s="12"/>
      <c r="FTQ759" s="12"/>
      <c r="FTR759" s="12"/>
      <c r="FTS759" s="11"/>
      <c r="FTT759" s="12"/>
      <c r="FTU759" s="162"/>
      <c r="FTV759" s="37"/>
      <c r="FTW759" s="37"/>
      <c r="FTX759" s="37"/>
      <c r="FTY759" s="37"/>
      <c r="FTZ759" s="37"/>
      <c r="FUA759" s="28"/>
      <c r="FUB759" s="11"/>
      <c r="FUC759" s="11"/>
      <c r="FUD759" s="37"/>
      <c r="FUE759" s="162"/>
      <c r="FUF759" s="162"/>
      <c r="FUG759" s="37"/>
      <c r="FUH759" s="12"/>
      <c r="FUI759" s="37"/>
      <c r="FUJ759" s="37"/>
      <c r="FUK759" s="11"/>
      <c r="FUL759" s="24"/>
      <c r="FUM759" s="28"/>
      <c r="FUN759" s="11"/>
      <c r="FUO759" s="12"/>
      <c r="FUP759" s="27"/>
      <c r="FUQ759" s="37"/>
      <c r="FUR759" s="37"/>
      <c r="FUS759" s="14"/>
      <c r="FUT759" s="14"/>
      <c r="FUU759" s="11"/>
      <c r="FUV759" s="12"/>
      <c r="FUW759" s="12"/>
      <c r="FUX759" s="12"/>
      <c r="FUY759" s="11"/>
      <c r="FUZ759" s="12"/>
      <c r="FVA759" s="162"/>
      <c r="FVB759" s="37"/>
      <c r="FVC759" s="37"/>
      <c r="FVD759" s="37"/>
      <c r="FVE759" s="37"/>
      <c r="FVF759" s="37"/>
      <c r="FVG759" s="28"/>
      <c r="FVH759" s="11"/>
      <c r="FVI759" s="11"/>
      <c r="FVJ759" s="37"/>
      <c r="FVK759" s="162"/>
      <c r="FVL759" s="162"/>
      <c r="FVM759" s="37"/>
      <c r="FVN759" s="12"/>
      <c r="FVO759" s="37"/>
      <c r="FVP759" s="37"/>
      <c r="FVQ759" s="11"/>
      <c r="FVR759" s="24"/>
      <c r="FVS759" s="28"/>
      <c r="FVT759" s="11"/>
      <c r="FVU759" s="12"/>
      <c r="FVV759" s="27"/>
      <c r="FVW759" s="37"/>
      <c r="FVX759" s="37"/>
      <c r="FVY759" s="14"/>
      <c r="FVZ759" s="14"/>
      <c r="FWA759" s="11"/>
      <c r="FWB759" s="12"/>
      <c r="FWC759" s="12"/>
      <c r="FWD759" s="12"/>
      <c r="FWE759" s="11"/>
      <c r="FWF759" s="12"/>
      <c r="FWG759" s="162"/>
      <c r="FWH759" s="37"/>
      <c r="FWI759" s="37"/>
      <c r="FWJ759" s="37"/>
      <c r="FWK759" s="37"/>
      <c r="FWL759" s="37"/>
      <c r="FWM759" s="28"/>
      <c r="FWN759" s="11"/>
      <c r="FWO759" s="11"/>
      <c r="FWP759" s="37"/>
      <c r="FWQ759" s="162"/>
      <c r="FWR759" s="162"/>
      <c r="FWS759" s="37"/>
      <c r="FWT759" s="12"/>
      <c r="FWU759" s="37"/>
      <c r="FWV759" s="37"/>
      <c r="FWW759" s="11"/>
      <c r="FWX759" s="24"/>
      <c r="FWY759" s="28"/>
      <c r="FWZ759" s="11"/>
      <c r="FXA759" s="12"/>
      <c r="FXB759" s="27"/>
      <c r="FXC759" s="37"/>
      <c r="FXD759" s="37"/>
      <c r="FXE759" s="14"/>
      <c r="FXF759" s="14"/>
      <c r="FXG759" s="11"/>
      <c r="FXH759" s="12"/>
      <c r="FXI759" s="12"/>
      <c r="FXJ759" s="12"/>
      <c r="FXK759" s="11"/>
      <c r="FXL759" s="12"/>
      <c r="FXM759" s="162"/>
      <c r="FXN759" s="37"/>
      <c r="FXO759" s="37"/>
      <c r="FXP759" s="37"/>
      <c r="FXQ759" s="37"/>
      <c r="FXR759" s="37"/>
      <c r="FXS759" s="28"/>
      <c r="FXT759" s="11"/>
      <c r="FXU759" s="11"/>
      <c r="FXV759" s="37"/>
      <c r="FXW759" s="162"/>
      <c r="FXX759" s="162"/>
      <c r="FXY759" s="37"/>
      <c r="FXZ759" s="12"/>
      <c r="FYA759" s="37"/>
      <c r="FYB759" s="37"/>
      <c r="FYC759" s="11"/>
      <c r="FYD759" s="24"/>
      <c r="FYE759" s="28"/>
      <c r="FYF759" s="11"/>
      <c r="FYG759" s="12"/>
      <c r="FYH759" s="27"/>
      <c r="FYI759" s="37"/>
      <c r="FYJ759" s="37"/>
      <c r="FYK759" s="14"/>
      <c r="FYL759" s="14"/>
      <c r="FYM759" s="11"/>
      <c r="FYN759" s="12"/>
      <c r="FYO759" s="12"/>
      <c r="FYP759" s="12"/>
      <c r="FYQ759" s="11"/>
      <c r="FYR759" s="12"/>
      <c r="FYS759" s="162"/>
      <c r="FYT759" s="37"/>
      <c r="FYU759" s="37"/>
      <c r="FYV759" s="37"/>
      <c r="FYW759" s="37"/>
      <c r="FYX759" s="37"/>
      <c r="FYY759" s="28"/>
      <c r="FYZ759" s="11"/>
      <c r="FZA759" s="11"/>
      <c r="FZB759" s="37"/>
      <c r="FZC759" s="162"/>
      <c r="FZD759" s="162"/>
      <c r="FZE759" s="37"/>
      <c r="FZF759" s="12"/>
      <c r="FZG759" s="37"/>
      <c r="FZH759" s="37"/>
      <c r="FZI759" s="11"/>
      <c r="FZJ759" s="24"/>
      <c r="FZK759" s="28"/>
      <c r="FZL759" s="11"/>
      <c r="FZM759" s="12"/>
      <c r="FZN759" s="27"/>
      <c r="FZO759" s="37"/>
      <c r="FZP759" s="37"/>
      <c r="FZQ759" s="14"/>
      <c r="FZR759" s="14"/>
      <c r="FZS759" s="11"/>
      <c r="FZT759" s="12"/>
      <c r="FZU759" s="12"/>
      <c r="FZV759" s="12"/>
      <c r="FZW759" s="11"/>
      <c r="FZX759" s="12"/>
      <c r="FZY759" s="162"/>
      <c r="FZZ759" s="37"/>
      <c r="GAA759" s="37"/>
      <c r="GAB759" s="37"/>
      <c r="GAC759" s="37"/>
      <c r="GAD759" s="37"/>
      <c r="GAE759" s="28"/>
      <c r="GAF759" s="11"/>
      <c r="GAG759" s="11"/>
      <c r="GAH759" s="37"/>
      <c r="GAI759" s="162"/>
      <c r="GAJ759" s="162"/>
      <c r="GAK759" s="37"/>
      <c r="GAL759" s="12"/>
      <c r="GAM759" s="37"/>
      <c r="GAN759" s="37"/>
      <c r="GAO759" s="11"/>
      <c r="GAP759" s="24"/>
      <c r="GAQ759" s="28"/>
      <c r="GAR759" s="11"/>
      <c r="GAS759" s="12"/>
      <c r="GAT759" s="27"/>
      <c r="GAU759" s="37"/>
      <c r="GAV759" s="37"/>
      <c r="GAW759" s="14"/>
      <c r="GAX759" s="14"/>
      <c r="GAY759" s="11"/>
      <c r="GAZ759" s="12"/>
      <c r="GBA759" s="12"/>
      <c r="GBB759" s="12"/>
      <c r="GBC759" s="11"/>
      <c r="GBD759" s="12"/>
      <c r="GBE759" s="162"/>
      <c r="GBF759" s="37"/>
      <c r="GBG759" s="37"/>
      <c r="GBH759" s="37"/>
      <c r="GBI759" s="37"/>
      <c r="GBJ759" s="37"/>
      <c r="GBK759" s="28"/>
      <c r="GBL759" s="11"/>
      <c r="GBM759" s="11"/>
      <c r="GBN759" s="37"/>
      <c r="GBO759" s="162"/>
      <c r="GBP759" s="162"/>
      <c r="GBQ759" s="37"/>
      <c r="GBR759" s="12"/>
      <c r="GBS759" s="37"/>
      <c r="GBT759" s="37"/>
      <c r="GBU759" s="11"/>
      <c r="GBV759" s="24"/>
      <c r="GBW759" s="28"/>
      <c r="GBX759" s="11"/>
      <c r="GBY759" s="12"/>
      <c r="GBZ759" s="27"/>
      <c r="GCA759" s="37"/>
      <c r="GCB759" s="37"/>
      <c r="GCC759" s="14"/>
      <c r="GCD759" s="14"/>
      <c r="GCE759" s="11"/>
      <c r="GCF759" s="12"/>
      <c r="GCG759" s="12"/>
      <c r="GCH759" s="12"/>
      <c r="GCI759" s="11"/>
      <c r="GCJ759" s="12"/>
      <c r="GCK759" s="162"/>
      <c r="GCL759" s="37"/>
      <c r="GCM759" s="37"/>
      <c r="GCN759" s="37"/>
      <c r="GCO759" s="37"/>
      <c r="GCP759" s="37"/>
      <c r="GCQ759" s="28"/>
      <c r="GCR759" s="11"/>
      <c r="GCS759" s="11"/>
      <c r="GCT759" s="37"/>
      <c r="GCU759" s="162"/>
      <c r="GCV759" s="162"/>
      <c r="GCW759" s="37"/>
      <c r="GCX759" s="12"/>
      <c r="GCY759" s="37"/>
      <c r="GCZ759" s="37"/>
      <c r="GDA759" s="11"/>
      <c r="GDB759" s="24"/>
      <c r="GDC759" s="28"/>
      <c r="GDD759" s="11"/>
      <c r="GDE759" s="12"/>
      <c r="GDF759" s="27"/>
      <c r="GDG759" s="37"/>
      <c r="GDH759" s="37"/>
      <c r="GDI759" s="14"/>
      <c r="GDJ759" s="14"/>
      <c r="GDK759" s="11"/>
      <c r="GDL759" s="12"/>
      <c r="GDM759" s="12"/>
      <c r="GDN759" s="12"/>
      <c r="GDO759" s="11"/>
      <c r="GDP759" s="12"/>
      <c r="GDQ759" s="162"/>
      <c r="GDR759" s="37"/>
      <c r="GDS759" s="37"/>
      <c r="GDT759" s="37"/>
      <c r="GDU759" s="37"/>
      <c r="GDV759" s="37"/>
      <c r="GDW759" s="28"/>
      <c r="GDX759" s="11"/>
      <c r="GDY759" s="11"/>
      <c r="GDZ759" s="37"/>
      <c r="GEA759" s="162"/>
      <c r="GEB759" s="162"/>
      <c r="GEC759" s="37"/>
      <c r="GED759" s="12"/>
      <c r="GEE759" s="37"/>
      <c r="GEF759" s="37"/>
      <c r="GEG759" s="11"/>
      <c r="GEH759" s="24"/>
      <c r="GEI759" s="28"/>
      <c r="GEJ759" s="11"/>
      <c r="GEK759" s="12"/>
      <c r="GEL759" s="27"/>
      <c r="GEM759" s="37"/>
      <c r="GEN759" s="37"/>
      <c r="GEO759" s="14"/>
      <c r="GEP759" s="14"/>
      <c r="GEQ759" s="11"/>
      <c r="GER759" s="12"/>
      <c r="GES759" s="12"/>
      <c r="GET759" s="12"/>
      <c r="GEU759" s="11"/>
      <c r="GEV759" s="12"/>
      <c r="GEW759" s="162"/>
      <c r="GEX759" s="37"/>
      <c r="GEY759" s="37"/>
      <c r="GEZ759" s="37"/>
      <c r="GFA759" s="37"/>
      <c r="GFB759" s="37"/>
      <c r="GFC759" s="28"/>
      <c r="GFD759" s="11"/>
      <c r="GFE759" s="11"/>
      <c r="GFF759" s="37"/>
      <c r="GFG759" s="162"/>
      <c r="GFH759" s="162"/>
      <c r="GFI759" s="37"/>
      <c r="GFJ759" s="12"/>
      <c r="GFK759" s="37"/>
      <c r="GFL759" s="37"/>
      <c r="GFM759" s="11"/>
      <c r="GFN759" s="24"/>
      <c r="GFO759" s="28"/>
      <c r="GFP759" s="11"/>
      <c r="GFQ759" s="12"/>
      <c r="GFR759" s="27"/>
      <c r="GFS759" s="37"/>
      <c r="GFT759" s="37"/>
      <c r="GFU759" s="14"/>
      <c r="GFV759" s="14"/>
      <c r="GFW759" s="11"/>
      <c r="GFX759" s="12"/>
      <c r="GFY759" s="12"/>
      <c r="GFZ759" s="12"/>
      <c r="GGA759" s="11"/>
      <c r="GGB759" s="12"/>
      <c r="GGC759" s="162"/>
      <c r="GGD759" s="37"/>
      <c r="GGE759" s="37"/>
      <c r="GGF759" s="37"/>
      <c r="GGG759" s="37"/>
      <c r="GGH759" s="37"/>
      <c r="GGI759" s="28"/>
      <c r="GGJ759" s="11"/>
      <c r="GGK759" s="11"/>
      <c r="GGL759" s="37"/>
      <c r="GGM759" s="162"/>
      <c r="GGN759" s="162"/>
      <c r="GGO759" s="37"/>
      <c r="GGP759" s="12"/>
      <c r="GGQ759" s="37"/>
      <c r="GGR759" s="37"/>
      <c r="GGS759" s="11"/>
      <c r="GGT759" s="24"/>
      <c r="GGU759" s="28"/>
      <c r="GGV759" s="11"/>
      <c r="GGW759" s="12"/>
      <c r="GGX759" s="27"/>
      <c r="GGY759" s="37"/>
      <c r="GGZ759" s="37"/>
      <c r="GHA759" s="14"/>
      <c r="GHB759" s="14"/>
      <c r="GHC759" s="11"/>
      <c r="GHD759" s="12"/>
      <c r="GHE759" s="12"/>
      <c r="GHF759" s="12"/>
      <c r="GHG759" s="11"/>
      <c r="GHH759" s="12"/>
      <c r="GHI759" s="162"/>
      <c r="GHJ759" s="37"/>
      <c r="GHK759" s="37"/>
      <c r="GHL759" s="37"/>
      <c r="GHM759" s="37"/>
      <c r="GHN759" s="37"/>
      <c r="GHO759" s="28"/>
      <c r="GHP759" s="11"/>
      <c r="GHQ759" s="11"/>
      <c r="GHR759" s="37"/>
      <c r="GHS759" s="162"/>
      <c r="GHT759" s="162"/>
      <c r="GHU759" s="37"/>
      <c r="GHV759" s="12"/>
      <c r="GHW759" s="37"/>
      <c r="GHX759" s="37"/>
      <c r="GHY759" s="11"/>
      <c r="GHZ759" s="24"/>
      <c r="GIA759" s="28"/>
      <c r="GIB759" s="11"/>
      <c r="GIC759" s="12"/>
      <c r="GID759" s="27"/>
      <c r="GIE759" s="37"/>
      <c r="GIF759" s="37"/>
      <c r="GIG759" s="14"/>
      <c r="GIH759" s="14"/>
      <c r="GII759" s="11"/>
      <c r="GIJ759" s="12"/>
      <c r="GIK759" s="12"/>
      <c r="GIL759" s="12"/>
      <c r="GIM759" s="11"/>
      <c r="GIN759" s="12"/>
      <c r="GIO759" s="162"/>
      <c r="GIP759" s="37"/>
      <c r="GIQ759" s="37"/>
      <c r="GIR759" s="37"/>
      <c r="GIS759" s="37"/>
      <c r="GIT759" s="37"/>
      <c r="GIU759" s="28"/>
      <c r="GIV759" s="11"/>
      <c r="GIW759" s="11"/>
      <c r="GIX759" s="37"/>
      <c r="GIY759" s="162"/>
      <c r="GIZ759" s="162"/>
      <c r="GJA759" s="37"/>
      <c r="GJB759" s="12"/>
      <c r="GJC759" s="37"/>
      <c r="GJD759" s="37"/>
      <c r="GJE759" s="11"/>
      <c r="GJF759" s="24"/>
      <c r="GJG759" s="28"/>
      <c r="GJH759" s="11"/>
      <c r="GJI759" s="12"/>
      <c r="GJJ759" s="27"/>
      <c r="GJK759" s="37"/>
      <c r="GJL759" s="37"/>
      <c r="GJM759" s="14"/>
      <c r="GJN759" s="14"/>
      <c r="GJO759" s="11"/>
      <c r="GJP759" s="12"/>
      <c r="GJQ759" s="12"/>
      <c r="GJR759" s="12"/>
      <c r="GJS759" s="11"/>
      <c r="GJT759" s="12"/>
      <c r="GJU759" s="162"/>
      <c r="GJV759" s="37"/>
      <c r="GJW759" s="37"/>
      <c r="GJX759" s="37"/>
      <c r="GJY759" s="37"/>
      <c r="GJZ759" s="37"/>
      <c r="GKA759" s="28"/>
      <c r="GKB759" s="11"/>
      <c r="GKC759" s="11"/>
      <c r="GKD759" s="37"/>
      <c r="GKE759" s="162"/>
      <c r="GKF759" s="162"/>
      <c r="GKG759" s="37"/>
      <c r="GKH759" s="12"/>
      <c r="GKI759" s="37"/>
      <c r="GKJ759" s="37"/>
      <c r="GKK759" s="11"/>
      <c r="GKL759" s="24"/>
      <c r="GKM759" s="28"/>
      <c r="GKN759" s="11"/>
      <c r="GKO759" s="12"/>
      <c r="GKP759" s="27"/>
      <c r="GKQ759" s="37"/>
      <c r="GKR759" s="37"/>
      <c r="GKS759" s="14"/>
      <c r="GKT759" s="14"/>
      <c r="GKU759" s="11"/>
      <c r="GKV759" s="12"/>
      <c r="GKW759" s="12"/>
      <c r="GKX759" s="12"/>
      <c r="GKY759" s="11"/>
      <c r="GKZ759" s="12"/>
      <c r="GLA759" s="162"/>
      <c r="GLB759" s="37"/>
      <c r="GLC759" s="37"/>
      <c r="GLD759" s="37"/>
      <c r="GLE759" s="37"/>
      <c r="GLF759" s="37"/>
      <c r="GLG759" s="28"/>
      <c r="GLH759" s="11"/>
      <c r="GLI759" s="11"/>
      <c r="GLJ759" s="37"/>
      <c r="GLK759" s="162"/>
      <c r="GLL759" s="162"/>
      <c r="GLM759" s="37"/>
      <c r="GLN759" s="12"/>
      <c r="GLO759" s="37"/>
      <c r="GLP759" s="37"/>
      <c r="GLQ759" s="11"/>
      <c r="GLR759" s="24"/>
      <c r="GLS759" s="28"/>
      <c r="GLT759" s="11"/>
      <c r="GLU759" s="12"/>
      <c r="GLV759" s="27"/>
      <c r="GLW759" s="37"/>
      <c r="GLX759" s="37"/>
      <c r="GLY759" s="14"/>
      <c r="GLZ759" s="14"/>
      <c r="GMA759" s="11"/>
      <c r="GMB759" s="12"/>
      <c r="GMC759" s="12"/>
      <c r="GMD759" s="12"/>
      <c r="GME759" s="11"/>
      <c r="GMF759" s="12"/>
      <c r="GMG759" s="162"/>
      <c r="GMH759" s="37"/>
      <c r="GMI759" s="37"/>
      <c r="GMJ759" s="37"/>
      <c r="GMK759" s="37"/>
      <c r="GML759" s="37"/>
      <c r="GMM759" s="28"/>
      <c r="GMN759" s="11"/>
      <c r="GMO759" s="11"/>
      <c r="GMP759" s="37"/>
      <c r="GMQ759" s="162"/>
      <c r="GMR759" s="162"/>
      <c r="GMS759" s="37"/>
      <c r="GMT759" s="12"/>
      <c r="GMU759" s="37"/>
      <c r="GMV759" s="37"/>
      <c r="GMW759" s="11"/>
      <c r="GMX759" s="24"/>
      <c r="GMY759" s="28"/>
      <c r="GMZ759" s="11"/>
      <c r="GNA759" s="12"/>
      <c r="GNB759" s="27"/>
      <c r="GNC759" s="37"/>
      <c r="GND759" s="37"/>
      <c r="GNE759" s="14"/>
      <c r="GNF759" s="14"/>
      <c r="GNG759" s="11"/>
      <c r="GNH759" s="12"/>
      <c r="GNI759" s="12"/>
      <c r="GNJ759" s="12"/>
      <c r="GNK759" s="11"/>
      <c r="GNL759" s="12"/>
      <c r="GNM759" s="162"/>
      <c r="GNN759" s="37"/>
      <c r="GNO759" s="37"/>
      <c r="GNP759" s="37"/>
      <c r="GNQ759" s="37"/>
      <c r="GNR759" s="37"/>
      <c r="GNS759" s="28"/>
      <c r="GNT759" s="11"/>
      <c r="GNU759" s="11"/>
      <c r="GNV759" s="37"/>
      <c r="GNW759" s="162"/>
      <c r="GNX759" s="162"/>
      <c r="GNY759" s="37"/>
      <c r="GNZ759" s="12"/>
      <c r="GOA759" s="37"/>
      <c r="GOB759" s="37"/>
      <c r="GOC759" s="11"/>
      <c r="GOD759" s="24"/>
      <c r="GOE759" s="28"/>
      <c r="GOF759" s="11"/>
      <c r="GOG759" s="12"/>
      <c r="GOH759" s="27"/>
      <c r="GOI759" s="37"/>
      <c r="GOJ759" s="37"/>
      <c r="GOK759" s="14"/>
      <c r="GOL759" s="14"/>
      <c r="GOM759" s="11"/>
      <c r="GON759" s="12"/>
      <c r="GOO759" s="12"/>
      <c r="GOP759" s="12"/>
      <c r="GOQ759" s="11"/>
      <c r="GOR759" s="12"/>
      <c r="GOS759" s="162"/>
      <c r="GOT759" s="37"/>
      <c r="GOU759" s="37"/>
      <c r="GOV759" s="37"/>
      <c r="GOW759" s="37"/>
      <c r="GOX759" s="37"/>
      <c r="GOY759" s="28"/>
      <c r="GOZ759" s="11"/>
      <c r="GPA759" s="11"/>
      <c r="GPB759" s="37"/>
      <c r="GPC759" s="162"/>
      <c r="GPD759" s="162"/>
      <c r="GPE759" s="37"/>
      <c r="GPF759" s="12"/>
      <c r="GPG759" s="37"/>
      <c r="GPH759" s="37"/>
      <c r="GPI759" s="11"/>
      <c r="GPJ759" s="24"/>
      <c r="GPK759" s="28"/>
      <c r="GPL759" s="11"/>
      <c r="GPM759" s="12"/>
      <c r="GPN759" s="27"/>
      <c r="GPO759" s="37"/>
      <c r="GPP759" s="37"/>
      <c r="GPQ759" s="14"/>
      <c r="GPR759" s="14"/>
      <c r="GPS759" s="11"/>
      <c r="GPT759" s="12"/>
      <c r="GPU759" s="12"/>
      <c r="GPV759" s="12"/>
      <c r="GPW759" s="11"/>
      <c r="GPX759" s="12"/>
      <c r="GPY759" s="162"/>
      <c r="GPZ759" s="37"/>
      <c r="GQA759" s="37"/>
      <c r="GQB759" s="37"/>
      <c r="GQC759" s="37"/>
      <c r="GQD759" s="37"/>
      <c r="GQE759" s="28"/>
      <c r="GQF759" s="11"/>
      <c r="GQG759" s="11"/>
      <c r="GQH759" s="37"/>
      <c r="GQI759" s="162"/>
      <c r="GQJ759" s="162"/>
      <c r="GQK759" s="37"/>
      <c r="GQL759" s="12"/>
      <c r="GQM759" s="37"/>
      <c r="GQN759" s="37"/>
      <c r="GQO759" s="11"/>
      <c r="GQP759" s="24"/>
      <c r="GQQ759" s="28"/>
      <c r="GQR759" s="11"/>
      <c r="GQS759" s="12"/>
      <c r="GQT759" s="27"/>
      <c r="GQU759" s="37"/>
      <c r="GQV759" s="37"/>
      <c r="GQW759" s="14"/>
      <c r="GQX759" s="14"/>
      <c r="GQY759" s="11"/>
      <c r="GQZ759" s="12"/>
      <c r="GRA759" s="12"/>
      <c r="GRB759" s="12"/>
      <c r="GRC759" s="11"/>
      <c r="GRD759" s="12"/>
      <c r="GRE759" s="162"/>
      <c r="GRF759" s="37"/>
      <c r="GRG759" s="37"/>
      <c r="GRH759" s="37"/>
      <c r="GRI759" s="37"/>
      <c r="GRJ759" s="37"/>
      <c r="GRK759" s="28"/>
      <c r="GRL759" s="11"/>
      <c r="GRM759" s="11"/>
      <c r="GRN759" s="37"/>
      <c r="GRO759" s="162"/>
      <c r="GRP759" s="162"/>
      <c r="GRQ759" s="37"/>
      <c r="GRR759" s="12"/>
      <c r="GRS759" s="37"/>
      <c r="GRT759" s="37"/>
      <c r="GRU759" s="11"/>
      <c r="GRV759" s="24"/>
      <c r="GRW759" s="28"/>
      <c r="GRX759" s="11"/>
      <c r="GRY759" s="12"/>
      <c r="GRZ759" s="27"/>
      <c r="GSA759" s="37"/>
      <c r="GSB759" s="37"/>
      <c r="GSC759" s="14"/>
      <c r="GSD759" s="14"/>
      <c r="GSE759" s="11"/>
      <c r="GSF759" s="12"/>
      <c r="GSG759" s="12"/>
      <c r="GSH759" s="12"/>
      <c r="GSI759" s="11"/>
      <c r="GSJ759" s="12"/>
      <c r="GSK759" s="162"/>
      <c r="GSL759" s="37"/>
      <c r="GSM759" s="37"/>
      <c r="GSN759" s="37"/>
      <c r="GSO759" s="37"/>
      <c r="GSP759" s="37"/>
      <c r="GSQ759" s="28"/>
      <c r="GSR759" s="11"/>
      <c r="GSS759" s="11"/>
      <c r="GST759" s="37"/>
      <c r="GSU759" s="162"/>
      <c r="GSV759" s="162"/>
      <c r="GSW759" s="37"/>
      <c r="GSX759" s="12"/>
      <c r="GSY759" s="37"/>
      <c r="GSZ759" s="37"/>
      <c r="GTA759" s="11"/>
      <c r="GTB759" s="24"/>
      <c r="GTC759" s="28"/>
      <c r="GTD759" s="11"/>
      <c r="GTE759" s="12"/>
      <c r="GTF759" s="27"/>
      <c r="GTG759" s="37"/>
      <c r="GTH759" s="37"/>
      <c r="GTI759" s="14"/>
      <c r="GTJ759" s="14"/>
      <c r="GTK759" s="11"/>
      <c r="GTL759" s="12"/>
      <c r="GTM759" s="12"/>
      <c r="GTN759" s="12"/>
      <c r="GTO759" s="11"/>
      <c r="GTP759" s="12"/>
      <c r="GTQ759" s="162"/>
      <c r="GTR759" s="37"/>
      <c r="GTS759" s="37"/>
      <c r="GTT759" s="37"/>
      <c r="GTU759" s="37"/>
      <c r="GTV759" s="37"/>
      <c r="GTW759" s="28"/>
      <c r="GTX759" s="11"/>
      <c r="GTY759" s="11"/>
      <c r="GTZ759" s="37"/>
      <c r="GUA759" s="162"/>
      <c r="GUB759" s="162"/>
      <c r="GUC759" s="37"/>
      <c r="GUD759" s="12"/>
      <c r="GUE759" s="37"/>
      <c r="GUF759" s="37"/>
      <c r="GUG759" s="11"/>
      <c r="GUH759" s="24"/>
      <c r="GUI759" s="28"/>
      <c r="GUJ759" s="11"/>
      <c r="GUK759" s="12"/>
      <c r="GUL759" s="27"/>
      <c r="GUM759" s="37"/>
      <c r="GUN759" s="37"/>
      <c r="GUO759" s="14"/>
      <c r="GUP759" s="14"/>
      <c r="GUQ759" s="11"/>
      <c r="GUR759" s="12"/>
      <c r="GUS759" s="12"/>
      <c r="GUT759" s="12"/>
      <c r="GUU759" s="11"/>
      <c r="GUV759" s="12"/>
      <c r="GUW759" s="162"/>
      <c r="GUX759" s="37"/>
      <c r="GUY759" s="37"/>
      <c r="GUZ759" s="37"/>
      <c r="GVA759" s="37"/>
      <c r="GVB759" s="37"/>
      <c r="GVC759" s="28"/>
      <c r="GVD759" s="11"/>
      <c r="GVE759" s="11"/>
      <c r="GVF759" s="37"/>
      <c r="GVG759" s="162"/>
      <c r="GVH759" s="162"/>
      <c r="GVI759" s="37"/>
      <c r="GVJ759" s="12"/>
      <c r="GVK759" s="37"/>
      <c r="GVL759" s="37"/>
      <c r="GVM759" s="11"/>
      <c r="GVN759" s="24"/>
      <c r="GVO759" s="28"/>
      <c r="GVP759" s="11"/>
      <c r="GVQ759" s="12"/>
      <c r="GVR759" s="27"/>
      <c r="GVS759" s="37"/>
      <c r="GVT759" s="37"/>
      <c r="GVU759" s="14"/>
      <c r="GVV759" s="14"/>
      <c r="GVW759" s="11"/>
      <c r="GVX759" s="12"/>
      <c r="GVY759" s="12"/>
      <c r="GVZ759" s="12"/>
      <c r="GWA759" s="11"/>
      <c r="GWB759" s="12"/>
      <c r="GWC759" s="162"/>
      <c r="GWD759" s="37"/>
      <c r="GWE759" s="37"/>
      <c r="GWF759" s="37"/>
      <c r="GWG759" s="37"/>
      <c r="GWH759" s="37"/>
      <c r="GWI759" s="28"/>
      <c r="GWJ759" s="11"/>
      <c r="GWK759" s="11"/>
      <c r="GWL759" s="37"/>
      <c r="GWM759" s="162"/>
      <c r="GWN759" s="162"/>
      <c r="GWO759" s="37"/>
      <c r="GWP759" s="12"/>
      <c r="GWQ759" s="37"/>
      <c r="GWR759" s="37"/>
      <c r="GWS759" s="11"/>
      <c r="GWT759" s="24"/>
      <c r="GWU759" s="28"/>
      <c r="GWV759" s="11"/>
      <c r="GWW759" s="12"/>
      <c r="GWX759" s="27"/>
      <c r="GWY759" s="37"/>
      <c r="GWZ759" s="37"/>
      <c r="GXA759" s="14"/>
      <c r="GXB759" s="14"/>
      <c r="GXC759" s="11"/>
      <c r="GXD759" s="12"/>
      <c r="GXE759" s="12"/>
      <c r="GXF759" s="12"/>
      <c r="GXG759" s="11"/>
      <c r="GXH759" s="12"/>
      <c r="GXI759" s="162"/>
      <c r="GXJ759" s="37"/>
      <c r="GXK759" s="37"/>
      <c r="GXL759" s="37"/>
      <c r="GXM759" s="37"/>
      <c r="GXN759" s="37"/>
      <c r="GXO759" s="28"/>
      <c r="GXP759" s="11"/>
      <c r="GXQ759" s="11"/>
      <c r="GXR759" s="37"/>
      <c r="GXS759" s="162"/>
      <c r="GXT759" s="162"/>
      <c r="GXU759" s="37"/>
      <c r="GXV759" s="12"/>
      <c r="GXW759" s="37"/>
      <c r="GXX759" s="37"/>
      <c r="GXY759" s="11"/>
      <c r="GXZ759" s="24"/>
      <c r="GYA759" s="28"/>
      <c r="GYB759" s="11"/>
      <c r="GYC759" s="12"/>
      <c r="GYD759" s="27"/>
      <c r="GYE759" s="37"/>
      <c r="GYF759" s="37"/>
      <c r="GYG759" s="14"/>
      <c r="GYH759" s="14"/>
      <c r="GYI759" s="11"/>
      <c r="GYJ759" s="12"/>
      <c r="GYK759" s="12"/>
      <c r="GYL759" s="12"/>
      <c r="GYM759" s="11"/>
      <c r="GYN759" s="12"/>
      <c r="GYO759" s="162"/>
      <c r="GYP759" s="37"/>
      <c r="GYQ759" s="37"/>
      <c r="GYR759" s="37"/>
      <c r="GYS759" s="37"/>
      <c r="GYT759" s="37"/>
      <c r="GYU759" s="28"/>
      <c r="GYV759" s="11"/>
      <c r="GYW759" s="11"/>
      <c r="GYX759" s="37"/>
      <c r="GYY759" s="162"/>
      <c r="GYZ759" s="162"/>
      <c r="GZA759" s="37"/>
      <c r="GZB759" s="12"/>
      <c r="GZC759" s="37"/>
      <c r="GZD759" s="37"/>
      <c r="GZE759" s="11"/>
      <c r="GZF759" s="24"/>
      <c r="GZG759" s="28"/>
      <c r="GZH759" s="11"/>
      <c r="GZI759" s="12"/>
      <c r="GZJ759" s="27"/>
      <c r="GZK759" s="37"/>
      <c r="GZL759" s="37"/>
      <c r="GZM759" s="14"/>
      <c r="GZN759" s="14"/>
      <c r="GZO759" s="11"/>
      <c r="GZP759" s="12"/>
      <c r="GZQ759" s="12"/>
      <c r="GZR759" s="12"/>
      <c r="GZS759" s="11"/>
      <c r="GZT759" s="12"/>
      <c r="GZU759" s="162"/>
      <c r="GZV759" s="37"/>
      <c r="GZW759" s="37"/>
      <c r="GZX759" s="37"/>
      <c r="GZY759" s="37"/>
      <c r="GZZ759" s="37"/>
      <c r="HAA759" s="28"/>
      <c r="HAB759" s="11"/>
      <c r="HAC759" s="11"/>
      <c r="HAD759" s="37"/>
      <c r="HAE759" s="162"/>
      <c r="HAF759" s="162"/>
      <c r="HAG759" s="37"/>
      <c r="HAH759" s="12"/>
      <c r="HAI759" s="37"/>
      <c r="HAJ759" s="37"/>
      <c r="HAK759" s="11"/>
      <c r="HAL759" s="24"/>
      <c r="HAM759" s="28"/>
      <c r="HAN759" s="11"/>
      <c r="HAO759" s="12"/>
      <c r="HAP759" s="27"/>
      <c r="HAQ759" s="37"/>
      <c r="HAR759" s="37"/>
      <c r="HAS759" s="14"/>
      <c r="HAT759" s="14"/>
      <c r="HAU759" s="11"/>
      <c r="HAV759" s="12"/>
      <c r="HAW759" s="12"/>
      <c r="HAX759" s="12"/>
      <c r="HAY759" s="11"/>
      <c r="HAZ759" s="12"/>
      <c r="HBA759" s="162"/>
      <c r="HBB759" s="37"/>
      <c r="HBC759" s="37"/>
      <c r="HBD759" s="37"/>
      <c r="HBE759" s="37"/>
      <c r="HBF759" s="37"/>
      <c r="HBG759" s="28"/>
      <c r="HBH759" s="11"/>
      <c r="HBI759" s="11"/>
      <c r="HBJ759" s="37"/>
      <c r="HBK759" s="162"/>
      <c r="HBL759" s="162"/>
      <c r="HBM759" s="37"/>
      <c r="HBN759" s="12"/>
      <c r="HBO759" s="37"/>
      <c r="HBP759" s="37"/>
      <c r="HBQ759" s="11"/>
      <c r="HBR759" s="24"/>
      <c r="HBS759" s="28"/>
      <c r="HBT759" s="11"/>
      <c r="HBU759" s="12"/>
      <c r="HBV759" s="27"/>
      <c r="HBW759" s="37"/>
      <c r="HBX759" s="37"/>
      <c r="HBY759" s="14"/>
      <c r="HBZ759" s="14"/>
      <c r="HCA759" s="11"/>
      <c r="HCB759" s="12"/>
      <c r="HCC759" s="12"/>
      <c r="HCD759" s="12"/>
      <c r="HCE759" s="11"/>
      <c r="HCF759" s="12"/>
      <c r="HCG759" s="162"/>
      <c r="HCH759" s="37"/>
      <c r="HCI759" s="37"/>
      <c r="HCJ759" s="37"/>
      <c r="HCK759" s="37"/>
      <c r="HCL759" s="37"/>
      <c r="HCM759" s="28"/>
      <c r="HCN759" s="11"/>
      <c r="HCO759" s="11"/>
      <c r="HCP759" s="37"/>
      <c r="HCQ759" s="162"/>
      <c r="HCR759" s="162"/>
      <c r="HCS759" s="37"/>
      <c r="HCT759" s="12"/>
      <c r="HCU759" s="37"/>
      <c r="HCV759" s="37"/>
      <c r="HCW759" s="11"/>
      <c r="HCX759" s="24"/>
      <c r="HCY759" s="28"/>
      <c r="HCZ759" s="11"/>
      <c r="HDA759" s="12"/>
      <c r="HDB759" s="27"/>
      <c r="HDC759" s="37"/>
      <c r="HDD759" s="37"/>
      <c r="HDE759" s="14"/>
      <c r="HDF759" s="14"/>
      <c r="HDG759" s="11"/>
      <c r="HDH759" s="12"/>
      <c r="HDI759" s="12"/>
      <c r="HDJ759" s="12"/>
      <c r="HDK759" s="11"/>
      <c r="HDL759" s="12"/>
      <c r="HDM759" s="162"/>
      <c r="HDN759" s="37"/>
      <c r="HDO759" s="37"/>
      <c r="HDP759" s="37"/>
      <c r="HDQ759" s="37"/>
      <c r="HDR759" s="37"/>
      <c r="HDS759" s="28"/>
      <c r="HDT759" s="11"/>
      <c r="HDU759" s="11"/>
      <c r="HDV759" s="37"/>
      <c r="HDW759" s="162"/>
      <c r="HDX759" s="162"/>
      <c r="HDY759" s="37"/>
      <c r="HDZ759" s="12"/>
      <c r="HEA759" s="37"/>
      <c r="HEB759" s="37"/>
      <c r="HEC759" s="11"/>
      <c r="HED759" s="24"/>
      <c r="HEE759" s="28"/>
      <c r="HEF759" s="11"/>
      <c r="HEG759" s="12"/>
      <c r="HEH759" s="27"/>
      <c r="HEI759" s="37"/>
      <c r="HEJ759" s="37"/>
      <c r="HEK759" s="14"/>
      <c r="HEL759" s="14"/>
      <c r="HEM759" s="11"/>
      <c r="HEN759" s="12"/>
      <c r="HEO759" s="12"/>
      <c r="HEP759" s="12"/>
      <c r="HEQ759" s="11"/>
      <c r="HER759" s="12"/>
      <c r="HES759" s="162"/>
      <c r="HET759" s="37"/>
      <c r="HEU759" s="37"/>
      <c r="HEV759" s="37"/>
      <c r="HEW759" s="37"/>
      <c r="HEX759" s="37"/>
      <c r="HEY759" s="28"/>
      <c r="HEZ759" s="11"/>
      <c r="HFA759" s="11"/>
      <c r="HFB759" s="37"/>
      <c r="HFC759" s="162"/>
      <c r="HFD759" s="162"/>
      <c r="HFE759" s="37"/>
      <c r="HFF759" s="12"/>
      <c r="HFG759" s="37"/>
      <c r="HFH759" s="37"/>
      <c r="HFI759" s="11"/>
      <c r="HFJ759" s="24"/>
      <c r="HFK759" s="28"/>
      <c r="HFL759" s="11"/>
      <c r="HFM759" s="12"/>
      <c r="HFN759" s="27"/>
      <c r="HFO759" s="37"/>
      <c r="HFP759" s="37"/>
      <c r="HFQ759" s="14"/>
      <c r="HFR759" s="14"/>
      <c r="HFS759" s="11"/>
      <c r="HFT759" s="12"/>
      <c r="HFU759" s="12"/>
      <c r="HFV759" s="12"/>
      <c r="HFW759" s="11"/>
      <c r="HFX759" s="12"/>
      <c r="HFY759" s="162"/>
      <c r="HFZ759" s="37"/>
      <c r="HGA759" s="37"/>
      <c r="HGB759" s="37"/>
      <c r="HGC759" s="37"/>
      <c r="HGD759" s="37"/>
      <c r="HGE759" s="28"/>
      <c r="HGF759" s="11"/>
      <c r="HGG759" s="11"/>
      <c r="HGH759" s="37"/>
      <c r="HGI759" s="162"/>
      <c r="HGJ759" s="162"/>
      <c r="HGK759" s="37"/>
      <c r="HGL759" s="12"/>
      <c r="HGM759" s="37"/>
      <c r="HGN759" s="37"/>
      <c r="HGO759" s="11"/>
      <c r="HGP759" s="24"/>
      <c r="HGQ759" s="28"/>
      <c r="HGR759" s="11"/>
      <c r="HGS759" s="12"/>
      <c r="HGT759" s="27"/>
      <c r="HGU759" s="37"/>
      <c r="HGV759" s="37"/>
      <c r="HGW759" s="14"/>
      <c r="HGX759" s="14"/>
      <c r="HGY759" s="11"/>
      <c r="HGZ759" s="12"/>
      <c r="HHA759" s="12"/>
      <c r="HHB759" s="12"/>
      <c r="HHC759" s="11"/>
      <c r="HHD759" s="12"/>
      <c r="HHE759" s="162"/>
      <c r="HHF759" s="37"/>
      <c r="HHG759" s="37"/>
      <c r="HHH759" s="37"/>
      <c r="HHI759" s="37"/>
      <c r="HHJ759" s="37"/>
      <c r="HHK759" s="28"/>
      <c r="HHL759" s="11"/>
      <c r="HHM759" s="11"/>
      <c r="HHN759" s="37"/>
      <c r="HHO759" s="162"/>
      <c r="HHP759" s="162"/>
      <c r="HHQ759" s="37"/>
      <c r="HHR759" s="12"/>
      <c r="HHS759" s="37"/>
      <c r="HHT759" s="37"/>
      <c r="HHU759" s="11"/>
      <c r="HHV759" s="24"/>
      <c r="HHW759" s="28"/>
      <c r="HHX759" s="11"/>
      <c r="HHY759" s="12"/>
      <c r="HHZ759" s="27"/>
      <c r="HIA759" s="37"/>
      <c r="HIB759" s="37"/>
      <c r="HIC759" s="14"/>
      <c r="HID759" s="14"/>
      <c r="HIE759" s="11"/>
      <c r="HIF759" s="12"/>
      <c r="HIG759" s="12"/>
      <c r="HIH759" s="12"/>
      <c r="HII759" s="11"/>
      <c r="HIJ759" s="12"/>
      <c r="HIK759" s="162"/>
      <c r="HIL759" s="37"/>
      <c r="HIM759" s="37"/>
      <c r="HIN759" s="37"/>
      <c r="HIO759" s="37"/>
      <c r="HIP759" s="37"/>
      <c r="HIQ759" s="28"/>
      <c r="HIR759" s="11"/>
      <c r="HIS759" s="11"/>
      <c r="HIT759" s="37"/>
      <c r="HIU759" s="162"/>
      <c r="HIV759" s="162"/>
      <c r="HIW759" s="37"/>
      <c r="HIX759" s="12"/>
      <c r="HIY759" s="37"/>
      <c r="HIZ759" s="37"/>
      <c r="HJA759" s="11"/>
      <c r="HJB759" s="24"/>
      <c r="HJC759" s="28"/>
      <c r="HJD759" s="11"/>
      <c r="HJE759" s="12"/>
      <c r="HJF759" s="27"/>
      <c r="HJG759" s="37"/>
      <c r="HJH759" s="37"/>
      <c r="HJI759" s="14"/>
      <c r="HJJ759" s="14"/>
      <c r="HJK759" s="11"/>
      <c r="HJL759" s="12"/>
      <c r="HJM759" s="12"/>
      <c r="HJN759" s="12"/>
      <c r="HJO759" s="11"/>
      <c r="HJP759" s="12"/>
      <c r="HJQ759" s="162"/>
      <c r="HJR759" s="37"/>
      <c r="HJS759" s="37"/>
      <c r="HJT759" s="37"/>
      <c r="HJU759" s="37"/>
      <c r="HJV759" s="37"/>
      <c r="HJW759" s="28"/>
      <c r="HJX759" s="11"/>
      <c r="HJY759" s="11"/>
      <c r="HJZ759" s="37"/>
      <c r="HKA759" s="162"/>
      <c r="HKB759" s="162"/>
      <c r="HKC759" s="37"/>
      <c r="HKD759" s="12"/>
      <c r="HKE759" s="37"/>
      <c r="HKF759" s="37"/>
      <c r="HKG759" s="11"/>
      <c r="HKH759" s="24"/>
      <c r="HKI759" s="28"/>
      <c r="HKJ759" s="11"/>
      <c r="HKK759" s="12"/>
      <c r="HKL759" s="27"/>
      <c r="HKM759" s="37"/>
      <c r="HKN759" s="37"/>
      <c r="HKO759" s="14"/>
      <c r="HKP759" s="14"/>
      <c r="HKQ759" s="11"/>
      <c r="HKR759" s="12"/>
      <c r="HKS759" s="12"/>
      <c r="HKT759" s="12"/>
      <c r="HKU759" s="11"/>
      <c r="HKV759" s="12"/>
      <c r="HKW759" s="162"/>
      <c r="HKX759" s="37"/>
      <c r="HKY759" s="37"/>
      <c r="HKZ759" s="37"/>
      <c r="HLA759" s="37"/>
      <c r="HLB759" s="37"/>
      <c r="HLC759" s="28"/>
      <c r="HLD759" s="11"/>
      <c r="HLE759" s="11"/>
      <c r="HLF759" s="37"/>
      <c r="HLG759" s="162"/>
      <c r="HLH759" s="162"/>
      <c r="HLI759" s="37"/>
      <c r="HLJ759" s="12"/>
      <c r="HLK759" s="37"/>
      <c r="HLL759" s="37"/>
      <c r="HLM759" s="11"/>
      <c r="HLN759" s="24"/>
      <c r="HLO759" s="28"/>
      <c r="HLP759" s="11"/>
      <c r="HLQ759" s="12"/>
      <c r="HLR759" s="27"/>
      <c r="HLS759" s="37"/>
      <c r="HLT759" s="37"/>
      <c r="HLU759" s="14"/>
      <c r="HLV759" s="14"/>
      <c r="HLW759" s="11"/>
      <c r="HLX759" s="12"/>
      <c r="HLY759" s="12"/>
      <c r="HLZ759" s="12"/>
      <c r="HMA759" s="11"/>
      <c r="HMB759" s="12"/>
      <c r="HMC759" s="162"/>
      <c r="HMD759" s="37"/>
      <c r="HME759" s="37"/>
      <c r="HMF759" s="37"/>
      <c r="HMG759" s="37"/>
      <c r="HMH759" s="37"/>
      <c r="HMI759" s="28"/>
      <c r="HMJ759" s="11"/>
      <c r="HMK759" s="11"/>
      <c r="HML759" s="37"/>
      <c r="HMM759" s="162"/>
      <c r="HMN759" s="162"/>
      <c r="HMO759" s="37"/>
      <c r="HMP759" s="12"/>
      <c r="HMQ759" s="37"/>
      <c r="HMR759" s="37"/>
      <c r="HMS759" s="11"/>
      <c r="HMT759" s="24"/>
      <c r="HMU759" s="28"/>
      <c r="HMV759" s="11"/>
      <c r="HMW759" s="12"/>
      <c r="HMX759" s="27"/>
      <c r="HMY759" s="37"/>
      <c r="HMZ759" s="37"/>
      <c r="HNA759" s="14"/>
      <c r="HNB759" s="14"/>
      <c r="HNC759" s="11"/>
      <c r="HND759" s="12"/>
      <c r="HNE759" s="12"/>
      <c r="HNF759" s="12"/>
      <c r="HNG759" s="11"/>
      <c r="HNH759" s="12"/>
      <c r="HNI759" s="162"/>
      <c r="HNJ759" s="37"/>
      <c r="HNK759" s="37"/>
      <c r="HNL759" s="37"/>
      <c r="HNM759" s="37"/>
      <c r="HNN759" s="37"/>
      <c r="HNO759" s="28"/>
      <c r="HNP759" s="11"/>
      <c r="HNQ759" s="11"/>
      <c r="HNR759" s="37"/>
      <c r="HNS759" s="162"/>
      <c r="HNT759" s="162"/>
      <c r="HNU759" s="37"/>
      <c r="HNV759" s="12"/>
      <c r="HNW759" s="37"/>
      <c r="HNX759" s="37"/>
      <c r="HNY759" s="11"/>
      <c r="HNZ759" s="24"/>
      <c r="HOA759" s="28"/>
      <c r="HOB759" s="11"/>
      <c r="HOC759" s="12"/>
      <c r="HOD759" s="27"/>
      <c r="HOE759" s="37"/>
      <c r="HOF759" s="37"/>
      <c r="HOG759" s="14"/>
      <c r="HOH759" s="14"/>
      <c r="HOI759" s="11"/>
      <c r="HOJ759" s="12"/>
      <c r="HOK759" s="12"/>
      <c r="HOL759" s="12"/>
      <c r="HOM759" s="11"/>
      <c r="HON759" s="12"/>
      <c r="HOO759" s="162"/>
      <c r="HOP759" s="37"/>
      <c r="HOQ759" s="37"/>
      <c r="HOR759" s="37"/>
      <c r="HOS759" s="37"/>
      <c r="HOT759" s="37"/>
      <c r="HOU759" s="28"/>
      <c r="HOV759" s="11"/>
      <c r="HOW759" s="11"/>
      <c r="HOX759" s="37"/>
      <c r="HOY759" s="162"/>
      <c r="HOZ759" s="162"/>
      <c r="HPA759" s="37"/>
      <c r="HPB759" s="12"/>
      <c r="HPC759" s="37"/>
      <c r="HPD759" s="37"/>
      <c r="HPE759" s="11"/>
      <c r="HPF759" s="24"/>
      <c r="HPG759" s="28"/>
      <c r="HPH759" s="11"/>
      <c r="HPI759" s="12"/>
      <c r="HPJ759" s="27"/>
      <c r="HPK759" s="37"/>
      <c r="HPL759" s="37"/>
      <c r="HPM759" s="14"/>
      <c r="HPN759" s="14"/>
      <c r="HPO759" s="11"/>
      <c r="HPP759" s="12"/>
      <c r="HPQ759" s="12"/>
      <c r="HPR759" s="12"/>
      <c r="HPS759" s="11"/>
      <c r="HPT759" s="12"/>
      <c r="HPU759" s="162"/>
      <c r="HPV759" s="37"/>
      <c r="HPW759" s="37"/>
      <c r="HPX759" s="37"/>
      <c r="HPY759" s="37"/>
      <c r="HPZ759" s="37"/>
      <c r="HQA759" s="28"/>
      <c r="HQB759" s="11"/>
      <c r="HQC759" s="11"/>
      <c r="HQD759" s="37"/>
      <c r="HQE759" s="162"/>
      <c r="HQF759" s="162"/>
      <c r="HQG759" s="37"/>
      <c r="HQH759" s="12"/>
      <c r="HQI759" s="37"/>
      <c r="HQJ759" s="37"/>
      <c r="HQK759" s="11"/>
      <c r="HQL759" s="24"/>
      <c r="HQM759" s="28"/>
      <c r="HQN759" s="11"/>
      <c r="HQO759" s="12"/>
      <c r="HQP759" s="27"/>
      <c r="HQQ759" s="37"/>
      <c r="HQR759" s="37"/>
      <c r="HQS759" s="14"/>
      <c r="HQT759" s="14"/>
      <c r="HQU759" s="11"/>
      <c r="HQV759" s="12"/>
      <c r="HQW759" s="12"/>
      <c r="HQX759" s="12"/>
      <c r="HQY759" s="11"/>
      <c r="HQZ759" s="12"/>
      <c r="HRA759" s="162"/>
      <c r="HRB759" s="37"/>
      <c r="HRC759" s="37"/>
      <c r="HRD759" s="37"/>
      <c r="HRE759" s="37"/>
      <c r="HRF759" s="37"/>
      <c r="HRG759" s="28"/>
      <c r="HRH759" s="11"/>
      <c r="HRI759" s="11"/>
      <c r="HRJ759" s="37"/>
      <c r="HRK759" s="162"/>
      <c r="HRL759" s="162"/>
      <c r="HRM759" s="37"/>
      <c r="HRN759" s="12"/>
      <c r="HRO759" s="37"/>
      <c r="HRP759" s="37"/>
      <c r="HRQ759" s="11"/>
      <c r="HRR759" s="24"/>
      <c r="HRS759" s="28"/>
      <c r="HRT759" s="11"/>
      <c r="HRU759" s="12"/>
      <c r="HRV759" s="27"/>
      <c r="HRW759" s="37"/>
      <c r="HRX759" s="37"/>
      <c r="HRY759" s="14"/>
      <c r="HRZ759" s="14"/>
      <c r="HSA759" s="11"/>
      <c r="HSB759" s="12"/>
      <c r="HSC759" s="12"/>
      <c r="HSD759" s="12"/>
      <c r="HSE759" s="11"/>
      <c r="HSF759" s="12"/>
      <c r="HSG759" s="162"/>
      <c r="HSH759" s="37"/>
      <c r="HSI759" s="37"/>
      <c r="HSJ759" s="37"/>
      <c r="HSK759" s="37"/>
      <c r="HSL759" s="37"/>
      <c r="HSM759" s="28"/>
      <c r="HSN759" s="11"/>
      <c r="HSO759" s="11"/>
      <c r="HSP759" s="37"/>
      <c r="HSQ759" s="162"/>
      <c r="HSR759" s="162"/>
      <c r="HSS759" s="37"/>
      <c r="HST759" s="12"/>
      <c r="HSU759" s="37"/>
      <c r="HSV759" s="37"/>
      <c r="HSW759" s="11"/>
      <c r="HSX759" s="24"/>
      <c r="HSY759" s="28"/>
      <c r="HSZ759" s="11"/>
      <c r="HTA759" s="12"/>
      <c r="HTB759" s="27"/>
      <c r="HTC759" s="37"/>
      <c r="HTD759" s="37"/>
      <c r="HTE759" s="14"/>
      <c r="HTF759" s="14"/>
      <c r="HTG759" s="11"/>
      <c r="HTH759" s="12"/>
      <c r="HTI759" s="12"/>
      <c r="HTJ759" s="12"/>
      <c r="HTK759" s="11"/>
      <c r="HTL759" s="12"/>
      <c r="HTM759" s="162"/>
      <c r="HTN759" s="37"/>
      <c r="HTO759" s="37"/>
      <c r="HTP759" s="37"/>
      <c r="HTQ759" s="37"/>
      <c r="HTR759" s="37"/>
      <c r="HTS759" s="28"/>
      <c r="HTT759" s="11"/>
      <c r="HTU759" s="11"/>
      <c r="HTV759" s="37"/>
      <c r="HTW759" s="162"/>
      <c r="HTX759" s="162"/>
      <c r="HTY759" s="37"/>
      <c r="HTZ759" s="12"/>
      <c r="HUA759" s="37"/>
      <c r="HUB759" s="37"/>
      <c r="HUC759" s="11"/>
      <c r="HUD759" s="24"/>
      <c r="HUE759" s="28"/>
      <c r="HUF759" s="11"/>
      <c r="HUG759" s="12"/>
      <c r="HUH759" s="27"/>
      <c r="HUI759" s="37"/>
      <c r="HUJ759" s="37"/>
      <c r="HUK759" s="14"/>
      <c r="HUL759" s="14"/>
      <c r="HUM759" s="11"/>
      <c r="HUN759" s="12"/>
      <c r="HUO759" s="12"/>
      <c r="HUP759" s="12"/>
      <c r="HUQ759" s="11"/>
      <c r="HUR759" s="12"/>
      <c r="HUS759" s="162"/>
      <c r="HUT759" s="37"/>
      <c r="HUU759" s="37"/>
      <c r="HUV759" s="37"/>
      <c r="HUW759" s="37"/>
      <c r="HUX759" s="37"/>
      <c r="HUY759" s="28"/>
      <c r="HUZ759" s="11"/>
      <c r="HVA759" s="11"/>
      <c r="HVB759" s="37"/>
      <c r="HVC759" s="162"/>
      <c r="HVD759" s="162"/>
      <c r="HVE759" s="37"/>
      <c r="HVF759" s="12"/>
      <c r="HVG759" s="37"/>
      <c r="HVH759" s="37"/>
      <c r="HVI759" s="11"/>
      <c r="HVJ759" s="24"/>
      <c r="HVK759" s="28"/>
      <c r="HVL759" s="11"/>
      <c r="HVM759" s="12"/>
      <c r="HVN759" s="27"/>
      <c r="HVO759" s="37"/>
      <c r="HVP759" s="37"/>
      <c r="HVQ759" s="14"/>
      <c r="HVR759" s="14"/>
      <c r="HVS759" s="11"/>
      <c r="HVT759" s="12"/>
      <c r="HVU759" s="12"/>
      <c r="HVV759" s="12"/>
      <c r="HVW759" s="11"/>
      <c r="HVX759" s="12"/>
      <c r="HVY759" s="162"/>
      <c r="HVZ759" s="37"/>
      <c r="HWA759" s="37"/>
      <c r="HWB759" s="37"/>
      <c r="HWC759" s="37"/>
      <c r="HWD759" s="37"/>
      <c r="HWE759" s="28"/>
      <c r="HWF759" s="11"/>
      <c r="HWG759" s="11"/>
      <c r="HWH759" s="37"/>
      <c r="HWI759" s="162"/>
      <c r="HWJ759" s="162"/>
      <c r="HWK759" s="37"/>
      <c r="HWL759" s="12"/>
      <c r="HWM759" s="37"/>
      <c r="HWN759" s="37"/>
      <c r="HWO759" s="11"/>
      <c r="HWP759" s="24"/>
      <c r="HWQ759" s="28"/>
      <c r="HWR759" s="11"/>
      <c r="HWS759" s="12"/>
      <c r="HWT759" s="27"/>
      <c r="HWU759" s="37"/>
      <c r="HWV759" s="37"/>
      <c r="HWW759" s="14"/>
      <c r="HWX759" s="14"/>
      <c r="HWY759" s="11"/>
      <c r="HWZ759" s="12"/>
      <c r="HXA759" s="12"/>
      <c r="HXB759" s="12"/>
      <c r="HXC759" s="11"/>
      <c r="HXD759" s="12"/>
      <c r="HXE759" s="162"/>
      <c r="HXF759" s="37"/>
      <c r="HXG759" s="37"/>
      <c r="HXH759" s="37"/>
      <c r="HXI759" s="37"/>
      <c r="HXJ759" s="37"/>
      <c r="HXK759" s="28"/>
      <c r="HXL759" s="11"/>
      <c r="HXM759" s="11"/>
      <c r="HXN759" s="37"/>
      <c r="HXO759" s="162"/>
      <c r="HXP759" s="162"/>
      <c r="HXQ759" s="37"/>
      <c r="HXR759" s="12"/>
      <c r="HXS759" s="37"/>
      <c r="HXT759" s="37"/>
      <c r="HXU759" s="11"/>
      <c r="HXV759" s="24"/>
      <c r="HXW759" s="28"/>
      <c r="HXX759" s="11"/>
      <c r="HXY759" s="12"/>
      <c r="HXZ759" s="27"/>
      <c r="HYA759" s="37"/>
      <c r="HYB759" s="37"/>
      <c r="HYC759" s="14"/>
      <c r="HYD759" s="14"/>
      <c r="HYE759" s="11"/>
      <c r="HYF759" s="12"/>
      <c r="HYG759" s="12"/>
      <c r="HYH759" s="12"/>
      <c r="HYI759" s="11"/>
      <c r="HYJ759" s="12"/>
      <c r="HYK759" s="162"/>
      <c r="HYL759" s="37"/>
      <c r="HYM759" s="37"/>
      <c r="HYN759" s="37"/>
      <c r="HYO759" s="37"/>
      <c r="HYP759" s="37"/>
      <c r="HYQ759" s="28"/>
      <c r="HYR759" s="11"/>
      <c r="HYS759" s="11"/>
      <c r="HYT759" s="37"/>
      <c r="HYU759" s="162"/>
      <c r="HYV759" s="162"/>
      <c r="HYW759" s="37"/>
      <c r="HYX759" s="12"/>
      <c r="HYY759" s="37"/>
      <c r="HYZ759" s="37"/>
      <c r="HZA759" s="11"/>
      <c r="HZB759" s="24"/>
      <c r="HZC759" s="28"/>
      <c r="HZD759" s="11"/>
      <c r="HZE759" s="12"/>
      <c r="HZF759" s="27"/>
      <c r="HZG759" s="37"/>
      <c r="HZH759" s="37"/>
      <c r="HZI759" s="14"/>
      <c r="HZJ759" s="14"/>
      <c r="HZK759" s="11"/>
      <c r="HZL759" s="12"/>
      <c r="HZM759" s="12"/>
      <c r="HZN759" s="12"/>
      <c r="HZO759" s="11"/>
      <c r="HZP759" s="12"/>
      <c r="HZQ759" s="162"/>
      <c r="HZR759" s="37"/>
      <c r="HZS759" s="37"/>
      <c r="HZT759" s="37"/>
      <c r="HZU759" s="37"/>
      <c r="HZV759" s="37"/>
      <c r="HZW759" s="28"/>
      <c r="HZX759" s="11"/>
      <c r="HZY759" s="11"/>
      <c r="HZZ759" s="37"/>
      <c r="IAA759" s="162"/>
      <c r="IAB759" s="162"/>
      <c r="IAC759" s="37"/>
      <c r="IAD759" s="12"/>
      <c r="IAE759" s="37"/>
      <c r="IAF759" s="37"/>
      <c r="IAG759" s="11"/>
      <c r="IAH759" s="24"/>
      <c r="IAI759" s="28"/>
      <c r="IAJ759" s="11"/>
      <c r="IAK759" s="12"/>
      <c r="IAL759" s="27"/>
      <c r="IAM759" s="37"/>
      <c r="IAN759" s="37"/>
      <c r="IAO759" s="14"/>
      <c r="IAP759" s="14"/>
      <c r="IAQ759" s="11"/>
      <c r="IAR759" s="12"/>
      <c r="IAS759" s="12"/>
      <c r="IAT759" s="12"/>
      <c r="IAU759" s="11"/>
      <c r="IAV759" s="12"/>
      <c r="IAW759" s="162"/>
      <c r="IAX759" s="37"/>
      <c r="IAY759" s="37"/>
      <c r="IAZ759" s="37"/>
      <c r="IBA759" s="37"/>
      <c r="IBB759" s="37"/>
      <c r="IBC759" s="28"/>
      <c r="IBD759" s="11"/>
      <c r="IBE759" s="11"/>
      <c r="IBF759" s="37"/>
      <c r="IBG759" s="162"/>
      <c r="IBH759" s="162"/>
      <c r="IBI759" s="37"/>
      <c r="IBJ759" s="12"/>
      <c r="IBK759" s="37"/>
      <c r="IBL759" s="37"/>
      <c r="IBM759" s="11"/>
      <c r="IBN759" s="24"/>
      <c r="IBO759" s="28"/>
      <c r="IBP759" s="11"/>
      <c r="IBQ759" s="12"/>
      <c r="IBR759" s="27"/>
      <c r="IBS759" s="37"/>
      <c r="IBT759" s="37"/>
      <c r="IBU759" s="14"/>
      <c r="IBV759" s="14"/>
      <c r="IBW759" s="11"/>
      <c r="IBX759" s="12"/>
      <c r="IBY759" s="12"/>
      <c r="IBZ759" s="12"/>
      <c r="ICA759" s="11"/>
      <c r="ICB759" s="12"/>
      <c r="ICC759" s="162"/>
      <c r="ICD759" s="37"/>
      <c r="ICE759" s="37"/>
      <c r="ICF759" s="37"/>
      <c r="ICG759" s="37"/>
      <c r="ICH759" s="37"/>
      <c r="ICI759" s="28"/>
      <c r="ICJ759" s="11"/>
      <c r="ICK759" s="11"/>
      <c r="ICL759" s="37"/>
      <c r="ICM759" s="162"/>
      <c r="ICN759" s="162"/>
      <c r="ICO759" s="37"/>
      <c r="ICP759" s="12"/>
      <c r="ICQ759" s="37"/>
      <c r="ICR759" s="37"/>
      <c r="ICS759" s="11"/>
      <c r="ICT759" s="24"/>
      <c r="ICU759" s="28"/>
      <c r="ICV759" s="11"/>
      <c r="ICW759" s="12"/>
      <c r="ICX759" s="27"/>
      <c r="ICY759" s="37"/>
      <c r="ICZ759" s="37"/>
      <c r="IDA759" s="14"/>
      <c r="IDB759" s="14"/>
      <c r="IDC759" s="11"/>
      <c r="IDD759" s="12"/>
      <c r="IDE759" s="12"/>
      <c r="IDF759" s="12"/>
      <c r="IDG759" s="11"/>
      <c r="IDH759" s="12"/>
      <c r="IDI759" s="162"/>
      <c r="IDJ759" s="37"/>
      <c r="IDK759" s="37"/>
      <c r="IDL759" s="37"/>
      <c r="IDM759" s="37"/>
      <c r="IDN759" s="37"/>
      <c r="IDO759" s="28"/>
      <c r="IDP759" s="11"/>
      <c r="IDQ759" s="11"/>
      <c r="IDR759" s="37"/>
      <c r="IDS759" s="162"/>
      <c r="IDT759" s="162"/>
      <c r="IDU759" s="37"/>
      <c r="IDV759" s="12"/>
      <c r="IDW759" s="37"/>
      <c r="IDX759" s="37"/>
      <c r="IDY759" s="11"/>
      <c r="IDZ759" s="24"/>
      <c r="IEA759" s="28"/>
      <c r="IEB759" s="11"/>
      <c r="IEC759" s="12"/>
      <c r="IED759" s="27"/>
      <c r="IEE759" s="37"/>
      <c r="IEF759" s="37"/>
      <c r="IEG759" s="14"/>
      <c r="IEH759" s="14"/>
      <c r="IEI759" s="11"/>
      <c r="IEJ759" s="12"/>
      <c r="IEK759" s="12"/>
      <c r="IEL759" s="12"/>
      <c r="IEM759" s="11"/>
      <c r="IEN759" s="12"/>
      <c r="IEO759" s="162"/>
      <c r="IEP759" s="37"/>
      <c r="IEQ759" s="37"/>
      <c r="IER759" s="37"/>
      <c r="IES759" s="37"/>
      <c r="IET759" s="37"/>
      <c r="IEU759" s="28"/>
      <c r="IEV759" s="11"/>
      <c r="IEW759" s="11"/>
      <c r="IEX759" s="37"/>
      <c r="IEY759" s="162"/>
      <c r="IEZ759" s="162"/>
      <c r="IFA759" s="37"/>
      <c r="IFB759" s="12"/>
      <c r="IFC759" s="37"/>
      <c r="IFD759" s="37"/>
      <c r="IFE759" s="11"/>
      <c r="IFF759" s="24"/>
      <c r="IFG759" s="28"/>
      <c r="IFH759" s="11"/>
      <c r="IFI759" s="12"/>
      <c r="IFJ759" s="27"/>
      <c r="IFK759" s="37"/>
      <c r="IFL759" s="37"/>
      <c r="IFM759" s="14"/>
      <c r="IFN759" s="14"/>
      <c r="IFO759" s="11"/>
      <c r="IFP759" s="12"/>
      <c r="IFQ759" s="12"/>
      <c r="IFR759" s="12"/>
      <c r="IFS759" s="11"/>
      <c r="IFT759" s="12"/>
      <c r="IFU759" s="162"/>
      <c r="IFV759" s="37"/>
      <c r="IFW759" s="37"/>
      <c r="IFX759" s="37"/>
      <c r="IFY759" s="37"/>
      <c r="IFZ759" s="37"/>
      <c r="IGA759" s="28"/>
      <c r="IGB759" s="11"/>
      <c r="IGC759" s="11"/>
      <c r="IGD759" s="37"/>
      <c r="IGE759" s="162"/>
      <c r="IGF759" s="162"/>
      <c r="IGG759" s="37"/>
      <c r="IGH759" s="12"/>
      <c r="IGI759" s="37"/>
      <c r="IGJ759" s="37"/>
      <c r="IGK759" s="11"/>
      <c r="IGL759" s="24"/>
      <c r="IGM759" s="28"/>
      <c r="IGN759" s="11"/>
      <c r="IGO759" s="12"/>
      <c r="IGP759" s="27"/>
      <c r="IGQ759" s="37"/>
      <c r="IGR759" s="37"/>
      <c r="IGS759" s="14"/>
      <c r="IGT759" s="14"/>
      <c r="IGU759" s="11"/>
      <c r="IGV759" s="12"/>
      <c r="IGW759" s="12"/>
      <c r="IGX759" s="12"/>
      <c r="IGY759" s="11"/>
      <c r="IGZ759" s="12"/>
      <c r="IHA759" s="162"/>
      <c r="IHB759" s="37"/>
      <c r="IHC759" s="37"/>
      <c r="IHD759" s="37"/>
      <c r="IHE759" s="37"/>
      <c r="IHF759" s="37"/>
      <c r="IHG759" s="28"/>
      <c r="IHH759" s="11"/>
      <c r="IHI759" s="11"/>
      <c r="IHJ759" s="37"/>
      <c r="IHK759" s="162"/>
      <c r="IHL759" s="162"/>
      <c r="IHM759" s="37"/>
      <c r="IHN759" s="12"/>
      <c r="IHO759" s="37"/>
      <c r="IHP759" s="37"/>
      <c r="IHQ759" s="11"/>
      <c r="IHR759" s="24"/>
      <c r="IHS759" s="28"/>
      <c r="IHT759" s="11"/>
      <c r="IHU759" s="12"/>
      <c r="IHV759" s="27"/>
      <c r="IHW759" s="37"/>
      <c r="IHX759" s="37"/>
      <c r="IHY759" s="14"/>
      <c r="IHZ759" s="14"/>
      <c r="IIA759" s="11"/>
      <c r="IIB759" s="12"/>
      <c r="IIC759" s="12"/>
      <c r="IID759" s="12"/>
      <c r="IIE759" s="11"/>
      <c r="IIF759" s="12"/>
      <c r="IIG759" s="162"/>
      <c r="IIH759" s="37"/>
      <c r="III759" s="37"/>
      <c r="IIJ759" s="37"/>
      <c r="IIK759" s="37"/>
      <c r="IIL759" s="37"/>
      <c r="IIM759" s="28"/>
      <c r="IIN759" s="11"/>
      <c r="IIO759" s="11"/>
      <c r="IIP759" s="37"/>
      <c r="IIQ759" s="162"/>
      <c r="IIR759" s="162"/>
      <c r="IIS759" s="37"/>
      <c r="IIT759" s="12"/>
      <c r="IIU759" s="37"/>
      <c r="IIV759" s="37"/>
      <c r="IIW759" s="11"/>
      <c r="IIX759" s="24"/>
      <c r="IIY759" s="28"/>
      <c r="IIZ759" s="11"/>
      <c r="IJA759" s="12"/>
      <c r="IJB759" s="27"/>
      <c r="IJC759" s="37"/>
      <c r="IJD759" s="37"/>
      <c r="IJE759" s="14"/>
      <c r="IJF759" s="14"/>
      <c r="IJG759" s="11"/>
      <c r="IJH759" s="12"/>
      <c r="IJI759" s="12"/>
      <c r="IJJ759" s="12"/>
      <c r="IJK759" s="11"/>
      <c r="IJL759" s="12"/>
      <c r="IJM759" s="162"/>
      <c r="IJN759" s="37"/>
      <c r="IJO759" s="37"/>
      <c r="IJP759" s="37"/>
      <c r="IJQ759" s="37"/>
      <c r="IJR759" s="37"/>
      <c r="IJS759" s="28"/>
      <c r="IJT759" s="11"/>
      <c r="IJU759" s="11"/>
      <c r="IJV759" s="37"/>
      <c r="IJW759" s="162"/>
      <c r="IJX759" s="162"/>
      <c r="IJY759" s="37"/>
      <c r="IJZ759" s="12"/>
      <c r="IKA759" s="37"/>
      <c r="IKB759" s="37"/>
      <c r="IKC759" s="11"/>
      <c r="IKD759" s="24"/>
      <c r="IKE759" s="28"/>
      <c r="IKF759" s="11"/>
      <c r="IKG759" s="12"/>
      <c r="IKH759" s="27"/>
      <c r="IKI759" s="37"/>
      <c r="IKJ759" s="37"/>
      <c r="IKK759" s="14"/>
      <c r="IKL759" s="14"/>
      <c r="IKM759" s="11"/>
      <c r="IKN759" s="12"/>
      <c r="IKO759" s="12"/>
      <c r="IKP759" s="12"/>
      <c r="IKQ759" s="11"/>
      <c r="IKR759" s="12"/>
      <c r="IKS759" s="162"/>
      <c r="IKT759" s="37"/>
      <c r="IKU759" s="37"/>
      <c r="IKV759" s="37"/>
      <c r="IKW759" s="37"/>
      <c r="IKX759" s="37"/>
      <c r="IKY759" s="28"/>
      <c r="IKZ759" s="11"/>
      <c r="ILA759" s="11"/>
      <c r="ILB759" s="37"/>
      <c r="ILC759" s="162"/>
      <c r="ILD759" s="162"/>
      <c r="ILE759" s="37"/>
      <c r="ILF759" s="12"/>
      <c r="ILG759" s="37"/>
      <c r="ILH759" s="37"/>
      <c r="ILI759" s="11"/>
      <c r="ILJ759" s="24"/>
      <c r="ILK759" s="28"/>
      <c r="ILL759" s="11"/>
      <c r="ILM759" s="12"/>
      <c r="ILN759" s="27"/>
      <c r="ILO759" s="37"/>
      <c r="ILP759" s="37"/>
      <c r="ILQ759" s="14"/>
      <c r="ILR759" s="14"/>
      <c r="ILS759" s="11"/>
      <c r="ILT759" s="12"/>
      <c r="ILU759" s="12"/>
      <c r="ILV759" s="12"/>
      <c r="ILW759" s="11"/>
      <c r="ILX759" s="12"/>
      <c r="ILY759" s="162"/>
      <c r="ILZ759" s="37"/>
      <c r="IMA759" s="37"/>
      <c r="IMB759" s="37"/>
      <c r="IMC759" s="37"/>
      <c r="IMD759" s="37"/>
      <c r="IME759" s="28"/>
      <c r="IMF759" s="11"/>
      <c r="IMG759" s="11"/>
      <c r="IMH759" s="37"/>
      <c r="IMI759" s="162"/>
      <c r="IMJ759" s="162"/>
      <c r="IMK759" s="37"/>
      <c r="IML759" s="12"/>
      <c r="IMM759" s="37"/>
      <c r="IMN759" s="37"/>
      <c r="IMO759" s="11"/>
      <c r="IMP759" s="24"/>
      <c r="IMQ759" s="28"/>
      <c r="IMR759" s="11"/>
      <c r="IMS759" s="12"/>
      <c r="IMT759" s="27"/>
      <c r="IMU759" s="37"/>
      <c r="IMV759" s="37"/>
      <c r="IMW759" s="14"/>
      <c r="IMX759" s="14"/>
      <c r="IMY759" s="11"/>
      <c r="IMZ759" s="12"/>
      <c r="INA759" s="12"/>
      <c r="INB759" s="12"/>
      <c r="INC759" s="11"/>
      <c r="IND759" s="12"/>
      <c r="INE759" s="162"/>
      <c r="INF759" s="37"/>
      <c r="ING759" s="37"/>
      <c r="INH759" s="37"/>
      <c r="INI759" s="37"/>
      <c r="INJ759" s="37"/>
      <c r="INK759" s="28"/>
      <c r="INL759" s="11"/>
      <c r="INM759" s="11"/>
      <c r="INN759" s="37"/>
      <c r="INO759" s="162"/>
      <c r="INP759" s="162"/>
      <c r="INQ759" s="37"/>
      <c r="INR759" s="12"/>
      <c r="INS759" s="37"/>
      <c r="INT759" s="37"/>
      <c r="INU759" s="11"/>
      <c r="INV759" s="24"/>
      <c r="INW759" s="28"/>
      <c r="INX759" s="11"/>
      <c r="INY759" s="12"/>
      <c r="INZ759" s="27"/>
      <c r="IOA759" s="37"/>
      <c r="IOB759" s="37"/>
      <c r="IOC759" s="14"/>
      <c r="IOD759" s="14"/>
      <c r="IOE759" s="11"/>
      <c r="IOF759" s="12"/>
      <c r="IOG759" s="12"/>
      <c r="IOH759" s="12"/>
      <c r="IOI759" s="11"/>
      <c r="IOJ759" s="12"/>
      <c r="IOK759" s="162"/>
      <c r="IOL759" s="37"/>
      <c r="IOM759" s="37"/>
      <c r="ION759" s="37"/>
      <c r="IOO759" s="37"/>
      <c r="IOP759" s="37"/>
      <c r="IOQ759" s="28"/>
      <c r="IOR759" s="11"/>
      <c r="IOS759" s="11"/>
      <c r="IOT759" s="37"/>
      <c r="IOU759" s="162"/>
      <c r="IOV759" s="162"/>
      <c r="IOW759" s="37"/>
      <c r="IOX759" s="12"/>
      <c r="IOY759" s="37"/>
      <c r="IOZ759" s="37"/>
      <c r="IPA759" s="11"/>
      <c r="IPB759" s="24"/>
      <c r="IPC759" s="28"/>
      <c r="IPD759" s="11"/>
      <c r="IPE759" s="12"/>
      <c r="IPF759" s="27"/>
      <c r="IPG759" s="37"/>
      <c r="IPH759" s="37"/>
      <c r="IPI759" s="14"/>
      <c r="IPJ759" s="14"/>
      <c r="IPK759" s="11"/>
      <c r="IPL759" s="12"/>
      <c r="IPM759" s="12"/>
      <c r="IPN759" s="12"/>
      <c r="IPO759" s="11"/>
      <c r="IPP759" s="12"/>
      <c r="IPQ759" s="162"/>
      <c r="IPR759" s="37"/>
      <c r="IPS759" s="37"/>
      <c r="IPT759" s="37"/>
      <c r="IPU759" s="37"/>
      <c r="IPV759" s="37"/>
      <c r="IPW759" s="28"/>
      <c r="IPX759" s="11"/>
      <c r="IPY759" s="11"/>
      <c r="IPZ759" s="37"/>
      <c r="IQA759" s="162"/>
      <c r="IQB759" s="162"/>
      <c r="IQC759" s="37"/>
      <c r="IQD759" s="12"/>
      <c r="IQE759" s="37"/>
      <c r="IQF759" s="37"/>
      <c r="IQG759" s="11"/>
      <c r="IQH759" s="24"/>
      <c r="IQI759" s="28"/>
      <c r="IQJ759" s="11"/>
      <c r="IQK759" s="12"/>
      <c r="IQL759" s="27"/>
      <c r="IQM759" s="37"/>
      <c r="IQN759" s="37"/>
      <c r="IQO759" s="14"/>
      <c r="IQP759" s="14"/>
      <c r="IQQ759" s="11"/>
      <c r="IQR759" s="12"/>
      <c r="IQS759" s="12"/>
      <c r="IQT759" s="12"/>
      <c r="IQU759" s="11"/>
      <c r="IQV759" s="12"/>
      <c r="IQW759" s="162"/>
      <c r="IQX759" s="37"/>
      <c r="IQY759" s="37"/>
      <c r="IQZ759" s="37"/>
      <c r="IRA759" s="37"/>
      <c r="IRB759" s="37"/>
      <c r="IRC759" s="28"/>
      <c r="IRD759" s="11"/>
      <c r="IRE759" s="11"/>
      <c r="IRF759" s="37"/>
      <c r="IRG759" s="162"/>
      <c r="IRH759" s="162"/>
      <c r="IRI759" s="37"/>
      <c r="IRJ759" s="12"/>
      <c r="IRK759" s="37"/>
      <c r="IRL759" s="37"/>
      <c r="IRM759" s="11"/>
      <c r="IRN759" s="24"/>
      <c r="IRO759" s="28"/>
      <c r="IRP759" s="11"/>
      <c r="IRQ759" s="12"/>
      <c r="IRR759" s="27"/>
      <c r="IRS759" s="37"/>
      <c r="IRT759" s="37"/>
      <c r="IRU759" s="14"/>
      <c r="IRV759" s="14"/>
      <c r="IRW759" s="11"/>
      <c r="IRX759" s="12"/>
      <c r="IRY759" s="12"/>
      <c r="IRZ759" s="12"/>
      <c r="ISA759" s="11"/>
      <c r="ISB759" s="12"/>
      <c r="ISC759" s="162"/>
      <c r="ISD759" s="37"/>
      <c r="ISE759" s="37"/>
      <c r="ISF759" s="37"/>
      <c r="ISG759" s="37"/>
      <c r="ISH759" s="37"/>
      <c r="ISI759" s="28"/>
      <c r="ISJ759" s="11"/>
      <c r="ISK759" s="11"/>
      <c r="ISL759" s="37"/>
      <c r="ISM759" s="162"/>
      <c r="ISN759" s="162"/>
      <c r="ISO759" s="37"/>
      <c r="ISP759" s="12"/>
      <c r="ISQ759" s="37"/>
      <c r="ISR759" s="37"/>
      <c r="ISS759" s="11"/>
      <c r="IST759" s="24"/>
      <c r="ISU759" s="28"/>
      <c r="ISV759" s="11"/>
      <c r="ISW759" s="12"/>
      <c r="ISX759" s="27"/>
      <c r="ISY759" s="37"/>
      <c r="ISZ759" s="37"/>
      <c r="ITA759" s="14"/>
      <c r="ITB759" s="14"/>
      <c r="ITC759" s="11"/>
      <c r="ITD759" s="12"/>
      <c r="ITE759" s="12"/>
      <c r="ITF759" s="12"/>
      <c r="ITG759" s="11"/>
      <c r="ITH759" s="12"/>
      <c r="ITI759" s="162"/>
      <c r="ITJ759" s="37"/>
      <c r="ITK759" s="37"/>
      <c r="ITL759" s="37"/>
      <c r="ITM759" s="37"/>
      <c r="ITN759" s="37"/>
      <c r="ITO759" s="28"/>
      <c r="ITP759" s="11"/>
      <c r="ITQ759" s="11"/>
      <c r="ITR759" s="37"/>
      <c r="ITS759" s="162"/>
      <c r="ITT759" s="162"/>
      <c r="ITU759" s="37"/>
      <c r="ITV759" s="12"/>
      <c r="ITW759" s="37"/>
      <c r="ITX759" s="37"/>
      <c r="ITY759" s="11"/>
      <c r="ITZ759" s="24"/>
      <c r="IUA759" s="28"/>
      <c r="IUB759" s="11"/>
      <c r="IUC759" s="12"/>
      <c r="IUD759" s="27"/>
      <c r="IUE759" s="37"/>
      <c r="IUF759" s="37"/>
      <c r="IUG759" s="14"/>
      <c r="IUH759" s="14"/>
      <c r="IUI759" s="11"/>
      <c r="IUJ759" s="12"/>
      <c r="IUK759" s="12"/>
      <c r="IUL759" s="12"/>
      <c r="IUM759" s="11"/>
      <c r="IUN759" s="12"/>
      <c r="IUO759" s="162"/>
      <c r="IUP759" s="37"/>
      <c r="IUQ759" s="37"/>
      <c r="IUR759" s="37"/>
      <c r="IUS759" s="37"/>
      <c r="IUT759" s="37"/>
      <c r="IUU759" s="28"/>
      <c r="IUV759" s="11"/>
      <c r="IUW759" s="11"/>
      <c r="IUX759" s="37"/>
      <c r="IUY759" s="162"/>
      <c r="IUZ759" s="162"/>
      <c r="IVA759" s="37"/>
      <c r="IVB759" s="12"/>
      <c r="IVC759" s="37"/>
      <c r="IVD759" s="37"/>
      <c r="IVE759" s="11"/>
      <c r="IVF759" s="24"/>
      <c r="IVG759" s="28"/>
      <c r="IVH759" s="11"/>
      <c r="IVI759" s="12"/>
      <c r="IVJ759" s="27"/>
      <c r="IVK759" s="37"/>
      <c r="IVL759" s="37"/>
      <c r="IVM759" s="14"/>
      <c r="IVN759" s="14"/>
      <c r="IVO759" s="11"/>
      <c r="IVP759" s="12"/>
      <c r="IVQ759" s="12"/>
      <c r="IVR759" s="12"/>
      <c r="IVS759" s="11"/>
      <c r="IVT759" s="12"/>
      <c r="IVU759" s="162"/>
      <c r="IVV759" s="37"/>
      <c r="IVW759" s="37"/>
      <c r="IVX759" s="37"/>
      <c r="IVY759" s="37"/>
      <c r="IVZ759" s="37"/>
      <c r="IWA759" s="28"/>
      <c r="IWB759" s="11"/>
      <c r="IWC759" s="11"/>
      <c r="IWD759" s="37"/>
      <c r="IWE759" s="162"/>
      <c r="IWF759" s="162"/>
      <c r="IWG759" s="37"/>
      <c r="IWH759" s="12"/>
      <c r="IWI759" s="37"/>
      <c r="IWJ759" s="37"/>
      <c r="IWK759" s="11"/>
      <c r="IWL759" s="24"/>
      <c r="IWM759" s="28"/>
      <c r="IWN759" s="11"/>
      <c r="IWO759" s="12"/>
      <c r="IWP759" s="27"/>
      <c r="IWQ759" s="37"/>
      <c r="IWR759" s="37"/>
      <c r="IWS759" s="14"/>
      <c r="IWT759" s="14"/>
      <c r="IWU759" s="11"/>
      <c r="IWV759" s="12"/>
      <c r="IWW759" s="12"/>
      <c r="IWX759" s="12"/>
      <c r="IWY759" s="11"/>
      <c r="IWZ759" s="12"/>
      <c r="IXA759" s="162"/>
      <c r="IXB759" s="37"/>
      <c r="IXC759" s="37"/>
      <c r="IXD759" s="37"/>
      <c r="IXE759" s="37"/>
      <c r="IXF759" s="37"/>
      <c r="IXG759" s="28"/>
      <c r="IXH759" s="11"/>
      <c r="IXI759" s="11"/>
      <c r="IXJ759" s="37"/>
      <c r="IXK759" s="162"/>
      <c r="IXL759" s="162"/>
      <c r="IXM759" s="37"/>
      <c r="IXN759" s="12"/>
      <c r="IXO759" s="37"/>
      <c r="IXP759" s="37"/>
      <c r="IXQ759" s="11"/>
      <c r="IXR759" s="24"/>
      <c r="IXS759" s="28"/>
      <c r="IXT759" s="11"/>
      <c r="IXU759" s="12"/>
      <c r="IXV759" s="27"/>
      <c r="IXW759" s="37"/>
      <c r="IXX759" s="37"/>
      <c r="IXY759" s="14"/>
      <c r="IXZ759" s="14"/>
      <c r="IYA759" s="11"/>
      <c r="IYB759" s="12"/>
      <c r="IYC759" s="12"/>
      <c r="IYD759" s="12"/>
      <c r="IYE759" s="11"/>
      <c r="IYF759" s="12"/>
      <c r="IYG759" s="162"/>
      <c r="IYH759" s="37"/>
      <c r="IYI759" s="37"/>
      <c r="IYJ759" s="37"/>
      <c r="IYK759" s="37"/>
      <c r="IYL759" s="37"/>
      <c r="IYM759" s="28"/>
      <c r="IYN759" s="11"/>
      <c r="IYO759" s="11"/>
      <c r="IYP759" s="37"/>
      <c r="IYQ759" s="162"/>
      <c r="IYR759" s="162"/>
      <c r="IYS759" s="37"/>
      <c r="IYT759" s="12"/>
      <c r="IYU759" s="37"/>
      <c r="IYV759" s="37"/>
      <c r="IYW759" s="11"/>
      <c r="IYX759" s="24"/>
      <c r="IYY759" s="28"/>
      <c r="IYZ759" s="11"/>
      <c r="IZA759" s="12"/>
      <c r="IZB759" s="27"/>
      <c r="IZC759" s="37"/>
      <c r="IZD759" s="37"/>
      <c r="IZE759" s="14"/>
      <c r="IZF759" s="14"/>
      <c r="IZG759" s="11"/>
      <c r="IZH759" s="12"/>
      <c r="IZI759" s="12"/>
      <c r="IZJ759" s="12"/>
      <c r="IZK759" s="11"/>
      <c r="IZL759" s="12"/>
      <c r="IZM759" s="162"/>
      <c r="IZN759" s="37"/>
      <c r="IZO759" s="37"/>
      <c r="IZP759" s="37"/>
      <c r="IZQ759" s="37"/>
      <c r="IZR759" s="37"/>
      <c r="IZS759" s="28"/>
      <c r="IZT759" s="11"/>
      <c r="IZU759" s="11"/>
      <c r="IZV759" s="37"/>
      <c r="IZW759" s="162"/>
      <c r="IZX759" s="162"/>
      <c r="IZY759" s="37"/>
      <c r="IZZ759" s="12"/>
      <c r="JAA759" s="37"/>
      <c r="JAB759" s="37"/>
      <c r="JAC759" s="11"/>
      <c r="JAD759" s="24"/>
      <c r="JAE759" s="28"/>
      <c r="JAF759" s="11"/>
      <c r="JAG759" s="12"/>
      <c r="JAH759" s="27"/>
      <c r="JAI759" s="37"/>
      <c r="JAJ759" s="37"/>
      <c r="JAK759" s="14"/>
      <c r="JAL759" s="14"/>
      <c r="JAM759" s="11"/>
      <c r="JAN759" s="12"/>
      <c r="JAO759" s="12"/>
      <c r="JAP759" s="12"/>
      <c r="JAQ759" s="11"/>
      <c r="JAR759" s="12"/>
      <c r="JAS759" s="162"/>
      <c r="JAT759" s="37"/>
      <c r="JAU759" s="37"/>
      <c r="JAV759" s="37"/>
      <c r="JAW759" s="37"/>
      <c r="JAX759" s="37"/>
      <c r="JAY759" s="28"/>
      <c r="JAZ759" s="11"/>
      <c r="JBA759" s="11"/>
      <c r="JBB759" s="37"/>
      <c r="JBC759" s="162"/>
      <c r="JBD759" s="162"/>
      <c r="JBE759" s="37"/>
      <c r="JBF759" s="12"/>
      <c r="JBG759" s="37"/>
      <c r="JBH759" s="37"/>
      <c r="JBI759" s="11"/>
      <c r="JBJ759" s="24"/>
      <c r="JBK759" s="28"/>
      <c r="JBL759" s="11"/>
      <c r="JBM759" s="12"/>
      <c r="JBN759" s="27"/>
      <c r="JBO759" s="37"/>
      <c r="JBP759" s="37"/>
      <c r="JBQ759" s="14"/>
      <c r="JBR759" s="14"/>
      <c r="JBS759" s="11"/>
      <c r="JBT759" s="12"/>
      <c r="JBU759" s="12"/>
      <c r="JBV759" s="12"/>
      <c r="JBW759" s="11"/>
      <c r="JBX759" s="12"/>
      <c r="JBY759" s="162"/>
      <c r="JBZ759" s="37"/>
      <c r="JCA759" s="37"/>
      <c r="JCB759" s="37"/>
      <c r="JCC759" s="37"/>
      <c r="JCD759" s="37"/>
      <c r="JCE759" s="28"/>
      <c r="JCF759" s="11"/>
      <c r="JCG759" s="11"/>
      <c r="JCH759" s="37"/>
      <c r="JCI759" s="162"/>
      <c r="JCJ759" s="162"/>
      <c r="JCK759" s="37"/>
      <c r="JCL759" s="12"/>
      <c r="JCM759" s="37"/>
      <c r="JCN759" s="37"/>
      <c r="JCO759" s="11"/>
      <c r="JCP759" s="24"/>
      <c r="JCQ759" s="28"/>
      <c r="JCR759" s="11"/>
      <c r="JCS759" s="12"/>
      <c r="JCT759" s="27"/>
      <c r="JCU759" s="37"/>
      <c r="JCV759" s="37"/>
      <c r="JCW759" s="14"/>
      <c r="JCX759" s="14"/>
      <c r="JCY759" s="11"/>
      <c r="JCZ759" s="12"/>
      <c r="JDA759" s="12"/>
      <c r="JDB759" s="12"/>
      <c r="JDC759" s="11"/>
      <c r="JDD759" s="12"/>
      <c r="JDE759" s="162"/>
      <c r="JDF759" s="37"/>
      <c r="JDG759" s="37"/>
      <c r="JDH759" s="37"/>
      <c r="JDI759" s="37"/>
      <c r="JDJ759" s="37"/>
      <c r="JDK759" s="28"/>
      <c r="JDL759" s="11"/>
      <c r="JDM759" s="11"/>
      <c r="JDN759" s="37"/>
      <c r="JDO759" s="162"/>
      <c r="JDP759" s="162"/>
      <c r="JDQ759" s="37"/>
      <c r="JDR759" s="12"/>
      <c r="JDS759" s="37"/>
      <c r="JDT759" s="37"/>
      <c r="JDU759" s="11"/>
      <c r="JDV759" s="24"/>
      <c r="JDW759" s="28"/>
      <c r="JDX759" s="11"/>
      <c r="JDY759" s="12"/>
      <c r="JDZ759" s="27"/>
      <c r="JEA759" s="37"/>
      <c r="JEB759" s="37"/>
      <c r="JEC759" s="14"/>
      <c r="JED759" s="14"/>
      <c r="JEE759" s="11"/>
      <c r="JEF759" s="12"/>
      <c r="JEG759" s="12"/>
      <c r="JEH759" s="12"/>
      <c r="JEI759" s="11"/>
      <c r="JEJ759" s="12"/>
      <c r="JEK759" s="162"/>
      <c r="JEL759" s="37"/>
      <c r="JEM759" s="37"/>
      <c r="JEN759" s="37"/>
      <c r="JEO759" s="37"/>
      <c r="JEP759" s="37"/>
      <c r="JEQ759" s="28"/>
      <c r="JER759" s="11"/>
      <c r="JES759" s="11"/>
      <c r="JET759" s="37"/>
      <c r="JEU759" s="162"/>
      <c r="JEV759" s="162"/>
      <c r="JEW759" s="37"/>
      <c r="JEX759" s="12"/>
      <c r="JEY759" s="37"/>
      <c r="JEZ759" s="37"/>
      <c r="JFA759" s="11"/>
      <c r="JFB759" s="24"/>
      <c r="JFC759" s="28"/>
      <c r="JFD759" s="11"/>
      <c r="JFE759" s="12"/>
      <c r="JFF759" s="27"/>
      <c r="JFG759" s="37"/>
      <c r="JFH759" s="37"/>
      <c r="JFI759" s="14"/>
      <c r="JFJ759" s="14"/>
      <c r="JFK759" s="11"/>
      <c r="JFL759" s="12"/>
      <c r="JFM759" s="12"/>
      <c r="JFN759" s="12"/>
      <c r="JFO759" s="11"/>
      <c r="JFP759" s="12"/>
      <c r="JFQ759" s="162"/>
      <c r="JFR759" s="37"/>
      <c r="JFS759" s="37"/>
      <c r="JFT759" s="37"/>
      <c r="JFU759" s="37"/>
      <c r="JFV759" s="37"/>
      <c r="JFW759" s="28"/>
      <c r="JFX759" s="11"/>
      <c r="JFY759" s="11"/>
      <c r="JFZ759" s="37"/>
      <c r="JGA759" s="162"/>
      <c r="JGB759" s="162"/>
      <c r="JGC759" s="37"/>
      <c r="JGD759" s="12"/>
      <c r="JGE759" s="37"/>
      <c r="JGF759" s="37"/>
      <c r="JGG759" s="11"/>
      <c r="JGH759" s="24"/>
      <c r="JGI759" s="28"/>
      <c r="JGJ759" s="11"/>
      <c r="JGK759" s="12"/>
      <c r="JGL759" s="27"/>
      <c r="JGM759" s="37"/>
      <c r="JGN759" s="37"/>
      <c r="JGO759" s="14"/>
      <c r="JGP759" s="14"/>
      <c r="JGQ759" s="11"/>
      <c r="JGR759" s="12"/>
      <c r="JGS759" s="12"/>
      <c r="JGT759" s="12"/>
      <c r="JGU759" s="11"/>
      <c r="JGV759" s="12"/>
      <c r="JGW759" s="162"/>
      <c r="JGX759" s="37"/>
      <c r="JGY759" s="37"/>
      <c r="JGZ759" s="37"/>
      <c r="JHA759" s="37"/>
      <c r="JHB759" s="37"/>
      <c r="JHC759" s="28"/>
      <c r="JHD759" s="11"/>
      <c r="JHE759" s="11"/>
      <c r="JHF759" s="37"/>
      <c r="JHG759" s="162"/>
      <c r="JHH759" s="162"/>
      <c r="JHI759" s="37"/>
      <c r="JHJ759" s="12"/>
      <c r="JHK759" s="37"/>
      <c r="JHL759" s="37"/>
      <c r="JHM759" s="11"/>
      <c r="JHN759" s="24"/>
      <c r="JHO759" s="28"/>
      <c r="JHP759" s="11"/>
      <c r="JHQ759" s="12"/>
      <c r="JHR759" s="27"/>
      <c r="JHS759" s="37"/>
      <c r="JHT759" s="37"/>
      <c r="JHU759" s="14"/>
      <c r="JHV759" s="14"/>
      <c r="JHW759" s="11"/>
      <c r="JHX759" s="12"/>
      <c r="JHY759" s="12"/>
      <c r="JHZ759" s="12"/>
      <c r="JIA759" s="11"/>
      <c r="JIB759" s="12"/>
      <c r="JIC759" s="162"/>
      <c r="JID759" s="37"/>
      <c r="JIE759" s="37"/>
      <c r="JIF759" s="37"/>
      <c r="JIG759" s="37"/>
      <c r="JIH759" s="37"/>
      <c r="JII759" s="28"/>
      <c r="JIJ759" s="11"/>
      <c r="JIK759" s="11"/>
      <c r="JIL759" s="37"/>
      <c r="JIM759" s="162"/>
      <c r="JIN759" s="162"/>
      <c r="JIO759" s="37"/>
      <c r="JIP759" s="12"/>
      <c r="JIQ759" s="37"/>
      <c r="JIR759" s="37"/>
      <c r="JIS759" s="11"/>
      <c r="JIT759" s="24"/>
      <c r="JIU759" s="28"/>
      <c r="JIV759" s="11"/>
      <c r="JIW759" s="12"/>
      <c r="JIX759" s="27"/>
      <c r="JIY759" s="37"/>
      <c r="JIZ759" s="37"/>
      <c r="JJA759" s="14"/>
      <c r="JJB759" s="14"/>
      <c r="JJC759" s="11"/>
      <c r="JJD759" s="12"/>
      <c r="JJE759" s="12"/>
      <c r="JJF759" s="12"/>
      <c r="JJG759" s="11"/>
      <c r="JJH759" s="12"/>
      <c r="JJI759" s="162"/>
      <c r="JJJ759" s="37"/>
      <c r="JJK759" s="37"/>
      <c r="JJL759" s="37"/>
      <c r="JJM759" s="37"/>
      <c r="JJN759" s="37"/>
      <c r="JJO759" s="28"/>
      <c r="JJP759" s="11"/>
      <c r="JJQ759" s="11"/>
      <c r="JJR759" s="37"/>
      <c r="JJS759" s="162"/>
      <c r="JJT759" s="162"/>
      <c r="JJU759" s="37"/>
      <c r="JJV759" s="12"/>
      <c r="JJW759" s="37"/>
      <c r="JJX759" s="37"/>
      <c r="JJY759" s="11"/>
      <c r="JJZ759" s="24"/>
      <c r="JKA759" s="28"/>
      <c r="JKB759" s="11"/>
      <c r="JKC759" s="12"/>
      <c r="JKD759" s="27"/>
      <c r="JKE759" s="37"/>
      <c r="JKF759" s="37"/>
      <c r="JKG759" s="14"/>
      <c r="JKH759" s="14"/>
      <c r="JKI759" s="11"/>
      <c r="JKJ759" s="12"/>
      <c r="JKK759" s="12"/>
      <c r="JKL759" s="12"/>
      <c r="JKM759" s="11"/>
      <c r="JKN759" s="12"/>
      <c r="JKO759" s="162"/>
      <c r="JKP759" s="37"/>
      <c r="JKQ759" s="37"/>
      <c r="JKR759" s="37"/>
      <c r="JKS759" s="37"/>
      <c r="JKT759" s="37"/>
      <c r="JKU759" s="28"/>
      <c r="JKV759" s="11"/>
      <c r="JKW759" s="11"/>
      <c r="JKX759" s="37"/>
      <c r="JKY759" s="162"/>
      <c r="JKZ759" s="162"/>
      <c r="JLA759" s="37"/>
      <c r="JLB759" s="12"/>
      <c r="JLC759" s="37"/>
      <c r="JLD759" s="37"/>
      <c r="JLE759" s="11"/>
      <c r="JLF759" s="24"/>
      <c r="JLG759" s="28"/>
      <c r="JLH759" s="11"/>
      <c r="JLI759" s="12"/>
      <c r="JLJ759" s="27"/>
      <c r="JLK759" s="37"/>
      <c r="JLL759" s="37"/>
      <c r="JLM759" s="14"/>
      <c r="JLN759" s="14"/>
      <c r="JLO759" s="11"/>
      <c r="JLP759" s="12"/>
      <c r="JLQ759" s="12"/>
      <c r="JLR759" s="12"/>
      <c r="JLS759" s="11"/>
      <c r="JLT759" s="12"/>
      <c r="JLU759" s="162"/>
      <c r="JLV759" s="37"/>
      <c r="JLW759" s="37"/>
      <c r="JLX759" s="37"/>
      <c r="JLY759" s="37"/>
      <c r="JLZ759" s="37"/>
      <c r="JMA759" s="28"/>
      <c r="JMB759" s="11"/>
      <c r="JMC759" s="11"/>
      <c r="JMD759" s="37"/>
      <c r="JME759" s="162"/>
      <c r="JMF759" s="162"/>
      <c r="JMG759" s="37"/>
      <c r="JMH759" s="12"/>
      <c r="JMI759" s="37"/>
      <c r="JMJ759" s="37"/>
      <c r="JMK759" s="11"/>
      <c r="JML759" s="24"/>
      <c r="JMM759" s="28"/>
      <c r="JMN759" s="11"/>
      <c r="JMO759" s="12"/>
      <c r="JMP759" s="27"/>
      <c r="JMQ759" s="37"/>
      <c r="JMR759" s="37"/>
      <c r="JMS759" s="14"/>
      <c r="JMT759" s="14"/>
      <c r="JMU759" s="11"/>
      <c r="JMV759" s="12"/>
      <c r="JMW759" s="12"/>
      <c r="JMX759" s="12"/>
      <c r="JMY759" s="11"/>
      <c r="JMZ759" s="12"/>
      <c r="JNA759" s="162"/>
      <c r="JNB759" s="37"/>
      <c r="JNC759" s="37"/>
      <c r="JND759" s="37"/>
      <c r="JNE759" s="37"/>
      <c r="JNF759" s="37"/>
      <c r="JNG759" s="28"/>
      <c r="JNH759" s="11"/>
      <c r="JNI759" s="11"/>
      <c r="JNJ759" s="37"/>
      <c r="JNK759" s="162"/>
      <c r="JNL759" s="162"/>
      <c r="JNM759" s="37"/>
      <c r="JNN759" s="12"/>
      <c r="JNO759" s="37"/>
      <c r="JNP759" s="37"/>
      <c r="JNQ759" s="11"/>
      <c r="JNR759" s="24"/>
      <c r="JNS759" s="28"/>
      <c r="JNT759" s="11"/>
      <c r="JNU759" s="12"/>
      <c r="JNV759" s="27"/>
      <c r="JNW759" s="37"/>
      <c r="JNX759" s="37"/>
      <c r="JNY759" s="14"/>
      <c r="JNZ759" s="14"/>
      <c r="JOA759" s="11"/>
      <c r="JOB759" s="12"/>
      <c r="JOC759" s="12"/>
      <c r="JOD759" s="12"/>
      <c r="JOE759" s="11"/>
      <c r="JOF759" s="12"/>
      <c r="JOG759" s="162"/>
      <c r="JOH759" s="37"/>
      <c r="JOI759" s="37"/>
      <c r="JOJ759" s="37"/>
      <c r="JOK759" s="37"/>
      <c r="JOL759" s="37"/>
      <c r="JOM759" s="28"/>
      <c r="JON759" s="11"/>
      <c r="JOO759" s="11"/>
      <c r="JOP759" s="37"/>
      <c r="JOQ759" s="162"/>
      <c r="JOR759" s="162"/>
      <c r="JOS759" s="37"/>
      <c r="JOT759" s="12"/>
      <c r="JOU759" s="37"/>
      <c r="JOV759" s="37"/>
      <c r="JOW759" s="11"/>
      <c r="JOX759" s="24"/>
      <c r="JOY759" s="28"/>
      <c r="JOZ759" s="11"/>
      <c r="JPA759" s="12"/>
      <c r="JPB759" s="27"/>
      <c r="JPC759" s="37"/>
      <c r="JPD759" s="37"/>
      <c r="JPE759" s="14"/>
      <c r="JPF759" s="14"/>
      <c r="JPG759" s="11"/>
      <c r="JPH759" s="12"/>
      <c r="JPI759" s="12"/>
      <c r="JPJ759" s="12"/>
      <c r="JPK759" s="11"/>
      <c r="JPL759" s="12"/>
      <c r="JPM759" s="162"/>
      <c r="JPN759" s="37"/>
      <c r="JPO759" s="37"/>
      <c r="JPP759" s="37"/>
      <c r="JPQ759" s="37"/>
      <c r="JPR759" s="37"/>
      <c r="JPS759" s="28"/>
      <c r="JPT759" s="11"/>
      <c r="JPU759" s="11"/>
      <c r="JPV759" s="37"/>
      <c r="JPW759" s="162"/>
      <c r="JPX759" s="162"/>
      <c r="JPY759" s="37"/>
      <c r="JPZ759" s="12"/>
      <c r="JQA759" s="37"/>
      <c r="JQB759" s="37"/>
      <c r="JQC759" s="11"/>
      <c r="JQD759" s="24"/>
      <c r="JQE759" s="28"/>
      <c r="JQF759" s="11"/>
      <c r="JQG759" s="12"/>
      <c r="JQH759" s="27"/>
      <c r="JQI759" s="37"/>
      <c r="JQJ759" s="37"/>
      <c r="JQK759" s="14"/>
      <c r="JQL759" s="14"/>
      <c r="JQM759" s="11"/>
      <c r="JQN759" s="12"/>
      <c r="JQO759" s="12"/>
      <c r="JQP759" s="12"/>
      <c r="JQQ759" s="11"/>
      <c r="JQR759" s="12"/>
      <c r="JQS759" s="162"/>
      <c r="JQT759" s="37"/>
      <c r="JQU759" s="37"/>
      <c r="JQV759" s="37"/>
      <c r="JQW759" s="37"/>
      <c r="JQX759" s="37"/>
      <c r="JQY759" s="28"/>
      <c r="JQZ759" s="11"/>
      <c r="JRA759" s="11"/>
      <c r="JRB759" s="37"/>
      <c r="JRC759" s="162"/>
      <c r="JRD759" s="162"/>
      <c r="JRE759" s="37"/>
      <c r="JRF759" s="12"/>
      <c r="JRG759" s="37"/>
      <c r="JRH759" s="37"/>
      <c r="JRI759" s="11"/>
      <c r="JRJ759" s="24"/>
      <c r="JRK759" s="28"/>
      <c r="JRL759" s="11"/>
      <c r="JRM759" s="12"/>
      <c r="JRN759" s="27"/>
      <c r="JRO759" s="37"/>
      <c r="JRP759" s="37"/>
      <c r="JRQ759" s="14"/>
      <c r="JRR759" s="14"/>
      <c r="JRS759" s="11"/>
      <c r="JRT759" s="12"/>
      <c r="JRU759" s="12"/>
      <c r="JRV759" s="12"/>
      <c r="JRW759" s="11"/>
      <c r="JRX759" s="12"/>
      <c r="JRY759" s="162"/>
      <c r="JRZ759" s="37"/>
      <c r="JSA759" s="37"/>
      <c r="JSB759" s="37"/>
      <c r="JSC759" s="37"/>
      <c r="JSD759" s="37"/>
      <c r="JSE759" s="28"/>
      <c r="JSF759" s="11"/>
      <c r="JSG759" s="11"/>
      <c r="JSH759" s="37"/>
      <c r="JSI759" s="162"/>
      <c r="JSJ759" s="162"/>
      <c r="JSK759" s="37"/>
      <c r="JSL759" s="12"/>
      <c r="JSM759" s="37"/>
      <c r="JSN759" s="37"/>
      <c r="JSO759" s="11"/>
      <c r="JSP759" s="24"/>
      <c r="JSQ759" s="28"/>
      <c r="JSR759" s="11"/>
      <c r="JSS759" s="12"/>
      <c r="JST759" s="27"/>
      <c r="JSU759" s="37"/>
      <c r="JSV759" s="37"/>
      <c r="JSW759" s="14"/>
      <c r="JSX759" s="14"/>
      <c r="JSY759" s="11"/>
      <c r="JSZ759" s="12"/>
      <c r="JTA759" s="12"/>
      <c r="JTB759" s="12"/>
      <c r="JTC759" s="11"/>
      <c r="JTD759" s="12"/>
      <c r="JTE759" s="162"/>
      <c r="JTF759" s="37"/>
      <c r="JTG759" s="37"/>
      <c r="JTH759" s="37"/>
      <c r="JTI759" s="37"/>
      <c r="JTJ759" s="37"/>
      <c r="JTK759" s="28"/>
      <c r="JTL759" s="11"/>
      <c r="JTM759" s="11"/>
      <c r="JTN759" s="37"/>
      <c r="JTO759" s="162"/>
      <c r="JTP759" s="162"/>
      <c r="JTQ759" s="37"/>
      <c r="JTR759" s="12"/>
      <c r="JTS759" s="37"/>
      <c r="JTT759" s="37"/>
      <c r="JTU759" s="11"/>
      <c r="JTV759" s="24"/>
      <c r="JTW759" s="28"/>
      <c r="JTX759" s="11"/>
      <c r="JTY759" s="12"/>
      <c r="JTZ759" s="27"/>
      <c r="JUA759" s="37"/>
      <c r="JUB759" s="37"/>
      <c r="JUC759" s="14"/>
      <c r="JUD759" s="14"/>
      <c r="JUE759" s="11"/>
      <c r="JUF759" s="12"/>
      <c r="JUG759" s="12"/>
      <c r="JUH759" s="12"/>
      <c r="JUI759" s="11"/>
      <c r="JUJ759" s="12"/>
      <c r="JUK759" s="162"/>
      <c r="JUL759" s="37"/>
      <c r="JUM759" s="37"/>
      <c r="JUN759" s="37"/>
      <c r="JUO759" s="37"/>
      <c r="JUP759" s="37"/>
      <c r="JUQ759" s="28"/>
      <c r="JUR759" s="11"/>
      <c r="JUS759" s="11"/>
      <c r="JUT759" s="37"/>
      <c r="JUU759" s="162"/>
      <c r="JUV759" s="162"/>
      <c r="JUW759" s="37"/>
      <c r="JUX759" s="12"/>
      <c r="JUY759" s="37"/>
      <c r="JUZ759" s="37"/>
      <c r="JVA759" s="11"/>
      <c r="JVB759" s="24"/>
      <c r="JVC759" s="28"/>
      <c r="JVD759" s="11"/>
      <c r="JVE759" s="12"/>
      <c r="JVF759" s="27"/>
      <c r="JVG759" s="37"/>
      <c r="JVH759" s="37"/>
      <c r="JVI759" s="14"/>
      <c r="JVJ759" s="14"/>
      <c r="JVK759" s="11"/>
      <c r="JVL759" s="12"/>
      <c r="JVM759" s="12"/>
      <c r="JVN759" s="12"/>
      <c r="JVO759" s="11"/>
      <c r="JVP759" s="12"/>
      <c r="JVQ759" s="162"/>
      <c r="JVR759" s="37"/>
      <c r="JVS759" s="37"/>
      <c r="JVT759" s="37"/>
      <c r="JVU759" s="37"/>
      <c r="JVV759" s="37"/>
      <c r="JVW759" s="28"/>
      <c r="JVX759" s="11"/>
      <c r="JVY759" s="11"/>
      <c r="JVZ759" s="37"/>
      <c r="JWA759" s="162"/>
      <c r="JWB759" s="162"/>
      <c r="JWC759" s="37"/>
      <c r="JWD759" s="12"/>
      <c r="JWE759" s="37"/>
      <c r="JWF759" s="37"/>
      <c r="JWG759" s="11"/>
      <c r="JWH759" s="24"/>
      <c r="JWI759" s="28"/>
      <c r="JWJ759" s="11"/>
      <c r="JWK759" s="12"/>
      <c r="JWL759" s="27"/>
      <c r="JWM759" s="37"/>
      <c r="JWN759" s="37"/>
      <c r="JWO759" s="14"/>
      <c r="JWP759" s="14"/>
      <c r="JWQ759" s="11"/>
      <c r="JWR759" s="12"/>
      <c r="JWS759" s="12"/>
      <c r="JWT759" s="12"/>
      <c r="JWU759" s="11"/>
      <c r="JWV759" s="12"/>
      <c r="JWW759" s="162"/>
      <c r="JWX759" s="37"/>
      <c r="JWY759" s="37"/>
      <c r="JWZ759" s="37"/>
      <c r="JXA759" s="37"/>
      <c r="JXB759" s="37"/>
      <c r="JXC759" s="28"/>
      <c r="JXD759" s="11"/>
      <c r="JXE759" s="11"/>
      <c r="JXF759" s="37"/>
      <c r="JXG759" s="162"/>
      <c r="JXH759" s="162"/>
      <c r="JXI759" s="37"/>
      <c r="JXJ759" s="12"/>
      <c r="JXK759" s="37"/>
      <c r="JXL759" s="37"/>
      <c r="JXM759" s="11"/>
      <c r="JXN759" s="24"/>
      <c r="JXO759" s="28"/>
      <c r="JXP759" s="11"/>
      <c r="JXQ759" s="12"/>
      <c r="JXR759" s="27"/>
      <c r="JXS759" s="37"/>
      <c r="JXT759" s="37"/>
      <c r="JXU759" s="14"/>
      <c r="JXV759" s="14"/>
      <c r="JXW759" s="11"/>
      <c r="JXX759" s="12"/>
      <c r="JXY759" s="12"/>
      <c r="JXZ759" s="12"/>
      <c r="JYA759" s="11"/>
      <c r="JYB759" s="12"/>
      <c r="JYC759" s="162"/>
      <c r="JYD759" s="37"/>
      <c r="JYE759" s="37"/>
      <c r="JYF759" s="37"/>
      <c r="JYG759" s="37"/>
      <c r="JYH759" s="37"/>
      <c r="JYI759" s="28"/>
      <c r="JYJ759" s="11"/>
      <c r="JYK759" s="11"/>
      <c r="JYL759" s="37"/>
      <c r="JYM759" s="162"/>
      <c r="JYN759" s="162"/>
      <c r="JYO759" s="37"/>
      <c r="JYP759" s="12"/>
      <c r="JYQ759" s="37"/>
      <c r="JYR759" s="37"/>
      <c r="JYS759" s="11"/>
      <c r="JYT759" s="24"/>
      <c r="JYU759" s="28"/>
      <c r="JYV759" s="11"/>
      <c r="JYW759" s="12"/>
      <c r="JYX759" s="27"/>
      <c r="JYY759" s="37"/>
      <c r="JYZ759" s="37"/>
      <c r="JZA759" s="14"/>
      <c r="JZB759" s="14"/>
      <c r="JZC759" s="11"/>
      <c r="JZD759" s="12"/>
      <c r="JZE759" s="12"/>
      <c r="JZF759" s="12"/>
      <c r="JZG759" s="11"/>
      <c r="JZH759" s="12"/>
      <c r="JZI759" s="162"/>
      <c r="JZJ759" s="37"/>
      <c r="JZK759" s="37"/>
      <c r="JZL759" s="37"/>
      <c r="JZM759" s="37"/>
      <c r="JZN759" s="37"/>
      <c r="JZO759" s="28"/>
      <c r="JZP759" s="11"/>
      <c r="JZQ759" s="11"/>
      <c r="JZR759" s="37"/>
      <c r="JZS759" s="162"/>
      <c r="JZT759" s="162"/>
      <c r="JZU759" s="37"/>
      <c r="JZV759" s="12"/>
      <c r="JZW759" s="37"/>
      <c r="JZX759" s="37"/>
      <c r="JZY759" s="11"/>
      <c r="JZZ759" s="24"/>
      <c r="KAA759" s="28"/>
      <c r="KAB759" s="11"/>
      <c r="KAC759" s="12"/>
      <c r="KAD759" s="27"/>
      <c r="KAE759" s="37"/>
      <c r="KAF759" s="37"/>
      <c r="KAG759" s="14"/>
      <c r="KAH759" s="14"/>
      <c r="KAI759" s="11"/>
      <c r="KAJ759" s="12"/>
      <c r="KAK759" s="12"/>
      <c r="KAL759" s="12"/>
      <c r="KAM759" s="11"/>
      <c r="KAN759" s="12"/>
      <c r="KAO759" s="162"/>
      <c r="KAP759" s="37"/>
      <c r="KAQ759" s="37"/>
      <c r="KAR759" s="37"/>
      <c r="KAS759" s="37"/>
      <c r="KAT759" s="37"/>
      <c r="KAU759" s="28"/>
      <c r="KAV759" s="11"/>
      <c r="KAW759" s="11"/>
      <c r="KAX759" s="37"/>
      <c r="KAY759" s="162"/>
      <c r="KAZ759" s="162"/>
      <c r="KBA759" s="37"/>
      <c r="KBB759" s="12"/>
      <c r="KBC759" s="37"/>
      <c r="KBD759" s="37"/>
      <c r="KBE759" s="11"/>
      <c r="KBF759" s="24"/>
      <c r="KBG759" s="28"/>
      <c r="KBH759" s="11"/>
      <c r="KBI759" s="12"/>
      <c r="KBJ759" s="27"/>
      <c r="KBK759" s="37"/>
      <c r="KBL759" s="37"/>
      <c r="KBM759" s="14"/>
      <c r="KBN759" s="14"/>
      <c r="KBO759" s="11"/>
      <c r="KBP759" s="12"/>
      <c r="KBQ759" s="12"/>
      <c r="KBR759" s="12"/>
      <c r="KBS759" s="11"/>
      <c r="KBT759" s="12"/>
      <c r="KBU759" s="162"/>
      <c r="KBV759" s="37"/>
      <c r="KBW759" s="37"/>
      <c r="KBX759" s="37"/>
      <c r="KBY759" s="37"/>
      <c r="KBZ759" s="37"/>
      <c r="KCA759" s="28"/>
      <c r="KCB759" s="11"/>
      <c r="KCC759" s="11"/>
      <c r="KCD759" s="37"/>
      <c r="KCE759" s="162"/>
      <c r="KCF759" s="162"/>
      <c r="KCG759" s="37"/>
      <c r="KCH759" s="12"/>
      <c r="KCI759" s="37"/>
      <c r="KCJ759" s="37"/>
      <c r="KCK759" s="11"/>
      <c r="KCL759" s="24"/>
      <c r="KCM759" s="28"/>
      <c r="KCN759" s="11"/>
      <c r="KCO759" s="12"/>
      <c r="KCP759" s="27"/>
      <c r="KCQ759" s="37"/>
      <c r="KCR759" s="37"/>
      <c r="KCS759" s="14"/>
      <c r="KCT759" s="14"/>
      <c r="KCU759" s="11"/>
      <c r="KCV759" s="12"/>
      <c r="KCW759" s="12"/>
      <c r="KCX759" s="12"/>
      <c r="KCY759" s="11"/>
      <c r="KCZ759" s="12"/>
      <c r="KDA759" s="162"/>
      <c r="KDB759" s="37"/>
      <c r="KDC759" s="37"/>
      <c r="KDD759" s="37"/>
      <c r="KDE759" s="37"/>
      <c r="KDF759" s="37"/>
      <c r="KDG759" s="28"/>
      <c r="KDH759" s="11"/>
      <c r="KDI759" s="11"/>
      <c r="KDJ759" s="37"/>
      <c r="KDK759" s="162"/>
      <c r="KDL759" s="162"/>
      <c r="KDM759" s="37"/>
      <c r="KDN759" s="12"/>
      <c r="KDO759" s="37"/>
      <c r="KDP759" s="37"/>
      <c r="KDQ759" s="11"/>
      <c r="KDR759" s="24"/>
      <c r="KDS759" s="28"/>
      <c r="KDT759" s="11"/>
      <c r="KDU759" s="12"/>
      <c r="KDV759" s="27"/>
      <c r="KDW759" s="37"/>
      <c r="KDX759" s="37"/>
      <c r="KDY759" s="14"/>
      <c r="KDZ759" s="14"/>
      <c r="KEA759" s="11"/>
      <c r="KEB759" s="12"/>
      <c r="KEC759" s="12"/>
      <c r="KED759" s="12"/>
      <c r="KEE759" s="11"/>
      <c r="KEF759" s="12"/>
      <c r="KEG759" s="162"/>
      <c r="KEH759" s="37"/>
      <c r="KEI759" s="37"/>
      <c r="KEJ759" s="37"/>
      <c r="KEK759" s="37"/>
      <c r="KEL759" s="37"/>
      <c r="KEM759" s="28"/>
      <c r="KEN759" s="11"/>
      <c r="KEO759" s="11"/>
      <c r="KEP759" s="37"/>
      <c r="KEQ759" s="162"/>
      <c r="KER759" s="162"/>
      <c r="KES759" s="37"/>
      <c r="KET759" s="12"/>
      <c r="KEU759" s="37"/>
      <c r="KEV759" s="37"/>
      <c r="KEW759" s="11"/>
      <c r="KEX759" s="24"/>
      <c r="KEY759" s="28"/>
      <c r="KEZ759" s="11"/>
      <c r="KFA759" s="12"/>
      <c r="KFB759" s="27"/>
      <c r="KFC759" s="37"/>
      <c r="KFD759" s="37"/>
      <c r="KFE759" s="14"/>
      <c r="KFF759" s="14"/>
      <c r="KFG759" s="11"/>
      <c r="KFH759" s="12"/>
      <c r="KFI759" s="12"/>
      <c r="KFJ759" s="12"/>
      <c r="KFK759" s="11"/>
      <c r="KFL759" s="12"/>
      <c r="KFM759" s="162"/>
      <c r="KFN759" s="37"/>
      <c r="KFO759" s="37"/>
      <c r="KFP759" s="37"/>
      <c r="KFQ759" s="37"/>
      <c r="KFR759" s="37"/>
      <c r="KFS759" s="28"/>
      <c r="KFT759" s="11"/>
      <c r="KFU759" s="11"/>
      <c r="KFV759" s="37"/>
      <c r="KFW759" s="162"/>
      <c r="KFX759" s="162"/>
      <c r="KFY759" s="37"/>
      <c r="KFZ759" s="12"/>
      <c r="KGA759" s="37"/>
      <c r="KGB759" s="37"/>
      <c r="KGC759" s="11"/>
      <c r="KGD759" s="24"/>
      <c r="KGE759" s="28"/>
      <c r="KGF759" s="11"/>
      <c r="KGG759" s="12"/>
      <c r="KGH759" s="27"/>
      <c r="KGI759" s="37"/>
      <c r="KGJ759" s="37"/>
      <c r="KGK759" s="14"/>
      <c r="KGL759" s="14"/>
      <c r="KGM759" s="11"/>
      <c r="KGN759" s="12"/>
      <c r="KGO759" s="12"/>
      <c r="KGP759" s="12"/>
      <c r="KGQ759" s="11"/>
      <c r="KGR759" s="12"/>
      <c r="KGS759" s="162"/>
      <c r="KGT759" s="37"/>
      <c r="KGU759" s="37"/>
      <c r="KGV759" s="37"/>
      <c r="KGW759" s="37"/>
      <c r="KGX759" s="37"/>
      <c r="KGY759" s="28"/>
      <c r="KGZ759" s="11"/>
      <c r="KHA759" s="11"/>
      <c r="KHB759" s="37"/>
      <c r="KHC759" s="162"/>
      <c r="KHD759" s="162"/>
      <c r="KHE759" s="37"/>
      <c r="KHF759" s="12"/>
      <c r="KHG759" s="37"/>
      <c r="KHH759" s="37"/>
      <c r="KHI759" s="11"/>
      <c r="KHJ759" s="24"/>
      <c r="KHK759" s="28"/>
      <c r="KHL759" s="11"/>
      <c r="KHM759" s="12"/>
      <c r="KHN759" s="27"/>
      <c r="KHO759" s="37"/>
      <c r="KHP759" s="37"/>
      <c r="KHQ759" s="14"/>
      <c r="KHR759" s="14"/>
      <c r="KHS759" s="11"/>
      <c r="KHT759" s="12"/>
      <c r="KHU759" s="12"/>
      <c r="KHV759" s="12"/>
      <c r="KHW759" s="11"/>
      <c r="KHX759" s="12"/>
      <c r="KHY759" s="162"/>
      <c r="KHZ759" s="37"/>
      <c r="KIA759" s="37"/>
      <c r="KIB759" s="37"/>
      <c r="KIC759" s="37"/>
      <c r="KID759" s="37"/>
      <c r="KIE759" s="28"/>
      <c r="KIF759" s="11"/>
      <c r="KIG759" s="11"/>
      <c r="KIH759" s="37"/>
      <c r="KII759" s="162"/>
      <c r="KIJ759" s="162"/>
      <c r="KIK759" s="37"/>
      <c r="KIL759" s="12"/>
      <c r="KIM759" s="37"/>
      <c r="KIN759" s="37"/>
      <c r="KIO759" s="11"/>
      <c r="KIP759" s="24"/>
      <c r="KIQ759" s="28"/>
      <c r="KIR759" s="11"/>
      <c r="KIS759" s="12"/>
      <c r="KIT759" s="27"/>
      <c r="KIU759" s="37"/>
      <c r="KIV759" s="37"/>
      <c r="KIW759" s="14"/>
      <c r="KIX759" s="14"/>
      <c r="KIY759" s="11"/>
      <c r="KIZ759" s="12"/>
      <c r="KJA759" s="12"/>
      <c r="KJB759" s="12"/>
      <c r="KJC759" s="11"/>
      <c r="KJD759" s="12"/>
      <c r="KJE759" s="162"/>
      <c r="KJF759" s="37"/>
      <c r="KJG759" s="37"/>
      <c r="KJH759" s="37"/>
      <c r="KJI759" s="37"/>
      <c r="KJJ759" s="37"/>
      <c r="KJK759" s="28"/>
      <c r="KJL759" s="11"/>
      <c r="KJM759" s="11"/>
      <c r="KJN759" s="37"/>
      <c r="KJO759" s="162"/>
      <c r="KJP759" s="162"/>
      <c r="KJQ759" s="37"/>
      <c r="KJR759" s="12"/>
      <c r="KJS759" s="37"/>
      <c r="KJT759" s="37"/>
      <c r="KJU759" s="11"/>
      <c r="KJV759" s="24"/>
      <c r="KJW759" s="28"/>
      <c r="KJX759" s="11"/>
      <c r="KJY759" s="12"/>
      <c r="KJZ759" s="27"/>
      <c r="KKA759" s="37"/>
      <c r="KKB759" s="37"/>
      <c r="KKC759" s="14"/>
      <c r="KKD759" s="14"/>
      <c r="KKE759" s="11"/>
      <c r="KKF759" s="12"/>
      <c r="KKG759" s="12"/>
      <c r="KKH759" s="12"/>
      <c r="KKI759" s="11"/>
      <c r="KKJ759" s="12"/>
      <c r="KKK759" s="162"/>
      <c r="KKL759" s="37"/>
      <c r="KKM759" s="37"/>
      <c r="KKN759" s="37"/>
      <c r="KKO759" s="37"/>
      <c r="KKP759" s="37"/>
      <c r="KKQ759" s="28"/>
      <c r="KKR759" s="11"/>
      <c r="KKS759" s="11"/>
      <c r="KKT759" s="37"/>
      <c r="KKU759" s="162"/>
      <c r="KKV759" s="162"/>
      <c r="KKW759" s="37"/>
      <c r="KKX759" s="12"/>
      <c r="KKY759" s="37"/>
      <c r="KKZ759" s="37"/>
      <c r="KLA759" s="11"/>
      <c r="KLB759" s="24"/>
      <c r="KLC759" s="28"/>
      <c r="KLD759" s="11"/>
      <c r="KLE759" s="12"/>
      <c r="KLF759" s="27"/>
      <c r="KLG759" s="37"/>
      <c r="KLH759" s="37"/>
      <c r="KLI759" s="14"/>
      <c r="KLJ759" s="14"/>
      <c r="KLK759" s="11"/>
      <c r="KLL759" s="12"/>
      <c r="KLM759" s="12"/>
      <c r="KLN759" s="12"/>
      <c r="KLO759" s="11"/>
      <c r="KLP759" s="12"/>
      <c r="KLQ759" s="162"/>
      <c r="KLR759" s="37"/>
      <c r="KLS759" s="37"/>
      <c r="KLT759" s="37"/>
      <c r="KLU759" s="37"/>
      <c r="KLV759" s="37"/>
      <c r="KLW759" s="28"/>
      <c r="KLX759" s="11"/>
      <c r="KLY759" s="11"/>
      <c r="KLZ759" s="37"/>
      <c r="KMA759" s="162"/>
      <c r="KMB759" s="162"/>
      <c r="KMC759" s="37"/>
      <c r="KMD759" s="12"/>
      <c r="KME759" s="37"/>
      <c r="KMF759" s="37"/>
      <c r="KMG759" s="11"/>
      <c r="KMH759" s="24"/>
      <c r="KMI759" s="28"/>
      <c r="KMJ759" s="11"/>
      <c r="KMK759" s="12"/>
      <c r="KML759" s="27"/>
      <c r="KMM759" s="37"/>
      <c r="KMN759" s="37"/>
      <c r="KMO759" s="14"/>
      <c r="KMP759" s="14"/>
      <c r="KMQ759" s="11"/>
      <c r="KMR759" s="12"/>
      <c r="KMS759" s="12"/>
      <c r="KMT759" s="12"/>
      <c r="KMU759" s="11"/>
      <c r="KMV759" s="12"/>
      <c r="KMW759" s="162"/>
      <c r="KMX759" s="37"/>
      <c r="KMY759" s="37"/>
      <c r="KMZ759" s="37"/>
      <c r="KNA759" s="37"/>
      <c r="KNB759" s="37"/>
      <c r="KNC759" s="28"/>
      <c r="KND759" s="11"/>
      <c r="KNE759" s="11"/>
      <c r="KNF759" s="37"/>
      <c r="KNG759" s="162"/>
      <c r="KNH759" s="162"/>
      <c r="KNI759" s="37"/>
      <c r="KNJ759" s="12"/>
      <c r="KNK759" s="37"/>
      <c r="KNL759" s="37"/>
      <c r="KNM759" s="11"/>
      <c r="KNN759" s="24"/>
      <c r="KNO759" s="28"/>
      <c r="KNP759" s="11"/>
      <c r="KNQ759" s="12"/>
      <c r="KNR759" s="27"/>
      <c r="KNS759" s="37"/>
      <c r="KNT759" s="37"/>
      <c r="KNU759" s="14"/>
      <c r="KNV759" s="14"/>
      <c r="KNW759" s="11"/>
      <c r="KNX759" s="12"/>
      <c r="KNY759" s="12"/>
      <c r="KNZ759" s="12"/>
      <c r="KOA759" s="11"/>
      <c r="KOB759" s="12"/>
      <c r="KOC759" s="162"/>
      <c r="KOD759" s="37"/>
      <c r="KOE759" s="37"/>
      <c r="KOF759" s="37"/>
      <c r="KOG759" s="37"/>
      <c r="KOH759" s="37"/>
      <c r="KOI759" s="28"/>
      <c r="KOJ759" s="11"/>
      <c r="KOK759" s="11"/>
      <c r="KOL759" s="37"/>
      <c r="KOM759" s="162"/>
      <c r="KON759" s="162"/>
      <c r="KOO759" s="37"/>
      <c r="KOP759" s="12"/>
      <c r="KOQ759" s="37"/>
      <c r="KOR759" s="37"/>
      <c r="KOS759" s="11"/>
      <c r="KOT759" s="24"/>
      <c r="KOU759" s="28"/>
      <c r="KOV759" s="11"/>
      <c r="KOW759" s="12"/>
      <c r="KOX759" s="27"/>
      <c r="KOY759" s="37"/>
      <c r="KOZ759" s="37"/>
      <c r="KPA759" s="14"/>
      <c r="KPB759" s="14"/>
      <c r="KPC759" s="11"/>
      <c r="KPD759" s="12"/>
      <c r="KPE759" s="12"/>
      <c r="KPF759" s="12"/>
      <c r="KPG759" s="11"/>
      <c r="KPH759" s="12"/>
      <c r="KPI759" s="162"/>
      <c r="KPJ759" s="37"/>
      <c r="KPK759" s="37"/>
      <c r="KPL759" s="37"/>
      <c r="KPM759" s="37"/>
      <c r="KPN759" s="37"/>
      <c r="KPO759" s="28"/>
      <c r="KPP759" s="11"/>
      <c r="KPQ759" s="11"/>
      <c r="KPR759" s="37"/>
      <c r="KPS759" s="162"/>
      <c r="KPT759" s="162"/>
      <c r="KPU759" s="37"/>
      <c r="KPV759" s="12"/>
      <c r="KPW759" s="37"/>
      <c r="KPX759" s="37"/>
      <c r="KPY759" s="11"/>
      <c r="KPZ759" s="24"/>
      <c r="KQA759" s="28"/>
      <c r="KQB759" s="11"/>
      <c r="KQC759" s="12"/>
      <c r="KQD759" s="27"/>
      <c r="KQE759" s="37"/>
      <c r="KQF759" s="37"/>
      <c r="KQG759" s="14"/>
      <c r="KQH759" s="14"/>
      <c r="KQI759" s="11"/>
      <c r="KQJ759" s="12"/>
      <c r="KQK759" s="12"/>
      <c r="KQL759" s="12"/>
      <c r="KQM759" s="11"/>
      <c r="KQN759" s="12"/>
      <c r="KQO759" s="162"/>
      <c r="KQP759" s="37"/>
      <c r="KQQ759" s="37"/>
      <c r="KQR759" s="37"/>
      <c r="KQS759" s="37"/>
      <c r="KQT759" s="37"/>
      <c r="KQU759" s="28"/>
      <c r="KQV759" s="11"/>
      <c r="KQW759" s="11"/>
      <c r="KQX759" s="37"/>
      <c r="KQY759" s="162"/>
      <c r="KQZ759" s="162"/>
      <c r="KRA759" s="37"/>
      <c r="KRB759" s="12"/>
      <c r="KRC759" s="37"/>
      <c r="KRD759" s="37"/>
      <c r="KRE759" s="11"/>
      <c r="KRF759" s="24"/>
      <c r="KRG759" s="28"/>
      <c r="KRH759" s="11"/>
      <c r="KRI759" s="12"/>
      <c r="KRJ759" s="27"/>
      <c r="KRK759" s="37"/>
      <c r="KRL759" s="37"/>
      <c r="KRM759" s="14"/>
      <c r="KRN759" s="14"/>
      <c r="KRO759" s="11"/>
      <c r="KRP759" s="12"/>
      <c r="KRQ759" s="12"/>
      <c r="KRR759" s="12"/>
      <c r="KRS759" s="11"/>
      <c r="KRT759" s="12"/>
      <c r="KRU759" s="162"/>
      <c r="KRV759" s="37"/>
      <c r="KRW759" s="37"/>
      <c r="KRX759" s="37"/>
      <c r="KRY759" s="37"/>
      <c r="KRZ759" s="37"/>
      <c r="KSA759" s="28"/>
      <c r="KSB759" s="11"/>
      <c r="KSC759" s="11"/>
      <c r="KSD759" s="37"/>
      <c r="KSE759" s="162"/>
      <c r="KSF759" s="162"/>
      <c r="KSG759" s="37"/>
      <c r="KSH759" s="12"/>
      <c r="KSI759" s="37"/>
      <c r="KSJ759" s="37"/>
      <c r="KSK759" s="11"/>
      <c r="KSL759" s="24"/>
      <c r="KSM759" s="28"/>
      <c r="KSN759" s="11"/>
      <c r="KSO759" s="12"/>
      <c r="KSP759" s="27"/>
      <c r="KSQ759" s="37"/>
      <c r="KSR759" s="37"/>
      <c r="KSS759" s="14"/>
      <c r="KST759" s="14"/>
      <c r="KSU759" s="11"/>
      <c r="KSV759" s="12"/>
      <c r="KSW759" s="12"/>
      <c r="KSX759" s="12"/>
      <c r="KSY759" s="11"/>
      <c r="KSZ759" s="12"/>
      <c r="KTA759" s="162"/>
      <c r="KTB759" s="37"/>
      <c r="KTC759" s="37"/>
      <c r="KTD759" s="37"/>
      <c r="KTE759" s="37"/>
      <c r="KTF759" s="37"/>
      <c r="KTG759" s="28"/>
      <c r="KTH759" s="11"/>
      <c r="KTI759" s="11"/>
      <c r="KTJ759" s="37"/>
      <c r="KTK759" s="162"/>
      <c r="KTL759" s="162"/>
      <c r="KTM759" s="37"/>
      <c r="KTN759" s="12"/>
      <c r="KTO759" s="37"/>
      <c r="KTP759" s="37"/>
      <c r="KTQ759" s="11"/>
      <c r="KTR759" s="24"/>
      <c r="KTS759" s="28"/>
      <c r="KTT759" s="11"/>
      <c r="KTU759" s="12"/>
      <c r="KTV759" s="27"/>
      <c r="KTW759" s="37"/>
      <c r="KTX759" s="37"/>
      <c r="KTY759" s="14"/>
      <c r="KTZ759" s="14"/>
      <c r="KUA759" s="11"/>
      <c r="KUB759" s="12"/>
      <c r="KUC759" s="12"/>
      <c r="KUD759" s="12"/>
      <c r="KUE759" s="11"/>
      <c r="KUF759" s="12"/>
      <c r="KUG759" s="162"/>
      <c r="KUH759" s="37"/>
      <c r="KUI759" s="37"/>
      <c r="KUJ759" s="37"/>
      <c r="KUK759" s="37"/>
      <c r="KUL759" s="37"/>
      <c r="KUM759" s="28"/>
      <c r="KUN759" s="11"/>
      <c r="KUO759" s="11"/>
      <c r="KUP759" s="37"/>
      <c r="KUQ759" s="162"/>
      <c r="KUR759" s="162"/>
      <c r="KUS759" s="37"/>
      <c r="KUT759" s="12"/>
      <c r="KUU759" s="37"/>
      <c r="KUV759" s="37"/>
      <c r="KUW759" s="11"/>
      <c r="KUX759" s="24"/>
      <c r="KUY759" s="28"/>
      <c r="KUZ759" s="11"/>
      <c r="KVA759" s="12"/>
      <c r="KVB759" s="27"/>
      <c r="KVC759" s="37"/>
      <c r="KVD759" s="37"/>
      <c r="KVE759" s="14"/>
      <c r="KVF759" s="14"/>
      <c r="KVG759" s="11"/>
      <c r="KVH759" s="12"/>
      <c r="KVI759" s="12"/>
      <c r="KVJ759" s="12"/>
      <c r="KVK759" s="11"/>
      <c r="KVL759" s="12"/>
      <c r="KVM759" s="162"/>
      <c r="KVN759" s="37"/>
      <c r="KVO759" s="37"/>
      <c r="KVP759" s="37"/>
      <c r="KVQ759" s="37"/>
      <c r="KVR759" s="37"/>
      <c r="KVS759" s="28"/>
      <c r="KVT759" s="11"/>
      <c r="KVU759" s="11"/>
      <c r="KVV759" s="37"/>
      <c r="KVW759" s="162"/>
      <c r="KVX759" s="162"/>
      <c r="KVY759" s="37"/>
      <c r="KVZ759" s="12"/>
      <c r="KWA759" s="37"/>
      <c r="KWB759" s="37"/>
      <c r="KWC759" s="11"/>
      <c r="KWD759" s="24"/>
      <c r="KWE759" s="28"/>
      <c r="KWF759" s="11"/>
      <c r="KWG759" s="12"/>
      <c r="KWH759" s="27"/>
      <c r="KWI759" s="37"/>
      <c r="KWJ759" s="37"/>
      <c r="KWK759" s="14"/>
      <c r="KWL759" s="14"/>
      <c r="KWM759" s="11"/>
      <c r="KWN759" s="12"/>
      <c r="KWO759" s="12"/>
      <c r="KWP759" s="12"/>
      <c r="KWQ759" s="11"/>
      <c r="KWR759" s="12"/>
      <c r="KWS759" s="162"/>
      <c r="KWT759" s="37"/>
      <c r="KWU759" s="37"/>
      <c r="KWV759" s="37"/>
      <c r="KWW759" s="37"/>
      <c r="KWX759" s="37"/>
      <c r="KWY759" s="28"/>
      <c r="KWZ759" s="11"/>
      <c r="KXA759" s="11"/>
      <c r="KXB759" s="37"/>
      <c r="KXC759" s="162"/>
      <c r="KXD759" s="162"/>
      <c r="KXE759" s="37"/>
      <c r="KXF759" s="12"/>
      <c r="KXG759" s="37"/>
      <c r="KXH759" s="37"/>
      <c r="KXI759" s="11"/>
      <c r="KXJ759" s="24"/>
      <c r="KXK759" s="28"/>
      <c r="KXL759" s="11"/>
      <c r="KXM759" s="12"/>
      <c r="KXN759" s="27"/>
      <c r="KXO759" s="37"/>
      <c r="KXP759" s="37"/>
      <c r="KXQ759" s="14"/>
      <c r="KXR759" s="14"/>
      <c r="KXS759" s="11"/>
      <c r="KXT759" s="12"/>
      <c r="KXU759" s="12"/>
      <c r="KXV759" s="12"/>
      <c r="KXW759" s="11"/>
      <c r="KXX759" s="12"/>
      <c r="KXY759" s="162"/>
      <c r="KXZ759" s="37"/>
      <c r="KYA759" s="37"/>
      <c r="KYB759" s="37"/>
      <c r="KYC759" s="37"/>
      <c r="KYD759" s="37"/>
      <c r="KYE759" s="28"/>
      <c r="KYF759" s="11"/>
      <c r="KYG759" s="11"/>
      <c r="KYH759" s="37"/>
      <c r="KYI759" s="162"/>
      <c r="KYJ759" s="162"/>
      <c r="KYK759" s="37"/>
      <c r="KYL759" s="12"/>
      <c r="KYM759" s="37"/>
      <c r="KYN759" s="37"/>
      <c r="KYO759" s="11"/>
      <c r="KYP759" s="24"/>
      <c r="KYQ759" s="28"/>
      <c r="KYR759" s="11"/>
      <c r="KYS759" s="12"/>
      <c r="KYT759" s="27"/>
      <c r="KYU759" s="37"/>
      <c r="KYV759" s="37"/>
      <c r="KYW759" s="14"/>
      <c r="KYX759" s="14"/>
      <c r="KYY759" s="11"/>
      <c r="KYZ759" s="12"/>
      <c r="KZA759" s="12"/>
      <c r="KZB759" s="12"/>
      <c r="KZC759" s="11"/>
      <c r="KZD759" s="12"/>
      <c r="KZE759" s="162"/>
      <c r="KZF759" s="37"/>
      <c r="KZG759" s="37"/>
      <c r="KZH759" s="37"/>
      <c r="KZI759" s="37"/>
      <c r="KZJ759" s="37"/>
      <c r="KZK759" s="28"/>
      <c r="KZL759" s="11"/>
      <c r="KZM759" s="11"/>
      <c r="KZN759" s="37"/>
      <c r="KZO759" s="162"/>
      <c r="KZP759" s="162"/>
      <c r="KZQ759" s="37"/>
      <c r="KZR759" s="12"/>
      <c r="KZS759" s="37"/>
      <c r="KZT759" s="37"/>
      <c r="KZU759" s="11"/>
      <c r="KZV759" s="24"/>
      <c r="KZW759" s="28"/>
      <c r="KZX759" s="11"/>
      <c r="KZY759" s="12"/>
      <c r="KZZ759" s="27"/>
      <c r="LAA759" s="37"/>
      <c r="LAB759" s="37"/>
      <c r="LAC759" s="14"/>
      <c r="LAD759" s="14"/>
      <c r="LAE759" s="11"/>
      <c r="LAF759" s="12"/>
      <c r="LAG759" s="12"/>
      <c r="LAH759" s="12"/>
      <c r="LAI759" s="11"/>
      <c r="LAJ759" s="12"/>
      <c r="LAK759" s="162"/>
      <c r="LAL759" s="37"/>
      <c r="LAM759" s="37"/>
      <c r="LAN759" s="37"/>
      <c r="LAO759" s="37"/>
      <c r="LAP759" s="37"/>
      <c r="LAQ759" s="28"/>
      <c r="LAR759" s="11"/>
      <c r="LAS759" s="11"/>
      <c r="LAT759" s="37"/>
      <c r="LAU759" s="162"/>
      <c r="LAV759" s="162"/>
      <c r="LAW759" s="37"/>
      <c r="LAX759" s="12"/>
      <c r="LAY759" s="37"/>
      <c r="LAZ759" s="37"/>
      <c r="LBA759" s="11"/>
      <c r="LBB759" s="24"/>
      <c r="LBC759" s="28"/>
      <c r="LBD759" s="11"/>
      <c r="LBE759" s="12"/>
      <c r="LBF759" s="27"/>
      <c r="LBG759" s="37"/>
      <c r="LBH759" s="37"/>
      <c r="LBI759" s="14"/>
      <c r="LBJ759" s="14"/>
      <c r="LBK759" s="11"/>
      <c r="LBL759" s="12"/>
      <c r="LBM759" s="12"/>
      <c r="LBN759" s="12"/>
      <c r="LBO759" s="11"/>
      <c r="LBP759" s="12"/>
      <c r="LBQ759" s="162"/>
      <c r="LBR759" s="37"/>
      <c r="LBS759" s="37"/>
      <c r="LBT759" s="37"/>
      <c r="LBU759" s="37"/>
      <c r="LBV759" s="37"/>
      <c r="LBW759" s="28"/>
      <c r="LBX759" s="11"/>
      <c r="LBY759" s="11"/>
      <c r="LBZ759" s="37"/>
      <c r="LCA759" s="162"/>
      <c r="LCB759" s="162"/>
      <c r="LCC759" s="37"/>
      <c r="LCD759" s="12"/>
      <c r="LCE759" s="37"/>
      <c r="LCF759" s="37"/>
      <c r="LCG759" s="11"/>
      <c r="LCH759" s="24"/>
      <c r="LCI759" s="28"/>
      <c r="LCJ759" s="11"/>
      <c r="LCK759" s="12"/>
      <c r="LCL759" s="27"/>
      <c r="LCM759" s="37"/>
      <c r="LCN759" s="37"/>
      <c r="LCO759" s="14"/>
      <c r="LCP759" s="14"/>
      <c r="LCQ759" s="11"/>
      <c r="LCR759" s="12"/>
      <c r="LCS759" s="12"/>
      <c r="LCT759" s="12"/>
      <c r="LCU759" s="11"/>
      <c r="LCV759" s="12"/>
      <c r="LCW759" s="162"/>
      <c r="LCX759" s="37"/>
      <c r="LCY759" s="37"/>
      <c r="LCZ759" s="37"/>
      <c r="LDA759" s="37"/>
      <c r="LDB759" s="37"/>
      <c r="LDC759" s="28"/>
      <c r="LDD759" s="11"/>
      <c r="LDE759" s="11"/>
      <c r="LDF759" s="37"/>
      <c r="LDG759" s="162"/>
      <c r="LDH759" s="162"/>
      <c r="LDI759" s="37"/>
      <c r="LDJ759" s="12"/>
      <c r="LDK759" s="37"/>
      <c r="LDL759" s="37"/>
      <c r="LDM759" s="11"/>
      <c r="LDN759" s="24"/>
      <c r="LDO759" s="28"/>
      <c r="LDP759" s="11"/>
      <c r="LDQ759" s="12"/>
      <c r="LDR759" s="27"/>
      <c r="LDS759" s="37"/>
      <c r="LDT759" s="37"/>
      <c r="LDU759" s="14"/>
      <c r="LDV759" s="14"/>
      <c r="LDW759" s="11"/>
      <c r="LDX759" s="12"/>
      <c r="LDY759" s="12"/>
      <c r="LDZ759" s="12"/>
      <c r="LEA759" s="11"/>
      <c r="LEB759" s="12"/>
      <c r="LEC759" s="162"/>
      <c r="LED759" s="37"/>
      <c r="LEE759" s="37"/>
      <c r="LEF759" s="37"/>
      <c r="LEG759" s="37"/>
      <c r="LEH759" s="37"/>
      <c r="LEI759" s="28"/>
      <c r="LEJ759" s="11"/>
      <c r="LEK759" s="11"/>
      <c r="LEL759" s="37"/>
      <c r="LEM759" s="162"/>
      <c r="LEN759" s="162"/>
      <c r="LEO759" s="37"/>
      <c r="LEP759" s="12"/>
      <c r="LEQ759" s="37"/>
      <c r="LER759" s="37"/>
      <c r="LES759" s="11"/>
      <c r="LET759" s="24"/>
      <c r="LEU759" s="28"/>
      <c r="LEV759" s="11"/>
      <c r="LEW759" s="12"/>
      <c r="LEX759" s="27"/>
      <c r="LEY759" s="37"/>
      <c r="LEZ759" s="37"/>
      <c r="LFA759" s="14"/>
      <c r="LFB759" s="14"/>
      <c r="LFC759" s="11"/>
      <c r="LFD759" s="12"/>
      <c r="LFE759" s="12"/>
      <c r="LFF759" s="12"/>
      <c r="LFG759" s="11"/>
      <c r="LFH759" s="12"/>
      <c r="LFI759" s="162"/>
      <c r="LFJ759" s="37"/>
      <c r="LFK759" s="37"/>
      <c r="LFL759" s="37"/>
      <c r="LFM759" s="37"/>
      <c r="LFN759" s="37"/>
      <c r="LFO759" s="28"/>
      <c r="LFP759" s="11"/>
      <c r="LFQ759" s="11"/>
      <c r="LFR759" s="37"/>
      <c r="LFS759" s="162"/>
      <c r="LFT759" s="162"/>
      <c r="LFU759" s="37"/>
      <c r="LFV759" s="12"/>
      <c r="LFW759" s="37"/>
      <c r="LFX759" s="37"/>
      <c r="LFY759" s="11"/>
      <c r="LFZ759" s="24"/>
      <c r="LGA759" s="28"/>
      <c r="LGB759" s="11"/>
      <c r="LGC759" s="12"/>
      <c r="LGD759" s="27"/>
      <c r="LGE759" s="37"/>
      <c r="LGF759" s="37"/>
      <c r="LGG759" s="14"/>
      <c r="LGH759" s="14"/>
      <c r="LGI759" s="11"/>
      <c r="LGJ759" s="12"/>
      <c r="LGK759" s="12"/>
      <c r="LGL759" s="12"/>
      <c r="LGM759" s="11"/>
      <c r="LGN759" s="12"/>
      <c r="LGO759" s="162"/>
      <c r="LGP759" s="37"/>
      <c r="LGQ759" s="37"/>
      <c r="LGR759" s="37"/>
      <c r="LGS759" s="37"/>
      <c r="LGT759" s="37"/>
      <c r="LGU759" s="28"/>
      <c r="LGV759" s="11"/>
      <c r="LGW759" s="11"/>
      <c r="LGX759" s="37"/>
      <c r="LGY759" s="162"/>
      <c r="LGZ759" s="162"/>
      <c r="LHA759" s="37"/>
      <c r="LHB759" s="12"/>
      <c r="LHC759" s="37"/>
      <c r="LHD759" s="37"/>
      <c r="LHE759" s="11"/>
      <c r="LHF759" s="24"/>
      <c r="LHG759" s="28"/>
      <c r="LHH759" s="11"/>
      <c r="LHI759" s="12"/>
      <c r="LHJ759" s="27"/>
      <c r="LHK759" s="37"/>
      <c r="LHL759" s="37"/>
      <c r="LHM759" s="14"/>
      <c r="LHN759" s="14"/>
      <c r="LHO759" s="11"/>
      <c r="LHP759" s="12"/>
      <c r="LHQ759" s="12"/>
      <c r="LHR759" s="12"/>
      <c r="LHS759" s="11"/>
      <c r="LHT759" s="12"/>
      <c r="LHU759" s="162"/>
      <c r="LHV759" s="37"/>
      <c r="LHW759" s="37"/>
      <c r="LHX759" s="37"/>
      <c r="LHY759" s="37"/>
      <c r="LHZ759" s="37"/>
      <c r="LIA759" s="28"/>
      <c r="LIB759" s="11"/>
      <c r="LIC759" s="11"/>
      <c r="LID759" s="37"/>
      <c r="LIE759" s="162"/>
      <c r="LIF759" s="162"/>
      <c r="LIG759" s="37"/>
      <c r="LIH759" s="12"/>
      <c r="LII759" s="37"/>
      <c r="LIJ759" s="37"/>
      <c r="LIK759" s="11"/>
      <c r="LIL759" s="24"/>
      <c r="LIM759" s="28"/>
      <c r="LIN759" s="11"/>
      <c r="LIO759" s="12"/>
      <c r="LIP759" s="27"/>
      <c r="LIQ759" s="37"/>
      <c r="LIR759" s="37"/>
      <c r="LIS759" s="14"/>
      <c r="LIT759" s="14"/>
      <c r="LIU759" s="11"/>
      <c r="LIV759" s="12"/>
      <c r="LIW759" s="12"/>
      <c r="LIX759" s="12"/>
      <c r="LIY759" s="11"/>
      <c r="LIZ759" s="12"/>
      <c r="LJA759" s="162"/>
      <c r="LJB759" s="37"/>
      <c r="LJC759" s="37"/>
      <c r="LJD759" s="37"/>
      <c r="LJE759" s="37"/>
      <c r="LJF759" s="37"/>
      <c r="LJG759" s="28"/>
      <c r="LJH759" s="11"/>
      <c r="LJI759" s="11"/>
      <c r="LJJ759" s="37"/>
      <c r="LJK759" s="162"/>
      <c r="LJL759" s="162"/>
      <c r="LJM759" s="37"/>
      <c r="LJN759" s="12"/>
      <c r="LJO759" s="37"/>
      <c r="LJP759" s="37"/>
      <c r="LJQ759" s="11"/>
      <c r="LJR759" s="24"/>
      <c r="LJS759" s="28"/>
      <c r="LJT759" s="11"/>
      <c r="LJU759" s="12"/>
      <c r="LJV759" s="27"/>
      <c r="LJW759" s="37"/>
      <c r="LJX759" s="37"/>
      <c r="LJY759" s="14"/>
      <c r="LJZ759" s="14"/>
      <c r="LKA759" s="11"/>
      <c r="LKB759" s="12"/>
      <c r="LKC759" s="12"/>
      <c r="LKD759" s="12"/>
      <c r="LKE759" s="11"/>
      <c r="LKF759" s="12"/>
      <c r="LKG759" s="162"/>
      <c r="LKH759" s="37"/>
      <c r="LKI759" s="37"/>
      <c r="LKJ759" s="37"/>
      <c r="LKK759" s="37"/>
      <c r="LKL759" s="37"/>
      <c r="LKM759" s="28"/>
      <c r="LKN759" s="11"/>
      <c r="LKO759" s="11"/>
      <c r="LKP759" s="37"/>
      <c r="LKQ759" s="162"/>
      <c r="LKR759" s="162"/>
      <c r="LKS759" s="37"/>
      <c r="LKT759" s="12"/>
      <c r="LKU759" s="37"/>
      <c r="LKV759" s="37"/>
      <c r="LKW759" s="11"/>
      <c r="LKX759" s="24"/>
      <c r="LKY759" s="28"/>
      <c r="LKZ759" s="11"/>
      <c r="LLA759" s="12"/>
      <c r="LLB759" s="27"/>
      <c r="LLC759" s="37"/>
      <c r="LLD759" s="37"/>
      <c r="LLE759" s="14"/>
      <c r="LLF759" s="14"/>
      <c r="LLG759" s="11"/>
      <c r="LLH759" s="12"/>
      <c r="LLI759" s="12"/>
      <c r="LLJ759" s="12"/>
      <c r="LLK759" s="11"/>
      <c r="LLL759" s="12"/>
      <c r="LLM759" s="162"/>
      <c r="LLN759" s="37"/>
      <c r="LLO759" s="37"/>
      <c r="LLP759" s="37"/>
      <c r="LLQ759" s="37"/>
      <c r="LLR759" s="37"/>
      <c r="LLS759" s="28"/>
      <c r="LLT759" s="11"/>
      <c r="LLU759" s="11"/>
      <c r="LLV759" s="37"/>
      <c r="LLW759" s="162"/>
      <c r="LLX759" s="162"/>
      <c r="LLY759" s="37"/>
      <c r="LLZ759" s="12"/>
      <c r="LMA759" s="37"/>
      <c r="LMB759" s="37"/>
      <c r="LMC759" s="11"/>
      <c r="LMD759" s="24"/>
      <c r="LME759" s="28"/>
      <c r="LMF759" s="11"/>
      <c r="LMG759" s="12"/>
      <c r="LMH759" s="27"/>
      <c r="LMI759" s="37"/>
      <c r="LMJ759" s="37"/>
      <c r="LMK759" s="14"/>
      <c r="LML759" s="14"/>
      <c r="LMM759" s="11"/>
      <c r="LMN759" s="12"/>
      <c r="LMO759" s="12"/>
      <c r="LMP759" s="12"/>
      <c r="LMQ759" s="11"/>
      <c r="LMR759" s="12"/>
      <c r="LMS759" s="162"/>
      <c r="LMT759" s="37"/>
      <c r="LMU759" s="37"/>
      <c r="LMV759" s="37"/>
      <c r="LMW759" s="37"/>
      <c r="LMX759" s="37"/>
      <c r="LMY759" s="28"/>
      <c r="LMZ759" s="11"/>
      <c r="LNA759" s="11"/>
      <c r="LNB759" s="37"/>
      <c r="LNC759" s="162"/>
      <c r="LND759" s="162"/>
      <c r="LNE759" s="37"/>
      <c r="LNF759" s="12"/>
      <c r="LNG759" s="37"/>
      <c r="LNH759" s="37"/>
      <c r="LNI759" s="11"/>
      <c r="LNJ759" s="24"/>
      <c r="LNK759" s="28"/>
      <c r="LNL759" s="11"/>
      <c r="LNM759" s="12"/>
      <c r="LNN759" s="27"/>
      <c r="LNO759" s="37"/>
      <c r="LNP759" s="37"/>
      <c r="LNQ759" s="14"/>
      <c r="LNR759" s="14"/>
      <c r="LNS759" s="11"/>
      <c r="LNT759" s="12"/>
      <c r="LNU759" s="12"/>
      <c r="LNV759" s="12"/>
      <c r="LNW759" s="11"/>
      <c r="LNX759" s="12"/>
      <c r="LNY759" s="162"/>
      <c r="LNZ759" s="37"/>
      <c r="LOA759" s="37"/>
      <c r="LOB759" s="37"/>
      <c r="LOC759" s="37"/>
      <c r="LOD759" s="37"/>
      <c r="LOE759" s="28"/>
      <c r="LOF759" s="11"/>
      <c r="LOG759" s="11"/>
      <c r="LOH759" s="37"/>
      <c r="LOI759" s="162"/>
      <c r="LOJ759" s="162"/>
      <c r="LOK759" s="37"/>
      <c r="LOL759" s="12"/>
      <c r="LOM759" s="37"/>
      <c r="LON759" s="37"/>
      <c r="LOO759" s="11"/>
      <c r="LOP759" s="24"/>
      <c r="LOQ759" s="28"/>
      <c r="LOR759" s="11"/>
      <c r="LOS759" s="12"/>
      <c r="LOT759" s="27"/>
      <c r="LOU759" s="37"/>
      <c r="LOV759" s="37"/>
      <c r="LOW759" s="14"/>
      <c r="LOX759" s="14"/>
      <c r="LOY759" s="11"/>
      <c r="LOZ759" s="12"/>
      <c r="LPA759" s="12"/>
      <c r="LPB759" s="12"/>
      <c r="LPC759" s="11"/>
      <c r="LPD759" s="12"/>
      <c r="LPE759" s="162"/>
      <c r="LPF759" s="37"/>
      <c r="LPG759" s="37"/>
      <c r="LPH759" s="37"/>
      <c r="LPI759" s="37"/>
      <c r="LPJ759" s="37"/>
      <c r="LPK759" s="28"/>
      <c r="LPL759" s="11"/>
      <c r="LPM759" s="11"/>
      <c r="LPN759" s="37"/>
      <c r="LPO759" s="162"/>
      <c r="LPP759" s="162"/>
      <c r="LPQ759" s="37"/>
      <c r="LPR759" s="12"/>
      <c r="LPS759" s="37"/>
      <c r="LPT759" s="37"/>
      <c r="LPU759" s="11"/>
      <c r="LPV759" s="24"/>
      <c r="LPW759" s="28"/>
      <c r="LPX759" s="11"/>
      <c r="LPY759" s="12"/>
      <c r="LPZ759" s="27"/>
      <c r="LQA759" s="37"/>
      <c r="LQB759" s="37"/>
      <c r="LQC759" s="14"/>
      <c r="LQD759" s="14"/>
      <c r="LQE759" s="11"/>
      <c r="LQF759" s="12"/>
      <c r="LQG759" s="12"/>
      <c r="LQH759" s="12"/>
      <c r="LQI759" s="11"/>
      <c r="LQJ759" s="12"/>
      <c r="LQK759" s="162"/>
      <c r="LQL759" s="37"/>
      <c r="LQM759" s="37"/>
      <c r="LQN759" s="37"/>
      <c r="LQO759" s="37"/>
      <c r="LQP759" s="37"/>
      <c r="LQQ759" s="28"/>
      <c r="LQR759" s="11"/>
      <c r="LQS759" s="11"/>
      <c r="LQT759" s="37"/>
      <c r="LQU759" s="162"/>
      <c r="LQV759" s="162"/>
      <c r="LQW759" s="37"/>
      <c r="LQX759" s="12"/>
      <c r="LQY759" s="37"/>
      <c r="LQZ759" s="37"/>
      <c r="LRA759" s="11"/>
      <c r="LRB759" s="24"/>
      <c r="LRC759" s="28"/>
      <c r="LRD759" s="11"/>
      <c r="LRE759" s="12"/>
      <c r="LRF759" s="27"/>
      <c r="LRG759" s="37"/>
      <c r="LRH759" s="37"/>
      <c r="LRI759" s="14"/>
      <c r="LRJ759" s="14"/>
      <c r="LRK759" s="11"/>
      <c r="LRL759" s="12"/>
      <c r="LRM759" s="12"/>
      <c r="LRN759" s="12"/>
      <c r="LRO759" s="11"/>
      <c r="LRP759" s="12"/>
      <c r="LRQ759" s="162"/>
      <c r="LRR759" s="37"/>
      <c r="LRS759" s="37"/>
      <c r="LRT759" s="37"/>
      <c r="LRU759" s="37"/>
      <c r="LRV759" s="37"/>
      <c r="LRW759" s="28"/>
      <c r="LRX759" s="11"/>
      <c r="LRY759" s="11"/>
      <c r="LRZ759" s="37"/>
      <c r="LSA759" s="162"/>
      <c r="LSB759" s="162"/>
      <c r="LSC759" s="37"/>
      <c r="LSD759" s="12"/>
      <c r="LSE759" s="37"/>
      <c r="LSF759" s="37"/>
      <c r="LSG759" s="11"/>
      <c r="LSH759" s="24"/>
      <c r="LSI759" s="28"/>
      <c r="LSJ759" s="11"/>
      <c r="LSK759" s="12"/>
      <c r="LSL759" s="27"/>
      <c r="LSM759" s="37"/>
      <c r="LSN759" s="37"/>
      <c r="LSO759" s="14"/>
      <c r="LSP759" s="14"/>
      <c r="LSQ759" s="11"/>
      <c r="LSR759" s="12"/>
      <c r="LSS759" s="12"/>
      <c r="LST759" s="12"/>
      <c r="LSU759" s="11"/>
      <c r="LSV759" s="12"/>
      <c r="LSW759" s="162"/>
      <c r="LSX759" s="37"/>
      <c r="LSY759" s="37"/>
      <c r="LSZ759" s="37"/>
      <c r="LTA759" s="37"/>
      <c r="LTB759" s="37"/>
      <c r="LTC759" s="28"/>
      <c r="LTD759" s="11"/>
      <c r="LTE759" s="11"/>
      <c r="LTF759" s="37"/>
      <c r="LTG759" s="162"/>
      <c r="LTH759" s="162"/>
      <c r="LTI759" s="37"/>
      <c r="LTJ759" s="12"/>
      <c r="LTK759" s="37"/>
      <c r="LTL759" s="37"/>
      <c r="LTM759" s="11"/>
      <c r="LTN759" s="24"/>
      <c r="LTO759" s="28"/>
      <c r="LTP759" s="11"/>
      <c r="LTQ759" s="12"/>
      <c r="LTR759" s="27"/>
      <c r="LTS759" s="37"/>
      <c r="LTT759" s="37"/>
      <c r="LTU759" s="14"/>
      <c r="LTV759" s="14"/>
      <c r="LTW759" s="11"/>
      <c r="LTX759" s="12"/>
      <c r="LTY759" s="12"/>
      <c r="LTZ759" s="12"/>
      <c r="LUA759" s="11"/>
      <c r="LUB759" s="12"/>
      <c r="LUC759" s="162"/>
      <c r="LUD759" s="37"/>
      <c r="LUE759" s="37"/>
      <c r="LUF759" s="37"/>
      <c r="LUG759" s="37"/>
      <c r="LUH759" s="37"/>
      <c r="LUI759" s="28"/>
      <c r="LUJ759" s="11"/>
      <c r="LUK759" s="11"/>
      <c r="LUL759" s="37"/>
      <c r="LUM759" s="162"/>
      <c r="LUN759" s="162"/>
      <c r="LUO759" s="37"/>
      <c r="LUP759" s="12"/>
      <c r="LUQ759" s="37"/>
      <c r="LUR759" s="37"/>
      <c r="LUS759" s="11"/>
      <c r="LUT759" s="24"/>
      <c r="LUU759" s="28"/>
      <c r="LUV759" s="11"/>
      <c r="LUW759" s="12"/>
      <c r="LUX759" s="27"/>
      <c r="LUY759" s="37"/>
      <c r="LUZ759" s="37"/>
      <c r="LVA759" s="14"/>
      <c r="LVB759" s="14"/>
      <c r="LVC759" s="11"/>
      <c r="LVD759" s="12"/>
      <c r="LVE759" s="12"/>
      <c r="LVF759" s="12"/>
      <c r="LVG759" s="11"/>
      <c r="LVH759" s="12"/>
      <c r="LVI759" s="162"/>
      <c r="LVJ759" s="37"/>
      <c r="LVK759" s="37"/>
      <c r="LVL759" s="37"/>
      <c r="LVM759" s="37"/>
      <c r="LVN759" s="37"/>
      <c r="LVO759" s="28"/>
      <c r="LVP759" s="11"/>
      <c r="LVQ759" s="11"/>
      <c r="LVR759" s="37"/>
      <c r="LVS759" s="162"/>
      <c r="LVT759" s="162"/>
      <c r="LVU759" s="37"/>
      <c r="LVV759" s="12"/>
      <c r="LVW759" s="37"/>
      <c r="LVX759" s="37"/>
      <c r="LVY759" s="11"/>
      <c r="LVZ759" s="24"/>
      <c r="LWA759" s="28"/>
      <c r="LWB759" s="11"/>
      <c r="LWC759" s="12"/>
      <c r="LWD759" s="27"/>
      <c r="LWE759" s="37"/>
      <c r="LWF759" s="37"/>
      <c r="LWG759" s="14"/>
      <c r="LWH759" s="14"/>
      <c r="LWI759" s="11"/>
      <c r="LWJ759" s="12"/>
      <c r="LWK759" s="12"/>
      <c r="LWL759" s="12"/>
      <c r="LWM759" s="11"/>
      <c r="LWN759" s="12"/>
      <c r="LWO759" s="162"/>
      <c r="LWP759" s="37"/>
      <c r="LWQ759" s="37"/>
      <c r="LWR759" s="37"/>
      <c r="LWS759" s="37"/>
      <c r="LWT759" s="37"/>
      <c r="LWU759" s="28"/>
      <c r="LWV759" s="11"/>
      <c r="LWW759" s="11"/>
      <c r="LWX759" s="37"/>
      <c r="LWY759" s="162"/>
      <c r="LWZ759" s="162"/>
      <c r="LXA759" s="37"/>
      <c r="LXB759" s="12"/>
      <c r="LXC759" s="37"/>
      <c r="LXD759" s="37"/>
      <c r="LXE759" s="11"/>
      <c r="LXF759" s="24"/>
      <c r="LXG759" s="28"/>
      <c r="LXH759" s="11"/>
      <c r="LXI759" s="12"/>
      <c r="LXJ759" s="27"/>
      <c r="LXK759" s="37"/>
      <c r="LXL759" s="37"/>
      <c r="LXM759" s="14"/>
      <c r="LXN759" s="14"/>
      <c r="LXO759" s="11"/>
      <c r="LXP759" s="12"/>
      <c r="LXQ759" s="12"/>
      <c r="LXR759" s="12"/>
      <c r="LXS759" s="11"/>
      <c r="LXT759" s="12"/>
      <c r="LXU759" s="162"/>
      <c r="LXV759" s="37"/>
      <c r="LXW759" s="37"/>
      <c r="LXX759" s="37"/>
      <c r="LXY759" s="37"/>
      <c r="LXZ759" s="37"/>
      <c r="LYA759" s="28"/>
      <c r="LYB759" s="11"/>
      <c r="LYC759" s="11"/>
      <c r="LYD759" s="37"/>
      <c r="LYE759" s="162"/>
      <c r="LYF759" s="162"/>
      <c r="LYG759" s="37"/>
      <c r="LYH759" s="12"/>
      <c r="LYI759" s="37"/>
      <c r="LYJ759" s="37"/>
      <c r="LYK759" s="11"/>
      <c r="LYL759" s="24"/>
      <c r="LYM759" s="28"/>
      <c r="LYN759" s="11"/>
      <c r="LYO759" s="12"/>
      <c r="LYP759" s="27"/>
      <c r="LYQ759" s="37"/>
      <c r="LYR759" s="37"/>
      <c r="LYS759" s="14"/>
      <c r="LYT759" s="14"/>
      <c r="LYU759" s="11"/>
      <c r="LYV759" s="12"/>
      <c r="LYW759" s="12"/>
      <c r="LYX759" s="12"/>
      <c r="LYY759" s="11"/>
      <c r="LYZ759" s="12"/>
      <c r="LZA759" s="162"/>
      <c r="LZB759" s="37"/>
      <c r="LZC759" s="37"/>
      <c r="LZD759" s="37"/>
      <c r="LZE759" s="37"/>
      <c r="LZF759" s="37"/>
      <c r="LZG759" s="28"/>
      <c r="LZH759" s="11"/>
      <c r="LZI759" s="11"/>
      <c r="LZJ759" s="37"/>
      <c r="LZK759" s="162"/>
      <c r="LZL759" s="162"/>
      <c r="LZM759" s="37"/>
      <c r="LZN759" s="12"/>
      <c r="LZO759" s="37"/>
      <c r="LZP759" s="37"/>
      <c r="LZQ759" s="11"/>
      <c r="LZR759" s="24"/>
      <c r="LZS759" s="28"/>
      <c r="LZT759" s="11"/>
      <c r="LZU759" s="12"/>
      <c r="LZV759" s="27"/>
      <c r="LZW759" s="37"/>
      <c r="LZX759" s="37"/>
      <c r="LZY759" s="14"/>
      <c r="LZZ759" s="14"/>
      <c r="MAA759" s="11"/>
      <c r="MAB759" s="12"/>
      <c r="MAC759" s="12"/>
      <c r="MAD759" s="12"/>
      <c r="MAE759" s="11"/>
      <c r="MAF759" s="12"/>
      <c r="MAG759" s="162"/>
      <c r="MAH759" s="37"/>
      <c r="MAI759" s="37"/>
      <c r="MAJ759" s="37"/>
      <c r="MAK759" s="37"/>
      <c r="MAL759" s="37"/>
      <c r="MAM759" s="28"/>
      <c r="MAN759" s="11"/>
      <c r="MAO759" s="11"/>
      <c r="MAP759" s="37"/>
      <c r="MAQ759" s="162"/>
      <c r="MAR759" s="162"/>
      <c r="MAS759" s="37"/>
      <c r="MAT759" s="12"/>
      <c r="MAU759" s="37"/>
      <c r="MAV759" s="37"/>
      <c r="MAW759" s="11"/>
      <c r="MAX759" s="24"/>
      <c r="MAY759" s="28"/>
      <c r="MAZ759" s="11"/>
      <c r="MBA759" s="12"/>
      <c r="MBB759" s="27"/>
      <c r="MBC759" s="37"/>
      <c r="MBD759" s="37"/>
      <c r="MBE759" s="14"/>
      <c r="MBF759" s="14"/>
      <c r="MBG759" s="11"/>
      <c r="MBH759" s="12"/>
      <c r="MBI759" s="12"/>
      <c r="MBJ759" s="12"/>
      <c r="MBK759" s="11"/>
      <c r="MBL759" s="12"/>
      <c r="MBM759" s="162"/>
      <c r="MBN759" s="37"/>
      <c r="MBO759" s="37"/>
      <c r="MBP759" s="37"/>
      <c r="MBQ759" s="37"/>
      <c r="MBR759" s="37"/>
      <c r="MBS759" s="28"/>
      <c r="MBT759" s="11"/>
      <c r="MBU759" s="11"/>
      <c r="MBV759" s="37"/>
      <c r="MBW759" s="162"/>
      <c r="MBX759" s="162"/>
      <c r="MBY759" s="37"/>
      <c r="MBZ759" s="12"/>
      <c r="MCA759" s="37"/>
      <c r="MCB759" s="37"/>
      <c r="MCC759" s="11"/>
      <c r="MCD759" s="24"/>
      <c r="MCE759" s="28"/>
      <c r="MCF759" s="11"/>
      <c r="MCG759" s="12"/>
      <c r="MCH759" s="27"/>
      <c r="MCI759" s="37"/>
      <c r="MCJ759" s="37"/>
      <c r="MCK759" s="14"/>
      <c r="MCL759" s="14"/>
      <c r="MCM759" s="11"/>
      <c r="MCN759" s="12"/>
      <c r="MCO759" s="12"/>
      <c r="MCP759" s="12"/>
      <c r="MCQ759" s="11"/>
      <c r="MCR759" s="12"/>
      <c r="MCS759" s="162"/>
      <c r="MCT759" s="37"/>
      <c r="MCU759" s="37"/>
      <c r="MCV759" s="37"/>
      <c r="MCW759" s="37"/>
      <c r="MCX759" s="37"/>
      <c r="MCY759" s="28"/>
      <c r="MCZ759" s="11"/>
      <c r="MDA759" s="11"/>
      <c r="MDB759" s="37"/>
      <c r="MDC759" s="162"/>
      <c r="MDD759" s="162"/>
      <c r="MDE759" s="37"/>
      <c r="MDF759" s="12"/>
      <c r="MDG759" s="37"/>
      <c r="MDH759" s="37"/>
      <c r="MDI759" s="11"/>
      <c r="MDJ759" s="24"/>
      <c r="MDK759" s="28"/>
      <c r="MDL759" s="11"/>
      <c r="MDM759" s="12"/>
      <c r="MDN759" s="27"/>
      <c r="MDO759" s="37"/>
      <c r="MDP759" s="37"/>
      <c r="MDQ759" s="14"/>
      <c r="MDR759" s="14"/>
      <c r="MDS759" s="11"/>
      <c r="MDT759" s="12"/>
      <c r="MDU759" s="12"/>
      <c r="MDV759" s="12"/>
      <c r="MDW759" s="11"/>
      <c r="MDX759" s="12"/>
      <c r="MDY759" s="162"/>
      <c r="MDZ759" s="37"/>
      <c r="MEA759" s="37"/>
      <c r="MEB759" s="37"/>
      <c r="MEC759" s="37"/>
      <c r="MED759" s="37"/>
      <c r="MEE759" s="28"/>
      <c r="MEF759" s="11"/>
      <c r="MEG759" s="11"/>
      <c r="MEH759" s="37"/>
      <c r="MEI759" s="162"/>
      <c r="MEJ759" s="162"/>
      <c r="MEK759" s="37"/>
      <c r="MEL759" s="12"/>
      <c r="MEM759" s="37"/>
      <c r="MEN759" s="37"/>
      <c r="MEO759" s="11"/>
      <c r="MEP759" s="24"/>
      <c r="MEQ759" s="28"/>
      <c r="MER759" s="11"/>
      <c r="MES759" s="12"/>
      <c r="MET759" s="27"/>
      <c r="MEU759" s="37"/>
      <c r="MEV759" s="37"/>
      <c r="MEW759" s="14"/>
      <c r="MEX759" s="14"/>
      <c r="MEY759" s="11"/>
      <c r="MEZ759" s="12"/>
      <c r="MFA759" s="12"/>
      <c r="MFB759" s="12"/>
      <c r="MFC759" s="11"/>
      <c r="MFD759" s="12"/>
      <c r="MFE759" s="162"/>
      <c r="MFF759" s="37"/>
      <c r="MFG759" s="37"/>
      <c r="MFH759" s="37"/>
      <c r="MFI759" s="37"/>
      <c r="MFJ759" s="37"/>
      <c r="MFK759" s="28"/>
      <c r="MFL759" s="11"/>
      <c r="MFM759" s="11"/>
      <c r="MFN759" s="37"/>
      <c r="MFO759" s="162"/>
      <c r="MFP759" s="162"/>
      <c r="MFQ759" s="37"/>
      <c r="MFR759" s="12"/>
      <c r="MFS759" s="37"/>
      <c r="MFT759" s="37"/>
      <c r="MFU759" s="11"/>
      <c r="MFV759" s="24"/>
      <c r="MFW759" s="28"/>
      <c r="MFX759" s="11"/>
      <c r="MFY759" s="12"/>
      <c r="MFZ759" s="27"/>
      <c r="MGA759" s="37"/>
      <c r="MGB759" s="37"/>
      <c r="MGC759" s="14"/>
      <c r="MGD759" s="14"/>
      <c r="MGE759" s="11"/>
      <c r="MGF759" s="12"/>
      <c r="MGG759" s="12"/>
      <c r="MGH759" s="12"/>
      <c r="MGI759" s="11"/>
      <c r="MGJ759" s="12"/>
      <c r="MGK759" s="162"/>
      <c r="MGL759" s="37"/>
      <c r="MGM759" s="37"/>
      <c r="MGN759" s="37"/>
      <c r="MGO759" s="37"/>
      <c r="MGP759" s="37"/>
      <c r="MGQ759" s="28"/>
      <c r="MGR759" s="11"/>
      <c r="MGS759" s="11"/>
      <c r="MGT759" s="37"/>
      <c r="MGU759" s="162"/>
      <c r="MGV759" s="162"/>
      <c r="MGW759" s="37"/>
      <c r="MGX759" s="12"/>
      <c r="MGY759" s="37"/>
      <c r="MGZ759" s="37"/>
      <c r="MHA759" s="11"/>
      <c r="MHB759" s="24"/>
      <c r="MHC759" s="28"/>
      <c r="MHD759" s="11"/>
      <c r="MHE759" s="12"/>
      <c r="MHF759" s="27"/>
      <c r="MHG759" s="37"/>
      <c r="MHH759" s="37"/>
      <c r="MHI759" s="14"/>
      <c r="MHJ759" s="14"/>
      <c r="MHK759" s="11"/>
      <c r="MHL759" s="12"/>
      <c r="MHM759" s="12"/>
      <c r="MHN759" s="12"/>
      <c r="MHO759" s="11"/>
      <c r="MHP759" s="12"/>
      <c r="MHQ759" s="162"/>
      <c r="MHR759" s="37"/>
      <c r="MHS759" s="37"/>
      <c r="MHT759" s="37"/>
      <c r="MHU759" s="37"/>
      <c r="MHV759" s="37"/>
      <c r="MHW759" s="28"/>
      <c r="MHX759" s="11"/>
      <c r="MHY759" s="11"/>
      <c r="MHZ759" s="37"/>
      <c r="MIA759" s="162"/>
      <c r="MIB759" s="162"/>
      <c r="MIC759" s="37"/>
      <c r="MID759" s="12"/>
      <c r="MIE759" s="37"/>
      <c r="MIF759" s="37"/>
      <c r="MIG759" s="11"/>
      <c r="MIH759" s="24"/>
      <c r="MII759" s="28"/>
      <c r="MIJ759" s="11"/>
      <c r="MIK759" s="12"/>
      <c r="MIL759" s="27"/>
      <c r="MIM759" s="37"/>
      <c r="MIN759" s="37"/>
      <c r="MIO759" s="14"/>
      <c r="MIP759" s="14"/>
      <c r="MIQ759" s="11"/>
      <c r="MIR759" s="12"/>
      <c r="MIS759" s="12"/>
      <c r="MIT759" s="12"/>
      <c r="MIU759" s="11"/>
      <c r="MIV759" s="12"/>
      <c r="MIW759" s="162"/>
      <c r="MIX759" s="37"/>
      <c r="MIY759" s="37"/>
      <c r="MIZ759" s="37"/>
      <c r="MJA759" s="37"/>
      <c r="MJB759" s="37"/>
      <c r="MJC759" s="28"/>
      <c r="MJD759" s="11"/>
      <c r="MJE759" s="11"/>
      <c r="MJF759" s="37"/>
      <c r="MJG759" s="162"/>
      <c r="MJH759" s="162"/>
      <c r="MJI759" s="37"/>
      <c r="MJJ759" s="12"/>
      <c r="MJK759" s="37"/>
      <c r="MJL759" s="37"/>
      <c r="MJM759" s="11"/>
      <c r="MJN759" s="24"/>
      <c r="MJO759" s="28"/>
      <c r="MJP759" s="11"/>
      <c r="MJQ759" s="12"/>
      <c r="MJR759" s="27"/>
      <c r="MJS759" s="37"/>
      <c r="MJT759" s="37"/>
      <c r="MJU759" s="14"/>
      <c r="MJV759" s="14"/>
      <c r="MJW759" s="11"/>
      <c r="MJX759" s="12"/>
      <c r="MJY759" s="12"/>
      <c r="MJZ759" s="12"/>
      <c r="MKA759" s="11"/>
      <c r="MKB759" s="12"/>
      <c r="MKC759" s="162"/>
      <c r="MKD759" s="37"/>
      <c r="MKE759" s="37"/>
      <c r="MKF759" s="37"/>
      <c r="MKG759" s="37"/>
      <c r="MKH759" s="37"/>
      <c r="MKI759" s="28"/>
      <c r="MKJ759" s="11"/>
      <c r="MKK759" s="11"/>
      <c r="MKL759" s="37"/>
      <c r="MKM759" s="162"/>
      <c r="MKN759" s="162"/>
      <c r="MKO759" s="37"/>
      <c r="MKP759" s="12"/>
      <c r="MKQ759" s="37"/>
      <c r="MKR759" s="37"/>
      <c r="MKS759" s="11"/>
      <c r="MKT759" s="24"/>
      <c r="MKU759" s="28"/>
      <c r="MKV759" s="11"/>
      <c r="MKW759" s="12"/>
      <c r="MKX759" s="27"/>
      <c r="MKY759" s="37"/>
      <c r="MKZ759" s="37"/>
      <c r="MLA759" s="14"/>
      <c r="MLB759" s="14"/>
      <c r="MLC759" s="11"/>
      <c r="MLD759" s="12"/>
      <c r="MLE759" s="12"/>
      <c r="MLF759" s="12"/>
      <c r="MLG759" s="11"/>
      <c r="MLH759" s="12"/>
      <c r="MLI759" s="162"/>
      <c r="MLJ759" s="37"/>
      <c r="MLK759" s="37"/>
      <c r="MLL759" s="37"/>
      <c r="MLM759" s="37"/>
      <c r="MLN759" s="37"/>
      <c r="MLO759" s="28"/>
      <c r="MLP759" s="11"/>
      <c r="MLQ759" s="11"/>
      <c r="MLR759" s="37"/>
      <c r="MLS759" s="162"/>
      <c r="MLT759" s="162"/>
      <c r="MLU759" s="37"/>
      <c r="MLV759" s="12"/>
      <c r="MLW759" s="37"/>
      <c r="MLX759" s="37"/>
      <c r="MLY759" s="11"/>
      <c r="MLZ759" s="24"/>
      <c r="MMA759" s="28"/>
      <c r="MMB759" s="11"/>
      <c r="MMC759" s="12"/>
      <c r="MMD759" s="27"/>
      <c r="MME759" s="37"/>
      <c r="MMF759" s="37"/>
      <c r="MMG759" s="14"/>
      <c r="MMH759" s="14"/>
      <c r="MMI759" s="11"/>
      <c r="MMJ759" s="12"/>
      <c r="MMK759" s="12"/>
      <c r="MML759" s="12"/>
      <c r="MMM759" s="11"/>
      <c r="MMN759" s="12"/>
      <c r="MMO759" s="162"/>
      <c r="MMP759" s="37"/>
      <c r="MMQ759" s="37"/>
      <c r="MMR759" s="37"/>
      <c r="MMS759" s="37"/>
      <c r="MMT759" s="37"/>
      <c r="MMU759" s="28"/>
      <c r="MMV759" s="11"/>
      <c r="MMW759" s="11"/>
      <c r="MMX759" s="37"/>
      <c r="MMY759" s="162"/>
      <c r="MMZ759" s="162"/>
      <c r="MNA759" s="37"/>
      <c r="MNB759" s="12"/>
      <c r="MNC759" s="37"/>
      <c r="MND759" s="37"/>
      <c r="MNE759" s="11"/>
      <c r="MNF759" s="24"/>
      <c r="MNG759" s="28"/>
      <c r="MNH759" s="11"/>
      <c r="MNI759" s="12"/>
      <c r="MNJ759" s="27"/>
      <c r="MNK759" s="37"/>
      <c r="MNL759" s="37"/>
      <c r="MNM759" s="14"/>
      <c r="MNN759" s="14"/>
      <c r="MNO759" s="11"/>
      <c r="MNP759" s="12"/>
      <c r="MNQ759" s="12"/>
      <c r="MNR759" s="12"/>
      <c r="MNS759" s="11"/>
      <c r="MNT759" s="12"/>
      <c r="MNU759" s="162"/>
      <c r="MNV759" s="37"/>
      <c r="MNW759" s="37"/>
      <c r="MNX759" s="37"/>
      <c r="MNY759" s="37"/>
      <c r="MNZ759" s="37"/>
      <c r="MOA759" s="28"/>
      <c r="MOB759" s="11"/>
      <c r="MOC759" s="11"/>
      <c r="MOD759" s="37"/>
      <c r="MOE759" s="162"/>
      <c r="MOF759" s="162"/>
      <c r="MOG759" s="37"/>
      <c r="MOH759" s="12"/>
      <c r="MOI759" s="37"/>
      <c r="MOJ759" s="37"/>
      <c r="MOK759" s="11"/>
      <c r="MOL759" s="24"/>
      <c r="MOM759" s="28"/>
      <c r="MON759" s="11"/>
      <c r="MOO759" s="12"/>
      <c r="MOP759" s="27"/>
      <c r="MOQ759" s="37"/>
      <c r="MOR759" s="37"/>
      <c r="MOS759" s="14"/>
      <c r="MOT759" s="14"/>
      <c r="MOU759" s="11"/>
      <c r="MOV759" s="12"/>
      <c r="MOW759" s="12"/>
      <c r="MOX759" s="12"/>
      <c r="MOY759" s="11"/>
      <c r="MOZ759" s="12"/>
      <c r="MPA759" s="162"/>
      <c r="MPB759" s="37"/>
      <c r="MPC759" s="37"/>
      <c r="MPD759" s="37"/>
      <c r="MPE759" s="37"/>
      <c r="MPF759" s="37"/>
      <c r="MPG759" s="28"/>
      <c r="MPH759" s="11"/>
      <c r="MPI759" s="11"/>
      <c r="MPJ759" s="37"/>
      <c r="MPK759" s="162"/>
      <c r="MPL759" s="162"/>
      <c r="MPM759" s="37"/>
      <c r="MPN759" s="12"/>
      <c r="MPO759" s="37"/>
      <c r="MPP759" s="37"/>
      <c r="MPQ759" s="11"/>
      <c r="MPR759" s="24"/>
      <c r="MPS759" s="28"/>
      <c r="MPT759" s="11"/>
      <c r="MPU759" s="12"/>
      <c r="MPV759" s="27"/>
      <c r="MPW759" s="37"/>
      <c r="MPX759" s="37"/>
      <c r="MPY759" s="14"/>
      <c r="MPZ759" s="14"/>
      <c r="MQA759" s="11"/>
      <c r="MQB759" s="12"/>
      <c r="MQC759" s="12"/>
      <c r="MQD759" s="12"/>
      <c r="MQE759" s="11"/>
      <c r="MQF759" s="12"/>
      <c r="MQG759" s="162"/>
      <c r="MQH759" s="37"/>
      <c r="MQI759" s="37"/>
      <c r="MQJ759" s="37"/>
      <c r="MQK759" s="37"/>
      <c r="MQL759" s="37"/>
      <c r="MQM759" s="28"/>
      <c r="MQN759" s="11"/>
      <c r="MQO759" s="11"/>
      <c r="MQP759" s="37"/>
      <c r="MQQ759" s="162"/>
      <c r="MQR759" s="162"/>
      <c r="MQS759" s="37"/>
      <c r="MQT759" s="12"/>
      <c r="MQU759" s="37"/>
      <c r="MQV759" s="37"/>
      <c r="MQW759" s="11"/>
      <c r="MQX759" s="24"/>
      <c r="MQY759" s="28"/>
      <c r="MQZ759" s="11"/>
      <c r="MRA759" s="12"/>
      <c r="MRB759" s="27"/>
      <c r="MRC759" s="37"/>
      <c r="MRD759" s="37"/>
      <c r="MRE759" s="14"/>
      <c r="MRF759" s="14"/>
      <c r="MRG759" s="11"/>
      <c r="MRH759" s="12"/>
      <c r="MRI759" s="12"/>
      <c r="MRJ759" s="12"/>
      <c r="MRK759" s="11"/>
      <c r="MRL759" s="12"/>
      <c r="MRM759" s="162"/>
      <c r="MRN759" s="37"/>
      <c r="MRO759" s="37"/>
      <c r="MRP759" s="37"/>
      <c r="MRQ759" s="37"/>
      <c r="MRR759" s="37"/>
      <c r="MRS759" s="28"/>
      <c r="MRT759" s="11"/>
      <c r="MRU759" s="11"/>
      <c r="MRV759" s="37"/>
      <c r="MRW759" s="162"/>
      <c r="MRX759" s="162"/>
      <c r="MRY759" s="37"/>
      <c r="MRZ759" s="12"/>
      <c r="MSA759" s="37"/>
      <c r="MSB759" s="37"/>
      <c r="MSC759" s="11"/>
      <c r="MSD759" s="24"/>
      <c r="MSE759" s="28"/>
      <c r="MSF759" s="11"/>
      <c r="MSG759" s="12"/>
      <c r="MSH759" s="27"/>
      <c r="MSI759" s="37"/>
      <c r="MSJ759" s="37"/>
      <c r="MSK759" s="14"/>
      <c r="MSL759" s="14"/>
      <c r="MSM759" s="11"/>
      <c r="MSN759" s="12"/>
      <c r="MSO759" s="12"/>
      <c r="MSP759" s="12"/>
      <c r="MSQ759" s="11"/>
      <c r="MSR759" s="12"/>
      <c r="MSS759" s="162"/>
      <c r="MST759" s="37"/>
      <c r="MSU759" s="37"/>
      <c r="MSV759" s="37"/>
      <c r="MSW759" s="37"/>
      <c r="MSX759" s="37"/>
      <c r="MSY759" s="28"/>
      <c r="MSZ759" s="11"/>
      <c r="MTA759" s="11"/>
      <c r="MTB759" s="37"/>
      <c r="MTC759" s="162"/>
      <c r="MTD759" s="162"/>
      <c r="MTE759" s="37"/>
      <c r="MTF759" s="12"/>
      <c r="MTG759" s="37"/>
      <c r="MTH759" s="37"/>
      <c r="MTI759" s="11"/>
      <c r="MTJ759" s="24"/>
      <c r="MTK759" s="28"/>
      <c r="MTL759" s="11"/>
      <c r="MTM759" s="12"/>
      <c r="MTN759" s="27"/>
      <c r="MTO759" s="37"/>
      <c r="MTP759" s="37"/>
      <c r="MTQ759" s="14"/>
      <c r="MTR759" s="14"/>
      <c r="MTS759" s="11"/>
      <c r="MTT759" s="12"/>
      <c r="MTU759" s="12"/>
      <c r="MTV759" s="12"/>
      <c r="MTW759" s="11"/>
      <c r="MTX759" s="12"/>
      <c r="MTY759" s="162"/>
      <c r="MTZ759" s="37"/>
      <c r="MUA759" s="37"/>
      <c r="MUB759" s="37"/>
      <c r="MUC759" s="37"/>
      <c r="MUD759" s="37"/>
      <c r="MUE759" s="28"/>
      <c r="MUF759" s="11"/>
      <c r="MUG759" s="11"/>
      <c r="MUH759" s="37"/>
      <c r="MUI759" s="162"/>
      <c r="MUJ759" s="162"/>
      <c r="MUK759" s="37"/>
      <c r="MUL759" s="12"/>
      <c r="MUM759" s="37"/>
      <c r="MUN759" s="37"/>
      <c r="MUO759" s="11"/>
      <c r="MUP759" s="24"/>
      <c r="MUQ759" s="28"/>
      <c r="MUR759" s="11"/>
      <c r="MUS759" s="12"/>
      <c r="MUT759" s="27"/>
      <c r="MUU759" s="37"/>
      <c r="MUV759" s="37"/>
      <c r="MUW759" s="14"/>
      <c r="MUX759" s="14"/>
      <c r="MUY759" s="11"/>
      <c r="MUZ759" s="12"/>
      <c r="MVA759" s="12"/>
      <c r="MVB759" s="12"/>
      <c r="MVC759" s="11"/>
      <c r="MVD759" s="12"/>
      <c r="MVE759" s="162"/>
      <c r="MVF759" s="37"/>
      <c r="MVG759" s="37"/>
      <c r="MVH759" s="37"/>
      <c r="MVI759" s="37"/>
      <c r="MVJ759" s="37"/>
      <c r="MVK759" s="28"/>
      <c r="MVL759" s="11"/>
      <c r="MVM759" s="11"/>
      <c r="MVN759" s="37"/>
      <c r="MVO759" s="162"/>
      <c r="MVP759" s="162"/>
      <c r="MVQ759" s="37"/>
      <c r="MVR759" s="12"/>
      <c r="MVS759" s="37"/>
      <c r="MVT759" s="37"/>
      <c r="MVU759" s="11"/>
      <c r="MVV759" s="24"/>
      <c r="MVW759" s="28"/>
      <c r="MVX759" s="11"/>
      <c r="MVY759" s="12"/>
      <c r="MVZ759" s="27"/>
      <c r="MWA759" s="37"/>
      <c r="MWB759" s="37"/>
      <c r="MWC759" s="14"/>
      <c r="MWD759" s="14"/>
      <c r="MWE759" s="11"/>
      <c r="MWF759" s="12"/>
      <c r="MWG759" s="12"/>
      <c r="MWH759" s="12"/>
      <c r="MWI759" s="11"/>
      <c r="MWJ759" s="12"/>
      <c r="MWK759" s="162"/>
      <c r="MWL759" s="37"/>
      <c r="MWM759" s="37"/>
      <c r="MWN759" s="37"/>
      <c r="MWO759" s="37"/>
      <c r="MWP759" s="37"/>
      <c r="MWQ759" s="28"/>
      <c r="MWR759" s="11"/>
      <c r="MWS759" s="11"/>
      <c r="MWT759" s="37"/>
      <c r="MWU759" s="162"/>
      <c r="MWV759" s="162"/>
      <c r="MWW759" s="37"/>
      <c r="MWX759" s="12"/>
      <c r="MWY759" s="37"/>
      <c r="MWZ759" s="37"/>
      <c r="MXA759" s="11"/>
      <c r="MXB759" s="24"/>
      <c r="MXC759" s="28"/>
      <c r="MXD759" s="11"/>
      <c r="MXE759" s="12"/>
      <c r="MXF759" s="27"/>
      <c r="MXG759" s="37"/>
      <c r="MXH759" s="37"/>
      <c r="MXI759" s="14"/>
      <c r="MXJ759" s="14"/>
      <c r="MXK759" s="11"/>
      <c r="MXL759" s="12"/>
      <c r="MXM759" s="12"/>
      <c r="MXN759" s="12"/>
      <c r="MXO759" s="11"/>
      <c r="MXP759" s="12"/>
      <c r="MXQ759" s="162"/>
      <c r="MXR759" s="37"/>
      <c r="MXS759" s="37"/>
      <c r="MXT759" s="37"/>
      <c r="MXU759" s="37"/>
      <c r="MXV759" s="37"/>
      <c r="MXW759" s="28"/>
      <c r="MXX759" s="11"/>
      <c r="MXY759" s="11"/>
      <c r="MXZ759" s="37"/>
      <c r="MYA759" s="162"/>
      <c r="MYB759" s="162"/>
      <c r="MYC759" s="37"/>
      <c r="MYD759" s="12"/>
      <c r="MYE759" s="37"/>
      <c r="MYF759" s="37"/>
      <c r="MYG759" s="11"/>
      <c r="MYH759" s="24"/>
      <c r="MYI759" s="28"/>
      <c r="MYJ759" s="11"/>
      <c r="MYK759" s="12"/>
      <c r="MYL759" s="27"/>
      <c r="MYM759" s="37"/>
      <c r="MYN759" s="37"/>
      <c r="MYO759" s="14"/>
      <c r="MYP759" s="14"/>
      <c r="MYQ759" s="11"/>
      <c r="MYR759" s="12"/>
      <c r="MYS759" s="12"/>
      <c r="MYT759" s="12"/>
      <c r="MYU759" s="11"/>
      <c r="MYV759" s="12"/>
      <c r="MYW759" s="162"/>
      <c r="MYX759" s="37"/>
      <c r="MYY759" s="37"/>
      <c r="MYZ759" s="37"/>
      <c r="MZA759" s="37"/>
      <c r="MZB759" s="37"/>
      <c r="MZC759" s="28"/>
      <c r="MZD759" s="11"/>
      <c r="MZE759" s="11"/>
      <c r="MZF759" s="37"/>
      <c r="MZG759" s="162"/>
      <c r="MZH759" s="162"/>
      <c r="MZI759" s="37"/>
      <c r="MZJ759" s="12"/>
      <c r="MZK759" s="37"/>
      <c r="MZL759" s="37"/>
      <c r="MZM759" s="11"/>
      <c r="MZN759" s="24"/>
      <c r="MZO759" s="28"/>
      <c r="MZP759" s="11"/>
      <c r="MZQ759" s="12"/>
      <c r="MZR759" s="27"/>
      <c r="MZS759" s="37"/>
      <c r="MZT759" s="37"/>
      <c r="MZU759" s="14"/>
      <c r="MZV759" s="14"/>
      <c r="MZW759" s="11"/>
      <c r="MZX759" s="12"/>
      <c r="MZY759" s="12"/>
      <c r="MZZ759" s="12"/>
      <c r="NAA759" s="11"/>
      <c r="NAB759" s="12"/>
      <c r="NAC759" s="162"/>
      <c r="NAD759" s="37"/>
      <c r="NAE759" s="37"/>
      <c r="NAF759" s="37"/>
      <c r="NAG759" s="37"/>
      <c r="NAH759" s="37"/>
      <c r="NAI759" s="28"/>
      <c r="NAJ759" s="11"/>
      <c r="NAK759" s="11"/>
      <c r="NAL759" s="37"/>
      <c r="NAM759" s="162"/>
      <c r="NAN759" s="162"/>
      <c r="NAO759" s="37"/>
      <c r="NAP759" s="12"/>
      <c r="NAQ759" s="37"/>
      <c r="NAR759" s="37"/>
      <c r="NAS759" s="11"/>
      <c r="NAT759" s="24"/>
      <c r="NAU759" s="28"/>
      <c r="NAV759" s="11"/>
      <c r="NAW759" s="12"/>
      <c r="NAX759" s="27"/>
      <c r="NAY759" s="37"/>
      <c r="NAZ759" s="37"/>
      <c r="NBA759" s="14"/>
      <c r="NBB759" s="14"/>
      <c r="NBC759" s="11"/>
      <c r="NBD759" s="12"/>
      <c r="NBE759" s="12"/>
      <c r="NBF759" s="12"/>
      <c r="NBG759" s="11"/>
      <c r="NBH759" s="12"/>
      <c r="NBI759" s="162"/>
      <c r="NBJ759" s="37"/>
      <c r="NBK759" s="37"/>
      <c r="NBL759" s="37"/>
      <c r="NBM759" s="37"/>
      <c r="NBN759" s="37"/>
      <c r="NBO759" s="28"/>
      <c r="NBP759" s="11"/>
      <c r="NBQ759" s="11"/>
      <c r="NBR759" s="37"/>
      <c r="NBS759" s="162"/>
      <c r="NBT759" s="162"/>
      <c r="NBU759" s="37"/>
      <c r="NBV759" s="12"/>
      <c r="NBW759" s="37"/>
      <c r="NBX759" s="37"/>
      <c r="NBY759" s="11"/>
      <c r="NBZ759" s="24"/>
      <c r="NCA759" s="28"/>
      <c r="NCB759" s="11"/>
      <c r="NCC759" s="12"/>
      <c r="NCD759" s="27"/>
      <c r="NCE759" s="37"/>
      <c r="NCF759" s="37"/>
      <c r="NCG759" s="14"/>
      <c r="NCH759" s="14"/>
      <c r="NCI759" s="11"/>
      <c r="NCJ759" s="12"/>
      <c r="NCK759" s="12"/>
      <c r="NCL759" s="12"/>
      <c r="NCM759" s="11"/>
      <c r="NCN759" s="12"/>
      <c r="NCO759" s="162"/>
      <c r="NCP759" s="37"/>
      <c r="NCQ759" s="37"/>
      <c r="NCR759" s="37"/>
      <c r="NCS759" s="37"/>
      <c r="NCT759" s="37"/>
      <c r="NCU759" s="28"/>
      <c r="NCV759" s="11"/>
      <c r="NCW759" s="11"/>
      <c r="NCX759" s="37"/>
      <c r="NCY759" s="162"/>
      <c r="NCZ759" s="162"/>
      <c r="NDA759" s="37"/>
      <c r="NDB759" s="12"/>
      <c r="NDC759" s="37"/>
      <c r="NDD759" s="37"/>
      <c r="NDE759" s="11"/>
      <c r="NDF759" s="24"/>
      <c r="NDG759" s="28"/>
      <c r="NDH759" s="11"/>
      <c r="NDI759" s="12"/>
      <c r="NDJ759" s="27"/>
      <c r="NDK759" s="37"/>
      <c r="NDL759" s="37"/>
      <c r="NDM759" s="14"/>
      <c r="NDN759" s="14"/>
      <c r="NDO759" s="11"/>
      <c r="NDP759" s="12"/>
      <c r="NDQ759" s="12"/>
      <c r="NDR759" s="12"/>
      <c r="NDS759" s="11"/>
      <c r="NDT759" s="12"/>
      <c r="NDU759" s="162"/>
      <c r="NDV759" s="37"/>
      <c r="NDW759" s="37"/>
      <c r="NDX759" s="37"/>
      <c r="NDY759" s="37"/>
      <c r="NDZ759" s="37"/>
      <c r="NEA759" s="28"/>
      <c r="NEB759" s="11"/>
      <c r="NEC759" s="11"/>
      <c r="NED759" s="37"/>
      <c r="NEE759" s="162"/>
      <c r="NEF759" s="162"/>
      <c r="NEG759" s="37"/>
      <c r="NEH759" s="12"/>
      <c r="NEI759" s="37"/>
      <c r="NEJ759" s="37"/>
      <c r="NEK759" s="11"/>
      <c r="NEL759" s="24"/>
      <c r="NEM759" s="28"/>
      <c r="NEN759" s="11"/>
      <c r="NEO759" s="12"/>
      <c r="NEP759" s="27"/>
      <c r="NEQ759" s="37"/>
      <c r="NER759" s="37"/>
      <c r="NES759" s="14"/>
      <c r="NET759" s="14"/>
      <c r="NEU759" s="11"/>
      <c r="NEV759" s="12"/>
      <c r="NEW759" s="12"/>
      <c r="NEX759" s="12"/>
      <c r="NEY759" s="11"/>
      <c r="NEZ759" s="12"/>
      <c r="NFA759" s="162"/>
      <c r="NFB759" s="37"/>
      <c r="NFC759" s="37"/>
      <c r="NFD759" s="37"/>
      <c r="NFE759" s="37"/>
      <c r="NFF759" s="37"/>
      <c r="NFG759" s="28"/>
      <c r="NFH759" s="11"/>
      <c r="NFI759" s="11"/>
      <c r="NFJ759" s="37"/>
      <c r="NFK759" s="162"/>
      <c r="NFL759" s="162"/>
      <c r="NFM759" s="37"/>
      <c r="NFN759" s="12"/>
      <c r="NFO759" s="37"/>
      <c r="NFP759" s="37"/>
      <c r="NFQ759" s="11"/>
      <c r="NFR759" s="24"/>
      <c r="NFS759" s="28"/>
      <c r="NFT759" s="11"/>
      <c r="NFU759" s="12"/>
      <c r="NFV759" s="27"/>
      <c r="NFW759" s="37"/>
      <c r="NFX759" s="37"/>
      <c r="NFY759" s="14"/>
      <c r="NFZ759" s="14"/>
      <c r="NGA759" s="11"/>
      <c r="NGB759" s="12"/>
      <c r="NGC759" s="12"/>
      <c r="NGD759" s="12"/>
      <c r="NGE759" s="11"/>
      <c r="NGF759" s="12"/>
      <c r="NGG759" s="162"/>
      <c r="NGH759" s="37"/>
      <c r="NGI759" s="37"/>
      <c r="NGJ759" s="37"/>
      <c r="NGK759" s="37"/>
      <c r="NGL759" s="37"/>
      <c r="NGM759" s="28"/>
      <c r="NGN759" s="11"/>
      <c r="NGO759" s="11"/>
      <c r="NGP759" s="37"/>
      <c r="NGQ759" s="162"/>
      <c r="NGR759" s="162"/>
      <c r="NGS759" s="37"/>
      <c r="NGT759" s="12"/>
      <c r="NGU759" s="37"/>
      <c r="NGV759" s="37"/>
      <c r="NGW759" s="11"/>
      <c r="NGX759" s="24"/>
      <c r="NGY759" s="28"/>
      <c r="NGZ759" s="11"/>
      <c r="NHA759" s="12"/>
      <c r="NHB759" s="27"/>
      <c r="NHC759" s="37"/>
      <c r="NHD759" s="37"/>
      <c r="NHE759" s="14"/>
      <c r="NHF759" s="14"/>
      <c r="NHG759" s="11"/>
      <c r="NHH759" s="12"/>
      <c r="NHI759" s="12"/>
      <c r="NHJ759" s="12"/>
      <c r="NHK759" s="11"/>
      <c r="NHL759" s="12"/>
      <c r="NHM759" s="162"/>
      <c r="NHN759" s="37"/>
      <c r="NHO759" s="37"/>
      <c r="NHP759" s="37"/>
      <c r="NHQ759" s="37"/>
      <c r="NHR759" s="37"/>
      <c r="NHS759" s="28"/>
      <c r="NHT759" s="11"/>
      <c r="NHU759" s="11"/>
      <c r="NHV759" s="37"/>
      <c r="NHW759" s="162"/>
      <c r="NHX759" s="162"/>
      <c r="NHY759" s="37"/>
      <c r="NHZ759" s="12"/>
      <c r="NIA759" s="37"/>
      <c r="NIB759" s="37"/>
      <c r="NIC759" s="11"/>
      <c r="NID759" s="24"/>
      <c r="NIE759" s="28"/>
      <c r="NIF759" s="11"/>
      <c r="NIG759" s="12"/>
      <c r="NIH759" s="27"/>
      <c r="NII759" s="37"/>
      <c r="NIJ759" s="37"/>
      <c r="NIK759" s="14"/>
      <c r="NIL759" s="14"/>
      <c r="NIM759" s="11"/>
      <c r="NIN759" s="12"/>
      <c r="NIO759" s="12"/>
      <c r="NIP759" s="12"/>
      <c r="NIQ759" s="11"/>
      <c r="NIR759" s="12"/>
      <c r="NIS759" s="162"/>
      <c r="NIT759" s="37"/>
      <c r="NIU759" s="37"/>
      <c r="NIV759" s="37"/>
      <c r="NIW759" s="37"/>
      <c r="NIX759" s="37"/>
      <c r="NIY759" s="28"/>
      <c r="NIZ759" s="11"/>
      <c r="NJA759" s="11"/>
      <c r="NJB759" s="37"/>
      <c r="NJC759" s="162"/>
      <c r="NJD759" s="162"/>
      <c r="NJE759" s="37"/>
      <c r="NJF759" s="12"/>
      <c r="NJG759" s="37"/>
      <c r="NJH759" s="37"/>
      <c r="NJI759" s="11"/>
      <c r="NJJ759" s="24"/>
      <c r="NJK759" s="28"/>
      <c r="NJL759" s="11"/>
      <c r="NJM759" s="12"/>
      <c r="NJN759" s="27"/>
      <c r="NJO759" s="37"/>
      <c r="NJP759" s="37"/>
      <c r="NJQ759" s="14"/>
      <c r="NJR759" s="14"/>
      <c r="NJS759" s="11"/>
      <c r="NJT759" s="12"/>
      <c r="NJU759" s="12"/>
      <c r="NJV759" s="12"/>
      <c r="NJW759" s="11"/>
      <c r="NJX759" s="12"/>
      <c r="NJY759" s="162"/>
      <c r="NJZ759" s="37"/>
      <c r="NKA759" s="37"/>
      <c r="NKB759" s="37"/>
      <c r="NKC759" s="37"/>
      <c r="NKD759" s="37"/>
      <c r="NKE759" s="28"/>
      <c r="NKF759" s="11"/>
      <c r="NKG759" s="11"/>
      <c r="NKH759" s="37"/>
      <c r="NKI759" s="162"/>
      <c r="NKJ759" s="162"/>
      <c r="NKK759" s="37"/>
      <c r="NKL759" s="12"/>
      <c r="NKM759" s="37"/>
      <c r="NKN759" s="37"/>
      <c r="NKO759" s="11"/>
      <c r="NKP759" s="24"/>
      <c r="NKQ759" s="28"/>
      <c r="NKR759" s="11"/>
      <c r="NKS759" s="12"/>
      <c r="NKT759" s="27"/>
      <c r="NKU759" s="37"/>
      <c r="NKV759" s="37"/>
      <c r="NKW759" s="14"/>
      <c r="NKX759" s="14"/>
      <c r="NKY759" s="11"/>
      <c r="NKZ759" s="12"/>
      <c r="NLA759" s="12"/>
      <c r="NLB759" s="12"/>
      <c r="NLC759" s="11"/>
      <c r="NLD759" s="12"/>
      <c r="NLE759" s="162"/>
      <c r="NLF759" s="37"/>
      <c r="NLG759" s="37"/>
      <c r="NLH759" s="37"/>
      <c r="NLI759" s="37"/>
      <c r="NLJ759" s="37"/>
      <c r="NLK759" s="28"/>
      <c r="NLL759" s="11"/>
      <c r="NLM759" s="11"/>
      <c r="NLN759" s="37"/>
      <c r="NLO759" s="162"/>
      <c r="NLP759" s="162"/>
      <c r="NLQ759" s="37"/>
      <c r="NLR759" s="12"/>
      <c r="NLS759" s="37"/>
      <c r="NLT759" s="37"/>
      <c r="NLU759" s="11"/>
      <c r="NLV759" s="24"/>
      <c r="NLW759" s="28"/>
      <c r="NLX759" s="11"/>
      <c r="NLY759" s="12"/>
      <c r="NLZ759" s="27"/>
      <c r="NMA759" s="37"/>
      <c r="NMB759" s="37"/>
      <c r="NMC759" s="14"/>
      <c r="NMD759" s="14"/>
      <c r="NME759" s="11"/>
      <c r="NMF759" s="12"/>
      <c r="NMG759" s="12"/>
      <c r="NMH759" s="12"/>
      <c r="NMI759" s="11"/>
      <c r="NMJ759" s="12"/>
      <c r="NMK759" s="162"/>
      <c r="NML759" s="37"/>
      <c r="NMM759" s="37"/>
      <c r="NMN759" s="37"/>
      <c r="NMO759" s="37"/>
      <c r="NMP759" s="37"/>
      <c r="NMQ759" s="28"/>
      <c r="NMR759" s="11"/>
      <c r="NMS759" s="11"/>
      <c r="NMT759" s="37"/>
      <c r="NMU759" s="162"/>
      <c r="NMV759" s="162"/>
      <c r="NMW759" s="37"/>
      <c r="NMX759" s="12"/>
      <c r="NMY759" s="37"/>
      <c r="NMZ759" s="37"/>
      <c r="NNA759" s="11"/>
      <c r="NNB759" s="24"/>
      <c r="NNC759" s="28"/>
      <c r="NND759" s="11"/>
      <c r="NNE759" s="12"/>
      <c r="NNF759" s="27"/>
      <c r="NNG759" s="37"/>
      <c r="NNH759" s="37"/>
      <c r="NNI759" s="14"/>
      <c r="NNJ759" s="14"/>
      <c r="NNK759" s="11"/>
      <c r="NNL759" s="12"/>
      <c r="NNM759" s="12"/>
      <c r="NNN759" s="12"/>
      <c r="NNO759" s="11"/>
      <c r="NNP759" s="12"/>
      <c r="NNQ759" s="162"/>
      <c r="NNR759" s="37"/>
      <c r="NNS759" s="37"/>
      <c r="NNT759" s="37"/>
      <c r="NNU759" s="37"/>
      <c r="NNV759" s="37"/>
      <c r="NNW759" s="28"/>
      <c r="NNX759" s="11"/>
      <c r="NNY759" s="11"/>
      <c r="NNZ759" s="37"/>
      <c r="NOA759" s="162"/>
      <c r="NOB759" s="162"/>
      <c r="NOC759" s="37"/>
      <c r="NOD759" s="12"/>
      <c r="NOE759" s="37"/>
      <c r="NOF759" s="37"/>
      <c r="NOG759" s="11"/>
      <c r="NOH759" s="24"/>
      <c r="NOI759" s="28"/>
      <c r="NOJ759" s="11"/>
      <c r="NOK759" s="12"/>
      <c r="NOL759" s="27"/>
      <c r="NOM759" s="37"/>
      <c r="NON759" s="37"/>
      <c r="NOO759" s="14"/>
      <c r="NOP759" s="14"/>
      <c r="NOQ759" s="11"/>
      <c r="NOR759" s="12"/>
      <c r="NOS759" s="12"/>
      <c r="NOT759" s="12"/>
      <c r="NOU759" s="11"/>
      <c r="NOV759" s="12"/>
      <c r="NOW759" s="162"/>
      <c r="NOX759" s="37"/>
      <c r="NOY759" s="37"/>
      <c r="NOZ759" s="37"/>
      <c r="NPA759" s="37"/>
      <c r="NPB759" s="37"/>
      <c r="NPC759" s="28"/>
      <c r="NPD759" s="11"/>
      <c r="NPE759" s="11"/>
      <c r="NPF759" s="37"/>
      <c r="NPG759" s="162"/>
      <c r="NPH759" s="162"/>
      <c r="NPI759" s="37"/>
      <c r="NPJ759" s="12"/>
      <c r="NPK759" s="37"/>
      <c r="NPL759" s="37"/>
      <c r="NPM759" s="11"/>
      <c r="NPN759" s="24"/>
      <c r="NPO759" s="28"/>
      <c r="NPP759" s="11"/>
      <c r="NPQ759" s="12"/>
      <c r="NPR759" s="27"/>
      <c r="NPS759" s="37"/>
      <c r="NPT759" s="37"/>
      <c r="NPU759" s="14"/>
      <c r="NPV759" s="14"/>
      <c r="NPW759" s="11"/>
      <c r="NPX759" s="12"/>
      <c r="NPY759" s="12"/>
      <c r="NPZ759" s="12"/>
      <c r="NQA759" s="11"/>
      <c r="NQB759" s="12"/>
      <c r="NQC759" s="162"/>
      <c r="NQD759" s="37"/>
      <c r="NQE759" s="37"/>
      <c r="NQF759" s="37"/>
      <c r="NQG759" s="37"/>
      <c r="NQH759" s="37"/>
      <c r="NQI759" s="28"/>
      <c r="NQJ759" s="11"/>
      <c r="NQK759" s="11"/>
      <c r="NQL759" s="37"/>
      <c r="NQM759" s="162"/>
      <c r="NQN759" s="162"/>
      <c r="NQO759" s="37"/>
      <c r="NQP759" s="12"/>
      <c r="NQQ759" s="37"/>
      <c r="NQR759" s="37"/>
      <c r="NQS759" s="11"/>
      <c r="NQT759" s="24"/>
      <c r="NQU759" s="28"/>
      <c r="NQV759" s="11"/>
      <c r="NQW759" s="12"/>
      <c r="NQX759" s="27"/>
      <c r="NQY759" s="37"/>
      <c r="NQZ759" s="37"/>
      <c r="NRA759" s="14"/>
      <c r="NRB759" s="14"/>
      <c r="NRC759" s="11"/>
      <c r="NRD759" s="12"/>
      <c r="NRE759" s="12"/>
      <c r="NRF759" s="12"/>
      <c r="NRG759" s="11"/>
      <c r="NRH759" s="12"/>
      <c r="NRI759" s="162"/>
      <c r="NRJ759" s="37"/>
      <c r="NRK759" s="37"/>
      <c r="NRL759" s="37"/>
      <c r="NRM759" s="37"/>
      <c r="NRN759" s="37"/>
      <c r="NRO759" s="28"/>
      <c r="NRP759" s="11"/>
      <c r="NRQ759" s="11"/>
      <c r="NRR759" s="37"/>
      <c r="NRS759" s="162"/>
      <c r="NRT759" s="162"/>
      <c r="NRU759" s="37"/>
      <c r="NRV759" s="12"/>
      <c r="NRW759" s="37"/>
      <c r="NRX759" s="37"/>
      <c r="NRY759" s="11"/>
      <c r="NRZ759" s="24"/>
      <c r="NSA759" s="28"/>
      <c r="NSB759" s="11"/>
      <c r="NSC759" s="12"/>
      <c r="NSD759" s="27"/>
      <c r="NSE759" s="37"/>
      <c r="NSF759" s="37"/>
      <c r="NSG759" s="14"/>
      <c r="NSH759" s="14"/>
      <c r="NSI759" s="11"/>
      <c r="NSJ759" s="12"/>
      <c r="NSK759" s="12"/>
      <c r="NSL759" s="12"/>
      <c r="NSM759" s="11"/>
      <c r="NSN759" s="12"/>
      <c r="NSO759" s="162"/>
      <c r="NSP759" s="37"/>
      <c r="NSQ759" s="37"/>
      <c r="NSR759" s="37"/>
      <c r="NSS759" s="37"/>
      <c r="NST759" s="37"/>
      <c r="NSU759" s="28"/>
      <c r="NSV759" s="11"/>
      <c r="NSW759" s="11"/>
      <c r="NSX759" s="37"/>
      <c r="NSY759" s="162"/>
      <c r="NSZ759" s="162"/>
      <c r="NTA759" s="37"/>
      <c r="NTB759" s="12"/>
      <c r="NTC759" s="37"/>
      <c r="NTD759" s="37"/>
      <c r="NTE759" s="11"/>
      <c r="NTF759" s="24"/>
      <c r="NTG759" s="28"/>
      <c r="NTH759" s="11"/>
      <c r="NTI759" s="12"/>
      <c r="NTJ759" s="27"/>
      <c r="NTK759" s="37"/>
      <c r="NTL759" s="37"/>
      <c r="NTM759" s="14"/>
      <c r="NTN759" s="14"/>
      <c r="NTO759" s="11"/>
      <c r="NTP759" s="12"/>
      <c r="NTQ759" s="12"/>
      <c r="NTR759" s="12"/>
      <c r="NTS759" s="11"/>
      <c r="NTT759" s="12"/>
      <c r="NTU759" s="162"/>
      <c r="NTV759" s="37"/>
      <c r="NTW759" s="37"/>
      <c r="NTX759" s="37"/>
      <c r="NTY759" s="37"/>
      <c r="NTZ759" s="37"/>
      <c r="NUA759" s="28"/>
      <c r="NUB759" s="11"/>
      <c r="NUC759" s="11"/>
      <c r="NUD759" s="37"/>
      <c r="NUE759" s="162"/>
      <c r="NUF759" s="162"/>
      <c r="NUG759" s="37"/>
      <c r="NUH759" s="12"/>
      <c r="NUI759" s="37"/>
      <c r="NUJ759" s="37"/>
      <c r="NUK759" s="11"/>
      <c r="NUL759" s="24"/>
      <c r="NUM759" s="28"/>
      <c r="NUN759" s="11"/>
      <c r="NUO759" s="12"/>
      <c r="NUP759" s="27"/>
      <c r="NUQ759" s="37"/>
      <c r="NUR759" s="37"/>
      <c r="NUS759" s="14"/>
      <c r="NUT759" s="14"/>
      <c r="NUU759" s="11"/>
      <c r="NUV759" s="12"/>
      <c r="NUW759" s="12"/>
      <c r="NUX759" s="12"/>
      <c r="NUY759" s="11"/>
      <c r="NUZ759" s="12"/>
      <c r="NVA759" s="162"/>
      <c r="NVB759" s="37"/>
      <c r="NVC759" s="37"/>
      <c r="NVD759" s="37"/>
      <c r="NVE759" s="37"/>
      <c r="NVF759" s="37"/>
      <c r="NVG759" s="28"/>
      <c r="NVH759" s="11"/>
      <c r="NVI759" s="11"/>
      <c r="NVJ759" s="37"/>
      <c r="NVK759" s="162"/>
      <c r="NVL759" s="162"/>
      <c r="NVM759" s="37"/>
      <c r="NVN759" s="12"/>
      <c r="NVO759" s="37"/>
      <c r="NVP759" s="37"/>
      <c r="NVQ759" s="11"/>
      <c r="NVR759" s="24"/>
      <c r="NVS759" s="28"/>
      <c r="NVT759" s="11"/>
      <c r="NVU759" s="12"/>
      <c r="NVV759" s="27"/>
      <c r="NVW759" s="37"/>
      <c r="NVX759" s="37"/>
      <c r="NVY759" s="14"/>
      <c r="NVZ759" s="14"/>
      <c r="NWA759" s="11"/>
      <c r="NWB759" s="12"/>
      <c r="NWC759" s="12"/>
      <c r="NWD759" s="12"/>
      <c r="NWE759" s="11"/>
      <c r="NWF759" s="12"/>
      <c r="NWG759" s="162"/>
      <c r="NWH759" s="37"/>
      <c r="NWI759" s="37"/>
      <c r="NWJ759" s="37"/>
      <c r="NWK759" s="37"/>
      <c r="NWL759" s="37"/>
      <c r="NWM759" s="28"/>
      <c r="NWN759" s="11"/>
      <c r="NWO759" s="11"/>
      <c r="NWP759" s="37"/>
      <c r="NWQ759" s="162"/>
      <c r="NWR759" s="162"/>
      <c r="NWS759" s="37"/>
      <c r="NWT759" s="12"/>
      <c r="NWU759" s="37"/>
      <c r="NWV759" s="37"/>
      <c r="NWW759" s="11"/>
      <c r="NWX759" s="24"/>
      <c r="NWY759" s="28"/>
      <c r="NWZ759" s="11"/>
      <c r="NXA759" s="12"/>
      <c r="NXB759" s="27"/>
      <c r="NXC759" s="37"/>
      <c r="NXD759" s="37"/>
      <c r="NXE759" s="14"/>
      <c r="NXF759" s="14"/>
      <c r="NXG759" s="11"/>
      <c r="NXH759" s="12"/>
      <c r="NXI759" s="12"/>
      <c r="NXJ759" s="12"/>
      <c r="NXK759" s="11"/>
      <c r="NXL759" s="12"/>
      <c r="NXM759" s="162"/>
      <c r="NXN759" s="37"/>
      <c r="NXO759" s="37"/>
      <c r="NXP759" s="37"/>
      <c r="NXQ759" s="37"/>
      <c r="NXR759" s="37"/>
      <c r="NXS759" s="28"/>
      <c r="NXT759" s="11"/>
      <c r="NXU759" s="11"/>
      <c r="NXV759" s="37"/>
      <c r="NXW759" s="162"/>
      <c r="NXX759" s="162"/>
      <c r="NXY759" s="37"/>
      <c r="NXZ759" s="12"/>
      <c r="NYA759" s="37"/>
      <c r="NYB759" s="37"/>
      <c r="NYC759" s="11"/>
      <c r="NYD759" s="24"/>
      <c r="NYE759" s="28"/>
      <c r="NYF759" s="11"/>
      <c r="NYG759" s="12"/>
      <c r="NYH759" s="27"/>
      <c r="NYI759" s="37"/>
      <c r="NYJ759" s="37"/>
      <c r="NYK759" s="14"/>
      <c r="NYL759" s="14"/>
      <c r="NYM759" s="11"/>
      <c r="NYN759" s="12"/>
      <c r="NYO759" s="12"/>
      <c r="NYP759" s="12"/>
      <c r="NYQ759" s="11"/>
      <c r="NYR759" s="12"/>
      <c r="NYS759" s="162"/>
      <c r="NYT759" s="37"/>
      <c r="NYU759" s="37"/>
      <c r="NYV759" s="37"/>
      <c r="NYW759" s="37"/>
      <c r="NYX759" s="37"/>
      <c r="NYY759" s="28"/>
      <c r="NYZ759" s="11"/>
      <c r="NZA759" s="11"/>
      <c r="NZB759" s="37"/>
      <c r="NZC759" s="162"/>
      <c r="NZD759" s="162"/>
      <c r="NZE759" s="37"/>
      <c r="NZF759" s="12"/>
      <c r="NZG759" s="37"/>
      <c r="NZH759" s="37"/>
      <c r="NZI759" s="11"/>
      <c r="NZJ759" s="24"/>
      <c r="NZK759" s="28"/>
      <c r="NZL759" s="11"/>
      <c r="NZM759" s="12"/>
      <c r="NZN759" s="27"/>
      <c r="NZO759" s="37"/>
      <c r="NZP759" s="37"/>
      <c r="NZQ759" s="14"/>
      <c r="NZR759" s="14"/>
      <c r="NZS759" s="11"/>
      <c r="NZT759" s="12"/>
      <c r="NZU759" s="12"/>
      <c r="NZV759" s="12"/>
      <c r="NZW759" s="11"/>
      <c r="NZX759" s="12"/>
      <c r="NZY759" s="162"/>
      <c r="NZZ759" s="37"/>
      <c r="OAA759" s="37"/>
      <c r="OAB759" s="37"/>
      <c r="OAC759" s="37"/>
      <c r="OAD759" s="37"/>
      <c r="OAE759" s="28"/>
      <c r="OAF759" s="11"/>
      <c r="OAG759" s="11"/>
      <c r="OAH759" s="37"/>
      <c r="OAI759" s="162"/>
      <c r="OAJ759" s="162"/>
      <c r="OAK759" s="37"/>
      <c r="OAL759" s="12"/>
      <c r="OAM759" s="37"/>
      <c r="OAN759" s="37"/>
      <c r="OAO759" s="11"/>
      <c r="OAP759" s="24"/>
      <c r="OAQ759" s="28"/>
      <c r="OAR759" s="11"/>
      <c r="OAS759" s="12"/>
      <c r="OAT759" s="27"/>
      <c r="OAU759" s="37"/>
      <c r="OAV759" s="37"/>
      <c r="OAW759" s="14"/>
      <c r="OAX759" s="14"/>
      <c r="OAY759" s="11"/>
      <c r="OAZ759" s="12"/>
      <c r="OBA759" s="12"/>
      <c r="OBB759" s="12"/>
      <c r="OBC759" s="11"/>
      <c r="OBD759" s="12"/>
      <c r="OBE759" s="162"/>
      <c r="OBF759" s="37"/>
      <c r="OBG759" s="37"/>
      <c r="OBH759" s="37"/>
      <c r="OBI759" s="37"/>
      <c r="OBJ759" s="37"/>
      <c r="OBK759" s="28"/>
      <c r="OBL759" s="11"/>
      <c r="OBM759" s="11"/>
      <c r="OBN759" s="37"/>
      <c r="OBO759" s="162"/>
      <c r="OBP759" s="162"/>
      <c r="OBQ759" s="37"/>
      <c r="OBR759" s="12"/>
      <c r="OBS759" s="37"/>
      <c r="OBT759" s="37"/>
      <c r="OBU759" s="11"/>
      <c r="OBV759" s="24"/>
      <c r="OBW759" s="28"/>
      <c r="OBX759" s="11"/>
      <c r="OBY759" s="12"/>
      <c r="OBZ759" s="27"/>
      <c r="OCA759" s="37"/>
      <c r="OCB759" s="37"/>
      <c r="OCC759" s="14"/>
      <c r="OCD759" s="14"/>
      <c r="OCE759" s="11"/>
      <c r="OCF759" s="12"/>
      <c r="OCG759" s="12"/>
      <c r="OCH759" s="12"/>
      <c r="OCI759" s="11"/>
      <c r="OCJ759" s="12"/>
      <c r="OCK759" s="162"/>
      <c r="OCL759" s="37"/>
      <c r="OCM759" s="37"/>
      <c r="OCN759" s="37"/>
      <c r="OCO759" s="37"/>
      <c r="OCP759" s="37"/>
      <c r="OCQ759" s="28"/>
      <c r="OCR759" s="11"/>
      <c r="OCS759" s="11"/>
      <c r="OCT759" s="37"/>
      <c r="OCU759" s="162"/>
      <c r="OCV759" s="162"/>
      <c r="OCW759" s="37"/>
      <c r="OCX759" s="12"/>
      <c r="OCY759" s="37"/>
      <c r="OCZ759" s="37"/>
      <c r="ODA759" s="11"/>
      <c r="ODB759" s="24"/>
      <c r="ODC759" s="28"/>
      <c r="ODD759" s="11"/>
      <c r="ODE759" s="12"/>
      <c r="ODF759" s="27"/>
      <c r="ODG759" s="37"/>
      <c r="ODH759" s="37"/>
      <c r="ODI759" s="14"/>
      <c r="ODJ759" s="14"/>
      <c r="ODK759" s="11"/>
      <c r="ODL759" s="12"/>
      <c r="ODM759" s="12"/>
      <c r="ODN759" s="12"/>
      <c r="ODO759" s="11"/>
      <c r="ODP759" s="12"/>
      <c r="ODQ759" s="162"/>
      <c r="ODR759" s="37"/>
      <c r="ODS759" s="37"/>
      <c r="ODT759" s="37"/>
      <c r="ODU759" s="37"/>
      <c r="ODV759" s="37"/>
      <c r="ODW759" s="28"/>
      <c r="ODX759" s="11"/>
      <c r="ODY759" s="11"/>
      <c r="ODZ759" s="37"/>
      <c r="OEA759" s="162"/>
      <c r="OEB759" s="162"/>
      <c r="OEC759" s="37"/>
      <c r="OED759" s="12"/>
      <c r="OEE759" s="37"/>
      <c r="OEF759" s="37"/>
      <c r="OEG759" s="11"/>
      <c r="OEH759" s="24"/>
      <c r="OEI759" s="28"/>
      <c r="OEJ759" s="11"/>
      <c r="OEK759" s="12"/>
      <c r="OEL759" s="27"/>
      <c r="OEM759" s="37"/>
      <c r="OEN759" s="37"/>
      <c r="OEO759" s="14"/>
      <c r="OEP759" s="14"/>
      <c r="OEQ759" s="11"/>
      <c r="OER759" s="12"/>
      <c r="OES759" s="12"/>
      <c r="OET759" s="12"/>
      <c r="OEU759" s="11"/>
      <c r="OEV759" s="12"/>
      <c r="OEW759" s="162"/>
      <c r="OEX759" s="37"/>
      <c r="OEY759" s="37"/>
      <c r="OEZ759" s="37"/>
      <c r="OFA759" s="37"/>
      <c r="OFB759" s="37"/>
      <c r="OFC759" s="28"/>
      <c r="OFD759" s="11"/>
      <c r="OFE759" s="11"/>
      <c r="OFF759" s="37"/>
      <c r="OFG759" s="162"/>
      <c r="OFH759" s="162"/>
      <c r="OFI759" s="37"/>
      <c r="OFJ759" s="12"/>
      <c r="OFK759" s="37"/>
      <c r="OFL759" s="37"/>
      <c r="OFM759" s="11"/>
      <c r="OFN759" s="24"/>
      <c r="OFO759" s="28"/>
      <c r="OFP759" s="11"/>
      <c r="OFQ759" s="12"/>
      <c r="OFR759" s="27"/>
      <c r="OFS759" s="37"/>
      <c r="OFT759" s="37"/>
      <c r="OFU759" s="14"/>
      <c r="OFV759" s="14"/>
      <c r="OFW759" s="11"/>
      <c r="OFX759" s="12"/>
      <c r="OFY759" s="12"/>
      <c r="OFZ759" s="12"/>
      <c r="OGA759" s="11"/>
      <c r="OGB759" s="12"/>
      <c r="OGC759" s="162"/>
      <c r="OGD759" s="37"/>
      <c r="OGE759" s="37"/>
      <c r="OGF759" s="37"/>
      <c r="OGG759" s="37"/>
      <c r="OGH759" s="37"/>
      <c r="OGI759" s="28"/>
      <c r="OGJ759" s="11"/>
      <c r="OGK759" s="11"/>
      <c r="OGL759" s="37"/>
      <c r="OGM759" s="162"/>
      <c r="OGN759" s="162"/>
      <c r="OGO759" s="37"/>
      <c r="OGP759" s="12"/>
      <c r="OGQ759" s="37"/>
      <c r="OGR759" s="37"/>
      <c r="OGS759" s="11"/>
      <c r="OGT759" s="24"/>
      <c r="OGU759" s="28"/>
      <c r="OGV759" s="11"/>
      <c r="OGW759" s="12"/>
      <c r="OGX759" s="27"/>
      <c r="OGY759" s="37"/>
      <c r="OGZ759" s="37"/>
      <c r="OHA759" s="14"/>
      <c r="OHB759" s="14"/>
      <c r="OHC759" s="11"/>
      <c r="OHD759" s="12"/>
      <c r="OHE759" s="12"/>
      <c r="OHF759" s="12"/>
      <c r="OHG759" s="11"/>
      <c r="OHH759" s="12"/>
      <c r="OHI759" s="162"/>
      <c r="OHJ759" s="37"/>
      <c r="OHK759" s="37"/>
      <c r="OHL759" s="37"/>
      <c r="OHM759" s="37"/>
      <c r="OHN759" s="37"/>
      <c r="OHO759" s="28"/>
      <c r="OHP759" s="11"/>
      <c r="OHQ759" s="11"/>
      <c r="OHR759" s="37"/>
      <c r="OHS759" s="162"/>
      <c r="OHT759" s="162"/>
      <c r="OHU759" s="37"/>
      <c r="OHV759" s="12"/>
      <c r="OHW759" s="37"/>
      <c r="OHX759" s="37"/>
      <c r="OHY759" s="11"/>
      <c r="OHZ759" s="24"/>
      <c r="OIA759" s="28"/>
      <c r="OIB759" s="11"/>
      <c r="OIC759" s="12"/>
      <c r="OID759" s="27"/>
      <c r="OIE759" s="37"/>
      <c r="OIF759" s="37"/>
      <c r="OIG759" s="14"/>
      <c r="OIH759" s="14"/>
      <c r="OII759" s="11"/>
      <c r="OIJ759" s="12"/>
      <c r="OIK759" s="12"/>
      <c r="OIL759" s="12"/>
      <c r="OIM759" s="11"/>
      <c r="OIN759" s="12"/>
      <c r="OIO759" s="162"/>
      <c r="OIP759" s="37"/>
      <c r="OIQ759" s="37"/>
      <c r="OIR759" s="37"/>
      <c r="OIS759" s="37"/>
      <c r="OIT759" s="37"/>
      <c r="OIU759" s="28"/>
      <c r="OIV759" s="11"/>
      <c r="OIW759" s="11"/>
      <c r="OIX759" s="37"/>
      <c r="OIY759" s="162"/>
      <c r="OIZ759" s="162"/>
      <c r="OJA759" s="37"/>
      <c r="OJB759" s="12"/>
      <c r="OJC759" s="37"/>
      <c r="OJD759" s="37"/>
      <c r="OJE759" s="11"/>
      <c r="OJF759" s="24"/>
      <c r="OJG759" s="28"/>
      <c r="OJH759" s="11"/>
      <c r="OJI759" s="12"/>
      <c r="OJJ759" s="27"/>
      <c r="OJK759" s="37"/>
      <c r="OJL759" s="37"/>
      <c r="OJM759" s="14"/>
      <c r="OJN759" s="14"/>
      <c r="OJO759" s="11"/>
      <c r="OJP759" s="12"/>
      <c r="OJQ759" s="12"/>
      <c r="OJR759" s="12"/>
      <c r="OJS759" s="11"/>
      <c r="OJT759" s="12"/>
      <c r="OJU759" s="162"/>
      <c r="OJV759" s="37"/>
      <c r="OJW759" s="37"/>
      <c r="OJX759" s="37"/>
      <c r="OJY759" s="37"/>
      <c r="OJZ759" s="37"/>
      <c r="OKA759" s="28"/>
      <c r="OKB759" s="11"/>
      <c r="OKC759" s="11"/>
      <c r="OKD759" s="37"/>
      <c r="OKE759" s="162"/>
      <c r="OKF759" s="162"/>
      <c r="OKG759" s="37"/>
      <c r="OKH759" s="12"/>
      <c r="OKI759" s="37"/>
      <c r="OKJ759" s="37"/>
      <c r="OKK759" s="11"/>
      <c r="OKL759" s="24"/>
      <c r="OKM759" s="28"/>
      <c r="OKN759" s="11"/>
      <c r="OKO759" s="12"/>
      <c r="OKP759" s="27"/>
      <c r="OKQ759" s="37"/>
      <c r="OKR759" s="37"/>
      <c r="OKS759" s="14"/>
      <c r="OKT759" s="14"/>
      <c r="OKU759" s="11"/>
      <c r="OKV759" s="12"/>
      <c r="OKW759" s="12"/>
      <c r="OKX759" s="12"/>
      <c r="OKY759" s="11"/>
      <c r="OKZ759" s="12"/>
      <c r="OLA759" s="162"/>
      <c r="OLB759" s="37"/>
      <c r="OLC759" s="37"/>
      <c r="OLD759" s="37"/>
      <c r="OLE759" s="37"/>
      <c r="OLF759" s="37"/>
      <c r="OLG759" s="28"/>
      <c r="OLH759" s="11"/>
      <c r="OLI759" s="11"/>
      <c r="OLJ759" s="37"/>
      <c r="OLK759" s="162"/>
      <c r="OLL759" s="162"/>
      <c r="OLM759" s="37"/>
      <c r="OLN759" s="12"/>
      <c r="OLO759" s="37"/>
      <c r="OLP759" s="37"/>
      <c r="OLQ759" s="11"/>
      <c r="OLR759" s="24"/>
      <c r="OLS759" s="28"/>
      <c r="OLT759" s="11"/>
      <c r="OLU759" s="12"/>
      <c r="OLV759" s="27"/>
      <c r="OLW759" s="37"/>
      <c r="OLX759" s="37"/>
      <c r="OLY759" s="14"/>
      <c r="OLZ759" s="14"/>
      <c r="OMA759" s="11"/>
      <c r="OMB759" s="12"/>
      <c r="OMC759" s="12"/>
      <c r="OMD759" s="12"/>
      <c r="OME759" s="11"/>
      <c r="OMF759" s="12"/>
      <c r="OMG759" s="162"/>
      <c r="OMH759" s="37"/>
      <c r="OMI759" s="37"/>
      <c r="OMJ759" s="37"/>
      <c r="OMK759" s="37"/>
      <c r="OML759" s="37"/>
      <c r="OMM759" s="28"/>
      <c r="OMN759" s="11"/>
      <c r="OMO759" s="11"/>
      <c r="OMP759" s="37"/>
      <c r="OMQ759" s="162"/>
      <c r="OMR759" s="162"/>
      <c r="OMS759" s="37"/>
      <c r="OMT759" s="12"/>
      <c r="OMU759" s="37"/>
      <c r="OMV759" s="37"/>
      <c r="OMW759" s="11"/>
      <c r="OMX759" s="24"/>
      <c r="OMY759" s="28"/>
      <c r="OMZ759" s="11"/>
      <c r="ONA759" s="12"/>
      <c r="ONB759" s="27"/>
      <c r="ONC759" s="37"/>
      <c r="OND759" s="37"/>
      <c r="ONE759" s="14"/>
      <c r="ONF759" s="14"/>
      <c r="ONG759" s="11"/>
      <c r="ONH759" s="12"/>
      <c r="ONI759" s="12"/>
      <c r="ONJ759" s="12"/>
      <c r="ONK759" s="11"/>
      <c r="ONL759" s="12"/>
      <c r="ONM759" s="162"/>
      <c r="ONN759" s="37"/>
      <c r="ONO759" s="37"/>
      <c r="ONP759" s="37"/>
      <c r="ONQ759" s="37"/>
      <c r="ONR759" s="37"/>
      <c r="ONS759" s="28"/>
      <c r="ONT759" s="11"/>
      <c r="ONU759" s="11"/>
      <c r="ONV759" s="37"/>
      <c r="ONW759" s="162"/>
      <c r="ONX759" s="162"/>
      <c r="ONY759" s="37"/>
      <c r="ONZ759" s="12"/>
      <c r="OOA759" s="37"/>
      <c r="OOB759" s="37"/>
      <c r="OOC759" s="11"/>
      <c r="OOD759" s="24"/>
      <c r="OOE759" s="28"/>
      <c r="OOF759" s="11"/>
      <c r="OOG759" s="12"/>
      <c r="OOH759" s="27"/>
      <c r="OOI759" s="37"/>
      <c r="OOJ759" s="37"/>
      <c r="OOK759" s="14"/>
      <c r="OOL759" s="14"/>
      <c r="OOM759" s="11"/>
      <c r="OON759" s="12"/>
      <c r="OOO759" s="12"/>
      <c r="OOP759" s="12"/>
      <c r="OOQ759" s="11"/>
      <c r="OOR759" s="12"/>
      <c r="OOS759" s="162"/>
      <c r="OOT759" s="37"/>
      <c r="OOU759" s="37"/>
      <c r="OOV759" s="37"/>
      <c r="OOW759" s="37"/>
      <c r="OOX759" s="37"/>
      <c r="OOY759" s="28"/>
      <c r="OOZ759" s="11"/>
      <c r="OPA759" s="11"/>
      <c r="OPB759" s="37"/>
      <c r="OPC759" s="162"/>
      <c r="OPD759" s="162"/>
      <c r="OPE759" s="37"/>
      <c r="OPF759" s="12"/>
      <c r="OPG759" s="37"/>
      <c r="OPH759" s="37"/>
      <c r="OPI759" s="11"/>
      <c r="OPJ759" s="24"/>
      <c r="OPK759" s="28"/>
      <c r="OPL759" s="11"/>
      <c r="OPM759" s="12"/>
      <c r="OPN759" s="27"/>
      <c r="OPO759" s="37"/>
      <c r="OPP759" s="37"/>
      <c r="OPQ759" s="14"/>
      <c r="OPR759" s="14"/>
      <c r="OPS759" s="11"/>
      <c r="OPT759" s="12"/>
      <c r="OPU759" s="12"/>
      <c r="OPV759" s="12"/>
      <c r="OPW759" s="11"/>
      <c r="OPX759" s="12"/>
      <c r="OPY759" s="162"/>
      <c r="OPZ759" s="37"/>
      <c r="OQA759" s="37"/>
      <c r="OQB759" s="37"/>
      <c r="OQC759" s="37"/>
      <c r="OQD759" s="37"/>
      <c r="OQE759" s="28"/>
      <c r="OQF759" s="11"/>
      <c r="OQG759" s="11"/>
      <c r="OQH759" s="37"/>
      <c r="OQI759" s="162"/>
      <c r="OQJ759" s="162"/>
      <c r="OQK759" s="37"/>
      <c r="OQL759" s="12"/>
      <c r="OQM759" s="37"/>
      <c r="OQN759" s="37"/>
      <c r="OQO759" s="11"/>
      <c r="OQP759" s="24"/>
      <c r="OQQ759" s="28"/>
      <c r="OQR759" s="11"/>
      <c r="OQS759" s="12"/>
      <c r="OQT759" s="27"/>
      <c r="OQU759" s="37"/>
      <c r="OQV759" s="37"/>
      <c r="OQW759" s="14"/>
      <c r="OQX759" s="14"/>
      <c r="OQY759" s="11"/>
      <c r="OQZ759" s="12"/>
      <c r="ORA759" s="12"/>
      <c r="ORB759" s="12"/>
      <c r="ORC759" s="11"/>
      <c r="ORD759" s="12"/>
      <c r="ORE759" s="162"/>
      <c r="ORF759" s="37"/>
      <c r="ORG759" s="37"/>
      <c r="ORH759" s="37"/>
      <c r="ORI759" s="37"/>
      <c r="ORJ759" s="37"/>
      <c r="ORK759" s="28"/>
      <c r="ORL759" s="11"/>
      <c r="ORM759" s="11"/>
      <c r="ORN759" s="37"/>
      <c r="ORO759" s="162"/>
      <c r="ORP759" s="162"/>
      <c r="ORQ759" s="37"/>
      <c r="ORR759" s="12"/>
      <c r="ORS759" s="37"/>
      <c r="ORT759" s="37"/>
      <c r="ORU759" s="11"/>
      <c r="ORV759" s="24"/>
      <c r="ORW759" s="28"/>
      <c r="ORX759" s="11"/>
      <c r="ORY759" s="12"/>
      <c r="ORZ759" s="27"/>
      <c r="OSA759" s="37"/>
      <c r="OSB759" s="37"/>
      <c r="OSC759" s="14"/>
      <c r="OSD759" s="14"/>
      <c r="OSE759" s="11"/>
      <c r="OSF759" s="12"/>
      <c r="OSG759" s="12"/>
      <c r="OSH759" s="12"/>
      <c r="OSI759" s="11"/>
      <c r="OSJ759" s="12"/>
      <c r="OSK759" s="162"/>
      <c r="OSL759" s="37"/>
      <c r="OSM759" s="37"/>
      <c r="OSN759" s="37"/>
      <c r="OSO759" s="37"/>
      <c r="OSP759" s="37"/>
      <c r="OSQ759" s="28"/>
      <c r="OSR759" s="11"/>
      <c r="OSS759" s="11"/>
      <c r="OST759" s="37"/>
      <c r="OSU759" s="162"/>
      <c r="OSV759" s="162"/>
      <c r="OSW759" s="37"/>
      <c r="OSX759" s="12"/>
      <c r="OSY759" s="37"/>
      <c r="OSZ759" s="37"/>
      <c r="OTA759" s="11"/>
      <c r="OTB759" s="24"/>
      <c r="OTC759" s="28"/>
      <c r="OTD759" s="11"/>
      <c r="OTE759" s="12"/>
      <c r="OTF759" s="27"/>
      <c r="OTG759" s="37"/>
      <c r="OTH759" s="37"/>
      <c r="OTI759" s="14"/>
      <c r="OTJ759" s="14"/>
      <c r="OTK759" s="11"/>
      <c r="OTL759" s="12"/>
      <c r="OTM759" s="12"/>
      <c r="OTN759" s="12"/>
      <c r="OTO759" s="11"/>
      <c r="OTP759" s="12"/>
      <c r="OTQ759" s="162"/>
      <c r="OTR759" s="37"/>
      <c r="OTS759" s="37"/>
      <c r="OTT759" s="37"/>
      <c r="OTU759" s="37"/>
      <c r="OTV759" s="37"/>
      <c r="OTW759" s="28"/>
      <c r="OTX759" s="11"/>
      <c r="OTY759" s="11"/>
      <c r="OTZ759" s="37"/>
      <c r="OUA759" s="162"/>
      <c r="OUB759" s="162"/>
      <c r="OUC759" s="37"/>
      <c r="OUD759" s="12"/>
      <c r="OUE759" s="37"/>
      <c r="OUF759" s="37"/>
      <c r="OUG759" s="11"/>
      <c r="OUH759" s="24"/>
      <c r="OUI759" s="28"/>
      <c r="OUJ759" s="11"/>
      <c r="OUK759" s="12"/>
      <c r="OUL759" s="27"/>
      <c r="OUM759" s="37"/>
      <c r="OUN759" s="37"/>
      <c r="OUO759" s="14"/>
      <c r="OUP759" s="14"/>
      <c r="OUQ759" s="11"/>
      <c r="OUR759" s="12"/>
      <c r="OUS759" s="12"/>
      <c r="OUT759" s="12"/>
      <c r="OUU759" s="11"/>
      <c r="OUV759" s="12"/>
      <c r="OUW759" s="162"/>
      <c r="OUX759" s="37"/>
      <c r="OUY759" s="37"/>
      <c r="OUZ759" s="37"/>
      <c r="OVA759" s="37"/>
      <c r="OVB759" s="37"/>
      <c r="OVC759" s="28"/>
      <c r="OVD759" s="11"/>
      <c r="OVE759" s="11"/>
      <c r="OVF759" s="37"/>
      <c r="OVG759" s="162"/>
      <c r="OVH759" s="162"/>
      <c r="OVI759" s="37"/>
      <c r="OVJ759" s="12"/>
      <c r="OVK759" s="37"/>
      <c r="OVL759" s="37"/>
      <c r="OVM759" s="11"/>
      <c r="OVN759" s="24"/>
      <c r="OVO759" s="28"/>
      <c r="OVP759" s="11"/>
      <c r="OVQ759" s="12"/>
      <c r="OVR759" s="27"/>
      <c r="OVS759" s="37"/>
      <c r="OVT759" s="37"/>
      <c r="OVU759" s="14"/>
      <c r="OVV759" s="14"/>
      <c r="OVW759" s="11"/>
      <c r="OVX759" s="12"/>
      <c r="OVY759" s="12"/>
      <c r="OVZ759" s="12"/>
      <c r="OWA759" s="11"/>
      <c r="OWB759" s="12"/>
      <c r="OWC759" s="162"/>
      <c r="OWD759" s="37"/>
      <c r="OWE759" s="37"/>
      <c r="OWF759" s="37"/>
      <c r="OWG759" s="37"/>
      <c r="OWH759" s="37"/>
      <c r="OWI759" s="28"/>
      <c r="OWJ759" s="11"/>
      <c r="OWK759" s="11"/>
      <c r="OWL759" s="37"/>
      <c r="OWM759" s="162"/>
      <c r="OWN759" s="162"/>
      <c r="OWO759" s="37"/>
      <c r="OWP759" s="12"/>
      <c r="OWQ759" s="37"/>
      <c r="OWR759" s="37"/>
      <c r="OWS759" s="11"/>
      <c r="OWT759" s="24"/>
      <c r="OWU759" s="28"/>
      <c r="OWV759" s="11"/>
      <c r="OWW759" s="12"/>
      <c r="OWX759" s="27"/>
      <c r="OWY759" s="37"/>
      <c r="OWZ759" s="37"/>
      <c r="OXA759" s="14"/>
      <c r="OXB759" s="14"/>
      <c r="OXC759" s="11"/>
      <c r="OXD759" s="12"/>
      <c r="OXE759" s="12"/>
      <c r="OXF759" s="12"/>
      <c r="OXG759" s="11"/>
      <c r="OXH759" s="12"/>
      <c r="OXI759" s="162"/>
      <c r="OXJ759" s="37"/>
      <c r="OXK759" s="37"/>
      <c r="OXL759" s="37"/>
      <c r="OXM759" s="37"/>
      <c r="OXN759" s="37"/>
      <c r="OXO759" s="28"/>
      <c r="OXP759" s="11"/>
      <c r="OXQ759" s="11"/>
      <c r="OXR759" s="37"/>
      <c r="OXS759" s="162"/>
      <c r="OXT759" s="162"/>
      <c r="OXU759" s="37"/>
      <c r="OXV759" s="12"/>
      <c r="OXW759" s="37"/>
      <c r="OXX759" s="37"/>
      <c r="OXY759" s="11"/>
      <c r="OXZ759" s="24"/>
      <c r="OYA759" s="28"/>
      <c r="OYB759" s="11"/>
      <c r="OYC759" s="12"/>
      <c r="OYD759" s="27"/>
      <c r="OYE759" s="37"/>
      <c r="OYF759" s="37"/>
      <c r="OYG759" s="14"/>
      <c r="OYH759" s="14"/>
      <c r="OYI759" s="11"/>
      <c r="OYJ759" s="12"/>
      <c r="OYK759" s="12"/>
      <c r="OYL759" s="12"/>
      <c r="OYM759" s="11"/>
      <c r="OYN759" s="12"/>
      <c r="OYO759" s="162"/>
      <c r="OYP759" s="37"/>
      <c r="OYQ759" s="37"/>
      <c r="OYR759" s="37"/>
      <c r="OYS759" s="37"/>
      <c r="OYT759" s="37"/>
      <c r="OYU759" s="28"/>
      <c r="OYV759" s="11"/>
      <c r="OYW759" s="11"/>
      <c r="OYX759" s="37"/>
      <c r="OYY759" s="162"/>
      <c r="OYZ759" s="162"/>
      <c r="OZA759" s="37"/>
      <c r="OZB759" s="12"/>
      <c r="OZC759" s="37"/>
      <c r="OZD759" s="37"/>
      <c r="OZE759" s="11"/>
      <c r="OZF759" s="24"/>
      <c r="OZG759" s="28"/>
      <c r="OZH759" s="11"/>
      <c r="OZI759" s="12"/>
      <c r="OZJ759" s="27"/>
      <c r="OZK759" s="37"/>
      <c r="OZL759" s="37"/>
      <c r="OZM759" s="14"/>
      <c r="OZN759" s="14"/>
      <c r="OZO759" s="11"/>
      <c r="OZP759" s="12"/>
      <c r="OZQ759" s="12"/>
      <c r="OZR759" s="12"/>
      <c r="OZS759" s="11"/>
      <c r="OZT759" s="12"/>
      <c r="OZU759" s="162"/>
      <c r="OZV759" s="37"/>
      <c r="OZW759" s="37"/>
      <c r="OZX759" s="37"/>
      <c r="OZY759" s="37"/>
      <c r="OZZ759" s="37"/>
      <c r="PAA759" s="28"/>
      <c r="PAB759" s="11"/>
      <c r="PAC759" s="11"/>
      <c r="PAD759" s="37"/>
      <c r="PAE759" s="162"/>
      <c r="PAF759" s="162"/>
      <c r="PAG759" s="37"/>
      <c r="PAH759" s="12"/>
      <c r="PAI759" s="37"/>
      <c r="PAJ759" s="37"/>
      <c r="PAK759" s="11"/>
      <c r="PAL759" s="24"/>
      <c r="PAM759" s="28"/>
      <c r="PAN759" s="11"/>
      <c r="PAO759" s="12"/>
      <c r="PAP759" s="27"/>
      <c r="PAQ759" s="37"/>
      <c r="PAR759" s="37"/>
      <c r="PAS759" s="14"/>
      <c r="PAT759" s="14"/>
      <c r="PAU759" s="11"/>
      <c r="PAV759" s="12"/>
      <c r="PAW759" s="12"/>
      <c r="PAX759" s="12"/>
      <c r="PAY759" s="11"/>
      <c r="PAZ759" s="12"/>
      <c r="PBA759" s="162"/>
      <c r="PBB759" s="37"/>
      <c r="PBC759" s="37"/>
      <c r="PBD759" s="37"/>
      <c r="PBE759" s="37"/>
      <c r="PBF759" s="37"/>
      <c r="PBG759" s="28"/>
      <c r="PBH759" s="11"/>
      <c r="PBI759" s="11"/>
      <c r="PBJ759" s="37"/>
      <c r="PBK759" s="162"/>
      <c r="PBL759" s="162"/>
      <c r="PBM759" s="37"/>
      <c r="PBN759" s="12"/>
      <c r="PBO759" s="37"/>
      <c r="PBP759" s="37"/>
      <c r="PBQ759" s="11"/>
      <c r="PBR759" s="24"/>
      <c r="PBS759" s="28"/>
      <c r="PBT759" s="11"/>
      <c r="PBU759" s="12"/>
      <c r="PBV759" s="27"/>
      <c r="PBW759" s="37"/>
      <c r="PBX759" s="37"/>
      <c r="PBY759" s="14"/>
      <c r="PBZ759" s="14"/>
      <c r="PCA759" s="11"/>
      <c r="PCB759" s="12"/>
      <c r="PCC759" s="12"/>
      <c r="PCD759" s="12"/>
      <c r="PCE759" s="11"/>
      <c r="PCF759" s="12"/>
      <c r="PCG759" s="162"/>
      <c r="PCH759" s="37"/>
      <c r="PCI759" s="37"/>
      <c r="PCJ759" s="37"/>
      <c r="PCK759" s="37"/>
      <c r="PCL759" s="37"/>
      <c r="PCM759" s="28"/>
      <c r="PCN759" s="11"/>
      <c r="PCO759" s="11"/>
      <c r="PCP759" s="37"/>
      <c r="PCQ759" s="162"/>
      <c r="PCR759" s="162"/>
      <c r="PCS759" s="37"/>
      <c r="PCT759" s="12"/>
      <c r="PCU759" s="37"/>
      <c r="PCV759" s="37"/>
      <c r="PCW759" s="11"/>
      <c r="PCX759" s="24"/>
      <c r="PCY759" s="28"/>
      <c r="PCZ759" s="11"/>
      <c r="PDA759" s="12"/>
      <c r="PDB759" s="27"/>
      <c r="PDC759" s="37"/>
      <c r="PDD759" s="37"/>
      <c r="PDE759" s="14"/>
      <c r="PDF759" s="14"/>
      <c r="PDG759" s="11"/>
      <c r="PDH759" s="12"/>
      <c r="PDI759" s="12"/>
      <c r="PDJ759" s="12"/>
      <c r="PDK759" s="11"/>
      <c r="PDL759" s="12"/>
      <c r="PDM759" s="162"/>
      <c r="PDN759" s="37"/>
      <c r="PDO759" s="37"/>
      <c r="PDP759" s="37"/>
      <c r="PDQ759" s="37"/>
      <c r="PDR759" s="37"/>
      <c r="PDS759" s="28"/>
      <c r="PDT759" s="11"/>
      <c r="PDU759" s="11"/>
      <c r="PDV759" s="37"/>
      <c r="PDW759" s="162"/>
      <c r="PDX759" s="162"/>
      <c r="PDY759" s="37"/>
      <c r="PDZ759" s="12"/>
      <c r="PEA759" s="37"/>
      <c r="PEB759" s="37"/>
      <c r="PEC759" s="11"/>
      <c r="PED759" s="24"/>
      <c r="PEE759" s="28"/>
      <c r="PEF759" s="11"/>
      <c r="PEG759" s="12"/>
      <c r="PEH759" s="27"/>
      <c r="PEI759" s="37"/>
      <c r="PEJ759" s="37"/>
      <c r="PEK759" s="14"/>
      <c r="PEL759" s="14"/>
      <c r="PEM759" s="11"/>
      <c r="PEN759" s="12"/>
      <c r="PEO759" s="12"/>
      <c r="PEP759" s="12"/>
      <c r="PEQ759" s="11"/>
      <c r="PER759" s="12"/>
      <c r="PES759" s="162"/>
      <c r="PET759" s="37"/>
      <c r="PEU759" s="37"/>
      <c r="PEV759" s="37"/>
      <c r="PEW759" s="37"/>
      <c r="PEX759" s="37"/>
      <c r="PEY759" s="28"/>
      <c r="PEZ759" s="11"/>
      <c r="PFA759" s="11"/>
      <c r="PFB759" s="37"/>
      <c r="PFC759" s="162"/>
      <c r="PFD759" s="162"/>
      <c r="PFE759" s="37"/>
      <c r="PFF759" s="12"/>
      <c r="PFG759" s="37"/>
      <c r="PFH759" s="37"/>
      <c r="PFI759" s="11"/>
      <c r="PFJ759" s="24"/>
      <c r="PFK759" s="28"/>
      <c r="PFL759" s="11"/>
      <c r="PFM759" s="12"/>
      <c r="PFN759" s="27"/>
      <c r="PFO759" s="37"/>
      <c r="PFP759" s="37"/>
      <c r="PFQ759" s="14"/>
      <c r="PFR759" s="14"/>
      <c r="PFS759" s="11"/>
      <c r="PFT759" s="12"/>
      <c r="PFU759" s="12"/>
      <c r="PFV759" s="12"/>
      <c r="PFW759" s="11"/>
      <c r="PFX759" s="12"/>
      <c r="PFY759" s="162"/>
      <c r="PFZ759" s="37"/>
      <c r="PGA759" s="37"/>
      <c r="PGB759" s="37"/>
      <c r="PGC759" s="37"/>
      <c r="PGD759" s="37"/>
      <c r="PGE759" s="28"/>
      <c r="PGF759" s="11"/>
      <c r="PGG759" s="11"/>
      <c r="PGH759" s="37"/>
      <c r="PGI759" s="162"/>
      <c r="PGJ759" s="162"/>
      <c r="PGK759" s="37"/>
      <c r="PGL759" s="12"/>
      <c r="PGM759" s="37"/>
      <c r="PGN759" s="37"/>
      <c r="PGO759" s="11"/>
      <c r="PGP759" s="24"/>
      <c r="PGQ759" s="28"/>
      <c r="PGR759" s="11"/>
      <c r="PGS759" s="12"/>
      <c r="PGT759" s="27"/>
      <c r="PGU759" s="37"/>
      <c r="PGV759" s="37"/>
      <c r="PGW759" s="14"/>
      <c r="PGX759" s="14"/>
      <c r="PGY759" s="11"/>
      <c r="PGZ759" s="12"/>
      <c r="PHA759" s="12"/>
      <c r="PHB759" s="12"/>
      <c r="PHC759" s="11"/>
      <c r="PHD759" s="12"/>
      <c r="PHE759" s="162"/>
      <c r="PHF759" s="37"/>
      <c r="PHG759" s="37"/>
      <c r="PHH759" s="37"/>
      <c r="PHI759" s="37"/>
      <c r="PHJ759" s="37"/>
      <c r="PHK759" s="28"/>
      <c r="PHL759" s="11"/>
      <c r="PHM759" s="11"/>
      <c r="PHN759" s="37"/>
      <c r="PHO759" s="162"/>
      <c r="PHP759" s="162"/>
      <c r="PHQ759" s="37"/>
      <c r="PHR759" s="12"/>
      <c r="PHS759" s="37"/>
      <c r="PHT759" s="37"/>
      <c r="PHU759" s="11"/>
      <c r="PHV759" s="24"/>
      <c r="PHW759" s="28"/>
      <c r="PHX759" s="11"/>
      <c r="PHY759" s="12"/>
      <c r="PHZ759" s="27"/>
      <c r="PIA759" s="37"/>
      <c r="PIB759" s="37"/>
      <c r="PIC759" s="14"/>
      <c r="PID759" s="14"/>
      <c r="PIE759" s="11"/>
      <c r="PIF759" s="12"/>
      <c r="PIG759" s="12"/>
      <c r="PIH759" s="12"/>
      <c r="PII759" s="11"/>
      <c r="PIJ759" s="12"/>
      <c r="PIK759" s="162"/>
      <c r="PIL759" s="37"/>
      <c r="PIM759" s="37"/>
      <c r="PIN759" s="37"/>
      <c r="PIO759" s="37"/>
      <c r="PIP759" s="37"/>
      <c r="PIQ759" s="28"/>
      <c r="PIR759" s="11"/>
      <c r="PIS759" s="11"/>
      <c r="PIT759" s="37"/>
      <c r="PIU759" s="162"/>
      <c r="PIV759" s="162"/>
      <c r="PIW759" s="37"/>
      <c r="PIX759" s="12"/>
      <c r="PIY759" s="37"/>
      <c r="PIZ759" s="37"/>
      <c r="PJA759" s="11"/>
      <c r="PJB759" s="24"/>
      <c r="PJC759" s="28"/>
      <c r="PJD759" s="11"/>
      <c r="PJE759" s="12"/>
      <c r="PJF759" s="27"/>
      <c r="PJG759" s="37"/>
      <c r="PJH759" s="37"/>
      <c r="PJI759" s="14"/>
      <c r="PJJ759" s="14"/>
      <c r="PJK759" s="11"/>
      <c r="PJL759" s="12"/>
      <c r="PJM759" s="12"/>
      <c r="PJN759" s="12"/>
      <c r="PJO759" s="11"/>
      <c r="PJP759" s="12"/>
      <c r="PJQ759" s="162"/>
      <c r="PJR759" s="37"/>
      <c r="PJS759" s="37"/>
      <c r="PJT759" s="37"/>
      <c r="PJU759" s="37"/>
      <c r="PJV759" s="37"/>
      <c r="PJW759" s="28"/>
      <c r="PJX759" s="11"/>
      <c r="PJY759" s="11"/>
      <c r="PJZ759" s="37"/>
      <c r="PKA759" s="162"/>
      <c r="PKB759" s="162"/>
      <c r="PKC759" s="37"/>
      <c r="PKD759" s="12"/>
      <c r="PKE759" s="37"/>
      <c r="PKF759" s="37"/>
      <c r="PKG759" s="11"/>
      <c r="PKH759" s="24"/>
      <c r="PKI759" s="28"/>
      <c r="PKJ759" s="11"/>
      <c r="PKK759" s="12"/>
      <c r="PKL759" s="27"/>
      <c r="PKM759" s="37"/>
      <c r="PKN759" s="37"/>
      <c r="PKO759" s="14"/>
      <c r="PKP759" s="14"/>
      <c r="PKQ759" s="11"/>
      <c r="PKR759" s="12"/>
      <c r="PKS759" s="12"/>
      <c r="PKT759" s="12"/>
      <c r="PKU759" s="11"/>
      <c r="PKV759" s="12"/>
      <c r="PKW759" s="162"/>
      <c r="PKX759" s="37"/>
      <c r="PKY759" s="37"/>
      <c r="PKZ759" s="37"/>
      <c r="PLA759" s="37"/>
      <c r="PLB759" s="37"/>
      <c r="PLC759" s="28"/>
      <c r="PLD759" s="11"/>
      <c r="PLE759" s="11"/>
      <c r="PLF759" s="37"/>
      <c r="PLG759" s="162"/>
      <c r="PLH759" s="162"/>
      <c r="PLI759" s="37"/>
      <c r="PLJ759" s="12"/>
      <c r="PLK759" s="37"/>
      <c r="PLL759" s="37"/>
      <c r="PLM759" s="11"/>
      <c r="PLN759" s="24"/>
      <c r="PLO759" s="28"/>
      <c r="PLP759" s="11"/>
      <c r="PLQ759" s="12"/>
      <c r="PLR759" s="27"/>
      <c r="PLS759" s="37"/>
      <c r="PLT759" s="37"/>
      <c r="PLU759" s="14"/>
      <c r="PLV759" s="14"/>
      <c r="PLW759" s="11"/>
      <c r="PLX759" s="12"/>
      <c r="PLY759" s="12"/>
      <c r="PLZ759" s="12"/>
      <c r="PMA759" s="11"/>
      <c r="PMB759" s="12"/>
      <c r="PMC759" s="162"/>
      <c r="PMD759" s="37"/>
      <c r="PME759" s="37"/>
      <c r="PMF759" s="37"/>
      <c r="PMG759" s="37"/>
      <c r="PMH759" s="37"/>
      <c r="PMI759" s="28"/>
      <c r="PMJ759" s="11"/>
      <c r="PMK759" s="11"/>
      <c r="PML759" s="37"/>
      <c r="PMM759" s="162"/>
      <c r="PMN759" s="162"/>
      <c r="PMO759" s="37"/>
      <c r="PMP759" s="12"/>
      <c r="PMQ759" s="37"/>
      <c r="PMR759" s="37"/>
      <c r="PMS759" s="11"/>
      <c r="PMT759" s="24"/>
      <c r="PMU759" s="28"/>
      <c r="PMV759" s="11"/>
      <c r="PMW759" s="12"/>
      <c r="PMX759" s="27"/>
      <c r="PMY759" s="37"/>
      <c r="PMZ759" s="37"/>
      <c r="PNA759" s="14"/>
      <c r="PNB759" s="14"/>
      <c r="PNC759" s="11"/>
      <c r="PND759" s="12"/>
      <c r="PNE759" s="12"/>
      <c r="PNF759" s="12"/>
      <c r="PNG759" s="11"/>
      <c r="PNH759" s="12"/>
      <c r="PNI759" s="162"/>
      <c r="PNJ759" s="37"/>
      <c r="PNK759" s="37"/>
      <c r="PNL759" s="37"/>
      <c r="PNM759" s="37"/>
      <c r="PNN759" s="37"/>
      <c r="PNO759" s="28"/>
      <c r="PNP759" s="11"/>
      <c r="PNQ759" s="11"/>
      <c r="PNR759" s="37"/>
      <c r="PNS759" s="162"/>
      <c r="PNT759" s="162"/>
      <c r="PNU759" s="37"/>
      <c r="PNV759" s="12"/>
      <c r="PNW759" s="37"/>
      <c r="PNX759" s="37"/>
      <c r="PNY759" s="11"/>
      <c r="PNZ759" s="24"/>
      <c r="POA759" s="28"/>
      <c r="POB759" s="11"/>
      <c r="POC759" s="12"/>
      <c r="POD759" s="27"/>
      <c r="POE759" s="37"/>
      <c r="POF759" s="37"/>
      <c r="POG759" s="14"/>
      <c r="POH759" s="14"/>
      <c r="POI759" s="11"/>
      <c r="POJ759" s="12"/>
      <c r="POK759" s="12"/>
      <c r="POL759" s="12"/>
      <c r="POM759" s="11"/>
      <c r="PON759" s="12"/>
      <c r="POO759" s="162"/>
      <c r="POP759" s="37"/>
      <c r="POQ759" s="37"/>
      <c r="POR759" s="37"/>
      <c r="POS759" s="37"/>
      <c r="POT759" s="37"/>
      <c r="POU759" s="28"/>
      <c r="POV759" s="11"/>
      <c r="POW759" s="11"/>
      <c r="POX759" s="37"/>
      <c r="POY759" s="162"/>
      <c r="POZ759" s="162"/>
      <c r="PPA759" s="37"/>
      <c r="PPB759" s="12"/>
      <c r="PPC759" s="37"/>
      <c r="PPD759" s="37"/>
      <c r="PPE759" s="11"/>
      <c r="PPF759" s="24"/>
      <c r="PPG759" s="28"/>
      <c r="PPH759" s="11"/>
      <c r="PPI759" s="12"/>
      <c r="PPJ759" s="27"/>
      <c r="PPK759" s="37"/>
      <c r="PPL759" s="37"/>
      <c r="PPM759" s="14"/>
      <c r="PPN759" s="14"/>
      <c r="PPO759" s="11"/>
      <c r="PPP759" s="12"/>
      <c r="PPQ759" s="12"/>
      <c r="PPR759" s="12"/>
      <c r="PPS759" s="11"/>
      <c r="PPT759" s="12"/>
      <c r="PPU759" s="162"/>
      <c r="PPV759" s="37"/>
      <c r="PPW759" s="37"/>
      <c r="PPX759" s="37"/>
      <c r="PPY759" s="37"/>
      <c r="PPZ759" s="37"/>
      <c r="PQA759" s="28"/>
      <c r="PQB759" s="11"/>
      <c r="PQC759" s="11"/>
      <c r="PQD759" s="37"/>
      <c r="PQE759" s="162"/>
      <c r="PQF759" s="162"/>
      <c r="PQG759" s="37"/>
      <c r="PQH759" s="12"/>
      <c r="PQI759" s="37"/>
      <c r="PQJ759" s="37"/>
      <c r="PQK759" s="11"/>
      <c r="PQL759" s="24"/>
      <c r="PQM759" s="28"/>
      <c r="PQN759" s="11"/>
      <c r="PQO759" s="12"/>
      <c r="PQP759" s="27"/>
      <c r="PQQ759" s="37"/>
      <c r="PQR759" s="37"/>
      <c r="PQS759" s="14"/>
      <c r="PQT759" s="14"/>
      <c r="PQU759" s="11"/>
      <c r="PQV759" s="12"/>
      <c r="PQW759" s="12"/>
      <c r="PQX759" s="12"/>
      <c r="PQY759" s="11"/>
      <c r="PQZ759" s="12"/>
      <c r="PRA759" s="162"/>
      <c r="PRB759" s="37"/>
      <c r="PRC759" s="37"/>
      <c r="PRD759" s="37"/>
      <c r="PRE759" s="37"/>
      <c r="PRF759" s="37"/>
      <c r="PRG759" s="28"/>
      <c r="PRH759" s="11"/>
      <c r="PRI759" s="11"/>
      <c r="PRJ759" s="37"/>
      <c r="PRK759" s="162"/>
      <c r="PRL759" s="162"/>
      <c r="PRM759" s="37"/>
      <c r="PRN759" s="12"/>
      <c r="PRO759" s="37"/>
      <c r="PRP759" s="37"/>
      <c r="PRQ759" s="11"/>
      <c r="PRR759" s="24"/>
      <c r="PRS759" s="28"/>
      <c r="PRT759" s="11"/>
      <c r="PRU759" s="12"/>
      <c r="PRV759" s="27"/>
      <c r="PRW759" s="37"/>
      <c r="PRX759" s="37"/>
      <c r="PRY759" s="14"/>
      <c r="PRZ759" s="14"/>
      <c r="PSA759" s="11"/>
      <c r="PSB759" s="12"/>
      <c r="PSC759" s="12"/>
      <c r="PSD759" s="12"/>
      <c r="PSE759" s="11"/>
      <c r="PSF759" s="12"/>
      <c r="PSG759" s="162"/>
      <c r="PSH759" s="37"/>
      <c r="PSI759" s="37"/>
      <c r="PSJ759" s="37"/>
      <c r="PSK759" s="37"/>
      <c r="PSL759" s="37"/>
      <c r="PSM759" s="28"/>
      <c r="PSN759" s="11"/>
      <c r="PSO759" s="11"/>
      <c r="PSP759" s="37"/>
      <c r="PSQ759" s="162"/>
      <c r="PSR759" s="162"/>
      <c r="PSS759" s="37"/>
      <c r="PST759" s="12"/>
      <c r="PSU759" s="37"/>
      <c r="PSV759" s="37"/>
      <c r="PSW759" s="11"/>
      <c r="PSX759" s="24"/>
      <c r="PSY759" s="28"/>
      <c r="PSZ759" s="11"/>
      <c r="PTA759" s="12"/>
      <c r="PTB759" s="27"/>
      <c r="PTC759" s="37"/>
      <c r="PTD759" s="37"/>
      <c r="PTE759" s="14"/>
      <c r="PTF759" s="14"/>
      <c r="PTG759" s="11"/>
      <c r="PTH759" s="12"/>
      <c r="PTI759" s="12"/>
      <c r="PTJ759" s="12"/>
      <c r="PTK759" s="11"/>
      <c r="PTL759" s="12"/>
      <c r="PTM759" s="162"/>
      <c r="PTN759" s="37"/>
      <c r="PTO759" s="37"/>
      <c r="PTP759" s="37"/>
      <c r="PTQ759" s="37"/>
      <c r="PTR759" s="37"/>
      <c r="PTS759" s="28"/>
      <c r="PTT759" s="11"/>
      <c r="PTU759" s="11"/>
      <c r="PTV759" s="37"/>
      <c r="PTW759" s="162"/>
      <c r="PTX759" s="162"/>
      <c r="PTY759" s="37"/>
      <c r="PTZ759" s="12"/>
      <c r="PUA759" s="37"/>
      <c r="PUB759" s="37"/>
      <c r="PUC759" s="11"/>
      <c r="PUD759" s="24"/>
      <c r="PUE759" s="28"/>
      <c r="PUF759" s="11"/>
      <c r="PUG759" s="12"/>
      <c r="PUH759" s="27"/>
      <c r="PUI759" s="37"/>
      <c r="PUJ759" s="37"/>
      <c r="PUK759" s="14"/>
      <c r="PUL759" s="14"/>
      <c r="PUM759" s="11"/>
      <c r="PUN759" s="12"/>
      <c r="PUO759" s="12"/>
      <c r="PUP759" s="12"/>
      <c r="PUQ759" s="11"/>
      <c r="PUR759" s="12"/>
      <c r="PUS759" s="162"/>
      <c r="PUT759" s="37"/>
      <c r="PUU759" s="37"/>
      <c r="PUV759" s="37"/>
      <c r="PUW759" s="37"/>
      <c r="PUX759" s="37"/>
      <c r="PUY759" s="28"/>
      <c r="PUZ759" s="11"/>
      <c r="PVA759" s="11"/>
      <c r="PVB759" s="37"/>
      <c r="PVC759" s="162"/>
      <c r="PVD759" s="162"/>
      <c r="PVE759" s="37"/>
      <c r="PVF759" s="12"/>
      <c r="PVG759" s="37"/>
      <c r="PVH759" s="37"/>
      <c r="PVI759" s="11"/>
      <c r="PVJ759" s="24"/>
      <c r="PVK759" s="28"/>
      <c r="PVL759" s="11"/>
      <c r="PVM759" s="12"/>
      <c r="PVN759" s="27"/>
      <c r="PVO759" s="37"/>
      <c r="PVP759" s="37"/>
      <c r="PVQ759" s="14"/>
      <c r="PVR759" s="14"/>
      <c r="PVS759" s="11"/>
      <c r="PVT759" s="12"/>
      <c r="PVU759" s="12"/>
      <c r="PVV759" s="12"/>
      <c r="PVW759" s="11"/>
      <c r="PVX759" s="12"/>
      <c r="PVY759" s="162"/>
      <c r="PVZ759" s="37"/>
      <c r="PWA759" s="37"/>
      <c r="PWB759" s="37"/>
      <c r="PWC759" s="37"/>
      <c r="PWD759" s="37"/>
      <c r="PWE759" s="28"/>
      <c r="PWF759" s="11"/>
      <c r="PWG759" s="11"/>
      <c r="PWH759" s="37"/>
      <c r="PWI759" s="162"/>
      <c r="PWJ759" s="162"/>
      <c r="PWK759" s="37"/>
      <c r="PWL759" s="12"/>
      <c r="PWM759" s="37"/>
      <c r="PWN759" s="37"/>
      <c r="PWO759" s="11"/>
      <c r="PWP759" s="24"/>
      <c r="PWQ759" s="28"/>
      <c r="PWR759" s="11"/>
      <c r="PWS759" s="12"/>
      <c r="PWT759" s="27"/>
      <c r="PWU759" s="37"/>
      <c r="PWV759" s="37"/>
      <c r="PWW759" s="14"/>
      <c r="PWX759" s="14"/>
      <c r="PWY759" s="11"/>
      <c r="PWZ759" s="12"/>
      <c r="PXA759" s="12"/>
      <c r="PXB759" s="12"/>
      <c r="PXC759" s="11"/>
      <c r="PXD759" s="12"/>
      <c r="PXE759" s="162"/>
      <c r="PXF759" s="37"/>
      <c r="PXG759" s="37"/>
      <c r="PXH759" s="37"/>
      <c r="PXI759" s="37"/>
      <c r="PXJ759" s="37"/>
      <c r="PXK759" s="28"/>
      <c r="PXL759" s="11"/>
      <c r="PXM759" s="11"/>
      <c r="PXN759" s="37"/>
      <c r="PXO759" s="162"/>
      <c r="PXP759" s="162"/>
      <c r="PXQ759" s="37"/>
      <c r="PXR759" s="12"/>
      <c r="PXS759" s="37"/>
      <c r="PXT759" s="37"/>
      <c r="PXU759" s="11"/>
      <c r="PXV759" s="24"/>
      <c r="PXW759" s="28"/>
      <c r="PXX759" s="11"/>
      <c r="PXY759" s="12"/>
      <c r="PXZ759" s="27"/>
      <c r="PYA759" s="37"/>
      <c r="PYB759" s="37"/>
      <c r="PYC759" s="14"/>
      <c r="PYD759" s="14"/>
      <c r="PYE759" s="11"/>
      <c r="PYF759" s="12"/>
      <c r="PYG759" s="12"/>
      <c r="PYH759" s="12"/>
      <c r="PYI759" s="11"/>
      <c r="PYJ759" s="12"/>
      <c r="PYK759" s="162"/>
      <c r="PYL759" s="37"/>
      <c r="PYM759" s="37"/>
      <c r="PYN759" s="37"/>
      <c r="PYO759" s="37"/>
      <c r="PYP759" s="37"/>
      <c r="PYQ759" s="28"/>
      <c r="PYR759" s="11"/>
      <c r="PYS759" s="11"/>
      <c r="PYT759" s="37"/>
      <c r="PYU759" s="162"/>
      <c r="PYV759" s="162"/>
      <c r="PYW759" s="37"/>
      <c r="PYX759" s="12"/>
      <c r="PYY759" s="37"/>
      <c r="PYZ759" s="37"/>
      <c r="PZA759" s="11"/>
      <c r="PZB759" s="24"/>
      <c r="PZC759" s="28"/>
      <c r="PZD759" s="11"/>
      <c r="PZE759" s="12"/>
      <c r="PZF759" s="27"/>
      <c r="PZG759" s="37"/>
      <c r="PZH759" s="37"/>
      <c r="PZI759" s="14"/>
      <c r="PZJ759" s="14"/>
      <c r="PZK759" s="11"/>
      <c r="PZL759" s="12"/>
      <c r="PZM759" s="12"/>
      <c r="PZN759" s="12"/>
      <c r="PZO759" s="11"/>
      <c r="PZP759" s="12"/>
      <c r="PZQ759" s="162"/>
      <c r="PZR759" s="37"/>
      <c r="PZS759" s="37"/>
      <c r="PZT759" s="37"/>
      <c r="PZU759" s="37"/>
      <c r="PZV759" s="37"/>
      <c r="PZW759" s="28"/>
      <c r="PZX759" s="11"/>
      <c r="PZY759" s="11"/>
      <c r="PZZ759" s="37"/>
      <c r="QAA759" s="162"/>
      <c r="QAB759" s="162"/>
      <c r="QAC759" s="37"/>
      <c r="QAD759" s="12"/>
      <c r="QAE759" s="37"/>
      <c r="QAF759" s="37"/>
      <c r="QAG759" s="11"/>
      <c r="QAH759" s="24"/>
      <c r="QAI759" s="28"/>
      <c r="QAJ759" s="11"/>
      <c r="QAK759" s="12"/>
      <c r="QAL759" s="27"/>
      <c r="QAM759" s="37"/>
      <c r="QAN759" s="37"/>
      <c r="QAO759" s="14"/>
      <c r="QAP759" s="14"/>
      <c r="QAQ759" s="11"/>
      <c r="QAR759" s="12"/>
      <c r="QAS759" s="12"/>
      <c r="QAT759" s="12"/>
      <c r="QAU759" s="11"/>
      <c r="QAV759" s="12"/>
      <c r="QAW759" s="162"/>
      <c r="QAX759" s="37"/>
      <c r="QAY759" s="37"/>
      <c r="QAZ759" s="37"/>
      <c r="QBA759" s="37"/>
      <c r="QBB759" s="37"/>
      <c r="QBC759" s="28"/>
      <c r="QBD759" s="11"/>
      <c r="QBE759" s="11"/>
      <c r="QBF759" s="37"/>
      <c r="QBG759" s="162"/>
      <c r="QBH759" s="162"/>
      <c r="QBI759" s="37"/>
      <c r="QBJ759" s="12"/>
      <c r="QBK759" s="37"/>
      <c r="QBL759" s="37"/>
      <c r="QBM759" s="11"/>
      <c r="QBN759" s="24"/>
      <c r="QBO759" s="28"/>
      <c r="QBP759" s="11"/>
      <c r="QBQ759" s="12"/>
      <c r="QBR759" s="27"/>
      <c r="QBS759" s="37"/>
      <c r="QBT759" s="37"/>
      <c r="QBU759" s="14"/>
      <c r="QBV759" s="14"/>
      <c r="QBW759" s="11"/>
      <c r="QBX759" s="12"/>
      <c r="QBY759" s="12"/>
      <c r="QBZ759" s="12"/>
      <c r="QCA759" s="11"/>
      <c r="QCB759" s="12"/>
      <c r="QCC759" s="162"/>
      <c r="QCD759" s="37"/>
      <c r="QCE759" s="37"/>
      <c r="QCF759" s="37"/>
      <c r="QCG759" s="37"/>
      <c r="QCH759" s="37"/>
      <c r="QCI759" s="28"/>
      <c r="QCJ759" s="11"/>
      <c r="QCK759" s="11"/>
      <c r="QCL759" s="37"/>
      <c r="QCM759" s="162"/>
      <c r="QCN759" s="162"/>
      <c r="QCO759" s="37"/>
      <c r="QCP759" s="12"/>
      <c r="QCQ759" s="37"/>
      <c r="QCR759" s="37"/>
      <c r="QCS759" s="11"/>
      <c r="QCT759" s="24"/>
      <c r="QCU759" s="28"/>
      <c r="QCV759" s="11"/>
      <c r="QCW759" s="12"/>
      <c r="QCX759" s="27"/>
      <c r="QCY759" s="37"/>
      <c r="QCZ759" s="37"/>
      <c r="QDA759" s="14"/>
      <c r="QDB759" s="14"/>
      <c r="QDC759" s="11"/>
      <c r="QDD759" s="12"/>
      <c r="QDE759" s="12"/>
      <c r="QDF759" s="12"/>
      <c r="QDG759" s="11"/>
      <c r="QDH759" s="12"/>
      <c r="QDI759" s="162"/>
      <c r="QDJ759" s="37"/>
      <c r="QDK759" s="37"/>
      <c r="QDL759" s="37"/>
      <c r="QDM759" s="37"/>
      <c r="QDN759" s="37"/>
      <c r="QDO759" s="28"/>
      <c r="QDP759" s="11"/>
      <c r="QDQ759" s="11"/>
      <c r="QDR759" s="37"/>
      <c r="QDS759" s="162"/>
      <c r="QDT759" s="162"/>
      <c r="QDU759" s="37"/>
      <c r="QDV759" s="12"/>
      <c r="QDW759" s="37"/>
      <c r="QDX759" s="37"/>
      <c r="QDY759" s="11"/>
      <c r="QDZ759" s="24"/>
      <c r="QEA759" s="28"/>
      <c r="QEB759" s="11"/>
      <c r="QEC759" s="12"/>
      <c r="QED759" s="27"/>
      <c r="QEE759" s="37"/>
      <c r="QEF759" s="37"/>
      <c r="QEG759" s="14"/>
      <c r="QEH759" s="14"/>
      <c r="QEI759" s="11"/>
      <c r="QEJ759" s="12"/>
      <c r="QEK759" s="12"/>
      <c r="QEL759" s="12"/>
      <c r="QEM759" s="11"/>
      <c r="QEN759" s="12"/>
      <c r="QEO759" s="162"/>
      <c r="QEP759" s="37"/>
      <c r="QEQ759" s="37"/>
      <c r="QER759" s="37"/>
      <c r="QES759" s="37"/>
      <c r="QET759" s="37"/>
      <c r="QEU759" s="28"/>
      <c r="QEV759" s="11"/>
      <c r="QEW759" s="11"/>
      <c r="QEX759" s="37"/>
      <c r="QEY759" s="162"/>
      <c r="QEZ759" s="162"/>
      <c r="QFA759" s="37"/>
      <c r="QFB759" s="12"/>
      <c r="QFC759" s="37"/>
      <c r="QFD759" s="37"/>
      <c r="QFE759" s="11"/>
      <c r="QFF759" s="24"/>
      <c r="QFG759" s="28"/>
      <c r="QFH759" s="11"/>
      <c r="QFI759" s="12"/>
      <c r="QFJ759" s="27"/>
      <c r="QFK759" s="37"/>
      <c r="QFL759" s="37"/>
      <c r="QFM759" s="14"/>
      <c r="QFN759" s="14"/>
      <c r="QFO759" s="11"/>
      <c r="QFP759" s="12"/>
      <c r="QFQ759" s="12"/>
      <c r="QFR759" s="12"/>
      <c r="QFS759" s="11"/>
      <c r="QFT759" s="12"/>
      <c r="QFU759" s="162"/>
      <c r="QFV759" s="37"/>
      <c r="QFW759" s="37"/>
      <c r="QFX759" s="37"/>
      <c r="QFY759" s="37"/>
      <c r="QFZ759" s="37"/>
      <c r="QGA759" s="28"/>
      <c r="QGB759" s="11"/>
      <c r="QGC759" s="11"/>
      <c r="QGD759" s="37"/>
      <c r="QGE759" s="162"/>
      <c r="QGF759" s="162"/>
      <c r="QGG759" s="37"/>
      <c r="QGH759" s="12"/>
      <c r="QGI759" s="37"/>
      <c r="QGJ759" s="37"/>
      <c r="QGK759" s="11"/>
      <c r="QGL759" s="24"/>
      <c r="QGM759" s="28"/>
      <c r="QGN759" s="11"/>
      <c r="QGO759" s="12"/>
      <c r="QGP759" s="27"/>
      <c r="QGQ759" s="37"/>
      <c r="QGR759" s="37"/>
      <c r="QGS759" s="14"/>
      <c r="QGT759" s="14"/>
      <c r="QGU759" s="11"/>
      <c r="QGV759" s="12"/>
      <c r="QGW759" s="12"/>
      <c r="QGX759" s="12"/>
      <c r="QGY759" s="11"/>
      <c r="QGZ759" s="12"/>
      <c r="QHA759" s="162"/>
      <c r="QHB759" s="37"/>
      <c r="QHC759" s="37"/>
      <c r="QHD759" s="37"/>
      <c r="QHE759" s="37"/>
      <c r="QHF759" s="37"/>
      <c r="QHG759" s="28"/>
      <c r="QHH759" s="11"/>
      <c r="QHI759" s="11"/>
      <c r="QHJ759" s="37"/>
      <c r="QHK759" s="162"/>
      <c r="QHL759" s="162"/>
      <c r="QHM759" s="37"/>
      <c r="QHN759" s="12"/>
      <c r="QHO759" s="37"/>
      <c r="QHP759" s="37"/>
      <c r="QHQ759" s="11"/>
      <c r="QHR759" s="24"/>
      <c r="QHS759" s="28"/>
      <c r="QHT759" s="11"/>
      <c r="QHU759" s="12"/>
      <c r="QHV759" s="27"/>
      <c r="QHW759" s="37"/>
      <c r="QHX759" s="37"/>
      <c r="QHY759" s="14"/>
      <c r="QHZ759" s="14"/>
      <c r="QIA759" s="11"/>
      <c r="QIB759" s="12"/>
      <c r="QIC759" s="12"/>
      <c r="QID759" s="12"/>
      <c r="QIE759" s="11"/>
      <c r="QIF759" s="12"/>
      <c r="QIG759" s="162"/>
      <c r="QIH759" s="37"/>
      <c r="QII759" s="37"/>
      <c r="QIJ759" s="37"/>
      <c r="QIK759" s="37"/>
      <c r="QIL759" s="37"/>
      <c r="QIM759" s="28"/>
      <c r="QIN759" s="11"/>
      <c r="QIO759" s="11"/>
      <c r="QIP759" s="37"/>
      <c r="QIQ759" s="162"/>
      <c r="QIR759" s="162"/>
      <c r="QIS759" s="37"/>
      <c r="QIT759" s="12"/>
      <c r="QIU759" s="37"/>
      <c r="QIV759" s="37"/>
      <c r="QIW759" s="11"/>
      <c r="QIX759" s="24"/>
      <c r="QIY759" s="28"/>
      <c r="QIZ759" s="11"/>
      <c r="QJA759" s="12"/>
      <c r="QJB759" s="27"/>
      <c r="QJC759" s="37"/>
      <c r="QJD759" s="37"/>
      <c r="QJE759" s="14"/>
      <c r="QJF759" s="14"/>
      <c r="QJG759" s="11"/>
      <c r="QJH759" s="12"/>
      <c r="QJI759" s="12"/>
      <c r="QJJ759" s="12"/>
      <c r="QJK759" s="11"/>
      <c r="QJL759" s="12"/>
      <c r="QJM759" s="162"/>
      <c r="QJN759" s="37"/>
      <c r="QJO759" s="37"/>
      <c r="QJP759" s="37"/>
      <c r="QJQ759" s="37"/>
      <c r="QJR759" s="37"/>
      <c r="QJS759" s="28"/>
      <c r="QJT759" s="11"/>
      <c r="QJU759" s="11"/>
      <c r="QJV759" s="37"/>
      <c r="QJW759" s="162"/>
      <c r="QJX759" s="162"/>
      <c r="QJY759" s="37"/>
      <c r="QJZ759" s="12"/>
      <c r="QKA759" s="37"/>
      <c r="QKB759" s="37"/>
      <c r="QKC759" s="11"/>
      <c r="QKD759" s="24"/>
      <c r="QKE759" s="28"/>
      <c r="QKF759" s="11"/>
      <c r="QKG759" s="12"/>
      <c r="QKH759" s="27"/>
      <c r="QKI759" s="37"/>
      <c r="QKJ759" s="37"/>
      <c r="QKK759" s="14"/>
      <c r="QKL759" s="14"/>
      <c r="QKM759" s="11"/>
      <c r="QKN759" s="12"/>
      <c r="QKO759" s="12"/>
      <c r="QKP759" s="12"/>
      <c r="QKQ759" s="11"/>
      <c r="QKR759" s="12"/>
      <c r="QKS759" s="162"/>
      <c r="QKT759" s="37"/>
      <c r="QKU759" s="37"/>
      <c r="QKV759" s="37"/>
      <c r="QKW759" s="37"/>
      <c r="QKX759" s="37"/>
      <c r="QKY759" s="28"/>
      <c r="QKZ759" s="11"/>
      <c r="QLA759" s="11"/>
      <c r="QLB759" s="37"/>
      <c r="QLC759" s="162"/>
      <c r="QLD759" s="162"/>
      <c r="QLE759" s="37"/>
      <c r="QLF759" s="12"/>
      <c r="QLG759" s="37"/>
      <c r="QLH759" s="37"/>
      <c r="QLI759" s="11"/>
      <c r="QLJ759" s="24"/>
      <c r="QLK759" s="28"/>
      <c r="QLL759" s="11"/>
      <c r="QLM759" s="12"/>
      <c r="QLN759" s="27"/>
      <c r="QLO759" s="37"/>
      <c r="QLP759" s="37"/>
      <c r="QLQ759" s="14"/>
      <c r="QLR759" s="14"/>
      <c r="QLS759" s="11"/>
      <c r="QLT759" s="12"/>
      <c r="QLU759" s="12"/>
      <c r="QLV759" s="12"/>
      <c r="QLW759" s="11"/>
      <c r="QLX759" s="12"/>
      <c r="QLY759" s="162"/>
      <c r="QLZ759" s="37"/>
      <c r="QMA759" s="37"/>
      <c r="QMB759" s="37"/>
      <c r="QMC759" s="37"/>
      <c r="QMD759" s="37"/>
      <c r="QME759" s="28"/>
      <c r="QMF759" s="11"/>
      <c r="QMG759" s="11"/>
      <c r="QMH759" s="37"/>
      <c r="QMI759" s="162"/>
      <c r="QMJ759" s="162"/>
      <c r="QMK759" s="37"/>
      <c r="QML759" s="12"/>
      <c r="QMM759" s="37"/>
      <c r="QMN759" s="37"/>
      <c r="QMO759" s="11"/>
      <c r="QMP759" s="24"/>
      <c r="QMQ759" s="28"/>
      <c r="QMR759" s="11"/>
      <c r="QMS759" s="12"/>
      <c r="QMT759" s="27"/>
      <c r="QMU759" s="37"/>
      <c r="QMV759" s="37"/>
      <c r="QMW759" s="14"/>
      <c r="QMX759" s="14"/>
      <c r="QMY759" s="11"/>
      <c r="QMZ759" s="12"/>
      <c r="QNA759" s="12"/>
      <c r="QNB759" s="12"/>
      <c r="QNC759" s="11"/>
      <c r="QND759" s="12"/>
      <c r="QNE759" s="162"/>
      <c r="QNF759" s="37"/>
      <c r="QNG759" s="37"/>
      <c r="QNH759" s="37"/>
      <c r="QNI759" s="37"/>
      <c r="QNJ759" s="37"/>
      <c r="QNK759" s="28"/>
      <c r="QNL759" s="11"/>
      <c r="QNM759" s="11"/>
      <c r="QNN759" s="37"/>
      <c r="QNO759" s="162"/>
      <c r="QNP759" s="162"/>
      <c r="QNQ759" s="37"/>
      <c r="QNR759" s="12"/>
      <c r="QNS759" s="37"/>
      <c r="QNT759" s="37"/>
      <c r="QNU759" s="11"/>
      <c r="QNV759" s="24"/>
      <c r="QNW759" s="28"/>
      <c r="QNX759" s="11"/>
      <c r="QNY759" s="12"/>
      <c r="QNZ759" s="27"/>
      <c r="QOA759" s="37"/>
      <c r="QOB759" s="37"/>
      <c r="QOC759" s="14"/>
      <c r="QOD759" s="14"/>
      <c r="QOE759" s="11"/>
      <c r="QOF759" s="12"/>
      <c r="QOG759" s="12"/>
      <c r="QOH759" s="12"/>
      <c r="QOI759" s="11"/>
      <c r="QOJ759" s="12"/>
      <c r="QOK759" s="162"/>
      <c r="QOL759" s="37"/>
      <c r="QOM759" s="37"/>
      <c r="QON759" s="37"/>
      <c r="QOO759" s="37"/>
      <c r="QOP759" s="37"/>
      <c r="QOQ759" s="28"/>
      <c r="QOR759" s="11"/>
      <c r="QOS759" s="11"/>
      <c r="QOT759" s="37"/>
      <c r="QOU759" s="162"/>
      <c r="QOV759" s="162"/>
      <c r="QOW759" s="37"/>
      <c r="QOX759" s="12"/>
      <c r="QOY759" s="37"/>
      <c r="QOZ759" s="37"/>
      <c r="QPA759" s="11"/>
      <c r="QPB759" s="24"/>
      <c r="QPC759" s="28"/>
      <c r="QPD759" s="11"/>
      <c r="QPE759" s="12"/>
      <c r="QPF759" s="27"/>
      <c r="QPG759" s="37"/>
      <c r="QPH759" s="37"/>
      <c r="QPI759" s="14"/>
      <c r="QPJ759" s="14"/>
      <c r="QPK759" s="11"/>
      <c r="QPL759" s="12"/>
      <c r="QPM759" s="12"/>
      <c r="QPN759" s="12"/>
      <c r="QPO759" s="11"/>
      <c r="QPP759" s="12"/>
      <c r="QPQ759" s="162"/>
      <c r="QPR759" s="37"/>
      <c r="QPS759" s="37"/>
      <c r="QPT759" s="37"/>
      <c r="QPU759" s="37"/>
      <c r="QPV759" s="37"/>
      <c r="QPW759" s="28"/>
      <c r="QPX759" s="11"/>
      <c r="QPY759" s="11"/>
      <c r="QPZ759" s="37"/>
      <c r="QQA759" s="162"/>
      <c r="QQB759" s="162"/>
      <c r="QQC759" s="37"/>
      <c r="QQD759" s="12"/>
      <c r="QQE759" s="37"/>
      <c r="QQF759" s="37"/>
      <c r="QQG759" s="11"/>
      <c r="QQH759" s="24"/>
      <c r="QQI759" s="28"/>
      <c r="QQJ759" s="11"/>
      <c r="QQK759" s="12"/>
      <c r="QQL759" s="27"/>
      <c r="QQM759" s="37"/>
      <c r="QQN759" s="37"/>
      <c r="QQO759" s="14"/>
      <c r="QQP759" s="14"/>
      <c r="QQQ759" s="11"/>
      <c r="QQR759" s="12"/>
      <c r="QQS759" s="12"/>
      <c r="QQT759" s="12"/>
      <c r="QQU759" s="11"/>
      <c r="QQV759" s="12"/>
      <c r="QQW759" s="162"/>
      <c r="QQX759" s="37"/>
      <c r="QQY759" s="37"/>
      <c r="QQZ759" s="37"/>
      <c r="QRA759" s="37"/>
      <c r="QRB759" s="37"/>
      <c r="QRC759" s="28"/>
      <c r="QRD759" s="11"/>
      <c r="QRE759" s="11"/>
      <c r="QRF759" s="37"/>
      <c r="QRG759" s="162"/>
      <c r="QRH759" s="162"/>
      <c r="QRI759" s="37"/>
      <c r="QRJ759" s="12"/>
      <c r="QRK759" s="37"/>
      <c r="QRL759" s="37"/>
      <c r="QRM759" s="11"/>
      <c r="QRN759" s="24"/>
      <c r="QRO759" s="28"/>
      <c r="QRP759" s="11"/>
      <c r="QRQ759" s="12"/>
      <c r="QRR759" s="27"/>
      <c r="QRS759" s="37"/>
      <c r="QRT759" s="37"/>
      <c r="QRU759" s="14"/>
      <c r="QRV759" s="14"/>
      <c r="QRW759" s="11"/>
      <c r="QRX759" s="12"/>
      <c r="QRY759" s="12"/>
      <c r="QRZ759" s="12"/>
      <c r="QSA759" s="11"/>
      <c r="QSB759" s="12"/>
      <c r="QSC759" s="162"/>
      <c r="QSD759" s="37"/>
      <c r="QSE759" s="37"/>
      <c r="QSF759" s="37"/>
      <c r="QSG759" s="37"/>
      <c r="QSH759" s="37"/>
      <c r="QSI759" s="28"/>
      <c r="QSJ759" s="11"/>
      <c r="QSK759" s="11"/>
      <c r="QSL759" s="37"/>
      <c r="QSM759" s="162"/>
      <c r="QSN759" s="162"/>
      <c r="QSO759" s="37"/>
      <c r="QSP759" s="12"/>
      <c r="QSQ759" s="37"/>
      <c r="QSR759" s="37"/>
      <c r="QSS759" s="11"/>
      <c r="QST759" s="24"/>
      <c r="QSU759" s="28"/>
      <c r="QSV759" s="11"/>
      <c r="QSW759" s="12"/>
      <c r="QSX759" s="27"/>
      <c r="QSY759" s="37"/>
      <c r="QSZ759" s="37"/>
      <c r="QTA759" s="14"/>
      <c r="QTB759" s="14"/>
      <c r="QTC759" s="11"/>
      <c r="QTD759" s="12"/>
      <c r="QTE759" s="12"/>
      <c r="QTF759" s="12"/>
      <c r="QTG759" s="11"/>
      <c r="QTH759" s="12"/>
      <c r="QTI759" s="162"/>
      <c r="QTJ759" s="37"/>
      <c r="QTK759" s="37"/>
      <c r="QTL759" s="37"/>
      <c r="QTM759" s="37"/>
      <c r="QTN759" s="37"/>
      <c r="QTO759" s="28"/>
      <c r="QTP759" s="11"/>
      <c r="QTQ759" s="11"/>
      <c r="QTR759" s="37"/>
      <c r="QTS759" s="162"/>
      <c r="QTT759" s="162"/>
      <c r="QTU759" s="37"/>
      <c r="QTV759" s="12"/>
      <c r="QTW759" s="37"/>
      <c r="QTX759" s="37"/>
      <c r="QTY759" s="11"/>
      <c r="QTZ759" s="24"/>
      <c r="QUA759" s="28"/>
      <c r="QUB759" s="11"/>
      <c r="QUC759" s="12"/>
      <c r="QUD759" s="27"/>
      <c r="QUE759" s="37"/>
      <c r="QUF759" s="37"/>
      <c r="QUG759" s="14"/>
      <c r="QUH759" s="14"/>
      <c r="QUI759" s="11"/>
      <c r="QUJ759" s="12"/>
      <c r="QUK759" s="12"/>
      <c r="QUL759" s="12"/>
      <c r="QUM759" s="11"/>
      <c r="QUN759" s="12"/>
      <c r="QUO759" s="162"/>
      <c r="QUP759" s="37"/>
      <c r="QUQ759" s="37"/>
      <c r="QUR759" s="37"/>
      <c r="QUS759" s="37"/>
      <c r="QUT759" s="37"/>
      <c r="QUU759" s="28"/>
      <c r="QUV759" s="11"/>
      <c r="QUW759" s="11"/>
      <c r="QUX759" s="37"/>
      <c r="QUY759" s="162"/>
      <c r="QUZ759" s="162"/>
      <c r="QVA759" s="37"/>
      <c r="QVB759" s="12"/>
      <c r="QVC759" s="37"/>
      <c r="QVD759" s="37"/>
      <c r="QVE759" s="11"/>
      <c r="QVF759" s="24"/>
      <c r="QVG759" s="28"/>
      <c r="QVH759" s="11"/>
      <c r="QVI759" s="12"/>
      <c r="QVJ759" s="27"/>
      <c r="QVK759" s="37"/>
      <c r="QVL759" s="37"/>
      <c r="QVM759" s="14"/>
      <c r="QVN759" s="14"/>
      <c r="QVO759" s="11"/>
      <c r="QVP759" s="12"/>
      <c r="QVQ759" s="12"/>
      <c r="QVR759" s="12"/>
      <c r="QVS759" s="11"/>
      <c r="QVT759" s="12"/>
      <c r="QVU759" s="162"/>
      <c r="QVV759" s="37"/>
      <c r="QVW759" s="37"/>
      <c r="QVX759" s="37"/>
      <c r="QVY759" s="37"/>
      <c r="QVZ759" s="37"/>
      <c r="QWA759" s="28"/>
      <c r="QWB759" s="11"/>
      <c r="QWC759" s="11"/>
      <c r="QWD759" s="37"/>
      <c r="QWE759" s="162"/>
      <c r="QWF759" s="162"/>
      <c r="QWG759" s="37"/>
      <c r="QWH759" s="12"/>
      <c r="QWI759" s="37"/>
      <c r="QWJ759" s="37"/>
      <c r="QWK759" s="11"/>
      <c r="QWL759" s="24"/>
      <c r="QWM759" s="28"/>
      <c r="QWN759" s="11"/>
      <c r="QWO759" s="12"/>
      <c r="QWP759" s="27"/>
      <c r="QWQ759" s="37"/>
      <c r="QWR759" s="37"/>
      <c r="QWS759" s="14"/>
      <c r="QWT759" s="14"/>
      <c r="QWU759" s="11"/>
      <c r="QWV759" s="12"/>
      <c r="QWW759" s="12"/>
      <c r="QWX759" s="12"/>
      <c r="QWY759" s="11"/>
      <c r="QWZ759" s="12"/>
      <c r="QXA759" s="162"/>
      <c r="QXB759" s="37"/>
      <c r="QXC759" s="37"/>
      <c r="QXD759" s="37"/>
      <c r="QXE759" s="37"/>
      <c r="QXF759" s="37"/>
      <c r="QXG759" s="28"/>
      <c r="QXH759" s="11"/>
      <c r="QXI759" s="11"/>
      <c r="QXJ759" s="37"/>
      <c r="QXK759" s="162"/>
      <c r="QXL759" s="162"/>
      <c r="QXM759" s="37"/>
      <c r="QXN759" s="12"/>
      <c r="QXO759" s="37"/>
      <c r="QXP759" s="37"/>
      <c r="QXQ759" s="11"/>
      <c r="QXR759" s="24"/>
      <c r="QXS759" s="28"/>
      <c r="QXT759" s="11"/>
      <c r="QXU759" s="12"/>
      <c r="QXV759" s="27"/>
      <c r="QXW759" s="37"/>
      <c r="QXX759" s="37"/>
      <c r="QXY759" s="14"/>
      <c r="QXZ759" s="14"/>
      <c r="QYA759" s="11"/>
      <c r="QYB759" s="12"/>
      <c r="QYC759" s="12"/>
      <c r="QYD759" s="12"/>
      <c r="QYE759" s="11"/>
      <c r="QYF759" s="12"/>
      <c r="QYG759" s="162"/>
      <c r="QYH759" s="37"/>
      <c r="QYI759" s="37"/>
      <c r="QYJ759" s="37"/>
      <c r="QYK759" s="37"/>
      <c r="QYL759" s="37"/>
      <c r="QYM759" s="28"/>
      <c r="QYN759" s="11"/>
      <c r="QYO759" s="11"/>
      <c r="QYP759" s="37"/>
      <c r="QYQ759" s="162"/>
      <c r="QYR759" s="162"/>
      <c r="QYS759" s="37"/>
      <c r="QYT759" s="12"/>
      <c r="QYU759" s="37"/>
      <c r="QYV759" s="37"/>
      <c r="QYW759" s="11"/>
      <c r="QYX759" s="24"/>
      <c r="QYY759" s="28"/>
      <c r="QYZ759" s="11"/>
      <c r="QZA759" s="12"/>
      <c r="QZB759" s="27"/>
      <c r="QZC759" s="37"/>
      <c r="QZD759" s="37"/>
      <c r="QZE759" s="14"/>
      <c r="QZF759" s="14"/>
      <c r="QZG759" s="11"/>
      <c r="QZH759" s="12"/>
      <c r="QZI759" s="12"/>
      <c r="QZJ759" s="12"/>
      <c r="QZK759" s="11"/>
      <c r="QZL759" s="12"/>
      <c r="QZM759" s="162"/>
      <c r="QZN759" s="37"/>
      <c r="QZO759" s="37"/>
      <c r="QZP759" s="37"/>
      <c r="QZQ759" s="37"/>
      <c r="QZR759" s="37"/>
      <c r="QZS759" s="28"/>
      <c r="QZT759" s="11"/>
      <c r="QZU759" s="11"/>
      <c r="QZV759" s="37"/>
      <c r="QZW759" s="162"/>
      <c r="QZX759" s="162"/>
      <c r="QZY759" s="37"/>
      <c r="QZZ759" s="12"/>
      <c r="RAA759" s="37"/>
      <c r="RAB759" s="37"/>
      <c r="RAC759" s="11"/>
      <c r="RAD759" s="24"/>
      <c r="RAE759" s="28"/>
      <c r="RAF759" s="11"/>
      <c r="RAG759" s="12"/>
      <c r="RAH759" s="27"/>
      <c r="RAI759" s="37"/>
      <c r="RAJ759" s="37"/>
      <c r="RAK759" s="14"/>
      <c r="RAL759" s="14"/>
      <c r="RAM759" s="11"/>
      <c r="RAN759" s="12"/>
      <c r="RAO759" s="12"/>
      <c r="RAP759" s="12"/>
      <c r="RAQ759" s="11"/>
      <c r="RAR759" s="12"/>
      <c r="RAS759" s="162"/>
      <c r="RAT759" s="37"/>
      <c r="RAU759" s="37"/>
      <c r="RAV759" s="37"/>
      <c r="RAW759" s="37"/>
      <c r="RAX759" s="37"/>
      <c r="RAY759" s="28"/>
      <c r="RAZ759" s="11"/>
      <c r="RBA759" s="11"/>
      <c r="RBB759" s="37"/>
      <c r="RBC759" s="162"/>
      <c r="RBD759" s="162"/>
      <c r="RBE759" s="37"/>
      <c r="RBF759" s="12"/>
      <c r="RBG759" s="37"/>
      <c r="RBH759" s="37"/>
      <c r="RBI759" s="11"/>
      <c r="RBJ759" s="24"/>
      <c r="RBK759" s="28"/>
      <c r="RBL759" s="11"/>
      <c r="RBM759" s="12"/>
      <c r="RBN759" s="27"/>
      <c r="RBO759" s="37"/>
      <c r="RBP759" s="37"/>
      <c r="RBQ759" s="14"/>
      <c r="RBR759" s="14"/>
      <c r="RBS759" s="11"/>
      <c r="RBT759" s="12"/>
      <c r="RBU759" s="12"/>
      <c r="RBV759" s="12"/>
      <c r="RBW759" s="11"/>
      <c r="RBX759" s="12"/>
      <c r="RBY759" s="162"/>
      <c r="RBZ759" s="37"/>
      <c r="RCA759" s="37"/>
      <c r="RCB759" s="37"/>
      <c r="RCC759" s="37"/>
      <c r="RCD759" s="37"/>
      <c r="RCE759" s="28"/>
      <c r="RCF759" s="11"/>
      <c r="RCG759" s="11"/>
      <c r="RCH759" s="37"/>
      <c r="RCI759" s="162"/>
      <c r="RCJ759" s="162"/>
      <c r="RCK759" s="37"/>
      <c r="RCL759" s="12"/>
      <c r="RCM759" s="37"/>
      <c r="RCN759" s="37"/>
      <c r="RCO759" s="11"/>
      <c r="RCP759" s="24"/>
      <c r="RCQ759" s="28"/>
      <c r="RCR759" s="11"/>
      <c r="RCS759" s="12"/>
      <c r="RCT759" s="27"/>
      <c r="RCU759" s="37"/>
      <c r="RCV759" s="37"/>
      <c r="RCW759" s="14"/>
      <c r="RCX759" s="14"/>
      <c r="RCY759" s="11"/>
      <c r="RCZ759" s="12"/>
      <c r="RDA759" s="12"/>
      <c r="RDB759" s="12"/>
      <c r="RDC759" s="11"/>
      <c r="RDD759" s="12"/>
      <c r="RDE759" s="162"/>
      <c r="RDF759" s="37"/>
      <c r="RDG759" s="37"/>
      <c r="RDH759" s="37"/>
      <c r="RDI759" s="37"/>
      <c r="RDJ759" s="37"/>
      <c r="RDK759" s="28"/>
      <c r="RDL759" s="11"/>
      <c r="RDM759" s="11"/>
      <c r="RDN759" s="37"/>
      <c r="RDO759" s="162"/>
      <c r="RDP759" s="162"/>
      <c r="RDQ759" s="37"/>
      <c r="RDR759" s="12"/>
      <c r="RDS759" s="37"/>
      <c r="RDT759" s="37"/>
      <c r="RDU759" s="11"/>
      <c r="RDV759" s="24"/>
      <c r="RDW759" s="28"/>
      <c r="RDX759" s="11"/>
      <c r="RDY759" s="12"/>
      <c r="RDZ759" s="27"/>
      <c r="REA759" s="37"/>
      <c r="REB759" s="37"/>
      <c r="REC759" s="14"/>
      <c r="RED759" s="14"/>
      <c r="REE759" s="11"/>
      <c r="REF759" s="12"/>
      <c r="REG759" s="12"/>
      <c r="REH759" s="12"/>
      <c r="REI759" s="11"/>
      <c r="REJ759" s="12"/>
      <c r="REK759" s="162"/>
      <c r="REL759" s="37"/>
      <c r="REM759" s="37"/>
      <c r="REN759" s="37"/>
      <c r="REO759" s="37"/>
      <c r="REP759" s="37"/>
      <c r="REQ759" s="28"/>
      <c r="RER759" s="11"/>
      <c r="RES759" s="11"/>
      <c r="RET759" s="37"/>
      <c r="REU759" s="162"/>
      <c r="REV759" s="162"/>
      <c r="REW759" s="37"/>
      <c r="REX759" s="12"/>
      <c r="REY759" s="37"/>
      <c r="REZ759" s="37"/>
      <c r="RFA759" s="11"/>
      <c r="RFB759" s="24"/>
      <c r="RFC759" s="28"/>
      <c r="RFD759" s="11"/>
      <c r="RFE759" s="12"/>
      <c r="RFF759" s="27"/>
      <c r="RFG759" s="37"/>
      <c r="RFH759" s="37"/>
      <c r="RFI759" s="14"/>
      <c r="RFJ759" s="14"/>
      <c r="RFK759" s="11"/>
      <c r="RFL759" s="12"/>
      <c r="RFM759" s="12"/>
      <c r="RFN759" s="12"/>
      <c r="RFO759" s="11"/>
      <c r="RFP759" s="12"/>
      <c r="RFQ759" s="162"/>
      <c r="RFR759" s="37"/>
      <c r="RFS759" s="37"/>
      <c r="RFT759" s="37"/>
      <c r="RFU759" s="37"/>
      <c r="RFV759" s="37"/>
      <c r="RFW759" s="28"/>
      <c r="RFX759" s="11"/>
      <c r="RFY759" s="11"/>
      <c r="RFZ759" s="37"/>
      <c r="RGA759" s="162"/>
      <c r="RGB759" s="162"/>
      <c r="RGC759" s="37"/>
      <c r="RGD759" s="12"/>
      <c r="RGE759" s="37"/>
      <c r="RGF759" s="37"/>
      <c r="RGG759" s="11"/>
      <c r="RGH759" s="24"/>
      <c r="RGI759" s="28"/>
      <c r="RGJ759" s="11"/>
      <c r="RGK759" s="12"/>
      <c r="RGL759" s="27"/>
      <c r="RGM759" s="37"/>
      <c r="RGN759" s="37"/>
      <c r="RGO759" s="14"/>
      <c r="RGP759" s="14"/>
      <c r="RGQ759" s="11"/>
      <c r="RGR759" s="12"/>
      <c r="RGS759" s="12"/>
      <c r="RGT759" s="12"/>
      <c r="RGU759" s="11"/>
      <c r="RGV759" s="12"/>
      <c r="RGW759" s="162"/>
      <c r="RGX759" s="37"/>
      <c r="RGY759" s="37"/>
      <c r="RGZ759" s="37"/>
      <c r="RHA759" s="37"/>
      <c r="RHB759" s="37"/>
      <c r="RHC759" s="28"/>
      <c r="RHD759" s="11"/>
      <c r="RHE759" s="11"/>
      <c r="RHF759" s="37"/>
      <c r="RHG759" s="162"/>
      <c r="RHH759" s="162"/>
      <c r="RHI759" s="37"/>
      <c r="RHJ759" s="12"/>
      <c r="RHK759" s="37"/>
      <c r="RHL759" s="37"/>
      <c r="RHM759" s="11"/>
      <c r="RHN759" s="24"/>
      <c r="RHO759" s="28"/>
      <c r="RHP759" s="11"/>
      <c r="RHQ759" s="12"/>
      <c r="RHR759" s="27"/>
      <c r="RHS759" s="37"/>
      <c r="RHT759" s="37"/>
      <c r="RHU759" s="14"/>
      <c r="RHV759" s="14"/>
      <c r="RHW759" s="11"/>
      <c r="RHX759" s="12"/>
      <c r="RHY759" s="12"/>
      <c r="RHZ759" s="12"/>
      <c r="RIA759" s="11"/>
      <c r="RIB759" s="12"/>
      <c r="RIC759" s="162"/>
      <c r="RID759" s="37"/>
      <c r="RIE759" s="37"/>
      <c r="RIF759" s="37"/>
      <c r="RIG759" s="37"/>
      <c r="RIH759" s="37"/>
      <c r="RII759" s="28"/>
      <c r="RIJ759" s="11"/>
      <c r="RIK759" s="11"/>
      <c r="RIL759" s="37"/>
      <c r="RIM759" s="162"/>
      <c r="RIN759" s="162"/>
      <c r="RIO759" s="37"/>
      <c r="RIP759" s="12"/>
      <c r="RIQ759" s="37"/>
      <c r="RIR759" s="37"/>
      <c r="RIS759" s="11"/>
      <c r="RIT759" s="24"/>
      <c r="RIU759" s="28"/>
      <c r="RIV759" s="11"/>
      <c r="RIW759" s="12"/>
      <c r="RIX759" s="27"/>
      <c r="RIY759" s="37"/>
      <c r="RIZ759" s="37"/>
      <c r="RJA759" s="14"/>
      <c r="RJB759" s="14"/>
      <c r="RJC759" s="11"/>
      <c r="RJD759" s="12"/>
      <c r="RJE759" s="12"/>
      <c r="RJF759" s="12"/>
      <c r="RJG759" s="11"/>
      <c r="RJH759" s="12"/>
      <c r="RJI759" s="162"/>
      <c r="RJJ759" s="37"/>
      <c r="RJK759" s="37"/>
      <c r="RJL759" s="37"/>
      <c r="RJM759" s="37"/>
      <c r="RJN759" s="37"/>
      <c r="RJO759" s="28"/>
      <c r="RJP759" s="11"/>
      <c r="RJQ759" s="11"/>
      <c r="RJR759" s="37"/>
      <c r="RJS759" s="162"/>
      <c r="RJT759" s="162"/>
      <c r="RJU759" s="37"/>
      <c r="RJV759" s="12"/>
      <c r="RJW759" s="37"/>
      <c r="RJX759" s="37"/>
      <c r="RJY759" s="11"/>
      <c r="RJZ759" s="24"/>
      <c r="RKA759" s="28"/>
      <c r="RKB759" s="11"/>
      <c r="RKC759" s="12"/>
      <c r="RKD759" s="27"/>
      <c r="RKE759" s="37"/>
      <c r="RKF759" s="37"/>
      <c r="RKG759" s="14"/>
      <c r="RKH759" s="14"/>
      <c r="RKI759" s="11"/>
      <c r="RKJ759" s="12"/>
      <c r="RKK759" s="12"/>
      <c r="RKL759" s="12"/>
      <c r="RKM759" s="11"/>
      <c r="RKN759" s="12"/>
      <c r="RKO759" s="162"/>
      <c r="RKP759" s="37"/>
      <c r="RKQ759" s="37"/>
      <c r="RKR759" s="37"/>
      <c r="RKS759" s="37"/>
      <c r="RKT759" s="37"/>
      <c r="RKU759" s="28"/>
      <c r="RKV759" s="11"/>
      <c r="RKW759" s="11"/>
      <c r="RKX759" s="37"/>
      <c r="RKY759" s="162"/>
      <c r="RKZ759" s="162"/>
      <c r="RLA759" s="37"/>
      <c r="RLB759" s="12"/>
      <c r="RLC759" s="37"/>
      <c r="RLD759" s="37"/>
      <c r="RLE759" s="11"/>
      <c r="RLF759" s="24"/>
      <c r="RLG759" s="28"/>
      <c r="RLH759" s="11"/>
      <c r="RLI759" s="12"/>
      <c r="RLJ759" s="27"/>
      <c r="RLK759" s="37"/>
      <c r="RLL759" s="37"/>
      <c r="RLM759" s="14"/>
      <c r="RLN759" s="14"/>
      <c r="RLO759" s="11"/>
      <c r="RLP759" s="12"/>
      <c r="RLQ759" s="12"/>
      <c r="RLR759" s="12"/>
      <c r="RLS759" s="11"/>
      <c r="RLT759" s="12"/>
      <c r="RLU759" s="162"/>
      <c r="RLV759" s="37"/>
      <c r="RLW759" s="37"/>
      <c r="RLX759" s="37"/>
      <c r="RLY759" s="37"/>
      <c r="RLZ759" s="37"/>
      <c r="RMA759" s="28"/>
      <c r="RMB759" s="11"/>
      <c r="RMC759" s="11"/>
      <c r="RMD759" s="37"/>
      <c r="RME759" s="162"/>
      <c r="RMF759" s="162"/>
      <c r="RMG759" s="37"/>
      <c r="RMH759" s="12"/>
      <c r="RMI759" s="37"/>
      <c r="RMJ759" s="37"/>
      <c r="RMK759" s="11"/>
      <c r="RML759" s="24"/>
      <c r="RMM759" s="28"/>
      <c r="RMN759" s="11"/>
      <c r="RMO759" s="12"/>
      <c r="RMP759" s="27"/>
      <c r="RMQ759" s="37"/>
      <c r="RMR759" s="37"/>
      <c r="RMS759" s="14"/>
      <c r="RMT759" s="14"/>
      <c r="RMU759" s="11"/>
      <c r="RMV759" s="12"/>
      <c r="RMW759" s="12"/>
      <c r="RMX759" s="12"/>
      <c r="RMY759" s="11"/>
      <c r="RMZ759" s="12"/>
      <c r="RNA759" s="162"/>
      <c r="RNB759" s="37"/>
      <c r="RNC759" s="37"/>
      <c r="RND759" s="37"/>
      <c r="RNE759" s="37"/>
      <c r="RNF759" s="37"/>
      <c r="RNG759" s="28"/>
      <c r="RNH759" s="11"/>
      <c r="RNI759" s="11"/>
      <c r="RNJ759" s="37"/>
      <c r="RNK759" s="162"/>
      <c r="RNL759" s="162"/>
      <c r="RNM759" s="37"/>
      <c r="RNN759" s="12"/>
      <c r="RNO759" s="37"/>
      <c r="RNP759" s="37"/>
      <c r="RNQ759" s="11"/>
      <c r="RNR759" s="24"/>
      <c r="RNS759" s="28"/>
      <c r="RNT759" s="11"/>
      <c r="RNU759" s="12"/>
      <c r="RNV759" s="27"/>
      <c r="RNW759" s="37"/>
      <c r="RNX759" s="37"/>
      <c r="RNY759" s="14"/>
      <c r="RNZ759" s="14"/>
      <c r="ROA759" s="11"/>
      <c r="ROB759" s="12"/>
      <c r="ROC759" s="12"/>
      <c r="ROD759" s="12"/>
      <c r="ROE759" s="11"/>
      <c r="ROF759" s="12"/>
      <c r="ROG759" s="162"/>
      <c r="ROH759" s="37"/>
      <c r="ROI759" s="37"/>
      <c r="ROJ759" s="37"/>
      <c r="ROK759" s="37"/>
      <c r="ROL759" s="37"/>
      <c r="ROM759" s="28"/>
      <c r="RON759" s="11"/>
      <c r="ROO759" s="11"/>
      <c r="ROP759" s="37"/>
      <c r="ROQ759" s="162"/>
      <c r="ROR759" s="162"/>
      <c r="ROS759" s="37"/>
      <c r="ROT759" s="12"/>
      <c r="ROU759" s="37"/>
      <c r="ROV759" s="37"/>
      <c r="ROW759" s="11"/>
      <c r="ROX759" s="24"/>
      <c r="ROY759" s="28"/>
      <c r="ROZ759" s="11"/>
      <c r="RPA759" s="12"/>
      <c r="RPB759" s="27"/>
      <c r="RPC759" s="37"/>
      <c r="RPD759" s="37"/>
      <c r="RPE759" s="14"/>
      <c r="RPF759" s="14"/>
      <c r="RPG759" s="11"/>
      <c r="RPH759" s="12"/>
      <c r="RPI759" s="12"/>
      <c r="RPJ759" s="12"/>
      <c r="RPK759" s="11"/>
      <c r="RPL759" s="12"/>
      <c r="RPM759" s="162"/>
      <c r="RPN759" s="37"/>
      <c r="RPO759" s="37"/>
      <c r="RPP759" s="37"/>
      <c r="RPQ759" s="37"/>
      <c r="RPR759" s="37"/>
      <c r="RPS759" s="28"/>
      <c r="RPT759" s="11"/>
      <c r="RPU759" s="11"/>
      <c r="RPV759" s="37"/>
      <c r="RPW759" s="162"/>
      <c r="RPX759" s="162"/>
      <c r="RPY759" s="37"/>
      <c r="RPZ759" s="12"/>
      <c r="RQA759" s="37"/>
      <c r="RQB759" s="37"/>
      <c r="RQC759" s="11"/>
      <c r="RQD759" s="24"/>
      <c r="RQE759" s="28"/>
      <c r="RQF759" s="11"/>
      <c r="RQG759" s="12"/>
      <c r="RQH759" s="27"/>
      <c r="RQI759" s="37"/>
      <c r="RQJ759" s="37"/>
      <c r="RQK759" s="14"/>
      <c r="RQL759" s="14"/>
      <c r="RQM759" s="11"/>
      <c r="RQN759" s="12"/>
      <c r="RQO759" s="12"/>
      <c r="RQP759" s="12"/>
      <c r="RQQ759" s="11"/>
      <c r="RQR759" s="12"/>
      <c r="RQS759" s="162"/>
      <c r="RQT759" s="37"/>
      <c r="RQU759" s="37"/>
      <c r="RQV759" s="37"/>
      <c r="RQW759" s="37"/>
      <c r="RQX759" s="37"/>
      <c r="RQY759" s="28"/>
      <c r="RQZ759" s="11"/>
      <c r="RRA759" s="11"/>
      <c r="RRB759" s="37"/>
      <c r="RRC759" s="162"/>
      <c r="RRD759" s="162"/>
      <c r="RRE759" s="37"/>
      <c r="RRF759" s="12"/>
      <c r="RRG759" s="37"/>
      <c r="RRH759" s="37"/>
      <c r="RRI759" s="11"/>
      <c r="RRJ759" s="24"/>
      <c r="RRK759" s="28"/>
      <c r="RRL759" s="11"/>
      <c r="RRM759" s="12"/>
      <c r="RRN759" s="27"/>
      <c r="RRO759" s="37"/>
      <c r="RRP759" s="37"/>
      <c r="RRQ759" s="14"/>
      <c r="RRR759" s="14"/>
      <c r="RRS759" s="11"/>
      <c r="RRT759" s="12"/>
      <c r="RRU759" s="12"/>
      <c r="RRV759" s="12"/>
      <c r="RRW759" s="11"/>
      <c r="RRX759" s="12"/>
      <c r="RRY759" s="162"/>
      <c r="RRZ759" s="37"/>
      <c r="RSA759" s="37"/>
      <c r="RSB759" s="37"/>
      <c r="RSC759" s="37"/>
      <c r="RSD759" s="37"/>
      <c r="RSE759" s="28"/>
      <c r="RSF759" s="11"/>
      <c r="RSG759" s="11"/>
      <c r="RSH759" s="37"/>
      <c r="RSI759" s="162"/>
      <c r="RSJ759" s="162"/>
      <c r="RSK759" s="37"/>
      <c r="RSL759" s="12"/>
      <c r="RSM759" s="37"/>
      <c r="RSN759" s="37"/>
      <c r="RSO759" s="11"/>
      <c r="RSP759" s="24"/>
      <c r="RSQ759" s="28"/>
      <c r="RSR759" s="11"/>
      <c r="RSS759" s="12"/>
      <c r="RST759" s="27"/>
      <c r="RSU759" s="37"/>
      <c r="RSV759" s="37"/>
      <c r="RSW759" s="14"/>
      <c r="RSX759" s="14"/>
      <c r="RSY759" s="11"/>
      <c r="RSZ759" s="12"/>
      <c r="RTA759" s="12"/>
      <c r="RTB759" s="12"/>
      <c r="RTC759" s="11"/>
      <c r="RTD759" s="12"/>
      <c r="RTE759" s="162"/>
      <c r="RTF759" s="37"/>
      <c r="RTG759" s="37"/>
      <c r="RTH759" s="37"/>
      <c r="RTI759" s="37"/>
      <c r="RTJ759" s="37"/>
      <c r="RTK759" s="28"/>
      <c r="RTL759" s="11"/>
      <c r="RTM759" s="11"/>
      <c r="RTN759" s="37"/>
      <c r="RTO759" s="162"/>
      <c r="RTP759" s="162"/>
      <c r="RTQ759" s="37"/>
      <c r="RTR759" s="12"/>
      <c r="RTS759" s="37"/>
      <c r="RTT759" s="37"/>
      <c r="RTU759" s="11"/>
      <c r="RTV759" s="24"/>
      <c r="RTW759" s="28"/>
      <c r="RTX759" s="11"/>
      <c r="RTY759" s="12"/>
      <c r="RTZ759" s="27"/>
      <c r="RUA759" s="37"/>
      <c r="RUB759" s="37"/>
      <c r="RUC759" s="14"/>
      <c r="RUD759" s="14"/>
      <c r="RUE759" s="11"/>
      <c r="RUF759" s="12"/>
      <c r="RUG759" s="12"/>
      <c r="RUH759" s="12"/>
      <c r="RUI759" s="11"/>
      <c r="RUJ759" s="12"/>
      <c r="RUK759" s="162"/>
      <c r="RUL759" s="37"/>
      <c r="RUM759" s="37"/>
      <c r="RUN759" s="37"/>
      <c r="RUO759" s="37"/>
      <c r="RUP759" s="37"/>
      <c r="RUQ759" s="28"/>
      <c r="RUR759" s="11"/>
      <c r="RUS759" s="11"/>
      <c r="RUT759" s="37"/>
      <c r="RUU759" s="162"/>
      <c r="RUV759" s="162"/>
      <c r="RUW759" s="37"/>
      <c r="RUX759" s="12"/>
      <c r="RUY759" s="37"/>
      <c r="RUZ759" s="37"/>
      <c r="RVA759" s="11"/>
      <c r="RVB759" s="24"/>
      <c r="RVC759" s="28"/>
      <c r="RVD759" s="11"/>
      <c r="RVE759" s="12"/>
      <c r="RVF759" s="27"/>
      <c r="RVG759" s="37"/>
      <c r="RVH759" s="37"/>
      <c r="RVI759" s="14"/>
      <c r="RVJ759" s="14"/>
      <c r="RVK759" s="11"/>
      <c r="RVL759" s="12"/>
      <c r="RVM759" s="12"/>
      <c r="RVN759" s="12"/>
      <c r="RVO759" s="11"/>
      <c r="RVP759" s="12"/>
      <c r="RVQ759" s="162"/>
      <c r="RVR759" s="37"/>
      <c r="RVS759" s="37"/>
      <c r="RVT759" s="37"/>
      <c r="RVU759" s="37"/>
      <c r="RVV759" s="37"/>
      <c r="RVW759" s="28"/>
      <c r="RVX759" s="11"/>
      <c r="RVY759" s="11"/>
      <c r="RVZ759" s="37"/>
      <c r="RWA759" s="162"/>
      <c r="RWB759" s="162"/>
      <c r="RWC759" s="37"/>
      <c r="RWD759" s="12"/>
      <c r="RWE759" s="37"/>
      <c r="RWF759" s="37"/>
      <c r="RWG759" s="11"/>
      <c r="RWH759" s="24"/>
      <c r="RWI759" s="28"/>
      <c r="RWJ759" s="11"/>
      <c r="RWK759" s="12"/>
      <c r="RWL759" s="27"/>
      <c r="RWM759" s="37"/>
      <c r="RWN759" s="37"/>
      <c r="RWO759" s="14"/>
      <c r="RWP759" s="14"/>
      <c r="RWQ759" s="11"/>
      <c r="RWR759" s="12"/>
      <c r="RWS759" s="12"/>
      <c r="RWT759" s="12"/>
      <c r="RWU759" s="11"/>
      <c r="RWV759" s="12"/>
      <c r="RWW759" s="162"/>
      <c r="RWX759" s="37"/>
      <c r="RWY759" s="37"/>
      <c r="RWZ759" s="37"/>
      <c r="RXA759" s="37"/>
      <c r="RXB759" s="37"/>
      <c r="RXC759" s="28"/>
      <c r="RXD759" s="11"/>
      <c r="RXE759" s="11"/>
      <c r="RXF759" s="37"/>
      <c r="RXG759" s="162"/>
      <c r="RXH759" s="162"/>
      <c r="RXI759" s="37"/>
      <c r="RXJ759" s="12"/>
      <c r="RXK759" s="37"/>
      <c r="RXL759" s="37"/>
      <c r="RXM759" s="11"/>
      <c r="RXN759" s="24"/>
      <c r="RXO759" s="28"/>
      <c r="RXP759" s="11"/>
      <c r="RXQ759" s="12"/>
      <c r="RXR759" s="27"/>
      <c r="RXS759" s="37"/>
      <c r="RXT759" s="37"/>
      <c r="RXU759" s="14"/>
      <c r="RXV759" s="14"/>
      <c r="RXW759" s="11"/>
      <c r="RXX759" s="12"/>
      <c r="RXY759" s="12"/>
      <c r="RXZ759" s="12"/>
      <c r="RYA759" s="11"/>
      <c r="RYB759" s="12"/>
      <c r="RYC759" s="162"/>
      <c r="RYD759" s="37"/>
      <c r="RYE759" s="37"/>
      <c r="RYF759" s="37"/>
      <c r="RYG759" s="37"/>
      <c r="RYH759" s="37"/>
      <c r="RYI759" s="28"/>
      <c r="RYJ759" s="11"/>
      <c r="RYK759" s="11"/>
      <c r="RYL759" s="37"/>
      <c r="RYM759" s="162"/>
      <c r="RYN759" s="162"/>
      <c r="RYO759" s="37"/>
      <c r="RYP759" s="12"/>
      <c r="RYQ759" s="37"/>
      <c r="RYR759" s="37"/>
      <c r="RYS759" s="11"/>
      <c r="RYT759" s="24"/>
      <c r="RYU759" s="28"/>
      <c r="RYV759" s="11"/>
      <c r="RYW759" s="12"/>
      <c r="RYX759" s="27"/>
      <c r="RYY759" s="37"/>
      <c r="RYZ759" s="37"/>
      <c r="RZA759" s="14"/>
      <c r="RZB759" s="14"/>
      <c r="RZC759" s="11"/>
      <c r="RZD759" s="12"/>
      <c r="RZE759" s="12"/>
      <c r="RZF759" s="12"/>
      <c r="RZG759" s="11"/>
      <c r="RZH759" s="12"/>
      <c r="RZI759" s="162"/>
      <c r="RZJ759" s="37"/>
      <c r="RZK759" s="37"/>
      <c r="RZL759" s="37"/>
      <c r="RZM759" s="37"/>
      <c r="RZN759" s="37"/>
      <c r="RZO759" s="28"/>
      <c r="RZP759" s="11"/>
      <c r="RZQ759" s="11"/>
      <c r="RZR759" s="37"/>
      <c r="RZS759" s="162"/>
      <c r="RZT759" s="162"/>
      <c r="RZU759" s="37"/>
      <c r="RZV759" s="12"/>
      <c r="RZW759" s="37"/>
      <c r="RZX759" s="37"/>
      <c r="RZY759" s="11"/>
      <c r="RZZ759" s="24"/>
      <c r="SAA759" s="28"/>
      <c r="SAB759" s="11"/>
      <c r="SAC759" s="12"/>
      <c r="SAD759" s="27"/>
      <c r="SAE759" s="37"/>
      <c r="SAF759" s="37"/>
      <c r="SAG759" s="14"/>
      <c r="SAH759" s="14"/>
      <c r="SAI759" s="11"/>
      <c r="SAJ759" s="12"/>
      <c r="SAK759" s="12"/>
      <c r="SAL759" s="12"/>
      <c r="SAM759" s="11"/>
      <c r="SAN759" s="12"/>
      <c r="SAO759" s="162"/>
      <c r="SAP759" s="37"/>
      <c r="SAQ759" s="37"/>
      <c r="SAR759" s="37"/>
      <c r="SAS759" s="37"/>
      <c r="SAT759" s="37"/>
      <c r="SAU759" s="28"/>
      <c r="SAV759" s="11"/>
      <c r="SAW759" s="11"/>
      <c r="SAX759" s="37"/>
      <c r="SAY759" s="162"/>
      <c r="SAZ759" s="162"/>
      <c r="SBA759" s="37"/>
      <c r="SBB759" s="12"/>
      <c r="SBC759" s="37"/>
      <c r="SBD759" s="37"/>
      <c r="SBE759" s="11"/>
      <c r="SBF759" s="24"/>
      <c r="SBG759" s="28"/>
      <c r="SBH759" s="11"/>
      <c r="SBI759" s="12"/>
      <c r="SBJ759" s="27"/>
      <c r="SBK759" s="37"/>
      <c r="SBL759" s="37"/>
      <c r="SBM759" s="14"/>
      <c r="SBN759" s="14"/>
      <c r="SBO759" s="11"/>
      <c r="SBP759" s="12"/>
      <c r="SBQ759" s="12"/>
      <c r="SBR759" s="12"/>
      <c r="SBS759" s="11"/>
      <c r="SBT759" s="12"/>
      <c r="SBU759" s="162"/>
      <c r="SBV759" s="37"/>
      <c r="SBW759" s="37"/>
      <c r="SBX759" s="37"/>
      <c r="SBY759" s="37"/>
      <c r="SBZ759" s="37"/>
      <c r="SCA759" s="28"/>
      <c r="SCB759" s="11"/>
      <c r="SCC759" s="11"/>
      <c r="SCD759" s="37"/>
      <c r="SCE759" s="162"/>
      <c r="SCF759" s="162"/>
      <c r="SCG759" s="37"/>
      <c r="SCH759" s="12"/>
      <c r="SCI759" s="37"/>
      <c r="SCJ759" s="37"/>
      <c r="SCK759" s="11"/>
      <c r="SCL759" s="24"/>
      <c r="SCM759" s="28"/>
      <c r="SCN759" s="11"/>
      <c r="SCO759" s="12"/>
      <c r="SCP759" s="27"/>
      <c r="SCQ759" s="37"/>
      <c r="SCR759" s="37"/>
      <c r="SCS759" s="14"/>
      <c r="SCT759" s="14"/>
      <c r="SCU759" s="11"/>
      <c r="SCV759" s="12"/>
      <c r="SCW759" s="12"/>
      <c r="SCX759" s="12"/>
      <c r="SCY759" s="11"/>
      <c r="SCZ759" s="12"/>
      <c r="SDA759" s="162"/>
      <c r="SDB759" s="37"/>
      <c r="SDC759" s="37"/>
      <c r="SDD759" s="37"/>
      <c r="SDE759" s="37"/>
      <c r="SDF759" s="37"/>
      <c r="SDG759" s="28"/>
      <c r="SDH759" s="11"/>
      <c r="SDI759" s="11"/>
      <c r="SDJ759" s="37"/>
      <c r="SDK759" s="162"/>
      <c r="SDL759" s="162"/>
      <c r="SDM759" s="37"/>
      <c r="SDN759" s="12"/>
      <c r="SDO759" s="37"/>
      <c r="SDP759" s="37"/>
      <c r="SDQ759" s="11"/>
      <c r="SDR759" s="24"/>
      <c r="SDS759" s="28"/>
      <c r="SDT759" s="11"/>
      <c r="SDU759" s="12"/>
      <c r="SDV759" s="27"/>
      <c r="SDW759" s="37"/>
      <c r="SDX759" s="37"/>
      <c r="SDY759" s="14"/>
      <c r="SDZ759" s="14"/>
      <c r="SEA759" s="11"/>
      <c r="SEB759" s="12"/>
      <c r="SEC759" s="12"/>
      <c r="SED759" s="12"/>
      <c r="SEE759" s="11"/>
      <c r="SEF759" s="12"/>
      <c r="SEG759" s="162"/>
      <c r="SEH759" s="37"/>
      <c r="SEI759" s="37"/>
      <c r="SEJ759" s="37"/>
      <c r="SEK759" s="37"/>
      <c r="SEL759" s="37"/>
      <c r="SEM759" s="28"/>
      <c r="SEN759" s="11"/>
      <c r="SEO759" s="11"/>
      <c r="SEP759" s="37"/>
      <c r="SEQ759" s="162"/>
      <c r="SER759" s="162"/>
      <c r="SES759" s="37"/>
      <c r="SET759" s="12"/>
      <c r="SEU759" s="37"/>
      <c r="SEV759" s="37"/>
      <c r="SEW759" s="11"/>
      <c r="SEX759" s="24"/>
      <c r="SEY759" s="28"/>
      <c r="SEZ759" s="11"/>
      <c r="SFA759" s="12"/>
      <c r="SFB759" s="27"/>
      <c r="SFC759" s="37"/>
      <c r="SFD759" s="37"/>
      <c r="SFE759" s="14"/>
      <c r="SFF759" s="14"/>
      <c r="SFG759" s="11"/>
      <c r="SFH759" s="12"/>
      <c r="SFI759" s="12"/>
      <c r="SFJ759" s="12"/>
      <c r="SFK759" s="11"/>
      <c r="SFL759" s="12"/>
      <c r="SFM759" s="162"/>
      <c r="SFN759" s="37"/>
      <c r="SFO759" s="37"/>
      <c r="SFP759" s="37"/>
      <c r="SFQ759" s="37"/>
      <c r="SFR759" s="37"/>
      <c r="SFS759" s="28"/>
      <c r="SFT759" s="11"/>
      <c r="SFU759" s="11"/>
      <c r="SFV759" s="37"/>
      <c r="SFW759" s="162"/>
      <c r="SFX759" s="162"/>
      <c r="SFY759" s="37"/>
      <c r="SFZ759" s="12"/>
      <c r="SGA759" s="37"/>
      <c r="SGB759" s="37"/>
      <c r="SGC759" s="11"/>
      <c r="SGD759" s="24"/>
      <c r="SGE759" s="28"/>
      <c r="SGF759" s="11"/>
      <c r="SGG759" s="12"/>
      <c r="SGH759" s="27"/>
      <c r="SGI759" s="37"/>
      <c r="SGJ759" s="37"/>
      <c r="SGK759" s="14"/>
      <c r="SGL759" s="14"/>
      <c r="SGM759" s="11"/>
      <c r="SGN759" s="12"/>
      <c r="SGO759" s="12"/>
      <c r="SGP759" s="12"/>
      <c r="SGQ759" s="11"/>
      <c r="SGR759" s="12"/>
      <c r="SGS759" s="162"/>
      <c r="SGT759" s="37"/>
      <c r="SGU759" s="37"/>
      <c r="SGV759" s="37"/>
      <c r="SGW759" s="37"/>
      <c r="SGX759" s="37"/>
      <c r="SGY759" s="28"/>
      <c r="SGZ759" s="11"/>
      <c r="SHA759" s="11"/>
      <c r="SHB759" s="37"/>
      <c r="SHC759" s="162"/>
      <c r="SHD759" s="162"/>
      <c r="SHE759" s="37"/>
      <c r="SHF759" s="12"/>
      <c r="SHG759" s="37"/>
      <c r="SHH759" s="37"/>
      <c r="SHI759" s="11"/>
      <c r="SHJ759" s="24"/>
      <c r="SHK759" s="28"/>
      <c r="SHL759" s="11"/>
      <c r="SHM759" s="12"/>
      <c r="SHN759" s="27"/>
      <c r="SHO759" s="37"/>
      <c r="SHP759" s="37"/>
      <c r="SHQ759" s="14"/>
      <c r="SHR759" s="14"/>
      <c r="SHS759" s="11"/>
      <c r="SHT759" s="12"/>
      <c r="SHU759" s="12"/>
      <c r="SHV759" s="12"/>
      <c r="SHW759" s="11"/>
      <c r="SHX759" s="12"/>
      <c r="SHY759" s="162"/>
      <c r="SHZ759" s="37"/>
      <c r="SIA759" s="37"/>
      <c r="SIB759" s="37"/>
      <c r="SIC759" s="37"/>
      <c r="SID759" s="37"/>
      <c r="SIE759" s="28"/>
      <c r="SIF759" s="11"/>
      <c r="SIG759" s="11"/>
      <c r="SIH759" s="37"/>
      <c r="SII759" s="162"/>
      <c r="SIJ759" s="162"/>
      <c r="SIK759" s="37"/>
      <c r="SIL759" s="12"/>
      <c r="SIM759" s="37"/>
      <c r="SIN759" s="37"/>
      <c r="SIO759" s="11"/>
      <c r="SIP759" s="24"/>
      <c r="SIQ759" s="28"/>
      <c r="SIR759" s="11"/>
      <c r="SIS759" s="12"/>
      <c r="SIT759" s="27"/>
      <c r="SIU759" s="37"/>
      <c r="SIV759" s="37"/>
      <c r="SIW759" s="14"/>
      <c r="SIX759" s="14"/>
      <c r="SIY759" s="11"/>
      <c r="SIZ759" s="12"/>
      <c r="SJA759" s="12"/>
      <c r="SJB759" s="12"/>
      <c r="SJC759" s="11"/>
      <c r="SJD759" s="12"/>
      <c r="SJE759" s="162"/>
      <c r="SJF759" s="37"/>
      <c r="SJG759" s="37"/>
      <c r="SJH759" s="37"/>
      <c r="SJI759" s="37"/>
      <c r="SJJ759" s="37"/>
      <c r="SJK759" s="28"/>
      <c r="SJL759" s="11"/>
      <c r="SJM759" s="11"/>
      <c r="SJN759" s="37"/>
      <c r="SJO759" s="162"/>
      <c r="SJP759" s="162"/>
      <c r="SJQ759" s="37"/>
      <c r="SJR759" s="12"/>
      <c r="SJS759" s="37"/>
      <c r="SJT759" s="37"/>
      <c r="SJU759" s="11"/>
      <c r="SJV759" s="24"/>
      <c r="SJW759" s="28"/>
      <c r="SJX759" s="11"/>
      <c r="SJY759" s="12"/>
      <c r="SJZ759" s="27"/>
      <c r="SKA759" s="37"/>
      <c r="SKB759" s="37"/>
      <c r="SKC759" s="14"/>
      <c r="SKD759" s="14"/>
      <c r="SKE759" s="11"/>
      <c r="SKF759" s="12"/>
      <c r="SKG759" s="12"/>
      <c r="SKH759" s="12"/>
      <c r="SKI759" s="11"/>
      <c r="SKJ759" s="12"/>
      <c r="SKK759" s="162"/>
      <c r="SKL759" s="37"/>
      <c r="SKM759" s="37"/>
      <c r="SKN759" s="37"/>
      <c r="SKO759" s="37"/>
      <c r="SKP759" s="37"/>
      <c r="SKQ759" s="28"/>
      <c r="SKR759" s="11"/>
      <c r="SKS759" s="11"/>
      <c r="SKT759" s="37"/>
      <c r="SKU759" s="162"/>
      <c r="SKV759" s="162"/>
      <c r="SKW759" s="37"/>
      <c r="SKX759" s="12"/>
      <c r="SKY759" s="37"/>
      <c r="SKZ759" s="37"/>
      <c r="SLA759" s="11"/>
      <c r="SLB759" s="24"/>
      <c r="SLC759" s="28"/>
      <c r="SLD759" s="11"/>
      <c r="SLE759" s="12"/>
      <c r="SLF759" s="27"/>
      <c r="SLG759" s="37"/>
      <c r="SLH759" s="37"/>
      <c r="SLI759" s="14"/>
      <c r="SLJ759" s="14"/>
      <c r="SLK759" s="11"/>
      <c r="SLL759" s="12"/>
      <c r="SLM759" s="12"/>
      <c r="SLN759" s="12"/>
      <c r="SLO759" s="11"/>
      <c r="SLP759" s="12"/>
      <c r="SLQ759" s="162"/>
      <c r="SLR759" s="37"/>
      <c r="SLS759" s="37"/>
      <c r="SLT759" s="37"/>
      <c r="SLU759" s="37"/>
      <c r="SLV759" s="37"/>
      <c r="SLW759" s="28"/>
      <c r="SLX759" s="11"/>
      <c r="SLY759" s="11"/>
      <c r="SLZ759" s="37"/>
      <c r="SMA759" s="162"/>
      <c r="SMB759" s="162"/>
      <c r="SMC759" s="37"/>
      <c r="SMD759" s="12"/>
      <c r="SME759" s="37"/>
      <c r="SMF759" s="37"/>
      <c r="SMG759" s="11"/>
      <c r="SMH759" s="24"/>
      <c r="SMI759" s="28"/>
      <c r="SMJ759" s="11"/>
      <c r="SMK759" s="12"/>
      <c r="SML759" s="27"/>
      <c r="SMM759" s="37"/>
      <c r="SMN759" s="37"/>
      <c r="SMO759" s="14"/>
      <c r="SMP759" s="14"/>
      <c r="SMQ759" s="11"/>
      <c r="SMR759" s="12"/>
      <c r="SMS759" s="12"/>
      <c r="SMT759" s="12"/>
      <c r="SMU759" s="11"/>
      <c r="SMV759" s="12"/>
      <c r="SMW759" s="162"/>
      <c r="SMX759" s="37"/>
      <c r="SMY759" s="37"/>
      <c r="SMZ759" s="37"/>
      <c r="SNA759" s="37"/>
      <c r="SNB759" s="37"/>
      <c r="SNC759" s="28"/>
      <c r="SND759" s="11"/>
      <c r="SNE759" s="11"/>
      <c r="SNF759" s="37"/>
      <c r="SNG759" s="162"/>
      <c r="SNH759" s="162"/>
      <c r="SNI759" s="37"/>
      <c r="SNJ759" s="12"/>
      <c r="SNK759" s="37"/>
      <c r="SNL759" s="37"/>
      <c r="SNM759" s="11"/>
      <c r="SNN759" s="24"/>
      <c r="SNO759" s="28"/>
      <c r="SNP759" s="11"/>
      <c r="SNQ759" s="12"/>
      <c r="SNR759" s="27"/>
      <c r="SNS759" s="37"/>
      <c r="SNT759" s="37"/>
      <c r="SNU759" s="14"/>
      <c r="SNV759" s="14"/>
      <c r="SNW759" s="11"/>
      <c r="SNX759" s="12"/>
      <c r="SNY759" s="12"/>
      <c r="SNZ759" s="12"/>
      <c r="SOA759" s="11"/>
      <c r="SOB759" s="12"/>
      <c r="SOC759" s="162"/>
      <c r="SOD759" s="37"/>
      <c r="SOE759" s="37"/>
      <c r="SOF759" s="37"/>
      <c r="SOG759" s="37"/>
      <c r="SOH759" s="37"/>
      <c r="SOI759" s="28"/>
      <c r="SOJ759" s="11"/>
      <c r="SOK759" s="11"/>
      <c r="SOL759" s="37"/>
      <c r="SOM759" s="162"/>
      <c r="SON759" s="162"/>
      <c r="SOO759" s="37"/>
      <c r="SOP759" s="12"/>
      <c r="SOQ759" s="37"/>
      <c r="SOR759" s="37"/>
      <c r="SOS759" s="11"/>
      <c r="SOT759" s="24"/>
      <c r="SOU759" s="28"/>
      <c r="SOV759" s="11"/>
      <c r="SOW759" s="12"/>
      <c r="SOX759" s="27"/>
      <c r="SOY759" s="37"/>
      <c r="SOZ759" s="37"/>
      <c r="SPA759" s="14"/>
      <c r="SPB759" s="14"/>
      <c r="SPC759" s="11"/>
      <c r="SPD759" s="12"/>
      <c r="SPE759" s="12"/>
      <c r="SPF759" s="12"/>
      <c r="SPG759" s="11"/>
      <c r="SPH759" s="12"/>
      <c r="SPI759" s="162"/>
      <c r="SPJ759" s="37"/>
      <c r="SPK759" s="37"/>
      <c r="SPL759" s="37"/>
      <c r="SPM759" s="37"/>
      <c r="SPN759" s="37"/>
      <c r="SPO759" s="28"/>
      <c r="SPP759" s="11"/>
      <c r="SPQ759" s="11"/>
      <c r="SPR759" s="37"/>
      <c r="SPS759" s="162"/>
      <c r="SPT759" s="162"/>
      <c r="SPU759" s="37"/>
      <c r="SPV759" s="12"/>
      <c r="SPW759" s="37"/>
      <c r="SPX759" s="37"/>
      <c r="SPY759" s="11"/>
      <c r="SPZ759" s="24"/>
      <c r="SQA759" s="28"/>
      <c r="SQB759" s="11"/>
      <c r="SQC759" s="12"/>
      <c r="SQD759" s="27"/>
      <c r="SQE759" s="37"/>
      <c r="SQF759" s="37"/>
      <c r="SQG759" s="14"/>
      <c r="SQH759" s="14"/>
      <c r="SQI759" s="11"/>
      <c r="SQJ759" s="12"/>
      <c r="SQK759" s="12"/>
      <c r="SQL759" s="12"/>
      <c r="SQM759" s="11"/>
      <c r="SQN759" s="12"/>
      <c r="SQO759" s="162"/>
      <c r="SQP759" s="37"/>
      <c r="SQQ759" s="37"/>
      <c r="SQR759" s="37"/>
      <c r="SQS759" s="37"/>
      <c r="SQT759" s="37"/>
      <c r="SQU759" s="28"/>
      <c r="SQV759" s="11"/>
      <c r="SQW759" s="11"/>
      <c r="SQX759" s="37"/>
      <c r="SQY759" s="162"/>
      <c r="SQZ759" s="162"/>
      <c r="SRA759" s="37"/>
      <c r="SRB759" s="12"/>
      <c r="SRC759" s="37"/>
      <c r="SRD759" s="37"/>
      <c r="SRE759" s="11"/>
      <c r="SRF759" s="24"/>
      <c r="SRG759" s="28"/>
      <c r="SRH759" s="11"/>
      <c r="SRI759" s="12"/>
      <c r="SRJ759" s="27"/>
      <c r="SRK759" s="37"/>
      <c r="SRL759" s="37"/>
      <c r="SRM759" s="14"/>
      <c r="SRN759" s="14"/>
      <c r="SRO759" s="11"/>
      <c r="SRP759" s="12"/>
      <c r="SRQ759" s="12"/>
      <c r="SRR759" s="12"/>
      <c r="SRS759" s="11"/>
      <c r="SRT759" s="12"/>
      <c r="SRU759" s="162"/>
      <c r="SRV759" s="37"/>
      <c r="SRW759" s="37"/>
      <c r="SRX759" s="37"/>
      <c r="SRY759" s="37"/>
      <c r="SRZ759" s="37"/>
      <c r="SSA759" s="28"/>
      <c r="SSB759" s="11"/>
      <c r="SSC759" s="11"/>
      <c r="SSD759" s="37"/>
      <c r="SSE759" s="162"/>
      <c r="SSF759" s="162"/>
      <c r="SSG759" s="37"/>
      <c r="SSH759" s="12"/>
      <c r="SSI759" s="37"/>
      <c r="SSJ759" s="37"/>
      <c r="SSK759" s="11"/>
      <c r="SSL759" s="24"/>
      <c r="SSM759" s="28"/>
      <c r="SSN759" s="11"/>
      <c r="SSO759" s="12"/>
      <c r="SSP759" s="27"/>
      <c r="SSQ759" s="37"/>
      <c r="SSR759" s="37"/>
      <c r="SSS759" s="14"/>
      <c r="SST759" s="14"/>
      <c r="SSU759" s="11"/>
      <c r="SSV759" s="12"/>
      <c r="SSW759" s="12"/>
      <c r="SSX759" s="12"/>
      <c r="SSY759" s="11"/>
      <c r="SSZ759" s="12"/>
      <c r="STA759" s="162"/>
      <c r="STB759" s="37"/>
      <c r="STC759" s="37"/>
      <c r="STD759" s="37"/>
      <c r="STE759" s="37"/>
      <c r="STF759" s="37"/>
      <c r="STG759" s="28"/>
      <c r="STH759" s="11"/>
      <c r="STI759" s="11"/>
      <c r="STJ759" s="37"/>
      <c r="STK759" s="162"/>
      <c r="STL759" s="162"/>
      <c r="STM759" s="37"/>
      <c r="STN759" s="12"/>
      <c r="STO759" s="37"/>
      <c r="STP759" s="37"/>
      <c r="STQ759" s="11"/>
      <c r="STR759" s="24"/>
      <c r="STS759" s="28"/>
      <c r="STT759" s="11"/>
      <c r="STU759" s="12"/>
      <c r="STV759" s="27"/>
      <c r="STW759" s="37"/>
      <c r="STX759" s="37"/>
      <c r="STY759" s="14"/>
      <c r="STZ759" s="14"/>
      <c r="SUA759" s="11"/>
      <c r="SUB759" s="12"/>
      <c r="SUC759" s="12"/>
      <c r="SUD759" s="12"/>
      <c r="SUE759" s="11"/>
      <c r="SUF759" s="12"/>
      <c r="SUG759" s="162"/>
      <c r="SUH759" s="37"/>
      <c r="SUI759" s="37"/>
      <c r="SUJ759" s="37"/>
      <c r="SUK759" s="37"/>
      <c r="SUL759" s="37"/>
      <c r="SUM759" s="28"/>
      <c r="SUN759" s="11"/>
      <c r="SUO759" s="11"/>
      <c r="SUP759" s="37"/>
      <c r="SUQ759" s="162"/>
      <c r="SUR759" s="162"/>
      <c r="SUS759" s="37"/>
      <c r="SUT759" s="12"/>
      <c r="SUU759" s="37"/>
      <c r="SUV759" s="37"/>
      <c r="SUW759" s="11"/>
      <c r="SUX759" s="24"/>
      <c r="SUY759" s="28"/>
      <c r="SUZ759" s="11"/>
      <c r="SVA759" s="12"/>
      <c r="SVB759" s="27"/>
      <c r="SVC759" s="37"/>
      <c r="SVD759" s="37"/>
      <c r="SVE759" s="14"/>
      <c r="SVF759" s="14"/>
      <c r="SVG759" s="11"/>
      <c r="SVH759" s="12"/>
      <c r="SVI759" s="12"/>
      <c r="SVJ759" s="12"/>
      <c r="SVK759" s="11"/>
      <c r="SVL759" s="12"/>
      <c r="SVM759" s="162"/>
      <c r="SVN759" s="37"/>
      <c r="SVO759" s="37"/>
      <c r="SVP759" s="37"/>
      <c r="SVQ759" s="37"/>
      <c r="SVR759" s="37"/>
      <c r="SVS759" s="28"/>
      <c r="SVT759" s="11"/>
      <c r="SVU759" s="11"/>
      <c r="SVV759" s="37"/>
      <c r="SVW759" s="162"/>
      <c r="SVX759" s="162"/>
      <c r="SVY759" s="37"/>
      <c r="SVZ759" s="12"/>
      <c r="SWA759" s="37"/>
      <c r="SWB759" s="37"/>
      <c r="SWC759" s="11"/>
      <c r="SWD759" s="24"/>
      <c r="SWE759" s="28"/>
      <c r="SWF759" s="11"/>
      <c r="SWG759" s="12"/>
      <c r="SWH759" s="27"/>
      <c r="SWI759" s="37"/>
      <c r="SWJ759" s="37"/>
      <c r="SWK759" s="14"/>
      <c r="SWL759" s="14"/>
      <c r="SWM759" s="11"/>
      <c r="SWN759" s="12"/>
      <c r="SWO759" s="12"/>
      <c r="SWP759" s="12"/>
      <c r="SWQ759" s="11"/>
      <c r="SWR759" s="12"/>
      <c r="SWS759" s="162"/>
      <c r="SWT759" s="37"/>
      <c r="SWU759" s="37"/>
      <c r="SWV759" s="37"/>
      <c r="SWW759" s="37"/>
      <c r="SWX759" s="37"/>
      <c r="SWY759" s="28"/>
      <c r="SWZ759" s="11"/>
      <c r="SXA759" s="11"/>
      <c r="SXB759" s="37"/>
      <c r="SXC759" s="162"/>
      <c r="SXD759" s="162"/>
      <c r="SXE759" s="37"/>
      <c r="SXF759" s="12"/>
      <c r="SXG759" s="37"/>
      <c r="SXH759" s="37"/>
      <c r="SXI759" s="11"/>
      <c r="SXJ759" s="24"/>
      <c r="SXK759" s="28"/>
      <c r="SXL759" s="11"/>
      <c r="SXM759" s="12"/>
      <c r="SXN759" s="27"/>
      <c r="SXO759" s="37"/>
      <c r="SXP759" s="37"/>
      <c r="SXQ759" s="14"/>
      <c r="SXR759" s="14"/>
      <c r="SXS759" s="11"/>
      <c r="SXT759" s="12"/>
      <c r="SXU759" s="12"/>
      <c r="SXV759" s="12"/>
      <c r="SXW759" s="11"/>
      <c r="SXX759" s="12"/>
      <c r="SXY759" s="162"/>
      <c r="SXZ759" s="37"/>
      <c r="SYA759" s="37"/>
      <c r="SYB759" s="37"/>
      <c r="SYC759" s="37"/>
      <c r="SYD759" s="37"/>
      <c r="SYE759" s="28"/>
      <c r="SYF759" s="11"/>
      <c r="SYG759" s="11"/>
      <c r="SYH759" s="37"/>
      <c r="SYI759" s="162"/>
      <c r="SYJ759" s="162"/>
      <c r="SYK759" s="37"/>
      <c r="SYL759" s="12"/>
      <c r="SYM759" s="37"/>
      <c r="SYN759" s="37"/>
      <c r="SYO759" s="11"/>
      <c r="SYP759" s="24"/>
      <c r="SYQ759" s="28"/>
      <c r="SYR759" s="11"/>
      <c r="SYS759" s="12"/>
      <c r="SYT759" s="27"/>
      <c r="SYU759" s="37"/>
      <c r="SYV759" s="37"/>
      <c r="SYW759" s="14"/>
      <c r="SYX759" s="14"/>
      <c r="SYY759" s="11"/>
      <c r="SYZ759" s="12"/>
      <c r="SZA759" s="12"/>
      <c r="SZB759" s="12"/>
      <c r="SZC759" s="11"/>
      <c r="SZD759" s="12"/>
      <c r="SZE759" s="162"/>
      <c r="SZF759" s="37"/>
      <c r="SZG759" s="37"/>
      <c r="SZH759" s="37"/>
      <c r="SZI759" s="37"/>
      <c r="SZJ759" s="37"/>
      <c r="SZK759" s="28"/>
      <c r="SZL759" s="11"/>
      <c r="SZM759" s="11"/>
      <c r="SZN759" s="37"/>
      <c r="SZO759" s="162"/>
      <c r="SZP759" s="162"/>
      <c r="SZQ759" s="37"/>
      <c r="SZR759" s="12"/>
      <c r="SZS759" s="37"/>
      <c r="SZT759" s="37"/>
      <c r="SZU759" s="11"/>
      <c r="SZV759" s="24"/>
      <c r="SZW759" s="28"/>
      <c r="SZX759" s="11"/>
      <c r="SZY759" s="12"/>
      <c r="SZZ759" s="27"/>
      <c r="TAA759" s="37"/>
      <c r="TAB759" s="37"/>
      <c r="TAC759" s="14"/>
      <c r="TAD759" s="14"/>
      <c r="TAE759" s="11"/>
      <c r="TAF759" s="12"/>
      <c r="TAG759" s="12"/>
      <c r="TAH759" s="12"/>
      <c r="TAI759" s="11"/>
      <c r="TAJ759" s="12"/>
      <c r="TAK759" s="162"/>
      <c r="TAL759" s="37"/>
      <c r="TAM759" s="37"/>
      <c r="TAN759" s="37"/>
      <c r="TAO759" s="37"/>
      <c r="TAP759" s="37"/>
      <c r="TAQ759" s="28"/>
      <c r="TAR759" s="11"/>
      <c r="TAS759" s="11"/>
      <c r="TAT759" s="37"/>
      <c r="TAU759" s="162"/>
      <c r="TAV759" s="162"/>
      <c r="TAW759" s="37"/>
      <c r="TAX759" s="12"/>
      <c r="TAY759" s="37"/>
      <c r="TAZ759" s="37"/>
      <c r="TBA759" s="11"/>
      <c r="TBB759" s="24"/>
      <c r="TBC759" s="28"/>
      <c r="TBD759" s="11"/>
      <c r="TBE759" s="12"/>
      <c r="TBF759" s="27"/>
      <c r="TBG759" s="37"/>
      <c r="TBH759" s="37"/>
      <c r="TBI759" s="14"/>
      <c r="TBJ759" s="14"/>
      <c r="TBK759" s="11"/>
      <c r="TBL759" s="12"/>
      <c r="TBM759" s="12"/>
      <c r="TBN759" s="12"/>
      <c r="TBO759" s="11"/>
      <c r="TBP759" s="12"/>
      <c r="TBQ759" s="162"/>
      <c r="TBR759" s="37"/>
      <c r="TBS759" s="37"/>
      <c r="TBT759" s="37"/>
      <c r="TBU759" s="37"/>
      <c r="TBV759" s="37"/>
      <c r="TBW759" s="28"/>
      <c r="TBX759" s="11"/>
      <c r="TBY759" s="11"/>
      <c r="TBZ759" s="37"/>
      <c r="TCA759" s="162"/>
      <c r="TCB759" s="162"/>
      <c r="TCC759" s="37"/>
      <c r="TCD759" s="12"/>
      <c r="TCE759" s="37"/>
      <c r="TCF759" s="37"/>
      <c r="TCG759" s="11"/>
      <c r="TCH759" s="24"/>
      <c r="TCI759" s="28"/>
      <c r="TCJ759" s="11"/>
      <c r="TCK759" s="12"/>
      <c r="TCL759" s="27"/>
      <c r="TCM759" s="37"/>
      <c r="TCN759" s="37"/>
      <c r="TCO759" s="14"/>
      <c r="TCP759" s="14"/>
      <c r="TCQ759" s="11"/>
      <c r="TCR759" s="12"/>
      <c r="TCS759" s="12"/>
      <c r="TCT759" s="12"/>
      <c r="TCU759" s="11"/>
      <c r="TCV759" s="12"/>
      <c r="TCW759" s="162"/>
      <c r="TCX759" s="37"/>
      <c r="TCY759" s="37"/>
      <c r="TCZ759" s="37"/>
      <c r="TDA759" s="37"/>
      <c r="TDB759" s="37"/>
      <c r="TDC759" s="28"/>
      <c r="TDD759" s="11"/>
      <c r="TDE759" s="11"/>
      <c r="TDF759" s="37"/>
      <c r="TDG759" s="162"/>
      <c r="TDH759" s="162"/>
      <c r="TDI759" s="37"/>
      <c r="TDJ759" s="12"/>
      <c r="TDK759" s="37"/>
      <c r="TDL759" s="37"/>
      <c r="TDM759" s="11"/>
      <c r="TDN759" s="24"/>
      <c r="TDO759" s="28"/>
      <c r="TDP759" s="11"/>
      <c r="TDQ759" s="12"/>
      <c r="TDR759" s="27"/>
      <c r="TDS759" s="37"/>
      <c r="TDT759" s="37"/>
      <c r="TDU759" s="14"/>
      <c r="TDV759" s="14"/>
      <c r="TDW759" s="11"/>
      <c r="TDX759" s="12"/>
      <c r="TDY759" s="12"/>
      <c r="TDZ759" s="12"/>
      <c r="TEA759" s="11"/>
      <c r="TEB759" s="12"/>
      <c r="TEC759" s="162"/>
      <c r="TED759" s="37"/>
      <c r="TEE759" s="37"/>
      <c r="TEF759" s="37"/>
      <c r="TEG759" s="37"/>
      <c r="TEH759" s="37"/>
      <c r="TEI759" s="28"/>
      <c r="TEJ759" s="11"/>
      <c r="TEK759" s="11"/>
      <c r="TEL759" s="37"/>
      <c r="TEM759" s="162"/>
      <c r="TEN759" s="162"/>
      <c r="TEO759" s="37"/>
      <c r="TEP759" s="12"/>
      <c r="TEQ759" s="37"/>
      <c r="TER759" s="37"/>
      <c r="TES759" s="11"/>
      <c r="TET759" s="24"/>
      <c r="TEU759" s="28"/>
      <c r="TEV759" s="11"/>
      <c r="TEW759" s="12"/>
      <c r="TEX759" s="27"/>
      <c r="TEY759" s="37"/>
      <c r="TEZ759" s="37"/>
      <c r="TFA759" s="14"/>
      <c r="TFB759" s="14"/>
      <c r="TFC759" s="11"/>
      <c r="TFD759" s="12"/>
      <c r="TFE759" s="12"/>
      <c r="TFF759" s="12"/>
      <c r="TFG759" s="11"/>
      <c r="TFH759" s="12"/>
      <c r="TFI759" s="162"/>
      <c r="TFJ759" s="37"/>
      <c r="TFK759" s="37"/>
      <c r="TFL759" s="37"/>
      <c r="TFM759" s="37"/>
      <c r="TFN759" s="37"/>
      <c r="TFO759" s="28"/>
      <c r="TFP759" s="11"/>
      <c r="TFQ759" s="11"/>
      <c r="TFR759" s="37"/>
      <c r="TFS759" s="162"/>
      <c r="TFT759" s="162"/>
      <c r="TFU759" s="37"/>
      <c r="TFV759" s="12"/>
      <c r="TFW759" s="37"/>
      <c r="TFX759" s="37"/>
      <c r="TFY759" s="11"/>
      <c r="TFZ759" s="24"/>
      <c r="TGA759" s="28"/>
      <c r="TGB759" s="11"/>
      <c r="TGC759" s="12"/>
      <c r="TGD759" s="27"/>
      <c r="TGE759" s="37"/>
      <c r="TGF759" s="37"/>
      <c r="TGG759" s="14"/>
      <c r="TGH759" s="14"/>
      <c r="TGI759" s="11"/>
      <c r="TGJ759" s="12"/>
      <c r="TGK759" s="12"/>
      <c r="TGL759" s="12"/>
      <c r="TGM759" s="11"/>
      <c r="TGN759" s="12"/>
      <c r="TGO759" s="162"/>
      <c r="TGP759" s="37"/>
      <c r="TGQ759" s="37"/>
      <c r="TGR759" s="37"/>
      <c r="TGS759" s="37"/>
      <c r="TGT759" s="37"/>
      <c r="TGU759" s="28"/>
      <c r="TGV759" s="11"/>
      <c r="TGW759" s="11"/>
      <c r="TGX759" s="37"/>
      <c r="TGY759" s="162"/>
      <c r="TGZ759" s="162"/>
      <c r="THA759" s="37"/>
      <c r="THB759" s="12"/>
      <c r="THC759" s="37"/>
      <c r="THD759" s="37"/>
      <c r="THE759" s="11"/>
      <c r="THF759" s="24"/>
      <c r="THG759" s="28"/>
      <c r="THH759" s="11"/>
      <c r="THI759" s="12"/>
      <c r="THJ759" s="27"/>
      <c r="THK759" s="37"/>
      <c r="THL759" s="37"/>
      <c r="THM759" s="14"/>
      <c r="THN759" s="14"/>
      <c r="THO759" s="11"/>
      <c r="THP759" s="12"/>
      <c r="THQ759" s="12"/>
      <c r="THR759" s="12"/>
      <c r="THS759" s="11"/>
      <c r="THT759" s="12"/>
      <c r="THU759" s="162"/>
      <c r="THV759" s="37"/>
      <c r="THW759" s="37"/>
      <c r="THX759" s="37"/>
      <c r="THY759" s="37"/>
      <c r="THZ759" s="37"/>
      <c r="TIA759" s="28"/>
      <c r="TIB759" s="11"/>
      <c r="TIC759" s="11"/>
      <c r="TID759" s="37"/>
      <c r="TIE759" s="162"/>
      <c r="TIF759" s="162"/>
      <c r="TIG759" s="37"/>
      <c r="TIH759" s="12"/>
      <c r="TII759" s="37"/>
      <c r="TIJ759" s="37"/>
      <c r="TIK759" s="11"/>
      <c r="TIL759" s="24"/>
      <c r="TIM759" s="28"/>
      <c r="TIN759" s="11"/>
      <c r="TIO759" s="12"/>
      <c r="TIP759" s="27"/>
      <c r="TIQ759" s="37"/>
      <c r="TIR759" s="37"/>
      <c r="TIS759" s="14"/>
      <c r="TIT759" s="14"/>
      <c r="TIU759" s="11"/>
      <c r="TIV759" s="12"/>
      <c r="TIW759" s="12"/>
      <c r="TIX759" s="12"/>
      <c r="TIY759" s="11"/>
      <c r="TIZ759" s="12"/>
      <c r="TJA759" s="162"/>
      <c r="TJB759" s="37"/>
      <c r="TJC759" s="37"/>
      <c r="TJD759" s="37"/>
      <c r="TJE759" s="37"/>
      <c r="TJF759" s="37"/>
      <c r="TJG759" s="28"/>
      <c r="TJH759" s="11"/>
      <c r="TJI759" s="11"/>
      <c r="TJJ759" s="37"/>
      <c r="TJK759" s="162"/>
      <c r="TJL759" s="162"/>
      <c r="TJM759" s="37"/>
      <c r="TJN759" s="12"/>
      <c r="TJO759" s="37"/>
      <c r="TJP759" s="37"/>
      <c r="TJQ759" s="11"/>
      <c r="TJR759" s="24"/>
      <c r="TJS759" s="28"/>
      <c r="TJT759" s="11"/>
      <c r="TJU759" s="12"/>
      <c r="TJV759" s="27"/>
      <c r="TJW759" s="37"/>
      <c r="TJX759" s="37"/>
      <c r="TJY759" s="14"/>
      <c r="TJZ759" s="14"/>
      <c r="TKA759" s="11"/>
      <c r="TKB759" s="12"/>
      <c r="TKC759" s="12"/>
      <c r="TKD759" s="12"/>
      <c r="TKE759" s="11"/>
      <c r="TKF759" s="12"/>
      <c r="TKG759" s="162"/>
      <c r="TKH759" s="37"/>
      <c r="TKI759" s="37"/>
      <c r="TKJ759" s="37"/>
      <c r="TKK759" s="37"/>
      <c r="TKL759" s="37"/>
      <c r="TKM759" s="28"/>
      <c r="TKN759" s="11"/>
      <c r="TKO759" s="11"/>
      <c r="TKP759" s="37"/>
      <c r="TKQ759" s="162"/>
      <c r="TKR759" s="162"/>
      <c r="TKS759" s="37"/>
      <c r="TKT759" s="12"/>
      <c r="TKU759" s="37"/>
      <c r="TKV759" s="37"/>
      <c r="TKW759" s="11"/>
      <c r="TKX759" s="24"/>
      <c r="TKY759" s="28"/>
      <c r="TKZ759" s="11"/>
      <c r="TLA759" s="12"/>
      <c r="TLB759" s="27"/>
      <c r="TLC759" s="37"/>
      <c r="TLD759" s="37"/>
      <c r="TLE759" s="14"/>
      <c r="TLF759" s="14"/>
      <c r="TLG759" s="11"/>
      <c r="TLH759" s="12"/>
      <c r="TLI759" s="12"/>
      <c r="TLJ759" s="12"/>
      <c r="TLK759" s="11"/>
      <c r="TLL759" s="12"/>
      <c r="TLM759" s="162"/>
      <c r="TLN759" s="37"/>
      <c r="TLO759" s="37"/>
      <c r="TLP759" s="37"/>
      <c r="TLQ759" s="37"/>
      <c r="TLR759" s="37"/>
      <c r="TLS759" s="28"/>
      <c r="TLT759" s="11"/>
      <c r="TLU759" s="11"/>
      <c r="TLV759" s="37"/>
      <c r="TLW759" s="162"/>
      <c r="TLX759" s="162"/>
      <c r="TLY759" s="37"/>
      <c r="TLZ759" s="12"/>
      <c r="TMA759" s="37"/>
      <c r="TMB759" s="37"/>
      <c r="TMC759" s="11"/>
      <c r="TMD759" s="24"/>
      <c r="TME759" s="28"/>
      <c r="TMF759" s="11"/>
      <c r="TMG759" s="12"/>
      <c r="TMH759" s="27"/>
      <c r="TMI759" s="37"/>
      <c r="TMJ759" s="37"/>
      <c r="TMK759" s="14"/>
      <c r="TML759" s="14"/>
      <c r="TMM759" s="11"/>
      <c r="TMN759" s="12"/>
      <c r="TMO759" s="12"/>
      <c r="TMP759" s="12"/>
      <c r="TMQ759" s="11"/>
      <c r="TMR759" s="12"/>
      <c r="TMS759" s="162"/>
      <c r="TMT759" s="37"/>
      <c r="TMU759" s="37"/>
      <c r="TMV759" s="37"/>
      <c r="TMW759" s="37"/>
      <c r="TMX759" s="37"/>
      <c r="TMY759" s="28"/>
      <c r="TMZ759" s="11"/>
      <c r="TNA759" s="11"/>
      <c r="TNB759" s="37"/>
      <c r="TNC759" s="162"/>
      <c r="TND759" s="162"/>
      <c r="TNE759" s="37"/>
      <c r="TNF759" s="12"/>
      <c r="TNG759" s="37"/>
      <c r="TNH759" s="37"/>
      <c r="TNI759" s="11"/>
      <c r="TNJ759" s="24"/>
      <c r="TNK759" s="28"/>
      <c r="TNL759" s="11"/>
      <c r="TNM759" s="12"/>
      <c r="TNN759" s="27"/>
      <c r="TNO759" s="37"/>
      <c r="TNP759" s="37"/>
      <c r="TNQ759" s="14"/>
      <c r="TNR759" s="14"/>
      <c r="TNS759" s="11"/>
      <c r="TNT759" s="12"/>
      <c r="TNU759" s="12"/>
      <c r="TNV759" s="12"/>
      <c r="TNW759" s="11"/>
      <c r="TNX759" s="12"/>
      <c r="TNY759" s="162"/>
      <c r="TNZ759" s="37"/>
      <c r="TOA759" s="37"/>
      <c r="TOB759" s="37"/>
      <c r="TOC759" s="37"/>
      <c r="TOD759" s="37"/>
      <c r="TOE759" s="28"/>
      <c r="TOF759" s="11"/>
      <c r="TOG759" s="11"/>
      <c r="TOH759" s="37"/>
      <c r="TOI759" s="162"/>
      <c r="TOJ759" s="162"/>
      <c r="TOK759" s="37"/>
      <c r="TOL759" s="12"/>
      <c r="TOM759" s="37"/>
      <c r="TON759" s="37"/>
      <c r="TOO759" s="11"/>
      <c r="TOP759" s="24"/>
      <c r="TOQ759" s="28"/>
      <c r="TOR759" s="11"/>
      <c r="TOS759" s="12"/>
      <c r="TOT759" s="27"/>
      <c r="TOU759" s="37"/>
      <c r="TOV759" s="37"/>
      <c r="TOW759" s="14"/>
      <c r="TOX759" s="14"/>
      <c r="TOY759" s="11"/>
      <c r="TOZ759" s="12"/>
      <c r="TPA759" s="12"/>
      <c r="TPB759" s="12"/>
      <c r="TPC759" s="11"/>
      <c r="TPD759" s="12"/>
      <c r="TPE759" s="162"/>
      <c r="TPF759" s="37"/>
      <c r="TPG759" s="37"/>
      <c r="TPH759" s="37"/>
      <c r="TPI759" s="37"/>
      <c r="TPJ759" s="37"/>
      <c r="TPK759" s="28"/>
      <c r="TPL759" s="11"/>
      <c r="TPM759" s="11"/>
      <c r="TPN759" s="37"/>
      <c r="TPO759" s="162"/>
      <c r="TPP759" s="162"/>
      <c r="TPQ759" s="37"/>
      <c r="TPR759" s="12"/>
      <c r="TPS759" s="37"/>
      <c r="TPT759" s="37"/>
      <c r="TPU759" s="11"/>
      <c r="TPV759" s="24"/>
      <c r="TPW759" s="28"/>
      <c r="TPX759" s="11"/>
      <c r="TPY759" s="12"/>
      <c r="TPZ759" s="27"/>
      <c r="TQA759" s="37"/>
      <c r="TQB759" s="37"/>
      <c r="TQC759" s="14"/>
      <c r="TQD759" s="14"/>
      <c r="TQE759" s="11"/>
      <c r="TQF759" s="12"/>
      <c r="TQG759" s="12"/>
      <c r="TQH759" s="12"/>
      <c r="TQI759" s="11"/>
      <c r="TQJ759" s="12"/>
      <c r="TQK759" s="162"/>
      <c r="TQL759" s="37"/>
      <c r="TQM759" s="37"/>
      <c r="TQN759" s="37"/>
      <c r="TQO759" s="37"/>
      <c r="TQP759" s="37"/>
      <c r="TQQ759" s="28"/>
      <c r="TQR759" s="11"/>
      <c r="TQS759" s="11"/>
      <c r="TQT759" s="37"/>
      <c r="TQU759" s="162"/>
      <c r="TQV759" s="162"/>
      <c r="TQW759" s="37"/>
      <c r="TQX759" s="12"/>
      <c r="TQY759" s="37"/>
      <c r="TQZ759" s="37"/>
      <c r="TRA759" s="11"/>
      <c r="TRB759" s="24"/>
      <c r="TRC759" s="28"/>
      <c r="TRD759" s="11"/>
      <c r="TRE759" s="12"/>
      <c r="TRF759" s="27"/>
      <c r="TRG759" s="37"/>
      <c r="TRH759" s="37"/>
      <c r="TRI759" s="14"/>
      <c r="TRJ759" s="14"/>
      <c r="TRK759" s="11"/>
      <c r="TRL759" s="12"/>
      <c r="TRM759" s="12"/>
      <c r="TRN759" s="12"/>
      <c r="TRO759" s="11"/>
      <c r="TRP759" s="12"/>
      <c r="TRQ759" s="162"/>
      <c r="TRR759" s="37"/>
      <c r="TRS759" s="37"/>
      <c r="TRT759" s="37"/>
      <c r="TRU759" s="37"/>
      <c r="TRV759" s="37"/>
      <c r="TRW759" s="28"/>
      <c r="TRX759" s="11"/>
      <c r="TRY759" s="11"/>
      <c r="TRZ759" s="37"/>
      <c r="TSA759" s="162"/>
      <c r="TSB759" s="162"/>
      <c r="TSC759" s="37"/>
      <c r="TSD759" s="12"/>
      <c r="TSE759" s="37"/>
      <c r="TSF759" s="37"/>
      <c r="TSG759" s="11"/>
      <c r="TSH759" s="24"/>
      <c r="TSI759" s="28"/>
      <c r="TSJ759" s="11"/>
      <c r="TSK759" s="12"/>
      <c r="TSL759" s="27"/>
      <c r="TSM759" s="37"/>
      <c r="TSN759" s="37"/>
      <c r="TSO759" s="14"/>
      <c r="TSP759" s="14"/>
      <c r="TSQ759" s="11"/>
      <c r="TSR759" s="12"/>
      <c r="TSS759" s="12"/>
      <c r="TST759" s="12"/>
      <c r="TSU759" s="11"/>
      <c r="TSV759" s="12"/>
      <c r="TSW759" s="162"/>
      <c r="TSX759" s="37"/>
      <c r="TSY759" s="37"/>
      <c r="TSZ759" s="37"/>
      <c r="TTA759" s="37"/>
      <c r="TTB759" s="37"/>
      <c r="TTC759" s="28"/>
      <c r="TTD759" s="11"/>
      <c r="TTE759" s="11"/>
      <c r="TTF759" s="37"/>
      <c r="TTG759" s="162"/>
      <c r="TTH759" s="162"/>
      <c r="TTI759" s="37"/>
      <c r="TTJ759" s="12"/>
      <c r="TTK759" s="37"/>
      <c r="TTL759" s="37"/>
      <c r="TTM759" s="11"/>
      <c r="TTN759" s="24"/>
      <c r="TTO759" s="28"/>
      <c r="TTP759" s="11"/>
      <c r="TTQ759" s="12"/>
      <c r="TTR759" s="27"/>
      <c r="TTS759" s="37"/>
      <c r="TTT759" s="37"/>
      <c r="TTU759" s="14"/>
      <c r="TTV759" s="14"/>
      <c r="TTW759" s="11"/>
      <c r="TTX759" s="12"/>
      <c r="TTY759" s="12"/>
      <c r="TTZ759" s="12"/>
      <c r="TUA759" s="11"/>
      <c r="TUB759" s="12"/>
      <c r="TUC759" s="162"/>
      <c r="TUD759" s="37"/>
      <c r="TUE759" s="37"/>
      <c r="TUF759" s="37"/>
      <c r="TUG759" s="37"/>
      <c r="TUH759" s="37"/>
      <c r="TUI759" s="28"/>
      <c r="TUJ759" s="11"/>
      <c r="TUK759" s="11"/>
      <c r="TUL759" s="37"/>
      <c r="TUM759" s="162"/>
      <c r="TUN759" s="162"/>
      <c r="TUO759" s="37"/>
      <c r="TUP759" s="12"/>
      <c r="TUQ759" s="37"/>
      <c r="TUR759" s="37"/>
      <c r="TUS759" s="11"/>
      <c r="TUT759" s="24"/>
      <c r="TUU759" s="28"/>
      <c r="TUV759" s="11"/>
      <c r="TUW759" s="12"/>
      <c r="TUX759" s="27"/>
      <c r="TUY759" s="37"/>
      <c r="TUZ759" s="37"/>
      <c r="TVA759" s="14"/>
      <c r="TVB759" s="14"/>
      <c r="TVC759" s="11"/>
      <c r="TVD759" s="12"/>
      <c r="TVE759" s="12"/>
      <c r="TVF759" s="12"/>
      <c r="TVG759" s="11"/>
      <c r="TVH759" s="12"/>
      <c r="TVI759" s="162"/>
      <c r="TVJ759" s="37"/>
      <c r="TVK759" s="37"/>
      <c r="TVL759" s="37"/>
      <c r="TVM759" s="37"/>
      <c r="TVN759" s="37"/>
      <c r="TVO759" s="28"/>
      <c r="TVP759" s="11"/>
      <c r="TVQ759" s="11"/>
      <c r="TVR759" s="37"/>
      <c r="TVS759" s="162"/>
      <c r="TVT759" s="162"/>
      <c r="TVU759" s="37"/>
      <c r="TVV759" s="12"/>
      <c r="TVW759" s="37"/>
      <c r="TVX759" s="37"/>
      <c r="TVY759" s="11"/>
      <c r="TVZ759" s="24"/>
      <c r="TWA759" s="28"/>
      <c r="TWB759" s="11"/>
      <c r="TWC759" s="12"/>
      <c r="TWD759" s="27"/>
      <c r="TWE759" s="37"/>
      <c r="TWF759" s="37"/>
      <c r="TWG759" s="14"/>
      <c r="TWH759" s="14"/>
      <c r="TWI759" s="11"/>
      <c r="TWJ759" s="12"/>
      <c r="TWK759" s="12"/>
      <c r="TWL759" s="12"/>
      <c r="TWM759" s="11"/>
      <c r="TWN759" s="12"/>
      <c r="TWO759" s="162"/>
      <c r="TWP759" s="37"/>
      <c r="TWQ759" s="37"/>
      <c r="TWR759" s="37"/>
      <c r="TWS759" s="37"/>
      <c r="TWT759" s="37"/>
      <c r="TWU759" s="28"/>
      <c r="TWV759" s="11"/>
      <c r="TWW759" s="11"/>
      <c r="TWX759" s="37"/>
      <c r="TWY759" s="162"/>
      <c r="TWZ759" s="162"/>
      <c r="TXA759" s="37"/>
      <c r="TXB759" s="12"/>
      <c r="TXC759" s="37"/>
      <c r="TXD759" s="37"/>
      <c r="TXE759" s="11"/>
      <c r="TXF759" s="24"/>
      <c r="TXG759" s="28"/>
      <c r="TXH759" s="11"/>
      <c r="TXI759" s="12"/>
      <c r="TXJ759" s="27"/>
      <c r="TXK759" s="37"/>
      <c r="TXL759" s="37"/>
      <c r="TXM759" s="14"/>
      <c r="TXN759" s="14"/>
      <c r="TXO759" s="11"/>
      <c r="TXP759" s="12"/>
      <c r="TXQ759" s="12"/>
      <c r="TXR759" s="12"/>
      <c r="TXS759" s="11"/>
      <c r="TXT759" s="12"/>
      <c r="TXU759" s="162"/>
      <c r="TXV759" s="37"/>
      <c r="TXW759" s="37"/>
      <c r="TXX759" s="37"/>
      <c r="TXY759" s="37"/>
      <c r="TXZ759" s="37"/>
      <c r="TYA759" s="28"/>
      <c r="TYB759" s="11"/>
      <c r="TYC759" s="11"/>
      <c r="TYD759" s="37"/>
      <c r="TYE759" s="162"/>
      <c r="TYF759" s="162"/>
      <c r="TYG759" s="37"/>
      <c r="TYH759" s="12"/>
      <c r="TYI759" s="37"/>
      <c r="TYJ759" s="37"/>
      <c r="TYK759" s="11"/>
      <c r="TYL759" s="24"/>
      <c r="TYM759" s="28"/>
      <c r="TYN759" s="11"/>
      <c r="TYO759" s="12"/>
      <c r="TYP759" s="27"/>
      <c r="TYQ759" s="37"/>
      <c r="TYR759" s="37"/>
      <c r="TYS759" s="14"/>
      <c r="TYT759" s="14"/>
      <c r="TYU759" s="11"/>
      <c r="TYV759" s="12"/>
      <c r="TYW759" s="12"/>
      <c r="TYX759" s="12"/>
      <c r="TYY759" s="11"/>
      <c r="TYZ759" s="12"/>
      <c r="TZA759" s="162"/>
      <c r="TZB759" s="37"/>
      <c r="TZC759" s="37"/>
      <c r="TZD759" s="37"/>
      <c r="TZE759" s="37"/>
      <c r="TZF759" s="37"/>
      <c r="TZG759" s="28"/>
      <c r="TZH759" s="11"/>
      <c r="TZI759" s="11"/>
      <c r="TZJ759" s="37"/>
      <c r="TZK759" s="162"/>
      <c r="TZL759" s="162"/>
      <c r="TZM759" s="37"/>
      <c r="TZN759" s="12"/>
      <c r="TZO759" s="37"/>
      <c r="TZP759" s="37"/>
      <c r="TZQ759" s="11"/>
      <c r="TZR759" s="24"/>
      <c r="TZS759" s="28"/>
      <c r="TZT759" s="11"/>
      <c r="TZU759" s="12"/>
      <c r="TZV759" s="27"/>
      <c r="TZW759" s="37"/>
      <c r="TZX759" s="37"/>
      <c r="TZY759" s="14"/>
      <c r="TZZ759" s="14"/>
      <c r="UAA759" s="11"/>
      <c r="UAB759" s="12"/>
      <c r="UAC759" s="12"/>
      <c r="UAD759" s="12"/>
      <c r="UAE759" s="11"/>
      <c r="UAF759" s="12"/>
      <c r="UAG759" s="162"/>
      <c r="UAH759" s="37"/>
      <c r="UAI759" s="37"/>
      <c r="UAJ759" s="37"/>
      <c r="UAK759" s="37"/>
      <c r="UAL759" s="37"/>
      <c r="UAM759" s="28"/>
      <c r="UAN759" s="11"/>
      <c r="UAO759" s="11"/>
      <c r="UAP759" s="37"/>
      <c r="UAQ759" s="162"/>
      <c r="UAR759" s="162"/>
      <c r="UAS759" s="37"/>
      <c r="UAT759" s="12"/>
      <c r="UAU759" s="37"/>
      <c r="UAV759" s="37"/>
      <c r="UAW759" s="11"/>
      <c r="UAX759" s="24"/>
      <c r="UAY759" s="28"/>
      <c r="UAZ759" s="11"/>
      <c r="UBA759" s="12"/>
      <c r="UBB759" s="27"/>
      <c r="UBC759" s="37"/>
      <c r="UBD759" s="37"/>
      <c r="UBE759" s="14"/>
      <c r="UBF759" s="14"/>
      <c r="UBG759" s="11"/>
      <c r="UBH759" s="12"/>
      <c r="UBI759" s="12"/>
      <c r="UBJ759" s="12"/>
      <c r="UBK759" s="11"/>
      <c r="UBL759" s="12"/>
      <c r="UBM759" s="162"/>
      <c r="UBN759" s="37"/>
      <c r="UBO759" s="37"/>
      <c r="UBP759" s="37"/>
      <c r="UBQ759" s="37"/>
      <c r="UBR759" s="37"/>
      <c r="UBS759" s="28"/>
      <c r="UBT759" s="11"/>
      <c r="UBU759" s="11"/>
      <c r="UBV759" s="37"/>
      <c r="UBW759" s="162"/>
      <c r="UBX759" s="162"/>
      <c r="UBY759" s="37"/>
      <c r="UBZ759" s="12"/>
      <c r="UCA759" s="37"/>
      <c r="UCB759" s="37"/>
      <c r="UCC759" s="11"/>
      <c r="UCD759" s="24"/>
      <c r="UCE759" s="28"/>
      <c r="UCF759" s="11"/>
      <c r="UCG759" s="12"/>
      <c r="UCH759" s="27"/>
      <c r="UCI759" s="37"/>
      <c r="UCJ759" s="37"/>
      <c r="UCK759" s="14"/>
      <c r="UCL759" s="14"/>
      <c r="UCM759" s="11"/>
      <c r="UCN759" s="12"/>
      <c r="UCO759" s="12"/>
      <c r="UCP759" s="12"/>
      <c r="UCQ759" s="11"/>
      <c r="UCR759" s="12"/>
      <c r="UCS759" s="162"/>
      <c r="UCT759" s="37"/>
      <c r="UCU759" s="37"/>
      <c r="UCV759" s="37"/>
      <c r="UCW759" s="37"/>
      <c r="UCX759" s="37"/>
      <c r="UCY759" s="28"/>
      <c r="UCZ759" s="11"/>
      <c r="UDA759" s="11"/>
      <c r="UDB759" s="37"/>
      <c r="UDC759" s="162"/>
      <c r="UDD759" s="162"/>
      <c r="UDE759" s="37"/>
      <c r="UDF759" s="12"/>
      <c r="UDG759" s="37"/>
      <c r="UDH759" s="37"/>
      <c r="UDI759" s="11"/>
      <c r="UDJ759" s="24"/>
      <c r="UDK759" s="28"/>
      <c r="UDL759" s="11"/>
      <c r="UDM759" s="12"/>
      <c r="UDN759" s="27"/>
      <c r="UDO759" s="37"/>
      <c r="UDP759" s="37"/>
      <c r="UDQ759" s="14"/>
      <c r="UDR759" s="14"/>
      <c r="UDS759" s="11"/>
      <c r="UDT759" s="12"/>
      <c r="UDU759" s="12"/>
      <c r="UDV759" s="12"/>
      <c r="UDW759" s="11"/>
      <c r="UDX759" s="12"/>
      <c r="UDY759" s="162"/>
      <c r="UDZ759" s="37"/>
      <c r="UEA759" s="37"/>
      <c r="UEB759" s="37"/>
      <c r="UEC759" s="37"/>
      <c r="UED759" s="37"/>
      <c r="UEE759" s="28"/>
      <c r="UEF759" s="11"/>
      <c r="UEG759" s="11"/>
      <c r="UEH759" s="37"/>
      <c r="UEI759" s="162"/>
      <c r="UEJ759" s="162"/>
      <c r="UEK759" s="37"/>
      <c r="UEL759" s="12"/>
      <c r="UEM759" s="37"/>
      <c r="UEN759" s="37"/>
      <c r="UEO759" s="11"/>
      <c r="UEP759" s="24"/>
      <c r="UEQ759" s="28"/>
      <c r="UER759" s="11"/>
      <c r="UES759" s="12"/>
      <c r="UET759" s="27"/>
      <c r="UEU759" s="37"/>
      <c r="UEV759" s="37"/>
      <c r="UEW759" s="14"/>
      <c r="UEX759" s="14"/>
      <c r="UEY759" s="11"/>
      <c r="UEZ759" s="12"/>
      <c r="UFA759" s="12"/>
      <c r="UFB759" s="12"/>
      <c r="UFC759" s="11"/>
      <c r="UFD759" s="12"/>
      <c r="UFE759" s="162"/>
      <c r="UFF759" s="37"/>
      <c r="UFG759" s="37"/>
      <c r="UFH759" s="37"/>
      <c r="UFI759" s="37"/>
      <c r="UFJ759" s="37"/>
      <c r="UFK759" s="28"/>
      <c r="UFL759" s="11"/>
      <c r="UFM759" s="11"/>
      <c r="UFN759" s="37"/>
      <c r="UFO759" s="162"/>
      <c r="UFP759" s="162"/>
      <c r="UFQ759" s="37"/>
      <c r="UFR759" s="12"/>
      <c r="UFS759" s="37"/>
      <c r="UFT759" s="37"/>
      <c r="UFU759" s="11"/>
      <c r="UFV759" s="24"/>
      <c r="UFW759" s="28"/>
      <c r="UFX759" s="11"/>
      <c r="UFY759" s="12"/>
      <c r="UFZ759" s="27"/>
      <c r="UGA759" s="37"/>
      <c r="UGB759" s="37"/>
      <c r="UGC759" s="14"/>
      <c r="UGD759" s="14"/>
      <c r="UGE759" s="11"/>
      <c r="UGF759" s="12"/>
      <c r="UGG759" s="12"/>
      <c r="UGH759" s="12"/>
      <c r="UGI759" s="11"/>
      <c r="UGJ759" s="12"/>
      <c r="UGK759" s="162"/>
      <c r="UGL759" s="37"/>
      <c r="UGM759" s="37"/>
      <c r="UGN759" s="37"/>
      <c r="UGO759" s="37"/>
      <c r="UGP759" s="37"/>
      <c r="UGQ759" s="28"/>
      <c r="UGR759" s="11"/>
      <c r="UGS759" s="11"/>
      <c r="UGT759" s="37"/>
      <c r="UGU759" s="162"/>
      <c r="UGV759" s="162"/>
      <c r="UGW759" s="37"/>
      <c r="UGX759" s="12"/>
      <c r="UGY759" s="37"/>
      <c r="UGZ759" s="37"/>
      <c r="UHA759" s="11"/>
      <c r="UHB759" s="24"/>
      <c r="UHC759" s="28"/>
      <c r="UHD759" s="11"/>
      <c r="UHE759" s="12"/>
      <c r="UHF759" s="27"/>
      <c r="UHG759" s="37"/>
      <c r="UHH759" s="37"/>
      <c r="UHI759" s="14"/>
      <c r="UHJ759" s="14"/>
      <c r="UHK759" s="11"/>
      <c r="UHL759" s="12"/>
      <c r="UHM759" s="12"/>
      <c r="UHN759" s="12"/>
      <c r="UHO759" s="11"/>
      <c r="UHP759" s="12"/>
      <c r="UHQ759" s="162"/>
      <c r="UHR759" s="37"/>
      <c r="UHS759" s="37"/>
      <c r="UHT759" s="37"/>
      <c r="UHU759" s="37"/>
      <c r="UHV759" s="37"/>
      <c r="UHW759" s="28"/>
      <c r="UHX759" s="11"/>
      <c r="UHY759" s="11"/>
      <c r="UHZ759" s="37"/>
      <c r="UIA759" s="162"/>
      <c r="UIB759" s="162"/>
      <c r="UIC759" s="37"/>
      <c r="UID759" s="12"/>
      <c r="UIE759" s="37"/>
      <c r="UIF759" s="37"/>
      <c r="UIG759" s="11"/>
      <c r="UIH759" s="24"/>
      <c r="UII759" s="28"/>
      <c r="UIJ759" s="11"/>
      <c r="UIK759" s="12"/>
      <c r="UIL759" s="27"/>
      <c r="UIM759" s="37"/>
      <c r="UIN759" s="37"/>
      <c r="UIO759" s="14"/>
      <c r="UIP759" s="14"/>
      <c r="UIQ759" s="11"/>
      <c r="UIR759" s="12"/>
      <c r="UIS759" s="12"/>
      <c r="UIT759" s="12"/>
      <c r="UIU759" s="11"/>
      <c r="UIV759" s="12"/>
      <c r="UIW759" s="162"/>
      <c r="UIX759" s="37"/>
      <c r="UIY759" s="37"/>
      <c r="UIZ759" s="37"/>
      <c r="UJA759" s="37"/>
      <c r="UJB759" s="37"/>
      <c r="UJC759" s="28"/>
      <c r="UJD759" s="11"/>
      <c r="UJE759" s="11"/>
      <c r="UJF759" s="37"/>
      <c r="UJG759" s="162"/>
      <c r="UJH759" s="162"/>
      <c r="UJI759" s="37"/>
      <c r="UJJ759" s="12"/>
      <c r="UJK759" s="37"/>
      <c r="UJL759" s="37"/>
      <c r="UJM759" s="11"/>
      <c r="UJN759" s="24"/>
      <c r="UJO759" s="28"/>
      <c r="UJP759" s="11"/>
      <c r="UJQ759" s="12"/>
      <c r="UJR759" s="27"/>
      <c r="UJS759" s="37"/>
      <c r="UJT759" s="37"/>
      <c r="UJU759" s="14"/>
      <c r="UJV759" s="14"/>
      <c r="UJW759" s="11"/>
      <c r="UJX759" s="12"/>
      <c r="UJY759" s="12"/>
      <c r="UJZ759" s="12"/>
      <c r="UKA759" s="11"/>
      <c r="UKB759" s="12"/>
      <c r="UKC759" s="162"/>
      <c r="UKD759" s="37"/>
      <c r="UKE759" s="37"/>
      <c r="UKF759" s="37"/>
      <c r="UKG759" s="37"/>
      <c r="UKH759" s="37"/>
      <c r="UKI759" s="28"/>
      <c r="UKJ759" s="11"/>
      <c r="UKK759" s="11"/>
      <c r="UKL759" s="37"/>
      <c r="UKM759" s="162"/>
      <c r="UKN759" s="162"/>
      <c r="UKO759" s="37"/>
      <c r="UKP759" s="12"/>
      <c r="UKQ759" s="37"/>
      <c r="UKR759" s="37"/>
      <c r="UKS759" s="11"/>
      <c r="UKT759" s="24"/>
      <c r="UKU759" s="28"/>
      <c r="UKV759" s="11"/>
      <c r="UKW759" s="12"/>
      <c r="UKX759" s="27"/>
      <c r="UKY759" s="37"/>
      <c r="UKZ759" s="37"/>
      <c r="ULA759" s="14"/>
      <c r="ULB759" s="14"/>
      <c r="ULC759" s="11"/>
      <c r="ULD759" s="12"/>
      <c r="ULE759" s="12"/>
      <c r="ULF759" s="12"/>
      <c r="ULG759" s="11"/>
      <c r="ULH759" s="12"/>
      <c r="ULI759" s="162"/>
      <c r="ULJ759" s="37"/>
      <c r="ULK759" s="37"/>
      <c r="ULL759" s="37"/>
      <c r="ULM759" s="37"/>
      <c r="ULN759" s="37"/>
      <c r="ULO759" s="28"/>
      <c r="ULP759" s="11"/>
      <c r="ULQ759" s="11"/>
      <c r="ULR759" s="37"/>
      <c r="ULS759" s="162"/>
      <c r="ULT759" s="162"/>
      <c r="ULU759" s="37"/>
      <c r="ULV759" s="12"/>
      <c r="ULW759" s="37"/>
      <c r="ULX759" s="37"/>
      <c r="ULY759" s="11"/>
      <c r="ULZ759" s="24"/>
      <c r="UMA759" s="28"/>
      <c r="UMB759" s="11"/>
      <c r="UMC759" s="12"/>
      <c r="UMD759" s="27"/>
      <c r="UME759" s="37"/>
      <c r="UMF759" s="37"/>
      <c r="UMG759" s="14"/>
      <c r="UMH759" s="14"/>
      <c r="UMI759" s="11"/>
      <c r="UMJ759" s="12"/>
      <c r="UMK759" s="12"/>
      <c r="UML759" s="12"/>
      <c r="UMM759" s="11"/>
      <c r="UMN759" s="12"/>
      <c r="UMO759" s="162"/>
      <c r="UMP759" s="37"/>
      <c r="UMQ759" s="37"/>
      <c r="UMR759" s="37"/>
      <c r="UMS759" s="37"/>
      <c r="UMT759" s="37"/>
      <c r="UMU759" s="28"/>
      <c r="UMV759" s="11"/>
      <c r="UMW759" s="11"/>
      <c r="UMX759" s="37"/>
      <c r="UMY759" s="162"/>
      <c r="UMZ759" s="162"/>
      <c r="UNA759" s="37"/>
      <c r="UNB759" s="12"/>
      <c r="UNC759" s="37"/>
      <c r="UND759" s="37"/>
      <c r="UNE759" s="11"/>
      <c r="UNF759" s="24"/>
      <c r="UNG759" s="28"/>
      <c r="UNH759" s="11"/>
      <c r="UNI759" s="12"/>
      <c r="UNJ759" s="27"/>
      <c r="UNK759" s="37"/>
      <c r="UNL759" s="37"/>
      <c r="UNM759" s="14"/>
      <c r="UNN759" s="14"/>
      <c r="UNO759" s="11"/>
      <c r="UNP759" s="12"/>
      <c r="UNQ759" s="12"/>
      <c r="UNR759" s="12"/>
      <c r="UNS759" s="11"/>
      <c r="UNT759" s="12"/>
      <c r="UNU759" s="162"/>
      <c r="UNV759" s="37"/>
      <c r="UNW759" s="37"/>
      <c r="UNX759" s="37"/>
      <c r="UNY759" s="37"/>
      <c r="UNZ759" s="37"/>
      <c r="UOA759" s="28"/>
      <c r="UOB759" s="11"/>
      <c r="UOC759" s="11"/>
      <c r="UOD759" s="37"/>
      <c r="UOE759" s="162"/>
      <c r="UOF759" s="162"/>
      <c r="UOG759" s="37"/>
      <c r="UOH759" s="12"/>
      <c r="UOI759" s="37"/>
      <c r="UOJ759" s="37"/>
      <c r="UOK759" s="11"/>
      <c r="UOL759" s="24"/>
      <c r="UOM759" s="28"/>
      <c r="UON759" s="11"/>
      <c r="UOO759" s="12"/>
      <c r="UOP759" s="27"/>
      <c r="UOQ759" s="37"/>
      <c r="UOR759" s="37"/>
      <c r="UOS759" s="14"/>
      <c r="UOT759" s="14"/>
      <c r="UOU759" s="11"/>
      <c r="UOV759" s="12"/>
      <c r="UOW759" s="12"/>
      <c r="UOX759" s="12"/>
      <c r="UOY759" s="11"/>
      <c r="UOZ759" s="12"/>
      <c r="UPA759" s="162"/>
      <c r="UPB759" s="37"/>
      <c r="UPC759" s="37"/>
      <c r="UPD759" s="37"/>
      <c r="UPE759" s="37"/>
      <c r="UPF759" s="37"/>
      <c r="UPG759" s="28"/>
      <c r="UPH759" s="11"/>
      <c r="UPI759" s="11"/>
      <c r="UPJ759" s="37"/>
      <c r="UPK759" s="162"/>
      <c r="UPL759" s="162"/>
      <c r="UPM759" s="37"/>
      <c r="UPN759" s="12"/>
      <c r="UPO759" s="37"/>
      <c r="UPP759" s="37"/>
      <c r="UPQ759" s="11"/>
      <c r="UPR759" s="24"/>
      <c r="UPS759" s="28"/>
      <c r="UPT759" s="11"/>
      <c r="UPU759" s="12"/>
      <c r="UPV759" s="27"/>
      <c r="UPW759" s="37"/>
      <c r="UPX759" s="37"/>
      <c r="UPY759" s="14"/>
      <c r="UPZ759" s="14"/>
      <c r="UQA759" s="11"/>
      <c r="UQB759" s="12"/>
      <c r="UQC759" s="12"/>
      <c r="UQD759" s="12"/>
      <c r="UQE759" s="11"/>
      <c r="UQF759" s="12"/>
      <c r="UQG759" s="162"/>
      <c r="UQH759" s="37"/>
      <c r="UQI759" s="37"/>
      <c r="UQJ759" s="37"/>
      <c r="UQK759" s="37"/>
      <c r="UQL759" s="37"/>
      <c r="UQM759" s="28"/>
      <c r="UQN759" s="11"/>
      <c r="UQO759" s="11"/>
      <c r="UQP759" s="37"/>
      <c r="UQQ759" s="162"/>
      <c r="UQR759" s="162"/>
      <c r="UQS759" s="37"/>
      <c r="UQT759" s="12"/>
      <c r="UQU759" s="37"/>
      <c r="UQV759" s="37"/>
      <c r="UQW759" s="11"/>
      <c r="UQX759" s="24"/>
      <c r="UQY759" s="28"/>
      <c r="UQZ759" s="11"/>
      <c r="URA759" s="12"/>
      <c r="URB759" s="27"/>
      <c r="URC759" s="37"/>
      <c r="URD759" s="37"/>
      <c r="URE759" s="14"/>
      <c r="URF759" s="14"/>
      <c r="URG759" s="11"/>
      <c r="URH759" s="12"/>
      <c r="URI759" s="12"/>
      <c r="URJ759" s="12"/>
      <c r="URK759" s="11"/>
      <c r="URL759" s="12"/>
      <c r="URM759" s="162"/>
      <c r="URN759" s="37"/>
      <c r="URO759" s="37"/>
      <c r="URP759" s="37"/>
      <c r="URQ759" s="37"/>
      <c r="URR759" s="37"/>
      <c r="URS759" s="28"/>
      <c r="URT759" s="11"/>
      <c r="URU759" s="11"/>
      <c r="URV759" s="37"/>
      <c r="URW759" s="162"/>
      <c r="URX759" s="162"/>
      <c r="URY759" s="37"/>
      <c r="URZ759" s="12"/>
      <c r="USA759" s="37"/>
      <c r="USB759" s="37"/>
      <c r="USC759" s="11"/>
      <c r="USD759" s="24"/>
      <c r="USE759" s="28"/>
      <c r="USF759" s="11"/>
      <c r="USG759" s="12"/>
      <c r="USH759" s="27"/>
      <c r="USI759" s="37"/>
      <c r="USJ759" s="37"/>
      <c r="USK759" s="14"/>
      <c r="USL759" s="14"/>
      <c r="USM759" s="11"/>
      <c r="USN759" s="12"/>
      <c r="USO759" s="12"/>
      <c r="USP759" s="12"/>
      <c r="USQ759" s="11"/>
      <c r="USR759" s="12"/>
      <c r="USS759" s="162"/>
      <c r="UST759" s="37"/>
      <c r="USU759" s="37"/>
      <c r="USV759" s="37"/>
      <c r="USW759" s="37"/>
      <c r="USX759" s="37"/>
      <c r="USY759" s="28"/>
      <c r="USZ759" s="11"/>
      <c r="UTA759" s="11"/>
      <c r="UTB759" s="37"/>
      <c r="UTC759" s="162"/>
      <c r="UTD759" s="162"/>
      <c r="UTE759" s="37"/>
      <c r="UTF759" s="12"/>
      <c r="UTG759" s="37"/>
      <c r="UTH759" s="37"/>
      <c r="UTI759" s="11"/>
      <c r="UTJ759" s="24"/>
      <c r="UTK759" s="28"/>
      <c r="UTL759" s="11"/>
      <c r="UTM759" s="12"/>
      <c r="UTN759" s="27"/>
      <c r="UTO759" s="37"/>
      <c r="UTP759" s="37"/>
      <c r="UTQ759" s="14"/>
      <c r="UTR759" s="14"/>
      <c r="UTS759" s="11"/>
      <c r="UTT759" s="12"/>
      <c r="UTU759" s="12"/>
      <c r="UTV759" s="12"/>
      <c r="UTW759" s="11"/>
      <c r="UTX759" s="12"/>
      <c r="UTY759" s="162"/>
      <c r="UTZ759" s="37"/>
      <c r="UUA759" s="37"/>
      <c r="UUB759" s="37"/>
      <c r="UUC759" s="37"/>
      <c r="UUD759" s="37"/>
      <c r="UUE759" s="28"/>
      <c r="UUF759" s="11"/>
      <c r="UUG759" s="11"/>
      <c r="UUH759" s="37"/>
      <c r="UUI759" s="162"/>
      <c r="UUJ759" s="162"/>
      <c r="UUK759" s="37"/>
      <c r="UUL759" s="12"/>
      <c r="UUM759" s="37"/>
      <c r="UUN759" s="37"/>
      <c r="UUO759" s="11"/>
      <c r="UUP759" s="24"/>
      <c r="UUQ759" s="28"/>
      <c r="UUR759" s="11"/>
      <c r="UUS759" s="12"/>
      <c r="UUT759" s="27"/>
      <c r="UUU759" s="37"/>
      <c r="UUV759" s="37"/>
      <c r="UUW759" s="14"/>
      <c r="UUX759" s="14"/>
      <c r="UUY759" s="11"/>
      <c r="UUZ759" s="12"/>
      <c r="UVA759" s="12"/>
      <c r="UVB759" s="12"/>
      <c r="UVC759" s="11"/>
      <c r="UVD759" s="12"/>
      <c r="UVE759" s="162"/>
      <c r="UVF759" s="37"/>
      <c r="UVG759" s="37"/>
      <c r="UVH759" s="37"/>
      <c r="UVI759" s="37"/>
      <c r="UVJ759" s="37"/>
      <c r="UVK759" s="28"/>
      <c r="UVL759" s="11"/>
      <c r="UVM759" s="11"/>
      <c r="UVN759" s="37"/>
      <c r="UVO759" s="162"/>
      <c r="UVP759" s="162"/>
      <c r="UVQ759" s="37"/>
      <c r="UVR759" s="12"/>
      <c r="UVS759" s="37"/>
      <c r="UVT759" s="37"/>
      <c r="UVU759" s="11"/>
      <c r="UVV759" s="24"/>
      <c r="UVW759" s="28"/>
      <c r="UVX759" s="11"/>
      <c r="UVY759" s="12"/>
      <c r="UVZ759" s="27"/>
      <c r="UWA759" s="37"/>
      <c r="UWB759" s="37"/>
      <c r="UWC759" s="14"/>
      <c r="UWD759" s="14"/>
      <c r="UWE759" s="11"/>
      <c r="UWF759" s="12"/>
      <c r="UWG759" s="12"/>
      <c r="UWH759" s="12"/>
      <c r="UWI759" s="11"/>
      <c r="UWJ759" s="12"/>
      <c r="UWK759" s="162"/>
      <c r="UWL759" s="37"/>
      <c r="UWM759" s="37"/>
      <c r="UWN759" s="37"/>
      <c r="UWO759" s="37"/>
      <c r="UWP759" s="37"/>
      <c r="UWQ759" s="28"/>
      <c r="UWR759" s="11"/>
      <c r="UWS759" s="11"/>
      <c r="UWT759" s="37"/>
      <c r="UWU759" s="162"/>
      <c r="UWV759" s="162"/>
      <c r="UWW759" s="37"/>
      <c r="UWX759" s="12"/>
      <c r="UWY759" s="37"/>
      <c r="UWZ759" s="37"/>
      <c r="UXA759" s="11"/>
      <c r="UXB759" s="24"/>
      <c r="UXC759" s="28"/>
      <c r="UXD759" s="11"/>
      <c r="UXE759" s="12"/>
      <c r="UXF759" s="27"/>
      <c r="UXG759" s="37"/>
      <c r="UXH759" s="37"/>
      <c r="UXI759" s="14"/>
      <c r="UXJ759" s="14"/>
      <c r="UXK759" s="11"/>
      <c r="UXL759" s="12"/>
      <c r="UXM759" s="12"/>
      <c r="UXN759" s="12"/>
      <c r="UXO759" s="11"/>
      <c r="UXP759" s="12"/>
      <c r="UXQ759" s="162"/>
      <c r="UXR759" s="37"/>
      <c r="UXS759" s="37"/>
      <c r="UXT759" s="37"/>
      <c r="UXU759" s="37"/>
      <c r="UXV759" s="37"/>
      <c r="UXW759" s="28"/>
      <c r="UXX759" s="11"/>
      <c r="UXY759" s="11"/>
      <c r="UXZ759" s="37"/>
      <c r="UYA759" s="162"/>
      <c r="UYB759" s="162"/>
      <c r="UYC759" s="37"/>
      <c r="UYD759" s="12"/>
      <c r="UYE759" s="37"/>
      <c r="UYF759" s="37"/>
      <c r="UYG759" s="11"/>
      <c r="UYH759" s="24"/>
      <c r="UYI759" s="28"/>
      <c r="UYJ759" s="11"/>
      <c r="UYK759" s="12"/>
      <c r="UYL759" s="27"/>
      <c r="UYM759" s="37"/>
      <c r="UYN759" s="37"/>
      <c r="UYO759" s="14"/>
      <c r="UYP759" s="14"/>
      <c r="UYQ759" s="11"/>
      <c r="UYR759" s="12"/>
      <c r="UYS759" s="12"/>
      <c r="UYT759" s="12"/>
      <c r="UYU759" s="11"/>
      <c r="UYV759" s="12"/>
      <c r="UYW759" s="162"/>
      <c r="UYX759" s="37"/>
      <c r="UYY759" s="37"/>
      <c r="UYZ759" s="37"/>
      <c r="UZA759" s="37"/>
      <c r="UZB759" s="37"/>
      <c r="UZC759" s="28"/>
      <c r="UZD759" s="11"/>
      <c r="UZE759" s="11"/>
      <c r="UZF759" s="37"/>
      <c r="UZG759" s="162"/>
      <c r="UZH759" s="162"/>
      <c r="UZI759" s="37"/>
      <c r="UZJ759" s="12"/>
      <c r="UZK759" s="37"/>
      <c r="UZL759" s="37"/>
      <c r="UZM759" s="11"/>
      <c r="UZN759" s="24"/>
      <c r="UZO759" s="28"/>
      <c r="UZP759" s="11"/>
      <c r="UZQ759" s="12"/>
      <c r="UZR759" s="27"/>
      <c r="UZS759" s="37"/>
      <c r="UZT759" s="37"/>
      <c r="UZU759" s="14"/>
      <c r="UZV759" s="14"/>
      <c r="UZW759" s="11"/>
      <c r="UZX759" s="12"/>
      <c r="UZY759" s="12"/>
      <c r="UZZ759" s="12"/>
      <c r="VAA759" s="11"/>
      <c r="VAB759" s="12"/>
      <c r="VAC759" s="162"/>
      <c r="VAD759" s="37"/>
      <c r="VAE759" s="37"/>
      <c r="VAF759" s="37"/>
      <c r="VAG759" s="37"/>
      <c r="VAH759" s="37"/>
      <c r="VAI759" s="28"/>
      <c r="VAJ759" s="11"/>
      <c r="VAK759" s="11"/>
      <c r="VAL759" s="37"/>
      <c r="VAM759" s="162"/>
      <c r="VAN759" s="162"/>
      <c r="VAO759" s="37"/>
      <c r="VAP759" s="12"/>
      <c r="VAQ759" s="37"/>
      <c r="VAR759" s="37"/>
      <c r="VAS759" s="11"/>
      <c r="VAT759" s="24"/>
      <c r="VAU759" s="28"/>
      <c r="VAV759" s="11"/>
      <c r="VAW759" s="12"/>
      <c r="VAX759" s="27"/>
      <c r="VAY759" s="37"/>
      <c r="VAZ759" s="37"/>
      <c r="VBA759" s="14"/>
      <c r="VBB759" s="14"/>
      <c r="VBC759" s="11"/>
      <c r="VBD759" s="12"/>
      <c r="VBE759" s="12"/>
      <c r="VBF759" s="12"/>
      <c r="VBG759" s="11"/>
      <c r="VBH759" s="12"/>
      <c r="VBI759" s="162"/>
      <c r="VBJ759" s="37"/>
      <c r="VBK759" s="37"/>
      <c r="VBL759" s="37"/>
      <c r="VBM759" s="37"/>
      <c r="VBN759" s="37"/>
      <c r="VBO759" s="28"/>
      <c r="VBP759" s="11"/>
      <c r="VBQ759" s="11"/>
      <c r="VBR759" s="37"/>
      <c r="VBS759" s="162"/>
      <c r="VBT759" s="162"/>
      <c r="VBU759" s="37"/>
      <c r="VBV759" s="12"/>
      <c r="VBW759" s="37"/>
      <c r="VBX759" s="37"/>
      <c r="VBY759" s="11"/>
      <c r="VBZ759" s="24"/>
      <c r="VCA759" s="28"/>
      <c r="VCB759" s="11"/>
      <c r="VCC759" s="12"/>
      <c r="VCD759" s="27"/>
      <c r="VCE759" s="37"/>
      <c r="VCF759" s="37"/>
      <c r="VCG759" s="14"/>
      <c r="VCH759" s="14"/>
      <c r="VCI759" s="11"/>
      <c r="VCJ759" s="12"/>
      <c r="VCK759" s="12"/>
      <c r="VCL759" s="12"/>
      <c r="VCM759" s="11"/>
      <c r="VCN759" s="12"/>
      <c r="VCO759" s="162"/>
      <c r="VCP759" s="37"/>
      <c r="VCQ759" s="37"/>
      <c r="VCR759" s="37"/>
      <c r="VCS759" s="37"/>
      <c r="VCT759" s="37"/>
      <c r="VCU759" s="28"/>
      <c r="VCV759" s="11"/>
      <c r="VCW759" s="11"/>
      <c r="VCX759" s="37"/>
      <c r="VCY759" s="162"/>
      <c r="VCZ759" s="162"/>
      <c r="VDA759" s="37"/>
      <c r="VDB759" s="12"/>
      <c r="VDC759" s="37"/>
      <c r="VDD759" s="37"/>
      <c r="VDE759" s="11"/>
      <c r="VDF759" s="24"/>
      <c r="VDG759" s="28"/>
      <c r="VDH759" s="11"/>
      <c r="VDI759" s="12"/>
      <c r="VDJ759" s="27"/>
      <c r="VDK759" s="37"/>
      <c r="VDL759" s="37"/>
      <c r="VDM759" s="14"/>
      <c r="VDN759" s="14"/>
      <c r="VDO759" s="11"/>
      <c r="VDP759" s="12"/>
      <c r="VDQ759" s="12"/>
      <c r="VDR759" s="12"/>
      <c r="VDS759" s="11"/>
      <c r="VDT759" s="12"/>
      <c r="VDU759" s="162"/>
      <c r="VDV759" s="37"/>
      <c r="VDW759" s="37"/>
      <c r="VDX759" s="37"/>
      <c r="VDY759" s="37"/>
      <c r="VDZ759" s="37"/>
      <c r="VEA759" s="28"/>
      <c r="VEB759" s="11"/>
      <c r="VEC759" s="11"/>
      <c r="VED759" s="37"/>
      <c r="VEE759" s="162"/>
      <c r="VEF759" s="162"/>
      <c r="VEG759" s="37"/>
      <c r="VEH759" s="12"/>
      <c r="VEI759" s="37"/>
      <c r="VEJ759" s="37"/>
      <c r="VEK759" s="11"/>
      <c r="VEL759" s="24"/>
      <c r="VEM759" s="28"/>
      <c r="VEN759" s="11"/>
      <c r="VEO759" s="12"/>
      <c r="VEP759" s="27"/>
      <c r="VEQ759" s="37"/>
      <c r="VER759" s="37"/>
      <c r="VES759" s="14"/>
      <c r="VET759" s="14"/>
      <c r="VEU759" s="11"/>
      <c r="VEV759" s="12"/>
      <c r="VEW759" s="12"/>
      <c r="VEX759" s="12"/>
      <c r="VEY759" s="11"/>
      <c r="VEZ759" s="12"/>
      <c r="VFA759" s="162"/>
      <c r="VFB759" s="37"/>
      <c r="VFC759" s="37"/>
      <c r="VFD759" s="37"/>
      <c r="VFE759" s="37"/>
      <c r="VFF759" s="37"/>
      <c r="VFG759" s="28"/>
      <c r="VFH759" s="11"/>
      <c r="VFI759" s="11"/>
      <c r="VFJ759" s="37"/>
      <c r="VFK759" s="162"/>
      <c r="VFL759" s="162"/>
      <c r="VFM759" s="37"/>
      <c r="VFN759" s="12"/>
      <c r="VFO759" s="37"/>
      <c r="VFP759" s="37"/>
      <c r="VFQ759" s="11"/>
      <c r="VFR759" s="24"/>
      <c r="VFS759" s="28"/>
      <c r="VFT759" s="11"/>
      <c r="VFU759" s="12"/>
      <c r="VFV759" s="27"/>
      <c r="VFW759" s="37"/>
      <c r="VFX759" s="37"/>
      <c r="VFY759" s="14"/>
      <c r="VFZ759" s="14"/>
      <c r="VGA759" s="11"/>
      <c r="VGB759" s="12"/>
      <c r="VGC759" s="12"/>
      <c r="VGD759" s="12"/>
      <c r="VGE759" s="11"/>
      <c r="VGF759" s="12"/>
      <c r="VGG759" s="162"/>
      <c r="VGH759" s="37"/>
      <c r="VGI759" s="37"/>
      <c r="VGJ759" s="37"/>
      <c r="VGK759" s="37"/>
      <c r="VGL759" s="37"/>
      <c r="VGM759" s="28"/>
      <c r="VGN759" s="11"/>
      <c r="VGO759" s="11"/>
      <c r="VGP759" s="37"/>
      <c r="VGQ759" s="162"/>
      <c r="VGR759" s="162"/>
      <c r="VGS759" s="37"/>
      <c r="VGT759" s="12"/>
      <c r="VGU759" s="37"/>
      <c r="VGV759" s="37"/>
      <c r="VGW759" s="11"/>
      <c r="VGX759" s="24"/>
      <c r="VGY759" s="28"/>
      <c r="VGZ759" s="11"/>
      <c r="VHA759" s="12"/>
      <c r="VHB759" s="27"/>
      <c r="VHC759" s="37"/>
      <c r="VHD759" s="37"/>
      <c r="VHE759" s="14"/>
      <c r="VHF759" s="14"/>
      <c r="VHG759" s="11"/>
      <c r="VHH759" s="12"/>
      <c r="VHI759" s="12"/>
      <c r="VHJ759" s="12"/>
      <c r="VHK759" s="11"/>
      <c r="VHL759" s="12"/>
      <c r="VHM759" s="162"/>
      <c r="VHN759" s="37"/>
      <c r="VHO759" s="37"/>
      <c r="VHP759" s="37"/>
      <c r="VHQ759" s="37"/>
      <c r="VHR759" s="37"/>
      <c r="VHS759" s="28"/>
      <c r="VHT759" s="11"/>
      <c r="VHU759" s="11"/>
      <c r="VHV759" s="37"/>
      <c r="VHW759" s="162"/>
      <c r="VHX759" s="162"/>
      <c r="VHY759" s="37"/>
      <c r="VHZ759" s="12"/>
      <c r="VIA759" s="37"/>
      <c r="VIB759" s="37"/>
      <c r="VIC759" s="11"/>
      <c r="VID759" s="24"/>
      <c r="VIE759" s="28"/>
      <c r="VIF759" s="11"/>
      <c r="VIG759" s="12"/>
      <c r="VIH759" s="27"/>
      <c r="VII759" s="37"/>
      <c r="VIJ759" s="37"/>
      <c r="VIK759" s="14"/>
      <c r="VIL759" s="14"/>
      <c r="VIM759" s="11"/>
      <c r="VIN759" s="12"/>
      <c r="VIO759" s="12"/>
      <c r="VIP759" s="12"/>
      <c r="VIQ759" s="11"/>
      <c r="VIR759" s="12"/>
      <c r="VIS759" s="162"/>
      <c r="VIT759" s="37"/>
      <c r="VIU759" s="37"/>
      <c r="VIV759" s="37"/>
      <c r="VIW759" s="37"/>
      <c r="VIX759" s="37"/>
      <c r="VIY759" s="28"/>
      <c r="VIZ759" s="11"/>
      <c r="VJA759" s="11"/>
      <c r="VJB759" s="37"/>
      <c r="VJC759" s="162"/>
      <c r="VJD759" s="162"/>
      <c r="VJE759" s="37"/>
      <c r="VJF759" s="12"/>
      <c r="VJG759" s="37"/>
      <c r="VJH759" s="37"/>
      <c r="VJI759" s="11"/>
      <c r="VJJ759" s="24"/>
      <c r="VJK759" s="28"/>
      <c r="VJL759" s="11"/>
      <c r="VJM759" s="12"/>
      <c r="VJN759" s="27"/>
      <c r="VJO759" s="37"/>
      <c r="VJP759" s="37"/>
      <c r="VJQ759" s="14"/>
      <c r="VJR759" s="14"/>
      <c r="VJS759" s="11"/>
      <c r="VJT759" s="12"/>
      <c r="VJU759" s="12"/>
      <c r="VJV759" s="12"/>
      <c r="VJW759" s="11"/>
      <c r="VJX759" s="12"/>
      <c r="VJY759" s="162"/>
      <c r="VJZ759" s="37"/>
      <c r="VKA759" s="37"/>
      <c r="VKB759" s="37"/>
      <c r="VKC759" s="37"/>
      <c r="VKD759" s="37"/>
      <c r="VKE759" s="28"/>
      <c r="VKF759" s="11"/>
      <c r="VKG759" s="11"/>
      <c r="VKH759" s="37"/>
      <c r="VKI759" s="162"/>
      <c r="VKJ759" s="162"/>
      <c r="VKK759" s="37"/>
      <c r="VKL759" s="12"/>
      <c r="VKM759" s="37"/>
      <c r="VKN759" s="37"/>
      <c r="VKO759" s="11"/>
      <c r="VKP759" s="24"/>
      <c r="VKQ759" s="28"/>
      <c r="VKR759" s="11"/>
      <c r="VKS759" s="12"/>
      <c r="VKT759" s="27"/>
      <c r="VKU759" s="37"/>
      <c r="VKV759" s="37"/>
      <c r="VKW759" s="14"/>
      <c r="VKX759" s="14"/>
      <c r="VKY759" s="11"/>
      <c r="VKZ759" s="12"/>
      <c r="VLA759" s="12"/>
      <c r="VLB759" s="12"/>
      <c r="VLC759" s="11"/>
      <c r="VLD759" s="12"/>
      <c r="VLE759" s="162"/>
      <c r="VLF759" s="37"/>
      <c r="VLG759" s="37"/>
      <c r="VLH759" s="37"/>
      <c r="VLI759" s="37"/>
      <c r="VLJ759" s="37"/>
      <c r="VLK759" s="28"/>
      <c r="VLL759" s="11"/>
      <c r="VLM759" s="11"/>
      <c r="VLN759" s="37"/>
      <c r="VLO759" s="162"/>
      <c r="VLP759" s="162"/>
      <c r="VLQ759" s="37"/>
      <c r="VLR759" s="12"/>
      <c r="VLS759" s="37"/>
      <c r="VLT759" s="37"/>
      <c r="VLU759" s="11"/>
      <c r="VLV759" s="24"/>
      <c r="VLW759" s="28"/>
      <c r="VLX759" s="11"/>
      <c r="VLY759" s="12"/>
      <c r="VLZ759" s="27"/>
      <c r="VMA759" s="37"/>
      <c r="VMB759" s="37"/>
      <c r="VMC759" s="14"/>
      <c r="VMD759" s="14"/>
      <c r="VME759" s="11"/>
      <c r="VMF759" s="12"/>
      <c r="VMG759" s="12"/>
      <c r="VMH759" s="12"/>
      <c r="VMI759" s="11"/>
      <c r="VMJ759" s="12"/>
      <c r="VMK759" s="162"/>
      <c r="VML759" s="37"/>
      <c r="VMM759" s="37"/>
      <c r="VMN759" s="37"/>
      <c r="VMO759" s="37"/>
      <c r="VMP759" s="37"/>
      <c r="VMQ759" s="28"/>
      <c r="VMR759" s="11"/>
      <c r="VMS759" s="11"/>
      <c r="VMT759" s="37"/>
      <c r="VMU759" s="162"/>
      <c r="VMV759" s="162"/>
      <c r="VMW759" s="37"/>
      <c r="VMX759" s="12"/>
      <c r="VMY759" s="37"/>
      <c r="VMZ759" s="37"/>
      <c r="VNA759" s="11"/>
      <c r="VNB759" s="24"/>
      <c r="VNC759" s="28"/>
      <c r="VND759" s="11"/>
      <c r="VNE759" s="12"/>
      <c r="VNF759" s="27"/>
      <c r="VNG759" s="37"/>
      <c r="VNH759" s="37"/>
      <c r="VNI759" s="14"/>
      <c r="VNJ759" s="14"/>
      <c r="VNK759" s="11"/>
      <c r="VNL759" s="12"/>
      <c r="VNM759" s="12"/>
      <c r="VNN759" s="12"/>
      <c r="VNO759" s="11"/>
      <c r="VNP759" s="12"/>
      <c r="VNQ759" s="162"/>
      <c r="VNR759" s="37"/>
      <c r="VNS759" s="37"/>
      <c r="VNT759" s="37"/>
      <c r="VNU759" s="37"/>
      <c r="VNV759" s="37"/>
      <c r="VNW759" s="28"/>
      <c r="VNX759" s="11"/>
      <c r="VNY759" s="11"/>
      <c r="VNZ759" s="37"/>
      <c r="VOA759" s="162"/>
      <c r="VOB759" s="162"/>
      <c r="VOC759" s="37"/>
      <c r="VOD759" s="12"/>
      <c r="VOE759" s="37"/>
      <c r="VOF759" s="37"/>
      <c r="VOG759" s="11"/>
      <c r="VOH759" s="24"/>
      <c r="VOI759" s="28"/>
      <c r="VOJ759" s="11"/>
      <c r="VOK759" s="12"/>
      <c r="VOL759" s="27"/>
      <c r="VOM759" s="37"/>
      <c r="VON759" s="37"/>
      <c r="VOO759" s="14"/>
      <c r="VOP759" s="14"/>
      <c r="VOQ759" s="11"/>
      <c r="VOR759" s="12"/>
      <c r="VOS759" s="12"/>
      <c r="VOT759" s="12"/>
      <c r="VOU759" s="11"/>
      <c r="VOV759" s="12"/>
      <c r="VOW759" s="162"/>
      <c r="VOX759" s="37"/>
      <c r="VOY759" s="37"/>
      <c r="VOZ759" s="37"/>
      <c r="VPA759" s="37"/>
      <c r="VPB759" s="37"/>
      <c r="VPC759" s="28"/>
      <c r="VPD759" s="11"/>
      <c r="VPE759" s="11"/>
      <c r="VPF759" s="37"/>
      <c r="VPG759" s="162"/>
      <c r="VPH759" s="162"/>
      <c r="VPI759" s="37"/>
      <c r="VPJ759" s="12"/>
      <c r="VPK759" s="37"/>
      <c r="VPL759" s="37"/>
      <c r="VPM759" s="11"/>
      <c r="VPN759" s="24"/>
      <c r="VPO759" s="28"/>
      <c r="VPP759" s="11"/>
      <c r="VPQ759" s="12"/>
      <c r="VPR759" s="27"/>
      <c r="VPS759" s="37"/>
      <c r="VPT759" s="37"/>
      <c r="VPU759" s="14"/>
      <c r="VPV759" s="14"/>
      <c r="VPW759" s="11"/>
      <c r="VPX759" s="12"/>
      <c r="VPY759" s="12"/>
      <c r="VPZ759" s="12"/>
      <c r="VQA759" s="11"/>
      <c r="VQB759" s="12"/>
      <c r="VQC759" s="162"/>
      <c r="VQD759" s="37"/>
      <c r="VQE759" s="37"/>
      <c r="VQF759" s="37"/>
      <c r="VQG759" s="37"/>
      <c r="VQH759" s="37"/>
      <c r="VQI759" s="28"/>
      <c r="VQJ759" s="11"/>
      <c r="VQK759" s="11"/>
      <c r="VQL759" s="37"/>
      <c r="VQM759" s="162"/>
      <c r="VQN759" s="162"/>
      <c r="VQO759" s="37"/>
      <c r="VQP759" s="12"/>
      <c r="VQQ759" s="37"/>
      <c r="VQR759" s="37"/>
      <c r="VQS759" s="11"/>
      <c r="VQT759" s="24"/>
      <c r="VQU759" s="28"/>
      <c r="VQV759" s="11"/>
      <c r="VQW759" s="12"/>
      <c r="VQX759" s="27"/>
      <c r="VQY759" s="37"/>
      <c r="VQZ759" s="37"/>
      <c r="VRA759" s="14"/>
      <c r="VRB759" s="14"/>
      <c r="VRC759" s="11"/>
      <c r="VRD759" s="12"/>
      <c r="VRE759" s="12"/>
      <c r="VRF759" s="12"/>
      <c r="VRG759" s="11"/>
      <c r="VRH759" s="12"/>
      <c r="VRI759" s="162"/>
      <c r="VRJ759" s="37"/>
      <c r="VRK759" s="37"/>
      <c r="VRL759" s="37"/>
      <c r="VRM759" s="37"/>
      <c r="VRN759" s="37"/>
      <c r="VRO759" s="28"/>
      <c r="VRP759" s="11"/>
      <c r="VRQ759" s="11"/>
      <c r="VRR759" s="37"/>
      <c r="VRS759" s="162"/>
      <c r="VRT759" s="162"/>
      <c r="VRU759" s="37"/>
      <c r="VRV759" s="12"/>
      <c r="VRW759" s="37"/>
      <c r="VRX759" s="37"/>
      <c r="VRY759" s="11"/>
      <c r="VRZ759" s="24"/>
      <c r="VSA759" s="28"/>
      <c r="VSB759" s="11"/>
      <c r="VSC759" s="12"/>
      <c r="VSD759" s="27"/>
      <c r="VSE759" s="37"/>
      <c r="VSF759" s="37"/>
      <c r="VSG759" s="14"/>
      <c r="VSH759" s="14"/>
      <c r="VSI759" s="11"/>
      <c r="VSJ759" s="12"/>
      <c r="VSK759" s="12"/>
      <c r="VSL759" s="12"/>
      <c r="VSM759" s="11"/>
      <c r="VSN759" s="12"/>
      <c r="VSO759" s="162"/>
      <c r="VSP759" s="37"/>
      <c r="VSQ759" s="37"/>
      <c r="VSR759" s="37"/>
      <c r="VSS759" s="37"/>
      <c r="VST759" s="37"/>
      <c r="VSU759" s="28"/>
      <c r="VSV759" s="11"/>
      <c r="VSW759" s="11"/>
      <c r="VSX759" s="37"/>
      <c r="VSY759" s="162"/>
      <c r="VSZ759" s="162"/>
      <c r="VTA759" s="37"/>
      <c r="VTB759" s="12"/>
      <c r="VTC759" s="37"/>
      <c r="VTD759" s="37"/>
      <c r="VTE759" s="11"/>
      <c r="VTF759" s="24"/>
      <c r="VTG759" s="28"/>
      <c r="VTH759" s="11"/>
      <c r="VTI759" s="12"/>
      <c r="VTJ759" s="27"/>
      <c r="VTK759" s="37"/>
      <c r="VTL759" s="37"/>
      <c r="VTM759" s="14"/>
      <c r="VTN759" s="14"/>
      <c r="VTO759" s="11"/>
      <c r="VTP759" s="12"/>
      <c r="VTQ759" s="12"/>
      <c r="VTR759" s="12"/>
      <c r="VTS759" s="11"/>
      <c r="VTT759" s="12"/>
      <c r="VTU759" s="162"/>
      <c r="VTV759" s="37"/>
      <c r="VTW759" s="37"/>
      <c r="VTX759" s="37"/>
      <c r="VTY759" s="37"/>
      <c r="VTZ759" s="37"/>
      <c r="VUA759" s="28"/>
      <c r="VUB759" s="11"/>
      <c r="VUC759" s="11"/>
      <c r="VUD759" s="37"/>
      <c r="VUE759" s="162"/>
      <c r="VUF759" s="162"/>
      <c r="VUG759" s="37"/>
      <c r="VUH759" s="12"/>
      <c r="VUI759" s="37"/>
      <c r="VUJ759" s="37"/>
      <c r="VUK759" s="11"/>
      <c r="VUL759" s="24"/>
      <c r="VUM759" s="28"/>
      <c r="VUN759" s="11"/>
      <c r="VUO759" s="12"/>
      <c r="VUP759" s="27"/>
      <c r="VUQ759" s="37"/>
      <c r="VUR759" s="37"/>
      <c r="VUS759" s="14"/>
      <c r="VUT759" s="14"/>
      <c r="VUU759" s="11"/>
      <c r="VUV759" s="12"/>
      <c r="VUW759" s="12"/>
      <c r="VUX759" s="12"/>
      <c r="VUY759" s="11"/>
      <c r="VUZ759" s="12"/>
      <c r="VVA759" s="162"/>
      <c r="VVB759" s="37"/>
      <c r="VVC759" s="37"/>
      <c r="VVD759" s="37"/>
      <c r="VVE759" s="37"/>
      <c r="VVF759" s="37"/>
      <c r="VVG759" s="28"/>
      <c r="VVH759" s="11"/>
      <c r="VVI759" s="11"/>
      <c r="VVJ759" s="37"/>
      <c r="VVK759" s="162"/>
      <c r="VVL759" s="162"/>
      <c r="VVM759" s="37"/>
      <c r="VVN759" s="12"/>
      <c r="VVO759" s="37"/>
      <c r="VVP759" s="37"/>
      <c r="VVQ759" s="11"/>
      <c r="VVR759" s="24"/>
      <c r="VVS759" s="28"/>
      <c r="VVT759" s="11"/>
      <c r="VVU759" s="12"/>
      <c r="VVV759" s="27"/>
      <c r="VVW759" s="37"/>
      <c r="VVX759" s="37"/>
      <c r="VVY759" s="14"/>
      <c r="VVZ759" s="14"/>
      <c r="VWA759" s="11"/>
      <c r="VWB759" s="12"/>
      <c r="VWC759" s="12"/>
      <c r="VWD759" s="12"/>
      <c r="VWE759" s="11"/>
      <c r="VWF759" s="12"/>
      <c r="VWG759" s="162"/>
      <c r="VWH759" s="37"/>
      <c r="VWI759" s="37"/>
      <c r="VWJ759" s="37"/>
      <c r="VWK759" s="37"/>
      <c r="VWL759" s="37"/>
      <c r="VWM759" s="28"/>
      <c r="VWN759" s="11"/>
      <c r="VWO759" s="11"/>
      <c r="VWP759" s="37"/>
      <c r="VWQ759" s="162"/>
      <c r="VWR759" s="162"/>
      <c r="VWS759" s="37"/>
      <c r="VWT759" s="12"/>
      <c r="VWU759" s="37"/>
      <c r="VWV759" s="37"/>
      <c r="VWW759" s="11"/>
      <c r="VWX759" s="24"/>
      <c r="VWY759" s="28"/>
      <c r="VWZ759" s="11"/>
      <c r="VXA759" s="12"/>
      <c r="VXB759" s="27"/>
      <c r="VXC759" s="37"/>
      <c r="VXD759" s="37"/>
      <c r="VXE759" s="14"/>
      <c r="VXF759" s="14"/>
      <c r="VXG759" s="11"/>
      <c r="VXH759" s="12"/>
      <c r="VXI759" s="12"/>
      <c r="VXJ759" s="12"/>
      <c r="VXK759" s="11"/>
      <c r="VXL759" s="12"/>
      <c r="VXM759" s="162"/>
      <c r="VXN759" s="37"/>
      <c r="VXO759" s="37"/>
      <c r="VXP759" s="37"/>
      <c r="VXQ759" s="37"/>
      <c r="VXR759" s="37"/>
      <c r="VXS759" s="28"/>
      <c r="VXT759" s="11"/>
      <c r="VXU759" s="11"/>
      <c r="VXV759" s="37"/>
      <c r="VXW759" s="162"/>
      <c r="VXX759" s="162"/>
      <c r="VXY759" s="37"/>
      <c r="VXZ759" s="12"/>
      <c r="VYA759" s="37"/>
      <c r="VYB759" s="37"/>
      <c r="VYC759" s="11"/>
      <c r="VYD759" s="24"/>
      <c r="VYE759" s="28"/>
      <c r="VYF759" s="11"/>
      <c r="VYG759" s="12"/>
      <c r="VYH759" s="27"/>
      <c r="VYI759" s="37"/>
      <c r="VYJ759" s="37"/>
      <c r="VYK759" s="14"/>
      <c r="VYL759" s="14"/>
      <c r="VYM759" s="11"/>
      <c r="VYN759" s="12"/>
      <c r="VYO759" s="12"/>
      <c r="VYP759" s="12"/>
      <c r="VYQ759" s="11"/>
      <c r="VYR759" s="12"/>
      <c r="VYS759" s="162"/>
      <c r="VYT759" s="37"/>
      <c r="VYU759" s="37"/>
      <c r="VYV759" s="37"/>
      <c r="VYW759" s="37"/>
      <c r="VYX759" s="37"/>
      <c r="VYY759" s="28"/>
      <c r="VYZ759" s="11"/>
      <c r="VZA759" s="11"/>
      <c r="VZB759" s="37"/>
      <c r="VZC759" s="162"/>
      <c r="VZD759" s="162"/>
      <c r="VZE759" s="37"/>
      <c r="VZF759" s="12"/>
      <c r="VZG759" s="37"/>
      <c r="VZH759" s="37"/>
      <c r="VZI759" s="11"/>
      <c r="VZJ759" s="24"/>
      <c r="VZK759" s="28"/>
      <c r="VZL759" s="11"/>
      <c r="VZM759" s="12"/>
      <c r="VZN759" s="27"/>
      <c r="VZO759" s="37"/>
      <c r="VZP759" s="37"/>
      <c r="VZQ759" s="14"/>
      <c r="VZR759" s="14"/>
      <c r="VZS759" s="11"/>
      <c r="VZT759" s="12"/>
      <c r="VZU759" s="12"/>
      <c r="VZV759" s="12"/>
      <c r="VZW759" s="11"/>
      <c r="VZX759" s="12"/>
      <c r="VZY759" s="162"/>
      <c r="VZZ759" s="37"/>
      <c r="WAA759" s="37"/>
      <c r="WAB759" s="37"/>
      <c r="WAC759" s="37"/>
      <c r="WAD759" s="37"/>
      <c r="WAE759" s="28"/>
      <c r="WAF759" s="11"/>
      <c r="WAG759" s="11"/>
      <c r="WAH759" s="37"/>
      <c r="WAI759" s="162"/>
      <c r="WAJ759" s="162"/>
      <c r="WAK759" s="37"/>
      <c r="WAL759" s="12"/>
      <c r="WAM759" s="37"/>
      <c r="WAN759" s="37"/>
      <c r="WAO759" s="11"/>
      <c r="WAP759" s="24"/>
      <c r="WAQ759" s="28"/>
      <c r="WAR759" s="11"/>
      <c r="WAS759" s="12"/>
      <c r="WAT759" s="27"/>
      <c r="WAU759" s="37"/>
      <c r="WAV759" s="37"/>
      <c r="WAW759" s="14"/>
      <c r="WAX759" s="14"/>
      <c r="WAY759" s="11"/>
      <c r="WAZ759" s="12"/>
      <c r="WBA759" s="12"/>
      <c r="WBB759" s="12"/>
      <c r="WBC759" s="11"/>
      <c r="WBD759" s="12"/>
      <c r="WBE759" s="162"/>
      <c r="WBF759" s="37"/>
      <c r="WBG759" s="37"/>
      <c r="WBH759" s="37"/>
      <c r="WBI759" s="37"/>
      <c r="WBJ759" s="37"/>
      <c r="WBK759" s="28"/>
      <c r="WBL759" s="11"/>
      <c r="WBM759" s="11"/>
      <c r="WBN759" s="37"/>
      <c r="WBO759" s="162"/>
      <c r="WBP759" s="162"/>
      <c r="WBQ759" s="37"/>
      <c r="WBR759" s="12"/>
      <c r="WBS759" s="37"/>
      <c r="WBT759" s="37"/>
      <c r="WBU759" s="11"/>
      <c r="WBV759" s="24"/>
      <c r="WBW759" s="28"/>
      <c r="WBX759" s="11"/>
      <c r="WBY759" s="12"/>
      <c r="WBZ759" s="27"/>
      <c r="WCA759" s="37"/>
      <c r="WCB759" s="37"/>
      <c r="WCC759" s="14"/>
      <c r="WCD759" s="14"/>
      <c r="WCE759" s="11"/>
      <c r="WCF759" s="12"/>
      <c r="WCG759" s="12"/>
      <c r="WCH759" s="12"/>
      <c r="WCI759" s="11"/>
      <c r="WCJ759" s="12"/>
      <c r="WCK759" s="162"/>
      <c r="WCL759" s="37"/>
      <c r="WCM759" s="37"/>
      <c r="WCN759" s="37"/>
      <c r="WCO759" s="37"/>
      <c r="WCP759" s="37"/>
      <c r="WCQ759" s="28"/>
      <c r="WCR759" s="11"/>
      <c r="WCS759" s="11"/>
      <c r="WCT759" s="37"/>
      <c r="WCU759" s="162"/>
      <c r="WCV759" s="162"/>
      <c r="WCW759" s="37"/>
      <c r="WCX759" s="12"/>
      <c r="WCY759" s="37"/>
      <c r="WCZ759" s="37"/>
      <c r="WDA759" s="11"/>
      <c r="WDB759" s="24"/>
      <c r="WDC759" s="28"/>
      <c r="WDD759" s="11"/>
      <c r="WDE759" s="12"/>
      <c r="WDF759" s="27"/>
      <c r="WDG759" s="37"/>
      <c r="WDH759" s="37"/>
      <c r="WDI759" s="14"/>
      <c r="WDJ759" s="14"/>
      <c r="WDK759" s="11"/>
      <c r="WDL759" s="12"/>
      <c r="WDM759" s="12"/>
      <c r="WDN759" s="12"/>
      <c r="WDO759" s="11"/>
      <c r="WDP759" s="12"/>
      <c r="WDQ759" s="162"/>
      <c r="WDR759" s="37"/>
      <c r="WDS759" s="37"/>
      <c r="WDT759" s="37"/>
      <c r="WDU759" s="37"/>
      <c r="WDV759" s="37"/>
      <c r="WDW759" s="28"/>
      <c r="WDX759" s="11"/>
      <c r="WDY759" s="11"/>
      <c r="WDZ759" s="37"/>
      <c r="WEA759" s="162"/>
      <c r="WEB759" s="162"/>
      <c r="WEC759" s="37"/>
      <c r="WED759" s="12"/>
      <c r="WEE759" s="37"/>
      <c r="WEF759" s="37"/>
      <c r="WEG759" s="11"/>
      <c r="WEH759" s="24"/>
      <c r="WEI759" s="28"/>
      <c r="WEJ759" s="11"/>
      <c r="WEK759" s="12"/>
      <c r="WEL759" s="27"/>
      <c r="WEM759" s="37"/>
      <c r="WEN759" s="37"/>
      <c r="WEO759" s="14"/>
      <c r="WEP759" s="14"/>
      <c r="WEQ759" s="11"/>
      <c r="WER759" s="12"/>
      <c r="WES759" s="12"/>
      <c r="WET759" s="12"/>
      <c r="WEU759" s="11"/>
      <c r="WEV759" s="12"/>
      <c r="WEW759" s="162"/>
      <c r="WEX759" s="37"/>
      <c r="WEY759" s="37"/>
      <c r="WEZ759" s="37"/>
      <c r="WFA759" s="37"/>
      <c r="WFB759" s="37"/>
      <c r="WFC759" s="28"/>
      <c r="WFD759" s="11"/>
      <c r="WFE759" s="11"/>
      <c r="WFF759" s="37"/>
      <c r="WFG759" s="162"/>
      <c r="WFH759" s="162"/>
      <c r="WFI759" s="37"/>
      <c r="WFJ759" s="12"/>
      <c r="WFK759" s="37"/>
      <c r="WFL759" s="37"/>
      <c r="WFM759" s="11"/>
      <c r="WFN759" s="24"/>
      <c r="WFO759" s="28"/>
      <c r="WFP759" s="11"/>
      <c r="WFQ759" s="12"/>
      <c r="WFR759" s="27"/>
      <c r="WFS759" s="37"/>
      <c r="WFT759" s="37"/>
      <c r="WFU759" s="14"/>
      <c r="WFV759" s="14"/>
      <c r="WFW759" s="11"/>
      <c r="WFX759" s="12"/>
      <c r="WFY759" s="12"/>
      <c r="WFZ759" s="12"/>
      <c r="WGA759" s="11"/>
      <c r="WGB759" s="12"/>
      <c r="WGC759" s="162"/>
      <c r="WGD759" s="37"/>
      <c r="WGE759" s="37"/>
      <c r="WGF759" s="37"/>
      <c r="WGG759" s="37"/>
      <c r="WGH759" s="37"/>
      <c r="WGI759" s="28"/>
      <c r="WGJ759" s="11"/>
      <c r="WGK759" s="11"/>
      <c r="WGL759" s="37"/>
      <c r="WGM759" s="162"/>
      <c r="WGN759" s="162"/>
      <c r="WGO759" s="37"/>
      <c r="WGP759" s="12"/>
      <c r="WGQ759" s="37"/>
      <c r="WGR759" s="37"/>
      <c r="WGS759" s="11"/>
      <c r="WGT759" s="24"/>
      <c r="WGU759" s="28"/>
      <c r="WGV759" s="11"/>
      <c r="WGW759" s="12"/>
      <c r="WGX759" s="27"/>
      <c r="WGY759" s="37"/>
      <c r="WGZ759" s="37"/>
      <c r="WHA759" s="14"/>
      <c r="WHB759" s="14"/>
      <c r="WHC759" s="11"/>
      <c r="WHD759" s="12"/>
      <c r="WHE759" s="12"/>
      <c r="WHF759" s="12"/>
      <c r="WHG759" s="11"/>
      <c r="WHH759" s="12"/>
      <c r="WHI759" s="162"/>
      <c r="WHJ759" s="37"/>
      <c r="WHK759" s="37"/>
      <c r="WHL759" s="37"/>
      <c r="WHM759" s="37"/>
      <c r="WHN759" s="37"/>
      <c r="WHO759" s="28"/>
      <c r="WHP759" s="11"/>
      <c r="WHQ759" s="11"/>
      <c r="WHR759" s="37"/>
      <c r="WHS759" s="162"/>
      <c r="WHT759" s="162"/>
      <c r="WHU759" s="37"/>
      <c r="WHV759" s="12"/>
      <c r="WHW759" s="37"/>
      <c r="WHX759" s="37"/>
      <c r="WHY759" s="11"/>
      <c r="WHZ759" s="24"/>
      <c r="WIA759" s="28"/>
      <c r="WIB759" s="11"/>
      <c r="WIC759" s="12"/>
      <c r="WID759" s="27"/>
      <c r="WIE759" s="37"/>
      <c r="WIF759" s="37"/>
      <c r="WIG759" s="14"/>
      <c r="WIH759" s="14"/>
      <c r="WII759" s="11"/>
      <c r="WIJ759" s="12"/>
      <c r="WIK759" s="12"/>
      <c r="WIL759" s="12"/>
      <c r="WIM759" s="11"/>
      <c r="WIN759" s="12"/>
      <c r="WIO759" s="162"/>
      <c r="WIP759" s="37"/>
      <c r="WIQ759" s="37"/>
      <c r="WIR759" s="37"/>
      <c r="WIS759" s="37"/>
      <c r="WIT759" s="37"/>
      <c r="WIU759" s="28"/>
      <c r="WIV759" s="11"/>
      <c r="WIW759" s="11"/>
      <c r="WIX759" s="37"/>
      <c r="WIY759" s="162"/>
      <c r="WIZ759" s="162"/>
      <c r="WJA759" s="37"/>
      <c r="WJB759" s="12"/>
      <c r="WJC759" s="37"/>
      <c r="WJD759" s="37"/>
      <c r="WJE759" s="11"/>
      <c r="WJF759" s="24"/>
      <c r="WJG759" s="28"/>
      <c r="WJH759" s="11"/>
      <c r="WJI759" s="12"/>
      <c r="WJJ759" s="27"/>
      <c r="WJK759" s="37"/>
      <c r="WJL759" s="37"/>
      <c r="WJM759" s="14"/>
      <c r="WJN759" s="14"/>
      <c r="WJO759" s="11"/>
      <c r="WJP759" s="12"/>
      <c r="WJQ759" s="12"/>
      <c r="WJR759" s="12"/>
      <c r="WJS759" s="11"/>
      <c r="WJT759" s="12"/>
      <c r="WJU759" s="162"/>
      <c r="WJV759" s="37"/>
      <c r="WJW759" s="37"/>
      <c r="WJX759" s="37"/>
      <c r="WJY759" s="37"/>
      <c r="WJZ759" s="37"/>
      <c r="WKA759" s="28"/>
      <c r="WKB759" s="11"/>
      <c r="WKC759" s="11"/>
      <c r="WKD759" s="37"/>
      <c r="WKE759" s="162"/>
      <c r="WKF759" s="162"/>
      <c r="WKG759" s="37"/>
      <c r="WKH759" s="12"/>
      <c r="WKI759" s="37"/>
      <c r="WKJ759" s="37"/>
      <c r="WKK759" s="11"/>
      <c r="WKL759" s="24"/>
      <c r="WKM759" s="28"/>
      <c r="WKN759" s="11"/>
      <c r="WKO759" s="12"/>
      <c r="WKP759" s="27"/>
      <c r="WKQ759" s="37"/>
      <c r="WKR759" s="37"/>
      <c r="WKS759" s="14"/>
      <c r="WKT759" s="14"/>
      <c r="WKU759" s="11"/>
      <c r="WKV759" s="12"/>
      <c r="WKW759" s="12"/>
      <c r="WKX759" s="12"/>
      <c r="WKY759" s="11"/>
      <c r="WKZ759" s="12"/>
      <c r="WLA759" s="162"/>
      <c r="WLB759" s="37"/>
      <c r="WLC759" s="37"/>
      <c r="WLD759" s="37"/>
      <c r="WLE759" s="37"/>
      <c r="WLF759" s="37"/>
      <c r="WLG759" s="28"/>
      <c r="WLH759" s="11"/>
      <c r="WLI759" s="11"/>
      <c r="WLJ759" s="37"/>
      <c r="WLK759" s="162"/>
      <c r="WLL759" s="162"/>
      <c r="WLM759" s="37"/>
      <c r="WLN759" s="12"/>
      <c r="WLO759" s="37"/>
      <c r="WLP759" s="37"/>
      <c r="WLQ759" s="11"/>
      <c r="WLR759" s="24"/>
      <c r="WLS759" s="28"/>
      <c r="WLT759" s="11"/>
      <c r="WLU759" s="12"/>
      <c r="WLV759" s="27"/>
      <c r="WLW759" s="37"/>
      <c r="WLX759" s="37"/>
      <c r="WLY759" s="14"/>
      <c r="WLZ759" s="14"/>
      <c r="WMA759" s="11"/>
      <c r="WMB759" s="12"/>
      <c r="WMC759" s="12"/>
      <c r="WMD759" s="12"/>
      <c r="WME759" s="11"/>
      <c r="WMF759" s="12"/>
      <c r="WMG759" s="162"/>
      <c r="WMH759" s="37"/>
      <c r="WMI759" s="37"/>
      <c r="WMJ759" s="37"/>
      <c r="WMK759" s="37"/>
      <c r="WML759" s="37"/>
      <c r="WMM759" s="28"/>
      <c r="WMN759" s="11"/>
      <c r="WMO759" s="11"/>
      <c r="WMP759" s="37"/>
      <c r="WMQ759" s="162"/>
      <c r="WMR759" s="162"/>
      <c r="WMS759" s="37"/>
      <c r="WMT759" s="12"/>
      <c r="WMU759" s="37"/>
      <c r="WMV759" s="37"/>
      <c r="WMW759" s="11"/>
      <c r="WMX759" s="24"/>
      <c r="WMY759" s="28"/>
      <c r="WMZ759" s="11"/>
      <c r="WNA759" s="12"/>
      <c r="WNB759" s="27"/>
      <c r="WNC759" s="37"/>
      <c r="WND759" s="37"/>
      <c r="WNE759" s="14"/>
      <c r="WNF759" s="14"/>
      <c r="WNG759" s="11"/>
      <c r="WNH759" s="12"/>
      <c r="WNI759" s="12"/>
      <c r="WNJ759" s="12"/>
      <c r="WNK759" s="11"/>
      <c r="WNL759" s="12"/>
      <c r="WNM759" s="162"/>
      <c r="WNN759" s="37"/>
      <c r="WNO759" s="37"/>
      <c r="WNP759" s="37"/>
      <c r="WNQ759" s="37"/>
      <c r="WNR759" s="37"/>
      <c r="WNS759" s="28"/>
      <c r="WNT759" s="11"/>
      <c r="WNU759" s="11"/>
      <c r="WNV759" s="37"/>
      <c r="WNW759" s="162"/>
      <c r="WNX759" s="162"/>
      <c r="WNY759" s="37"/>
      <c r="WNZ759" s="12"/>
      <c r="WOA759" s="37"/>
      <c r="WOB759" s="37"/>
      <c r="WOC759" s="11"/>
      <c r="WOD759" s="24"/>
      <c r="WOE759" s="28"/>
      <c r="WOF759" s="11"/>
      <c r="WOG759" s="12"/>
      <c r="WOH759" s="27"/>
      <c r="WOI759" s="37"/>
      <c r="WOJ759" s="37"/>
      <c r="WOK759" s="14"/>
      <c r="WOL759" s="14"/>
      <c r="WOM759" s="11"/>
      <c r="WON759" s="12"/>
      <c r="WOO759" s="12"/>
      <c r="WOP759" s="12"/>
      <c r="WOQ759" s="11"/>
      <c r="WOR759" s="12"/>
      <c r="WOS759" s="162"/>
      <c r="WOT759" s="37"/>
      <c r="WOU759" s="37"/>
      <c r="WOV759" s="37"/>
      <c r="WOW759" s="37"/>
      <c r="WOX759" s="37"/>
      <c r="WOY759" s="28"/>
      <c r="WOZ759" s="11"/>
      <c r="WPA759" s="11"/>
      <c r="WPB759" s="37"/>
      <c r="WPC759" s="162"/>
      <c r="WPD759" s="162"/>
      <c r="WPE759" s="37"/>
      <c r="WPF759" s="12"/>
      <c r="WPG759" s="37"/>
      <c r="WPH759" s="37"/>
      <c r="WPI759" s="11"/>
      <c r="WPJ759" s="24"/>
      <c r="WPK759" s="28"/>
      <c r="WPL759" s="11"/>
      <c r="WPM759" s="12"/>
      <c r="WPN759" s="27"/>
      <c r="WPO759" s="37"/>
      <c r="WPP759" s="37"/>
      <c r="WPQ759" s="14"/>
      <c r="WPR759" s="14"/>
      <c r="WPS759" s="11"/>
      <c r="WPT759" s="12"/>
      <c r="WPU759" s="12"/>
      <c r="WPV759" s="12"/>
      <c r="WPW759" s="11"/>
      <c r="WPX759" s="12"/>
      <c r="WPY759" s="162"/>
      <c r="WPZ759" s="37"/>
      <c r="WQA759" s="37"/>
      <c r="WQB759" s="37"/>
      <c r="WQC759" s="37"/>
      <c r="WQD759" s="37"/>
      <c r="WQE759" s="28"/>
      <c r="WQF759" s="11"/>
      <c r="WQG759" s="11"/>
      <c r="WQH759" s="37"/>
      <c r="WQI759" s="162"/>
      <c r="WQJ759" s="162"/>
      <c r="WQK759" s="37"/>
      <c r="WQL759" s="12"/>
      <c r="WQM759" s="37"/>
      <c r="WQN759" s="37"/>
      <c r="WQO759" s="11"/>
      <c r="WQP759" s="24"/>
      <c r="WQQ759" s="28"/>
      <c r="WQR759" s="11"/>
      <c r="WQS759" s="12"/>
      <c r="WQT759" s="27"/>
      <c r="WQU759" s="37"/>
      <c r="WQV759" s="37"/>
      <c r="WQW759" s="14"/>
      <c r="WQX759" s="14"/>
      <c r="WQY759" s="11"/>
      <c r="WQZ759" s="12"/>
      <c r="WRA759" s="12"/>
      <c r="WRB759" s="12"/>
      <c r="WRC759" s="11"/>
      <c r="WRD759" s="12"/>
      <c r="WRE759" s="162"/>
      <c r="WRF759" s="37"/>
      <c r="WRG759" s="37"/>
      <c r="WRH759" s="37"/>
      <c r="WRI759" s="37"/>
      <c r="WRJ759" s="37"/>
      <c r="WRK759" s="28"/>
      <c r="WRL759" s="11"/>
      <c r="WRM759" s="11"/>
      <c r="WRN759" s="37"/>
      <c r="WRO759" s="162"/>
      <c r="WRP759" s="162"/>
      <c r="WRQ759" s="37"/>
      <c r="WRR759" s="12"/>
      <c r="WRS759" s="37"/>
      <c r="WRT759" s="37"/>
      <c r="WRU759" s="11"/>
      <c r="WRV759" s="24"/>
      <c r="WRW759" s="28"/>
      <c r="WRX759" s="11"/>
      <c r="WRY759" s="12"/>
      <c r="WRZ759" s="27"/>
      <c r="WSA759" s="37"/>
      <c r="WSB759" s="37"/>
      <c r="WSC759" s="14"/>
      <c r="WSD759" s="14"/>
      <c r="WSE759" s="11"/>
      <c r="WSF759" s="12"/>
      <c r="WSG759" s="12"/>
      <c r="WSH759" s="12"/>
      <c r="WSI759" s="11"/>
      <c r="WSJ759" s="12"/>
      <c r="WSK759" s="162"/>
      <c r="WSL759" s="37"/>
      <c r="WSM759" s="37"/>
      <c r="WSN759" s="37"/>
      <c r="WSO759" s="37"/>
      <c r="WSP759" s="37"/>
      <c r="WSQ759" s="28"/>
      <c r="WSR759" s="11"/>
      <c r="WSS759" s="11"/>
      <c r="WST759" s="37"/>
      <c r="WSU759" s="162"/>
      <c r="WSV759" s="162"/>
      <c r="WSW759" s="37"/>
      <c r="WSX759" s="12"/>
      <c r="WSY759" s="37"/>
      <c r="WSZ759" s="37"/>
      <c r="WTA759" s="11"/>
      <c r="WTB759" s="24"/>
      <c r="WTC759" s="28"/>
      <c r="WTD759" s="11"/>
      <c r="WTE759" s="12"/>
      <c r="WTF759" s="27"/>
      <c r="WTG759" s="37"/>
      <c r="WTH759" s="37"/>
      <c r="WTI759" s="14"/>
      <c r="WTJ759" s="14"/>
      <c r="WTK759" s="11"/>
      <c r="WTL759" s="12"/>
      <c r="WTM759" s="12"/>
      <c r="WTN759" s="12"/>
      <c r="WTO759" s="11"/>
      <c r="WTP759" s="12"/>
      <c r="WTQ759" s="162"/>
      <c r="WTR759" s="37"/>
      <c r="WTS759" s="37"/>
      <c r="WTT759" s="37"/>
      <c r="WTU759" s="37"/>
      <c r="WTV759" s="37"/>
      <c r="WTW759" s="28"/>
      <c r="WTX759" s="11"/>
      <c r="WTY759" s="11"/>
      <c r="WTZ759" s="37"/>
      <c r="WUA759" s="162"/>
      <c r="WUB759" s="162"/>
      <c r="WUC759" s="37"/>
      <c r="WUD759" s="12"/>
      <c r="WUE759" s="37"/>
      <c r="WUF759" s="37"/>
      <c r="WUG759" s="11"/>
      <c r="WUH759" s="24"/>
      <c r="WUI759" s="28"/>
      <c r="WUJ759" s="11"/>
      <c r="WUK759" s="12"/>
      <c r="WUL759" s="27"/>
      <c r="WUM759" s="37"/>
      <c r="WUN759" s="37"/>
      <c r="WUO759" s="14"/>
      <c r="WUP759" s="14"/>
      <c r="WUQ759" s="11"/>
      <c r="WUR759" s="12"/>
      <c r="WUS759" s="12"/>
      <c r="WUT759" s="12"/>
      <c r="WUU759" s="11"/>
      <c r="WUV759" s="12"/>
      <c r="WUW759" s="162"/>
      <c r="WUX759" s="37"/>
      <c r="WUY759" s="37"/>
      <c r="WUZ759" s="37"/>
      <c r="WVA759" s="37"/>
      <c r="WVB759" s="37"/>
      <c r="WVC759" s="28"/>
      <c r="WVD759" s="11"/>
      <c r="WVE759" s="11"/>
      <c r="WVF759" s="37"/>
      <c r="WVG759" s="162"/>
      <c r="WVH759" s="162"/>
      <c r="WVI759" s="37"/>
      <c r="WVJ759" s="12"/>
      <c r="WVK759" s="37"/>
      <c r="WVL759" s="37"/>
      <c r="WVM759" s="11"/>
      <c r="WVN759" s="24"/>
      <c r="WVO759" s="28"/>
      <c r="WVP759" s="11"/>
      <c r="WVQ759" s="12"/>
      <c r="WVR759" s="27"/>
      <c r="WVS759" s="37"/>
      <c r="WVT759" s="37"/>
      <c r="WVU759" s="14"/>
      <c r="WVV759" s="14"/>
      <c r="WVW759" s="11"/>
      <c r="WVX759" s="12"/>
      <c r="WVY759" s="12"/>
      <c r="WVZ759" s="12"/>
      <c r="WWA759" s="11"/>
      <c r="WWB759" s="12"/>
      <c r="WWC759" s="162"/>
      <c r="WWD759" s="37"/>
      <c r="WWE759" s="37"/>
      <c r="WWF759" s="37"/>
      <c r="WWG759" s="37"/>
      <c r="WWH759" s="37"/>
      <c r="WWI759" s="28"/>
      <c r="WWJ759" s="11"/>
      <c r="WWK759" s="11"/>
      <c r="WWL759" s="37"/>
      <c r="WWM759" s="162"/>
      <c r="WWN759" s="162"/>
      <c r="WWO759" s="37"/>
      <c r="WWP759" s="12"/>
      <c r="WWQ759" s="37"/>
      <c r="WWR759" s="37"/>
      <c r="WWS759" s="11"/>
      <c r="WWT759" s="24"/>
      <c r="WWU759" s="28"/>
      <c r="WWV759" s="11"/>
      <c r="WWW759" s="12"/>
      <c r="WWX759" s="27"/>
      <c r="WWY759" s="37"/>
      <c r="WWZ759" s="37"/>
      <c r="WXA759" s="14"/>
      <c r="WXB759" s="14"/>
      <c r="WXC759" s="11"/>
      <c r="WXD759" s="12"/>
      <c r="WXE759" s="12"/>
      <c r="WXF759" s="12"/>
      <c r="WXG759" s="11"/>
      <c r="WXH759" s="12"/>
      <c r="WXI759" s="162"/>
      <c r="WXJ759" s="37"/>
      <c r="WXK759" s="37"/>
      <c r="WXL759" s="37"/>
      <c r="WXM759" s="37"/>
      <c r="WXN759" s="37"/>
      <c r="WXO759" s="28"/>
      <c r="WXP759" s="11"/>
      <c r="WXQ759" s="11"/>
      <c r="WXR759" s="37"/>
      <c r="WXS759" s="162"/>
      <c r="WXT759" s="162"/>
      <c r="WXU759" s="37"/>
      <c r="WXV759" s="12"/>
      <c r="WXW759" s="37"/>
      <c r="WXX759" s="37"/>
      <c r="WXY759" s="11"/>
      <c r="WXZ759" s="24"/>
      <c r="WYA759" s="28"/>
      <c r="WYB759" s="11"/>
      <c r="WYC759" s="12"/>
      <c r="WYD759" s="27"/>
      <c r="WYE759" s="37"/>
      <c r="WYF759" s="37"/>
      <c r="WYG759" s="14"/>
      <c r="WYH759" s="14"/>
      <c r="WYI759" s="11"/>
      <c r="WYJ759" s="12"/>
      <c r="WYK759" s="12"/>
      <c r="WYL759" s="12"/>
      <c r="WYM759" s="11"/>
      <c r="WYN759" s="12"/>
      <c r="WYO759" s="162"/>
      <c r="WYP759" s="37"/>
      <c r="WYQ759" s="37"/>
      <c r="WYR759" s="37"/>
      <c r="WYS759" s="37"/>
      <c r="WYT759" s="37"/>
      <c r="WYU759" s="28"/>
      <c r="WYV759" s="11"/>
      <c r="WYW759" s="11"/>
      <c r="WYX759" s="37"/>
      <c r="WYY759" s="162"/>
      <c r="WYZ759" s="162"/>
      <c r="WZA759" s="37"/>
      <c r="WZB759" s="12"/>
      <c r="WZC759" s="37"/>
      <c r="WZD759" s="37"/>
      <c r="WZE759" s="11"/>
      <c r="WZF759" s="24"/>
      <c r="WZG759" s="28"/>
      <c r="WZH759" s="11"/>
      <c r="WZI759" s="12"/>
      <c r="WZJ759" s="27"/>
      <c r="WZK759" s="37"/>
      <c r="WZL759" s="37"/>
      <c r="WZM759" s="14"/>
      <c r="WZN759" s="14"/>
      <c r="WZO759" s="11"/>
      <c r="WZP759" s="12"/>
      <c r="WZQ759" s="12"/>
      <c r="WZR759" s="12"/>
      <c r="WZS759" s="11"/>
      <c r="WZT759" s="12"/>
      <c r="WZU759" s="162"/>
      <c r="WZV759" s="37"/>
      <c r="WZW759" s="37"/>
      <c r="WZX759" s="37"/>
      <c r="WZY759" s="37"/>
      <c r="WZZ759" s="37"/>
      <c r="XAA759" s="28"/>
      <c r="XAB759" s="11"/>
      <c r="XAC759" s="11"/>
      <c r="XAD759" s="37"/>
      <c r="XAE759" s="162"/>
      <c r="XAF759" s="162"/>
      <c r="XAG759" s="37"/>
      <c r="XAH759" s="12"/>
      <c r="XAI759" s="37"/>
      <c r="XAJ759" s="37"/>
      <c r="XAK759" s="11"/>
      <c r="XAL759" s="24"/>
      <c r="XAM759" s="28"/>
      <c r="XAN759" s="11"/>
      <c r="XAO759" s="12"/>
      <c r="XAP759" s="27"/>
      <c r="XAQ759" s="37"/>
      <c r="XAR759" s="37"/>
      <c r="XAS759" s="14"/>
      <c r="XAT759" s="14"/>
      <c r="XAU759" s="11"/>
      <c r="XAV759" s="12"/>
      <c r="XAW759" s="12"/>
      <c r="XAX759" s="12"/>
      <c r="XAY759" s="11"/>
      <c r="XAZ759" s="12"/>
      <c r="XBA759" s="162"/>
      <c r="XBB759" s="37"/>
      <c r="XBC759" s="37"/>
      <c r="XBD759" s="37"/>
      <c r="XBE759" s="37"/>
      <c r="XBF759" s="37"/>
      <c r="XBG759" s="28"/>
      <c r="XBH759" s="11"/>
      <c r="XBI759" s="11"/>
      <c r="XBJ759" s="37"/>
      <c r="XBK759" s="162"/>
      <c r="XBL759" s="162"/>
      <c r="XBM759" s="37"/>
      <c r="XBN759" s="12"/>
      <c r="XBO759" s="37"/>
      <c r="XBP759" s="37"/>
      <c r="XBQ759" s="11"/>
      <c r="XBR759" s="24"/>
      <c r="XBS759" s="28"/>
      <c r="XBT759" s="11"/>
      <c r="XBU759" s="12"/>
      <c r="XBV759" s="27"/>
      <c r="XBW759" s="37"/>
      <c r="XBX759" s="37"/>
      <c r="XBY759" s="14"/>
      <c r="XBZ759" s="14"/>
      <c r="XCA759" s="11"/>
      <c r="XCB759" s="12"/>
      <c r="XCC759" s="12"/>
      <c r="XCD759" s="12"/>
      <c r="XCE759" s="11"/>
      <c r="XCF759" s="12"/>
      <c r="XCG759" s="162"/>
      <c r="XCH759" s="37"/>
      <c r="XCI759" s="37"/>
      <c r="XCJ759" s="37"/>
      <c r="XCK759" s="37"/>
      <c r="XCL759" s="37"/>
      <c r="XCM759" s="28"/>
      <c r="XCN759" s="11"/>
      <c r="XCO759" s="11"/>
      <c r="XCP759" s="37"/>
      <c r="XCQ759" s="162"/>
      <c r="XCR759" s="162"/>
      <c r="XCS759" s="37"/>
      <c r="XCT759" s="12"/>
      <c r="XCU759" s="37"/>
      <c r="XCV759" s="37"/>
      <c r="XCW759" s="11"/>
      <c r="XCX759" s="24"/>
      <c r="XCY759" s="28"/>
      <c r="XCZ759" s="11"/>
      <c r="XDA759" s="12"/>
      <c r="XDB759" s="27"/>
      <c r="XDC759" s="37"/>
      <c r="XDD759" s="37"/>
      <c r="XDE759" s="14"/>
      <c r="XDF759" s="14"/>
      <c r="XDG759" s="11"/>
      <c r="XDH759" s="12"/>
      <c r="XDI759" s="12"/>
      <c r="XDJ759" s="12"/>
      <c r="XDK759" s="11"/>
      <c r="XDL759" s="12"/>
      <c r="XDM759" s="162"/>
      <c r="XDN759" s="37"/>
      <c r="XDO759" s="37"/>
      <c r="XDP759" s="37"/>
      <c r="XDQ759" s="37"/>
      <c r="XDR759" s="37"/>
      <c r="XDS759" s="28"/>
      <c r="XDT759" s="11"/>
      <c r="XDU759" s="11"/>
      <c r="XDV759" s="37"/>
      <c r="XDW759" s="162"/>
      <c r="XDX759" s="162"/>
      <c r="XDY759" s="37"/>
      <c r="XDZ759" s="12"/>
      <c r="XEA759" s="37"/>
      <c r="XEB759" s="37"/>
      <c r="XEC759" s="11"/>
      <c r="XED759" s="24"/>
      <c r="XEE759" s="28"/>
      <c r="XEF759" s="11"/>
      <c r="XEG759" s="12"/>
      <c r="XEH759" s="27"/>
      <c r="XEI759" s="37"/>
      <c r="XEJ759" s="37"/>
      <c r="XEK759" s="14"/>
      <c r="XEL759" s="14"/>
      <c r="XEM759" s="11"/>
      <c r="XEN759" s="12"/>
      <c r="XEO759" s="12"/>
      <c r="XEP759" s="12"/>
      <c r="XEQ759" s="11"/>
      <c r="XER759" s="12"/>
      <c r="XES759" s="162"/>
      <c r="XET759" s="37"/>
      <c r="XEU759" s="37"/>
      <c r="XEV759" s="37"/>
      <c r="XEW759" s="37"/>
      <c r="XEX759" s="37"/>
      <c r="XEY759" s="28"/>
      <c r="XEZ759" s="11"/>
      <c r="XFA759" s="11"/>
      <c r="XFB759" s="37"/>
      <c r="XFC759" s="162"/>
      <c r="XFD759" s="162"/>
    </row>
    <row r="760" spans="1:16384" ht="78.75">
      <c r="B760" s="157">
        <f>penilaian!A755</f>
        <v>0</v>
      </c>
      <c r="C760" s="172" t="str">
        <f>penilaian!B755</f>
        <v>d.</v>
      </c>
      <c r="D760" s="492">
        <f>penilaian!C755</f>
        <v>0</v>
      </c>
      <c r="E760" s="172" t="str">
        <f>penilaian!D755</f>
        <v>d.</v>
      </c>
      <c r="F760" s="171" t="str">
        <f>penilaian!E755</f>
        <v>Jl. Kayu Putih Utara 46 RT. 4 RW. 8 Kel. Pulo Gadung Kec. Pulo Gadung Kota Jakarta Timur</v>
      </c>
      <c r="G760" s="205">
        <f>penilaian!F755</f>
        <v>0</v>
      </c>
      <c r="H760" s="61">
        <f>penilaian!G755</f>
        <v>0</v>
      </c>
      <c r="I760" s="61">
        <f>penilaian!H755</f>
        <v>0</v>
      </c>
      <c r="J760" s="202">
        <f>penilaian!I755</f>
        <v>0</v>
      </c>
      <c r="K760" s="157">
        <f>penilaian!J755</f>
        <v>0</v>
      </c>
      <c r="L760" s="182">
        <f>penilaian!K755</f>
        <v>0</v>
      </c>
      <c r="M760" s="186">
        <f>penilaian!L755</f>
        <v>0</v>
      </c>
      <c r="N760" s="187">
        <f>penilaian!M755</f>
        <v>0</v>
      </c>
      <c r="O760" s="61">
        <f>penilaian!N755</f>
        <v>0</v>
      </c>
      <c r="P760" s="183">
        <f>penilaian!O755</f>
        <v>0</v>
      </c>
      <c r="Q760" s="516">
        <f>penilaian!P755</f>
        <v>0</v>
      </c>
      <c r="R760" s="516">
        <f>penilaian!Q755</f>
        <v>0</v>
      </c>
      <c r="S760" s="505">
        <f>penilaian!R755</f>
        <v>0</v>
      </c>
      <c r="T760" s="505">
        <f>penilaian!S755</f>
        <v>0</v>
      </c>
      <c r="U760" s="505">
        <f>penilaian!T755</f>
        <v>0</v>
      </c>
      <c r="V760" s="503">
        <f>penilaian!U755</f>
        <v>0</v>
      </c>
      <c r="W760" s="505">
        <f>penilaian!V755</f>
        <v>0</v>
      </c>
      <c r="X760" s="505">
        <f>penilaian!W755</f>
        <v>0</v>
      </c>
      <c r="Y760" s="505">
        <f>penilaian!X755</f>
        <v>0</v>
      </c>
      <c r="Z760" s="505">
        <f>penilaian!Y755</f>
        <v>0</v>
      </c>
      <c r="AA760" s="505">
        <f>penilaian!Z755</f>
        <v>0</v>
      </c>
      <c r="AB760" s="505">
        <f>penilaian!AA755</f>
        <v>0</v>
      </c>
      <c r="AC760" s="519">
        <f>penilaian!AB755</f>
        <v>0</v>
      </c>
      <c r="AD760" s="505">
        <f>penilaian!AC755</f>
        <v>0</v>
      </c>
      <c r="AE760" s="505">
        <f>penilaian!AD755</f>
        <v>0</v>
      </c>
      <c r="AF760" s="505">
        <f>penilaian!AE755</f>
        <v>0</v>
      </c>
      <c r="AG760" s="519">
        <f>penilaian!AF755</f>
        <v>0</v>
      </c>
      <c r="AH760" s="519">
        <f>penilaian!AG755</f>
        <v>0</v>
      </c>
      <c r="AI760" s="517">
        <f>penilaian!AH755</f>
        <v>0</v>
      </c>
      <c r="AJ760" s="520">
        <f>penilaian!AI755</f>
        <v>0</v>
      </c>
      <c r="AK760" s="517">
        <f>penilaian!AJ755</f>
        <v>0</v>
      </c>
      <c r="AL760" s="517">
        <f>penilaian!AK755</f>
        <v>0</v>
      </c>
      <c r="AM760" s="517">
        <f>penilaian!AL755</f>
        <v>0</v>
      </c>
      <c r="AN760" s="517">
        <f>penilaian!AM755</f>
        <v>0</v>
      </c>
      <c r="AO760" s="517">
        <f>penilaian!AN755</f>
        <v>0</v>
      </c>
      <c r="AP760" s="517">
        <f>penilaian!AO755</f>
        <v>0</v>
      </c>
      <c r="AQ760" s="521">
        <f>penilaian!AP755</f>
        <v>0</v>
      </c>
      <c r="AR760" s="517">
        <f>penilaian!AQ755</f>
        <v>0</v>
      </c>
      <c r="AS760" s="517">
        <f>penilaian!AR755</f>
        <v>0</v>
      </c>
      <c r="AT760" s="517">
        <f>penilaian!AS755</f>
        <v>0</v>
      </c>
      <c r="AU760" s="517">
        <f>penilaian!AT755</f>
        <v>0</v>
      </c>
      <c r="AV760" s="517">
        <f>penilaian!AU755</f>
        <v>0</v>
      </c>
      <c r="AW760" s="521">
        <f>penilaian!AV755</f>
        <v>0</v>
      </c>
      <c r="AX760" s="521">
        <f>penilaian!AW755</f>
        <v>0</v>
      </c>
    </row>
    <row r="761" spans="1:16384" ht="15.75">
      <c r="B761" s="157">
        <f>penilaian!A756</f>
        <v>0</v>
      </c>
      <c r="C761" s="172" t="str">
        <f>penilaian!B756</f>
        <v>e.</v>
      </c>
      <c r="D761" s="492">
        <f>penilaian!C756</f>
        <v>0</v>
      </c>
      <c r="E761" s="172" t="str">
        <f>penilaian!D756</f>
        <v>e.</v>
      </c>
      <c r="F761" s="171" t="str">
        <f>penilaian!E756</f>
        <v>3175021912510001</v>
      </c>
      <c r="G761" s="205">
        <f>penilaian!F756</f>
        <v>0</v>
      </c>
      <c r="H761" s="61">
        <f>penilaian!G756</f>
        <v>0</v>
      </c>
      <c r="I761" s="61">
        <f>penilaian!H756</f>
        <v>0</v>
      </c>
      <c r="J761" s="202">
        <f>penilaian!I756</f>
        <v>0</v>
      </c>
      <c r="K761" s="157">
        <f>penilaian!J756</f>
        <v>0</v>
      </c>
      <c r="L761" s="182">
        <f>penilaian!K756</f>
        <v>0</v>
      </c>
      <c r="M761" s="186">
        <f>penilaian!L756</f>
        <v>0</v>
      </c>
      <c r="N761" s="187">
        <f>penilaian!M756</f>
        <v>0</v>
      </c>
      <c r="O761" s="61">
        <f>penilaian!N756</f>
        <v>0</v>
      </c>
      <c r="P761" s="183">
        <f>penilaian!O756</f>
        <v>0</v>
      </c>
      <c r="Q761" s="516">
        <f>penilaian!P756</f>
        <v>0</v>
      </c>
      <c r="R761" s="516">
        <f>penilaian!Q756</f>
        <v>0</v>
      </c>
      <c r="S761" s="505">
        <f>penilaian!R756</f>
        <v>0</v>
      </c>
      <c r="T761" s="505">
        <f>penilaian!S756</f>
        <v>0</v>
      </c>
      <c r="U761" s="505">
        <f>penilaian!T756</f>
        <v>0</v>
      </c>
      <c r="V761" s="503">
        <f>penilaian!U756</f>
        <v>0</v>
      </c>
      <c r="W761" s="505">
        <f>penilaian!V756</f>
        <v>0</v>
      </c>
      <c r="X761" s="505">
        <f>penilaian!W756</f>
        <v>0</v>
      </c>
      <c r="Y761" s="505">
        <f>penilaian!X756</f>
        <v>0</v>
      </c>
      <c r="Z761" s="505">
        <f>penilaian!Y756</f>
        <v>0</v>
      </c>
      <c r="AA761" s="505">
        <f>penilaian!Z756</f>
        <v>0</v>
      </c>
      <c r="AB761" s="505">
        <f>penilaian!AA756</f>
        <v>0</v>
      </c>
      <c r="AC761" s="519">
        <f>penilaian!AB756</f>
        <v>0</v>
      </c>
      <c r="AD761" s="505">
        <f>penilaian!AC756</f>
        <v>0</v>
      </c>
      <c r="AE761" s="505">
        <f>penilaian!AD756</f>
        <v>0</v>
      </c>
      <c r="AF761" s="505">
        <f>penilaian!AE756</f>
        <v>0</v>
      </c>
      <c r="AG761" s="519">
        <f>penilaian!AF756</f>
        <v>0</v>
      </c>
      <c r="AH761" s="519">
        <f>penilaian!AG756</f>
        <v>0</v>
      </c>
      <c r="AI761" s="517">
        <f>penilaian!AH756</f>
        <v>0</v>
      </c>
      <c r="AJ761" s="520">
        <f>penilaian!AI756</f>
        <v>0</v>
      </c>
      <c r="AK761" s="517">
        <f>penilaian!AJ756</f>
        <v>0</v>
      </c>
      <c r="AL761" s="517">
        <f>penilaian!AK756</f>
        <v>0</v>
      </c>
      <c r="AM761" s="517">
        <f>penilaian!AL756</f>
        <v>0</v>
      </c>
      <c r="AN761" s="517">
        <f>penilaian!AM756</f>
        <v>0</v>
      </c>
      <c r="AO761" s="517">
        <f>penilaian!AN756</f>
        <v>0</v>
      </c>
      <c r="AP761" s="517">
        <f>penilaian!AO756</f>
        <v>0</v>
      </c>
      <c r="AQ761" s="521">
        <f>penilaian!AP756</f>
        <v>0</v>
      </c>
      <c r="AR761" s="517">
        <f>penilaian!AQ756</f>
        <v>0</v>
      </c>
      <c r="AS761" s="517">
        <f>penilaian!AR756</f>
        <v>0</v>
      </c>
      <c r="AT761" s="517">
        <f>penilaian!AS756</f>
        <v>0</v>
      </c>
      <c r="AU761" s="517">
        <f>penilaian!AT756</f>
        <v>0</v>
      </c>
      <c r="AV761" s="517">
        <f>penilaian!AU756</f>
        <v>0</v>
      </c>
      <c r="AW761" s="521">
        <f>penilaian!AV756</f>
        <v>0</v>
      </c>
      <c r="AX761" s="521">
        <f>penilaian!AW756</f>
        <v>0</v>
      </c>
    </row>
    <row r="762" spans="1:16384" ht="15.75">
      <c r="A762" s="288">
        <v>1</v>
      </c>
      <c r="B762" s="157">
        <f>penilaian!A757</f>
        <v>0</v>
      </c>
      <c r="C762" s="172">
        <f>penilaian!B757</f>
        <v>0</v>
      </c>
      <c r="D762" s="492">
        <f>penilaian!C757</f>
        <v>0</v>
      </c>
      <c r="E762" s="172">
        <f>penilaian!D757</f>
        <v>0</v>
      </c>
      <c r="F762" s="171">
        <f>penilaian!E757</f>
        <v>0</v>
      </c>
      <c r="G762" s="205">
        <f>penilaian!F757</f>
        <v>0</v>
      </c>
      <c r="H762" s="61">
        <f>penilaian!G757</f>
        <v>0</v>
      </c>
      <c r="I762" s="61">
        <f>penilaian!H757</f>
        <v>0</v>
      </c>
      <c r="J762" s="202">
        <f>penilaian!I757</f>
        <v>0</v>
      </c>
      <c r="K762" s="157">
        <f>penilaian!J757</f>
        <v>0</v>
      </c>
      <c r="L762" s="182">
        <f>penilaian!K757</f>
        <v>0</v>
      </c>
      <c r="M762" s="186">
        <f>penilaian!L757</f>
        <v>0</v>
      </c>
      <c r="N762" s="187">
        <f>penilaian!M757</f>
        <v>0</v>
      </c>
      <c r="O762" s="61">
        <f>penilaian!N757</f>
        <v>0</v>
      </c>
      <c r="P762" s="183">
        <f>penilaian!O757</f>
        <v>0</v>
      </c>
      <c r="Q762" s="516">
        <f>penilaian!P757</f>
        <v>0</v>
      </c>
      <c r="R762" s="516">
        <f>penilaian!Q757</f>
        <v>0</v>
      </c>
      <c r="S762" s="505">
        <f>penilaian!R757</f>
        <v>0</v>
      </c>
      <c r="T762" s="505">
        <f>penilaian!S757</f>
        <v>0</v>
      </c>
      <c r="U762" s="505">
        <f>penilaian!T757</f>
        <v>0</v>
      </c>
      <c r="V762" s="503">
        <f>penilaian!U757</f>
        <v>0</v>
      </c>
      <c r="W762" s="505">
        <f>penilaian!V757</f>
        <v>0</v>
      </c>
      <c r="X762" s="505">
        <f>penilaian!W757</f>
        <v>0</v>
      </c>
      <c r="Y762" s="505">
        <f>penilaian!X757</f>
        <v>0</v>
      </c>
      <c r="Z762" s="505">
        <f>penilaian!Y757</f>
        <v>0</v>
      </c>
      <c r="AA762" s="505">
        <f>penilaian!Z757</f>
        <v>0</v>
      </c>
      <c r="AB762" s="505">
        <f>penilaian!AA757</f>
        <v>0</v>
      </c>
      <c r="AC762" s="519">
        <f>penilaian!AB757</f>
        <v>0</v>
      </c>
      <c r="AD762" s="505">
        <f>penilaian!AC757</f>
        <v>0</v>
      </c>
      <c r="AE762" s="505">
        <f>penilaian!AD757</f>
        <v>0</v>
      </c>
      <c r="AF762" s="505">
        <f>penilaian!AE757</f>
        <v>0</v>
      </c>
      <c r="AG762" s="519">
        <f>penilaian!AF757</f>
        <v>0</v>
      </c>
      <c r="AH762" s="519">
        <f>penilaian!AG757</f>
        <v>0</v>
      </c>
      <c r="AI762" s="517">
        <f>penilaian!AH757</f>
        <v>0</v>
      </c>
      <c r="AJ762" s="520">
        <f>penilaian!AI757</f>
        <v>0</v>
      </c>
      <c r="AK762" s="517">
        <f>penilaian!AJ757</f>
        <v>0</v>
      </c>
      <c r="AL762" s="517">
        <f>penilaian!AK757</f>
        <v>0</v>
      </c>
      <c r="AM762" s="517">
        <f>penilaian!AL757</f>
        <v>0</v>
      </c>
      <c r="AN762" s="517">
        <f>penilaian!AM757</f>
        <v>0</v>
      </c>
      <c r="AO762" s="517">
        <f>penilaian!AN757</f>
        <v>0</v>
      </c>
      <c r="AP762" s="517">
        <f>penilaian!AO757</f>
        <v>0</v>
      </c>
      <c r="AQ762" s="521">
        <f>penilaian!AP757</f>
        <v>0</v>
      </c>
      <c r="AR762" s="517">
        <f>penilaian!AQ757</f>
        <v>0</v>
      </c>
      <c r="AS762" s="517">
        <f>penilaian!AR757</f>
        <v>0</v>
      </c>
      <c r="AT762" s="517">
        <f>penilaian!AS757</f>
        <v>0</v>
      </c>
      <c r="AU762" s="517">
        <f>penilaian!AT757</f>
        <v>0</v>
      </c>
      <c r="AV762" s="517">
        <f>penilaian!AU757</f>
        <v>0</v>
      </c>
      <c r="AW762" s="521">
        <f>penilaian!AV757</f>
        <v>0</v>
      </c>
      <c r="AX762" s="521">
        <f>penilaian!AW757</f>
        <v>0</v>
      </c>
    </row>
    <row r="763" spans="1:16384" ht="15.75" hidden="1">
      <c r="B763" s="157">
        <f>penilaian!A758</f>
        <v>0</v>
      </c>
      <c r="C763" s="172">
        <f>penilaian!B758</f>
        <v>0</v>
      </c>
      <c r="D763" s="492">
        <f>penilaian!C758</f>
        <v>0</v>
      </c>
      <c r="E763" s="172">
        <f>penilaian!D758</f>
        <v>0</v>
      </c>
      <c r="F763" s="171">
        <f>penilaian!E758</f>
        <v>0</v>
      </c>
      <c r="G763" s="205">
        <f>penilaian!F758</f>
        <v>0</v>
      </c>
      <c r="H763" s="61">
        <f>penilaian!G758</f>
        <v>0</v>
      </c>
      <c r="I763" s="61">
        <f>penilaian!H758</f>
        <v>0</v>
      </c>
      <c r="J763" s="202">
        <f>penilaian!I758</f>
        <v>0</v>
      </c>
      <c r="K763" s="157">
        <f>penilaian!J758</f>
        <v>0</v>
      </c>
      <c r="L763" s="182">
        <f>penilaian!K758</f>
        <v>0</v>
      </c>
      <c r="M763" s="186">
        <f>penilaian!L758</f>
        <v>0</v>
      </c>
      <c r="N763" s="187">
        <f>penilaian!M758</f>
        <v>0</v>
      </c>
      <c r="O763" s="61">
        <f>penilaian!N758</f>
        <v>0</v>
      </c>
      <c r="P763" s="183">
        <f>penilaian!O758</f>
        <v>0</v>
      </c>
      <c r="Q763" s="157">
        <f>penilaian!P758</f>
        <v>0</v>
      </c>
      <c r="R763" s="157">
        <f>penilaian!Q758</f>
        <v>0</v>
      </c>
      <c r="S763" s="61">
        <f>penilaian!R758</f>
        <v>0</v>
      </c>
      <c r="T763" s="61">
        <f>penilaian!S758</f>
        <v>0</v>
      </c>
      <c r="U763" s="61">
        <f>penilaian!T758</f>
        <v>0</v>
      </c>
      <c r="V763" s="189">
        <f>penilaian!U758</f>
        <v>0</v>
      </c>
      <c r="W763" s="61">
        <f>penilaian!V758</f>
        <v>0</v>
      </c>
      <c r="X763" s="157">
        <f>penilaian!W758</f>
        <v>0</v>
      </c>
      <c r="Y763" s="157">
        <f>penilaian!X758</f>
        <v>0</v>
      </c>
      <c r="Z763" s="157">
        <f>penilaian!Y758</f>
        <v>0</v>
      </c>
      <c r="AA763" s="184">
        <f>penilaian!Z758</f>
        <v>0</v>
      </c>
      <c r="AB763" s="61">
        <f>penilaian!AA758</f>
        <v>0</v>
      </c>
      <c r="AC763" s="62">
        <f>penilaian!AB758</f>
        <v>0</v>
      </c>
      <c r="AD763" s="61">
        <f>penilaian!AC758</f>
        <v>0</v>
      </c>
      <c r="AE763" s="157">
        <f>penilaian!AD758</f>
        <v>0</v>
      </c>
      <c r="AF763" s="157">
        <f>penilaian!AE758</f>
        <v>0</v>
      </c>
      <c r="AG763" s="182">
        <f>penilaian!AF758</f>
        <v>0</v>
      </c>
      <c r="AH763" s="182">
        <f>penilaian!AG758</f>
        <v>0</v>
      </c>
      <c r="AI763" s="284">
        <f>penilaian!AH758</f>
        <v>0</v>
      </c>
      <c r="AJ763" s="283">
        <f>penilaian!AI758</f>
        <v>0</v>
      </c>
      <c r="AK763" s="284">
        <f>penilaian!AJ758</f>
        <v>0</v>
      </c>
      <c r="AL763" s="284">
        <f>penilaian!AK758</f>
        <v>0</v>
      </c>
      <c r="AM763" s="285">
        <f>penilaian!AL758</f>
        <v>0</v>
      </c>
      <c r="AN763" s="284">
        <f>penilaian!AM758</f>
        <v>0</v>
      </c>
      <c r="AO763" s="284">
        <f>penilaian!AN758</f>
        <v>0</v>
      </c>
      <c r="AP763" s="285">
        <f>penilaian!AO758</f>
        <v>0</v>
      </c>
      <c r="AQ763" s="284">
        <f>penilaian!AP758</f>
        <v>0</v>
      </c>
      <c r="AR763" s="284">
        <f>penilaian!AQ758</f>
        <v>0</v>
      </c>
      <c r="AS763" s="284">
        <f>penilaian!AR758</f>
        <v>0</v>
      </c>
      <c r="AT763" s="284">
        <f>penilaian!AS758</f>
        <v>0</v>
      </c>
      <c r="AU763" s="284">
        <f>penilaian!AT758</f>
        <v>0</v>
      </c>
      <c r="AV763" s="284">
        <f>penilaian!AU758</f>
        <v>0</v>
      </c>
      <c r="AW763" s="284">
        <f>penilaian!AV758</f>
        <v>0</v>
      </c>
      <c r="AX763" s="284">
        <f>penilaian!AW758</f>
        <v>0</v>
      </c>
    </row>
    <row r="764" spans="1:16384" ht="15.75" hidden="1">
      <c r="B764" s="157">
        <f>penilaian!A759</f>
        <v>0</v>
      </c>
      <c r="C764" s="172">
        <f>penilaian!B759</f>
        <v>0</v>
      </c>
      <c r="D764" s="492">
        <f>penilaian!C759</f>
        <v>0</v>
      </c>
      <c r="E764" s="172">
        <f>penilaian!D759</f>
        <v>0</v>
      </c>
      <c r="F764" s="171">
        <f>penilaian!E759</f>
        <v>0</v>
      </c>
      <c r="G764" s="205">
        <f>penilaian!F759</f>
        <v>0</v>
      </c>
      <c r="H764" s="61">
        <f>penilaian!G759</f>
        <v>0</v>
      </c>
      <c r="I764" s="61">
        <f>penilaian!H759</f>
        <v>0</v>
      </c>
      <c r="J764" s="202">
        <f>penilaian!I759</f>
        <v>0</v>
      </c>
      <c r="K764" s="157">
        <f>penilaian!J759</f>
        <v>0</v>
      </c>
      <c r="L764" s="182">
        <f>penilaian!K759</f>
        <v>0</v>
      </c>
      <c r="M764" s="186">
        <f>penilaian!L759</f>
        <v>0</v>
      </c>
      <c r="N764" s="187">
        <f>penilaian!M759</f>
        <v>0</v>
      </c>
      <c r="O764" s="61">
        <f>penilaian!N759</f>
        <v>0</v>
      </c>
      <c r="P764" s="183">
        <f>penilaian!O759</f>
        <v>0</v>
      </c>
      <c r="Q764" s="157">
        <f>penilaian!P759</f>
        <v>0</v>
      </c>
      <c r="R764" s="157">
        <f>penilaian!Q759</f>
        <v>0</v>
      </c>
      <c r="S764" s="61">
        <f>penilaian!R759</f>
        <v>0</v>
      </c>
      <c r="T764" s="61">
        <f>penilaian!S759</f>
        <v>0</v>
      </c>
      <c r="U764" s="61">
        <f>penilaian!T759</f>
        <v>0</v>
      </c>
      <c r="V764" s="189">
        <f>penilaian!U759</f>
        <v>0</v>
      </c>
      <c r="W764" s="61">
        <f>penilaian!V759</f>
        <v>0</v>
      </c>
      <c r="X764" s="157">
        <f>penilaian!W759</f>
        <v>0</v>
      </c>
      <c r="Y764" s="157">
        <f>penilaian!X759</f>
        <v>0</v>
      </c>
      <c r="Z764" s="157">
        <f>penilaian!Y759</f>
        <v>0</v>
      </c>
      <c r="AA764" s="184">
        <f>penilaian!Z759</f>
        <v>0</v>
      </c>
      <c r="AB764" s="61">
        <f>penilaian!AA759</f>
        <v>0</v>
      </c>
      <c r="AC764" s="62">
        <f>penilaian!AB759</f>
        <v>0</v>
      </c>
      <c r="AD764" s="61">
        <f>penilaian!AC759</f>
        <v>0</v>
      </c>
      <c r="AE764" s="157">
        <f>penilaian!AD759</f>
        <v>0</v>
      </c>
      <c r="AF764" s="157">
        <f>penilaian!AE759</f>
        <v>0</v>
      </c>
      <c r="AG764" s="182">
        <f>penilaian!AF759</f>
        <v>0</v>
      </c>
      <c r="AH764" s="182">
        <f>penilaian!AG759</f>
        <v>0</v>
      </c>
      <c r="AI764" s="284">
        <f>penilaian!AH759</f>
        <v>0</v>
      </c>
      <c r="AJ764" s="283">
        <f>penilaian!AI759</f>
        <v>0</v>
      </c>
      <c r="AK764" s="284">
        <f>penilaian!AJ759</f>
        <v>0</v>
      </c>
      <c r="AL764" s="284">
        <f>penilaian!AK759</f>
        <v>0</v>
      </c>
      <c r="AM764" s="285">
        <f>penilaian!AL759</f>
        <v>0</v>
      </c>
      <c r="AN764" s="284">
        <f>penilaian!AM759</f>
        <v>0</v>
      </c>
      <c r="AO764" s="284">
        <f>penilaian!AN759</f>
        <v>0</v>
      </c>
      <c r="AP764" s="285">
        <f>penilaian!AO759</f>
        <v>0</v>
      </c>
      <c r="AQ764" s="284">
        <f>penilaian!AP759</f>
        <v>0</v>
      </c>
      <c r="AR764" s="284">
        <f>penilaian!AQ759</f>
        <v>0</v>
      </c>
      <c r="AS764" s="284">
        <f>penilaian!AR759</f>
        <v>0</v>
      </c>
      <c r="AT764" s="284">
        <f>penilaian!AS759</f>
        <v>0</v>
      </c>
      <c r="AU764" s="284">
        <f>penilaian!AT759</f>
        <v>0</v>
      </c>
      <c r="AV764" s="284">
        <f>penilaian!AU759</f>
        <v>0</v>
      </c>
      <c r="AW764" s="284">
        <f>penilaian!AV759</f>
        <v>0</v>
      </c>
      <c r="AX764" s="284">
        <f>penilaian!AW759</f>
        <v>0</v>
      </c>
    </row>
    <row r="765" spans="1:16384" ht="15.75" hidden="1">
      <c r="B765" s="157">
        <f>penilaian!A760</f>
        <v>0</v>
      </c>
      <c r="C765" s="172">
        <f>penilaian!B760</f>
        <v>0</v>
      </c>
      <c r="D765" s="492">
        <f>penilaian!C760</f>
        <v>0</v>
      </c>
      <c r="E765" s="172">
        <f>penilaian!D760</f>
        <v>0</v>
      </c>
      <c r="F765" s="171">
        <f>penilaian!E760</f>
        <v>0</v>
      </c>
      <c r="G765" s="205">
        <f>penilaian!F760</f>
        <v>0</v>
      </c>
      <c r="H765" s="61">
        <f>penilaian!G760</f>
        <v>0</v>
      </c>
      <c r="I765" s="61">
        <f>penilaian!H760</f>
        <v>0</v>
      </c>
      <c r="J765" s="202">
        <f>penilaian!I760</f>
        <v>0</v>
      </c>
      <c r="K765" s="157">
        <f>penilaian!J760</f>
        <v>0</v>
      </c>
      <c r="L765" s="182">
        <f>penilaian!K760</f>
        <v>0</v>
      </c>
      <c r="M765" s="186">
        <f>penilaian!L760</f>
        <v>0</v>
      </c>
      <c r="N765" s="187">
        <f>penilaian!M760</f>
        <v>0</v>
      </c>
      <c r="O765" s="61">
        <f>penilaian!N760</f>
        <v>0</v>
      </c>
      <c r="P765" s="183">
        <f>penilaian!O760</f>
        <v>0</v>
      </c>
      <c r="Q765" s="157">
        <f>penilaian!P760</f>
        <v>0</v>
      </c>
      <c r="R765" s="157">
        <f>penilaian!Q760</f>
        <v>0</v>
      </c>
      <c r="S765" s="61">
        <f>penilaian!R760</f>
        <v>0</v>
      </c>
      <c r="T765" s="61">
        <f>penilaian!S760</f>
        <v>0</v>
      </c>
      <c r="U765" s="61">
        <f>penilaian!T760</f>
        <v>0</v>
      </c>
      <c r="V765" s="189">
        <f>penilaian!U760</f>
        <v>0</v>
      </c>
      <c r="W765" s="61">
        <f>penilaian!V760</f>
        <v>0</v>
      </c>
      <c r="X765" s="157">
        <f>penilaian!W760</f>
        <v>0</v>
      </c>
      <c r="Y765" s="157">
        <f>penilaian!X760</f>
        <v>0</v>
      </c>
      <c r="Z765" s="157">
        <f>penilaian!Y760</f>
        <v>0</v>
      </c>
      <c r="AA765" s="184">
        <f>penilaian!Z760</f>
        <v>0</v>
      </c>
      <c r="AB765" s="61">
        <f>penilaian!AA760</f>
        <v>0</v>
      </c>
      <c r="AC765" s="62">
        <f>penilaian!AB760</f>
        <v>0</v>
      </c>
      <c r="AD765" s="61">
        <f>penilaian!AC760</f>
        <v>0</v>
      </c>
      <c r="AE765" s="157">
        <f>penilaian!AD760</f>
        <v>0</v>
      </c>
      <c r="AF765" s="157">
        <f>penilaian!AE760</f>
        <v>0</v>
      </c>
      <c r="AG765" s="182">
        <f>penilaian!AF760</f>
        <v>0</v>
      </c>
      <c r="AH765" s="182">
        <f>penilaian!AG760</f>
        <v>0</v>
      </c>
      <c r="AI765" s="284">
        <f>penilaian!AH760</f>
        <v>0</v>
      </c>
      <c r="AJ765" s="283">
        <f>penilaian!AI760</f>
        <v>0</v>
      </c>
      <c r="AK765" s="284">
        <f>penilaian!AJ760</f>
        <v>0</v>
      </c>
      <c r="AL765" s="284">
        <f>penilaian!AK760</f>
        <v>0</v>
      </c>
      <c r="AM765" s="285">
        <f>penilaian!AL760</f>
        <v>0</v>
      </c>
      <c r="AN765" s="284">
        <f>penilaian!AM760</f>
        <v>0</v>
      </c>
      <c r="AO765" s="284">
        <f>penilaian!AN760</f>
        <v>0</v>
      </c>
      <c r="AP765" s="285">
        <f>penilaian!AO760</f>
        <v>0</v>
      </c>
      <c r="AQ765" s="284">
        <f>penilaian!AP760</f>
        <v>0</v>
      </c>
      <c r="AR765" s="284">
        <f>penilaian!AQ760</f>
        <v>0</v>
      </c>
      <c r="AS765" s="284">
        <f>penilaian!AR760</f>
        <v>0</v>
      </c>
      <c r="AT765" s="284">
        <f>penilaian!AS760</f>
        <v>0</v>
      </c>
      <c r="AU765" s="284">
        <f>penilaian!AT760</f>
        <v>0</v>
      </c>
      <c r="AV765" s="284">
        <f>penilaian!AU760</f>
        <v>0</v>
      </c>
      <c r="AW765" s="284">
        <f>penilaian!AV760</f>
        <v>0</v>
      </c>
      <c r="AX765" s="284">
        <f>penilaian!AW760</f>
        <v>0</v>
      </c>
    </row>
    <row r="766" spans="1:16384" ht="15.75" hidden="1">
      <c r="B766" s="157">
        <f>penilaian!A761</f>
        <v>0</v>
      </c>
      <c r="C766" s="172">
        <f>penilaian!B761</f>
        <v>0</v>
      </c>
      <c r="D766" s="492">
        <f>penilaian!C761</f>
        <v>0</v>
      </c>
      <c r="E766" s="172">
        <f>penilaian!D761</f>
        <v>0</v>
      </c>
      <c r="F766" s="171">
        <f>penilaian!E761</f>
        <v>0</v>
      </c>
      <c r="G766" s="205">
        <f>penilaian!F761</f>
        <v>0</v>
      </c>
      <c r="H766" s="61">
        <f>penilaian!G761</f>
        <v>0</v>
      </c>
      <c r="I766" s="61">
        <f>penilaian!H761</f>
        <v>0</v>
      </c>
      <c r="J766" s="202">
        <f>penilaian!I761</f>
        <v>0</v>
      </c>
      <c r="K766" s="157">
        <f>penilaian!J761</f>
        <v>0</v>
      </c>
      <c r="L766" s="182">
        <f>penilaian!K761</f>
        <v>0</v>
      </c>
      <c r="M766" s="186">
        <f>penilaian!L761</f>
        <v>0</v>
      </c>
      <c r="N766" s="187">
        <f>penilaian!M761</f>
        <v>0</v>
      </c>
      <c r="O766" s="61">
        <f>penilaian!N761</f>
        <v>0</v>
      </c>
      <c r="P766" s="183">
        <f>penilaian!O761</f>
        <v>0</v>
      </c>
      <c r="Q766" s="157">
        <f>penilaian!P761</f>
        <v>0</v>
      </c>
      <c r="R766" s="157">
        <f>penilaian!Q761</f>
        <v>0</v>
      </c>
      <c r="S766" s="61">
        <f>penilaian!R761</f>
        <v>0</v>
      </c>
      <c r="T766" s="61">
        <f>penilaian!S761</f>
        <v>0</v>
      </c>
      <c r="U766" s="61">
        <f>penilaian!T761</f>
        <v>0</v>
      </c>
      <c r="V766" s="189">
        <f>penilaian!U761</f>
        <v>0</v>
      </c>
      <c r="W766" s="61">
        <f>penilaian!V761</f>
        <v>0</v>
      </c>
      <c r="X766" s="157">
        <f>penilaian!W761</f>
        <v>0</v>
      </c>
      <c r="Y766" s="157">
        <f>penilaian!X761</f>
        <v>0</v>
      </c>
      <c r="Z766" s="157">
        <f>penilaian!Y761</f>
        <v>0</v>
      </c>
      <c r="AA766" s="184">
        <f>penilaian!Z761</f>
        <v>0</v>
      </c>
      <c r="AB766" s="61">
        <f>penilaian!AA761</f>
        <v>0</v>
      </c>
      <c r="AC766" s="62">
        <f>penilaian!AB761</f>
        <v>0</v>
      </c>
      <c r="AD766" s="61">
        <f>penilaian!AC761</f>
        <v>0</v>
      </c>
      <c r="AE766" s="157">
        <f>penilaian!AD761</f>
        <v>0</v>
      </c>
      <c r="AF766" s="157">
        <f>penilaian!AE761</f>
        <v>0</v>
      </c>
      <c r="AG766" s="182">
        <f>penilaian!AF761</f>
        <v>0</v>
      </c>
      <c r="AH766" s="182">
        <f>penilaian!AG761</f>
        <v>0</v>
      </c>
      <c r="AI766" s="284">
        <f>penilaian!AH761</f>
        <v>0</v>
      </c>
      <c r="AJ766" s="283">
        <f>penilaian!AI761</f>
        <v>0</v>
      </c>
      <c r="AK766" s="284">
        <f>penilaian!AJ761</f>
        <v>0</v>
      </c>
      <c r="AL766" s="284">
        <f>penilaian!AK761</f>
        <v>0</v>
      </c>
      <c r="AM766" s="285">
        <f>penilaian!AL761</f>
        <v>0</v>
      </c>
      <c r="AN766" s="284">
        <f>penilaian!AM761</f>
        <v>0</v>
      </c>
      <c r="AO766" s="284">
        <f>penilaian!AN761</f>
        <v>0</v>
      </c>
      <c r="AP766" s="285">
        <f>penilaian!AO761</f>
        <v>0</v>
      </c>
      <c r="AQ766" s="284">
        <f>penilaian!AP761</f>
        <v>0</v>
      </c>
      <c r="AR766" s="284">
        <f>penilaian!AQ761</f>
        <v>0</v>
      </c>
      <c r="AS766" s="284">
        <f>penilaian!AR761</f>
        <v>0</v>
      </c>
      <c r="AT766" s="284">
        <f>penilaian!AS761</f>
        <v>0</v>
      </c>
      <c r="AU766" s="284">
        <f>penilaian!AT761</f>
        <v>0</v>
      </c>
      <c r="AV766" s="284">
        <f>penilaian!AU761</f>
        <v>0</v>
      </c>
      <c r="AW766" s="284">
        <f>penilaian!AV761</f>
        <v>0</v>
      </c>
      <c r="AX766" s="284">
        <f>penilaian!AW761</f>
        <v>0</v>
      </c>
    </row>
    <row r="767" spans="1:16384" ht="15.75" hidden="1">
      <c r="B767" s="157">
        <f>penilaian!A762</f>
        <v>0</v>
      </c>
      <c r="C767" s="172">
        <f>penilaian!B762</f>
        <v>0</v>
      </c>
      <c r="D767" s="492">
        <f>penilaian!C762</f>
        <v>0</v>
      </c>
      <c r="E767" s="172">
        <f>penilaian!D762</f>
        <v>0</v>
      </c>
      <c r="F767" s="171">
        <f>penilaian!E762</f>
        <v>0</v>
      </c>
      <c r="G767" s="205">
        <f>penilaian!F762</f>
        <v>0</v>
      </c>
      <c r="H767" s="61">
        <f>penilaian!G762</f>
        <v>0</v>
      </c>
      <c r="I767" s="61">
        <f>penilaian!H762</f>
        <v>0</v>
      </c>
      <c r="J767" s="202">
        <f>penilaian!I762</f>
        <v>0</v>
      </c>
      <c r="K767" s="157">
        <f>penilaian!J762</f>
        <v>0</v>
      </c>
      <c r="L767" s="182">
        <f>penilaian!K762</f>
        <v>0</v>
      </c>
      <c r="M767" s="186">
        <f>penilaian!L762</f>
        <v>0</v>
      </c>
      <c r="N767" s="187">
        <f>penilaian!M762</f>
        <v>0</v>
      </c>
      <c r="O767" s="61">
        <f>penilaian!N762</f>
        <v>0</v>
      </c>
      <c r="P767" s="183">
        <f>penilaian!O762</f>
        <v>0</v>
      </c>
      <c r="Q767" s="157">
        <f>penilaian!P762</f>
        <v>0</v>
      </c>
      <c r="R767" s="157">
        <f>penilaian!Q762</f>
        <v>0</v>
      </c>
      <c r="S767" s="61">
        <f>penilaian!R762</f>
        <v>0</v>
      </c>
      <c r="T767" s="61">
        <f>penilaian!S762</f>
        <v>0</v>
      </c>
      <c r="U767" s="61">
        <f>penilaian!T762</f>
        <v>0</v>
      </c>
      <c r="V767" s="189">
        <f>penilaian!U762</f>
        <v>0</v>
      </c>
      <c r="W767" s="61">
        <f>penilaian!V762</f>
        <v>0</v>
      </c>
      <c r="X767" s="157">
        <f>penilaian!W762</f>
        <v>0</v>
      </c>
      <c r="Y767" s="157">
        <f>penilaian!X762</f>
        <v>0</v>
      </c>
      <c r="Z767" s="157">
        <f>penilaian!Y762</f>
        <v>0</v>
      </c>
      <c r="AA767" s="184">
        <f>penilaian!Z762</f>
        <v>0</v>
      </c>
      <c r="AB767" s="61">
        <f>penilaian!AA762</f>
        <v>0</v>
      </c>
      <c r="AC767" s="62">
        <f>penilaian!AB762</f>
        <v>0</v>
      </c>
      <c r="AD767" s="61">
        <f>penilaian!AC762</f>
        <v>0</v>
      </c>
      <c r="AE767" s="157">
        <f>penilaian!AD762</f>
        <v>0</v>
      </c>
      <c r="AF767" s="157">
        <f>penilaian!AE762</f>
        <v>0</v>
      </c>
      <c r="AG767" s="182">
        <f>penilaian!AF762</f>
        <v>0</v>
      </c>
      <c r="AH767" s="182">
        <f>penilaian!AG762</f>
        <v>0</v>
      </c>
      <c r="AI767" s="284">
        <f>penilaian!AH762</f>
        <v>0</v>
      </c>
      <c r="AJ767" s="283">
        <f>penilaian!AI762</f>
        <v>0</v>
      </c>
      <c r="AK767" s="284">
        <f>penilaian!AJ762</f>
        <v>0</v>
      </c>
      <c r="AL767" s="284">
        <f>penilaian!AK762</f>
        <v>0</v>
      </c>
      <c r="AM767" s="285">
        <f>penilaian!AL762</f>
        <v>0</v>
      </c>
      <c r="AN767" s="284">
        <f>penilaian!AM762</f>
        <v>0</v>
      </c>
      <c r="AO767" s="284">
        <f>penilaian!AN762</f>
        <v>0</v>
      </c>
      <c r="AP767" s="285">
        <f>penilaian!AO762</f>
        <v>0</v>
      </c>
      <c r="AQ767" s="284">
        <f>penilaian!AP762</f>
        <v>0</v>
      </c>
      <c r="AR767" s="284">
        <f>penilaian!AQ762</f>
        <v>0</v>
      </c>
      <c r="AS767" s="284">
        <f>penilaian!AR762</f>
        <v>0</v>
      </c>
      <c r="AT767" s="284">
        <f>penilaian!AS762</f>
        <v>0</v>
      </c>
      <c r="AU767" s="284">
        <f>penilaian!AT762</f>
        <v>0</v>
      </c>
      <c r="AV767" s="284">
        <f>penilaian!AU762</f>
        <v>0</v>
      </c>
      <c r="AW767" s="284">
        <f>penilaian!AV762</f>
        <v>0</v>
      </c>
      <c r="AX767" s="284">
        <f>penilaian!AW762</f>
        <v>0</v>
      </c>
    </row>
    <row r="768" spans="1:16384" ht="15.75" hidden="1">
      <c r="B768" s="157">
        <f>penilaian!A763</f>
        <v>0</v>
      </c>
      <c r="C768" s="172">
        <f>penilaian!B763</f>
        <v>0</v>
      </c>
      <c r="D768" s="492">
        <f>penilaian!C763</f>
        <v>0</v>
      </c>
      <c r="E768" s="172">
        <f>penilaian!D763</f>
        <v>0</v>
      </c>
      <c r="F768" s="171">
        <f>penilaian!E763</f>
        <v>0</v>
      </c>
      <c r="G768" s="205">
        <f>penilaian!F763</f>
        <v>0</v>
      </c>
      <c r="H768" s="61">
        <f>penilaian!G763</f>
        <v>0</v>
      </c>
      <c r="I768" s="61">
        <f>penilaian!H763</f>
        <v>0</v>
      </c>
      <c r="J768" s="202">
        <f>penilaian!I763</f>
        <v>0</v>
      </c>
      <c r="K768" s="157">
        <f>penilaian!J763</f>
        <v>0</v>
      </c>
      <c r="L768" s="182">
        <f>penilaian!K763</f>
        <v>0</v>
      </c>
      <c r="M768" s="186">
        <f>penilaian!L763</f>
        <v>0</v>
      </c>
      <c r="N768" s="187">
        <f>penilaian!M763</f>
        <v>0</v>
      </c>
      <c r="O768" s="61">
        <f>penilaian!N763</f>
        <v>0</v>
      </c>
      <c r="P768" s="183">
        <f>penilaian!O763</f>
        <v>0</v>
      </c>
      <c r="Q768" s="157">
        <f>penilaian!P763</f>
        <v>0</v>
      </c>
      <c r="R768" s="157">
        <f>penilaian!Q763</f>
        <v>0</v>
      </c>
      <c r="S768" s="61">
        <f>penilaian!R763</f>
        <v>0</v>
      </c>
      <c r="T768" s="61">
        <f>penilaian!S763</f>
        <v>0</v>
      </c>
      <c r="U768" s="61">
        <f>penilaian!T763</f>
        <v>0</v>
      </c>
      <c r="V768" s="189">
        <f>penilaian!U763</f>
        <v>0</v>
      </c>
      <c r="W768" s="61">
        <f>penilaian!V763</f>
        <v>0</v>
      </c>
      <c r="X768" s="157">
        <f>penilaian!W763</f>
        <v>0</v>
      </c>
      <c r="Y768" s="157">
        <f>penilaian!X763</f>
        <v>0</v>
      </c>
      <c r="Z768" s="157">
        <f>penilaian!Y763</f>
        <v>0</v>
      </c>
      <c r="AA768" s="184">
        <f>penilaian!Z763</f>
        <v>0</v>
      </c>
      <c r="AB768" s="61">
        <f>penilaian!AA763</f>
        <v>0</v>
      </c>
      <c r="AC768" s="62">
        <f>penilaian!AB763</f>
        <v>0</v>
      </c>
      <c r="AD768" s="61">
        <f>penilaian!AC763</f>
        <v>0</v>
      </c>
      <c r="AE768" s="157">
        <f>penilaian!AD763</f>
        <v>0</v>
      </c>
      <c r="AF768" s="157">
        <f>penilaian!AE763</f>
        <v>0</v>
      </c>
      <c r="AG768" s="182">
        <f>penilaian!AF763</f>
        <v>0</v>
      </c>
      <c r="AH768" s="182">
        <f>penilaian!AG763</f>
        <v>0</v>
      </c>
      <c r="AI768" s="284">
        <f>penilaian!AH763</f>
        <v>0</v>
      </c>
      <c r="AJ768" s="283">
        <f>penilaian!AI763</f>
        <v>0</v>
      </c>
      <c r="AK768" s="284">
        <f>penilaian!AJ763</f>
        <v>0</v>
      </c>
      <c r="AL768" s="284">
        <f>penilaian!AK763</f>
        <v>0</v>
      </c>
      <c r="AM768" s="285">
        <f>penilaian!AL763</f>
        <v>0</v>
      </c>
      <c r="AN768" s="284">
        <f>penilaian!AM763</f>
        <v>0</v>
      </c>
      <c r="AO768" s="284">
        <f>penilaian!AN763</f>
        <v>0</v>
      </c>
      <c r="AP768" s="285">
        <f>penilaian!AO763</f>
        <v>0</v>
      </c>
      <c r="AQ768" s="284">
        <f>penilaian!AP763</f>
        <v>0</v>
      </c>
      <c r="AR768" s="284">
        <f>penilaian!AQ763</f>
        <v>0</v>
      </c>
      <c r="AS768" s="284">
        <f>penilaian!AR763</f>
        <v>0</v>
      </c>
      <c r="AT768" s="284">
        <f>penilaian!AS763</f>
        <v>0</v>
      </c>
      <c r="AU768" s="284">
        <f>penilaian!AT763</f>
        <v>0</v>
      </c>
      <c r="AV768" s="284">
        <f>penilaian!AU763</f>
        <v>0</v>
      </c>
      <c r="AW768" s="284">
        <f>penilaian!AV763</f>
        <v>0</v>
      </c>
      <c r="AX768" s="284">
        <f>penilaian!AW763</f>
        <v>0</v>
      </c>
    </row>
    <row r="769" spans="2:50" ht="15.75" hidden="1">
      <c r="B769" s="157">
        <f>penilaian!A764</f>
        <v>0</v>
      </c>
      <c r="C769" s="172">
        <f>penilaian!B764</f>
        <v>0</v>
      </c>
      <c r="D769" s="492">
        <f>penilaian!C764</f>
        <v>0</v>
      </c>
      <c r="E769" s="172">
        <f>penilaian!D764</f>
        <v>0</v>
      </c>
      <c r="F769" s="171">
        <f>penilaian!E764</f>
        <v>0</v>
      </c>
      <c r="G769" s="205">
        <f>penilaian!F764</f>
        <v>0</v>
      </c>
      <c r="H769" s="61">
        <f>penilaian!G764</f>
        <v>0</v>
      </c>
      <c r="I769" s="61">
        <f>penilaian!H764</f>
        <v>0</v>
      </c>
      <c r="J769" s="202">
        <f>penilaian!I764</f>
        <v>0</v>
      </c>
      <c r="K769" s="157">
        <f>penilaian!J764</f>
        <v>0</v>
      </c>
      <c r="L769" s="182">
        <f>penilaian!K764</f>
        <v>0</v>
      </c>
      <c r="M769" s="186">
        <f>penilaian!L764</f>
        <v>0</v>
      </c>
      <c r="N769" s="187">
        <f>penilaian!M764</f>
        <v>0</v>
      </c>
      <c r="O769" s="61">
        <f>penilaian!N764</f>
        <v>0</v>
      </c>
      <c r="P769" s="183">
        <f>penilaian!O764</f>
        <v>0</v>
      </c>
      <c r="Q769" s="157">
        <f>penilaian!P764</f>
        <v>0</v>
      </c>
      <c r="R769" s="157">
        <f>penilaian!Q764</f>
        <v>0</v>
      </c>
      <c r="S769" s="61">
        <f>penilaian!R764</f>
        <v>0</v>
      </c>
      <c r="T769" s="61">
        <f>penilaian!S764</f>
        <v>0</v>
      </c>
      <c r="U769" s="61">
        <f>penilaian!T764</f>
        <v>0</v>
      </c>
      <c r="V769" s="189">
        <f>penilaian!U764</f>
        <v>0</v>
      </c>
      <c r="W769" s="61">
        <f>penilaian!V764</f>
        <v>0</v>
      </c>
      <c r="X769" s="157">
        <f>penilaian!W764</f>
        <v>0</v>
      </c>
      <c r="Y769" s="157">
        <f>penilaian!X764</f>
        <v>0</v>
      </c>
      <c r="Z769" s="157">
        <f>penilaian!Y764</f>
        <v>0</v>
      </c>
      <c r="AA769" s="184">
        <f>penilaian!Z764</f>
        <v>0</v>
      </c>
      <c r="AB769" s="61">
        <f>penilaian!AA764</f>
        <v>0</v>
      </c>
      <c r="AC769" s="62">
        <f>penilaian!AB764</f>
        <v>0</v>
      </c>
      <c r="AD769" s="61">
        <f>penilaian!AC764</f>
        <v>0</v>
      </c>
      <c r="AE769" s="157">
        <f>penilaian!AD764</f>
        <v>0</v>
      </c>
      <c r="AF769" s="157">
        <f>penilaian!AE764</f>
        <v>0</v>
      </c>
      <c r="AG769" s="182">
        <f>penilaian!AF764</f>
        <v>0</v>
      </c>
      <c r="AH769" s="182">
        <f>penilaian!AG764</f>
        <v>0</v>
      </c>
      <c r="AI769" s="284">
        <f>penilaian!AH764</f>
        <v>0</v>
      </c>
      <c r="AJ769" s="283">
        <f>penilaian!AI764</f>
        <v>0</v>
      </c>
      <c r="AK769" s="284">
        <f>penilaian!AJ764</f>
        <v>0</v>
      </c>
      <c r="AL769" s="284">
        <f>penilaian!AK764</f>
        <v>0</v>
      </c>
      <c r="AM769" s="285">
        <f>penilaian!AL764</f>
        <v>0</v>
      </c>
      <c r="AN769" s="284">
        <f>penilaian!AM764</f>
        <v>0</v>
      </c>
      <c r="AO769" s="284">
        <f>penilaian!AN764</f>
        <v>0</v>
      </c>
      <c r="AP769" s="285">
        <f>penilaian!AO764</f>
        <v>0</v>
      </c>
      <c r="AQ769" s="284">
        <f>penilaian!AP764</f>
        <v>0</v>
      </c>
      <c r="AR769" s="284">
        <f>penilaian!AQ764</f>
        <v>0</v>
      </c>
      <c r="AS769" s="284">
        <f>penilaian!AR764</f>
        <v>0</v>
      </c>
      <c r="AT769" s="284">
        <f>penilaian!AS764</f>
        <v>0</v>
      </c>
      <c r="AU769" s="284">
        <f>penilaian!AT764</f>
        <v>0</v>
      </c>
      <c r="AV769" s="284">
        <f>penilaian!AU764</f>
        <v>0</v>
      </c>
      <c r="AW769" s="284">
        <f>penilaian!AV764</f>
        <v>0</v>
      </c>
      <c r="AX769" s="284">
        <f>penilaian!AW764</f>
        <v>0</v>
      </c>
    </row>
    <row r="770" spans="2:50" ht="15.75" hidden="1">
      <c r="B770" s="157">
        <f>penilaian!A765</f>
        <v>0</v>
      </c>
      <c r="C770" s="172">
        <f>penilaian!B765</f>
        <v>0</v>
      </c>
      <c r="D770" s="492">
        <f>penilaian!C765</f>
        <v>0</v>
      </c>
      <c r="E770" s="172">
        <f>penilaian!D765</f>
        <v>0</v>
      </c>
      <c r="F770" s="171">
        <f>penilaian!E765</f>
        <v>0</v>
      </c>
      <c r="G770" s="205">
        <f>penilaian!F765</f>
        <v>0</v>
      </c>
      <c r="H770" s="61">
        <f>penilaian!G765</f>
        <v>0</v>
      </c>
      <c r="I770" s="61">
        <f>penilaian!H765</f>
        <v>0</v>
      </c>
      <c r="J770" s="202">
        <f>penilaian!I765</f>
        <v>0</v>
      </c>
      <c r="K770" s="157">
        <f>penilaian!J765</f>
        <v>0</v>
      </c>
      <c r="L770" s="182">
        <f>penilaian!K765</f>
        <v>0</v>
      </c>
      <c r="M770" s="186">
        <f>penilaian!L765</f>
        <v>0</v>
      </c>
      <c r="N770" s="187">
        <f>penilaian!M765</f>
        <v>0</v>
      </c>
      <c r="O770" s="61">
        <f>penilaian!N765</f>
        <v>0</v>
      </c>
      <c r="P770" s="183">
        <f>penilaian!O765</f>
        <v>0</v>
      </c>
      <c r="Q770" s="157">
        <f>penilaian!P765</f>
        <v>0</v>
      </c>
      <c r="R770" s="157">
        <f>penilaian!Q765</f>
        <v>0</v>
      </c>
      <c r="S770" s="61">
        <f>penilaian!R765</f>
        <v>0</v>
      </c>
      <c r="T770" s="61">
        <f>penilaian!S765</f>
        <v>0</v>
      </c>
      <c r="U770" s="61">
        <f>penilaian!T765</f>
        <v>0</v>
      </c>
      <c r="V770" s="189">
        <f>penilaian!U765</f>
        <v>0</v>
      </c>
      <c r="W770" s="61">
        <f>penilaian!V765</f>
        <v>0</v>
      </c>
      <c r="X770" s="157">
        <f>penilaian!W765</f>
        <v>0</v>
      </c>
      <c r="Y770" s="157">
        <f>penilaian!X765</f>
        <v>0</v>
      </c>
      <c r="Z770" s="157">
        <f>penilaian!Y765</f>
        <v>0</v>
      </c>
      <c r="AA770" s="184">
        <f>penilaian!Z765</f>
        <v>0</v>
      </c>
      <c r="AB770" s="61">
        <f>penilaian!AA765</f>
        <v>0</v>
      </c>
      <c r="AC770" s="62">
        <f>penilaian!AB765</f>
        <v>0</v>
      </c>
      <c r="AD770" s="61">
        <f>penilaian!AC765</f>
        <v>0</v>
      </c>
      <c r="AE770" s="157">
        <f>penilaian!AD765</f>
        <v>0</v>
      </c>
      <c r="AF770" s="157">
        <f>penilaian!AE765</f>
        <v>0</v>
      </c>
      <c r="AG770" s="182">
        <f>penilaian!AF765</f>
        <v>0</v>
      </c>
      <c r="AH770" s="182">
        <f>penilaian!AG765</f>
        <v>0</v>
      </c>
      <c r="AI770" s="284">
        <f>penilaian!AH765</f>
        <v>0</v>
      </c>
      <c r="AJ770" s="283">
        <f>penilaian!AI765</f>
        <v>0</v>
      </c>
      <c r="AK770" s="284">
        <f>penilaian!AJ765</f>
        <v>0</v>
      </c>
      <c r="AL770" s="284">
        <f>penilaian!AK765</f>
        <v>0</v>
      </c>
      <c r="AM770" s="285">
        <f>penilaian!AL765</f>
        <v>0</v>
      </c>
      <c r="AN770" s="284">
        <f>penilaian!AM765</f>
        <v>0</v>
      </c>
      <c r="AO770" s="284">
        <f>penilaian!AN765</f>
        <v>0</v>
      </c>
      <c r="AP770" s="285">
        <f>penilaian!AO765</f>
        <v>0</v>
      </c>
      <c r="AQ770" s="284">
        <f>penilaian!AP765</f>
        <v>0</v>
      </c>
      <c r="AR770" s="284">
        <f>penilaian!AQ765</f>
        <v>0</v>
      </c>
      <c r="AS770" s="284">
        <f>penilaian!AR765</f>
        <v>0</v>
      </c>
      <c r="AT770" s="284">
        <f>penilaian!AS765</f>
        <v>0</v>
      </c>
      <c r="AU770" s="284">
        <f>penilaian!AT765</f>
        <v>0</v>
      </c>
      <c r="AV770" s="284">
        <f>penilaian!AU765</f>
        <v>0</v>
      </c>
      <c r="AW770" s="284">
        <f>penilaian!AV765</f>
        <v>0</v>
      </c>
      <c r="AX770" s="284">
        <f>penilaian!AW765</f>
        <v>0</v>
      </c>
    </row>
    <row r="771" spans="2:50" ht="15.75" hidden="1">
      <c r="B771" s="157">
        <f>penilaian!A766</f>
        <v>0</v>
      </c>
      <c r="C771" s="172">
        <f>penilaian!B766</f>
        <v>0</v>
      </c>
      <c r="D771" s="492">
        <f>penilaian!C766</f>
        <v>0</v>
      </c>
      <c r="E771" s="172">
        <f>penilaian!D766</f>
        <v>0</v>
      </c>
      <c r="F771" s="171">
        <f>penilaian!E766</f>
        <v>0</v>
      </c>
      <c r="G771" s="205">
        <f>penilaian!F766</f>
        <v>0</v>
      </c>
      <c r="H771" s="61">
        <f>penilaian!G766</f>
        <v>0</v>
      </c>
      <c r="I771" s="61">
        <f>penilaian!H766</f>
        <v>0</v>
      </c>
      <c r="J771" s="202">
        <f>penilaian!I766</f>
        <v>0</v>
      </c>
      <c r="K771" s="157">
        <f>penilaian!J766</f>
        <v>0</v>
      </c>
      <c r="L771" s="182">
        <f>penilaian!K766</f>
        <v>0</v>
      </c>
      <c r="M771" s="186">
        <f>penilaian!L766</f>
        <v>0</v>
      </c>
      <c r="N771" s="187">
        <f>penilaian!M766</f>
        <v>0</v>
      </c>
      <c r="O771" s="61">
        <f>penilaian!N766</f>
        <v>0</v>
      </c>
      <c r="P771" s="183">
        <f>penilaian!O766</f>
        <v>0</v>
      </c>
      <c r="Q771" s="157">
        <f>penilaian!P766</f>
        <v>0</v>
      </c>
      <c r="R771" s="157">
        <f>penilaian!Q766</f>
        <v>0</v>
      </c>
      <c r="S771" s="61">
        <f>penilaian!R766</f>
        <v>0</v>
      </c>
      <c r="T771" s="61">
        <f>penilaian!S766</f>
        <v>0</v>
      </c>
      <c r="U771" s="61">
        <f>penilaian!T766</f>
        <v>0</v>
      </c>
      <c r="V771" s="189">
        <f>penilaian!U766</f>
        <v>0</v>
      </c>
      <c r="W771" s="61">
        <f>penilaian!V766</f>
        <v>0</v>
      </c>
      <c r="X771" s="157">
        <f>penilaian!W766</f>
        <v>0</v>
      </c>
      <c r="Y771" s="157">
        <f>penilaian!X766</f>
        <v>0</v>
      </c>
      <c r="Z771" s="157">
        <f>penilaian!Y766</f>
        <v>0</v>
      </c>
      <c r="AA771" s="184">
        <f>penilaian!Z766</f>
        <v>0</v>
      </c>
      <c r="AB771" s="61">
        <f>penilaian!AA766</f>
        <v>0</v>
      </c>
      <c r="AC771" s="62">
        <f>penilaian!AB766</f>
        <v>0</v>
      </c>
      <c r="AD771" s="61">
        <f>penilaian!AC766</f>
        <v>0</v>
      </c>
      <c r="AE771" s="157">
        <f>penilaian!AD766</f>
        <v>0</v>
      </c>
      <c r="AF771" s="157">
        <f>penilaian!AE766</f>
        <v>0</v>
      </c>
      <c r="AG771" s="182">
        <f>penilaian!AF766</f>
        <v>0</v>
      </c>
      <c r="AH771" s="182">
        <f>penilaian!AG766</f>
        <v>0</v>
      </c>
      <c r="AI771" s="284">
        <f>penilaian!AH766</f>
        <v>0</v>
      </c>
      <c r="AJ771" s="283">
        <f>penilaian!AI766</f>
        <v>0</v>
      </c>
      <c r="AK771" s="284">
        <f>penilaian!AJ766</f>
        <v>0</v>
      </c>
      <c r="AL771" s="284">
        <f>penilaian!AK766</f>
        <v>0</v>
      </c>
      <c r="AM771" s="285">
        <f>penilaian!AL766</f>
        <v>0</v>
      </c>
      <c r="AN771" s="284">
        <f>penilaian!AM766</f>
        <v>0</v>
      </c>
      <c r="AO771" s="284">
        <f>penilaian!AN766</f>
        <v>0</v>
      </c>
      <c r="AP771" s="285">
        <f>penilaian!AO766</f>
        <v>0</v>
      </c>
      <c r="AQ771" s="284">
        <f>penilaian!AP766</f>
        <v>0</v>
      </c>
      <c r="AR771" s="284">
        <f>penilaian!AQ766</f>
        <v>0</v>
      </c>
      <c r="AS771" s="284">
        <f>penilaian!AR766</f>
        <v>0</v>
      </c>
      <c r="AT771" s="284">
        <f>penilaian!AS766</f>
        <v>0</v>
      </c>
      <c r="AU771" s="284">
        <f>penilaian!AT766</f>
        <v>0</v>
      </c>
      <c r="AV771" s="284">
        <f>penilaian!AU766</f>
        <v>0</v>
      </c>
      <c r="AW771" s="284">
        <f>penilaian!AV766</f>
        <v>0</v>
      </c>
      <c r="AX771" s="284">
        <f>penilaian!AW766</f>
        <v>0</v>
      </c>
    </row>
    <row r="772" spans="2:50" ht="15.75" hidden="1">
      <c r="B772" s="157">
        <f>penilaian!A767</f>
        <v>0</v>
      </c>
      <c r="C772" s="172">
        <f>penilaian!B767</f>
        <v>0</v>
      </c>
      <c r="D772" s="492">
        <f>penilaian!C767</f>
        <v>0</v>
      </c>
      <c r="E772" s="172">
        <f>penilaian!D767</f>
        <v>0</v>
      </c>
      <c r="F772" s="171">
        <f>penilaian!E767</f>
        <v>0</v>
      </c>
      <c r="G772" s="205">
        <f>penilaian!F767</f>
        <v>0</v>
      </c>
      <c r="H772" s="61">
        <f>penilaian!G767</f>
        <v>0</v>
      </c>
      <c r="I772" s="61">
        <f>penilaian!H767</f>
        <v>0</v>
      </c>
      <c r="J772" s="202">
        <f>penilaian!I767</f>
        <v>0</v>
      </c>
      <c r="K772" s="157">
        <f>penilaian!J767</f>
        <v>0</v>
      </c>
      <c r="L772" s="182">
        <f>penilaian!K767</f>
        <v>0</v>
      </c>
      <c r="M772" s="186">
        <f>penilaian!L767</f>
        <v>0</v>
      </c>
      <c r="N772" s="187">
        <f>penilaian!M767</f>
        <v>0</v>
      </c>
      <c r="O772" s="61">
        <f>penilaian!N767</f>
        <v>0</v>
      </c>
      <c r="P772" s="183">
        <f>penilaian!O767</f>
        <v>0</v>
      </c>
      <c r="Q772" s="157">
        <f>penilaian!P767</f>
        <v>0</v>
      </c>
      <c r="R772" s="157">
        <f>penilaian!Q767</f>
        <v>0</v>
      </c>
      <c r="S772" s="61">
        <f>penilaian!R767</f>
        <v>0</v>
      </c>
      <c r="T772" s="61">
        <f>penilaian!S767</f>
        <v>0</v>
      </c>
      <c r="U772" s="61">
        <f>penilaian!T767</f>
        <v>0</v>
      </c>
      <c r="V772" s="189">
        <f>penilaian!U767</f>
        <v>0</v>
      </c>
      <c r="W772" s="61">
        <f>penilaian!V767</f>
        <v>0</v>
      </c>
      <c r="X772" s="157">
        <f>penilaian!W767</f>
        <v>0</v>
      </c>
      <c r="Y772" s="157">
        <f>penilaian!X767</f>
        <v>0</v>
      </c>
      <c r="Z772" s="157">
        <f>penilaian!Y767</f>
        <v>0</v>
      </c>
      <c r="AA772" s="184">
        <f>penilaian!Z767</f>
        <v>0</v>
      </c>
      <c r="AB772" s="61">
        <f>penilaian!AA767</f>
        <v>0</v>
      </c>
      <c r="AC772" s="62">
        <f>penilaian!AB767</f>
        <v>0</v>
      </c>
      <c r="AD772" s="61">
        <f>penilaian!AC767</f>
        <v>0</v>
      </c>
      <c r="AE772" s="157">
        <f>penilaian!AD767</f>
        <v>0</v>
      </c>
      <c r="AF772" s="157">
        <f>penilaian!AE767</f>
        <v>0</v>
      </c>
      <c r="AG772" s="182">
        <f>penilaian!AF767</f>
        <v>0</v>
      </c>
      <c r="AH772" s="182">
        <f>penilaian!AG767</f>
        <v>0</v>
      </c>
      <c r="AI772" s="284">
        <f>penilaian!AH767</f>
        <v>0</v>
      </c>
      <c r="AJ772" s="283">
        <f>penilaian!AI767</f>
        <v>0</v>
      </c>
      <c r="AK772" s="284">
        <f>penilaian!AJ767</f>
        <v>0</v>
      </c>
      <c r="AL772" s="284">
        <f>penilaian!AK767</f>
        <v>0</v>
      </c>
      <c r="AM772" s="285">
        <f>penilaian!AL767</f>
        <v>0</v>
      </c>
      <c r="AN772" s="284">
        <f>penilaian!AM767</f>
        <v>0</v>
      </c>
      <c r="AO772" s="284">
        <f>penilaian!AN767</f>
        <v>0</v>
      </c>
      <c r="AP772" s="285">
        <f>penilaian!AO767</f>
        <v>0</v>
      </c>
      <c r="AQ772" s="284">
        <f>penilaian!AP767</f>
        <v>0</v>
      </c>
      <c r="AR772" s="284">
        <f>penilaian!AQ767</f>
        <v>0</v>
      </c>
      <c r="AS772" s="284">
        <f>penilaian!AR767</f>
        <v>0</v>
      </c>
      <c r="AT772" s="284">
        <f>penilaian!AS767</f>
        <v>0</v>
      </c>
      <c r="AU772" s="284">
        <f>penilaian!AT767</f>
        <v>0</v>
      </c>
      <c r="AV772" s="284">
        <f>penilaian!AU767</f>
        <v>0</v>
      </c>
      <c r="AW772" s="284">
        <f>penilaian!AV767</f>
        <v>0</v>
      </c>
      <c r="AX772" s="284">
        <f>penilaian!AW767</f>
        <v>0</v>
      </c>
    </row>
    <row r="773" spans="2:50" ht="15.75" hidden="1">
      <c r="B773" s="157">
        <f>penilaian!A768</f>
        <v>0</v>
      </c>
      <c r="C773" s="172">
        <f>penilaian!B768</f>
        <v>0</v>
      </c>
      <c r="D773" s="492">
        <f>penilaian!C768</f>
        <v>0</v>
      </c>
      <c r="E773" s="172">
        <f>penilaian!D768</f>
        <v>0</v>
      </c>
      <c r="F773" s="171">
        <f>penilaian!E768</f>
        <v>0</v>
      </c>
      <c r="G773" s="205">
        <f>penilaian!F768</f>
        <v>0</v>
      </c>
      <c r="H773" s="61">
        <f>penilaian!G768</f>
        <v>0</v>
      </c>
      <c r="I773" s="61">
        <f>penilaian!H768</f>
        <v>0</v>
      </c>
      <c r="J773" s="202">
        <f>penilaian!I768</f>
        <v>0</v>
      </c>
      <c r="K773" s="157">
        <f>penilaian!J768</f>
        <v>0</v>
      </c>
      <c r="L773" s="182">
        <f>penilaian!K768</f>
        <v>0</v>
      </c>
      <c r="M773" s="186">
        <f>penilaian!L768</f>
        <v>0</v>
      </c>
      <c r="N773" s="187">
        <f>penilaian!M768</f>
        <v>0</v>
      </c>
      <c r="O773" s="61">
        <f>penilaian!N768</f>
        <v>0</v>
      </c>
      <c r="P773" s="183">
        <f>penilaian!O768</f>
        <v>0</v>
      </c>
      <c r="Q773" s="157">
        <f>penilaian!P768</f>
        <v>0</v>
      </c>
      <c r="R773" s="157">
        <f>penilaian!Q768</f>
        <v>0</v>
      </c>
      <c r="S773" s="61">
        <f>penilaian!R768</f>
        <v>0</v>
      </c>
      <c r="T773" s="61">
        <f>penilaian!S768</f>
        <v>0</v>
      </c>
      <c r="U773" s="61">
        <f>penilaian!T768</f>
        <v>0</v>
      </c>
      <c r="V773" s="189">
        <f>penilaian!U768</f>
        <v>0</v>
      </c>
      <c r="W773" s="61">
        <f>penilaian!V768</f>
        <v>0</v>
      </c>
      <c r="X773" s="157">
        <f>penilaian!W768</f>
        <v>0</v>
      </c>
      <c r="Y773" s="157">
        <f>penilaian!X768</f>
        <v>0</v>
      </c>
      <c r="Z773" s="157">
        <f>penilaian!Y768</f>
        <v>0</v>
      </c>
      <c r="AA773" s="184">
        <f>penilaian!Z768</f>
        <v>0</v>
      </c>
      <c r="AB773" s="61">
        <f>penilaian!AA768</f>
        <v>0</v>
      </c>
      <c r="AC773" s="62">
        <f>penilaian!AB768</f>
        <v>0</v>
      </c>
      <c r="AD773" s="61">
        <f>penilaian!AC768</f>
        <v>0</v>
      </c>
      <c r="AE773" s="157">
        <f>penilaian!AD768</f>
        <v>0</v>
      </c>
      <c r="AF773" s="157">
        <f>penilaian!AE768</f>
        <v>0</v>
      </c>
      <c r="AG773" s="182">
        <f>penilaian!AF768</f>
        <v>0</v>
      </c>
      <c r="AH773" s="182">
        <f>penilaian!AG768</f>
        <v>0</v>
      </c>
      <c r="AI773" s="284">
        <f>penilaian!AH768</f>
        <v>0</v>
      </c>
      <c r="AJ773" s="283">
        <f>penilaian!AI768</f>
        <v>0</v>
      </c>
      <c r="AK773" s="284">
        <f>penilaian!AJ768</f>
        <v>0</v>
      </c>
      <c r="AL773" s="284">
        <f>penilaian!AK768</f>
        <v>0</v>
      </c>
      <c r="AM773" s="285">
        <f>penilaian!AL768</f>
        <v>0</v>
      </c>
      <c r="AN773" s="284">
        <f>penilaian!AM768</f>
        <v>0</v>
      </c>
      <c r="AO773" s="284">
        <f>penilaian!AN768</f>
        <v>0</v>
      </c>
      <c r="AP773" s="285">
        <f>penilaian!AO768</f>
        <v>0</v>
      </c>
      <c r="AQ773" s="284">
        <f>penilaian!AP768</f>
        <v>0</v>
      </c>
      <c r="AR773" s="284">
        <f>penilaian!AQ768</f>
        <v>0</v>
      </c>
      <c r="AS773" s="284">
        <f>penilaian!AR768</f>
        <v>0</v>
      </c>
      <c r="AT773" s="284">
        <f>penilaian!AS768</f>
        <v>0</v>
      </c>
      <c r="AU773" s="284">
        <f>penilaian!AT768</f>
        <v>0</v>
      </c>
      <c r="AV773" s="284">
        <f>penilaian!AU768</f>
        <v>0</v>
      </c>
      <c r="AW773" s="284">
        <f>penilaian!AV768</f>
        <v>0</v>
      </c>
      <c r="AX773" s="284">
        <f>penilaian!AW768</f>
        <v>0</v>
      </c>
    </row>
    <row r="774" spans="2:50" ht="15.75" hidden="1">
      <c r="B774" s="157">
        <f>penilaian!A769</f>
        <v>0</v>
      </c>
      <c r="C774" s="172">
        <f>penilaian!B769</f>
        <v>0</v>
      </c>
      <c r="D774" s="492">
        <f>penilaian!C769</f>
        <v>0</v>
      </c>
      <c r="E774" s="172">
        <f>penilaian!D769</f>
        <v>0</v>
      </c>
      <c r="F774" s="171">
        <f>penilaian!E769</f>
        <v>0</v>
      </c>
      <c r="G774" s="205">
        <f>penilaian!F769</f>
        <v>0</v>
      </c>
      <c r="H774" s="61">
        <f>penilaian!G769</f>
        <v>0</v>
      </c>
      <c r="I774" s="61">
        <f>penilaian!H769</f>
        <v>0</v>
      </c>
      <c r="J774" s="202">
        <f>penilaian!I769</f>
        <v>0</v>
      </c>
      <c r="K774" s="157">
        <f>penilaian!J769</f>
        <v>0</v>
      </c>
      <c r="L774" s="182">
        <f>penilaian!K769</f>
        <v>0</v>
      </c>
      <c r="M774" s="186">
        <f>penilaian!L769</f>
        <v>0</v>
      </c>
      <c r="N774" s="187">
        <f>penilaian!M769</f>
        <v>0</v>
      </c>
      <c r="O774" s="61">
        <f>penilaian!N769</f>
        <v>0</v>
      </c>
      <c r="P774" s="183">
        <f>penilaian!O769</f>
        <v>0</v>
      </c>
      <c r="Q774" s="157">
        <f>penilaian!P769</f>
        <v>0</v>
      </c>
      <c r="R774" s="157">
        <f>penilaian!Q769</f>
        <v>0</v>
      </c>
      <c r="S774" s="61">
        <f>penilaian!R769</f>
        <v>0</v>
      </c>
      <c r="T774" s="61">
        <f>penilaian!S769</f>
        <v>0</v>
      </c>
      <c r="U774" s="61">
        <f>penilaian!T769</f>
        <v>0</v>
      </c>
      <c r="V774" s="189">
        <f>penilaian!U769</f>
        <v>0</v>
      </c>
      <c r="W774" s="61">
        <f>penilaian!V769</f>
        <v>0</v>
      </c>
      <c r="X774" s="157">
        <f>penilaian!W769</f>
        <v>0</v>
      </c>
      <c r="Y774" s="157">
        <f>penilaian!X769</f>
        <v>0</v>
      </c>
      <c r="Z774" s="157">
        <f>penilaian!Y769</f>
        <v>0</v>
      </c>
      <c r="AA774" s="184">
        <f>penilaian!Z769</f>
        <v>0</v>
      </c>
      <c r="AB774" s="61">
        <f>penilaian!AA769</f>
        <v>0</v>
      </c>
      <c r="AC774" s="62">
        <f>penilaian!AB769</f>
        <v>0</v>
      </c>
      <c r="AD774" s="61">
        <f>penilaian!AC769</f>
        <v>0</v>
      </c>
      <c r="AE774" s="157">
        <f>penilaian!AD769</f>
        <v>0</v>
      </c>
      <c r="AF774" s="157">
        <f>penilaian!AE769</f>
        <v>0</v>
      </c>
      <c r="AG774" s="182">
        <f>penilaian!AF769</f>
        <v>0</v>
      </c>
      <c r="AH774" s="182">
        <f>penilaian!AG769</f>
        <v>0</v>
      </c>
      <c r="AI774" s="284">
        <f>penilaian!AH769</f>
        <v>0</v>
      </c>
      <c r="AJ774" s="283">
        <f>penilaian!AI769</f>
        <v>0</v>
      </c>
      <c r="AK774" s="284">
        <f>penilaian!AJ769</f>
        <v>0</v>
      </c>
      <c r="AL774" s="284">
        <f>penilaian!AK769</f>
        <v>0</v>
      </c>
      <c r="AM774" s="285">
        <f>penilaian!AL769</f>
        <v>0</v>
      </c>
      <c r="AN774" s="284">
        <f>penilaian!AM769</f>
        <v>0</v>
      </c>
      <c r="AO774" s="284">
        <f>penilaian!AN769</f>
        <v>0</v>
      </c>
      <c r="AP774" s="285">
        <f>penilaian!AO769</f>
        <v>0</v>
      </c>
      <c r="AQ774" s="284">
        <f>penilaian!AP769</f>
        <v>0</v>
      </c>
      <c r="AR774" s="284">
        <f>penilaian!AQ769</f>
        <v>0</v>
      </c>
      <c r="AS774" s="284">
        <f>penilaian!AR769</f>
        <v>0</v>
      </c>
      <c r="AT774" s="284">
        <f>penilaian!AS769</f>
        <v>0</v>
      </c>
      <c r="AU774" s="284">
        <f>penilaian!AT769</f>
        <v>0</v>
      </c>
      <c r="AV774" s="284">
        <f>penilaian!AU769</f>
        <v>0</v>
      </c>
      <c r="AW774" s="284">
        <f>penilaian!AV769</f>
        <v>0</v>
      </c>
      <c r="AX774" s="284">
        <f>penilaian!AW769</f>
        <v>0</v>
      </c>
    </row>
    <row r="775" spans="2:50" ht="15.75" hidden="1">
      <c r="B775" s="157">
        <f>penilaian!A770</f>
        <v>0</v>
      </c>
      <c r="C775" s="172">
        <f>penilaian!B770</f>
        <v>0</v>
      </c>
      <c r="D775" s="492">
        <f>penilaian!C770</f>
        <v>0</v>
      </c>
      <c r="E775" s="172">
        <f>penilaian!D770</f>
        <v>0</v>
      </c>
      <c r="F775" s="171">
        <f>penilaian!E770</f>
        <v>0</v>
      </c>
      <c r="G775" s="205">
        <f>penilaian!F770</f>
        <v>0</v>
      </c>
      <c r="H775" s="61">
        <f>penilaian!G770</f>
        <v>0</v>
      </c>
      <c r="I775" s="61">
        <f>penilaian!H770</f>
        <v>0</v>
      </c>
      <c r="J775" s="202">
        <f>penilaian!I770</f>
        <v>0</v>
      </c>
      <c r="K775" s="157">
        <f>penilaian!J770</f>
        <v>0</v>
      </c>
      <c r="L775" s="182">
        <f>penilaian!K770</f>
        <v>0</v>
      </c>
      <c r="M775" s="186">
        <f>penilaian!L770</f>
        <v>0</v>
      </c>
      <c r="N775" s="187">
        <f>penilaian!M770</f>
        <v>0</v>
      </c>
      <c r="O775" s="61">
        <f>penilaian!N770</f>
        <v>0</v>
      </c>
      <c r="P775" s="183">
        <f>penilaian!O770</f>
        <v>0</v>
      </c>
      <c r="Q775" s="157">
        <f>penilaian!P770</f>
        <v>0</v>
      </c>
      <c r="R775" s="157">
        <f>penilaian!Q770</f>
        <v>0</v>
      </c>
      <c r="S775" s="61">
        <f>penilaian!R770</f>
        <v>0</v>
      </c>
      <c r="T775" s="61">
        <f>penilaian!S770</f>
        <v>0</v>
      </c>
      <c r="U775" s="61">
        <f>penilaian!T770</f>
        <v>0</v>
      </c>
      <c r="V775" s="189">
        <f>penilaian!U770</f>
        <v>0</v>
      </c>
      <c r="W775" s="61">
        <f>penilaian!V770</f>
        <v>0</v>
      </c>
      <c r="X775" s="157">
        <f>penilaian!W770</f>
        <v>0</v>
      </c>
      <c r="Y775" s="157">
        <f>penilaian!X770</f>
        <v>0</v>
      </c>
      <c r="Z775" s="157">
        <f>penilaian!Y770</f>
        <v>0</v>
      </c>
      <c r="AA775" s="184">
        <f>penilaian!Z770</f>
        <v>0</v>
      </c>
      <c r="AB775" s="61">
        <f>penilaian!AA770</f>
        <v>0</v>
      </c>
      <c r="AC775" s="62">
        <f>penilaian!AB770</f>
        <v>0</v>
      </c>
      <c r="AD775" s="61">
        <f>penilaian!AC770</f>
        <v>0</v>
      </c>
      <c r="AE775" s="157">
        <f>penilaian!AD770</f>
        <v>0</v>
      </c>
      <c r="AF775" s="157">
        <f>penilaian!AE770</f>
        <v>0</v>
      </c>
      <c r="AG775" s="182">
        <f>penilaian!AF770</f>
        <v>0</v>
      </c>
      <c r="AH775" s="182">
        <f>penilaian!AG770</f>
        <v>0</v>
      </c>
      <c r="AI775" s="284">
        <f>penilaian!AH770</f>
        <v>0</v>
      </c>
      <c r="AJ775" s="283">
        <f>penilaian!AI770</f>
        <v>0</v>
      </c>
      <c r="AK775" s="284">
        <f>penilaian!AJ770</f>
        <v>0</v>
      </c>
      <c r="AL775" s="284">
        <f>penilaian!AK770</f>
        <v>0</v>
      </c>
      <c r="AM775" s="285">
        <f>penilaian!AL770</f>
        <v>0</v>
      </c>
      <c r="AN775" s="284">
        <f>penilaian!AM770</f>
        <v>0</v>
      </c>
      <c r="AO775" s="284">
        <f>penilaian!AN770</f>
        <v>0</v>
      </c>
      <c r="AP775" s="285">
        <f>penilaian!AO770</f>
        <v>0</v>
      </c>
      <c r="AQ775" s="284">
        <f>penilaian!AP770</f>
        <v>0</v>
      </c>
      <c r="AR775" s="284">
        <f>penilaian!AQ770</f>
        <v>0</v>
      </c>
      <c r="AS775" s="284">
        <f>penilaian!AR770</f>
        <v>0</v>
      </c>
      <c r="AT775" s="284">
        <f>penilaian!AS770</f>
        <v>0</v>
      </c>
      <c r="AU775" s="284">
        <f>penilaian!AT770</f>
        <v>0</v>
      </c>
      <c r="AV775" s="284">
        <f>penilaian!AU770</f>
        <v>0</v>
      </c>
      <c r="AW775" s="284">
        <f>penilaian!AV770</f>
        <v>0</v>
      </c>
      <c r="AX775" s="284">
        <f>penilaian!AW770</f>
        <v>0</v>
      </c>
    </row>
    <row r="776" spans="2:50" ht="15.75" hidden="1">
      <c r="B776" s="157">
        <f>penilaian!A771</f>
        <v>0</v>
      </c>
      <c r="C776" s="172">
        <f>penilaian!B771</f>
        <v>0</v>
      </c>
      <c r="D776" s="492">
        <f>penilaian!C771</f>
        <v>0</v>
      </c>
      <c r="E776" s="172">
        <f>penilaian!D771</f>
        <v>0</v>
      </c>
      <c r="F776" s="171">
        <f>penilaian!E771</f>
        <v>0</v>
      </c>
      <c r="G776" s="205">
        <f>penilaian!F771</f>
        <v>0</v>
      </c>
      <c r="H776" s="61">
        <f>penilaian!G771</f>
        <v>0</v>
      </c>
      <c r="I776" s="61">
        <f>penilaian!H771</f>
        <v>0</v>
      </c>
      <c r="J776" s="202">
        <f>penilaian!I771</f>
        <v>0</v>
      </c>
      <c r="K776" s="157">
        <f>penilaian!J771</f>
        <v>0</v>
      </c>
      <c r="L776" s="182">
        <f>penilaian!K771</f>
        <v>0</v>
      </c>
      <c r="M776" s="186">
        <f>penilaian!L771</f>
        <v>0</v>
      </c>
      <c r="N776" s="187">
        <f>penilaian!M771</f>
        <v>0</v>
      </c>
      <c r="O776" s="61">
        <f>penilaian!N771</f>
        <v>0</v>
      </c>
      <c r="P776" s="183">
        <f>penilaian!O771</f>
        <v>0</v>
      </c>
      <c r="Q776" s="157">
        <f>penilaian!P771</f>
        <v>0</v>
      </c>
      <c r="R776" s="157">
        <f>penilaian!Q771</f>
        <v>0</v>
      </c>
      <c r="S776" s="61">
        <f>penilaian!R771</f>
        <v>0</v>
      </c>
      <c r="T776" s="61">
        <f>penilaian!S771</f>
        <v>0</v>
      </c>
      <c r="U776" s="61">
        <f>penilaian!T771</f>
        <v>0</v>
      </c>
      <c r="V776" s="189">
        <f>penilaian!U771</f>
        <v>0</v>
      </c>
      <c r="W776" s="61">
        <f>penilaian!V771</f>
        <v>0</v>
      </c>
      <c r="X776" s="157">
        <f>penilaian!W771</f>
        <v>0</v>
      </c>
      <c r="Y776" s="157">
        <f>penilaian!X771</f>
        <v>0</v>
      </c>
      <c r="Z776" s="157">
        <f>penilaian!Y771</f>
        <v>0</v>
      </c>
      <c r="AA776" s="184">
        <f>penilaian!Z771</f>
        <v>0</v>
      </c>
      <c r="AB776" s="61">
        <f>penilaian!AA771</f>
        <v>0</v>
      </c>
      <c r="AC776" s="62">
        <f>penilaian!AB771</f>
        <v>0</v>
      </c>
      <c r="AD776" s="61">
        <f>penilaian!AC771</f>
        <v>0</v>
      </c>
      <c r="AE776" s="157">
        <f>penilaian!AD771</f>
        <v>0</v>
      </c>
      <c r="AF776" s="157">
        <f>penilaian!AE771</f>
        <v>0</v>
      </c>
      <c r="AG776" s="182">
        <f>penilaian!AF771</f>
        <v>0</v>
      </c>
      <c r="AH776" s="182">
        <f>penilaian!AG771</f>
        <v>0</v>
      </c>
      <c r="AI776" s="284">
        <f>penilaian!AH771</f>
        <v>0</v>
      </c>
      <c r="AJ776" s="283">
        <f>penilaian!AI771</f>
        <v>0</v>
      </c>
      <c r="AK776" s="284">
        <f>penilaian!AJ771</f>
        <v>0</v>
      </c>
      <c r="AL776" s="284">
        <f>penilaian!AK771</f>
        <v>0</v>
      </c>
      <c r="AM776" s="285">
        <f>penilaian!AL771</f>
        <v>0</v>
      </c>
      <c r="AN776" s="284">
        <f>penilaian!AM771</f>
        <v>0</v>
      </c>
      <c r="AO776" s="284">
        <f>penilaian!AN771</f>
        <v>0</v>
      </c>
      <c r="AP776" s="285">
        <f>penilaian!AO771</f>
        <v>0</v>
      </c>
      <c r="AQ776" s="284">
        <f>penilaian!AP771</f>
        <v>0</v>
      </c>
      <c r="AR776" s="284">
        <f>penilaian!AQ771</f>
        <v>0</v>
      </c>
      <c r="AS776" s="284">
        <f>penilaian!AR771</f>
        <v>0</v>
      </c>
      <c r="AT776" s="284">
        <f>penilaian!AS771</f>
        <v>0</v>
      </c>
      <c r="AU776" s="284">
        <f>penilaian!AT771</f>
        <v>0</v>
      </c>
      <c r="AV776" s="284">
        <f>penilaian!AU771</f>
        <v>0</v>
      </c>
      <c r="AW776" s="284">
        <f>penilaian!AV771</f>
        <v>0</v>
      </c>
      <c r="AX776" s="284">
        <f>penilaian!AW771</f>
        <v>0</v>
      </c>
    </row>
    <row r="777" spans="2:50" ht="15.75" hidden="1">
      <c r="B777" s="157">
        <f>penilaian!A772</f>
        <v>0</v>
      </c>
      <c r="C777" s="172">
        <f>penilaian!B772</f>
        <v>0</v>
      </c>
      <c r="D777" s="492">
        <f>penilaian!C772</f>
        <v>0</v>
      </c>
      <c r="E777" s="172">
        <f>penilaian!D772</f>
        <v>0</v>
      </c>
      <c r="F777" s="171">
        <f>penilaian!E772</f>
        <v>0</v>
      </c>
      <c r="G777" s="205">
        <f>penilaian!F772</f>
        <v>0</v>
      </c>
      <c r="H777" s="61">
        <f>penilaian!G772</f>
        <v>0</v>
      </c>
      <c r="I777" s="61">
        <f>penilaian!H772</f>
        <v>0</v>
      </c>
      <c r="J777" s="202">
        <f>penilaian!I772</f>
        <v>0</v>
      </c>
      <c r="K777" s="157">
        <f>penilaian!J772</f>
        <v>0</v>
      </c>
      <c r="L777" s="182">
        <f>penilaian!K772</f>
        <v>0</v>
      </c>
      <c r="M777" s="186">
        <f>penilaian!L772</f>
        <v>0</v>
      </c>
      <c r="N777" s="187">
        <f>penilaian!M772</f>
        <v>0</v>
      </c>
      <c r="O777" s="61">
        <f>penilaian!N772</f>
        <v>0</v>
      </c>
      <c r="P777" s="183">
        <f>penilaian!O772</f>
        <v>0</v>
      </c>
      <c r="Q777" s="157">
        <f>penilaian!P772</f>
        <v>0</v>
      </c>
      <c r="R777" s="157">
        <f>penilaian!Q772</f>
        <v>0</v>
      </c>
      <c r="S777" s="61">
        <f>penilaian!R772</f>
        <v>0</v>
      </c>
      <c r="T777" s="61">
        <f>penilaian!S772</f>
        <v>0</v>
      </c>
      <c r="U777" s="61">
        <f>penilaian!T772</f>
        <v>0</v>
      </c>
      <c r="V777" s="189">
        <f>penilaian!U772</f>
        <v>0</v>
      </c>
      <c r="W777" s="61">
        <f>penilaian!V772</f>
        <v>0</v>
      </c>
      <c r="X777" s="157">
        <f>penilaian!W772</f>
        <v>0</v>
      </c>
      <c r="Y777" s="157">
        <f>penilaian!X772</f>
        <v>0</v>
      </c>
      <c r="Z777" s="157">
        <f>penilaian!Y772</f>
        <v>0</v>
      </c>
      <c r="AA777" s="184">
        <f>penilaian!Z772</f>
        <v>0</v>
      </c>
      <c r="AB777" s="61">
        <f>penilaian!AA772</f>
        <v>0</v>
      </c>
      <c r="AC777" s="62">
        <f>penilaian!AB772</f>
        <v>0</v>
      </c>
      <c r="AD777" s="61">
        <f>penilaian!AC772</f>
        <v>0</v>
      </c>
      <c r="AE777" s="157">
        <f>penilaian!AD772</f>
        <v>0</v>
      </c>
      <c r="AF777" s="157">
        <f>penilaian!AE772</f>
        <v>0</v>
      </c>
      <c r="AG777" s="182">
        <f>penilaian!AF772</f>
        <v>0</v>
      </c>
      <c r="AH777" s="182">
        <f>penilaian!AG772</f>
        <v>0</v>
      </c>
      <c r="AI777" s="284">
        <f>penilaian!AH772</f>
        <v>0</v>
      </c>
      <c r="AJ777" s="283">
        <f>penilaian!AI772</f>
        <v>0</v>
      </c>
      <c r="AK777" s="284">
        <f>penilaian!AJ772</f>
        <v>0</v>
      </c>
      <c r="AL777" s="284">
        <f>penilaian!AK772</f>
        <v>0</v>
      </c>
      <c r="AM777" s="285">
        <f>penilaian!AL772</f>
        <v>0</v>
      </c>
      <c r="AN777" s="284">
        <f>penilaian!AM772</f>
        <v>0</v>
      </c>
      <c r="AO777" s="284">
        <f>penilaian!AN772</f>
        <v>0</v>
      </c>
      <c r="AP777" s="285">
        <f>penilaian!AO772</f>
        <v>0</v>
      </c>
      <c r="AQ777" s="284">
        <f>penilaian!AP772</f>
        <v>0</v>
      </c>
      <c r="AR777" s="284">
        <f>penilaian!AQ772</f>
        <v>0</v>
      </c>
      <c r="AS777" s="284">
        <f>penilaian!AR772</f>
        <v>0</v>
      </c>
      <c r="AT777" s="284">
        <f>penilaian!AS772</f>
        <v>0</v>
      </c>
      <c r="AU777" s="284">
        <f>penilaian!AT772</f>
        <v>0</v>
      </c>
      <c r="AV777" s="284">
        <f>penilaian!AU772</f>
        <v>0</v>
      </c>
      <c r="AW777" s="284">
        <f>penilaian!AV772</f>
        <v>0</v>
      </c>
      <c r="AX777" s="284">
        <f>penilaian!AW772</f>
        <v>0</v>
      </c>
    </row>
    <row r="778" spans="2:50" ht="15.75" hidden="1">
      <c r="B778" s="157">
        <f>penilaian!A773</f>
        <v>0</v>
      </c>
      <c r="C778" s="172">
        <f>penilaian!B773</f>
        <v>0</v>
      </c>
      <c r="D778" s="492">
        <f>penilaian!C773</f>
        <v>0</v>
      </c>
      <c r="E778" s="172">
        <f>penilaian!D773</f>
        <v>0</v>
      </c>
      <c r="F778" s="171">
        <f>penilaian!E773</f>
        <v>0</v>
      </c>
      <c r="G778" s="205">
        <f>penilaian!F773</f>
        <v>0</v>
      </c>
      <c r="H778" s="61">
        <f>penilaian!G773</f>
        <v>0</v>
      </c>
      <c r="I778" s="61">
        <f>penilaian!H773</f>
        <v>0</v>
      </c>
      <c r="J778" s="202">
        <f>penilaian!I773</f>
        <v>0</v>
      </c>
      <c r="K778" s="157">
        <f>penilaian!J773</f>
        <v>0</v>
      </c>
      <c r="L778" s="182">
        <f>penilaian!K773</f>
        <v>0</v>
      </c>
      <c r="M778" s="186">
        <f>penilaian!L773</f>
        <v>0</v>
      </c>
      <c r="N778" s="187">
        <f>penilaian!M773</f>
        <v>0</v>
      </c>
      <c r="O778" s="61">
        <f>penilaian!N773</f>
        <v>0</v>
      </c>
      <c r="P778" s="183">
        <f>penilaian!O773</f>
        <v>0</v>
      </c>
      <c r="Q778" s="157">
        <f>penilaian!P773</f>
        <v>0</v>
      </c>
      <c r="R778" s="157">
        <f>penilaian!Q773</f>
        <v>0</v>
      </c>
      <c r="S778" s="61">
        <f>penilaian!R773</f>
        <v>0</v>
      </c>
      <c r="T778" s="61">
        <f>penilaian!S773</f>
        <v>0</v>
      </c>
      <c r="U778" s="61">
        <f>penilaian!T773</f>
        <v>0</v>
      </c>
      <c r="V778" s="189">
        <f>penilaian!U773</f>
        <v>0</v>
      </c>
      <c r="W778" s="61">
        <f>penilaian!V773</f>
        <v>0</v>
      </c>
      <c r="X778" s="157">
        <f>penilaian!W773</f>
        <v>0</v>
      </c>
      <c r="Y778" s="157">
        <f>penilaian!X773</f>
        <v>0</v>
      </c>
      <c r="Z778" s="157">
        <f>penilaian!Y773</f>
        <v>0</v>
      </c>
      <c r="AA778" s="184">
        <f>penilaian!Z773</f>
        <v>0</v>
      </c>
      <c r="AB778" s="61">
        <f>penilaian!AA773</f>
        <v>0</v>
      </c>
      <c r="AC778" s="62">
        <f>penilaian!AB773</f>
        <v>0</v>
      </c>
      <c r="AD778" s="61">
        <f>penilaian!AC773</f>
        <v>0</v>
      </c>
      <c r="AE778" s="157">
        <f>penilaian!AD773</f>
        <v>0</v>
      </c>
      <c r="AF778" s="157">
        <f>penilaian!AE773</f>
        <v>0</v>
      </c>
      <c r="AG778" s="182">
        <f>penilaian!AF773</f>
        <v>0</v>
      </c>
      <c r="AH778" s="182">
        <f>penilaian!AG773</f>
        <v>0</v>
      </c>
      <c r="AI778" s="284">
        <f>penilaian!AH773</f>
        <v>0</v>
      </c>
      <c r="AJ778" s="283">
        <f>penilaian!AI773</f>
        <v>0</v>
      </c>
      <c r="AK778" s="284">
        <f>penilaian!AJ773</f>
        <v>0</v>
      </c>
      <c r="AL778" s="284">
        <f>penilaian!AK773</f>
        <v>0</v>
      </c>
      <c r="AM778" s="285">
        <f>penilaian!AL773</f>
        <v>0</v>
      </c>
      <c r="AN778" s="284">
        <f>penilaian!AM773</f>
        <v>0</v>
      </c>
      <c r="AO778" s="284">
        <f>penilaian!AN773</f>
        <v>0</v>
      </c>
      <c r="AP778" s="285">
        <f>penilaian!AO773</f>
        <v>0</v>
      </c>
      <c r="AQ778" s="284">
        <f>penilaian!AP773</f>
        <v>0</v>
      </c>
      <c r="AR778" s="284">
        <f>penilaian!AQ773</f>
        <v>0</v>
      </c>
      <c r="AS778" s="284">
        <f>penilaian!AR773</f>
        <v>0</v>
      </c>
      <c r="AT778" s="284">
        <f>penilaian!AS773</f>
        <v>0</v>
      </c>
      <c r="AU778" s="284">
        <f>penilaian!AT773</f>
        <v>0</v>
      </c>
      <c r="AV778" s="284">
        <f>penilaian!AU773</f>
        <v>0</v>
      </c>
      <c r="AW778" s="284">
        <f>penilaian!AV773</f>
        <v>0</v>
      </c>
      <c r="AX778" s="284">
        <f>penilaian!AW773</f>
        <v>0</v>
      </c>
    </row>
    <row r="779" spans="2:50" ht="15.75" hidden="1">
      <c r="B779" s="157">
        <f>penilaian!A774</f>
        <v>0</v>
      </c>
      <c r="C779" s="172">
        <f>penilaian!B774</f>
        <v>0</v>
      </c>
      <c r="D779" s="492">
        <f>penilaian!C774</f>
        <v>0</v>
      </c>
      <c r="E779" s="172">
        <f>penilaian!D774</f>
        <v>0</v>
      </c>
      <c r="F779" s="171">
        <f>penilaian!E774</f>
        <v>0</v>
      </c>
      <c r="G779" s="205">
        <f>penilaian!F774</f>
        <v>0</v>
      </c>
      <c r="H779" s="61">
        <f>penilaian!G774</f>
        <v>0</v>
      </c>
      <c r="I779" s="61">
        <f>penilaian!H774</f>
        <v>0</v>
      </c>
      <c r="J779" s="202">
        <f>penilaian!I774</f>
        <v>0</v>
      </c>
      <c r="K779" s="157">
        <f>penilaian!J774</f>
        <v>0</v>
      </c>
      <c r="L779" s="182">
        <f>penilaian!K774</f>
        <v>0</v>
      </c>
      <c r="M779" s="186">
        <f>penilaian!L774</f>
        <v>0</v>
      </c>
      <c r="N779" s="187">
        <f>penilaian!M774</f>
        <v>0</v>
      </c>
      <c r="O779" s="61">
        <f>penilaian!N774</f>
        <v>0</v>
      </c>
      <c r="P779" s="183">
        <f>penilaian!O774</f>
        <v>0</v>
      </c>
      <c r="Q779" s="157">
        <f>penilaian!P774</f>
        <v>0</v>
      </c>
      <c r="R779" s="157">
        <f>penilaian!Q774</f>
        <v>0</v>
      </c>
      <c r="S779" s="61">
        <f>penilaian!R774</f>
        <v>0</v>
      </c>
      <c r="T779" s="61">
        <f>penilaian!S774</f>
        <v>0</v>
      </c>
      <c r="U779" s="61">
        <f>penilaian!T774</f>
        <v>0</v>
      </c>
      <c r="V779" s="189">
        <f>penilaian!U774</f>
        <v>0</v>
      </c>
      <c r="W779" s="61">
        <f>penilaian!V774</f>
        <v>0</v>
      </c>
      <c r="X779" s="157">
        <f>penilaian!W774</f>
        <v>0</v>
      </c>
      <c r="Y779" s="157">
        <f>penilaian!X774</f>
        <v>0</v>
      </c>
      <c r="Z779" s="157">
        <f>penilaian!Y774</f>
        <v>0</v>
      </c>
      <c r="AA779" s="184">
        <f>penilaian!Z774</f>
        <v>0</v>
      </c>
      <c r="AB779" s="61">
        <f>penilaian!AA774</f>
        <v>0</v>
      </c>
      <c r="AC779" s="62">
        <f>penilaian!AB774</f>
        <v>0</v>
      </c>
      <c r="AD779" s="61">
        <f>penilaian!AC774</f>
        <v>0</v>
      </c>
      <c r="AE779" s="157">
        <f>penilaian!AD774</f>
        <v>0</v>
      </c>
      <c r="AF779" s="157">
        <f>penilaian!AE774</f>
        <v>0</v>
      </c>
      <c r="AG779" s="182">
        <f>penilaian!AF774</f>
        <v>0</v>
      </c>
      <c r="AH779" s="182">
        <f>penilaian!AG774</f>
        <v>0</v>
      </c>
      <c r="AI779" s="284">
        <f>penilaian!AH774</f>
        <v>0</v>
      </c>
      <c r="AJ779" s="283">
        <f>penilaian!AI774</f>
        <v>0</v>
      </c>
      <c r="AK779" s="284">
        <f>penilaian!AJ774</f>
        <v>0</v>
      </c>
      <c r="AL779" s="284">
        <f>penilaian!AK774</f>
        <v>0</v>
      </c>
      <c r="AM779" s="285">
        <f>penilaian!AL774</f>
        <v>0</v>
      </c>
      <c r="AN779" s="284">
        <f>penilaian!AM774</f>
        <v>0</v>
      </c>
      <c r="AO779" s="284">
        <f>penilaian!AN774</f>
        <v>0</v>
      </c>
      <c r="AP779" s="285">
        <f>penilaian!AO774</f>
        <v>0</v>
      </c>
      <c r="AQ779" s="284">
        <f>penilaian!AP774</f>
        <v>0</v>
      </c>
      <c r="AR779" s="284">
        <f>penilaian!AQ774</f>
        <v>0</v>
      </c>
      <c r="AS779" s="284">
        <f>penilaian!AR774</f>
        <v>0</v>
      </c>
      <c r="AT779" s="284">
        <f>penilaian!AS774</f>
        <v>0</v>
      </c>
      <c r="AU779" s="284">
        <f>penilaian!AT774</f>
        <v>0</v>
      </c>
      <c r="AV779" s="284">
        <f>penilaian!AU774</f>
        <v>0</v>
      </c>
      <c r="AW779" s="284">
        <f>penilaian!AV774</f>
        <v>0</v>
      </c>
      <c r="AX779" s="284">
        <f>penilaian!AW774</f>
        <v>0</v>
      </c>
    </row>
    <row r="780" spans="2:50" ht="15.75" hidden="1">
      <c r="B780" s="157">
        <f>penilaian!A775</f>
        <v>0</v>
      </c>
      <c r="C780" s="172">
        <f>penilaian!B775</f>
        <v>0</v>
      </c>
      <c r="D780" s="492">
        <f>penilaian!C775</f>
        <v>0</v>
      </c>
      <c r="E780" s="172">
        <f>penilaian!D775</f>
        <v>0</v>
      </c>
      <c r="F780" s="171">
        <f>penilaian!E775</f>
        <v>0</v>
      </c>
      <c r="G780" s="205">
        <f>penilaian!F775</f>
        <v>0</v>
      </c>
      <c r="H780" s="61">
        <f>penilaian!G775</f>
        <v>0</v>
      </c>
      <c r="I780" s="61">
        <f>penilaian!H775</f>
        <v>0</v>
      </c>
      <c r="J780" s="202">
        <f>penilaian!I775</f>
        <v>0</v>
      </c>
      <c r="K780" s="157">
        <f>penilaian!J775</f>
        <v>0</v>
      </c>
      <c r="L780" s="182">
        <f>penilaian!K775</f>
        <v>0</v>
      </c>
      <c r="M780" s="186">
        <f>penilaian!L775</f>
        <v>0</v>
      </c>
      <c r="N780" s="187">
        <f>penilaian!M775</f>
        <v>0</v>
      </c>
      <c r="O780" s="61">
        <f>penilaian!N775</f>
        <v>0</v>
      </c>
      <c r="P780" s="183">
        <f>penilaian!O775</f>
        <v>0</v>
      </c>
      <c r="Q780" s="157">
        <f>penilaian!P775</f>
        <v>0</v>
      </c>
      <c r="R780" s="157">
        <f>penilaian!Q775</f>
        <v>0</v>
      </c>
      <c r="S780" s="61">
        <f>penilaian!R775</f>
        <v>0</v>
      </c>
      <c r="T780" s="61">
        <f>penilaian!S775</f>
        <v>0</v>
      </c>
      <c r="U780" s="61">
        <f>penilaian!T775</f>
        <v>0</v>
      </c>
      <c r="V780" s="189">
        <f>penilaian!U775</f>
        <v>0</v>
      </c>
      <c r="W780" s="61">
        <f>penilaian!V775</f>
        <v>0</v>
      </c>
      <c r="X780" s="157">
        <f>penilaian!W775</f>
        <v>0</v>
      </c>
      <c r="Y780" s="157">
        <f>penilaian!X775</f>
        <v>0</v>
      </c>
      <c r="Z780" s="157">
        <f>penilaian!Y775</f>
        <v>0</v>
      </c>
      <c r="AA780" s="184">
        <f>penilaian!Z775</f>
        <v>0</v>
      </c>
      <c r="AB780" s="61">
        <f>penilaian!AA775</f>
        <v>0</v>
      </c>
      <c r="AC780" s="62">
        <f>penilaian!AB775</f>
        <v>0</v>
      </c>
      <c r="AD780" s="61">
        <f>penilaian!AC775</f>
        <v>0</v>
      </c>
      <c r="AE780" s="157">
        <f>penilaian!AD775</f>
        <v>0</v>
      </c>
      <c r="AF780" s="157">
        <f>penilaian!AE775</f>
        <v>0</v>
      </c>
      <c r="AG780" s="182">
        <f>penilaian!AF775</f>
        <v>0</v>
      </c>
      <c r="AH780" s="182">
        <f>penilaian!AG775</f>
        <v>0</v>
      </c>
      <c r="AI780" s="284">
        <f>penilaian!AH775</f>
        <v>0</v>
      </c>
      <c r="AJ780" s="283">
        <f>penilaian!AI775</f>
        <v>0</v>
      </c>
      <c r="AK780" s="284">
        <f>penilaian!AJ775</f>
        <v>0</v>
      </c>
      <c r="AL780" s="284">
        <f>penilaian!AK775</f>
        <v>0</v>
      </c>
      <c r="AM780" s="285">
        <f>penilaian!AL775</f>
        <v>0</v>
      </c>
      <c r="AN780" s="284">
        <f>penilaian!AM775</f>
        <v>0</v>
      </c>
      <c r="AO780" s="284">
        <f>penilaian!AN775</f>
        <v>0</v>
      </c>
      <c r="AP780" s="285">
        <f>penilaian!AO775</f>
        <v>0</v>
      </c>
      <c r="AQ780" s="284">
        <f>penilaian!AP775</f>
        <v>0</v>
      </c>
      <c r="AR780" s="284">
        <f>penilaian!AQ775</f>
        <v>0</v>
      </c>
      <c r="AS780" s="284">
        <f>penilaian!AR775</f>
        <v>0</v>
      </c>
      <c r="AT780" s="284">
        <f>penilaian!AS775</f>
        <v>0</v>
      </c>
      <c r="AU780" s="284">
        <f>penilaian!AT775</f>
        <v>0</v>
      </c>
      <c r="AV780" s="284">
        <f>penilaian!AU775</f>
        <v>0</v>
      </c>
      <c r="AW780" s="284">
        <f>penilaian!AV775</f>
        <v>0</v>
      </c>
      <c r="AX780" s="284">
        <f>penilaian!AW775</f>
        <v>0</v>
      </c>
    </row>
    <row r="781" spans="2:50" ht="15.75" hidden="1">
      <c r="B781" s="157">
        <f>penilaian!A776</f>
        <v>0</v>
      </c>
      <c r="C781" s="172">
        <f>penilaian!B776</f>
        <v>0</v>
      </c>
      <c r="D781" s="492">
        <f>penilaian!C776</f>
        <v>0</v>
      </c>
      <c r="E781" s="172">
        <f>penilaian!D776</f>
        <v>0</v>
      </c>
      <c r="F781" s="171">
        <f>penilaian!E776</f>
        <v>0</v>
      </c>
      <c r="G781" s="205">
        <f>penilaian!F776</f>
        <v>0</v>
      </c>
      <c r="H781" s="61">
        <f>penilaian!G776</f>
        <v>0</v>
      </c>
      <c r="I781" s="61">
        <f>penilaian!H776</f>
        <v>0</v>
      </c>
      <c r="J781" s="202">
        <f>penilaian!I776</f>
        <v>0</v>
      </c>
      <c r="K781" s="157">
        <f>penilaian!J776</f>
        <v>0</v>
      </c>
      <c r="L781" s="182">
        <f>penilaian!K776</f>
        <v>0</v>
      </c>
      <c r="M781" s="186">
        <f>penilaian!L776</f>
        <v>0</v>
      </c>
      <c r="N781" s="187">
        <f>penilaian!M776</f>
        <v>0</v>
      </c>
      <c r="O781" s="61">
        <f>penilaian!N776</f>
        <v>0</v>
      </c>
      <c r="P781" s="183">
        <f>penilaian!O776</f>
        <v>0</v>
      </c>
      <c r="Q781" s="157">
        <f>penilaian!P776</f>
        <v>0</v>
      </c>
      <c r="R781" s="157">
        <f>penilaian!Q776</f>
        <v>0</v>
      </c>
      <c r="S781" s="61">
        <f>penilaian!R776</f>
        <v>0</v>
      </c>
      <c r="T781" s="61">
        <f>penilaian!S776</f>
        <v>0</v>
      </c>
      <c r="U781" s="61">
        <f>penilaian!T776</f>
        <v>0</v>
      </c>
      <c r="V781" s="189">
        <f>penilaian!U776</f>
        <v>0</v>
      </c>
      <c r="W781" s="61">
        <f>penilaian!V776</f>
        <v>0</v>
      </c>
      <c r="X781" s="157">
        <f>penilaian!W776</f>
        <v>0</v>
      </c>
      <c r="Y781" s="157">
        <f>penilaian!X776</f>
        <v>0</v>
      </c>
      <c r="Z781" s="157">
        <f>penilaian!Y776</f>
        <v>0</v>
      </c>
      <c r="AA781" s="184">
        <f>penilaian!Z776</f>
        <v>0</v>
      </c>
      <c r="AB781" s="61">
        <f>penilaian!AA776</f>
        <v>0</v>
      </c>
      <c r="AC781" s="62">
        <f>penilaian!AB776</f>
        <v>0</v>
      </c>
      <c r="AD781" s="61">
        <f>penilaian!AC776</f>
        <v>0</v>
      </c>
      <c r="AE781" s="157">
        <f>penilaian!AD776</f>
        <v>0</v>
      </c>
      <c r="AF781" s="157">
        <f>penilaian!AE776</f>
        <v>0</v>
      </c>
      <c r="AG781" s="182">
        <f>penilaian!AF776</f>
        <v>0</v>
      </c>
      <c r="AH781" s="182">
        <f>penilaian!AG776</f>
        <v>0</v>
      </c>
      <c r="AI781" s="284">
        <f>penilaian!AH776</f>
        <v>0</v>
      </c>
      <c r="AJ781" s="283">
        <f>penilaian!AI776</f>
        <v>0</v>
      </c>
      <c r="AK781" s="284">
        <f>penilaian!AJ776</f>
        <v>0</v>
      </c>
      <c r="AL781" s="284">
        <f>penilaian!AK776</f>
        <v>0</v>
      </c>
      <c r="AM781" s="285">
        <f>penilaian!AL776</f>
        <v>0</v>
      </c>
      <c r="AN781" s="284">
        <f>penilaian!AM776</f>
        <v>0</v>
      </c>
      <c r="AO781" s="284">
        <f>penilaian!AN776</f>
        <v>0</v>
      </c>
      <c r="AP781" s="285">
        <f>penilaian!AO776</f>
        <v>0</v>
      </c>
      <c r="AQ781" s="284">
        <f>penilaian!AP776</f>
        <v>0</v>
      </c>
      <c r="AR781" s="284">
        <f>penilaian!AQ776</f>
        <v>0</v>
      </c>
      <c r="AS781" s="284">
        <f>penilaian!AR776</f>
        <v>0</v>
      </c>
      <c r="AT781" s="284">
        <f>penilaian!AS776</f>
        <v>0</v>
      </c>
      <c r="AU781" s="284">
        <f>penilaian!AT776</f>
        <v>0</v>
      </c>
      <c r="AV781" s="284">
        <f>penilaian!AU776</f>
        <v>0</v>
      </c>
      <c r="AW781" s="284">
        <f>penilaian!AV776</f>
        <v>0</v>
      </c>
      <c r="AX781" s="284">
        <f>penilaian!AW776</f>
        <v>0</v>
      </c>
    </row>
    <row r="782" spans="2:50" ht="15.75" hidden="1">
      <c r="B782" s="157">
        <f>penilaian!A777</f>
        <v>0</v>
      </c>
      <c r="C782" s="172">
        <f>penilaian!B777</f>
        <v>0</v>
      </c>
      <c r="D782" s="492">
        <f>penilaian!C777</f>
        <v>0</v>
      </c>
      <c r="E782" s="172">
        <f>penilaian!D777</f>
        <v>0</v>
      </c>
      <c r="F782" s="171">
        <f>penilaian!E777</f>
        <v>0</v>
      </c>
      <c r="G782" s="205">
        <f>penilaian!F777</f>
        <v>0</v>
      </c>
      <c r="H782" s="61">
        <f>penilaian!G777</f>
        <v>0</v>
      </c>
      <c r="I782" s="61">
        <f>penilaian!H777</f>
        <v>0</v>
      </c>
      <c r="J782" s="202">
        <f>penilaian!I777</f>
        <v>0</v>
      </c>
      <c r="K782" s="157">
        <f>penilaian!J777</f>
        <v>0</v>
      </c>
      <c r="L782" s="182">
        <f>penilaian!K777</f>
        <v>0</v>
      </c>
      <c r="M782" s="186">
        <f>penilaian!L777</f>
        <v>0</v>
      </c>
      <c r="N782" s="187">
        <f>penilaian!M777</f>
        <v>0</v>
      </c>
      <c r="O782" s="61">
        <f>penilaian!N777</f>
        <v>0</v>
      </c>
      <c r="P782" s="183">
        <f>penilaian!O777</f>
        <v>0</v>
      </c>
      <c r="Q782" s="157">
        <f>penilaian!P777</f>
        <v>0</v>
      </c>
      <c r="R782" s="157">
        <f>penilaian!Q777</f>
        <v>0</v>
      </c>
      <c r="S782" s="61">
        <f>penilaian!R777</f>
        <v>0</v>
      </c>
      <c r="T782" s="61">
        <f>penilaian!S777</f>
        <v>0</v>
      </c>
      <c r="U782" s="61">
        <f>penilaian!T777</f>
        <v>0</v>
      </c>
      <c r="V782" s="189">
        <f>penilaian!U777</f>
        <v>0</v>
      </c>
      <c r="W782" s="61">
        <f>penilaian!V777</f>
        <v>0</v>
      </c>
      <c r="X782" s="157">
        <f>penilaian!W777</f>
        <v>0</v>
      </c>
      <c r="Y782" s="157">
        <f>penilaian!X777</f>
        <v>0</v>
      </c>
      <c r="Z782" s="157">
        <f>penilaian!Y777</f>
        <v>0</v>
      </c>
      <c r="AA782" s="184">
        <f>penilaian!Z777</f>
        <v>0</v>
      </c>
      <c r="AB782" s="61">
        <f>penilaian!AA777</f>
        <v>0</v>
      </c>
      <c r="AC782" s="62">
        <f>penilaian!AB777</f>
        <v>0</v>
      </c>
      <c r="AD782" s="61">
        <f>penilaian!AC777</f>
        <v>0</v>
      </c>
      <c r="AE782" s="157">
        <f>penilaian!AD777</f>
        <v>0</v>
      </c>
      <c r="AF782" s="157">
        <f>penilaian!AE777</f>
        <v>0</v>
      </c>
      <c r="AG782" s="182">
        <f>penilaian!AF777</f>
        <v>0</v>
      </c>
      <c r="AH782" s="182">
        <f>penilaian!AG777</f>
        <v>0</v>
      </c>
      <c r="AI782" s="284">
        <f>penilaian!AH777</f>
        <v>0</v>
      </c>
      <c r="AJ782" s="283">
        <f>penilaian!AI777</f>
        <v>0</v>
      </c>
      <c r="AK782" s="284">
        <f>penilaian!AJ777</f>
        <v>0</v>
      </c>
      <c r="AL782" s="284">
        <f>penilaian!AK777</f>
        <v>0</v>
      </c>
      <c r="AM782" s="285">
        <f>penilaian!AL777</f>
        <v>0</v>
      </c>
      <c r="AN782" s="284">
        <f>penilaian!AM777</f>
        <v>0</v>
      </c>
      <c r="AO782" s="284">
        <f>penilaian!AN777</f>
        <v>0</v>
      </c>
      <c r="AP782" s="285">
        <f>penilaian!AO777</f>
        <v>0</v>
      </c>
      <c r="AQ782" s="284">
        <f>penilaian!AP777</f>
        <v>0</v>
      </c>
      <c r="AR782" s="284">
        <f>penilaian!AQ777</f>
        <v>0</v>
      </c>
      <c r="AS782" s="284">
        <f>penilaian!AR777</f>
        <v>0</v>
      </c>
      <c r="AT782" s="284">
        <f>penilaian!AS777</f>
        <v>0</v>
      </c>
      <c r="AU782" s="284">
        <f>penilaian!AT777</f>
        <v>0</v>
      </c>
      <c r="AV782" s="284">
        <f>penilaian!AU777</f>
        <v>0</v>
      </c>
      <c r="AW782" s="284">
        <f>penilaian!AV777</f>
        <v>0</v>
      </c>
      <c r="AX782" s="284">
        <f>penilaian!AW777</f>
        <v>0</v>
      </c>
    </row>
    <row r="783" spans="2:50" ht="15.75" hidden="1">
      <c r="B783" s="157">
        <f>penilaian!A778</f>
        <v>0</v>
      </c>
      <c r="C783" s="172">
        <f>penilaian!B778</f>
        <v>0</v>
      </c>
      <c r="D783" s="492">
        <f>penilaian!C778</f>
        <v>0</v>
      </c>
      <c r="E783" s="172">
        <f>penilaian!D778</f>
        <v>0</v>
      </c>
      <c r="F783" s="171">
        <f>penilaian!E778</f>
        <v>0</v>
      </c>
      <c r="G783" s="205">
        <f>penilaian!F778</f>
        <v>0</v>
      </c>
      <c r="H783" s="61">
        <f>penilaian!G778</f>
        <v>0</v>
      </c>
      <c r="I783" s="61">
        <f>penilaian!H778</f>
        <v>0</v>
      </c>
      <c r="J783" s="202">
        <f>penilaian!I778</f>
        <v>0</v>
      </c>
      <c r="K783" s="157">
        <f>penilaian!J778</f>
        <v>0</v>
      </c>
      <c r="L783" s="182">
        <f>penilaian!K778</f>
        <v>0</v>
      </c>
      <c r="M783" s="186">
        <f>penilaian!L778</f>
        <v>0</v>
      </c>
      <c r="N783" s="187">
        <f>penilaian!M778</f>
        <v>0</v>
      </c>
      <c r="O783" s="61">
        <f>penilaian!N778</f>
        <v>0</v>
      </c>
      <c r="P783" s="183">
        <f>penilaian!O778</f>
        <v>0</v>
      </c>
      <c r="Q783" s="157">
        <f>penilaian!P778</f>
        <v>0</v>
      </c>
      <c r="R783" s="157">
        <f>penilaian!Q778</f>
        <v>0</v>
      </c>
      <c r="S783" s="61">
        <f>penilaian!R778</f>
        <v>0</v>
      </c>
      <c r="T783" s="61">
        <f>penilaian!S778</f>
        <v>0</v>
      </c>
      <c r="U783" s="61">
        <f>penilaian!T778</f>
        <v>0</v>
      </c>
      <c r="V783" s="189">
        <f>penilaian!U778</f>
        <v>0</v>
      </c>
      <c r="W783" s="61">
        <f>penilaian!V778</f>
        <v>0</v>
      </c>
      <c r="X783" s="157">
        <f>penilaian!W778</f>
        <v>0</v>
      </c>
      <c r="Y783" s="157">
        <f>penilaian!X778</f>
        <v>0</v>
      </c>
      <c r="Z783" s="157">
        <f>penilaian!Y778</f>
        <v>0</v>
      </c>
      <c r="AA783" s="184">
        <f>penilaian!Z778</f>
        <v>0</v>
      </c>
      <c r="AB783" s="61">
        <f>penilaian!AA778</f>
        <v>0</v>
      </c>
      <c r="AC783" s="62">
        <f>penilaian!AB778</f>
        <v>0</v>
      </c>
      <c r="AD783" s="61">
        <f>penilaian!AC778</f>
        <v>0</v>
      </c>
      <c r="AE783" s="157">
        <f>penilaian!AD778</f>
        <v>0</v>
      </c>
      <c r="AF783" s="157">
        <f>penilaian!AE778</f>
        <v>0</v>
      </c>
      <c r="AG783" s="182">
        <f>penilaian!AF778</f>
        <v>0</v>
      </c>
      <c r="AH783" s="182">
        <f>penilaian!AG778</f>
        <v>0</v>
      </c>
      <c r="AI783" s="284">
        <f>penilaian!AH778</f>
        <v>0</v>
      </c>
      <c r="AJ783" s="283">
        <f>penilaian!AI778</f>
        <v>0</v>
      </c>
      <c r="AK783" s="284">
        <f>penilaian!AJ778</f>
        <v>0</v>
      </c>
      <c r="AL783" s="284">
        <f>penilaian!AK778</f>
        <v>0</v>
      </c>
      <c r="AM783" s="285">
        <f>penilaian!AL778</f>
        <v>0</v>
      </c>
      <c r="AN783" s="284">
        <f>penilaian!AM778</f>
        <v>0</v>
      </c>
      <c r="AO783" s="284">
        <f>penilaian!AN778</f>
        <v>0</v>
      </c>
      <c r="AP783" s="285">
        <f>penilaian!AO778</f>
        <v>0</v>
      </c>
      <c r="AQ783" s="284">
        <f>penilaian!AP778</f>
        <v>0</v>
      </c>
      <c r="AR783" s="284">
        <f>penilaian!AQ778</f>
        <v>0</v>
      </c>
      <c r="AS783" s="284">
        <f>penilaian!AR778</f>
        <v>0</v>
      </c>
      <c r="AT783" s="284">
        <f>penilaian!AS778</f>
        <v>0</v>
      </c>
      <c r="AU783" s="284">
        <f>penilaian!AT778</f>
        <v>0</v>
      </c>
      <c r="AV783" s="284">
        <f>penilaian!AU778</f>
        <v>0</v>
      </c>
      <c r="AW783" s="284">
        <f>penilaian!AV778</f>
        <v>0</v>
      </c>
      <c r="AX783" s="284">
        <f>penilaian!AW778</f>
        <v>0</v>
      </c>
    </row>
    <row r="784" spans="2:50" ht="15.75" hidden="1">
      <c r="B784" s="157">
        <f>penilaian!A779</f>
        <v>0</v>
      </c>
      <c r="C784" s="172">
        <f>penilaian!B779</f>
        <v>0</v>
      </c>
      <c r="D784" s="492">
        <f>penilaian!C779</f>
        <v>0</v>
      </c>
      <c r="E784" s="172">
        <f>penilaian!D779</f>
        <v>0</v>
      </c>
      <c r="F784" s="171">
        <f>penilaian!E779</f>
        <v>0</v>
      </c>
      <c r="G784" s="205">
        <f>penilaian!F779</f>
        <v>0</v>
      </c>
      <c r="H784" s="61">
        <f>penilaian!G779</f>
        <v>0</v>
      </c>
      <c r="I784" s="61">
        <f>penilaian!H779</f>
        <v>0</v>
      </c>
      <c r="J784" s="202">
        <f>penilaian!I779</f>
        <v>0</v>
      </c>
      <c r="K784" s="157">
        <f>penilaian!J779</f>
        <v>0</v>
      </c>
      <c r="L784" s="182">
        <f>penilaian!K779</f>
        <v>0</v>
      </c>
      <c r="M784" s="186">
        <f>penilaian!L779</f>
        <v>0</v>
      </c>
      <c r="N784" s="187">
        <f>penilaian!M779</f>
        <v>0</v>
      </c>
      <c r="O784" s="61">
        <f>penilaian!N779</f>
        <v>0</v>
      </c>
      <c r="P784" s="183">
        <f>penilaian!O779</f>
        <v>0</v>
      </c>
      <c r="Q784" s="157">
        <f>penilaian!P779</f>
        <v>0</v>
      </c>
      <c r="R784" s="157">
        <f>penilaian!Q779</f>
        <v>0</v>
      </c>
      <c r="S784" s="61">
        <f>penilaian!R779</f>
        <v>0</v>
      </c>
      <c r="T784" s="61">
        <f>penilaian!S779</f>
        <v>0</v>
      </c>
      <c r="U784" s="61">
        <f>penilaian!T779</f>
        <v>0</v>
      </c>
      <c r="V784" s="189">
        <f>penilaian!U779</f>
        <v>0</v>
      </c>
      <c r="W784" s="61">
        <f>penilaian!V779</f>
        <v>0</v>
      </c>
      <c r="X784" s="157">
        <f>penilaian!W779</f>
        <v>0</v>
      </c>
      <c r="Y784" s="157">
        <f>penilaian!X779</f>
        <v>0</v>
      </c>
      <c r="Z784" s="157">
        <f>penilaian!Y779</f>
        <v>0</v>
      </c>
      <c r="AA784" s="184">
        <f>penilaian!Z779</f>
        <v>0</v>
      </c>
      <c r="AB784" s="61">
        <f>penilaian!AA779</f>
        <v>0</v>
      </c>
      <c r="AC784" s="62">
        <f>penilaian!AB779</f>
        <v>0</v>
      </c>
      <c r="AD784" s="61">
        <f>penilaian!AC779</f>
        <v>0</v>
      </c>
      <c r="AE784" s="157">
        <f>penilaian!AD779</f>
        <v>0</v>
      </c>
      <c r="AF784" s="157">
        <f>penilaian!AE779</f>
        <v>0</v>
      </c>
      <c r="AG784" s="182">
        <f>penilaian!AF779</f>
        <v>0</v>
      </c>
      <c r="AH784" s="182">
        <f>penilaian!AG779</f>
        <v>0</v>
      </c>
      <c r="AI784" s="284">
        <f>penilaian!AH779</f>
        <v>0</v>
      </c>
      <c r="AJ784" s="283">
        <f>penilaian!AI779</f>
        <v>0</v>
      </c>
      <c r="AK784" s="284">
        <f>penilaian!AJ779</f>
        <v>0</v>
      </c>
      <c r="AL784" s="284">
        <f>penilaian!AK779</f>
        <v>0</v>
      </c>
      <c r="AM784" s="285">
        <f>penilaian!AL779</f>
        <v>0</v>
      </c>
      <c r="AN784" s="284">
        <f>penilaian!AM779</f>
        <v>0</v>
      </c>
      <c r="AO784" s="284">
        <f>penilaian!AN779</f>
        <v>0</v>
      </c>
      <c r="AP784" s="285">
        <f>penilaian!AO779</f>
        <v>0</v>
      </c>
      <c r="AQ784" s="284">
        <f>penilaian!AP779</f>
        <v>0</v>
      </c>
      <c r="AR784" s="284">
        <f>penilaian!AQ779</f>
        <v>0</v>
      </c>
      <c r="AS784" s="284">
        <f>penilaian!AR779</f>
        <v>0</v>
      </c>
      <c r="AT784" s="284">
        <f>penilaian!AS779</f>
        <v>0</v>
      </c>
      <c r="AU784" s="284">
        <f>penilaian!AT779</f>
        <v>0</v>
      </c>
      <c r="AV784" s="284">
        <f>penilaian!AU779</f>
        <v>0</v>
      </c>
      <c r="AW784" s="284">
        <f>penilaian!AV779</f>
        <v>0</v>
      </c>
      <c r="AX784" s="284">
        <f>penilaian!AW779</f>
        <v>0</v>
      </c>
    </row>
    <row r="785" spans="2:50" ht="15.75" hidden="1">
      <c r="B785" s="157">
        <f>penilaian!A780</f>
        <v>0</v>
      </c>
      <c r="C785" s="172">
        <f>penilaian!B780</f>
        <v>0</v>
      </c>
      <c r="D785" s="492">
        <f>penilaian!C780</f>
        <v>0</v>
      </c>
      <c r="E785" s="172">
        <f>penilaian!D780</f>
        <v>0</v>
      </c>
      <c r="F785" s="171">
        <f>penilaian!E780</f>
        <v>0</v>
      </c>
      <c r="G785" s="205">
        <f>penilaian!F780</f>
        <v>0</v>
      </c>
      <c r="H785" s="61">
        <f>penilaian!G780</f>
        <v>0</v>
      </c>
      <c r="I785" s="61">
        <f>penilaian!H780</f>
        <v>0</v>
      </c>
      <c r="J785" s="202">
        <f>penilaian!I780</f>
        <v>0</v>
      </c>
      <c r="K785" s="157">
        <f>penilaian!J780</f>
        <v>0</v>
      </c>
      <c r="L785" s="182">
        <f>penilaian!K780</f>
        <v>0</v>
      </c>
      <c r="M785" s="186">
        <f>penilaian!L780</f>
        <v>0</v>
      </c>
      <c r="N785" s="187">
        <f>penilaian!M780</f>
        <v>0</v>
      </c>
      <c r="O785" s="61">
        <f>penilaian!N780</f>
        <v>0</v>
      </c>
      <c r="P785" s="183">
        <f>penilaian!O780</f>
        <v>0</v>
      </c>
      <c r="Q785" s="157">
        <f>penilaian!P780</f>
        <v>0</v>
      </c>
      <c r="R785" s="157">
        <f>penilaian!Q780</f>
        <v>0</v>
      </c>
      <c r="S785" s="61">
        <f>penilaian!R780</f>
        <v>0</v>
      </c>
      <c r="T785" s="61">
        <f>penilaian!S780</f>
        <v>0</v>
      </c>
      <c r="U785" s="61">
        <f>penilaian!T780</f>
        <v>0</v>
      </c>
      <c r="V785" s="189">
        <f>penilaian!U780</f>
        <v>0</v>
      </c>
      <c r="W785" s="61">
        <f>penilaian!V780</f>
        <v>0</v>
      </c>
      <c r="X785" s="157">
        <f>penilaian!W780</f>
        <v>0</v>
      </c>
      <c r="Y785" s="157">
        <f>penilaian!X780</f>
        <v>0</v>
      </c>
      <c r="Z785" s="157">
        <f>penilaian!Y780</f>
        <v>0</v>
      </c>
      <c r="AA785" s="184">
        <f>penilaian!Z780</f>
        <v>0</v>
      </c>
      <c r="AB785" s="61">
        <f>penilaian!AA780</f>
        <v>0</v>
      </c>
      <c r="AC785" s="62">
        <f>penilaian!AB780</f>
        <v>0</v>
      </c>
      <c r="AD785" s="61">
        <f>penilaian!AC780</f>
        <v>0</v>
      </c>
      <c r="AE785" s="157">
        <f>penilaian!AD780</f>
        <v>0</v>
      </c>
      <c r="AF785" s="157">
        <f>penilaian!AE780</f>
        <v>0</v>
      </c>
      <c r="AG785" s="182">
        <f>penilaian!AF780</f>
        <v>0</v>
      </c>
      <c r="AH785" s="182">
        <f>penilaian!AG780</f>
        <v>0</v>
      </c>
      <c r="AI785" s="284">
        <f>penilaian!AH780</f>
        <v>0</v>
      </c>
      <c r="AJ785" s="283">
        <f>penilaian!AI780</f>
        <v>0</v>
      </c>
      <c r="AK785" s="284">
        <f>penilaian!AJ780</f>
        <v>0</v>
      </c>
      <c r="AL785" s="284">
        <f>penilaian!AK780</f>
        <v>0</v>
      </c>
      <c r="AM785" s="285">
        <f>penilaian!AL780</f>
        <v>0</v>
      </c>
      <c r="AN785" s="284">
        <f>penilaian!AM780</f>
        <v>0</v>
      </c>
      <c r="AO785" s="284">
        <f>penilaian!AN780</f>
        <v>0</v>
      </c>
      <c r="AP785" s="285">
        <f>penilaian!AO780</f>
        <v>0</v>
      </c>
      <c r="AQ785" s="284">
        <f>penilaian!AP780</f>
        <v>0</v>
      </c>
      <c r="AR785" s="284">
        <f>penilaian!AQ780</f>
        <v>0</v>
      </c>
      <c r="AS785" s="284">
        <f>penilaian!AR780</f>
        <v>0</v>
      </c>
      <c r="AT785" s="284">
        <f>penilaian!AS780</f>
        <v>0</v>
      </c>
      <c r="AU785" s="284">
        <f>penilaian!AT780</f>
        <v>0</v>
      </c>
      <c r="AV785" s="284">
        <f>penilaian!AU780</f>
        <v>0</v>
      </c>
      <c r="AW785" s="284">
        <f>penilaian!AV780</f>
        <v>0</v>
      </c>
      <c r="AX785" s="284">
        <f>penilaian!AW780</f>
        <v>0</v>
      </c>
    </row>
    <row r="786" spans="2:50" ht="15.75" hidden="1">
      <c r="B786" s="157">
        <f>penilaian!A781</f>
        <v>0</v>
      </c>
      <c r="C786" s="172">
        <f>penilaian!B781</f>
        <v>0</v>
      </c>
      <c r="D786" s="492">
        <f>penilaian!C781</f>
        <v>0</v>
      </c>
      <c r="E786" s="172">
        <f>penilaian!D781</f>
        <v>0</v>
      </c>
      <c r="F786" s="171">
        <f>penilaian!E781</f>
        <v>0</v>
      </c>
      <c r="G786" s="205">
        <f>penilaian!F781</f>
        <v>0</v>
      </c>
      <c r="H786" s="61">
        <f>penilaian!G781</f>
        <v>0</v>
      </c>
      <c r="I786" s="61">
        <f>penilaian!H781</f>
        <v>0</v>
      </c>
      <c r="J786" s="202">
        <f>penilaian!I781</f>
        <v>0</v>
      </c>
      <c r="K786" s="157">
        <f>penilaian!J781</f>
        <v>0</v>
      </c>
      <c r="L786" s="182">
        <f>penilaian!K781</f>
        <v>0</v>
      </c>
      <c r="M786" s="186">
        <f>penilaian!L781</f>
        <v>0</v>
      </c>
      <c r="N786" s="187">
        <f>penilaian!M781</f>
        <v>0</v>
      </c>
      <c r="O786" s="61">
        <f>penilaian!N781</f>
        <v>0</v>
      </c>
      <c r="P786" s="183">
        <f>penilaian!O781</f>
        <v>0</v>
      </c>
      <c r="Q786" s="157">
        <f>penilaian!P781</f>
        <v>0</v>
      </c>
      <c r="R786" s="157">
        <f>penilaian!Q781</f>
        <v>0</v>
      </c>
      <c r="S786" s="61">
        <f>penilaian!R781</f>
        <v>0</v>
      </c>
      <c r="T786" s="61">
        <f>penilaian!S781</f>
        <v>0</v>
      </c>
      <c r="U786" s="61">
        <f>penilaian!T781</f>
        <v>0</v>
      </c>
      <c r="V786" s="189">
        <f>penilaian!U781</f>
        <v>0</v>
      </c>
      <c r="W786" s="61">
        <f>penilaian!V781</f>
        <v>0</v>
      </c>
      <c r="X786" s="157">
        <f>penilaian!W781</f>
        <v>0</v>
      </c>
      <c r="Y786" s="157">
        <f>penilaian!X781</f>
        <v>0</v>
      </c>
      <c r="Z786" s="157">
        <f>penilaian!Y781</f>
        <v>0</v>
      </c>
      <c r="AA786" s="184">
        <f>penilaian!Z781</f>
        <v>0</v>
      </c>
      <c r="AB786" s="61">
        <f>penilaian!AA781</f>
        <v>0</v>
      </c>
      <c r="AC786" s="62">
        <f>penilaian!AB781</f>
        <v>0</v>
      </c>
      <c r="AD786" s="61">
        <f>penilaian!AC781</f>
        <v>0</v>
      </c>
      <c r="AE786" s="157">
        <f>penilaian!AD781</f>
        <v>0</v>
      </c>
      <c r="AF786" s="157">
        <f>penilaian!AE781</f>
        <v>0</v>
      </c>
      <c r="AG786" s="182">
        <f>penilaian!AF781</f>
        <v>0</v>
      </c>
      <c r="AH786" s="182">
        <f>penilaian!AG781</f>
        <v>0</v>
      </c>
      <c r="AI786" s="284">
        <f>penilaian!AH781</f>
        <v>0</v>
      </c>
      <c r="AJ786" s="283">
        <f>penilaian!AI781</f>
        <v>0</v>
      </c>
      <c r="AK786" s="284">
        <f>penilaian!AJ781</f>
        <v>0</v>
      </c>
      <c r="AL786" s="284">
        <f>penilaian!AK781</f>
        <v>0</v>
      </c>
      <c r="AM786" s="285">
        <f>penilaian!AL781</f>
        <v>0</v>
      </c>
      <c r="AN786" s="284">
        <f>penilaian!AM781</f>
        <v>0</v>
      </c>
      <c r="AO786" s="284">
        <f>penilaian!AN781</f>
        <v>0</v>
      </c>
      <c r="AP786" s="285">
        <f>penilaian!AO781</f>
        <v>0</v>
      </c>
      <c r="AQ786" s="284">
        <f>penilaian!AP781</f>
        <v>0</v>
      </c>
      <c r="AR786" s="284">
        <f>penilaian!AQ781</f>
        <v>0</v>
      </c>
      <c r="AS786" s="284">
        <f>penilaian!AR781</f>
        <v>0</v>
      </c>
      <c r="AT786" s="284">
        <f>penilaian!AS781</f>
        <v>0</v>
      </c>
      <c r="AU786" s="284">
        <f>penilaian!AT781</f>
        <v>0</v>
      </c>
      <c r="AV786" s="284">
        <f>penilaian!AU781</f>
        <v>0</v>
      </c>
      <c r="AW786" s="284">
        <f>penilaian!AV781</f>
        <v>0</v>
      </c>
      <c r="AX786" s="284">
        <f>penilaian!AW781</f>
        <v>0</v>
      </c>
    </row>
    <row r="787" spans="2:50" ht="15.75" hidden="1">
      <c r="B787" s="157">
        <f>penilaian!A782</f>
        <v>0</v>
      </c>
      <c r="C787" s="172">
        <f>penilaian!B782</f>
        <v>0</v>
      </c>
      <c r="D787" s="492">
        <f>penilaian!C782</f>
        <v>0</v>
      </c>
      <c r="E787" s="172">
        <f>penilaian!D782</f>
        <v>0</v>
      </c>
      <c r="F787" s="171">
        <f>penilaian!E782</f>
        <v>0</v>
      </c>
      <c r="G787" s="205">
        <f>penilaian!F782</f>
        <v>0</v>
      </c>
      <c r="H787" s="61">
        <f>penilaian!G782</f>
        <v>0</v>
      </c>
      <c r="I787" s="61">
        <f>penilaian!H782</f>
        <v>0</v>
      </c>
      <c r="J787" s="202">
        <f>penilaian!I782</f>
        <v>0</v>
      </c>
      <c r="K787" s="157">
        <f>penilaian!J782</f>
        <v>0</v>
      </c>
      <c r="L787" s="182">
        <f>penilaian!K782</f>
        <v>0</v>
      </c>
      <c r="M787" s="186">
        <f>penilaian!L782</f>
        <v>0</v>
      </c>
      <c r="N787" s="187">
        <f>penilaian!M782</f>
        <v>0</v>
      </c>
      <c r="O787" s="61">
        <f>penilaian!N782</f>
        <v>0</v>
      </c>
      <c r="P787" s="183">
        <f>penilaian!O782</f>
        <v>0</v>
      </c>
      <c r="Q787" s="157">
        <f>penilaian!P782</f>
        <v>0</v>
      </c>
      <c r="R787" s="157">
        <f>penilaian!Q782</f>
        <v>0</v>
      </c>
      <c r="S787" s="61">
        <f>penilaian!R782</f>
        <v>0</v>
      </c>
      <c r="T787" s="61">
        <f>penilaian!S782</f>
        <v>0</v>
      </c>
      <c r="U787" s="61">
        <f>penilaian!T782</f>
        <v>0</v>
      </c>
      <c r="V787" s="189">
        <f>penilaian!U782</f>
        <v>0</v>
      </c>
      <c r="W787" s="61">
        <f>penilaian!V782</f>
        <v>0</v>
      </c>
      <c r="X787" s="157">
        <f>penilaian!W782</f>
        <v>0</v>
      </c>
      <c r="Y787" s="157">
        <f>penilaian!X782</f>
        <v>0</v>
      </c>
      <c r="Z787" s="157">
        <f>penilaian!Y782</f>
        <v>0</v>
      </c>
      <c r="AA787" s="184">
        <f>penilaian!Z782</f>
        <v>0</v>
      </c>
      <c r="AB787" s="61">
        <f>penilaian!AA782</f>
        <v>0</v>
      </c>
      <c r="AC787" s="62">
        <f>penilaian!AB782</f>
        <v>0</v>
      </c>
      <c r="AD787" s="61">
        <f>penilaian!AC782</f>
        <v>0</v>
      </c>
      <c r="AE787" s="157">
        <f>penilaian!AD782</f>
        <v>0</v>
      </c>
      <c r="AF787" s="157">
        <f>penilaian!AE782</f>
        <v>0</v>
      </c>
      <c r="AG787" s="182">
        <f>penilaian!AF782</f>
        <v>0</v>
      </c>
      <c r="AH787" s="182">
        <f>penilaian!AG782</f>
        <v>0</v>
      </c>
      <c r="AI787" s="284">
        <f>penilaian!AH782</f>
        <v>0</v>
      </c>
      <c r="AJ787" s="283">
        <f>penilaian!AI782</f>
        <v>0</v>
      </c>
      <c r="AK787" s="284">
        <f>penilaian!AJ782</f>
        <v>0</v>
      </c>
      <c r="AL787" s="284">
        <f>penilaian!AK782</f>
        <v>0</v>
      </c>
      <c r="AM787" s="285">
        <f>penilaian!AL782</f>
        <v>0</v>
      </c>
      <c r="AN787" s="284">
        <f>penilaian!AM782</f>
        <v>0</v>
      </c>
      <c r="AO787" s="284">
        <f>penilaian!AN782</f>
        <v>0</v>
      </c>
      <c r="AP787" s="285">
        <f>penilaian!AO782</f>
        <v>0</v>
      </c>
      <c r="AQ787" s="284">
        <f>penilaian!AP782</f>
        <v>0</v>
      </c>
      <c r="AR787" s="284">
        <f>penilaian!AQ782</f>
        <v>0</v>
      </c>
      <c r="AS787" s="284">
        <f>penilaian!AR782</f>
        <v>0</v>
      </c>
      <c r="AT787" s="284">
        <f>penilaian!AS782</f>
        <v>0</v>
      </c>
      <c r="AU787" s="284">
        <f>penilaian!AT782</f>
        <v>0</v>
      </c>
      <c r="AV787" s="284">
        <f>penilaian!AU782</f>
        <v>0</v>
      </c>
      <c r="AW787" s="284">
        <f>penilaian!AV782</f>
        <v>0</v>
      </c>
      <c r="AX787" s="284">
        <f>penilaian!AW782</f>
        <v>0</v>
      </c>
    </row>
    <row r="788" spans="2:50" ht="15.75" hidden="1">
      <c r="B788" s="157">
        <f>penilaian!A783</f>
        <v>0</v>
      </c>
      <c r="C788" s="172">
        <f>penilaian!B783</f>
        <v>0</v>
      </c>
      <c r="D788" s="492">
        <f>penilaian!C783</f>
        <v>0</v>
      </c>
      <c r="E788" s="172">
        <f>penilaian!D783</f>
        <v>0</v>
      </c>
      <c r="F788" s="171">
        <f>penilaian!E783</f>
        <v>0</v>
      </c>
      <c r="G788" s="205">
        <f>penilaian!F783</f>
        <v>0</v>
      </c>
      <c r="H788" s="61">
        <f>penilaian!G783</f>
        <v>0</v>
      </c>
      <c r="I788" s="61">
        <f>penilaian!H783</f>
        <v>0</v>
      </c>
      <c r="J788" s="202">
        <f>penilaian!I783</f>
        <v>0</v>
      </c>
      <c r="K788" s="157">
        <f>penilaian!J783</f>
        <v>0</v>
      </c>
      <c r="L788" s="182">
        <f>penilaian!K783</f>
        <v>0</v>
      </c>
      <c r="M788" s="186">
        <f>penilaian!L783</f>
        <v>0</v>
      </c>
      <c r="N788" s="187">
        <f>penilaian!M783</f>
        <v>0</v>
      </c>
      <c r="O788" s="61">
        <f>penilaian!N783</f>
        <v>0</v>
      </c>
      <c r="P788" s="183">
        <f>penilaian!O783</f>
        <v>0</v>
      </c>
      <c r="Q788" s="157">
        <f>penilaian!P783</f>
        <v>0</v>
      </c>
      <c r="R788" s="157">
        <f>penilaian!Q783</f>
        <v>0</v>
      </c>
      <c r="S788" s="61">
        <f>penilaian!R783</f>
        <v>0</v>
      </c>
      <c r="T788" s="61">
        <f>penilaian!S783</f>
        <v>0</v>
      </c>
      <c r="U788" s="61">
        <f>penilaian!T783</f>
        <v>0</v>
      </c>
      <c r="V788" s="189">
        <f>penilaian!U783</f>
        <v>0</v>
      </c>
      <c r="W788" s="61">
        <f>penilaian!V783</f>
        <v>0</v>
      </c>
      <c r="X788" s="157">
        <f>penilaian!W783</f>
        <v>0</v>
      </c>
      <c r="Y788" s="157">
        <f>penilaian!X783</f>
        <v>0</v>
      </c>
      <c r="Z788" s="157">
        <f>penilaian!Y783</f>
        <v>0</v>
      </c>
      <c r="AA788" s="184">
        <f>penilaian!Z783</f>
        <v>0</v>
      </c>
      <c r="AB788" s="61">
        <f>penilaian!AA783</f>
        <v>0</v>
      </c>
      <c r="AC788" s="62">
        <f>penilaian!AB783</f>
        <v>0</v>
      </c>
      <c r="AD788" s="61">
        <f>penilaian!AC783</f>
        <v>0</v>
      </c>
      <c r="AE788" s="157">
        <f>penilaian!AD783</f>
        <v>0</v>
      </c>
      <c r="AF788" s="157">
        <f>penilaian!AE783</f>
        <v>0</v>
      </c>
      <c r="AG788" s="182">
        <f>penilaian!AF783</f>
        <v>0</v>
      </c>
      <c r="AH788" s="182">
        <f>penilaian!AG783</f>
        <v>0</v>
      </c>
      <c r="AI788" s="284">
        <f>penilaian!AH783</f>
        <v>0</v>
      </c>
      <c r="AJ788" s="283">
        <f>penilaian!AI783</f>
        <v>0</v>
      </c>
      <c r="AK788" s="284">
        <f>penilaian!AJ783</f>
        <v>0</v>
      </c>
      <c r="AL788" s="284">
        <f>penilaian!AK783</f>
        <v>0</v>
      </c>
      <c r="AM788" s="285">
        <f>penilaian!AL783</f>
        <v>0</v>
      </c>
      <c r="AN788" s="284">
        <f>penilaian!AM783</f>
        <v>0</v>
      </c>
      <c r="AO788" s="284">
        <f>penilaian!AN783</f>
        <v>0</v>
      </c>
      <c r="AP788" s="285">
        <f>penilaian!AO783</f>
        <v>0</v>
      </c>
      <c r="AQ788" s="284">
        <f>penilaian!AP783</f>
        <v>0</v>
      </c>
      <c r="AR788" s="284">
        <f>penilaian!AQ783</f>
        <v>0</v>
      </c>
      <c r="AS788" s="284">
        <f>penilaian!AR783</f>
        <v>0</v>
      </c>
      <c r="AT788" s="284">
        <f>penilaian!AS783</f>
        <v>0</v>
      </c>
      <c r="AU788" s="284">
        <f>penilaian!AT783</f>
        <v>0</v>
      </c>
      <c r="AV788" s="284">
        <f>penilaian!AU783</f>
        <v>0</v>
      </c>
      <c r="AW788" s="284">
        <f>penilaian!AV783</f>
        <v>0</v>
      </c>
      <c r="AX788" s="284">
        <f>penilaian!AW783</f>
        <v>0</v>
      </c>
    </row>
    <row r="789" spans="2:50" ht="15.75" hidden="1">
      <c r="B789" s="157">
        <f>penilaian!A784</f>
        <v>0</v>
      </c>
      <c r="C789" s="172">
        <f>penilaian!B784</f>
        <v>0</v>
      </c>
      <c r="D789" s="492">
        <f>penilaian!C784</f>
        <v>0</v>
      </c>
      <c r="E789" s="172">
        <f>penilaian!D784</f>
        <v>0</v>
      </c>
      <c r="F789" s="171">
        <f>penilaian!E784</f>
        <v>0</v>
      </c>
      <c r="G789" s="205">
        <f>penilaian!F784</f>
        <v>0</v>
      </c>
      <c r="H789" s="61">
        <f>penilaian!G784</f>
        <v>0</v>
      </c>
      <c r="I789" s="61">
        <f>penilaian!H784</f>
        <v>0</v>
      </c>
      <c r="J789" s="202">
        <f>penilaian!I784</f>
        <v>0</v>
      </c>
      <c r="K789" s="157">
        <f>penilaian!J784</f>
        <v>0</v>
      </c>
      <c r="L789" s="182">
        <f>penilaian!K784</f>
        <v>0</v>
      </c>
      <c r="M789" s="186">
        <f>penilaian!L784</f>
        <v>0</v>
      </c>
      <c r="N789" s="187">
        <f>penilaian!M784</f>
        <v>0</v>
      </c>
      <c r="O789" s="61">
        <f>penilaian!N784</f>
        <v>0</v>
      </c>
      <c r="P789" s="183">
        <f>penilaian!O784</f>
        <v>0</v>
      </c>
      <c r="Q789" s="157">
        <f>penilaian!P784</f>
        <v>0</v>
      </c>
      <c r="R789" s="157">
        <f>penilaian!Q784</f>
        <v>0</v>
      </c>
      <c r="S789" s="61">
        <f>penilaian!R784</f>
        <v>0</v>
      </c>
      <c r="T789" s="61">
        <f>penilaian!S784</f>
        <v>0</v>
      </c>
      <c r="U789" s="61">
        <f>penilaian!T784</f>
        <v>0</v>
      </c>
      <c r="V789" s="189">
        <f>penilaian!U784</f>
        <v>0</v>
      </c>
      <c r="W789" s="61">
        <f>penilaian!V784</f>
        <v>0</v>
      </c>
      <c r="X789" s="157">
        <f>penilaian!W784</f>
        <v>0</v>
      </c>
      <c r="Y789" s="157">
        <f>penilaian!X784</f>
        <v>0</v>
      </c>
      <c r="Z789" s="157">
        <f>penilaian!Y784</f>
        <v>0</v>
      </c>
      <c r="AA789" s="184">
        <f>penilaian!Z784</f>
        <v>0</v>
      </c>
      <c r="AB789" s="61">
        <f>penilaian!AA784</f>
        <v>0</v>
      </c>
      <c r="AC789" s="62">
        <f>penilaian!AB784</f>
        <v>0</v>
      </c>
      <c r="AD789" s="61">
        <f>penilaian!AC784</f>
        <v>0</v>
      </c>
      <c r="AE789" s="157">
        <f>penilaian!AD784</f>
        <v>0</v>
      </c>
      <c r="AF789" s="157">
        <f>penilaian!AE784</f>
        <v>0</v>
      </c>
      <c r="AG789" s="182">
        <f>penilaian!AF784</f>
        <v>0</v>
      </c>
      <c r="AH789" s="182">
        <f>penilaian!AG784</f>
        <v>0</v>
      </c>
      <c r="AI789" s="284">
        <f>penilaian!AH784</f>
        <v>0</v>
      </c>
      <c r="AJ789" s="283">
        <f>penilaian!AI784</f>
        <v>0</v>
      </c>
      <c r="AK789" s="284">
        <f>penilaian!AJ784</f>
        <v>0</v>
      </c>
      <c r="AL789" s="284">
        <f>penilaian!AK784</f>
        <v>0</v>
      </c>
      <c r="AM789" s="285">
        <f>penilaian!AL784</f>
        <v>0</v>
      </c>
      <c r="AN789" s="284">
        <f>penilaian!AM784</f>
        <v>0</v>
      </c>
      <c r="AO789" s="284">
        <f>penilaian!AN784</f>
        <v>0</v>
      </c>
      <c r="AP789" s="285">
        <f>penilaian!AO784</f>
        <v>0</v>
      </c>
      <c r="AQ789" s="284">
        <f>penilaian!AP784</f>
        <v>0</v>
      </c>
      <c r="AR789" s="284">
        <f>penilaian!AQ784</f>
        <v>0</v>
      </c>
      <c r="AS789" s="284">
        <f>penilaian!AR784</f>
        <v>0</v>
      </c>
      <c r="AT789" s="284">
        <f>penilaian!AS784</f>
        <v>0</v>
      </c>
      <c r="AU789" s="284">
        <f>penilaian!AT784</f>
        <v>0</v>
      </c>
      <c r="AV789" s="284">
        <f>penilaian!AU784</f>
        <v>0</v>
      </c>
      <c r="AW789" s="284">
        <f>penilaian!AV784</f>
        <v>0</v>
      </c>
      <c r="AX789" s="284">
        <f>penilaian!AW784</f>
        <v>0</v>
      </c>
    </row>
    <row r="790" spans="2:50" ht="15.75" hidden="1">
      <c r="B790" s="157">
        <f>penilaian!A785</f>
        <v>0</v>
      </c>
      <c r="C790" s="172">
        <f>penilaian!B785</f>
        <v>0</v>
      </c>
      <c r="D790" s="492">
        <f>penilaian!C785</f>
        <v>0</v>
      </c>
      <c r="E790" s="172">
        <f>penilaian!D785</f>
        <v>0</v>
      </c>
      <c r="F790" s="171">
        <f>penilaian!E785</f>
        <v>0</v>
      </c>
      <c r="G790" s="205">
        <f>penilaian!F785</f>
        <v>0</v>
      </c>
      <c r="H790" s="61">
        <f>penilaian!G785</f>
        <v>0</v>
      </c>
      <c r="I790" s="61">
        <f>penilaian!H785</f>
        <v>0</v>
      </c>
      <c r="J790" s="202">
        <f>penilaian!I785</f>
        <v>0</v>
      </c>
      <c r="K790" s="157">
        <f>penilaian!J785</f>
        <v>0</v>
      </c>
      <c r="L790" s="182">
        <f>penilaian!K785</f>
        <v>0</v>
      </c>
      <c r="M790" s="186">
        <f>penilaian!L785</f>
        <v>0</v>
      </c>
      <c r="N790" s="187">
        <f>penilaian!M785</f>
        <v>0</v>
      </c>
      <c r="O790" s="61">
        <f>penilaian!N785</f>
        <v>0</v>
      </c>
      <c r="P790" s="183">
        <f>penilaian!O785</f>
        <v>0</v>
      </c>
      <c r="Q790" s="157">
        <f>penilaian!P785</f>
        <v>0</v>
      </c>
      <c r="R790" s="157">
        <f>penilaian!Q785</f>
        <v>0</v>
      </c>
      <c r="S790" s="61">
        <f>penilaian!R785</f>
        <v>0</v>
      </c>
      <c r="T790" s="61">
        <f>penilaian!S785</f>
        <v>0</v>
      </c>
      <c r="U790" s="61">
        <f>penilaian!T785</f>
        <v>0</v>
      </c>
      <c r="V790" s="189">
        <f>penilaian!U785</f>
        <v>0</v>
      </c>
      <c r="W790" s="61">
        <f>penilaian!V785</f>
        <v>0</v>
      </c>
      <c r="X790" s="157">
        <f>penilaian!W785</f>
        <v>0</v>
      </c>
      <c r="Y790" s="157">
        <f>penilaian!X785</f>
        <v>0</v>
      </c>
      <c r="Z790" s="157">
        <f>penilaian!Y785</f>
        <v>0</v>
      </c>
      <c r="AA790" s="184">
        <f>penilaian!Z785</f>
        <v>0</v>
      </c>
      <c r="AB790" s="61">
        <f>penilaian!AA785</f>
        <v>0</v>
      </c>
      <c r="AC790" s="62">
        <f>penilaian!AB785</f>
        <v>0</v>
      </c>
      <c r="AD790" s="61">
        <f>penilaian!AC785</f>
        <v>0</v>
      </c>
      <c r="AE790" s="157">
        <f>penilaian!AD785</f>
        <v>0</v>
      </c>
      <c r="AF790" s="157">
        <f>penilaian!AE785</f>
        <v>0</v>
      </c>
      <c r="AG790" s="182">
        <f>penilaian!AF785</f>
        <v>0</v>
      </c>
      <c r="AH790" s="182">
        <f>penilaian!AG785</f>
        <v>0</v>
      </c>
      <c r="AI790" s="284">
        <f>penilaian!AH785</f>
        <v>0</v>
      </c>
      <c r="AJ790" s="283">
        <f>penilaian!AI785</f>
        <v>0</v>
      </c>
      <c r="AK790" s="284">
        <f>penilaian!AJ785</f>
        <v>0</v>
      </c>
      <c r="AL790" s="284">
        <f>penilaian!AK785</f>
        <v>0</v>
      </c>
      <c r="AM790" s="285">
        <f>penilaian!AL785</f>
        <v>0</v>
      </c>
      <c r="AN790" s="284">
        <f>penilaian!AM785</f>
        <v>0</v>
      </c>
      <c r="AO790" s="284">
        <f>penilaian!AN785</f>
        <v>0</v>
      </c>
      <c r="AP790" s="285">
        <f>penilaian!AO785</f>
        <v>0</v>
      </c>
      <c r="AQ790" s="284">
        <f>penilaian!AP785</f>
        <v>0</v>
      </c>
      <c r="AR790" s="284">
        <f>penilaian!AQ785</f>
        <v>0</v>
      </c>
      <c r="AS790" s="284">
        <f>penilaian!AR785</f>
        <v>0</v>
      </c>
      <c r="AT790" s="284">
        <f>penilaian!AS785</f>
        <v>0</v>
      </c>
      <c r="AU790" s="284">
        <f>penilaian!AT785</f>
        <v>0</v>
      </c>
      <c r="AV790" s="284">
        <f>penilaian!AU785</f>
        <v>0</v>
      </c>
      <c r="AW790" s="284">
        <f>penilaian!AV785</f>
        <v>0</v>
      </c>
      <c r="AX790" s="284">
        <f>penilaian!AW785</f>
        <v>0</v>
      </c>
    </row>
    <row r="791" spans="2:50" ht="15.75" hidden="1">
      <c r="B791" s="157">
        <f>penilaian!A786</f>
        <v>0</v>
      </c>
      <c r="C791" s="172">
        <f>penilaian!B786</f>
        <v>0</v>
      </c>
      <c r="D791" s="492">
        <f>penilaian!C786</f>
        <v>0</v>
      </c>
      <c r="E791" s="172">
        <f>penilaian!D786</f>
        <v>0</v>
      </c>
      <c r="F791" s="171">
        <f>penilaian!E786</f>
        <v>0</v>
      </c>
      <c r="G791" s="205">
        <f>penilaian!F786</f>
        <v>0</v>
      </c>
      <c r="H791" s="61">
        <f>penilaian!G786</f>
        <v>0</v>
      </c>
      <c r="I791" s="61">
        <f>penilaian!H786</f>
        <v>0</v>
      </c>
      <c r="J791" s="202">
        <f>penilaian!I786</f>
        <v>0</v>
      </c>
      <c r="K791" s="157">
        <f>penilaian!J786</f>
        <v>0</v>
      </c>
      <c r="L791" s="182">
        <f>penilaian!K786</f>
        <v>0</v>
      </c>
      <c r="M791" s="186">
        <f>penilaian!L786</f>
        <v>0</v>
      </c>
      <c r="N791" s="187">
        <f>penilaian!M786</f>
        <v>0</v>
      </c>
      <c r="O791" s="61">
        <f>penilaian!N786</f>
        <v>0</v>
      </c>
      <c r="P791" s="183">
        <f>penilaian!O786</f>
        <v>0</v>
      </c>
      <c r="Q791" s="157">
        <f>penilaian!P786</f>
        <v>0</v>
      </c>
      <c r="R791" s="157">
        <f>penilaian!Q786</f>
        <v>0</v>
      </c>
      <c r="S791" s="61">
        <f>penilaian!R786</f>
        <v>0</v>
      </c>
      <c r="T791" s="61">
        <f>penilaian!S786</f>
        <v>0</v>
      </c>
      <c r="U791" s="61">
        <f>penilaian!T786</f>
        <v>0</v>
      </c>
      <c r="V791" s="189">
        <f>penilaian!U786</f>
        <v>0</v>
      </c>
      <c r="W791" s="61">
        <f>penilaian!V786</f>
        <v>0</v>
      </c>
      <c r="X791" s="157">
        <f>penilaian!W786</f>
        <v>0</v>
      </c>
      <c r="Y791" s="157">
        <f>penilaian!X786</f>
        <v>0</v>
      </c>
      <c r="Z791" s="157">
        <f>penilaian!Y786</f>
        <v>0</v>
      </c>
      <c r="AA791" s="184">
        <f>penilaian!Z786</f>
        <v>0</v>
      </c>
      <c r="AB791" s="61">
        <f>penilaian!AA786</f>
        <v>0</v>
      </c>
      <c r="AC791" s="62">
        <f>penilaian!AB786</f>
        <v>0</v>
      </c>
      <c r="AD791" s="61">
        <f>penilaian!AC786</f>
        <v>0</v>
      </c>
      <c r="AE791" s="157">
        <f>penilaian!AD786</f>
        <v>0</v>
      </c>
      <c r="AF791" s="157">
        <f>penilaian!AE786</f>
        <v>0</v>
      </c>
      <c r="AG791" s="182">
        <f>penilaian!AF786</f>
        <v>0</v>
      </c>
      <c r="AH791" s="182">
        <f>penilaian!AG786</f>
        <v>0</v>
      </c>
      <c r="AI791" s="284">
        <f>penilaian!AH786</f>
        <v>0</v>
      </c>
      <c r="AJ791" s="283">
        <f>penilaian!AI786</f>
        <v>0</v>
      </c>
      <c r="AK791" s="284">
        <f>penilaian!AJ786</f>
        <v>0</v>
      </c>
      <c r="AL791" s="284">
        <f>penilaian!AK786</f>
        <v>0</v>
      </c>
      <c r="AM791" s="285">
        <f>penilaian!AL786</f>
        <v>0</v>
      </c>
      <c r="AN791" s="284">
        <f>penilaian!AM786</f>
        <v>0</v>
      </c>
      <c r="AO791" s="284">
        <f>penilaian!AN786</f>
        <v>0</v>
      </c>
      <c r="AP791" s="285">
        <f>penilaian!AO786</f>
        <v>0</v>
      </c>
      <c r="AQ791" s="284">
        <f>penilaian!AP786</f>
        <v>0</v>
      </c>
      <c r="AR791" s="284">
        <f>penilaian!AQ786</f>
        <v>0</v>
      </c>
      <c r="AS791" s="284">
        <f>penilaian!AR786</f>
        <v>0</v>
      </c>
      <c r="AT791" s="284">
        <f>penilaian!AS786</f>
        <v>0</v>
      </c>
      <c r="AU791" s="284">
        <f>penilaian!AT786</f>
        <v>0</v>
      </c>
      <c r="AV791" s="284">
        <f>penilaian!AU786</f>
        <v>0</v>
      </c>
      <c r="AW791" s="284">
        <f>penilaian!AV786</f>
        <v>0</v>
      </c>
      <c r="AX791" s="284">
        <f>penilaian!AW786</f>
        <v>0</v>
      </c>
    </row>
    <row r="792" spans="2:50" ht="15.75" hidden="1">
      <c r="B792" s="157">
        <f>penilaian!A787</f>
        <v>0</v>
      </c>
      <c r="C792" s="172">
        <f>penilaian!B787</f>
        <v>0</v>
      </c>
      <c r="D792" s="492">
        <f>penilaian!C787</f>
        <v>0</v>
      </c>
      <c r="E792" s="172">
        <f>penilaian!D787</f>
        <v>0</v>
      </c>
      <c r="F792" s="171">
        <f>penilaian!E787</f>
        <v>0</v>
      </c>
      <c r="G792" s="205">
        <f>penilaian!F787</f>
        <v>0</v>
      </c>
      <c r="H792" s="61">
        <f>penilaian!G787</f>
        <v>0</v>
      </c>
      <c r="I792" s="61">
        <f>penilaian!H787</f>
        <v>0</v>
      </c>
      <c r="J792" s="202">
        <f>penilaian!I787</f>
        <v>0</v>
      </c>
      <c r="K792" s="157">
        <f>penilaian!J787</f>
        <v>0</v>
      </c>
      <c r="L792" s="182">
        <f>penilaian!K787</f>
        <v>0</v>
      </c>
      <c r="M792" s="186">
        <f>penilaian!L787</f>
        <v>0</v>
      </c>
      <c r="N792" s="187">
        <f>penilaian!M787</f>
        <v>0</v>
      </c>
      <c r="O792" s="61">
        <f>penilaian!N787</f>
        <v>0</v>
      </c>
      <c r="P792" s="183">
        <f>penilaian!O787</f>
        <v>0</v>
      </c>
      <c r="Q792" s="157">
        <f>penilaian!P787</f>
        <v>0</v>
      </c>
      <c r="R792" s="157">
        <f>penilaian!Q787</f>
        <v>0</v>
      </c>
      <c r="S792" s="61">
        <f>penilaian!R787</f>
        <v>0</v>
      </c>
      <c r="T792" s="61">
        <f>penilaian!S787</f>
        <v>0</v>
      </c>
      <c r="U792" s="61">
        <f>penilaian!T787</f>
        <v>0</v>
      </c>
      <c r="V792" s="189">
        <f>penilaian!U787</f>
        <v>0</v>
      </c>
      <c r="W792" s="61">
        <f>penilaian!V787</f>
        <v>0</v>
      </c>
      <c r="X792" s="157">
        <f>penilaian!W787</f>
        <v>0</v>
      </c>
      <c r="Y792" s="157">
        <f>penilaian!X787</f>
        <v>0</v>
      </c>
      <c r="Z792" s="157">
        <f>penilaian!Y787</f>
        <v>0</v>
      </c>
      <c r="AA792" s="184">
        <f>penilaian!Z787</f>
        <v>0</v>
      </c>
      <c r="AB792" s="61">
        <f>penilaian!AA787</f>
        <v>0</v>
      </c>
      <c r="AC792" s="62">
        <f>penilaian!AB787</f>
        <v>0</v>
      </c>
      <c r="AD792" s="61">
        <f>penilaian!AC787</f>
        <v>0</v>
      </c>
      <c r="AE792" s="157">
        <f>penilaian!AD787</f>
        <v>0</v>
      </c>
      <c r="AF792" s="157">
        <f>penilaian!AE787</f>
        <v>0</v>
      </c>
      <c r="AG792" s="182">
        <f>penilaian!AF787</f>
        <v>0</v>
      </c>
      <c r="AH792" s="182">
        <f>penilaian!AG787</f>
        <v>0</v>
      </c>
      <c r="AI792" s="284">
        <f>penilaian!AH787</f>
        <v>0</v>
      </c>
      <c r="AJ792" s="283">
        <f>penilaian!AI787</f>
        <v>0</v>
      </c>
      <c r="AK792" s="284">
        <f>penilaian!AJ787</f>
        <v>0</v>
      </c>
      <c r="AL792" s="284">
        <f>penilaian!AK787</f>
        <v>0</v>
      </c>
      <c r="AM792" s="285">
        <f>penilaian!AL787</f>
        <v>0</v>
      </c>
      <c r="AN792" s="284">
        <f>penilaian!AM787</f>
        <v>0</v>
      </c>
      <c r="AO792" s="284">
        <f>penilaian!AN787</f>
        <v>0</v>
      </c>
      <c r="AP792" s="285">
        <f>penilaian!AO787</f>
        <v>0</v>
      </c>
      <c r="AQ792" s="284">
        <f>penilaian!AP787</f>
        <v>0</v>
      </c>
      <c r="AR792" s="284">
        <f>penilaian!AQ787</f>
        <v>0</v>
      </c>
      <c r="AS792" s="284">
        <f>penilaian!AR787</f>
        <v>0</v>
      </c>
      <c r="AT792" s="284">
        <f>penilaian!AS787</f>
        <v>0</v>
      </c>
      <c r="AU792" s="284">
        <f>penilaian!AT787</f>
        <v>0</v>
      </c>
      <c r="AV792" s="284">
        <f>penilaian!AU787</f>
        <v>0</v>
      </c>
      <c r="AW792" s="284">
        <f>penilaian!AV787</f>
        <v>0</v>
      </c>
      <c r="AX792" s="284">
        <f>penilaian!AW787</f>
        <v>0</v>
      </c>
    </row>
    <row r="793" spans="2:50" ht="15.75" hidden="1">
      <c r="B793" s="157">
        <f>penilaian!A788</f>
        <v>0</v>
      </c>
      <c r="C793" s="172">
        <f>penilaian!B788</f>
        <v>0</v>
      </c>
      <c r="D793" s="492">
        <f>penilaian!C788</f>
        <v>0</v>
      </c>
      <c r="E793" s="172">
        <f>penilaian!D788</f>
        <v>0</v>
      </c>
      <c r="F793" s="171">
        <f>penilaian!E788</f>
        <v>0</v>
      </c>
      <c r="G793" s="205">
        <f>penilaian!F788</f>
        <v>0</v>
      </c>
      <c r="H793" s="61">
        <f>penilaian!G788</f>
        <v>0</v>
      </c>
      <c r="I793" s="61">
        <f>penilaian!H788</f>
        <v>0</v>
      </c>
      <c r="J793" s="202">
        <f>penilaian!I788</f>
        <v>0</v>
      </c>
      <c r="K793" s="157">
        <f>penilaian!J788</f>
        <v>0</v>
      </c>
      <c r="L793" s="182">
        <f>penilaian!K788</f>
        <v>0</v>
      </c>
      <c r="M793" s="186">
        <f>penilaian!L788</f>
        <v>0</v>
      </c>
      <c r="N793" s="187">
        <f>penilaian!M788</f>
        <v>0</v>
      </c>
      <c r="O793" s="61">
        <f>penilaian!N788</f>
        <v>0</v>
      </c>
      <c r="P793" s="183">
        <f>penilaian!O788</f>
        <v>0</v>
      </c>
      <c r="Q793" s="157">
        <f>penilaian!P788</f>
        <v>0</v>
      </c>
      <c r="R793" s="157">
        <f>penilaian!Q788</f>
        <v>0</v>
      </c>
      <c r="S793" s="61">
        <f>penilaian!R788</f>
        <v>0</v>
      </c>
      <c r="T793" s="61">
        <f>penilaian!S788</f>
        <v>0</v>
      </c>
      <c r="U793" s="61">
        <f>penilaian!T788</f>
        <v>0</v>
      </c>
      <c r="V793" s="189">
        <f>penilaian!U788</f>
        <v>0</v>
      </c>
      <c r="W793" s="61">
        <f>penilaian!V788</f>
        <v>0</v>
      </c>
      <c r="X793" s="157">
        <f>penilaian!W788</f>
        <v>0</v>
      </c>
      <c r="Y793" s="157">
        <f>penilaian!X788</f>
        <v>0</v>
      </c>
      <c r="Z793" s="157">
        <f>penilaian!Y788</f>
        <v>0</v>
      </c>
      <c r="AA793" s="184">
        <f>penilaian!Z788</f>
        <v>0</v>
      </c>
      <c r="AB793" s="61">
        <f>penilaian!AA788</f>
        <v>0</v>
      </c>
      <c r="AC793" s="62">
        <f>penilaian!AB788</f>
        <v>0</v>
      </c>
      <c r="AD793" s="61">
        <f>penilaian!AC788</f>
        <v>0</v>
      </c>
      <c r="AE793" s="157">
        <f>penilaian!AD788</f>
        <v>0</v>
      </c>
      <c r="AF793" s="157">
        <f>penilaian!AE788</f>
        <v>0</v>
      </c>
      <c r="AG793" s="182">
        <f>penilaian!AF788</f>
        <v>0</v>
      </c>
      <c r="AH793" s="182">
        <f>penilaian!AG788</f>
        <v>0</v>
      </c>
      <c r="AI793" s="284">
        <f>penilaian!AH788</f>
        <v>0</v>
      </c>
      <c r="AJ793" s="283">
        <f>penilaian!AI788</f>
        <v>0</v>
      </c>
      <c r="AK793" s="284">
        <f>penilaian!AJ788</f>
        <v>0</v>
      </c>
      <c r="AL793" s="284">
        <f>penilaian!AK788</f>
        <v>0</v>
      </c>
      <c r="AM793" s="285">
        <f>penilaian!AL788</f>
        <v>0</v>
      </c>
      <c r="AN793" s="284">
        <f>penilaian!AM788</f>
        <v>0</v>
      </c>
      <c r="AO793" s="284">
        <f>penilaian!AN788</f>
        <v>0</v>
      </c>
      <c r="AP793" s="285">
        <f>penilaian!AO788</f>
        <v>0</v>
      </c>
      <c r="AQ793" s="284">
        <f>penilaian!AP788</f>
        <v>0</v>
      </c>
      <c r="AR793" s="284">
        <f>penilaian!AQ788</f>
        <v>0</v>
      </c>
      <c r="AS793" s="284">
        <f>penilaian!AR788</f>
        <v>0</v>
      </c>
      <c r="AT793" s="284">
        <f>penilaian!AS788</f>
        <v>0</v>
      </c>
      <c r="AU793" s="284">
        <f>penilaian!AT788</f>
        <v>0</v>
      </c>
      <c r="AV793" s="284">
        <f>penilaian!AU788</f>
        <v>0</v>
      </c>
      <c r="AW793" s="284">
        <f>penilaian!AV788</f>
        <v>0</v>
      </c>
      <c r="AX793" s="284">
        <f>penilaian!AW788</f>
        <v>0</v>
      </c>
    </row>
    <row r="794" spans="2:50" ht="15.75" hidden="1">
      <c r="B794" s="157">
        <f>penilaian!A789</f>
        <v>0</v>
      </c>
      <c r="C794" s="172">
        <f>penilaian!B789</f>
        <v>0</v>
      </c>
      <c r="D794" s="492">
        <f>penilaian!C789</f>
        <v>0</v>
      </c>
      <c r="E794" s="172">
        <f>penilaian!D789</f>
        <v>0</v>
      </c>
      <c r="F794" s="171">
        <f>penilaian!E789</f>
        <v>0</v>
      </c>
      <c r="G794" s="205">
        <f>penilaian!F789</f>
        <v>0</v>
      </c>
      <c r="H794" s="61">
        <f>penilaian!G789</f>
        <v>0</v>
      </c>
      <c r="I794" s="61">
        <f>penilaian!H789</f>
        <v>0</v>
      </c>
      <c r="J794" s="202">
        <f>penilaian!I789</f>
        <v>0</v>
      </c>
      <c r="K794" s="157">
        <f>penilaian!J789</f>
        <v>0</v>
      </c>
      <c r="L794" s="182">
        <f>penilaian!K789</f>
        <v>0</v>
      </c>
      <c r="M794" s="186">
        <f>penilaian!L789</f>
        <v>0</v>
      </c>
      <c r="N794" s="187">
        <f>penilaian!M789</f>
        <v>0</v>
      </c>
      <c r="O794" s="61">
        <f>penilaian!N789</f>
        <v>0</v>
      </c>
      <c r="P794" s="183">
        <f>penilaian!O789</f>
        <v>0</v>
      </c>
      <c r="Q794" s="157">
        <f>penilaian!P789</f>
        <v>0</v>
      </c>
      <c r="R794" s="157">
        <f>penilaian!Q789</f>
        <v>0</v>
      </c>
      <c r="S794" s="61">
        <f>penilaian!R789</f>
        <v>0</v>
      </c>
      <c r="T794" s="61">
        <f>penilaian!S789</f>
        <v>0</v>
      </c>
      <c r="U794" s="61">
        <f>penilaian!T789</f>
        <v>0</v>
      </c>
      <c r="V794" s="189">
        <f>penilaian!U789</f>
        <v>0</v>
      </c>
      <c r="W794" s="61">
        <f>penilaian!V789</f>
        <v>0</v>
      </c>
      <c r="X794" s="157">
        <f>penilaian!W789</f>
        <v>0</v>
      </c>
      <c r="Y794" s="157">
        <f>penilaian!X789</f>
        <v>0</v>
      </c>
      <c r="Z794" s="157">
        <f>penilaian!Y789</f>
        <v>0</v>
      </c>
      <c r="AA794" s="184">
        <f>penilaian!Z789</f>
        <v>0</v>
      </c>
      <c r="AB794" s="61">
        <f>penilaian!AA789</f>
        <v>0</v>
      </c>
      <c r="AC794" s="62">
        <f>penilaian!AB789</f>
        <v>0</v>
      </c>
      <c r="AD794" s="61">
        <f>penilaian!AC789</f>
        <v>0</v>
      </c>
      <c r="AE794" s="157">
        <f>penilaian!AD789</f>
        <v>0</v>
      </c>
      <c r="AF794" s="157">
        <f>penilaian!AE789</f>
        <v>0</v>
      </c>
      <c r="AG794" s="182">
        <f>penilaian!AF789</f>
        <v>0</v>
      </c>
      <c r="AH794" s="182">
        <f>penilaian!AG789</f>
        <v>0</v>
      </c>
      <c r="AI794" s="284">
        <f>penilaian!AH789</f>
        <v>0</v>
      </c>
      <c r="AJ794" s="283">
        <f>penilaian!AI789</f>
        <v>0</v>
      </c>
      <c r="AK794" s="284">
        <f>penilaian!AJ789</f>
        <v>0</v>
      </c>
      <c r="AL794" s="284">
        <f>penilaian!AK789</f>
        <v>0</v>
      </c>
      <c r="AM794" s="285">
        <f>penilaian!AL789</f>
        <v>0</v>
      </c>
      <c r="AN794" s="284">
        <f>penilaian!AM789</f>
        <v>0</v>
      </c>
      <c r="AO794" s="284">
        <f>penilaian!AN789</f>
        <v>0</v>
      </c>
      <c r="AP794" s="285">
        <f>penilaian!AO789</f>
        <v>0</v>
      </c>
      <c r="AQ794" s="284">
        <f>penilaian!AP789</f>
        <v>0</v>
      </c>
      <c r="AR794" s="284">
        <f>penilaian!AQ789</f>
        <v>0</v>
      </c>
      <c r="AS794" s="284">
        <f>penilaian!AR789</f>
        <v>0</v>
      </c>
      <c r="AT794" s="284">
        <f>penilaian!AS789</f>
        <v>0</v>
      </c>
      <c r="AU794" s="284">
        <f>penilaian!AT789</f>
        <v>0</v>
      </c>
      <c r="AV794" s="284">
        <f>penilaian!AU789</f>
        <v>0</v>
      </c>
      <c r="AW794" s="284">
        <f>penilaian!AV789</f>
        <v>0</v>
      </c>
      <c r="AX794" s="284">
        <f>penilaian!AW789</f>
        <v>0</v>
      </c>
    </row>
    <row r="795" spans="2:50" ht="15.75" hidden="1">
      <c r="B795" s="157">
        <f>penilaian!A790</f>
        <v>0</v>
      </c>
      <c r="C795" s="172">
        <f>penilaian!B790</f>
        <v>0</v>
      </c>
      <c r="D795" s="492">
        <f>penilaian!C790</f>
        <v>0</v>
      </c>
      <c r="E795" s="172">
        <f>penilaian!D790</f>
        <v>0</v>
      </c>
      <c r="F795" s="171">
        <f>penilaian!E790</f>
        <v>0</v>
      </c>
      <c r="G795" s="205">
        <f>penilaian!F790</f>
        <v>0</v>
      </c>
      <c r="H795" s="61">
        <f>penilaian!G790</f>
        <v>0</v>
      </c>
      <c r="I795" s="61">
        <f>penilaian!H790</f>
        <v>0</v>
      </c>
      <c r="J795" s="202">
        <f>penilaian!I790</f>
        <v>0</v>
      </c>
      <c r="K795" s="157">
        <f>penilaian!J790</f>
        <v>0</v>
      </c>
      <c r="L795" s="182">
        <f>penilaian!K790</f>
        <v>0</v>
      </c>
      <c r="M795" s="186">
        <f>penilaian!L790</f>
        <v>0</v>
      </c>
      <c r="N795" s="187">
        <f>penilaian!M790</f>
        <v>0</v>
      </c>
      <c r="O795" s="61">
        <f>penilaian!N790</f>
        <v>0</v>
      </c>
      <c r="P795" s="183">
        <f>penilaian!O790</f>
        <v>0</v>
      </c>
      <c r="Q795" s="157">
        <f>penilaian!P790</f>
        <v>0</v>
      </c>
      <c r="R795" s="157">
        <f>penilaian!Q790</f>
        <v>0</v>
      </c>
      <c r="S795" s="61">
        <f>penilaian!R790</f>
        <v>0</v>
      </c>
      <c r="T795" s="61">
        <f>penilaian!S790</f>
        <v>0</v>
      </c>
      <c r="U795" s="61">
        <f>penilaian!T790</f>
        <v>0</v>
      </c>
      <c r="V795" s="189">
        <f>penilaian!U790</f>
        <v>0</v>
      </c>
      <c r="W795" s="61">
        <f>penilaian!V790</f>
        <v>0</v>
      </c>
      <c r="X795" s="157">
        <f>penilaian!W790</f>
        <v>0</v>
      </c>
      <c r="Y795" s="157">
        <f>penilaian!X790</f>
        <v>0</v>
      </c>
      <c r="Z795" s="157">
        <f>penilaian!Y790</f>
        <v>0</v>
      </c>
      <c r="AA795" s="184">
        <f>penilaian!Z790</f>
        <v>0</v>
      </c>
      <c r="AB795" s="61">
        <f>penilaian!AA790</f>
        <v>0</v>
      </c>
      <c r="AC795" s="62">
        <f>penilaian!AB790</f>
        <v>0</v>
      </c>
      <c r="AD795" s="61">
        <f>penilaian!AC790</f>
        <v>0</v>
      </c>
      <c r="AE795" s="157">
        <f>penilaian!AD790</f>
        <v>0</v>
      </c>
      <c r="AF795" s="157">
        <f>penilaian!AE790</f>
        <v>0</v>
      </c>
      <c r="AG795" s="182">
        <f>penilaian!AF790</f>
        <v>0</v>
      </c>
      <c r="AH795" s="182">
        <f>penilaian!AG790</f>
        <v>0</v>
      </c>
      <c r="AI795" s="284">
        <f>penilaian!AH790</f>
        <v>0</v>
      </c>
      <c r="AJ795" s="283">
        <f>penilaian!AI790</f>
        <v>0</v>
      </c>
      <c r="AK795" s="284">
        <f>penilaian!AJ790</f>
        <v>0</v>
      </c>
      <c r="AL795" s="284">
        <f>penilaian!AK790</f>
        <v>0</v>
      </c>
      <c r="AM795" s="285">
        <f>penilaian!AL790</f>
        <v>0</v>
      </c>
      <c r="AN795" s="284">
        <f>penilaian!AM790</f>
        <v>0</v>
      </c>
      <c r="AO795" s="284">
        <f>penilaian!AN790</f>
        <v>0</v>
      </c>
      <c r="AP795" s="285">
        <f>penilaian!AO790</f>
        <v>0</v>
      </c>
      <c r="AQ795" s="284">
        <f>penilaian!AP790</f>
        <v>0</v>
      </c>
      <c r="AR795" s="284">
        <f>penilaian!AQ790</f>
        <v>0</v>
      </c>
      <c r="AS795" s="284">
        <f>penilaian!AR790</f>
        <v>0</v>
      </c>
      <c r="AT795" s="284">
        <f>penilaian!AS790</f>
        <v>0</v>
      </c>
      <c r="AU795" s="284">
        <f>penilaian!AT790</f>
        <v>0</v>
      </c>
      <c r="AV795" s="284">
        <f>penilaian!AU790</f>
        <v>0</v>
      </c>
      <c r="AW795" s="284">
        <f>penilaian!AV790</f>
        <v>0</v>
      </c>
      <c r="AX795" s="284">
        <f>penilaian!AW790</f>
        <v>0</v>
      </c>
    </row>
    <row r="796" spans="2:50" ht="15.75" hidden="1">
      <c r="B796" s="157">
        <f>penilaian!A791</f>
        <v>0</v>
      </c>
      <c r="C796" s="172">
        <f>penilaian!B791</f>
        <v>0</v>
      </c>
      <c r="D796" s="492">
        <f>penilaian!C791</f>
        <v>0</v>
      </c>
      <c r="E796" s="172">
        <f>penilaian!D791</f>
        <v>0</v>
      </c>
      <c r="F796" s="171">
        <f>penilaian!E791</f>
        <v>0</v>
      </c>
      <c r="G796" s="205">
        <f>penilaian!F791</f>
        <v>0</v>
      </c>
      <c r="H796" s="61">
        <f>penilaian!G791</f>
        <v>0</v>
      </c>
      <c r="I796" s="61">
        <f>penilaian!H791</f>
        <v>0</v>
      </c>
      <c r="J796" s="202">
        <f>penilaian!I791</f>
        <v>0</v>
      </c>
      <c r="K796" s="157">
        <f>penilaian!J791</f>
        <v>0</v>
      </c>
      <c r="L796" s="182">
        <f>penilaian!K791</f>
        <v>0</v>
      </c>
      <c r="M796" s="186">
        <f>penilaian!L791</f>
        <v>0</v>
      </c>
      <c r="N796" s="187">
        <f>penilaian!M791</f>
        <v>0</v>
      </c>
      <c r="O796" s="61">
        <f>penilaian!N791</f>
        <v>0</v>
      </c>
      <c r="P796" s="183">
        <f>penilaian!O791</f>
        <v>0</v>
      </c>
      <c r="Q796" s="157">
        <f>penilaian!P791</f>
        <v>0</v>
      </c>
      <c r="R796" s="157">
        <f>penilaian!Q791</f>
        <v>0</v>
      </c>
      <c r="S796" s="61">
        <f>penilaian!R791</f>
        <v>0</v>
      </c>
      <c r="T796" s="61">
        <f>penilaian!S791</f>
        <v>0</v>
      </c>
      <c r="U796" s="61">
        <f>penilaian!T791</f>
        <v>0</v>
      </c>
      <c r="V796" s="189">
        <f>penilaian!U791</f>
        <v>0</v>
      </c>
      <c r="W796" s="61">
        <f>penilaian!V791</f>
        <v>0</v>
      </c>
      <c r="X796" s="157">
        <f>penilaian!W791</f>
        <v>0</v>
      </c>
      <c r="Y796" s="157">
        <f>penilaian!X791</f>
        <v>0</v>
      </c>
      <c r="Z796" s="157">
        <f>penilaian!Y791</f>
        <v>0</v>
      </c>
      <c r="AA796" s="184">
        <f>penilaian!Z791</f>
        <v>0</v>
      </c>
      <c r="AB796" s="61">
        <f>penilaian!AA791</f>
        <v>0</v>
      </c>
      <c r="AC796" s="62">
        <f>penilaian!AB791</f>
        <v>0</v>
      </c>
      <c r="AD796" s="61">
        <f>penilaian!AC791</f>
        <v>0</v>
      </c>
      <c r="AE796" s="157">
        <f>penilaian!AD791</f>
        <v>0</v>
      </c>
      <c r="AF796" s="157">
        <f>penilaian!AE791</f>
        <v>0</v>
      </c>
      <c r="AG796" s="182">
        <f>penilaian!AF791</f>
        <v>0</v>
      </c>
      <c r="AH796" s="182">
        <f>penilaian!AG791</f>
        <v>0</v>
      </c>
      <c r="AI796" s="284">
        <f>penilaian!AH791</f>
        <v>0</v>
      </c>
      <c r="AJ796" s="283">
        <f>penilaian!AI791</f>
        <v>0</v>
      </c>
      <c r="AK796" s="284">
        <f>penilaian!AJ791</f>
        <v>0</v>
      </c>
      <c r="AL796" s="284">
        <f>penilaian!AK791</f>
        <v>0</v>
      </c>
      <c r="AM796" s="285">
        <f>penilaian!AL791</f>
        <v>0</v>
      </c>
      <c r="AN796" s="284">
        <f>penilaian!AM791</f>
        <v>0</v>
      </c>
      <c r="AO796" s="284">
        <f>penilaian!AN791</f>
        <v>0</v>
      </c>
      <c r="AP796" s="285">
        <f>penilaian!AO791</f>
        <v>0</v>
      </c>
      <c r="AQ796" s="284">
        <f>penilaian!AP791</f>
        <v>0</v>
      </c>
      <c r="AR796" s="284">
        <f>penilaian!AQ791</f>
        <v>0</v>
      </c>
      <c r="AS796" s="284">
        <f>penilaian!AR791</f>
        <v>0</v>
      </c>
      <c r="AT796" s="284">
        <f>penilaian!AS791</f>
        <v>0</v>
      </c>
      <c r="AU796" s="284">
        <f>penilaian!AT791</f>
        <v>0</v>
      </c>
      <c r="AV796" s="284">
        <f>penilaian!AU791</f>
        <v>0</v>
      </c>
      <c r="AW796" s="284">
        <f>penilaian!AV791</f>
        <v>0</v>
      </c>
      <c r="AX796" s="284">
        <f>penilaian!AW791</f>
        <v>0</v>
      </c>
    </row>
    <row r="797" spans="2:50" ht="15.75" hidden="1">
      <c r="B797" s="157">
        <f>penilaian!A792</f>
        <v>0</v>
      </c>
      <c r="C797" s="172">
        <f>penilaian!B792</f>
        <v>0</v>
      </c>
      <c r="D797" s="492">
        <f>penilaian!C792</f>
        <v>0</v>
      </c>
      <c r="E797" s="172">
        <f>penilaian!D792</f>
        <v>0</v>
      </c>
      <c r="F797" s="171">
        <f>penilaian!E792</f>
        <v>0</v>
      </c>
      <c r="G797" s="205">
        <f>penilaian!F792</f>
        <v>0</v>
      </c>
      <c r="H797" s="61">
        <f>penilaian!G792</f>
        <v>0</v>
      </c>
      <c r="I797" s="61">
        <f>penilaian!H792</f>
        <v>0</v>
      </c>
      <c r="J797" s="202">
        <f>penilaian!I792</f>
        <v>0</v>
      </c>
      <c r="K797" s="157">
        <f>penilaian!J792</f>
        <v>0</v>
      </c>
      <c r="L797" s="182">
        <f>penilaian!K792</f>
        <v>0</v>
      </c>
      <c r="M797" s="186">
        <f>penilaian!L792</f>
        <v>0</v>
      </c>
      <c r="N797" s="187">
        <f>penilaian!M792</f>
        <v>0</v>
      </c>
      <c r="O797" s="61">
        <f>penilaian!N792</f>
        <v>0</v>
      </c>
      <c r="P797" s="183">
        <f>penilaian!O792</f>
        <v>0</v>
      </c>
      <c r="Q797" s="157">
        <f>penilaian!P792</f>
        <v>0</v>
      </c>
      <c r="R797" s="157">
        <f>penilaian!Q792</f>
        <v>0</v>
      </c>
      <c r="S797" s="61">
        <f>penilaian!R792</f>
        <v>0</v>
      </c>
      <c r="T797" s="61">
        <f>penilaian!S792</f>
        <v>0</v>
      </c>
      <c r="U797" s="61">
        <f>penilaian!T792</f>
        <v>0</v>
      </c>
      <c r="V797" s="189">
        <f>penilaian!U792</f>
        <v>0</v>
      </c>
      <c r="W797" s="61">
        <f>penilaian!V792</f>
        <v>0</v>
      </c>
      <c r="X797" s="157">
        <f>penilaian!W792</f>
        <v>0</v>
      </c>
      <c r="Y797" s="157">
        <f>penilaian!X792</f>
        <v>0</v>
      </c>
      <c r="Z797" s="157">
        <f>penilaian!Y792</f>
        <v>0</v>
      </c>
      <c r="AA797" s="184">
        <f>penilaian!Z792</f>
        <v>0</v>
      </c>
      <c r="AB797" s="61">
        <f>penilaian!AA792</f>
        <v>0</v>
      </c>
      <c r="AC797" s="62">
        <f>penilaian!AB792</f>
        <v>0</v>
      </c>
      <c r="AD797" s="61">
        <f>penilaian!AC792</f>
        <v>0</v>
      </c>
      <c r="AE797" s="157">
        <f>penilaian!AD792</f>
        <v>0</v>
      </c>
      <c r="AF797" s="157">
        <f>penilaian!AE792</f>
        <v>0</v>
      </c>
      <c r="AG797" s="182">
        <f>penilaian!AF792</f>
        <v>0</v>
      </c>
      <c r="AH797" s="182">
        <f>penilaian!AG792</f>
        <v>0</v>
      </c>
      <c r="AI797" s="284">
        <f>penilaian!AH792</f>
        <v>0</v>
      </c>
      <c r="AJ797" s="283">
        <f>penilaian!AI792</f>
        <v>0</v>
      </c>
      <c r="AK797" s="284">
        <f>penilaian!AJ792</f>
        <v>0</v>
      </c>
      <c r="AL797" s="284">
        <f>penilaian!AK792</f>
        <v>0</v>
      </c>
      <c r="AM797" s="285">
        <f>penilaian!AL792</f>
        <v>0</v>
      </c>
      <c r="AN797" s="284">
        <f>penilaian!AM792</f>
        <v>0</v>
      </c>
      <c r="AO797" s="284">
        <f>penilaian!AN792</f>
        <v>0</v>
      </c>
      <c r="AP797" s="285">
        <f>penilaian!AO792</f>
        <v>0</v>
      </c>
      <c r="AQ797" s="284">
        <f>penilaian!AP792</f>
        <v>0</v>
      </c>
      <c r="AR797" s="284">
        <f>penilaian!AQ792</f>
        <v>0</v>
      </c>
      <c r="AS797" s="284">
        <f>penilaian!AR792</f>
        <v>0</v>
      </c>
      <c r="AT797" s="284">
        <f>penilaian!AS792</f>
        <v>0</v>
      </c>
      <c r="AU797" s="284">
        <f>penilaian!AT792</f>
        <v>0</v>
      </c>
      <c r="AV797" s="284">
        <f>penilaian!AU792</f>
        <v>0</v>
      </c>
      <c r="AW797" s="284">
        <f>penilaian!AV792</f>
        <v>0</v>
      </c>
      <c r="AX797" s="284">
        <f>penilaian!AW792</f>
        <v>0</v>
      </c>
    </row>
    <row r="798" spans="2:50" ht="15.75" hidden="1">
      <c r="B798" s="157">
        <f>penilaian!A793</f>
        <v>0</v>
      </c>
      <c r="C798" s="172">
        <f>penilaian!B793</f>
        <v>0</v>
      </c>
      <c r="D798" s="492">
        <f>penilaian!C793</f>
        <v>0</v>
      </c>
      <c r="E798" s="172">
        <f>penilaian!D793</f>
        <v>0</v>
      </c>
      <c r="F798" s="171">
        <f>penilaian!E793</f>
        <v>0</v>
      </c>
      <c r="G798" s="205">
        <f>penilaian!F793</f>
        <v>0</v>
      </c>
      <c r="H798" s="61">
        <f>penilaian!G793</f>
        <v>0</v>
      </c>
      <c r="I798" s="61">
        <f>penilaian!H793</f>
        <v>0</v>
      </c>
      <c r="J798" s="202">
        <f>penilaian!I793</f>
        <v>0</v>
      </c>
      <c r="K798" s="157">
        <f>penilaian!J793</f>
        <v>0</v>
      </c>
      <c r="L798" s="182">
        <f>penilaian!K793</f>
        <v>0</v>
      </c>
      <c r="M798" s="186">
        <f>penilaian!L793</f>
        <v>0</v>
      </c>
      <c r="N798" s="187">
        <f>penilaian!M793</f>
        <v>0</v>
      </c>
      <c r="O798" s="61">
        <f>penilaian!N793</f>
        <v>0</v>
      </c>
      <c r="P798" s="183">
        <f>penilaian!O793</f>
        <v>0</v>
      </c>
      <c r="Q798" s="157">
        <f>penilaian!P793</f>
        <v>0</v>
      </c>
      <c r="R798" s="157">
        <f>penilaian!Q793</f>
        <v>0</v>
      </c>
      <c r="S798" s="61">
        <f>penilaian!R793</f>
        <v>0</v>
      </c>
      <c r="T798" s="61">
        <f>penilaian!S793</f>
        <v>0</v>
      </c>
      <c r="U798" s="61">
        <f>penilaian!T793</f>
        <v>0</v>
      </c>
      <c r="V798" s="189">
        <f>penilaian!U793</f>
        <v>0</v>
      </c>
      <c r="W798" s="61">
        <f>penilaian!V793</f>
        <v>0</v>
      </c>
      <c r="X798" s="157">
        <f>penilaian!W793</f>
        <v>0</v>
      </c>
      <c r="Y798" s="157">
        <f>penilaian!X793</f>
        <v>0</v>
      </c>
      <c r="Z798" s="157">
        <f>penilaian!Y793</f>
        <v>0</v>
      </c>
      <c r="AA798" s="184">
        <f>penilaian!Z793</f>
        <v>0</v>
      </c>
      <c r="AB798" s="61">
        <f>penilaian!AA793</f>
        <v>0</v>
      </c>
      <c r="AC798" s="62">
        <f>penilaian!AB793</f>
        <v>0</v>
      </c>
      <c r="AD798" s="61">
        <f>penilaian!AC793</f>
        <v>0</v>
      </c>
      <c r="AE798" s="157">
        <f>penilaian!AD793</f>
        <v>0</v>
      </c>
      <c r="AF798" s="157">
        <f>penilaian!AE793</f>
        <v>0</v>
      </c>
      <c r="AG798" s="182">
        <f>penilaian!AF793</f>
        <v>0</v>
      </c>
      <c r="AH798" s="182">
        <f>penilaian!AG793</f>
        <v>0</v>
      </c>
      <c r="AI798" s="284">
        <f>penilaian!AH793</f>
        <v>0</v>
      </c>
      <c r="AJ798" s="283">
        <f>penilaian!AI793</f>
        <v>0</v>
      </c>
      <c r="AK798" s="284">
        <f>penilaian!AJ793</f>
        <v>0</v>
      </c>
      <c r="AL798" s="284">
        <f>penilaian!AK793</f>
        <v>0</v>
      </c>
      <c r="AM798" s="285">
        <f>penilaian!AL793</f>
        <v>0</v>
      </c>
      <c r="AN798" s="284">
        <f>penilaian!AM793</f>
        <v>0</v>
      </c>
      <c r="AO798" s="284">
        <f>penilaian!AN793</f>
        <v>0</v>
      </c>
      <c r="AP798" s="285">
        <f>penilaian!AO793</f>
        <v>0</v>
      </c>
      <c r="AQ798" s="284">
        <f>penilaian!AP793</f>
        <v>0</v>
      </c>
      <c r="AR798" s="284">
        <f>penilaian!AQ793</f>
        <v>0</v>
      </c>
      <c r="AS798" s="284">
        <f>penilaian!AR793</f>
        <v>0</v>
      </c>
      <c r="AT798" s="284">
        <f>penilaian!AS793</f>
        <v>0</v>
      </c>
      <c r="AU798" s="284">
        <f>penilaian!AT793</f>
        <v>0</v>
      </c>
      <c r="AV798" s="284">
        <f>penilaian!AU793</f>
        <v>0</v>
      </c>
      <c r="AW798" s="284">
        <f>penilaian!AV793</f>
        <v>0</v>
      </c>
      <c r="AX798" s="284">
        <f>penilaian!AW793</f>
        <v>0</v>
      </c>
    </row>
    <row r="799" spans="2:50" ht="15.75" hidden="1">
      <c r="B799" s="157">
        <f>penilaian!A794</f>
        <v>0</v>
      </c>
      <c r="C799" s="172">
        <f>penilaian!B794</f>
        <v>0</v>
      </c>
      <c r="D799" s="492">
        <f>penilaian!C794</f>
        <v>0</v>
      </c>
      <c r="E799" s="172">
        <f>penilaian!D794</f>
        <v>0</v>
      </c>
      <c r="F799" s="171">
        <f>penilaian!E794</f>
        <v>0</v>
      </c>
      <c r="G799" s="205">
        <f>penilaian!F794</f>
        <v>0</v>
      </c>
      <c r="H799" s="61">
        <f>penilaian!G794</f>
        <v>0</v>
      </c>
      <c r="I799" s="61">
        <f>penilaian!H794</f>
        <v>0</v>
      </c>
      <c r="J799" s="202">
        <f>penilaian!I794</f>
        <v>0</v>
      </c>
      <c r="K799" s="157">
        <f>penilaian!J794</f>
        <v>0</v>
      </c>
      <c r="L799" s="182">
        <f>penilaian!K794</f>
        <v>0</v>
      </c>
      <c r="M799" s="186">
        <f>penilaian!L794</f>
        <v>0</v>
      </c>
      <c r="N799" s="187">
        <f>penilaian!M794</f>
        <v>0</v>
      </c>
      <c r="O799" s="61">
        <f>penilaian!N794</f>
        <v>0</v>
      </c>
      <c r="P799" s="183">
        <f>penilaian!O794</f>
        <v>0</v>
      </c>
      <c r="Q799" s="157">
        <f>penilaian!P794</f>
        <v>0</v>
      </c>
      <c r="R799" s="157">
        <f>penilaian!Q794</f>
        <v>0</v>
      </c>
      <c r="S799" s="61">
        <f>penilaian!R794</f>
        <v>0</v>
      </c>
      <c r="T799" s="61">
        <f>penilaian!S794</f>
        <v>0</v>
      </c>
      <c r="U799" s="61">
        <f>penilaian!T794</f>
        <v>0</v>
      </c>
      <c r="V799" s="189">
        <f>penilaian!U794</f>
        <v>0</v>
      </c>
      <c r="W799" s="61">
        <f>penilaian!V794</f>
        <v>0</v>
      </c>
      <c r="X799" s="157">
        <f>penilaian!W794</f>
        <v>0</v>
      </c>
      <c r="Y799" s="157">
        <f>penilaian!X794</f>
        <v>0</v>
      </c>
      <c r="Z799" s="157">
        <f>penilaian!Y794</f>
        <v>0</v>
      </c>
      <c r="AA799" s="184">
        <f>penilaian!Z794</f>
        <v>0</v>
      </c>
      <c r="AB799" s="61">
        <f>penilaian!AA794</f>
        <v>0</v>
      </c>
      <c r="AC799" s="62">
        <f>penilaian!AB794</f>
        <v>0</v>
      </c>
      <c r="AD799" s="61">
        <f>penilaian!AC794</f>
        <v>0</v>
      </c>
      <c r="AE799" s="157">
        <f>penilaian!AD794</f>
        <v>0</v>
      </c>
      <c r="AF799" s="157">
        <f>penilaian!AE794</f>
        <v>0</v>
      </c>
      <c r="AG799" s="182">
        <f>penilaian!AF794</f>
        <v>0</v>
      </c>
      <c r="AH799" s="182">
        <f>penilaian!AG794</f>
        <v>0</v>
      </c>
      <c r="AI799" s="284">
        <f>penilaian!AH794</f>
        <v>0</v>
      </c>
      <c r="AJ799" s="283">
        <f>penilaian!AI794</f>
        <v>0</v>
      </c>
      <c r="AK799" s="284">
        <f>penilaian!AJ794</f>
        <v>0</v>
      </c>
      <c r="AL799" s="284">
        <f>penilaian!AK794</f>
        <v>0</v>
      </c>
      <c r="AM799" s="285">
        <f>penilaian!AL794</f>
        <v>0</v>
      </c>
      <c r="AN799" s="284">
        <f>penilaian!AM794</f>
        <v>0</v>
      </c>
      <c r="AO799" s="284">
        <f>penilaian!AN794</f>
        <v>0</v>
      </c>
      <c r="AP799" s="285">
        <f>penilaian!AO794</f>
        <v>0</v>
      </c>
      <c r="AQ799" s="284">
        <f>penilaian!AP794</f>
        <v>0</v>
      </c>
      <c r="AR799" s="284">
        <f>penilaian!AQ794</f>
        <v>0</v>
      </c>
      <c r="AS799" s="284">
        <f>penilaian!AR794</f>
        <v>0</v>
      </c>
      <c r="AT799" s="284">
        <f>penilaian!AS794</f>
        <v>0</v>
      </c>
      <c r="AU799" s="284">
        <f>penilaian!AT794</f>
        <v>0</v>
      </c>
      <c r="AV799" s="284">
        <f>penilaian!AU794</f>
        <v>0</v>
      </c>
      <c r="AW799" s="284">
        <f>penilaian!AV794</f>
        <v>0</v>
      </c>
      <c r="AX799" s="284">
        <f>penilaian!AW794</f>
        <v>0</v>
      </c>
    </row>
    <row r="800" spans="2:50" ht="15.75" hidden="1">
      <c r="B800" s="157">
        <f>penilaian!A795</f>
        <v>0</v>
      </c>
      <c r="C800" s="172">
        <f>penilaian!B795</f>
        <v>0</v>
      </c>
      <c r="D800" s="492">
        <f>penilaian!C795</f>
        <v>0</v>
      </c>
      <c r="E800" s="172">
        <f>penilaian!D795</f>
        <v>0</v>
      </c>
      <c r="F800" s="171">
        <f>penilaian!E795</f>
        <v>0</v>
      </c>
      <c r="G800" s="205">
        <f>penilaian!F795</f>
        <v>0</v>
      </c>
      <c r="H800" s="61">
        <f>penilaian!G795</f>
        <v>0</v>
      </c>
      <c r="I800" s="61">
        <f>penilaian!H795</f>
        <v>0</v>
      </c>
      <c r="J800" s="202">
        <f>penilaian!I795</f>
        <v>0</v>
      </c>
      <c r="K800" s="157">
        <f>penilaian!J795</f>
        <v>0</v>
      </c>
      <c r="L800" s="182">
        <f>penilaian!K795</f>
        <v>0</v>
      </c>
      <c r="M800" s="186">
        <f>penilaian!L795</f>
        <v>0</v>
      </c>
      <c r="N800" s="187">
        <f>penilaian!M795</f>
        <v>0</v>
      </c>
      <c r="O800" s="61">
        <f>penilaian!N795</f>
        <v>0</v>
      </c>
      <c r="P800" s="183">
        <f>penilaian!O795</f>
        <v>0</v>
      </c>
      <c r="Q800" s="157">
        <f>penilaian!P795</f>
        <v>0</v>
      </c>
      <c r="R800" s="157">
        <f>penilaian!Q795</f>
        <v>0</v>
      </c>
      <c r="S800" s="61">
        <f>penilaian!R795</f>
        <v>0</v>
      </c>
      <c r="T800" s="61">
        <f>penilaian!S795</f>
        <v>0</v>
      </c>
      <c r="U800" s="61">
        <f>penilaian!T795</f>
        <v>0</v>
      </c>
      <c r="V800" s="189">
        <f>penilaian!U795</f>
        <v>0</v>
      </c>
      <c r="W800" s="61">
        <f>penilaian!V795</f>
        <v>0</v>
      </c>
      <c r="X800" s="157">
        <f>penilaian!W795</f>
        <v>0</v>
      </c>
      <c r="Y800" s="157">
        <f>penilaian!X795</f>
        <v>0</v>
      </c>
      <c r="Z800" s="157">
        <f>penilaian!Y795</f>
        <v>0</v>
      </c>
      <c r="AA800" s="184">
        <f>penilaian!Z795</f>
        <v>0</v>
      </c>
      <c r="AB800" s="61">
        <f>penilaian!AA795</f>
        <v>0</v>
      </c>
      <c r="AC800" s="62">
        <f>penilaian!AB795</f>
        <v>0</v>
      </c>
      <c r="AD800" s="61">
        <f>penilaian!AC795</f>
        <v>0</v>
      </c>
      <c r="AE800" s="157">
        <f>penilaian!AD795</f>
        <v>0</v>
      </c>
      <c r="AF800" s="157">
        <f>penilaian!AE795</f>
        <v>0</v>
      </c>
      <c r="AG800" s="182">
        <f>penilaian!AF795</f>
        <v>0</v>
      </c>
      <c r="AH800" s="182">
        <f>penilaian!AG795</f>
        <v>0</v>
      </c>
      <c r="AI800" s="284">
        <f>penilaian!AH795</f>
        <v>0</v>
      </c>
      <c r="AJ800" s="283">
        <f>penilaian!AI795</f>
        <v>0</v>
      </c>
      <c r="AK800" s="284">
        <f>penilaian!AJ795</f>
        <v>0</v>
      </c>
      <c r="AL800" s="284">
        <f>penilaian!AK795</f>
        <v>0</v>
      </c>
      <c r="AM800" s="285">
        <f>penilaian!AL795</f>
        <v>0</v>
      </c>
      <c r="AN800" s="284">
        <f>penilaian!AM795</f>
        <v>0</v>
      </c>
      <c r="AO800" s="284">
        <f>penilaian!AN795</f>
        <v>0</v>
      </c>
      <c r="AP800" s="285">
        <f>penilaian!AO795</f>
        <v>0</v>
      </c>
      <c r="AQ800" s="284">
        <f>penilaian!AP795</f>
        <v>0</v>
      </c>
      <c r="AR800" s="284">
        <f>penilaian!AQ795</f>
        <v>0</v>
      </c>
      <c r="AS800" s="284">
        <f>penilaian!AR795</f>
        <v>0</v>
      </c>
      <c r="AT800" s="284">
        <f>penilaian!AS795</f>
        <v>0</v>
      </c>
      <c r="AU800" s="284">
        <f>penilaian!AT795</f>
        <v>0</v>
      </c>
      <c r="AV800" s="284">
        <f>penilaian!AU795</f>
        <v>0</v>
      </c>
      <c r="AW800" s="284">
        <f>penilaian!AV795</f>
        <v>0</v>
      </c>
      <c r="AX800" s="284">
        <f>penilaian!AW795</f>
        <v>0</v>
      </c>
    </row>
    <row r="801" spans="2:50" ht="15.75" hidden="1">
      <c r="B801" s="157">
        <f>penilaian!A796</f>
        <v>0</v>
      </c>
      <c r="C801" s="172">
        <f>penilaian!B796</f>
        <v>0</v>
      </c>
      <c r="D801" s="492">
        <f>penilaian!C796</f>
        <v>0</v>
      </c>
      <c r="E801" s="172">
        <f>penilaian!D796</f>
        <v>0</v>
      </c>
      <c r="F801" s="171">
        <f>penilaian!E796</f>
        <v>0</v>
      </c>
      <c r="G801" s="205">
        <f>penilaian!F796</f>
        <v>0</v>
      </c>
      <c r="H801" s="61">
        <f>penilaian!G796</f>
        <v>0</v>
      </c>
      <c r="I801" s="61">
        <f>penilaian!H796</f>
        <v>0</v>
      </c>
      <c r="J801" s="202">
        <f>penilaian!I796</f>
        <v>0</v>
      </c>
      <c r="K801" s="157">
        <f>penilaian!J796</f>
        <v>0</v>
      </c>
      <c r="L801" s="182">
        <f>penilaian!K796</f>
        <v>0</v>
      </c>
      <c r="M801" s="186">
        <f>penilaian!L796</f>
        <v>0</v>
      </c>
      <c r="N801" s="187">
        <f>penilaian!M796</f>
        <v>0</v>
      </c>
      <c r="O801" s="61">
        <f>penilaian!N796</f>
        <v>0</v>
      </c>
      <c r="P801" s="183">
        <f>penilaian!O796</f>
        <v>0</v>
      </c>
      <c r="Q801" s="157">
        <f>penilaian!P796</f>
        <v>0</v>
      </c>
      <c r="R801" s="157">
        <f>penilaian!Q796</f>
        <v>0</v>
      </c>
      <c r="S801" s="61">
        <f>penilaian!R796</f>
        <v>0</v>
      </c>
      <c r="T801" s="61">
        <f>penilaian!S796</f>
        <v>0</v>
      </c>
      <c r="U801" s="61">
        <f>penilaian!T796</f>
        <v>0</v>
      </c>
      <c r="V801" s="189">
        <f>penilaian!U796</f>
        <v>0</v>
      </c>
      <c r="W801" s="61">
        <f>penilaian!V796</f>
        <v>0</v>
      </c>
      <c r="X801" s="157">
        <f>penilaian!W796</f>
        <v>0</v>
      </c>
      <c r="Y801" s="157">
        <f>penilaian!X796</f>
        <v>0</v>
      </c>
      <c r="Z801" s="157">
        <f>penilaian!Y796</f>
        <v>0</v>
      </c>
      <c r="AA801" s="184">
        <f>penilaian!Z796</f>
        <v>0</v>
      </c>
      <c r="AB801" s="61">
        <f>penilaian!AA796</f>
        <v>0</v>
      </c>
      <c r="AC801" s="62">
        <f>penilaian!AB796</f>
        <v>0</v>
      </c>
      <c r="AD801" s="61">
        <f>penilaian!AC796</f>
        <v>0</v>
      </c>
      <c r="AE801" s="157">
        <f>penilaian!AD796</f>
        <v>0</v>
      </c>
      <c r="AF801" s="157">
        <f>penilaian!AE796</f>
        <v>0</v>
      </c>
      <c r="AG801" s="182">
        <f>penilaian!AF796</f>
        <v>0</v>
      </c>
      <c r="AH801" s="182">
        <f>penilaian!AG796</f>
        <v>0</v>
      </c>
      <c r="AI801" s="284">
        <f>penilaian!AH796</f>
        <v>0</v>
      </c>
      <c r="AJ801" s="283">
        <f>penilaian!AI796</f>
        <v>0</v>
      </c>
      <c r="AK801" s="284">
        <f>penilaian!AJ796</f>
        <v>0</v>
      </c>
      <c r="AL801" s="284">
        <f>penilaian!AK796</f>
        <v>0</v>
      </c>
      <c r="AM801" s="285">
        <f>penilaian!AL796</f>
        <v>0</v>
      </c>
      <c r="AN801" s="284">
        <f>penilaian!AM796</f>
        <v>0</v>
      </c>
      <c r="AO801" s="284">
        <f>penilaian!AN796</f>
        <v>0</v>
      </c>
      <c r="AP801" s="285">
        <f>penilaian!AO796</f>
        <v>0</v>
      </c>
      <c r="AQ801" s="284">
        <f>penilaian!AP796</f>
        <v>0</v>
      </c>
      <c r="AR801" s="284">
        <f>penilaian!AQ796</f>
        <v>0</v>
      </c>
      <c r="AS801" s="284">
        <f>penilaian!AR796</f>
        <v>0</v>
      </c>
      <c r="AT801" s="284">
        <f>penilaian!AS796</f>
        <v>0</v>
      </c>
      <c r="AU801" s="284">
        <f>penilaian!AT796</f>
        <v>0</v>
      </c>
      <c r="AV801" s="284">
        <f>penilaian!AU796</f>
        <v>0</v>
      </c>
      <c r="AW801" s="284">
        <f>penilaian!AV796</f>
        <v>0</v>
      </c>
      <c r="AX801" s="284">
        <f>penilaian!AW796</f>
        <v>0</v>
      </c>
    </row>
    <row r="802" spans="2:50" ht="15.75" hidden="1">
      <c r="B802" s="157">
        <f>penilaian!A797</f>
        <v>0</v>
      </c>
      <c r="C802" s="172">
        <f>penilaian!B797</f>
        <v>0</v>
      </c>
      <c r="D802" s="492">
        <f>penilaian!C797</f>
        <v>0</v>
      </c>
      <c r="E802" s="172">
        <f>penilaian!D797</f>
        <v>0</v>
      </c>
      <c r="F802" s="171">
        <f>penilaian!E797</f>
        <v>0</v>
      </c>
      <c r="G802" s="205">
        <f>penilaian!F797</f>
        <v>0</v>
      </c>
      <c r="H802" s="61">
        <f>penilaian!G797</f>
        <v>0</v>
      </c>
      <c r="I802" s="61">
        <f>penilaian!H797</f>
        <v>0</v>
      </c>
      <c r="J802" s="202">
        <f>penilaian!I797</f>
        <v>0</v>
      </c>
      <c r="K802" s="157">
        <f>penilaian!J797</f>
        <v>0</v>
      </c>
      <c r="L802" s="182">
        <f>penilaian!K797</f>
        <v>0</v>
      </c>
      <c r="M802" s="186">
        <f>penilaian!L797</f>
        <v>0</v>
      </c>
      <c r="N802" s="187">
        <f>penilaian!M797</f>
        <v>0</v>
      </c>
      <c r="O802" s="61">
        <f>penilaian!N797</f>
        <v>0</v>
      </c>
      <c r="P802" s="183">
        <f>penilaian!O797</f>
        <v>0</v>
      </c>
      <c r="Q802" s="157">
        <f>penilaian!P797</f>
        <v>0</v>
      </c>
      <c r="R802" s="157">
        <f>penilaian!Q797</f>
        <v>0</v>
      </c>
      <c r="S802" s="61">
        <f>penilaian!R797</f>
        <v>0</v>
      </c>
      <c r="T802" s="61">
        <f>penilaian!S797</f>
        <v>0</v>
      </c>
      <c r="U802" s="61">
        <f>penilaian!T797</f>
        <v>0</v>
      </c>
      <c r="V802" s="189">
        <f>penilaian!U797</f>
        <v>0</v>
      </c>
      <c r="W802" s="61">
        <f>penilaian!V797</f>
        <v>0</v>
      </c>
      <c r="X802" s="157">
        <f>penilaian!W797</f>
        <v>0</v>
      </c>
      <c r="Y802" s="157">
        <f>penilaian!X797</f>
        <v>0</v>
      </c>
      <c r="Z802" s="157">
        <f>penilaian!Y797</f>
        <v>0</v>
      </c>
      <c r="AA802" s="184">
        <f>penilaian!Z797</f>
        <v>0</v>
      </c>
      <c r="AB802" s="61">
        <f>penilaian!AA797</f>
        <v>0</v>
      </c>
      <c r="AC802" s="62">
        <f>penilaian!AB797</f>
        <v>0</v>
      </c>
      <c r="AD802" s="61">
        <f>penilaian!AC797</f>
        <v>0</v>
      </c>
      <c r="AE802" s="157">
        <f>penilaian!AD797</f>
        <v>0</v>
      </c>
      <c r="AF802" s="157">
        <f>penilaian!AE797</f>
        <v>0</v>
      </c>
      <c r="AG802" s="182">
        <f>penilaian!AF797</f>
        <v>0</v>
      </c>
      <c r="AH802" s="182">
        <f>penilaian!AG797</f>
        <v>0</v>
      </c>
      <c r="AI802" s="284">
        <f>penilaian!AH797</f>
        <v>0</v>
      </c>
      <c r="AJ802" s="283">
        <f>penilaian!AI797</f>
        <v>0</v>
      </c>
      <c r="AK802" s="284">
        <f>penilaian!AJ797</f>
        <v>0</v>
      </c>
      <c r="AL802" s="284">
        <f>penilaian!AK797</f>
        <v>0</v>
      </c>
      <c r="AM802" s="285">
        <f>penilaian!AL797</f>
        <v>0</v>
      </c>
      <c r="AN802" s="284">
        <f>penilaian!AM797</f>
        <v>0</v>
      </c>
      <c r="AO802" s="284">
        <f>penilaian!AN797</f>
        <v>0</v>
      </c>
      <c r="AP802" s="285">
        <f>penilaian!AO797</f>
        <v>0</v>
      </c>
      <c r="AQ802" s="284">
        <f>penilaian!AP797</f>
        <v>0</v>
      </c>
      <c r="AR802" s="284">
        <f>penilaian!AQ797</f>
        <v>0</v>
      </c>
      <c r="AS802" s="284">
        <f>penilaian!AR797</f>
        <v>0</v>
      </c>
      <c r="AT802" s="284">
        <f>penilaian!AS797</f>
        <v>0</v>
      </c>
      <c r="AU802" s="284">
        <f>penilaian!AT797</f>
        <v>0</v>
      </c>
      <c r="AV802" s="284">
        <f>penilaian!AU797</f>
        <v>0</v>
      </c>
      <c r="AW802" s="284">
        <f>penilaian!AV797</f>
        <v>0</v>
      </c>
      <c r="AX802" s="284">
        <f>penilaian!AW797</f>
        <v>0</v>
      </c>
    </row>
    <row r="803" spans="2:50" ht="15.75" hidden="1">
      <c r="B803" s="157">
        <f>penilaian!A798</f>
        <v>0</v>
      </c>
      <c r="C803" s="172">
        <f>penilaian!B798</f>
        <v>0</v>
      </c>
      <c r="D803" s="492">
        <f>penilaian!C798</f>
        <v>0</v>
      </c>
      <c r="E803" s="172">
        <f>penilaian!D798</f>
        <v>0</v>
      </c>
      <c r="F803" s="171">
        <f>penilaian!E798</f>
        <v>0</v>
      </c>
      <c r="G803" s="205">
        <f>penilaian!F798</f>
        <v>0</v>
      </c>
      <c r="H803" s="61">
        <f>penilaian!G798</f>
        <v>0</v>
      </c>
      <c r="I803" s="61">
        <f>penilaian!H798</f>
        <v>0</v>
      </c>
      <c r="J803" s="202">
        <f>penilaian!I798</f>
        <v>0</v>
      </c>
      <c r="K803" s="157">
        <f>penilaian!J798</f>
        <v>0</v>
      </c>
      <c r="L803" s="182">
        <f>penilaian!K798</f>
        <v>0</v>
      </c>
      <c r="M803" s="186">
        <f>penilaian!L798</f>
        <v>0</v>
      </c>
      <c r="N803" s="187">
        <f>penilaian!M798</f>
        <v>0</v>
      </c>
      <c r="O803" s="61">
        <f>penilaian!N798</f>
        <v>0</v>
      </c>
      <c r="P803" s="183">
        <f>penilaian!O798</f>
        <v>0</v>
      </c>
      <c r="Q803" s="157">
        <f>penilaian!P798</f>
        <v>0</v>
      </c>
      <c r="R803" s="157">
        <f>penilaian!Q798</f>
        <v>0</v>
      </c>
      <c r="S803" s="61">
        <f>penilaian!R798</f>
        <v>0</v>
      </c>
      <c r="T803" s="61">
        <f>penilaian!S798</f>
        <v>0</v>
      </c>
      <c r="U803" s="61">
        <f>penilaian!T798</f>
        <v>0</v>
      </c>
      <c r="V803" s="189">
        <f>penilaian!U798</f>
        <v>0</v>
      </c>
      <c r="W803" s="61">
        <f>penilaian!V798</f>
        <v>0</v>
      </c>
      <c r="X803" s="157">
        <f>penilaian!W798</f>
        <v>0</v>
      </c>
      <c r="Y803" s="157">
        <f>penilaian!X798</f>
        <v>0</v>
      </c>
      <c r="Z803" s="157">
        <f>penilaian!Y798</f>
        <v>0</v>
      </c>
      <c r="AA803" s="184">
        <f>penilaian!Z798</f>
        <v>0</v>
      </c>
      <c r="AB803" s="61">
        <f>penilaian!AA798</f>
        <v>0</v>
      </c>
      <c r="AC803" s="62">
        <f>penilaian!AB798</f>
        <v>0</v>
      </c>
      <c r="AD803" s="61">
        <f>penilaian!AC798</f>
        <v>0</v>
      </c>
      <c r="AE803" s="157">
        <f>penilaian!AD798</f>
        <v>0</v>
      </c>
      <c r="AF803" s="157">
        <f>penilaian!AE798</f>
        <v>0</v>
      </c>
      <c r="AG803" s="182">
        <f>penilaian!AF798</f>
        <v>0</v>
      </c>
      <c r="AH803" s="182">
        <f>penilaian!AG798</f>
        <v>0</v>
      </c>
      <c r="AI803" s="284">
        <f>penilaian!AH798</f>
        <v>0</v>
      </c>
      <c r="AJ803" s="283">
        <f>penilaian!AI798</f>
        <v>0</v>
      </c>
      <c r="AK803" s="284">
        <f>penilaian!AJ798</f>
        <v>0</v>
      </c>
      <c r="AL803" s="284">
        <f>penilaian!AK798</f>
        <v>0</v>
      </c>
      <c r="AM803" s="285">
        <f>penilaian!AL798</f>
        <v>0</v>
      </c>
      <c r="AN803" s="284">
        <f>penilaian!AM798</f>
        <v>0</v>
      </c>
      <c r="AO803" s="284">
        <f>penilaian!AN798</f>
        <v>0</v>
      </c>
      <c r="AP803" s="285">
        <f>penilaian!AO798</f>
        <v>0</v>
      </c>
      <c r="AQ803" s="284">
        <f>penilaian!AP798</f>
        <v>0</v>
      </c>
      <c r="AR803" s="284">
        <f>penilaian!AQ798</f>
        <v>0</v>
      </c>
      <c r="AS803" s="284">
        <f>penilaian!AR798</f>
        <v>0</v>
      </c>
      <c r="AT803" s="284">
        <f>penilaian!AS798</f>
        <v>0</v>
      </c>
      <c r="AU803" s="284">
        <f>penilaian!AT798</f>
        <v>0</v>
      </c>
      <c r="AV803" s="284">
        <f>penilaian!AU798</f>
        <v>0</v>
      </c>
      <c r="AW803" s="284">
        <f>penilaian!AV798</f>
        <v>0</v>
      </c>
      <c r="AX803" s="284">
        <f>penilaian!AW798</f>
        <v>0</v>
      </c>
    </row>
    <row r="804" spans="2:50" ht="15.75" hidden="1">
      <c r="B804" s="157">
        <f>penilaian!A799</f>
        <v>0</v>
      </c>
      <c r="C804" s="172">
        <f>penilaian!B799</f>
        <v>0</v>
      </c>
      <c r="D804" s="492">
        <f>penilaian!C799</f>
        <v>0</v>
      </c>
      <c r="E804" s="172">
        <f>penilaian!D799</f>
        <v>0</v>
      </c>
      <c r="F804" s="171">
        <f>penilaian!E799</f>
        <v>0</v>
      </c>
      <c r="G804" s="205">
        <f>penilaian!F799</f>
        <v>0</v>
      </c>
      <c r="H804" s="61">
        <f>penilaian!G799</f>
        <v>0</v>
      </c>
      <c r="I804" s="61">
        <f>penilaian!H799</f>
        <v>0</v>
      </c>
      <c r="J804" s="202">
        <f>penilaian!I799</f>
        <v>0</v>
      </c>
      <c r="K804" s="157">
        <f>penilaian!J799</f>
        <v>0</v>
      </c>
      <c r="L804" s="182">
        <f>penilaian!K799</f>
        <v>0</v>
      </c>
      <c r="M804" s="186">
        <f>penilaian!L799</f>
        <v>0</v>
      </c>
      <c r="N804" s="187">
        <f>penilaian!M799</f>
        <v>0</v>
      </c>
      <c r="O804" s="61">
        <f>penilaian!N799</f>
        <v>0</v>
      </c>
      <c r="P804" s="183">
        <f>penilaian!O799</f>
        <v>0</v>
      </c>
      <c r="Q804" s="157">
        <f>penilaian!P799</f>
        <v>0</v>
      </c>
      <c r="R804" s="157">
        <f>penilaian!Q799</f>
        <v>0</v>
      </c>
      <c r="S804" s="61">
        <f>penilaian!R799</f>
        <v>0</v>
      </c>
      <c r="T804" s="61">
        <f>penilaian!S799</f>
        <v>0</v>
      </c>
      <c r="U804" s="61">
        <f>penilaian!T799</f>
        <v>0</v>
      </c>
      <c r="V804" s="189">
        <f>penilaian!U799</f>
        <v>0</v>
      </c>
      <c r="W804" s="61">
        <f>penilaian!V799</f>
        <v>0</v>
      </c>
      <c r="X804" s="157">
        <f>penilaian!W799</f>
        <v>0</v>
      </c>
      <c r="Y804" s="157">
        <f>penilaian!X799</f>
        <v>0</v>
      </c>
      <c r="Z804" s="157">
        <f>penilaian!Y799</f>
        <v>0</v>
      </c>
      <c r="AA804" s="184">
        <f>penilaian!Z799</f>
        <v>0</v>
      </c>
      <c r="AB804" s="61">
        <f>penilaian!AA799</f>
        <v>0</v>
      </c>
      <c r="AC804" s="62">
        <f>penilaian!AB799</f>
        <v>0</v>
      </c>
      <c r="AD804" s="61">
        <f>penilaian!AC799</f>
        <v>0</v>
      </c>
      <c r="AE804" s="157">
        <f>penilaian!AD799</f>
        <v>0</v>
      </c>
      <c r="AF804" s="157">
        <f>penilaian!AE799</f>
        <v>0</v>
      </c>
      <c r="AG804" s="182">
        <f>penilaian!AF799</f>
        <v>0</v>
      </c>
      <c r="AH804" s="182">
        <f>penilaian!AG799</f>
        <v>0</v>
      </c>
      <c r="AI804" s="284">
        <f>penilaian!AH799</f>
        <v>0</v>
      </c>
      <c r="AJ804" s="283">
        <f>penilaian!AI799</f>
        <v>0</v>
      </c>
      <c r="AK804" s="284">
        <f>penilaian!AJ799</f>
        <v>0</v>
      </c>
      <c r="AL804" s="284">
        <f>penilaian!AK799</f>
        <v>0</v>
      </c>
      <c r="AM804" s="285">
        <f>penilaian!AL799</f>
        <v>0</v>
      </c>
      <c r="AN804" s="284">
        <f>penilaian!AM799</f>
        <v>0</v>
      </c>
      <c r="AO804" s="284">
        <f>penilaian!AN799</f>
        <v>0</v>
      </c>
      <c r="AP804" s="285">
        <f>penilaian!AO799</f>
        <v>0</v>
      </c>
      <c r="AQ804" s="284">
        <f>penilaian!AP799</f>
        <v>0</v>
      </c>
      <c r="AR804" s="284">
        <f>penilaian!AQ799</f>
        <v>0</v>
      </c>
      <c r="AS804" s="284">
        <f>penilaian!AR799</f>
        <v>0</v>
      </c>
      <c r="AT804" s="284">
        <f>penilaian!AS799</f>
        <v>0</v>
      </c>
      <c r="AU804" s="284">
        <f>penilaian!AT799</f>
        <v>0</v>
      </c>
      <c r="AV804" s="284">
        <f>penilaian!AU799</f>
        <v>0</v>
      </c>
      <c r="AW804" s="284">
        <f>penilaian!AV799</f>
        <v>0</v>
      </c>
      <c r="AX804" s="284">
        <f>penilaian!AW799</f>
        <v>0</v>
      </c>
    </row>
    <row r="805" spans="2:50" ht="15.75" hidden="1">
      <c r="B805" s="157">
        <f>penilaian!A800</f>
        <v>0</v>
      </c>
      <c r="C805" s="172">
        <f>penilaian!B800</f>
        <v>0</v>
      </c>
      <c r="D805" s="492">
        <f>penilaian!C800</f>
        <v>0</v>
      </c>
      <c r="E805" s="172">
        <f>penilaian!D800</f>
        <v>0</v>
      </c>
      <c r="F805" s="171">
        <f>penilaian!E800</f>
        <v>0</v>
      </c>
      <c r="G805" s="205">
        <f>penilaian!F800</f>
        <v>0</v>
      </c>
      <c r="H805" s="61">
        <f>penilaian!G800</f>
        <v>0</v>
      </c>
      <c r="I805" s="61">
        <f>penilaian!H800</f>
        <v>0</v>
      </c>
      <c r="J805" s="202">
        <f>penilaian!I800</f>
        <v>0</v>
      </c>
      <c r="K805" s="157">
        <f>penilaian!J800</f>
        <v>0</v>
      </c>
      <c r="L805" s="182">
        <f>penilaian!K800</f>
        <v>0</v>
      </c>
      <c r="M805" s="186">
        <f>penilaian!L800</f>
        <v>0</v>
      </c>
      <c r="N805" s="187">
        <f>penilaian!M800</f>
        <v>0</v>
      </c>
      <c r="O805" s="61">
        <f>penilaian!N800</f>
        <v>0</v>
      </c>
      <c r="P805" s="183">
        <f>penilaian!O800</f>
        <v>0</v>
      </c>
      <c r="Q805" s="157">
        <f>penilaian!P800</f>
        <v>0</v>
      </c>
      <c r="R805" s="157">
        <f>penilaian!Q800</f>
        <v>0</v>
      </c>
      <c r="S805" s="61">
        <f>penilaian!R800</f>
        <v>0</v>
      </c>
      <c r="T805" s="61">
        <f>penilaian!S800</f>
        <v>0</v>
      </c>
      <c r="U805" s="61">
        <f>penilaian!T800</f>
        <v>0</v>
      </c>
      <c r="V805" s="189">
        <f>penilaian!U800</f>
        <v>0</v>
      </c>
      <c r="W805" s="61">
        <f>penilaian!V800</f>
        <v>0</v>
      </c>
      <c r="X805" s="157">
        <f>penilaian!W800</f>
        <v>0</v>
      </c>
      <c r="Y805" s="157">
        <f>penilaian!X800</f>
        <v>0</v>
      </c>
      <c r="Z805" s="157">
        <f>penilaian!Y800</f>
        <v>0</v>
      </c>
      <c r="AA805" s="184">
        <f>penilaian!Z800</f>
        <v>0</v>
      </c>
      <c r="AB805" s="61">
        <f>penilaian!AA800</f>
        <v>0</v>
      </c>
      <c r="AC805" s="62">
        <f>penilaian!AB800</f>
        <v>0</v>
      </c>
      <c r="AD805" s="61">
        <f>penilaian!AC800</f>
        <v>0</v>
      </c>
      <c r="AE805" s="157">
        <f>penilaian!AD800</f>
        <v>0</v>
      </c>
      <c r="AF805" s="157">
        <f>penilaian!AE800</f>
        <v>0</v>
      </c>
      <c r="AG805" s="182">
        <f>penilaian!AF800</f>
        <v>0</v>
      </c>
      <c r="AH805" s="182">
        <f>penilaian!AG800</f>
        <v>0</v>
      </c>
      <c r="AI805" s="284">
        <f>penilaian!AH800</f>
        <v>0</v>
      </c>
      <c r="AJ805" s="283">
        <f>penilaian!AI800</f>
        <v>0</v>
      </c>
      <c r="AK805" s="284">
        <f>penilaian!AJ800</f>
        <v>0</v>
      </c>
      <c r="AL805" s="284">
        <f>penilaian!AK800</f>
        <v>0</v>
      </c>
      <c r="AM805" s="285">
        <f>penilaian!AL800</f>
        <v>0</v>
      </c>
      <c r="AN805" s="284">
        <f>penilaian!AM800</f>
        <v>0</v>
      </c>
      <c r="AO805" s="284">
        <f>penilaian!AN800</f>
        <v>0</v>
      </c>
      <c r="AP805" s="285">
        <f>penilaian!AO800</f>
        <v>0</v>
      </c>
      <c r="AQ805" s="284">
        <f>penilaian!AP800</f>
        <v>0</v>
      </c>
      <c r="AR805" s="284">
        <f>penilaian!AQ800</f>
        <v>0</v>
      </c>
      <c r="AS805" s="284">
        <f>penilaian!AR800</f>
        <v>0</v>
      </c>
      <c r="AT805" s="284">
        <f>penilaian!AS800</f>
        <v>0</v>
      </c>
      <c r="AU805" s="284">
        <f>penilaian!AT800</f>
        <v>0</v>
      </c>
      <c r="AV805" s="284">
        <f>penilaian!AU800</f>
        <v>0</v>
      </c>
      <c r="AW805" s="284">
        <f>penilaian!AV800</f>
        <v>0</v>
      </c>
      <c r="AX805" s="284">
        <f>penilaian!AW800</f>
        <v>0</v>
      </c>
    </row>
    <row r="806" spans="2:50" ht="15.75" hidden="1">
      <c r="B806" s="157">
        <f>penilaian!A801</f>
        <v>0</v>
      </c>
      <c r="C806" s="172">
        <f>penilaian!B801</f>
        <v>0</v>
      </c>
      <c r="D806" s="492">
        <f>penilaian!C801</f>
        <v>0</v>
      </c>
      <c r="E806" s="172">
        <f>penilaian!D801</f>
        <v>0</v>
      </c>
      <c r="F806" s="171">
        <f>penilaian!E801</f>
        <v>0</v>
      </c>
      <c r="G806" s="205">
        <f>penilaian!F801</f>
        <v>0</v>
      </c>
      <c r="H806" s="61">
        <f>penilaian!G801</f>
        <v>0</v>
      </c>
      <c r="I806" s="61">
        <f>penilaian!H801</f>
        <v>0</v>
      </c>
      <c r="J806" s="202">
        <f>penilaian!I801</f>
        <v>0</v>
      </c>
      <c r="K806" s="157">
        <f>penilaian!J801</f>
        <v>0</v>
      </c>
      <c r="L806" s="182">
        <f>penilaian!K801</f>
        <v>0</v>
      </c>
      <c r="M806" s="186">
        <f>penilaian!L801</f>
        <v>0</v>
      </c>
      <c r="N806" s="187">
        <f>penilaian!M801</f>
        <v>0</v>
      </c>
      <c r="O806" s="61">
        <f>penilaian!N801</f>
        <v>0</v>
      </c>
      <c r="P806" s="183">
        <f>penilaian!O801</f>
        <v>0</v>
      </c>
      <c r="Q806" s="157">
        <f>penilaian!P801</f>
        <v>0</v>
      </c>
      <c r="R806" s="157">
        <f>penilaian!Q801</f>
        <v>0</v>
      </c>
      <c r="S806" s="61">
        <f>penilaian!R801</f>
        <v>0</v>
      </c>
      <c r="T806" s="61">
        <f>penilaian!S801</f>
        <v>0</v>
      </c>
      <c r="U806" s="61">
        <f>penilaian!T801</f>
        <v>0</v>
      </c>
      <c r="V806" s="189">
        <f>penilaian!U801</f>
        <v>0</v>
      </c>
      <c r="W806" s="61">
        <f>penilaian!V801</f>
        <v>0</v>
      </c>
      <c r="X806" s="157">
        <f>penilaian!W801</f>
        <v>0</v>
      </c>
      <c r="Y806" s="157">
        <f>penilaian!X801</f>
        <v>0</v>
      </c>
      <c r="Z806" s="157">
        <f>penilaian!Y801</f>
        <v>0</v>
      </c>
      <c r="AA806" s="184">
        <f>penilaian!Z801</f>
        <v>0</v>
      </c>
      <c r="AB806" s="61">
        <f>penilaian!AA801</f>
        <v>0</v>
      </c>
      <c r="AC806" s="62">
        <f>penilaian!AB801</f>
        <v>0</v>
      </c>
      <c r="AD806" s="61">
        <f>penilaian!AC801</f>
        <v>0</v>
      </c>
      <c r="AE806" s="157">
        <f>penilaian!AD801</f>
        <v>0</v>
      </c>
      <c r="AF806" s="157">
        <f>penilaian!AE801</f>
        <v>0</v>
      </c>
      <c r="AG806" s="182">
        <f>penilaian!AF801</f>
        <v>0</v>
      </c>
      <c r="AH806" s="182">
        <f>penilaian!AG801</f>
        <v>0</v>
      </c>
      <c r="AI806" s="284">
        <f>penilaian!AH801</f>
        <v>0</v>
      </c>
      <c r="AJ806" s="283">
        <f>penilaian!AI801</f>
        <v>0</v>
      </c>
      <c r="AK806" s="284">
        <f>penilaian!AJ801</f>
        <v>0</v>
      </c>
      <c r="AL806" s="284">
        <f>penilaian!AK801</f>
        <v>0</v>
      </c>
      <c r="AM806" s="285">
        <f>penilaian!AL801</f>
        <v>0</v>
      </c>
      <c r="AN806" s="284">
        <f>penilaian!AM801</f>
        <v>0</v>
      </c>
      <c r="AO806" s="284">
        <f>penilaian!AN801</f>
        <v>0</v>
      </c>
      <c r="AP806" s="285">
        <f>penilaian!AO801</f>
        <v>0</v>
      </c>
      <c r="AQ806" s="284">
        <f>penilaian!AP801</f>
        <v>0</v>
      </c>
      <c r="AR806" s="284">
        <f>penilaian!AQ801</f>
        <v>0</v>
      </c>
      <c r="AS806" s="284">
        <f>penilaian!AR801</f>
        <v>0</v>
      </c>
      <c r="AT806" s="284">
        <f>penilaian!AS801</f>
        <v>0</v>
      </c>
      <c r="AU806" s="284">
        <f>penilaian!AT801</f>
        <v>0</v>
      </c>
      <c r="AV806" s="284">
        <f>penilaian!AU801</f>
        <v>0</v>
      </c>
      <c r="AW806" s="284">
        <f>penilaian!AV801</f>
        <v>0</v>
      </c>
      <c r="AX806" s="284">
        <f>penilaian!AW801</f>
        <v>0</v>
      </c>
    </row>
    <row r="807" spans="2:50" ht="15.75" hidden="1">
      <c r="B807" s="157">
        <f>penilaian!A802</f>
        <v>0</v>
      </c>
      <c r="C807" s="172">
        <f>penilaian!B802</f>
        <v>0</v>
      </c>
      <c r="D807" s="492">
        <f>penilaian!C802</f>
        <v>0</v>
      </c>
      <c r="E807" s="172">
        <f>penilaian!D802</f>
        <v>0</v>
      </c>
      <c r="F807" s="171">
        <f>penilaian!E802</f>
        <v>0</v>
      </c>
      <c r="G807" s="205">
        <f>penilaian!F802</f>
        <v>0</v>
      </c>
      <c r="H807" s="61">
        <f>penilaian!G802</f>
        <v>0</v>
      </c>
      <c r="I807" s="61">
        <f>penilaian!H802</f>
        <v>0</v>
      </c>
      <c r="J807" s="202">
        <f>penilaian!I802</f>
        <v>0</v>
      </c>
      <c r="K807" s="157">
        <f>penilaian!J802</f>
        <v>0</v>
      </c>
      <c r="L807" s="182">
        <f>penilaian!K802</f>
        <v>0</v>
      </c>
      <c r="M807" s="186">
        <f>penilaian!L802</f>
        <v>0</v>
      </c>
      <c r="N807" s="187">
        <f>penilaian!M802</f>
        <v>0</v>
      </c>
      <c r="O807" s="61">
        <f>penilaian!N802</f>
        <v>0</v>
      </c>
      <c r="P807" s="183">
        <f>penilaian!O802</f>
        <v>0</v>
      </c>
      <c r="Q807" s="157">
        <f>penilaian!P802</f>
        <v>0</v>
      </c>
      <c r="R807" s="157">
        <f>penilaian!Q802</f>
        <v>0</v>
      </c>
      <c r="S807" s="61">
        <f>penilaian!R802</f>
        <v>0</v>
      </c>
      <c r="T807" s="61">
        <f>penilaian!S802</f>
        <v>0</v>
      </c>
      <c r="U807" s="61">
        <f>penilaian!T802</f>
        <v>0</v>
      </c>
      <c r="V807" s="189">
        <f>penilaian!U802</f>
        <v>0</v>
      </c>
      <c r="W807" s="61">
        <f>penilaian!V802</f>
        <v>0</v>
      </c>
      <c r="X807" s="157">
        <f>penilaian!W802</f>
        <v>0</v>
      </c>
      <c r="Y807" s="157">
        <f>penilaian!X802</f>
        <v>0</v>
      </c>
      <c r="Z807" s="157">
        <f>penilaian!Y802</f>
        <v>0</v>
      </c>
      <c r="AA807" s="184">
        <f>penilaian!Z802</f>
        <v>0</v>
      </c>
      <c r="AB807" s="61">
        <f>penilaian!AA802</f>
        <v>0</v>
      </c>
      <c r="AC807" s="62">
        <f>penilaian!AB802</f>
        <v>0</v>
      </c>
      <c r="AD807" s="61">
        <f>penilaian!AC802</f>
        <v>0</v>
      </c>
      <c r="AE807" s="157">
        <f>penilaian!AD802</f>
        <v>0</v>
      </c>
      <c r="AF807" s="157">
        <f>penilaian!AE802</f>
        <v>0</v>
      </c>
      <c r="AG807" s="182">
        <f>penilaian!AF802</f>
        <v>0</v>
      </c>
      <c r="AH807" s="182">
        <f>penilaian!AG802</f>
        <v>0</v>
      </c>
      <c r="AI807" s="284">
        <f>penilaian!AH802</f>
        <v>0</v>
      </c>
      <c r="AJ807" s="283">
        <f>penilaian!AI802</f>
        <v>0</v>
      </c>
      <c r="AK807" s="284">
        <f>penilaian!AJ802</f>
        <v>0</v>
      </c>
      <c r="AL807" s="284">
        <f>penilaian!AK802</f>
        <v>0</v>
      </c>
      <c r="AM807" s="285">
        <f>penilaian!AL802</f>
        <v>0</v>
      </c>
      <c r="AN807" s="284">
        <f>penilaian!AM802</f>
        <v>0</v>
      </c>
      <c r="AO807" s="284">
        <f>penilaian!AN802</f>
        <v>0</v>
      </c>
      <c r="AP807" s="285">
        <f>penilaian!AO802</f>
        <v>0</v>
      </c>
      <c r="AQ807" s="284">
        <f>penilaian!AP802</f>
        <v>0</v>
      </c>
      <c r="AR807" s="284">
        <f>penilaian!AQ802</f>
        <v>0</v>
      </c>
      <c r="AS807" s="284">
        <f>penilaian!AR802</f>
        <v>0</v>
      </c>
      <c r="AT807" s="284">
        <f>penilaian!AS802</f>
        <v>0</v>
      </c>
      <c r="AU807" s="284">
        <f>penilaian!AT802</f>
        <v>0</v>
      </c>
      <c r="AV807" s="284">
        <f>penilaian!AU802</f>
        <v>0</v>
      </c>
      <c r="AW807" s="284">
        <f>penilaian!AV802</f>
        <v>0</v>
      </c>
      <c r="AX807" s="284">
        <f>penilaian!AW802</f>
        <v>0</v>
      </c>
    </row>
    <row r="808" spans="2:50" ht="15.75" hidden="1">
      <c r="B808" s="157">
        <f>penilaian!A803</f>
        <v>0</v>
      </c>
      <c r="C808" s="172">
        <f>penilaian!B803</f>
        <v>0</v>
      </c>
      <c r="D808" s="492">
        <f>penilaian!C803</f>
        <v>0</v>
      </c>
      <c r="E808" s="172">
        <f>penilaian!D803</f>
        <v>0</v>
      </c>
      <c r="F808" s="171">
        <f>penilaian!E803</f>
        <v>0</v>
      </c>
      <c r="G808" s="205">
        <f>penilaian!F803</f>
        <v>0</v>
      </c>
      <c r="H808" s="61">
        <f>penilaian!G803</f>
        <v>0</v>
      </c>
      <c r="I808" s="61">
        <f>penilaian!H803</f>
        <v>0</v>
      </c>
      <c r="J808" s="202">
        <f>penilaian!I803</f>
        <v>0</v>
      </c>
      <c r="K808" s="157">
        <f>penilaian!J803</f>
        <v>0</v>
      </c>
      <c r="L808" s="182">
        <f>penilaian!K803</f>
        <v>0</v>
      </c>
      <c r="M808" s="186">
        <f>penilaian!L803</f>
        <v>0</v>
      </c>
      <c r="N808" s="187">
        <f>penilaian!M803</f>
        <v>0</v>
      </c>
      <c r="O808" s="61">
        <f>penilaian!N803</f>
        <v>0</v>
      </c>
      <c r="P808" s="183">
        <f>penilaian!O803</f>
        <v>0</v>
      </c>
      <c r="Q808" s="157">
        <f>penilaian!P803</f>
        <v>0</v>
      </c>
      <c r="R808" s="157">
        <f>penilaian!Q803</f>
        <v>0</v>
      </c>
      <c r="S808" s="61">
        <f>penilaian!R803</f>
        <v>0</v>
      </c>
      <c r="T808" s="61">
        <f>penilaian!S803</f>
        <v>0</v>
      </c>
      <c r="U808" s="61">
        <f>penilaian!T803</f>
        <v>0</v>
      </c>
      <c r="V808" s="189">
        <f>penilaian!U803</f>
        <v>0</v>
      </c>
      <c r="W808" s="61">
        <f>penilaian!V803</f>
        <v>0</v>
      </c>
      <c r="X808" s="157">
        <f>penilaian!W803</f>
        <v>0</v>
      </c>
      <c r="Y808" s="157">
        <f>penilaian!X803</f>
        <v>0</v>
      </c>
      <c r="Z808" s="157">
        <f>penilaian!Y803</f>
        <v>0</v>
      </c>
      <c r="AA808" s="184">
        <f>penilaian!Z803</f>
        <v>0</v>
      </c>
      <c r="AB808" s="61">
        <f>penilaian!AA803</f>
        <v>0</v>
      </c>
      <c r="AC808" s="62">
        <f>penilaian!AB803</f>
        <v>0</v>
      </c>
      <c r="AD808" s="61">
        <f>penilaian!AC803</f>
        <v>0</v>
      </c>
      <c r="AE808" s="157">
        <f>penilaian!AD803</f>
        <v>0</v>
      </c>
      <c r="AF808" s="157">
        <f>penilaian!AE803</f>
        <v>0</v>
      </c>
      <c r="AG808" s="182">
        <f>penilaian!AF803</f>
        <v>0</v>
      </c>
      <c r="AH808" s="182">
        <f>penilaian!AG803</f>
        <v>0</v>
      </c>
      <c r="AI808" s="284">
        <f>penilaian!AH803</f>
        <v>0</v>
      </c>
      <c r="AJ808" s="283">
        <f>penilaian!AI803</f>
        <v>0</v>
      </c>
      <c r="AK808" s="284">
        <f>penilaian!AJ803</f>
        <v>0</v>
      </c>
      <c r="AL808" s="284">
        <f>penilaian!AK803</f>
        <v>0</v>
      </c>
      <c r="AM808" s="285">
        <f>penilaian!AL803</f>
        <v>0</v>
      </c>
      <c r="AN808" s="284">
        <f>penilaian!AM803</f>
        <v>0</v>
      </c>
      <c r="AO808" s="284">
        <f>penilaian!AN803</f>
        <v>0</v>
      </c>
      <c r="AP808" s="285">
        <f>penilaian!AO803</f>
        <v>0</v>
      </c>
      <c r="AQ808" s="284">
        <f>penilaian!AP803</f>
        <v>0</v>
      </c>
      <c r="AR808" s="284">
        <f>penilaian!AQ803</f>
        <v>0</v>
      </c>
      <c r="AS808" s="284">
        <f>penilaian!AR803</f>
        <v>0</v>
      </c>
      <c r="AT808" s="284">
        <f>penilaian!AS803</f>
        <v>0</v>
      </c>
      <c r="AU808" s="284">
        <f>penilaian!AT803</f>
        <v>0</v>
      </c>
      <c r="AV808" s="284">
        <f>penilaian!AU803</f>
        <v>0</v>
      </c>
      <c r="AW808" s="284">
        <f>penilaian!AV803</f>
        <v>0</v>
      </c>
      <c r="AX808" s="284">
        <f>penilaian!AW803</f>
        <v>0</v>
      </c>
    </row>
    <row r="809" spans="2:50" ht="15.75" hidden="1">
      <c r="B809" s="157">
        <f>penilaian!A804</f>
        <v>0</v>
      </c>
      <c r="C809" s="172">
        <f>penilaian!B804</f>
        <v>0</v>
      </c>
      <c r="D809" s="492">
        <f>penilaian!C804</f>
        <v>0</v>
      </c>
      <c r="E809" s="172">
        <f>penilaian!D804</f>
        <v>0</v>
      </c>
      <c r="F809" s="171">
        <f>penilaian!E804</f>
        <v>0</v>
      </c>
      <c r="G809" s="205">
        <f>penilaian!F804</f>
        <v>0</v>
      </c>
      <c r="H809" s="61">
        <f>penilaian!G804</f>
        <v>0</v>
      </c>
      <c r="I809" s="61">
        <f>penilaian!H804</f>
        <v>0</v>
      </c>
      <c r="J809" s="202">
        <f>penilaian!I804</f>
        <v>0</v>
      </c>
      <c r="K809" s="157">
        <f>penilaian!J804</f>
        <v>0</v>
      </c>
      <c r="L809" s="182">
        <f>penilaian!K804</f>
        <v>0</v>
      </c>
      <c r="M809" s="186">
        <f>penilaian!L804</f>
        <v>0</v>
      </c>
      <c r="N809" s="187">
        <f>penilaian!M804</f>
        <v>0</v>
      </c>
      <c r="O809" s="61">
        <f>penilaian!N804</f>
        <v>0</v>
      </c>
      <c r="P809" s="183">
        <f>penilaian!O804</f>
        <v>0</v>
      </c>
      <c r="Q809" s="157">
        <f>penilaian!P804</f>
        <v>0</v>
      </c>
      <c r="R809" s="157">
        <f>penilaian!Q804</f>
        <v>0</v>
      </c>
      <c r="S809" s="61">
        <f>penilaian!R804</f>
        <v>0</v>
      </c>
      <c r="T809" s="61">
        <f>penilaian!S804</f>
        <v>0</v>
      </c>
      <c r="U809" s="61">
        <f>penilaian!T804</f>
        <v>0</v>
      </c>
      <c r="V809" s="189">
        <f>penilaian!U804</f>
        <v>0</v>
      </c>
      <c r="W809" s="61">
        <f>penilaian!V804</f>
        <v>0</v>
      </c>
      <c r="X809" s="157">
        <f>penilaian!W804</f>
        <v>0</v>
      </c>
      <c r="Y809" s="157">
        <f>penilaian!X804</f>
        <v>0</v>
      </c>
      <c r="Z809" s="157">
        <f>penilaian!Y804</f>
        <v>0</v>
      </c>
      <c r="AA809" s="184">
        <f>penilaian!Z804</f>
        <v>0</v>
      </c>
      <c r="AB809" s="61">
        <f>penilaian!AA804</f>
        <v>0</v>
      </c>
      <c r="AC809" s="62">
        <f>penilaian!AB804</f>
        <v>0</v>
      </c>
      <c r="AD809" s="61">
        <f>penilaian!AC804</f>
        <v>0</v>
      </c>
      <c r="AE809" s="157">
        <f>penilaian!AD804</f>
        <v>0</v>
      </c>
      <c r="AF809" s="157">
        <f>penilaian!AE804</f>
        <v>0</v>
      </c>
      <c r="AG809" s="182">
        <f>penilaian!AF804</f>
        <v>0</v>
      </c>
      <c r="AH809" s="182">
        <f>penilaian!AG804</f>
        <v>0</v>
      </c>
      <c r="AI809" s="284">
        <f>penilaian!AH804</f>
        <v>0</v>
      </c>
      <c r="AJ809" s="283">
        <f>penilaian!AI804</f>
        <v>0</v>
      </c>
      <c r="AK809" s="284">
        <f>penilaian!AJ804</f>
        <v>0</v>
      </c>
      <c r="AL809" s="284">
        <f>penilaian!AK804</f>
        <v>0</v>
      </c>
      <c r="AM809" s="285">
        <f>penilaian!AL804</f>
        <v>0</v>
      </c>
      <c r="AN809" s="284">
        <f>penilaian!AM804</f>
        <v>0</v>
      </c>
      <c r="AO809" s="284">
        <f>penilaian!AN804</f>
        <v>0</v>
      </c>
      <c r="AP809" s="285">
        <f>penilaian!AO804</f>
        <v>0</v>
      </c>
      <c r="AQ809" s="284">
        <f>penilaian!AP804</f>
        <v>0</v>
      </c>
      <c r="AR809" s="284">
        <f>penilaian!AQ804</f>
        <v>0</v>
      </c>
      <c r="AS809" s="284">
        <f>penilaian!AR804</f>
        <v>0</v>
      </c>
      <c r="AT809" s="284">
        <f>penilaian!AS804</f>
        <v>0</v>
      </c>
      <c r="AU809" s="284">
        <f>penilaian!AT804</f>
        <v>0</v>
      </c>
      <c r="AV809" s="284">
        <f>penilaian!AU804</f>
        <v>0</v>
      </c>
      <c r="AW809" s="284">
        <f>penilaian!AV804</f>
        <v>0</v>
      </c>
      <c r="AX809" s="284">
        <f>penilaian!AW804</f>
        <v>0</v>
      </c>
    </row>
    <row r="810" spans="2:50" ht="15.75" hidden="1">
      <c r="B810" s="157">
        <f>penilaian!A805</f>
        <v>0</v>
      </c>
      <c r="C810" s="172">
        <f>penilaian!B805</f>
        <v>0</v>
      </c>
      <c r="D810" s="492">
        <f>penilaian!C805</f>
        <v>0</v>
      </c>
      <c r="E810" s="172">
        <f>penilaian!D805</f>
        <v>0</v>
      </c>
      <c r="F810" s="171">
        <f>penilaian!E805</f>
        <v>0</v>
      </c>
      <c r="G810" s="205">
        <f>penilaian!F805</f>
        <v>0</v>
      </c>
      <c r="H810" s="61">
        <f>penilaian!G805</f>
        <v>0</v>
      </c>
      <c r="I810" s="61">
        <f>penilaian!H805</f>
        <v>0</v>
      </c>
      <c r="J810" s="202">
        <f>penilaian!I805</f>
        <v>0</v>
      </c>
      <c r="K810" s="157">
        <f>penilaian!J805</f>
        <v>0</v>
      </c>
      <c r="L810" s="182">
        <f>penilaian!K805</f>
        <v>0</v>
      </c>
      <c r="M810" s="186">
        <f>penilaian!L805</f>
        <v>0</v>
      </c>
      <c r="N810" s="187">
        <f>penilaian!M805</f>
        <v>0</v>
      </c>
      <c r="O810" s="61">
        <f>penilaian!N805</f>
        <v>0</v>
      </c>
      <c r="P810" s="183">
        <f>penilaian!O805</f>
        <v>0</v>
      </c>
      <c r="Q810" s="157">
        <f>penilaian!P805</f>
        <v>0</v>
      </c>
      <c r="R810" s="157">
        <f>penilaian!Q805</f>
        <v>0</v>
      </c>
      <c r="S810" s="61">
        <f>penilaian!R805</f>
        <v>0</v>
      </c>
      <c r="T810" s="61">
        <f>penilaian!S805</f>
        <v>0</v>
      </c>
      <c r="U810" s="61">
        <f>penilaian!T805</f>
        <v>0</v>
      </c>
      <c r="V810" s="189">
        <f>penilaian!U805</f>
        <v>0</v>
      </c>
      <c r="W810" s="61">
        <f>penilaian!V805</f>
        <v>0</v>
      </c>
      <c r="X810" s="157">
        <f>penilaian!W805</f>
        <v>0</v>
      </c>
      <c r="Y810" s="157">
        <f>penilaian!X805</f>
        <v>0</v>
      </c>
      <c r="Z810" s="157">
        <f>penilaian!Y805</f>
        <v>0</v>
      </c>
      <c r="AA810" s="184">
        <f>penilaian!Z805</f>
        <v>0</v>
      </c>
      <c r="AB810" s="61">
        <f>penilaian!AA805</f>
        <v>0</v>
      </c>
      <c r="AC810" s="62">
        <f>penilaian!AB805</f>
        <v>0</v>
      </c>
      <c r="AD810" s="61">
        <f>penilaian!AC805</f>
        <v>0</v>
      </c>
      <c r="AE810" s="157">
        <f>penilaian!AD805</f>
        <v>0</v>
      </c>
      <c r="AF810" s="157">
        <f>penilaian!AE805</f>
        <v>0</v>
      </c>
      <c r="AG810" s="182">
        <f>penilaian!AF805</f>
        <v>0</v>
      </c>
      <c r="AH810" s="182">
        <f>penilaian!AG805</f>
        <v>0</v>
      </c>
      <c r="AI810" s="284">
        <f>penilaian!AH805</f>
        <v>0</v>
      </c>
      <c r="AJ810" s="283">
        <f>penilaian!AI805</f>
        <v>0</v>
      </c>
      <c r="AK810" s="284">
        <f>penilaian!AJ805</f>
        <v>0</v>
      </c>
      <c r="AL810" s="284">
        <f>penilaian!AK805</f>
        <v>0</v>
      </c>
      <c r="AM810" s="285">
        <f>penilaian!AL805</f>
        <v>0</v>
      </c>
      <c r="AN810" s="284">
        <f>penilaian!AM805</f>
        <v>0</v>
      </c>
      <c r="AO810" s="284">
        <f>penilaian!AN805</f>
        <v>0</v>
      </c>
      <c r="AP810" s="285">
        <f>penilaian!AO805</f>
        <v>0</v>
      </c>
      <c r="AQ810" s="284">
        <f>penilaian!AP805</f>
        <v>0</v>
      </c>
      <c r="AR810" s="284">
        <f>penilaian!AQ805</f>
        <v>0</v>
      </c>
      <c r="AS810" s="284">
        <f>penilaian!AR805</f>
        <v>0</v>
      </c>
      <c r="AT810" s="284">
        <f>penilaian!AS805</f>
        <v>0</v>
      </c>
      <c r="AU810" s="284">
        <f>penilaian!AT805</f>
        <v>0</v>
      </c>
      <c r="AV810" s="284">
        <f>penilaian!AU805</f>
        <v>0</v>
      </c>
      <c r="AW810" s="284">
        <f>penilaian!AV805</f>
        <v>0</v>
      </c>
      <c r="AX810" s="284">
        <f>penilaian!AW805</f>
        <v>0</v>
      </c>
    </row>
    <row r="811" spans="2:50" ht="15.75" hidden="1">
      <c r="B811" s="157">
        <f>penilaian!A806</f>
        <v>0</v>
      </c>
      <c r="C811" s="172">
        <f>penilaian!B806</f>
        <v>0</v>
      </c>
      <c r="D811" s="492">
        <f>penilaian!C806</f>
        <v>0</v>
      </c>
      <c r="E811" s="172">
        <f>penilaian!D806</f>
        <v>0</v>
      </c>
      <c r="F811" s="171">
        <f>penilaian!E806</f>
        <v>0</v>
      </c>
      <c r="G811" s="205">
        <f>penilaian!F806</f>
        <v>0</v>
      </c>
      <c r="H811" s="61">
        <f>penilaian!G806</f>
        <v>0</v>
      </c>
      <c r="I811" s="61">
        <f>penilaian!H806</f>
        <v>0</v>
      </c>
      <c r="J811" s="202">
        <f>penilaian!I806</f>
        <v>0</v>
      </c>
      <c r="K811" s="157">
        <f>penilaian!J806</f>
        <v>0</v>
      </c>
      <c r="L811" s="182">
        <f>penilaian!K806</f>
        <v>0</v>
      </c>
      <c r="M811" s="186">
        <f>penilaian!L806</f>
        <v>0</v>
      </c>
      <c r="N811" s="187">
        <f>penilaian!M806</f>
        <v>0</v>
      </c>
      <c r="O811" s="61">
        <f>penilaian!N806</f>
        <v>0</v>
      </c>
      <c r="P811" s="183">
        <f>penilaian!O806</f>
        <v>0</v>
      </c>
      <c r="Q811" s="157">
        <f>penilaian!P806</f>
        <v>0</v>
      </c>
      <c r="R811" s="157">
        <f>penilaian!Q806</f>
        <v>0</v>
      </c>
      <c r="S811" s="61">
        <f>penilaian!R806</f>
        <v>0</v>
      </c>
      <c r="T811" s="61">
        <f>penilaian!S806</f>
        <v>0</v>
      </c>
      <c r="U811" s="61">
        <f>penilaian!T806</f>
        <v>0</v>
      </c>
      <c r="V811" s="189">
        <f>penilaian!U806</f>
        <v>0</v>
      </c>
      <c r="W811" s="61">
        <f>penilaian!V806</f>
        <v>0</v>
      </c>
      <c r="X811" s="157">
        <f>penilaian!W806</f>
        <v>0</v>
      </c>
      <c r="Y811" s="157">
        <f>penilaian!X806</f>
        <v>0</v>
      </c>
      <c r="Z811" s="157">
        <f>penilaian!Y806</f>
        <v>0</v>
      </c>
      <c r="AA811" s="184">
        <f>penilaian!Z806</f>
        <v>0</v>
      </c>
      <c r="AB811" s="61">
        <f>penilaian!AA806</f>
        <v>0</v>
      </c>
      <c r="AC811" s="62">
        <f>penilaian!AB806</f>
        <v>0</v>
      </c>
      <c r="AD811" s="61">
        <f>penilaian!AC806</f>
        <v>0</v>
      </c>
      <c r="AE811" s="157">
        <f>penilaian!AD806</f>
        <v>0</v>
      </c>
      <c r="AF811" s="157">
        <f>penilaian!AE806</f>
        <v>0</v>
      </c>
      <c r="AG811" s="182">
        <f>penilaian!AF806</f>
        <v>0</v>
      </c>
      <c r="AH811" s="182">
        <f>penilaian!AG806</f>
        <v>0</v>
      </c>
      <c r="AI811" s="284">
        <f>penilaian!AH806</f>
        <v>0</v>
      </c>
      <c r="AJ811" s="283">
        <f>penilaian!AI806</f>
        <v>0</v>
      </c>
      <c r="AK811" s="284">
        <f>penilaian!AJ806</f>
        <v>0</v>
      </c>
      <c r="AL811" s="284">
        <f>penilaian!AK806</f>
        <v>0</v>
      </c>
      <c r="AM811" s="285">
        <f>penilaian!AL806</f>
        <v>0</v>
      </c>
      <c r="AN811" s="284">
        <f>penilaian!AM806</f>
        <v>0</v>
      </c>
      <c r="AO811" s="284">
        <f>penilaian!AN806</f>
        <v>0</v>
      </c>
      <c r="AP811" s="285">
        <f>penilaian!AO806</f>
        <v>0</v>
      </c>
      <c r="AQ811" s="284">
        <f>penilaian!AP806</f>
        <v>0</v>
      </c>
      <c r="AR811" s="284">
        <f>penilaian!AQ806</f>
        <v>0</v>
      </c>
      <c r="AS811" s="284">
        <f>penilaian!AR806</f>
        <v>0</v>
      </c>
      <c r="AT811" s="284">
        <f>penilaian!AS806</f>
        <v>0</v>
      </c>
      <c r="AU811" s="284">
        <f>penilaian!AT806</f>
        <v>0</v>
      </c>
      <c r="AV811" s="284">
        <f>penilaian!AU806</f>
        <v>0</v>
      </c>
      <c r="AW811" s="284">
        <f>penilaian!AV806</f>
        <v>0</v>
      </c>
      <c r="AX811" s="284">
        <f>penilaian!AW806</f>
        <v>0</v>
      </c>
    </row>
    <row r="812" spans="2:50" ht="15.75" hidden="1">
      <c r="B812" s="157">
        <f>penilaian!A807</f>
        <v>0</v>
      </c>
      <c r="C812" s="172">
        <f>penilaian!B807</f>
        <v>0</v>
      </c>
      <c r="D812" s="492">
        <f>penilaian!C807</f>
        <v>0</v>
      </c>
      <c r="E812" s="172">
        <f>penilaian!D807</f>
        <v>0</v>
      </c>
      <c r="F812" s="171">
        <f>penilaian!E807</f>
        <v>0</v>
      </c>
      <c r="G812" s="205">
        <f>penilaian!F807</f>
        <v>0</v>
      </c>
      <c r="H812" s="61">
        <f>penilaian!G807</f>
        <v>0</v>
      </c>
      <c r="I812" s="61">
        <f>penilaian!H807</f>
        <v>0</v>
      </c>
      <c r="J812" s="202">
        <f>penilaian!I807</f>
        <v>0</v>
      </c>
      <c r="K812" s="157">
        <f>penilaian!J807</f>
        <v>0</v>
      </c>
      <c r="L812" s="182">
        <f>penilaian!K807</f>
        <v>0</v>
      </c>
      <c r="M812" s="186">
        <f>penilaian!L807</f>
        <v>0</v>
      </c>
      <c r="N812" s="187">
        <f>penilaian!M807</f>
        <v>0</v>
      </c>
      <c r="O812" s="61">
        <f>penilaian!N807</f>
        <v>0</v>
      </c>
      <c r="P812" s="183">
        <f>penilaian!O807</f>
        <v>0</v>
      </c>
      <c r="Q812" s="157">
        <f>penilaian!P807</f>
        <v>0</v>
      </c>
      <c r="R812" s="157">
        <f>penilaian!Q807</f>
        <v>0</v>
      </c>
      <c r="S812" s="61">
        <f>penilaian!R807</f>
        <v>0</v>
      </c>
      <c r="T812" s="61">
        <f>penilaian!S807</f>
        <v>0</v>
      </c>
      <c r="U812" s="61">
        <f>penilaian!T807</f>
        <v>0</v>
      </c>
      <c r="V812" s="189">
        <f>penilaian!U807</f>
        <v>0</v>
      </c>
      <c r="W812" s="61">
        <f>penilaian!V807</f>
        <v>0</v>
      </c>
      <c r="X812" s="157">
        <f>penilaian!W807</f>
        <v>0</v>
      </c>
      <c r="Y812" s="157">
        <f>penilaian!X807</f>
        <v>0</v>
      </c>
      <c r="Z812" s="157">
        <f>penilaian!Y807</f>
        <v>0</v>
      </c>
      <c r="AA812" s="184">
        <f>penilaian!Z807</f>
        <v>0</v>
      </c>
      <c r="AB812" s="61">
        <f>penilaian!AA807</f>
        <v>0</v>
      </c>
      <c r="AC812" s="62">
        <f>penilaian!AB807</f>
        <v>0</v>
      </c>
      <c r="AD812" s="61">
        <f>penilaian!AC807</f>
        <v>0</v>
      </c>
      <c r="AE812" s="157">
        <f>penilaian!AD807</f>
        <v>0</v>
      </c>
      <c r="AF812" s="157">
        <f>penilaian!AE807</f>
        <v>0</v>
      </c>
      <c r="AG812" s="182">
        <f>penilaian!AF807</f>
        <v>0</v>
      </c>
      <c r="AH812" s="182">
        <f>penilaian!AG807</f>
        <v>0</v>
      </c>
      <c r="AI812" s="284">
        <f>penilaian!AH807</f>
        <v>0</v>
      </c>
      <c r="AJ812" s="283">
        <f>penilaian!AI807</f>
        <v>0</v>
      </c>
      <c r="AK812" s="284">
        <f>penilaian!AJ807</f>
        <v>0</v>
      </c>
      <c r="AL812" s="284">
        <f>penilaian!AK807</f>
        <v>0</v>
      </c>
      <c r="AM812" s="285">
        <f>penilaian!AL807</f>
        <v>0</v>
      </c>
      <c r="AN812" s="284">
        <f>penilaian!AM807</f>
        <v>0</v>
      </c>
      <c r="AO812" s="284">
        <f>penilaian!AN807</f>
        <v>0</v>
      </c>
      <c r="AP812" s="285">
        <f>penilaian!AO807</f>
        <v>0</v>
      </c>
      <c r="AQ812" s="284">
        <f>penilaian!AP807</f>
        <v>0</v>
      </c>
      <c r="AR812" s="284">
        <f>penilaian!AQ807</f>
        <v>0</v>
      </c>
      <c r="AS812" s="284">
        <f>penilaian!AR807</f>
        <v>0</v>
      </c>
      <c r="AT812" s="284">
        <f>penilaian!AS807</f>
        <v>0</v>
      </c>
      <c r="AU812" s="284">
        <f>penilaian!AT807</f>
        <v>0</v>
      </c>
      <c r="AV812" s="284">
        <f>penilaian!AU807</f>
        <v>0</v>
      </c>
      <c r="AW812" s="284">
        <f>penilaian!AV807</f>
        <v>0</v>
      </c>
      <c r="AX812" s="284">
        <f>penilaian!AW807</f>
        <v>0</v>
      </c>
    </row>
    <row r="813" spans="2:50" ht="15.75" hidden="1">
      <c r="B813" s="157">
        <f>penilaian!A808</f>
        <v>0</v>
      </c>
      <c r="C813" s="172">
        <f>penilaian!B808</f>
        <v>0</v>
      </c>
      <c r="D813" s="492">
        <f>penilaian!C808</f>
        <v>0</v>
      </c>
      <c r="E813" s="172">
        <f>penilaian!D808</f>
        <v>0</v>
      </c>
      <c r="F813" s="171">
        <f>penilaian!E808</f>
        <v>0</v>
      </c>
      <c r="G813" s="205">
        <f>penilaian!F808</f>
        <v>0</v>
      </c>
      <c r="H813" s="61">
        <f>penilaian!G808</f>
        <v>0</v>
      </c>
      <c r="I813" s="61">
        <f>penilaian!H808</f>
        <v>0</v>
      </c>
      <c r="J813" s="202">
        <f>penilaian!I808</f>
        <v>0</v>
      </c>
      <c r="K813" s="157">
        <f>penilaian!J808</f>
        <v>0</v>
      </c>
      <c r="L813" s="182">
        <f>penilaian!K808</f>
        <v>0</v>
      </c>
      <c r="M813" s="186">
        <f>penilaian!L808</f>
        <v>0</v>
      </c>
      <c r="N813" s="187">
        <f>penilaian!M808</f>
        <v>0</v>
      </c>
      <c r="O813" s="61">
        <f>penilaian!N808</f>
        <v>0</v>
      </c>
      <c r="P813" s="183">
        <f>penilaian!O808</f>
        <v>0</v>
      </c>
      <c r="Q813" s="157">
        <f>penilaian!P808</f>
        <v>0</v>
      </c>
      <c r="R813" s="157">
        <f>penilaian!Q808</f>
        <v>0</v>
      </c>
      <c r="S813" s="61">
        <f>penilaian!R808</f>
        <v>0</v>
      </c>
      <c r="T813" s="61">
        <f>penilaian!S808</f>
        <v>0</v>
      </c>
      <c r="U813" s="61">
        <f>penilaian!T808</f>
        <v>0</v>
      </c>
      <c r="V813" s="189">
        <f>penilaian!U808</f>
        <v>0</v>
      </c>
      <c r="W813" s="61">
        <f>penilaian!V808</f>
        <v>0</v>
      </c>
      <c r="X813" s="157">
        <f>penilaian!W808</f>
        <v>0</v>
      </c>
      <c r="Y813" s="157">
        <f>penilaian!X808</f>
        <v>0</v>
      </c>
      <c r="Z813" s="157">
        <f>penilaian!Y808</f>
        <v>0</v>
      </c>
      <c r="AA813" s="184">
        <f>penilaian!Z808</f>
        <v>0</v>
      </c>
      <c r="AB813" s="61">
        <f>penilaian!AA808</f>
        <v>0</v>
      </c>
      <c r="AC813" s="62">
        <f>penilaian!AB808</f>
        <v>0</v>
      </c>
      <c r="AD813" s="61">
        <f>penilaian!AC808</f>
        <v>0</v>
      </c>
      <c r="AE813" s="157">
        <f>penilaian!AD808</f>
        <v>0</v>
      </c>
      <c r="AF813" s="157">
        <f>penilaian!AE808</f>
        <v>0</v>
      </c>
      <c r="AG813" s="182">
        <f>penilaian!AF808</f>
        <v>0</v>
      </c>
      <c r="AH813" s="182">
        <f>penilaian!AG808</f>
        <v>0</v>
      </c>
      <c r="AI813" s="284">
        <f>penilaian!AH808</f>
        <v>0</v>
      </c>
      <c r="AJ813" s="283">
        <f>penilaian!AI808</f>
        <v>0</v>
      </c>
      <c r="AK813" s="284">
        <f>penilaian!AJ808</f>
        <v>0</v>
      </c>
      <c r="AL813" s="284">
        <f>penilaian!AK808</f>
        <v>0</v>
      </c>
      <c r="AM813" s="285">
        <f>penilaian!AL808</f>
        <v>0</v>
      </c>
      <c r="AN813" s="284">
        <f>penilaian!AM808</f>
        <v>0</v>
      </c>
      <c r="AO813" s="284">
        <f>penilaian!AN808</f>
        <v>0</v>
      </c>
      <c r="AP813" s="285">
        <f>penilaian!AO808</f>
        <v>0</v>
      </c>
      <c r="AQ813" s="284">
        <f>penilaian!AP808</f>
        <v>0</v>
      </c>
      <c r="AR813" s="284">
        <f>penilaian!AQ808</f>
        <v>0</v>
      </c>
      <c r="AS813" s="284">
        <f>penilaian!AR808</f>
        <v>0</v>
      </c>
      <c r="AT813" s="284">
        <f>penilaian!AS808</f>
        <v>0</v>
      </c>
      <c r="AU813" s="284">
        <f>penilaian!AT808</f>
        <v>0</v>
      </c>
      <c r="AV813" s="284">
        <f>penilaian!AU808</f>
        <v>0</v>
      </c>
      <c r="AW813" s="284">
        <f>penilaian!AV808</f>
        <v>0</v>
      </c>
      <c r="AX813" s="284">
        <f>penilaian!AW808</f>
        <v>0</v>
      </c>
    </row>
    <row r="814" spans="2:50" ht="15.75" hidden="1">
      <c r="B814" s="157">
        <f>penilaian!A809</f>
        <v>0</v>
      </c>
      <c r="C814" s="172">
        <f>penilaian!B809</f>
        <v>0</v>
      </c>
      <c r="D814" s="492">
        <f>penilaian!C809</f>
        <v>0</v>
      </c>
      <c r="E814" s="172">
        <f>penilaian!D809</f>
        <v>0</v>
      </c>
      <c r="F814" s="171">
        <f>penilaian!E809</f>
        <v>0</v>
      </c>
      <c r="G814" s="205">
        <f>penilaian!F809</f>
        <v>0</v>
      </c>
      <c r="H814" s="61">
        <f>penilaian!G809</f>
        <v>0</v>
      </c>
      <c r="I814" s="61">
        <f>penilaian!H809</f>
        <v>0</v>
      </c>
      <c r="J814" s="202">
        <f>penilaian!I809</f>
        <v>0</v>
      </c>
      <c r="K814" s="157">
        <f>penilaian!J809</f>
        <v>0</v>
      </c>
      <c r="L814" s="182">
        <f>penilaian!K809</f>
        <v>0</v>
      </c>
      <c r="M814" s="186">
        <f>penilaian!L809</f>
        <v>0</v>
      </c>
      <c r="N814" s="187">
        <f>penilaian!M809</f>
        <v>0</v>
      </c>
      <c r="O814" s="61">
        <f>penilaian!N809</f>
        <v>0</v>
      </c>
      <c r="P814" s="183">
        <f>penilaian!O809</f>
        <v>0</v>
      </c>
      <c r="Q814" s="157">
        <f>penilaian!P809</f>
        <v>0</v>
      </c>
      <c r="R814" s="157">
        <f>penilaian!Q809</f>
        <v>0</v>
      </c>
      <c r="S814" s="61">
        <f>penilaian!R809</f>
        <v>0</v>
      </c>
      <c r="T814" s="61">
        <f>penilaian!S809</f>
        <v>0</v>
      </c>
      <c r="U814" s="61">
        <f>penilaian!T809</f>
        <v>0</v>
      </c>
      <c r="V814" s="189">
        <f>penilaian!U809</f>
        <v>0</v>
      </c>
      <c r="W814" s="61">
        <f>penilaian!V809</f>
        <v>0</v>
      </c>
      <c r="X814" s="157">
        <f>penilaian!W809</f>
        <v>0</v>
      </c>
      <c r="Y814" s="157">
        <f>penilaian!X809</f>
        <v>0</v>
      </c>
      <c r="Z814" s="157">
        <f>penilaian!Y809</f>
        <v>0</v>
      </c>
      <c r="AA814" s="184">
        <f>penilaian!Z809</f>
        <v>0</v>
      </c>
      <c r="AB814" s="61">
        <f>penilaian!AA809</f>
        <v>0</v>
      </c>
      <c r="AC814" s="62">
        <f>penilaian!AB809</f>
        <v>0</v>
      </c>
      <c r="AD814" s="61">
        <f>penilaian!AC809</f>
        <v>0</v>
      </c>
      <c r="AE814" s="157">
        <f>penilaian!AD809</f>
        <v>0</v>
      </c>
      <c r="AF814" s="157">
        <f>penilaian!AE809</f>
        <v>0</v>
      </c>
      <c r="AG814" s="182">
        <f>penilaian!AF809</f>
        <v>0</v>
      </c>
      <c r="AH814" s="182">
        <f>penilaian!AG809</f>
        <v>0</v>
      </c>
      <c r="AI814" s="284">
        <f>penilaian!AH809</f>
        <v>0</v>
      </c>
      <c r="AJ814" s="283">
        <f>penilaian!AI809</f>
        <v>0</v>
      </c>
      <c r="AK814" s="284">
        <f>penilaian!AJ809</f>
        <v>0</v>
      </c>
      <c r="AL814" s="284">
        <f>penilaian!AK809</f>
        <v>0</v>
      </c>
      <c r="AM814" s="285">
        <f>penilaian!AL809</f>
        <v>0</v>
      </c>
      <c r="AN814" s="284">
        <f>penilaian!AM809</f>
        <v>0</v>
      </c>
      <c r="AO814" s="284">
        <f>penilaian!AN809</f>
        <v>0</v>
      </c>
      <c r="AP814" s="285">
        <f>penilaian!AO809</f>
        <v>0</v>
      </c>
      <c r="AQ814" s="284">
        <f>penilaian!AP809</f>
        <v>0</v>
      </c>
      <c r="AR814" s="284">
        <f>penilaian!AQ809</f>
        <v>0</v>
      </c>
      <c r="AS814" s="284">
        <f>penilaian!AR809</f>
        <v>0</v>
      </c>
      <c r="AT814" s="284">
        <f>penilaian!AS809</f>
        <v>0</v>
      </c>
      <c r="AU814" s="284">
        <f>penilaian!AT809</f>
        <v>0</v>
      </c>
      <c r="AV814" s="284">
        <f>penilaian!AU809</f>
        <v>0</v>
      </c>
      <c r="AW814" s="284">
        <f>penilaian!AV809</f>
        <v>0</v>
      </c>
      <c r="AX814" s="284">
        <f>penilaian!AW809</f>
        <v>0</v>
      </c>
    </row>
    <row r="815" spans="2:50" ht="15.75" hidden="1">
      <c r="B815" s="157">
        <f>penilaian!A810</f>
        <v>0</v>
      </c>
      <c r="C815" s="172">
        <f>penilaian!B810</f>
        <v>0</v>
      </c>
      <c r="D815" s="492">
        <f>penilaian!C810</f>
        <v>0</v>
      </c>
      <c r="E815" s="172">
        <f>penilaian!D810</f>
        <v>0</v>
      </c>
      <c r="F815" s="171">
        <f>penilaian!E810</f>
        <v>0</v>
      </c>
      <c r="G815" s="205">
        <f>penilaian!F810</f>
        <v>0</v>
      </c>
      <c r="H815" s="61">
        <f>penilaian!G810</f>
        <v>0</v>
      </c>
      <c r="I815" s="61">
        <f>penilaian!H810</f>
        <v>0</v>
      </c>
      <c r="J815" s="202">
        <f>penilaian!I810</f>
        <v>0</v>
      </c>
      <c r="K815" s="157">
        <f>penilaian!J810</f>
        <v>0</v>
      </c>
      <c r="L815" s="182">
        <f>penilaian!K810</f>
        <v>0</v>
      </c>
      <c r="M815" s="186">
        <f>penilaian!L810</f>
        <v>0</v>
      </c>
      <c r="N815" s="187">
        <f>penilaian!M810</f>
        <v>0</v>
      </c>
      <c r="O815" s="61">
        <f>penilaian!N810</f>
        <v>0</v>
      </c>
      <c r="P815" s="183">
        <f>penilaian!O810</f>
        <v>0</v>
      </c>
      <c r="Q815" s="157">
        <f>penilaian!P810</f>
        <v>0</v>
      </c>
      <c r="R815" s="157">
        <f>penilaian!Q810</f>
        <v>0</v>
      </c>
      <c r="S815" s="61">
        <f>penilaian!R810</f>
        <v>0</v>
      </c>
      <c r="T815" s="61">
        <f>penilaian!S810</f>
        <v>0</v>
      </c>
      <c r="U815" s="61">
        <f>penilaian!T810</f>
        <v>0</v>
      </c>
      <c r="V815" s="189">
        <f>penilaian!U810</f>
        <v>0</v>
      </c>
      <c r="W815" s="61">
        <f>penilaian!V810</f>
        <v>0</v>
      </c>
      <c r="X815" s="157">
        <f>penilaian!W810</f>
        <v>0</v>
      </c>
      <c r="Y815" s="157">
        <f>penilaian!X810</f>
        <v>0</v>
      </c>
      <c r="Z815" s="157">
        <f>penilaian!Y810</f>
        <v>0</v>
      </c>
      <c r="AA815" s="184">
        <f>penilaian!Z810</f>
        <v>0</v>
      </c>
      <c r="AB815" s="61">
        <f>penilaian!AA810</f>
        <v>0</v>
      </c>
      <c r="AC815" s="62">
        <f>penilaian!AB810</f>
        <v>0</v>
      </c>
      <c r="AD815" s="61">
        <f>penilaian!AC810</f>
        <v>0</v>
      </c>
      <c r="AE815" s="157">
        <f>penilaian!AD810</f>
        <v>0</v>
      </c>
      <c r="AF815" s="157">
        <f>penilaian!AE810</f>
        <v>0</v>
      </c>
      <c r="AG815" s="182">
        <f>penilaian!AF810</f>
        <v>0</v>
      </c>
      <c r="AH815" s="182">
        <f>penilaian!AG810</f>
        <v>0</v>
      </c>
      <c r="AI815" s="284">
        <f>penilaian!AH810</f>
        <v>0</v>
      </c>
      <c r="AJ815" s="283">
        <f>penilaian!AI810</f>
        <v>0</v>
      </c>
      <c r="AK815" s="284">
        <f>penilaian!AJ810</f>
        <v>0</v>
      </c>
      <c r="AL815" s="284">
        <f>penilaian!AK810</f>
        <v>0</v>
      </c>
      <c r="AM815" s="285">
        <f>penilaian!AL810</f>
        <v>0</v>
      </c>
      <c r="AN815" s="284">
        <f>penilaian!AM810</f>
        <v>0</v>
      </c>
      <c r="AO815" s="284">
        <f>penilaian!AN810</f>
        <v>0</v>
      </c>
      <c r="AP815" s="285">
        <f>penilaian!AO810</f>
        <v>0</v>
      </c>
      <c r="AQ815" s="284">
        <f>penilaian!AP810</f>
        <v>0</v>
      </c>
      <c r="AR815" s="284">
        <f>penilaian!AQ810</f>
        <v>0</v>
      </c>
      <c r="AS815" s="284">
        <f>penilaian!AR810</f>
        <v>0</v>
      </c>
      <c r="AT815" s="284">
        <f>penilaian!AS810</f>
        <v>0</v>
      </c>
      <c r="AU815" s="284">
        <f>penilaian!AT810</f>
        <v>0</v>
      </c>
      <c r="AV815" s="284">
        <f>penilaian!AU810</f>
        <v>0</v>
      </c>
      <c r="AW815" s="284">
        <f>penilaian!AV810</f>
        <v>0</v>
      </c>
      <c r="AX815" s="284">
        <f>penilaian!AW810</f>
        <v>0</v>
      </c>
    </row>
    <row r="816" spans="2:50" ht="15.75" hidden="1">
      <c r="B816" s="157">
        <f>penilaian!A811</f>
        <v>0</v>
      </c>
      <c r="C816" s="172">
        <f>penilaian!B811</f>
        <v>0</v>
      </c>
      <c r="D816" s="492">
        <f>penilaian!C811</f>
        <v>0</v>
      </c>
      <c r="E816" s="172">
        <f>penilaian!D811</f>
        <v>0</v>
      </c>
      <c r="F816" s="171">
        <f>penilaian!E811</f>
        <v>0</v>
      </c>
      <c r="G816" s="205">
        <f>penilaian!F811</f>
        <v>0</v>
      </c>
      <c r="H816" s="61">
        <f>penilaian!G811</f>
        <v>0</v>
      </c>
      <c r="I816" s="61">
        <f>penilaian!H811</f>
        <v>0</v>
      </c>
      <c r="J816" s="202">
        <f>penilaian!I811</f>
        <v>0</v>
      </c>
      <c r="K816" s="157">
        <f>penilaian!J811</f>
        <v>0</v>
      </c>
      <c r="L816" s="182">
        <f>penilaian!K811</f>
        <v>0</v>
      </c>
      <c r="M816" s="186">
        <f>penilaian!L811</f>
        <v>0</v>
      </c>
      <c r="N816" s="187">
        <f>penilaian!M811</f>
        <v>0</v>
      </c>
      <c r="O816" s="61">
        <f>penilaian!N811</f>
        <v>0</v>
      </c>
      <c r="P816" s="183">
        <f>penilaian!O811</f>
        <v>0</v>
      </c>
      <c r="Q816" s="157">
        <f>penilaian!P811</f>
        <v>0</v>
      </c>
      <c r="R816" s="157">
        <f>penilaian!Q811</f>
        <v>0</v>
      </c>
      <c r="S816" s="61">
        <f>penilaian!R811</f>
        <v>0</v>
      </c>
      <c r="T816" s="61">
        <f>penilaian!S811</f>
        <v>0</v>
      </c>
      <c r="U816" s="61">
        <f>penilaian!T811</f>
        <v>0</v>
      </c>
      <c r="V816" s="189">
        <f>penilaian!U811</f>
        <v>0</v>
      </c>
      <c r="W816" s="61">
        <f>penilaian!V811</f>
        <v>0</v>
      </c>
      <c r="X816" s="157">
        <f>penilaian!W811</f>
        <v>0</v>
      </c>
      <c r="Y816" s="157">
        <f>penilaian!X811</f>
        <v>0</v>
      </c>
      <c r="Z816" s="157">
        <f>penilaian!Y811</f>
        <v>0</v>
      </c>
      <c r="AA816" s="184">
        <f>penilaian!Z811</f>
        <v>0</v>
      </c>
      <c r="AB816" s="61">
        <f>penilaian!AA811</f>
        <v>0</v>
      </c>
      <c r="AC816" s="62">
        <f>penilaian!AB811</f>
        <v>0</v>
      </c>
      <c r="AD816" s="61">
        <f>penilaian!AC811</f>
        <v>0</v>
      </c>
      <c r="AE816" s="157">
        <f>penilaian!AD811</f>
        <v>0</v>
      </c>
      <c r="AF816" s="157">
        <f>penilaian!AE811</f>
        <v>0</v>
      </c>
      <c r="AG816" s="182">
        <f>penilaian!AF811</f>
        <v>0</v>
      </c>
      <c r="AH816" s="182">
        <f>penilaian!AG811</f>
        <v>0</v>
      </c>
      <c r="AI816" s="284">
        <f>penilaian!AH811</f>
        <v>0</v>
      </c>
      <c r="AJ816" s="283">
        <f>penilaian!AI811</f>
        <v>0</v>
      </c>
      <c r="AK816" s="284">
        <f>penilaian!AJ811</f>
        <v>0</v>
      </c>
      <c r="AL816" s="284">
        <f>penilaian!AK811</f>
        <v>0</v>
      </c>
      <c r="AM816" s="285">
        <f>penilaian!AL811</f>
        <v>0</v>
      </c>
      <c r="AN816" s="284">
        <f>penilaian!AM811</f>
        <v>0</v>
      </c>
      <c r="AO816" s="284">
        <f>penilaian!AN811</f>
        <v>0</v>
      </c>
      <c r="AP816" s="285">
        <f>penilaian!AO811</f>
        <v>0</v>
      </c>
      <c r="AQ816" s="284">
        <f>penilaian!AP811</f>
        <v>0</v>
      </c>
      <c r="AR816" s="284">
        <f>penilaian!AQ811</f>
        <v>0</v>
      </c>
      <c r="AS816" s="284">
        <f>penilaian!AR811</f>
        <v>0</v>
      </c>
      <c r="AT816" s="284">
        <f>penilaian!AS811</f>
        <v>0</v>
      </c>
      <c r="AU816" s="284">
        <f>penilaian!AT811</f>
        <v>0</v>
      </c>
      <c r="AV816" s="284">
        <f>penilaian!AU811</f>
        <v>0</v>
      </c>
      <c r="AW816" s="284">
        <f>penilaian!AV811</f>
        <v>0</v>
      </c>
      <c r="AX816" s="284">
        <f>penilaian!AW811</f>
        <v>0</v>
      </c>
    </row>
    <row r="817" spans="2:50" ht="15.75" hidden="1">
      <c r="B817" s="157">
        <f>penilaian!A812</f>
        <v>0</v>
      </c>
      <c r="C817" s="172">
        <f>penilaian!B812</f>
        <v>0</v>
      </c>
      <c r="D817" s="492">
        <f>penilaian!C812</f>
        <v>0</v>
      </c>
      <c r="E817" s="172">
        <f>penilaian!D812</f>
        <v>0</v>
      </c>
      <c r="F817" s="171">
        <f>penilaian!E812</f>
        <v>0</v>
      </c>
      <c r="G817" s="205">
        <f>penilaian!F812</f>
        <v>0</v>
      </c>
      <c r="H817" s="61">
        <f>penilaian!G812</f>
        <v>0</v>
      </c>
      <c r="I817" s="61">
        <f>penilaian!H812</f>
        <v>0</v>
      </c>
      <c r="J817" s="202">
        <f>penilaian!I812</f>
        <v>0</v>
      </c>
      <c r="K817" s="157">
        <f>penilaian!J812</f>
        <v>0</v>
      </c>
      <c r="L817" s="182">
        <f>penilaian!K812</f>
        <v>0</v>
      </c>
      <c r="M817" s="186">
        <f>penilaian!L812</f>
        <v>0</v>
      </c>
      <c r="N817" s="187">
        <f>penilaian!M812</f>
        <v>0</v>
      </c>
      <c r="O817" s="61">
        <f>penilaian!N812</f>
        <v>0</v>
      </c>
      <c r="P817" s="183">
        <f>penilaian!O812</f>
        <v>0</v>
      </c>
      <c r="Q817" s="157">
        <f>penilaian!P812</f>
        <v>0</v>
      </c>
      <c r="R817" s="157">
        <f>penilaian!Q812</f>
        <v>0</v>
      </c>
      <c r="S817" s="61">
        <f>penilaian!R812</f>
        <v>0</v>
      </c>
      <c r="T817" s="61">
        <f>penilaian!S812</f>
        <v>0</v>
      </c>
      <c r="U817" s="61">
        <f>penilaian!T812</f>
        <v>0</v>
      </c>
      <c r="V817" s="189">
        <f>penilaian!U812</f>
        <v>0</v>
      </c>
      <c r="W817" s="61">
        <f>penilaian!V812</f>
        <v>0</v>
      </c>
      <c r="X817" s="157">
        <f>penilaian!W812</f>
        <v>0</v>
      </c>
      <c r="Y817" s="157">
        <f>penilaian!X812</f>
        <v>0</v>
      </c>
      <c r="Z817" s="157">
        <f>penilaian!Y812</f>
        <v>0</v>
      </c>
      <c r="AA817" s="184">
        <f>penilaian!Z812</f>
        <v>0</v>
      </c>
      <c r="AB817" s="61">
        <f>penilaian!AA812</f>
        <v>0</v>
      </c>
      <c r="AC817" s="62">
        <f>penilaian!AB812</f>
        <v>0</v>
      </c>
      <c r="AD817" s="61">
        <f>penilaian!AC812</f>
        <v>0</v>
      </c>
      <c r="AE817" s="157">
        <f>penilaian!AD812</f>
        <v>0</v>
      </c>
      <c r="AF817" s="157">
        <f>penilaian!AE812</f>
        <v>0</v>
      </c>
      <c r="AG817" s="182">
        <f>penilaian!AF812</f>
        <v>0</v>
      </c>
      <c r="AH817" s="182">
        <f>penilaian!AG812</f>
        <v>0</v>
      </c>
      <c r="AI817" s="284">
        <f>penilaian!AH812</f>
        <v>0</v>
      </c>
      <c r="AJ817" s="283">
        <f>penilaian!AI812</f>
        <v>0</v>
      </c>
      <c r="AK817" s="284">
        <f>penilaian!AJ812</f>
        <v>0</v>
      </c>
      <c r="AL817" s="284">
        <f>penilaian!AK812</f>
        <v>0</v>
      </c>
      <c r="AM817" s="285">
        <f>penilaian!AL812</f>
        <v>0</v>
      </c>
      <c r="AN817" s="284">
        <f>penilaian!AM812</f>
        <v>0</v>
      </c>
      <c r="AO817" s="284">
        <f>penilaian!AN812</f>
        <v>0</v>
      </c>
      <c r="AP817" s="285">
        <f>penilaian!AO812</f>
        <v>0</v>
      </c>
      <c r="AQ817" s="284">
        <f>penilaian!AP812</f>
        <v>0</v>
      </c>
      <c r="AR817" s="284">
        <f>penilaian!AQ812</f>
        <v>0</v>
      </c>
      <c r="AS817" s="284">
        <f>penilaian!AR812</f>
        <v>0</v>
      </c>
      <c r="AT817" s="284">
        <f>penilaian!AS812</f>
        <v>0</v>
      </c>
      <c r="AU817" s="284">
        <f>penilaian!AT812</f>
        <v>0</v>
      </c>
      <c r="AV817" s="284">
        <f>penilaian!AU812</f>
        <v>0</v>
      </c>
      <c r="AW817" s="284">
        <f>penilaian!AV812</f>
        <v>0</v>
      </c>
      <c r="AX817" s="284">
        <f>penilaian!AW812</f>
        <v>0</v>
      </c>
    </row>
    <row r="818" spans="2:50" ht="15.75" hidden="1">
      <c r="B818" s="157">
        <f>penilaian!A813</f>
        <v>0</v>
      </c>
      <c r="C818" s="172">
        <f>penilaian!B813</f>
        <v>0</v>
      </c>
      <c r="D818" s="492">
        <f>penilaian!C813</f>
        <v>0</v>
      </c>
      <c r="E818" s="172">
        <f>penilaian!D813</f>
        <v>0</v>
      </c>
      <c r="F818" s="171">
        <f>penilaian!E813</f>
        <v>0</v>
      </c>
      <c r="G818" s="205">
        <f>penilaian!F813</f>
        <v>0</v>
      </c>
      <c r="H818" s="61">
        <f>penilaian!G813</f>
        <v>0</v>
      </c>
      <c r="I818" s="61">
        <f>penilaian!H813</f>
        <v>0</v>
      </c>
      <c r="J818" s="202">
        <f>penilaian!I813</f>
        <v>0</v>
      </c>
      <c r="K818" s="157">
        <f>penilaian!J813</f>
        <v>0</v>
      </c>
      <c r="L818" s="182">
        <f>penilaian!K813</f>
        <v>0</v>
      </c>
      <c r="M818" s="186">
        <f>penilaian!L813</f>
        <v>0</v>
      </c>
      <c r="N818" s="187">
        <f>penilaian!M813</f>
        <v>0</v>
      </c>
      <c r="O818" s="61">
        <f>penilaian!N813</f>
        <v>0</v>
      </c>
      <c r="P818" s="183">
        <f>penilaian!O813</f>
        <v>0</v>
      </c>
      <c r="Q818" s="157">
        <f>penilaian!P813</f>
        <v>0</v>
      </c>
      <c r="R818" s="157">
        <f>penilaian!Q813</f>
        <v>0</v>
      </c>
      <c r="S818" s="61">
        <f>penilaian!R813</f>
        <v>0</v>
      </c>
      <c r="T818" s="61">
        <f>penilaian!S813</f>
        <v>0</v>
      </c>
      <c r="U818" s="61">
        <f>penilaian!T813</f>
        <v>0</v>
      </c>
      <c r="V818" s="189">
        <f>penilaian!U813</f>
        <v>0</v>
      </c>
      <c r="W818" s="61">
        <f>penilaian!V813</f>
        <v>0</v>
      </c>
      <c r="X818" s="157">
        <f>penilaian!W813</f>
        <v>0</v>
      </c>
      <c r="Y818" s="157">
        <f>penilaian!X813</f>
        <v>0</v>
      </c>
      <c r="Z818" s="157">
        <f>penilaian!Y813</f>
        <v>0</v>
      </c>
      <c r="AA818" s="184">
        <f>penilaian!Z813</f>
        <v>0</v>
      </c>
      <c r="AB818" s="61">
        <f>penilaian!AA813</f>
        <v>0</v>
      </c>
      <c r="AC818" s="62">
        <f>penilaian!AB813</f>
        <v>0</v>
      </c>
      <c r="AD818" s="61">
        <f>penilaian!AC813</f>
        <v>0</v>
      </c>
      <c r="AE818" s="157">
        <f>penilaian!AD813</f>
        <v>0</v>
      </c>
      <c r="AF818" s="157">
        <f>penilaian!AE813</f>
        <v>0</v>
      </c>
      <c r="AG818" s="182">
        <f>penilaian!AF813</f>
        <v>0</v>
      </c>
      <c r="AH818" s="182">
        <f>penilaian!AG813</f>
        <v>0</v>
      </c>
      <c r="AI818" s="284">
        <f>penilaian!AH813</f>
        <v>0</v>
      </c>
      <c r="AJ818" s="283">
        <f>penilaian!AI813</f>
        <v>0</v>
      </c>
      <c r="AK818" s="284">
        <f>penilaian!AJ813</f>
        <v>0</v>
      </c>
      <c r="AL818" s="284">
        <f>penilaian!AK813</f>
        <v>0</v>
      </c>
      <c r="AM818" s="285">
        <f>penilaian!AL813</f>
        <v>0</v>
      </c>
      <c r="AN818" s="284">
        <f>penilaian!AM813</f>
        <v>0</v>
      </c>
      <c r="AO818" s="284">
        <f>penilaian!AN813</f>
        <v>0</v>
      </c>
      <c r="AP818" s="285">
        <f>penilaian!AO813</f>
        <v>0</v>
      </c>
      <c r="AQ818" s="284">
        <f>penilaian!AP813</f>
        <v>0</v>
      </c>
      <c r="AR818" s="284">
        <f>penilaian!AQ813</f>
        <v>0</v>
      </c>
      <c r="AS818" s="284">
        <f>penilaian!AR813</f>
        <v>0</v>
      </c>
      <c r="AT818" s="284">
        <f>penilaian!AS813</f>
        <v>0</v>
      </c>
      <c r="AU818" s="284">
        <f>penilaian!AT813</f>
        <v>0</v>
      </c>
      <c r="AV818" s="284">
        <f>penilaian!AU813</f>
        <v>0</v>
      </c>
      <c r="AW818" s="284">
        <f>penilaian!AV813</f>
        <v>0</v>
      </c>
      <c r="AX818" s="284">
        <f>penilaian!AW813</f>
        <v>0</v>
      </c>
    </row>
    <row r="819" spans="2:50" ht="15.75" hidden="1">
      <c r="B819" s="157">
        <f>penilaian!A814</f>
        <v>0</v>
      </c>
      <c r="C819" s="172">
        <f>penilaian!B814</f>
        <v>0</v>
      </c>
      <c r="D819" s="492">
        <f>penilaian!C814</f>
        <v>0</v>
      </c>
      <c r="E819" s="172">
        <f>penilaian!D814</f>
        <v>0</v>
      </c>
      <c r="F819" s="171">
        <f>penilaian!E814</f>
        <v>0</v>
      </c>
      <c r="G819" s="205">
        <f>penilaian!F814</f>
        <v>0</v>
      </c>
      <c r="H819" s="61">
        <f>penilaian!G814</f>
        <v>0</v>
      </c>
      <c r="I819" s="61">
        <f>penilaian!H814</f>
        <v>0</v>
      </c>
      <c r="J819" s="202">
        <f>penilaian!I814</f>
        <v>0</v>
      </c>
      <c r="K819" s="157">
        <f>penilaian!J814</f>
        <v>0</v>
      </c>
      <c r="L819" s="182">
        <f>penilaian!K814</f>
        <v>0</v>
      </c>
      <c r="M819" s="186">
        <f>penilaian!L814</f>
        <v>0</v>
      </c>
      <c r="N819" s="187">
        <f>penilaian!M814</f>
        <v>0</v>
      </c>
      <c r="O819" s="61">
        <f>penilaian!N814</f>
        <v>0</v>
      </c>
      <c r="P819" s="183">
        <f>penilaian!O814</f>
        <v>0</v>
      </c>
      <c r="Q819" s="157">
        <f>penilaian!P814</f>
        <v>0</v>
      </c>
      <c r="R819" s="157">
        <f>penilaian!Q814</f>
        <v>0</v>
      </c>
      <c r="S819" s="61">
        <f>penilaian!R814</f>
        <v>0</v>
      </c>
      <c r="T819" s="61">
        <f>penilaian!S814</f>
        <v>0</v>
      </c>
      <c r="U819" s="61">
        <f>penilaian!T814</f>
        <v>0</v>
      </c>
      <c r="V819" s="189">
        <f>penilaian!U814</f>
        <v>0</v>
      </c>
      <c r="W819" s="61">
        <f>penilaian!V814</f>
        <v>0</v>
      </c>
      <c r="X819" s="157">
        <f>penilaian!W814</f>
        <v>0</v>
      </c>
      <c r="Y819" s="157">
        <f>penilaian!X814</f>
        <v>0</v>
      </c>
      <c r="Z819" s="157">
        <f>penilaian!Y814</f>
        <v>0</v>
      </c>
      <c r="AA819" s="184">
        <f>penilaian!Z814</f>
        <v>0</v>
      </c>
      <c r="AB819" s="61">
        <f>penilaian!AA814</f>
        <v>0</v>
      </c>
      <c r="AC819" s="62">
        <f>penilaian!AB814</f>
        <v>0</v>
      </c>
      <c r="AD819" s="61">
        <f>penilaian!AC814</f>
        <v>0</v>
      </c>
      <c r="AE819" s="157">
        <f>penilaian!AD814</f>
        <v>0</v>
      </c>
      <c r="AF819" s="157">
        <f>penilaian!AE814</f>
        <v>0</v>
      </c>
      <c r="AG819" s="182">
        <f>penilaian!AF814</f>
        <v>0</v>
      </c>
      <c r="AH819" s="182">
        <f>penilaian!AG814</f>
        <v>0</v>
      </c>
      <c r="AI819" s="284">
        <f>penilaian!AH814</f>
        <v>0</v>
      </c>
      <c r="AJ819" s="283">
        <f>penilaian!AI814</f>
        <v>0</v>
      </c>
      <c r="AK819" s="284">
        <f>penilaian!AJ814</f>
        <v>0</v>
      </c>
      <c r="AL819" s="284">
        <f>penilaian!AK814</f>
        <v>0</v>
      </c>
      <c r="AM819" s="285">
        <f>penilaian!AL814</f>
        <v>0</v>
      </c>
      <c r="AN819" s="284">
        <f>penilaian!AM814</f>
        <v>0</v>
      </c>
      <c r="AO819" s="284">
        <f>penilaian!AN814</f>
        <v>0</v>
      </c>
      <c r="AP819" s="285">
        <f>penilaian!AO814</f>
        <v>0</v>
      </c>
      <c r="AQ819" s="284">
        <f>penilaian!AP814</f>
        <v>0</v>
      </c>
      <c r="AR819" s="284">
        <f>penilaian!AQ814</f>
        <v>0</v>
      </c>
      <c r="AS819" s="284">
        <f>penilaian!AR814</f>
        <v>0</v>
      </c>
      <c r="AT819" s="284">
        <f>penilaian!AS814</f>
        <v>0</v>
      </c>
      <c r="AU819" s="284">
        <f>penilaian!AT814</f>
        <v>0</v>
      </c>
      <c r="AV819" s="284">
        <f>penilaian!AU814</f>
        <v>0</v>
      </c>
      <c r="AW819" s="284">
        <f>penilaian!AV814</f>
        <v>0</v>
      </c>
      <c r="AX819" s="284">
        <f>penilaian!AW814</f>
        <v>0</v>
      </c>
    </row>
    <row r="820" spans="2:50" ht="15.75" hidden="1">
      <c r="B820" s="157">
        <f>penilaian!A815</f>
        <v>0</v>
      </c>
      <c r="C820" s="172">
        <f>penilaian!B815</f>
        <v>0</v>
      </c>
      <c r="D820" s="492">
        <f>penilaian!C815</f>
        <v>0</v>
      </c>
      <c r="E820" s="172">
        <f>penilaian!D815</f>
        <v>0</v>
      </c>
      <c r="F820" s="171">
        <f>penilaian!E815</f>
        <v>0</v>
      </c>
      <c r="G820" s="205">
        <f>penilaian!F815</f>
        <v>0</v>
      </c>
      <c r="H820" s="61">
        <f>penilaian!G815</f>
        <v>0</v>
      </c>
      <c r="I820" s="61">
        <f>penilaian!H815</f>
        <v>0</v>
      </c>
      <c r="J820" s="202">
        <f>penilaian!I815</f>
        <v>0</v>
      </c>
      <c r="K820" s="157">
        <f>penilaian!J815</f>
        <v>0</v>
      </c>
      <c r="L820" s="182">
        <f>penilaian!K815</f>
        <v>0</v>
      </c>
      <c r="M820" s="186">
        <f>penilaian!L815</f>
        <v>0</v>
      </c>
      <c r="N820" s="187">
        <f>penilaian!M815</f>
        <v>0</v>
      </c>
      <c r="O820" s="61">
        <f>penilaian!N815</f>
        <v>0</v>
      </c>
      <c r="P820" s="183">
        <f>penilaian!O815</f>
        <v>0</v>
      </c>
      <c r="Q820" s="157">
        <f>penilaian!P815</f>
        <v>0</v>
      </c>
      <c r="R820" s="157">
        <f>penilaian!Q815</f>
        <v>0</v>
      </c>
      <c r="S820" s="61">
        <f>penilaian!R815</f>
        <v>0</v>
      </c>
      <c r="T820" s="61">
        <f>penilaian!S815</f>
        <v>0</v>
      </c>
      <c r="U820" s="61">
        <f>penilaian!T815</f>
        <v>0</v>
      </c>
      <c r="V820" s="189">
        <f>penilaian!U815</f>
        <v>0</v>
      </c>
      <c r="W820" s="61">
        <f>penilaian!V815</f>
        <v>0</v>
      </c>
      <c r="X820" s="157">
        <f>penilaian!W815</f>
        <v>0</v>
      </c>
      <c r="Y820" s="157">
        <f>penilaian!X815</f>
        <v>0</v>
      </c>
      <c r="Z820" s="157">
        <f>penilaian!Y815</f>
        <v>0</v>
      </c>
      <c r="AA820" s="184">
        <f>penilaian!Z815</f>
        <v>0</v>
      </c>
      <c r="AB820" s="61">
        <f>penilaian!AA815</f>
        <v>0</v>
      </c>
      <c r="AC820" s="62">
        <f>penilaian!AB815</f>
        <v>0</v>
      </c>
      <c r="AD820" s="61">
        <f>penilaian!AC815</f>
        <v>0</v>
      </c>
      <c r="AE820" s="157">
        <f>penilaian!AD815</f>
        <v>0</v>
      </c>
      <c r="AF820" s="157">
        <f>penilaian!AE815</f>
        <v>0</v>
      </c>
      <c r="AG820" s="182">
        <f>penilaian!AF815</f>
        <v>0</v>
      </c>
      <c r="AH820" s="182">
        <f>penilaian!AG815</f>
        <v>0</v>
      </c>
      <c r="AI820" s="284">
        <f>penilaian!AH815</f>
        <v>0</v>
      </c>
      <c r="AJ820" s="283">
        <f>penilaian!AI815</f>
        <v>0</v>
      </c>
      <c r="AK820" s="284">
        <f>penilaian!AJ815</f>
        <v>0</v>
      </c>
      <c r="AL820" s="284">
        <f>penilaian!AK815</f>
        <v>0</v>
      </c>
      <c r="AM820" s="285">
        <f>penilaian!AL815</f>
        <v>0</v>
      </c>
      <c r="AN820" s="284">
        <f>penilaian!AM815</f>
        <v>0</v>
      </c>
      <c r="AO820" s="284">
        <f>penilaian!AN815</f>
        <v>0</v>
      </c>
      <c r="AP820" s="285">
        <f>penilaian!AO815</f>
        <v>0</v>
      </c>
      <c r="AQ820" s="284">
        <f>penilaian!AP815</f>
        <v>0</v>
      </c>
      <c r="AR820" s="284">
        <f>penilaian!AQ815</f>
        <v>0</v>
      </c>
      <c r="AS820" s="284">
        <f>penilaian!AR815</f>
        <v>0</v>
      </c>
      <c r="AT820" s="284">
        <f>penilaian!AS815</f>
        <v>0</v>
      </c>
      <c r="AU820" s="284">
        <f>penilaian!AT815</f>
        <v>0</v>
      </c>
      <c r="AV820" s="284">
        <f>penilaian!AU815</f>
        <v>0</v>
      </c>
      <c r="AW820" s="284">
        <f>penilaian!AV815</f>
        <v>0</v>
      </c>
      <c r="AX820" s="284">
        <f>penilaian!AW815</f>
        <v>0</v>
      </c>
    </row>
    <row r="821" spans="2:50" ht="15.75" hidden="1">
      <c r="B821" s="157">
        <f>penilaian!A816</f>
        <v>0</v>
      </c>
      <c r="C821" s="172">
        <f>penilaian!B816</f>
        <v>0</v>
      </c>
      <c r="D821" s="492">
        <f>penilaian!C816</f>
        <v>0</v>
      </c>
      <c r="E821" s="172">
        <f>penilaian!D816</f>
        <v>0</v>
      </c>
      <c r="F821" s="171">
        <f>penilaian!E816</f>
        <v>0</v>
      </c>
      <c r="G821" s="205">
        <f>penilaian!F816</f>
        <v>0</v>
      </c>
      <c r="H821" s="61">
        <f>penilaian!G816</f>
        <v>0</v>
      </c>
      <c r="I821" s="61">
        <f>penilaian!H816</f>
        <v>0</v>
      </c>
      <c r="J821" s="202">
        <f>penilaian!I816</f>
        <v>0</v>
      </c>
      <c r="K821" s="157">
        <f>penilaian!J816</f>
        <v>0</v>
      </c>
      <c r="L821" s="182">
        <f>penilaian!K816</f>
        <v>0</v>
      </c>
      <c r="M821" s="186">
        <f>penilaian!L816</f>
        <v>0</v>
      </c>
      <c r="N821" s="187">
        <f>penilaian!M816</f>
        <v>0</v>
      </c>
      <c r="O821" s="61">
        <f>penilaian!N816</f>
        <v>0</v>
      </c>
      <c r="P821" s="183">
        <f>penilaian!O816</f>
        <v>0</v>
      </c>
      <c r="Q821" s="157">
        <f>penilaian!P816</f>
        <v>0</v>
      </c>
      <c r="R821" s="157">
        <f>penilaian!Q816</f>
        <v>0</v>
      </c>
      <c r="S821" s="61">
        <f>penilaian!R816</f>
        <v>0</v>
      </c>
      <c r="T821" s="61">
        <f>penilaian!S816</f>
        <v>0</v>
      </c>
      <c r="U821" s="61">
        <f>penilaian!T816</f>
        <v>0</v>
      </c>
      <c r="V821" s="189">
        <f>penilaian!U816</f>
        <v>0</v>
      </c>
      <c r="W821" s="61">
        <f>penilaian!V816</f>
        <v>0</v>
      </c>
      <c r="X821" s="157">
        <f>penilaian!W816</f>
        <v>0</v>
      </c>
      <c r="Y821" s="157">
        <f>penilaian!X816</f>
        <v>0</v>
      </c>
      <c r="Z821" s="157">
        <f>penilaian!Y816</f>
        <v>0</v>
      </c>
      <c r="AA821" s="184">
        <f>penilaian!Z816</f>
        <v>0</v>
      </c>
      <c r="AB821" s="61">
        <f>penilaian!AA816</f>
        <v>0</v>
      </c>
      <c r="AC821" s="62">
        <f>penilaian!AB816</f>
        <v>0</v>
      </c>
      <c r="AD821" s="61">
        <f>penilaian!AC816</f>
        <v>0</v>
      </c>
      <c r="AE821" s="157">
        <f>penilaian!AD816</f>
        <v>0</v>
      </c>
      <c r="AF821" s="157">
        <f>penilaian!AE816</f>
        <v>0</v>
      </c>
      <c r="AG821" s="182">
        <f>penilaian!AF816</f>
        <v>0</v>
      </c>
      <c r="AH821" s="182">
        <f>penilaian!AG816</f>
        <v>0</v>
      </c>
      <c r="AI821" s="284">
        <f>penilaian!AH816</f>
        <v>0</v>
      </c>
      <c r="AJ821" s="283">
        <f>penilaian!AI816</f>
        <v>0</v>
      </c>
      <c r="AK821" s="284">
        <f>penilaian!AJ816</f>
        <v>0</v>
      </c>
      <c r="AL821" s="284">
        <f>penilaian!AK816</f>
        <v>0</v>
      </c>
      <c r="AM821" s="285">
        <f>penilaian!AL816</f>
        <v>0</v>
      </c>
      <c r="AN821" s="284">
        <f>penilaian!AM816</f>
        <v>0</v>
      </c>
      <c r="AO821" s="284">
        <f>penilaian!AN816</f>
        <v>0</v>
      </c>
      <c r="AP821" s="285">
        <f>penilaian!AO816</f>
        <v>0</v>
      </c>
      <c r="AQ821" s="284">
        <f>penilaian!AP816</f>
        <v>0</v>
      </c>
      <c r="AR821" s="284">
        <f>penilaian!AQ816</f>
        <v>0</v>
      </c>
      <c r="AS821" s="284">
        <f>penilaian!AR816</f>
        <v>0</v>
      </c>
      <c r="AT821" s="284">
        <f>penilaian!AS816</f>
        <v>0</v>
      </c>
      <c r="AU821" s="284">
        <f>penilaian!AT816</f>
        <v>0</v>
      </c>
      <c r="AV821" s="284">
        <f>penilaian!AU816</f>
        <v>0</v>
      </c>
      <c r="AW821" s="284">
        <f>penilaian!AV816</f>
        <v>0</v>
      </c>
      <c r="AX821" s="284">
        <f>penilaian!AW816</f>
        <v>0</v>
      </c>
    </row>
    <row r="822" spans="2:50" ht="15.75" hidden="1">
      <c r="B822" s="157">
        <f>penilaian!A817</f>
        <v>0</v>
      </c>
      <c r="C822" s="172">
        <f>penilaian!B817</f>
        <v>0</v>
      </c>
      <c r="D822" s="492">
        <f>penilaian!C817</f>
        <v>0</v>
      </c>
      <c r="E822" s="172">
        <f>penilaian!D817</f>
        <v>0</v>
      </c>
      <c r="F822" s="171">
        <f>penilaian!E817</f>
        <v>0</v>
      </c>
      <c r="G822" s="205">
        <f>penilaian!F817</f>
        <v>0</v>
      </c>
      <c r="H822" s="61">
        <f>penilaian!G817</f>
        <v>0</v>
      </c>
      <c r="I822" s="61">
        <f>penilaian!H817</f>
        <v>0</v>
      </c>
      <c r="J822" s="202">
        <f>penilaian!I817</f>
        <v>0</v>
      </c>
      <c r="K822" s="157">
        <f>penilaian!J817</f>
        <v>0</v>
      </c>
      <c r="L822" s="182">
        <f>penilaian!K817</f>
        <v>0</v>
      </c>
      <c r="M822" s="186">
        <f>penilaian!L817</f>
        <v>0</v>
      </c>
      <c r="N822" s="187">
        <f>penilaian!M817</f>
        <v>0</v>
      </c>
      <c r="O822" s="61">
        <f>penilaian!N817</f>
        <v>0</v>
      </c>
      <c r="P822" s="183">
        <f>penilaian!O817</f>
        <v>0</v>
      </c>
      <c r="Q822" s="157">
        <f>penilaian!P817</f>
        <v>0</v>
      </c>
      <c r="R822" s="157">
        <f>penilaian!Q817</f>
        <v>0</v>
      </c>
      <c r="S822" s="61">
        <f>penilaian!R817</f>
        <v>0</v>
      </c>
      <c r="T822" s="61">
        <f>penilaian!S817</f>
        <v>0</v>
      </c>
      <c r="U822" s="61">
        <f>penilaian!T817</f>
        <v>0</v>
      </c>
      <c r="V822" s="189">
        <f>penilaian!U817</f>
        <v>0</v>
      </c>
      <c r="W822" s="61">
        <f>penilaian!V817</f>
        <v>0</v>
      </c>
      <c r="X822" s="157">
        <f>penilaian!W817</f>
        <v>0</v>
      </c>
      <c r="Y822" s="157">
        <f>penilaian!X817</f>
        <v>0</v>
      </c>
      <c r="Z822" s="157">
        <f>penilaian!Y817</f>
        <v>0</v>
      </c>
      <c r="AA822" s="184">
        <f>penilaian!Z817</f>
        <v>0</v>
      </c>
      <c r="AB822" s="61">
        <f>penilaian!AA817</f>
        <v>0</v>
      </c>
      <c r="AC822" s="62">
        <f>penilaian!AB817</f>
        <v>0</v>
      </c>
      <c r="AD822" s="61">
        <f>penilaian!AC817</f>
        <v>0</v>
      </c>
      <c r="AE822" s="157">
        <f>penilaian!AD817</f>
        <v>0</v>
      </c>
      <c r="AF822" s="157">
        <f>penilaian!AE817</f>
        <v>0</v>
      </c>
      <c r="AG822" s="182">
        <f>penilaian!AF817</f>
        <v>0</v>
      </c>
      <c r="AH822" s="182">
        <f>penilaian!AG817</f>
        <v>0</v>
      </c>
      <c r="AI822" s="284">
        <f>penilaian!AH817</f>
        <v>0</v>
      </c>
      <c r="AJ822" s="283">
        <f>penilaian!AI817</f>
        <v>0</v>
      </c>
      <c r="AK822" s="284">
        <f>penilaian!AJ817</f>
        <v>0</v>
      </c>
      <c r="AL822" s="284">
        <f>penilaian!AK817</f>
        <v>0</v>
      </c>
      <c r="AM822" s="285">
        <f>penilaian!AL817</f>
        <v>0</v>
      </c>
      <c r="AN822" s="284">
        <f>penilaian!AM817</f>
        <v>0</v>
      </c>
      <c r="AO822" s="284">
        <f>penilaian!AN817</f>
        <v>0</v>
      </c>
      <c r="AP822" s="285">
        <f>penilaian!AO817</f>
        <v>0</v>
      </c>
      <c r="AQ822" s="284">
        <f>penilaian!AP817</f>
        <v>0</v>
      </c>
      <c r="AR822" s="284">
        <f>penilaian!AQ817</f>
        <v>0</v>
      </c>
      <c r="AS822" s="284">
        <f>penilaian!AR817</f>
        <v>0</v>
      </c>
      <c r="AT822" s="284">
        <f>penilaian!AS817</f>
        <v>0</v>
      </c>
      <c r="AU822" s="284">
        <f>penilaian!AT817</f>
        <v>0</v>
      </c>
      <c r="AV822" s="284">
        <f>penilaian!AU817</f>
        <v>0</v>
      </c>
      <c r="AW822" s="284">
        <f>penilaian!AV817</f>
        <v>0</v>
      </c>
      <c r="AX822" s="284">
        <f>penilaian!AW817</f>
        <v>0</v>
      </c>
    </row>
    <row r="823" spans="2:50" ht="15.75" hidden="1">
      <c r="B823" s="157">
        <f>penilaian!A818</f>
        <v>0</v>
      </c>
      <c r="C823" s="172">
        <f>penilaian!B818</f>
        <v>0</v>
      </c>
      <c r="D823" s="492">
        <f>penilaian!C818</f>
        <v>0</v>
      </c>
      <c r="E823" s="172">
        <f>penilaian!D818</f>
        <v>0</v>
      </c>
      <c r="F823" s="171">
        <f>penilaian!E818</f>
        <v>0</v>
      </c>
      <c r="G823" s="205">
        <f>penilaian!F818</f>
        <v>0</v>
      </c>
      <c r="H823" s="61">
        <f>penilaian!G818</f>
        <v>0</v>
      </c>
      <c r="I823" s="61">
        <f>penilaian!H818</f>
        <v>0</v>
      </c>
      <c r="J823" s="202">
        <f>penilaian!I818</f>
        <v>0</v>
      </c>
      <c r="K823" s="157">
        <f>penilaian!J818</f>
        <v>0</v>
      </c>
      <c r="L823" s="182">
        <f>penilaian!K818</f>
        <v>0</v>
      </c>
      <c r="M823" s="186">
        <f>penilaian!L818</f>
        <v>0</v>
      </c>
      <c r="N823" s="187">
        <f>penilaian!M818</f>
        <v>0</v>
      </c>
      <c r="O823" s="61">
        <f>penilaian!N818</f>
        <v>0</v>
      </c>
      <c r="P823" s="183">
        <f>penilaian!O818</f>
        <v>0</v>
      </c>
      <c r="Q823" s="157">
        <f>penilaian!P818</f>
        <v>0</v>
      </c>
      <c r="R823" s="157">
        <f>penilaian!Q818</f>
        <v>0</v>
      </c>
      <c r="S823" s="61">
        <f>penilaian!R818</f>
        <v>0</v>
      </c>
      <c r="T823" s="61">
        <f>penilaian!S818</f>
        <v>0</v>
      </c>
      <c r="U823" s="61">
        <f>penilaian!T818</f>
        <v>0</v>
      </c>
      <c r="V823" s="189">
        <f>penilaian!U818</f>
        <v>0</v>
      </c>
      <c r="W823" s="61">
        <f>penilaian!V818</f>
        <v>0</v>
      </c>
      <c r="X823" s="157">
        <f>penilaian!W818</f>
        <v>0</v>
      </c>
      <c r="Y823" s="157">
        <f>penilaian!X818</f>
        <v>0</v>
      </c>
      <c r="Z823" s="157">
        <f>penilaian!Y818</f>
        <v>0</v>
      </c>
      <c r="AA823" s="184">
        <f>penilaian!Z818</f>
        <v>0</v>
      </c>
      <c r="AB823" s="61">
        <f>penilaian!AA818</f>
        <v>0</v>
      </c>
      <c r="AC823" s="62">
        <f>penilaian!AB818</f>
        <v>0</v>
      </c>
      <c r="AD823" s="61">
        <f>penilaian!AC818</f>
        <v>0</v>
      </c>
      <c r="AE823" s="157">
        <f>penilaian!AD818</f>
        <v>0</v>
      </c>
      <c r="AF823" s="157">
        <f>penilaian!AE818</f>
        <v>0</v>
      </c>
      <c r="AG823" s="182">
        <f>penilaian!AF818</f>
        <v>0</v>
      </c>
      <c r="AH823" s="182">
        <f>penilaian!AG818</f>
        <v>0</v>
      </c>
      <c r="AI823" s="284">
        <f>penilaian!AH818</f>
        <v>0</v>
      </c>
      <c r="AJ823" s="283">
        <f>penilaian!AI818</f>
        <v>0</v>
      </c>
      <c r="AK823" s="284">
        <f>penilaian!AJ818</f>
        <v>0</v>
      </c>
      <c r="AL823" s="284">
        <f>penilaian!AK818</f>
        <v>0</v>
      </c>
      <c r="AM823" s="285">
        <f>penilaian!AL818</f>
        <v>0</v>
      </c>
      <c r="AN823" s="284">
        <f>penilaian!AM818</f>
        <v>0</v>
      </c>
      <c r="AO823" s="284">
        <f>penilaian!AN818</f>
        <v>0</v>
      </c>
      <c r="AP823" s="285">
        <f>penilaian!AO818</f>
        <v>0</v>
      </c>
      <c r="AQ823" s="284">
        <f>penilaian!AP818</f>
        <v>0</v>
      </c>
      <c r="AR823" s="284">
        <f>penilaian!AQ818</f>
        <v>0</v>
      </c>
      <c r="AS823" s="284">
        <f>penilaian!AR818</f>
        <v>0</v>
      </c>
      <c r="AT823" s="284">
        <f>penilaian!AS818</f>
        <v>0</v>
      </c>
      <c r="AU823" s="284">
        <f>penilaian!AT818</f>
        <v>0</v>
      </c>
      <c r="AV823" s="284">
        <f>penilaian!AU818</f>
        <v>0</v>
      </c>
      <c r="AW823" s="284">
        <f>penilaian!AV818</f>
        <v>0</v>
      </c>
      <c r="AX823" s="284">
        <f>penilaian!AW818</f>
        <v>0</v>
      </c>
    </row>
    <row r="824" spans="2:50" ht="15.75" hidden="1">
      <c r="B824" s="157">
        <f>penilaian!A819</f>
        <v>0</v>
      </c>
      <c r="C824" s="172">
        <f>penilaian!B819</f>
        <v>0</v>
      </c>
      <c r="D824" s="492">
        <f>penilaian!C819</f>
        <v>0</v>
      </c>
      <c r="E824" s="172">
        <f>penilaian!D819</f>
        <v>0</v>
      </c>
      <c r="F824" s="171">
        <f>penilaian!E819</f>
        <v>0</v>
      </c>
      <c r="G824" s="205">
        <f>penilaian!F819</f>
        <v>0</v>
      </c>
      <c r="H824" s="61">
        <f>penilaian!G819</f>
        <v>0</v>
      </c>
      <c r="I824" s="61">
        <f>penilaian!H819</f>
        <v>0</v>
      </c>
      <c r="J824" s="202">
        <f>penilaian!I819</f>
        <v>0</v>
      </c>
      <c r="K824" s="157">
        <f>penilaian!J819</f>
        <v>0</v>
      </c>
      <c r="L824" s="182">
        <f>penilaian!K819</f>
        <v>0</v>
      </c>
      <c r="M824" s="186">
        <f>penilaian!L819</f>
        <v>0</v>
      </c>
      <c r="N824" s="187">
        <f>penilaian!M819</f>
        <v>0</v>
      </c>
      <c r="O824" s="61">
        <f>penilaian!N819</f>
        <v>0</v>
      </c>
      <c r="P824" s="183">
        <f>penilaian!O819</f>
        <v>0</v>
      </c>
      <c r="Q824" s="157">
        <f>penilaian!P819</f>
        <v>0</v>
      </c>
      <c r="R824" s="157">
        <f>penilaian!Q819</f>
        <v>0</v>
      </c>
      <c r="S824" s="61">
        <f>penilaian!R819</f>
        <v>0</v>
      </c>
      <c r="T824" s="61">
        <f>penilaian!S819</f>
        <v>0</v>
      </c>
      <c r="U824" s="61">
        <f>penilaian!T819</f>
        <v>0</v>
      </c>
      <c r="V824" s="189">
        <f>penilaian!U819</f>
        <v>0</v>
      </c>
      <c r="W824" s="61">
        <f>penilaian!V819</f>
        <v>0</v>
      </c>
      <c r="X824" s="157">
        <f>penilaian!W819</f>
        <v>0</v>
      </c>
      <c r="Y824" s="157">
        <f>penilaian!X819</f>
        <v>0</v>
      </c>
      <c r="Z824" s="157">
        <f>penilaian!Y819</f>
        <v>0</v>
      </c>
      <c r="AA824" s="184">
        <f>penilaian!Z819</f>
        <v>0</v>
      </c>
      <c r="AB824" s="61">
        <f>penilaian!AA819</f>
        <v>0</v>
      </c>
      <c r="AC824" s="62">
        <f>penilaian!AB819</f>
        <v>0</v>
      </c>
      <c r="AD824" s="61">
        <f>penilaian!AC819</f>
        <v>0</v>
      </c>
      <c r="AE824" s="157">
        <f>penilaian!AD819</f>
        <v>0</v>
      </c>
      <c r="AF824" s="157">
        <f>penilaian!AE819</f>
        <v>0</v>
      </c>
      <c r="AG824" s="182">
        <f>penilaian!AF819</f>
        <v>0</v>
      </c>
      <c r="AH824" s="182">
        <f>penilaian!AG819</f>
        <v>0</v>
      </c>
      <c r="AI824" s="284">
        <f>penilaian!AH819</f>
        <v>0</v>
      </c>
      <c r="AJ824" s="283">
        <f>penilaian!AI819</f>
        <v>0</v>
      </c>
      <c r="AK824" s="284">
        <f>penilaian!AJ819</f>
        <v>0</v>
      </c>
      <c r="AL824" s="284">
        <f>penilaian!AK819</f>
        <v>0</v>
      </c>
      <c r="AM824" s="285">
        <f>penilaian!AL819</f>
        <v>0</v>
      </c>
      <c r="AN824" s="284">
        <f>penilaian!AM819</f>
        <v>0</v>
      </c>
      <c r="AO824" s="284">
        <f>penilaian!AN819</f>
        <v>0</v>
      </c>
      <c r="AP824" s="285">
        <f>penilaian!AO819</f>
        <v>0</v>
      </c>
      <c r="AQ824" s="284">
        <f>penilaian!AP819</f>
        <v>0</v>
      </c>
      <c r="AR824" s="284">
        <f>penilaian!AQ819</f>
        <v>0</v>
      </c>
      <c r="AS824" s="284">
        <f>penilaian!AR819</f>
        <v>0</v>
      </c>
      <c r="AT824" s="284">
        <f>penilaian!AS819</f>
        <v>0</v>
      </c>
      <c r="AU824" s="284">
        <f>penilaian!AT819</f>
        <v>0</v>
      </c>
      <c r="AV824" s="284">
        <f>penilaian!AU819</f>
        <v>0</v>
      </c>
      <c r="AW824" s="284">
        <f>penilaian!AV819</f>
        <v>0</v>
      </c>
      <c r="AX824" s="284">
        <f>penilaian!AW819</f>
        <v>0</v>
      </c>
    </row>
    <row r="825" spans="2:50" ht="15.75" hidden="1">
      <c r="B825" s="157">
        <f>penilaian!A820</f>
        <v>0</v>
      </c>
      <c r="C825" s="172">
        <f>penilaian!B820</f>
        <v>0</v>
      </c>
      <c r="D825" s="492">
        <f>penilaian!C820</f>
        <v>0</v>
      </c>
      <c r="E825" s="172">
        <f>penilaian!D820</f>
        <v>0</v>
      </c>
      <c r="F825" s="171">
        <f>penilaian!E820</f>
        <v>0</v>
      </c>
      <c r="G825" s="205">
        <f>penilaian!F820</f>
        <v>0</v>
      </c>
      <c r="H825" s="61">
        <f>penilaian!G820</f>
        <v>0</v>
      </c>
      <c r="I825" s="61">
        <f>penilaian!H820</f>
        <v>0</v>
      </c>
      <c r="J825" s="202">
        <f>penilaian!I820</f>
        <v>0</v>
      </c>
      <c r="K825" s="157">
        <f>penilaian!J820</f>
        <v>0</v>
      </c>
      <c r="L825" s="182">
        <f>penilaian!K820</f>
        <v>0</v>
      </c>
      <c r="M825" s="186">
        <f>penilaian!L820</f>
        <v>0</v>
      </c>
      <c r="N825" s="187">
        <f>penilaian!M820</f>
        <v>0</v>
      </c>
      <c r="O825" s="61">
        <f>penilaian!N820</f>
        <v>0</v>
      </c>
      <c r="P825" s="183">
        <f>penilaian!O820</f>
        <v>0</v>
      </c>
      <c r="Q825" s="157">
        <f>penilaian!P820</f>
        <v>0</v>
      </c>
      <c r="R825" s="157">
        <f>penilaian!Q820</f>
        <v>0</v>
      </c>
      <c r="S825" s="61">
        <f>penilaian!R820</f>
        <v>0</v>
      </c>
      <c r="T825" s="61">
        <f>penilaian!S820</f>
        <v>0</v>
      </c>
      <c r="U825" s="61">
        <f>penilaian!T820</f>
        <v>0</v>
      </c>
      <c r="V825" s="189">
        <f>penilaian!U820</f>
        <v>0</v>
      </c>
      <c r="W825" s="61">
        <f>penilaian!V820</f>
        <v>0</v>
      </c>
      <c r="X825" s="157">
        <f>penilaian!W820</f>
        <v>0</v>
      </c>
      <c r="Y825" s="157">
        <f>penilaian!X820</f>
        <v>0</v>
      </c>
      <c r="Z825" s="157">
        <f>penilaian!Y820</f>
        <v>0</v>
      </c>
      <c r="AA825" s="184">
        <f>penilaian!Z820</f>
        <v>0</v>
      </c>
      <c r="AB825" s="61">
        <f>penilaian!AA820</f>
        <v>0</v>
      </c>
      <c r="AC825" s="62">
        <f>penilaian!AB820</f>
        <v>0</v>
      </c>
      <c r="AD825" s="61">
        <f>penilaian!AC820</f>
        <v>0</v>
      </c>
      <c r="AE825" s="157">
        <f>penilaian!AD820</f>
        <v>0</v>
      </c>
      <c r="AF825" s="157">
        <f>penilaian!AE820</f>
        <v>0</v>
      </c>
      <c r="AG825" s="182">
        <f>penilaian!AF820</f>
        <v>0</v>
      </c>
      <c r="AH825" s="182">
        <f>penilaian!AG820</f>
        <v>0</v>
      </c>
      <c r="AI825" s="284">
        <f>penilaian!AH820</f>
        <v>0</v>
      </c>
      <c r="AJ825" s="283">
        <f>penilaian!AI820</f>
        <v>0</v>
      </c>
      <c r="AK825" s="284">
        <f>penilaian!AJ820</f>
        <v>0</v>
      </c>
      <c r="AL825" s="284">
        <f>penilaian!AK820</f>
        <v>0</v>
      </c>
      <c r="AM825" s="285">
        <f>penilaian!AL820</f>
        <v>0</v>
      </c>
      <c r="AN825" s="284">
        <f>penilaian!AM820</f>
        <v>0</v>
      </c>
      <c r="AO825" s="284">
        <f>penilaian!AN820</f>
        <v>0</v>
      </c>
      <c r="AP825" s="285">
        <f>penilaian!AO820</f>
        <v>0</v>
      </c>
      <c r="AQ825" s="284">
        <f>penilaian!AP820</f>
        <v>0</v>
      </c>
      <c r="AR825" s="284">
        <f>penilaian!AQ820</f>
        <v>0</v>
      </c>
      <c r="AS825" s="284">
        <f>penilaian!AR820</f>
        <v>0</v>
      </c>
      <c r="AT825" s="284">
        <f>penilaian!AS820</f>
        <v>0</v>
      </c>
      <c r="AU825" s="284">
        <f>penilaian!AT820</f>
        <v>0</v>
      </c>
      <c r="AV825" s="284">
        <f>penilaian!AU820</f>
        <v>0</v>
      </c>
      <c r="AW825" s="284">
        <f>penilaian!AV820</f>
        <v>0</v>
      </c>
      <c r="AX825" s="284">
        <f>penilaian!AW820</f>
        <v>0</v>
      </c>
    </row>
    <row r="826" spans="2:50" ht="15.75" hidden="1">
      <c r="B826" s="157">
        <f>penilaian!A821</f>
        <v>0</v>
      </c>
      <c r="C826" s="172">
        <f>penilaian!B821</f>
        <v>0</v>
      </c>
      <c r="D826" s="492">
        <f>penilaian!C821</f>
        <v>0</v>
      </c>
      <c r="E826" s="172">
        <f>penilaian!D821</f>
        <v>0</v>
      </c>
      <c r="F826" s="171">
        <f>penilaian!E821</f>
        <v>0</v>
      </c>
      <c r="G826" s="205">
        <f>penilaian!F821</f>
        <v>0</v>
      </c>
      <c r="H826" s="61">
        <f>penilaian!G821</f>
        <v>0</v>
      </c>
      <c r="I826" s="61">
        <f>penilaian!H821</f>
        <v>0</v>
      </c>
      <c r="J826" s="202">
        <f>penilaian!I821</f>
        <v>0</v>
      </c>
      <c r="K826" s="157">
        <f>penilaian!J821</f>
        <v>0</v>
      </c>
      <c r="L826" s="182">
        <f>penilaian!K821</f>
        <v>0</v>
      </c>
      <c r="M826" s="186">
        <f>penilaian!L821</f>
        <v>0</v>
      </c>
      <c r="N826" s="187">
        <f>penilaian!M821</f>
        <v>0</v>
      </c>
      <c r="O826" s="61">
        <f>penilaian!N821</f>
        <v>0</v>
      </c>
      <c r="P826" s="183">
        <f>penilaian!O821</f>
        <v>0</v>
      </c>
      <c r="Q826" s="157">
        <f>penilaian!P821</f>
        <v>0</v>
      </c>
      <c r="R826" s="157">
        <f>penilaian!Q821</f>
        <v>0</v>
      </c>
      <c r="S826" s="61">
        <f>penilaian!R821</f>
        <v>0</v>
      </c>
      <c r="T826" s="61">
        <f>penilaian!S821</f>
        <v>0</v>
      </c>
      <c r="U826" s="61">
        <f>penilaian!T821</f>
        <v>0</v>
      </c>
      <c r="V826" s="189">
        <f>penilaian!U821</f>
        <v>0</v>
      </c>
      <c r="W826" s="61">
        <f>penilaian!V821</f>
        <v>0</v>
      </c>
      <c r="X826" s="157">
        <f>penilaian!W821</f>
        <v>0</v>
      </c>
      <c r="Y826" s="157">
        <f>penilaian!X821</f>
        <v>0</v>
      </c>
      <c r="Z826" s="157">
        <f>penilaian!Y821</f>
        <v>0</v>
      </c>
      <c r="AA826" s="184">
        <f>penilaian!Z821</f>
        <v>0</v>
      </c>
      <c r="AB826" s="61">
        <f>penilaian!AA821</f>
        <v>0</v>
      </c>
      <c r="AC826" s="62">
        <f>penilaian!AB821</f>
        <v>0</v>
      </c>
      <c r="AD826" s="61">
        <f>penilaian!AC821</f>
        <v>0</v>
      </c>
      <c r="AE826" s="157">
        <f>penilaian!AD821</f>
        <v>0</v>
      </c>
      <c r="AF826" s="157">
        <f>penilaian!AE821</f>
        <v>0</v>
      </c>
      <c r="AG826" s="182">
        <f>penilaian!AF821</f>
        <v>0</v>
      </c>
      <c r="AH826" s="182">
        <f>penilaian!AG821</f>
        <v>0</v>
      </c>
      <c r="AI826" s="284">
        <f>penilaian!AH821</f>
        <v>0</v>
      </c>
      <c r="AJ826" s="283">
        <f>penilaian!AI821</f>
        <v>0</v>
      </c>
      <c r="AK826" s="284">
        <f>penilaian!AJ821</f>
        <v>0</v>
      </c>
      <c r="AL826" s="284">
        <f>penilaian!AK821</f>
        <v>0</v>
      </c>
      <c r="AM826" s="285">
        <f>penilaian!AL821</f>
        <v>0</v>
      </c>
      <c r="AN826" s="284">
        <f>penilaian!AM821</f>
        <v>0</v>
      </c>
      <c r="AO826" s="284">
        <f>penilaian!AN821</f>
        <v>0</v>
      </c>
      <c r="AP826" s="285">
        <f>penilaian!AO821</f>
        <v>0</v>
      </c>
      <c r="AQ826" s="284">
        <f>penilaian!AP821</f>
        <v>0</v>
      </c>
      <c r="AR826" s="284">
        <f>penilaian!AQ821</f>
        <v>0</v>
      </c>
      <c r="AS826" s="284">
        <f>penilaian!AR821</f>
        <v>0</v>
      </c>
      <c r="AT826" s="284">
        <f>penilaian!AS821</f>
        <v>0</v>
      </c>
      <c r="AU826" s="284">
        <f>penilaian!AT821</f>
        <v>0</v>
      </c>
      <c r="AV826" s="284">
        <f>penilaian!AU821</f>
        <v>0</v>
      </c>
      <c r="AW826" s="284">
        <f>penilaian!AV821</f>
        <v>0</v>
      </c>
      <c r="AX826" s="284">
        <f>penilaian!AW821</f>
        <v>0</v>
      </c>
    </row>
    <row r="827" spans="2:50" ht="15.75" hidden="1">
      <c r="B827" s="157">
        <f>penilaian!A822</f>
        <v>0</v>
      </c>
      <c r="C827" s="172">
        <f>penilaian!B822</f>
        <v>0</v>
      </c>
      <c r="D827" s="492">
        <f>penilaian!C822</f>
        <v>0</v>
      </c>
      <c r="E827" s="172">
        <f>penilaian!D822</f>
        <v>0</v>
      </c>
      <c r="F827" s="171">
        <f>penilaian!E822</f>
        <v>0</v>
      </c>
      <c r="G827" s="205">
        <f>penilaian!F822</f>
        <v>0</v>
      </c>
      <c r="H827" s="61">
        <f>penilaian!G822</f>
        <v>0</v>
      </c>
      <c r="I827" s="61">
        <f>penilaian!H822</f>
        <v>0</v>
      </c>
      <c r="J827" s="202">
        <f>penilaian!I822</f>
        <v>0</v>
      </c>
      <c r="K827" s="157">
        <f>penilaian!J822</f>
        <v>0</v>
      </c>
      <c r="L827" s="182">
        <f>penilaian!K822</f>
        <v>0</v>
      </c>
      <c r="M827" s="186">
        <f>penilaian!L822</f>
        <v>0</v>
      </c>
      <c r="N827" s="187">
        <f>penilaian!M822</f>
        <v>0</v>
      </c>
      <c r="O827" s="61">
        <f>penilaian!N822</f>
        <v>0</v>
      </c>
      <c r="P827" s="183">
        <f>penilaian!O822</f>
        <v>0</v>
      </c>
      <c r="Q827" s="157">
        <f>penilaian!P822</f>
        <v>0</v>
      </c>
      <c r="R827" s="157">
        <f>penilaian!Q822</f>
        <v>0</v>
      </c>
      <c r="S827" s="61">
        <f>penilaian!R822</f>
        <v>0</v>
      </c>
      <c r="T827" s="61">
        <f>penilaian!S822</f>
        <v>0</v>
      </c>
      <c r="U827" s="61">
        <f>penilaian!T822</f>
        <v>0</v>
      </c>
      <c r="V827" s="189">
        <f>penilaian!U822</f>
        <v>0</v>
      </c>
      <c r="W827" s="61">
        <f>penilaian!V822</f>
        <v>0</v>
      </c>
      <c r="X827" s="157">
        <f>penilaian!W822</f>
        <v>0</v>
      </c>
      <c r="Y827" s="157">
        <f>penilaian!X822</f>
        <v>0</v>
      </c>
      <c r="Z827" s="157">
        <f>penilaian!Y822</f>
        <v>0</v>
      </c>
      <c r="AA827" s="184">
        <f>penilaian!Z822</f>
        <v>0</v>
      </c>
      <c r="AB827" s="61">
        <f>penilaian!AA822</f>
        <v>0</v>
      </c>
      <c r="AC827" s="62">
        <f>penilaian!AB822</f>
        <v>0</v>
      </c>
      <c r="AD827" s="61">
        <f>penilaian!AC822</f>
        <v>0</v>
      </c>
      <c r="AE827" s="157">
        <f>penilaian!AD822</f>
        <v>0</v>
      </c>
      <c r="AF827" s="157">
        <f>penilaian!AE822</f>
        <v>0</v>
      </c>
      <c r="AG827" s="182">
        <f>penilaian!AF822</f>
        <v>0</v>
      </c>
      <c r="AH827" s="182">
        <f>penilaian!AG822</f>
        <v>0</v>
      </c>
      <c r="AI827" s="284">
        <f>penilaian!AH822</f>
        <v>0</v>
      </c>
      <c r="AJ827" s="283">
        <f>penilaian!AI822</f>
        <v>0</v>
      </c>
      <c r="AK827" s="284">
        <f>penilaian!AJ822</f>
        <v>0</v>
      </c>
      <c r="AL827" s="284">
        <f>penilaian!AK822</f>
        <v>0</v>
      </c>
      <c r="AM827" s="285">
        <f>penilaian!AL822</f>
        <v>0</v>
      </c>
      <c r="AN827" s="284">
        <f>penilaian!AM822</f>
        <v>0</v>
      </c>
      <c r="AO827" s="284">
        <f>penilaian!AN822</f>
        <v>0</v>
      </c>
      <c r="AP827" s="285">
        <f>penilaian!AO822</f>
        <v>0</v>
      </c>
      <c r="AQ827" s="284">
        <f>penilaian!AP822</f>
        <v>0</v>
      </c>
      <c r="AR827" s="284">
        <f>penilaian!AQ822</f>
        <v>0</v>
      </c>
      <c r="AS827" s="284">
        <f>penilaian!AR822</f>
        <v>0</v>
      </c>
      <c r="AT827" s="284">
        <f>penilaian!AS822</f>
        <v>0</v>
      </c>
      <c r="AU827" s="284">
        <f>penilaian!AT822</f>
        <v>0</v>
      </c>
      <c r="AV827" s="284">
        <f>penilaian!AU822</f>
        <v>0</v>
      </c>
      <c r="AW827" s="284">
        <f>penilaian!AV822</f>
        <v>0</v>
      </c>
      <c r="AX827" s="284">
        <f>penilaian!AW822</f>
        <v>0</v>
      </c>
    </row>
    <row r="828" spans="2:50" ht="15.75" hidden="1">
      <c r="B828" s="157">
        <f>penilaian!A823</f>
        <v>0</v>
      </c>
      <c r="C828" s="172">
        <f>penilaian!B823</f>
        <v>0</v>
      </c>
      <c r="D828" s="492">
        <f>penilaian!C823</f>
        <v>0</v>
      </c>
      <c r="E828" s="172">
        <f>penilaian!D823</f>
        <v>0</v>
      </c>
      <c r="F828" s="171">
        <f>penilaian!E823</f>
        <v>0</v>
      </c>
      <c r="G828" s="205">
        <f>penilaian!F823</f>
        <v>0</v>
      </c>
      <c r="H828" s="61">
        <f>penilaian!G823</f>
        <v>0</v>
      </c>
      <c r="I828" s="61">
        <f>penilaian!H823</f>
        <v>0</v>
      </c>
      <c r="J828" s="202">
        <f>penilaian!I823</f>
        <v>0</v>
      </c>
      <c r="K828" s="157">
        <f>penilaian!J823</f>
        <v>0</v>
      </c>
      <c r="L828" s="182">
        <f>penilaian!K823</f>
        <v>0</v>
      </c>
      <c r="M828" s="186">
        <f>penilaian!L823</f>
        <v>0</v>
      </c>
      <c r="N828" s="187">
        <f>penilaian!M823</f>
        <v>0</v>
      </c>
      <c r="O828" s="61">
        <f>penilaian!N823</f>
        <v>0</v>
      </c>
      <c r="P828" s="183">
        <f>penilaian!O823</f>
        <v>0</v>
      </c>
      <c r="Q828" s="157">
        <f>penilaian!P823</f>
        <v>0</v>
      </c>
      <c r="R828" s="157">
        <f>penilaian!Q823</f>
        <v>0</v>
      </c>
      <c r="S828" s="61">
        <f>penilaian!R823</f>
        <v>0</v>
      </c>
      <c r="T828" s="61">
        <f>penilaian!S823</f>
        <v>0</v>
      </c>
      <c r="U828" s="61">
        <f>penilaian!T823</f>
        <v>0</v>
      </c>
      <c r="V828" s="189">
        <f>penilaian!U823</f>
        <v>0</v>
      </c>
      <c r="W828" s="61">
        <f>penilaian!V823</f>
        <v>0</v>
      </c>
      <c r="X828" s="157">
        <f>penilaian!W823</f>
        <v>0</v>
      </c>
      <c r="Y828" s="157">
        <f>penilaian!X823</f>
        <v>0</v>
      </c>
      <c r="Z828" s="157">
        <f>penilaian!Y823</f>
        <v>0</v>
      </c>
      <c r="AA828" s="184">
        <f>penilaian!Z823</f>
        <v>0</v>
      </c>
      <c r="AB828" s="61">
        <f>penilaian!AA823</f>
        <v>0</v>
      </c>
      <c r="AC828" s="62">
        <f>penilaian!AB823</f>
        <v>0</v>
      </c>
      <c r="AD828" s="61">
        <f>penilaian!AC823</f>
        <v>0</v>
      </c>
      <c r="AE828" s="157">
        <f>penilaian!AD823</f>
        <v>0</v>
      </c>
      <c r="AF828" s="157">
        <f>penilaian!AE823</f>
        <v>0</v>
      </c>
      <c r="AG828" s="182">
        <f>penilaian!AF823</f>
        <v>0</v>
      </c>
      <c r="AH828" s="182">
        <f>penilaian!AG823</f>
        <v>0</v>
      </c>
      <c r="AI828" s="284">
        <f>penilaian!AH823</f>
        <v>0</v>
      </c>
      <c r="AJ828" s="283">
        <f>penilaian!AI823</f>
        <v>0</v>
      </c>
      <c r="AK828" s="284">
        <f>penilaian!AJ823</f>
        <v>0</v>
      </c>
      <c r="AL828" s="284">
        <f>penilaian!AK823</f>
        <v>0</v>
      </c>
      <c r="AM828" s="285">
        <f>penilaian!AL823</f>
        <v>0</v>
      </c>
      <c r="AN828" s="284">
        <f>penilaian!AM823</f>
        <v>0</v>
      </c>
      <c r="AO828" s="284">
        <f>penilaian!AN823</f>
        <v>0</v>
      </c>
      <c r="AP828" s="285">
        <f>penilaian!AO823</f>
        <v>0</v>
      </c>
      <c r="AQ828" s="284">
        <f>penilaian!AP823</f>
        <v>0</v>
      </c>
      <c r="AR828" s="284">
        <f>penilaian!AQ823</f>
        <v>0</v>
      </c>
      <c r="AS828" s="284">
        <f>penilaian!AR823</f>
        <v>0</v>
      </c>
      <c r="AT828" s="284">
        <f>penilaian!AS823</f>
        <v>0</v>
      </c>
      <c r="AU828" s="284">
        <f>penilaian!AT823</f>
        <v>0</v>
      </c>
      <c r="AV828" s="284">
        <f>penilaian!AU823</f>
        <v>0</v>
      </c>
      <c r="AW828" s="284">
        <f>penilaian!AV823</f>
        <v>0</v>
      </c>
      <c r="AX828" s="284">
        <f>penilaian!AW823</f>
        <v>0</v>
      </c>
    </row>
    <row r="829" spans="2:50" ht="15.75" hidden="1">
      <c r="B829" s="157">
        <f>penilaian!A824</f>
        <v>0</v>
      </c>
      <c r="C829" s="172">
        <f>penilaian!B824</f>
        <v>0</v>
      </c>
      <c r="D829" s="492">
        <f>penilaian!C824</f>
        <v>0</v>
      </c>
      <c r="E829" s="172">
        <f>penilaian!D824</f>
        <v>0</v>
      </c>
      <c r="F829" s="171">
        <f>penilaian!E824</f>
        <v>0</v>
      </c>
      <c r="G829" s="205">
        <f>penilaian!F824</f>
        <v>0</v>
      </c>
      <c r="H829" s="61">
        <f>penilaian!G824</f>
        <v>0</v>
      </c>
      <c r="I829" s="61">
        <f>penilaian!H824</f>
        <v>0</v>
      </c>
      <c r="J829" s="202">
        <f>penilaian!I824</f>
        <v>0</v>
      </c>
      <c r="K829" s="157">
        <f>penilaian!J824</f>
        <v>0</v>
      </c>
      <c r="L829" s="182">
        <f>penilaian!K824</f>
        <v>0</v>
      </c>
      <c r="M829" s="186">
        <f>penilaian!L824</f>
        <v>0</v>
      </c>
      <c r="N829" s="187">
        <f>penilaian!M824</f>
        <v>0</v>
      </c>
      <c r="O829" s="61">
        <f>penilaian!N824</f>
        <v>0</v>
      </c>
      <c r="P829" s="183">
        <f>penilaian!O824</f>
        <v>0</v>
      </c>
      <c r="Q829" s="157">
        <f>penilaian!P824</f>
        <v>0</v>
      </c>
      <c r="R829" s="157">
        <f>penilaian!Q824</f>
        <v>0</v>
      </c>
      <c r="S829" s="61">
        <f>penilaian!R824</f>
        <v>0</v>
      </c>
      <c r="T829" s="61">
        <f>penilaian!S824</f>
        <v>0</v>
      </c>
      <c r="U829" s="61">
        <f>penilaian!T824</f>
        <v>0</v>
      </c>
      <c r="V829" s="189">
        <f>penilaian!U824</f>
        <v>0</v>
      </c>
      <c r="W829" s="61">
        <f>penilaian!V824</f>
        <v>0</v>
      </c>
      <c r="X829" s="157">
        <f>penilaian!W824</f>
        <v>0</v>
      </c>
      <c r="Y829" s="157">
        <f>penilaian!X824</f>
        <v>0</v>
      </c>
      <c r="Z829" s="157">
        <f>penilaian!Y824</f>
        <v>0</v>
      </c>
      <c r="AA829" s="184">
        <f>penilaian!Z824</f>
        <v>0</v>
      </c>
      <c r="AB829" s="61">
        <f>penilaian!AA824</f>
        <v>0</v>
      </c>
      <c r="AC829" s="62">
        <f>penilaian!AB824</f>
        <v>0</v>
      </c>
      <c r="AD829" s="61">
        <f>penilaian!AC824</f>
        <v>0</v>
      </c>
      <c r="AE829" s="157">
        <f>penilaian!AD824</f>
        <v>0</v>
      </c>
      <c r="AF829" s="157">
        <f>penilaian!AE824</f>
        <v>0</v>
      </c>
      <c r="AG829" s="182">
        <f>penilaian!AF824</f>
        <v>0</v>
      </c>
      <c r="AH829" s="182">
        <f>penilaian!AG824</f>
        <v>0</v>
      </c>
      <c r="AI829" s="284">
        <f>penilaian!AH824</f>
        <v>0</v>
      </c>
      <c r="AJ829" s="283">
        <f>penilaian!AI824</f>
        <v>0</v>
      </c>
      <c r="AK829" s="284">
        <f>penilaian!AJ824</f>
        <v>0</v>
      </c>
      <c r="AL829" s="284">
        <f>penilaian!AK824</f>
        <v>0</v>
      </c>
      <c r="AM829" s="285">
        <f>penilaian!AL824</f>
        <v>0</v>
      </c>
      <c r="AN829" s="284">
        <f>penilaian!AM824</f>
        <v>0</v>
      </c>
      <c r="AO829" s="284">
        <f>penilaian!AN824</f>
        <v>0</v>
      </c>
      <c r="AP829" s="285">
        <f>penilaian!AO824</f>
        <v>0</v>
      </c>
      <c r="AQ829" s="284">
        <f>penilaian!AP824</f>
        <v>0</v>
      </c>
      <c r="AR829" s="284">
        <f>penilaian!AQ824</f>
        <v>0</v>
      </c>
      <c r="AS829" s="284">
        <f>penilaian!AR824</f>
        <v>0</v>
      </c>
      <c r="AT829" s="284">
        <f>penilaian!AS824</f>
        <v>0</v>
      </c>
      <c r="AU829" s="284">
        <f>penilaian!AT824</f>
        <v>0</v>
      </c>
      <c r="AV829" s="284">
        <f>penilaian!AU824</f>
        <v>0</v>
      </c>
      <c r="AW829" s="284">
        <f>penilaian!AV824</f>
        <v>0</v>
      </c>
      <c r="AX829" s="284">
        <f>penilaian!AW824</f>
        <v>0</v>
      </c>
    </row>
    <row r="830" spans="2:50" ht="15.75" hidden="1">
      <c r="B830" s="157">
        <f>penilaian!A825</f>
        <v>0</v>
      </c>
      <c r="C830" s="172">
        <f>penilaian!B825</f>
        <v>0</v>
      </c>
      <c r="D830" s="492">
        <f>penilaian!C825</f>
        <v>0</v>
      </c>
      <c r="E830" s="172">
        <f>penilaian!D825</f>
        <v>0</v>
      </c>
      <c r="F830" s="171">
        <f>penilaian!E825</f>
        <v>0</v>
      </c>
      <c r="G830" s="205">
        <f>penilaian!F825</f>
        <v>0</v>
      </c>
      <c r="H830" s="61">
        <f>penilaian!G825</f>
        <v>0</v>
      </c>
      <c r="I830" s="61">
        <f>penilaian!H825</f>
        <v>0</v>
      </c>
      <c r="J830" s="202">
        <f>penilaian!I825</f>
        <v>0</v>
      </c>
      <c r="K830" s="157">
        <f>penilaian!J825</f>
        <v>0</v>
      </c>
      <c r="L830" s="182">
        <f>penilaian!K825</f>
        <v>0</v>
      </c>
      <c r="M830" s="186">
        <f>penilaian!L825</f>
        <v>0</v>
      </c>
      <c r="N830" s="187">
        <f>penilaian!M825</f>
        <v>0</v>
      </c>
      <c r="O830" s="61">
        <f>penilaian!N825</f>
        <v>0</v>
      </c>
      <c r="P830" s="183">
        <f>penilaian!O825</f>
        <v>0</v>
      </c>
      <c r="Q830" s="157">
        <f>penilaian!P825</f>
        <v>0</v>
      </c>
      <c r="R830" s="157">
        <f>penilaian!Q825</f>
        <v>0</v>
      </c>
      <c r="S830" s="61">
        <f>penilaian!R825</f>
        <v>0</v>
      </c>
      <c r="T830" s="61">
        <f>penilaian!S825</f>
        <v>0</v>
      </c>
      <c r="U830" s="61">
        <f>penilaian!T825</f>
        <v>0</v>
      </c>
      <c r="V830" s="189">
        <f>penilaian!U825</f>
        <v>0</v>
      </c>
      <c r="W830" s="61">
        <f>penilaian!V825</f>
        <v>0</v>
      </c>
      <c r="X830" s="157">
        <f>penilaian!W825</f>
        <v>0</v>
      </c>
      <c r="Y830" s="157">
        <f>penilaian!X825</f>
        <v>0</v>
      </c>
      <c r="Z830" s="157">
        <f>penilaian!Y825</f>
        <v>0</v>
      </c>
      <c r="AA830" s="184">
        <f>penilaian!Z825</f>
        <v>0</v>
      </c>
      <c r="AB830" s="61">
        <f>penilaian!AA825</f>
        <v>0</v>
      </c>
      <c r="AC830" s="62">
        <f>penilaian!AB825</f>
        <v>0</v>
      </c>
      <c r="AD830" s="61">
        <f>penilaian!AC825</f>
        <v>0</v>
      </c>
      <c r="AE830" s="157">
        <f>penilaian!AD825</f>
        <v>0</v>
      </c>
      <c r="AF830" s="157">
        <f>penilaian!AE825</f>
        <v>0</v>
      </c>
      <c r="AG830" s="182">
        <f>penilaian!AF825</f>
        <v>0</v>
      </c>
      <c r="AH830" s="182">
        <f>penilaian!AG825</f>
        <v>0</v>
      </c>
      <c r="AI830" s="284">
        <f>penilaian!AH825</f>
        <v>0</v>
      </c>
      <c r="AJ830" s="283">
        <f>penilaian!AI825</f>
        <v>0</v>
      </c>
      <c r="AK830" s="284">
        <f>penilaian!AJ825</f>
        <v>0</v>
      </c>
      <c r="AL830" s="284">
        <f>penilaian!AK825</f>
        <v>0</v>
      </c>
      <c r="AM830" s="285">
        <f>penilaian!AL825</f>
        <v>0</v>
      </c>
      <c r="AN830" s="284">
        <f>penilaian!AM825</f>
        <v>0</v>
      </c>
      <c r="AO830" s="284">
        <f>penilaian!AN825</f>
        <v>0</v>
      </c>
      <c r="AP830" s="285">
        <f>penilaian!AO825</f>
        <v>0</v>
      </c>
      <c r="AQ830" s="284">
        <f>penilaian!AP825</f>
        <v>0</v>
      </c>
      <c r="AR830" s="284">
        <f>penilaian!AQ825</f>
        <v>0</v>
      </c>
      <c r="AS830" s="284">
        <f>penilaian!AR825</f>
        <v>0</v>
      </c>
      <c r="AT830" s="284">
        <f>penilaian!AS825</f>
        <v>0</v>
      </c>
      <c r="AU830" s="284">
        <f>penilaian!AT825</f>
        <v>0</v>
      </c>
      <c r="AV830" s="284">
        <f>penilaian!AU825</f>
        <v>0</v>
      </c>
      <c r="AW830" s="284">
        <f>penilaian!AV825</f>
        <v>0</v>
      </c>
      <c r="AX830" s="284">
        <f>penilaian!AW825</f>
        <v>0</v>
      </c>
    </row>
    <row r="831" spans="2:50" ht="15.75" hidden="1">
      <c r="B831" s="157">
        <f>penilaian!A826</f>
        <v>0</v>
      </c>
      <c r="C831" s="172">
        <f>penilaian!B826</f>
        <v>0</v>
      </c>
      <c r="D831" s="492">
        <f>penilaian!C826</f>
        <v>0</v>
      </c>
      <c r="E831" s="172">
        <f>penilaian!D826</f>
        <v>0</v>
      </c>
      <c r="F831" s="171">
        <f>penilaian!E826</f>
        <v>0</v>
      </c>
      <c r="G831" s="205">
        <f>penilaian!F826</f>
        <v>0</v>
      </c>
      <c r="H831" s="61">
        <f>penilaian!G826</f>
        <v>0</v>
      </c>
      <c r="I831" s="61">
        <f>penilaian!H826</f>
        <v>0</v>
      </c>
      <c r="J831" s="202">
        <f>penilaian!I826</f>
        <v>0</v>
      </c>
      <c r="K831" s="157">
        <f>penilaian!J826</f>
        <v>0</v>
      </c>
      <c r="L831" s="182">
        <f>penilaian!K826</f>
        <v>0</v>
      </c>
      <c r="M831" s="186">
        <f>penilaian!L826</f>
        <v>0</v>
      </c>
      <c r="N831" s="187">
        <f>penilaian!M826</f>
        <v>0</v>
      </c>
      <c r="O831" s="61">
        <f>penilaian!N826</f>
        <v>0</v>
      </c>
      <c r="P831" s="183">
        <f>penilaian!O826</f>
        <v>0</v>
      </c>
      <c r="Q831" s="157">
        <f>penilaian!P826</f>
        <v>0</v>
      </c>
      <c r="R831" s="157">
        <f>penilaian!Q826</f>
        <v>0</v>
      </c>
      <c r="S831" s="61">
        <f>penilaian!R826</f>
        <v>0</v>
      </c>
      <c r="T831" s="61">
        <f>penilaian!S826</f>
        <v>0</v>
      </c>
      <c r="U831" s="61">
        <f>penilaian!T826</f>
        <v>0</v>
      </c>
      <c r="V831" s="189">
        <f>penilaian!U826</f>
        <v>0</v>
      </c>
      <c r="W831" s="61">
        <f>penilaian!V826</f>
        <v>0</v>
      </c>
      <c r="X831" s="157">
        <f>penilaian!W826</f>
        <v>0</v>
      </c>
      <c r="Y831" s="157">
        <f>penilaian!X826</f>
        <v>0</v>
      </c>
      <c r="Z831" s="157">
        <f>penilaian!Y826</f>
        <v>0</v>
      </c>
      <c r="AA831" s="184">
        <f>penilaian!Z826</f>
        <v>0</v>
      </c>
      <c r="AB831" s="61">
        <f>penilaian!AA826</f>
        <v>0</v>
      </c>
      <c r="AC831" s="62">
        <f>penilaian!AB826</f>
        <v>0</v>
      </c>
      <c r="AD831" s="61">
        <f>penilaian!AC826</f>
        <v>0</v>
      </c>
      <c r="AE831" s="157">
        <f>penilaian!AD826</f>
        <v>0</v>
      </c>
      <c r="AF831" s="157">
        <f>penilaian!AE826</f>
        <v>0</v>
      </c>
      <c r="AG831" s="182">
        <f>penilaian!AF826</f>
        <v>0</v>
      </c>
      <c r="AH831" s="182">
        <f>penilaian!AG826</f>
        <v>0</v>
      </c>
      <c r="AI831" s="284">
        <f>penilaian!AH826</f>
        <v>0</v>
      </c>
      <c r="AJ831" s="283">
        <f>penilaian!AI826</f>
        <v>0</v>
      </c>
      <c r="AK831" s="284">
        <f>penilaian!AJ826</f>
        <v>0</v>
      </c>
      <c r="AL831" s="284">
        <f>penilaian!AK826</f>
        <v>0</v>
      </c>
      <c r="AM831" s="285">
        <f>penilaian!AL826</f>
        <v>0</v>
      </c>
      <c r="AN831" s="284">
        <f>penilaian!AM826</f>
        <v>0</v>
      </c>
      <c r="AO831" s="284">
        <f>penilaian!AN826</f>
        <v>0</v>
      </c>
      <c r="AP831" s="285">
        <f>penilaian!AO826</f>
        <v>0</v>
      </c>
      <c r="AQ831" s="284">
        <f>penilaian!AP826</f>
        <v>0</v>
      </c>
      <c r="AR831" s="284">
        <f>penilaian!AQ826</f>
        <v>0</v>
      </c>
      <c r="AS831" s="284">
        <f>penilaian!AR826</f>
        <v>0</v>
      </c>
      <c r="AT831" s="284">
        <f>penilaian!AS826</f>
        <v>0</v>
      </c>
      <c r="AU831" s="284">
        <f>penilaian!AT826</f>
        <v>0</v>
      </c>
      <c r="AV831" s="284">
        <f>penilaian!AU826</f>
        <v>0</v>
      </c>
      <c r="AW831" s="284">
        <f>penilaian!AV826</f>
        <v>0</v>
      </c>
      <c r="AX831" s="284">
        <f>penilaian!AW826</f>
        <v>0</v>
      </c>
    </row>
    <row r="832" spans="2:50" ht="15.75" hidden="1">
      <c r="B832" s="157">
        <f>penilaian!A827</f>
        <v>0</v>
      </c>
      <c r="C832" s="172">
        <f>penilaian!B827</f>
        <v>0</v>
      </c>
      <c r="D832" s="492">
        <f>penilaian!C827</f>
        <v>0</v>
      </c>
      <c r="E832" s="172">
        <f>penilaian!D827</f>
        <v>0</v>
      </c>
      <c r="F832" s="171">
        <f>penilaian!E827</f>
        <v>0</v>
      </c>
      <c r="G832" s="205">
        <f>penilaian!F827</f>
        <v>0</v>
      </c>
      <c r="H832" s="61">
        <f>penilaian!G827</f>
        <v>0</v>
      </c>
      <c r="I832" s="61">
        <f>penilaian!H827</f>
        <v>0</v>
      </c>
      <c r="J832" s="202">
        <f>penilaian!I827</f>
        <v>0</v>
      </c>
      <c r="K832" s="157">
        <f>penilaian!J827</f>
        <v>0</v>
      </c>
      <c r="L832" s="182">
        <f>penilaian!K827</f>
        <v>0</v>
      </c>
      <c r="M832" s="186">
        <f>penilaian!L827</f>
        <v>0</v>
      </c>
      <c r="N832" s="187">
        <f>penilaian!M827</f>
        <v>0</v>
      </c>
      <c r="O832" s="61">
        <f>penilaian!N827</f>
        <v>0</v>
      </c>
      <c r="P832" s="183">
        <f>penilaian!O827</f>
        <v>0</v>
      </c>
      <c r="Q832" s="157">
        <f>penilaian!P827</f>
        <v>0</v>
      </c>
      <c r="R832" s="157">
        <f>penilaian!Q827</f>
        <v>0</v>
      </c>
      <c r="S832" s="61">
        <f>penilaian!R827</f>
        <v>0</v>
      </c>
      <c r="T832" s="61">
        <f>penilaian!S827</f>
        <v>0</v>
      </c>
      <c r="U832" s="61">
        <f>penilaian!T827</f>
        <v>0</v>
      </c>
      <c r="V832" s="189">
        <f>penilaian!U827</f>
        <v>0</v>
      </c>
      <c r="W832" s="61">
        <f>penilaian!V827</f>
        <v>0</v>
      </c>
      <c r="X832" s="157">
        <f>penilaian!W827</f>
        <v>0</v>
      </c>
      <c r="Y832" s="157">
        <f>penilaian!X827</f>
        <v>0</v>
      </c>
      <c r="Z832" s="157">
        <f>penilaian!Y827</f>
        <v>0</v>
      </c>
      <c r="AA832" s="184">
        <f>penilaian!Z827</f>
        <v>0</v>
      </c>
      <c r="AB832" s="61">
        <f>penilaian!AA827</f>
        <v>0</v>
      </c>
      <c r="AC832" s="62">
        <f>penilaian!AB827</f>
        <v>0</v>
      </c>
      <c r="AD832" s="61">
        <f>penilaian!AC827</f>
        <v>0</v>
      </c>
      <c r="AE832" s="157">
        <f>penilaian!AD827</f>
        <v>0</v>
      </c>
      <c r="AF832" s="157">
        <f>penilaian!AE827</f>
        <v>0</v>
      </c>
      <c r="AG832" s="182">
        <f>penilaian!AF827</f>
        <v>0</v>
      </c>
      <c r="AH832" s="182">
        <f>penilaian!AG827</f>
        <v>0</v>
      </c>
      <c r="AI832" s="284">
        <f>penilaian!AH827</f>
        <v>0</v>
      </c>
      <c r="AJ832" s="283">
        <f>penilaian!AI827</f>
        <v>0</v>
      </c>
      <c r="AK832" s="284">
        <f>penilaian!AJ827</f>
        <v>0</v>
      </c>
      <c r="AL832" s="284">
        <f>penilaian!AK827</f>
        <v>0</v>
      </c>
      <c r="AM832" s="285">
        <f>penilaian!AL827</f>
        <v>0</v>
      </c>
      <c r="AN832" s="284">
        <f>penilaian!AM827</f>
        <v>0</v>
      </c>
      <c r="AO832" s="284">
        <f>penilaian!AN827</f>
        <v>0</v>
      </c>
      <c r="AP832" s="285">
        <f>penilaian!AO827</f>
        <v>0</v>
      </c>
      <c r="AQ832" s="284">
        <f>penilaian!AP827</f>
        <v>0</v>
      </c>
      <c r="AR832" s="284">
        <f>penilaian!AQ827</f>
        <v>0</v>
      </c>
      <c r="AS832" s="284">
        <f>penilaian!AR827</f>
        <v>0</v>
      </c>
      <c r="AT832" s="284">
        <f>penilaian!AS827</f>
        <v>0</v>
      </c>
      <c r="AU832" s="284">
        <f>penilaian!AT827</f>
        <v>0</v>
      </c>
      <c r="AV832" s="284">
        <f>penilaian!AU827</f>
        <v>0</v>
      </c>
      <c r="AW832" s="284">
        <f>penilaian!AV827</f>
        <v>0</v>
      </c>
      <c r="AX832" s="284">
        <f>penilaian!AW827</f>
        <v>0</v>
      </c>
    </row>
    <row r="833" spans="2:50" ht="15.75" hidden="1">
      <c r="B833" s="157">
        <f>penilaian!A828</f>
        <v>0</v>
      </c>
      <c r="C833" s="172">
        <f>penilaian!B828</f>
        <v>0</v>
      </c>
      <c r="D833" s="492">
        <f>penilaian!C828</f>
        <v>0</v>
      </c>
      <c r="E833" s="172">
        <f>penilaian!D828</f>
        <v>0</v>
      </c>
      <c r="F833" s="171">
        <f>penilaian!E828</f>
        <v>0</v>
      </c>
      <c r="G833" s="205">
        <f>penilaian!F828</f>
        <v>0</v>
      </c>
      <c r="H833" s="61">
        <f>penilaian!G828</f>
        <v>0</v>
      </c>
      <c r="I833" s="61">
        <f>penilaian!H828</f>
        <v>0</v>
      </c>
      <c r="J833" s="202">
        <f>penilaian!I828</f>
        <v>0</v>
      </c>
      <c r="K833" s="157">
        <f>penilaian!J828</f>
        <v>0</v>
      </c>
      <c r="L833" s="182">
        <f>penilaian!K828</f>
        <v>0</v>
      </c>
      <c r="M833" s="186">
        <f>penilaian!L828</f>
        <v>0</v>
      </c>
      <c r="N833" s="187">
        <f>penilaian!M828</f>
        <v>0</v>
      </c>
      <c r="O833" s="61">
        <f>penilaian!N828</f>
        <v>0</v>
      </c>
      <c r="P833" s="183">
        <f>penilaian!O828</f>
        <v>0</v>
      </c>
      <c r="Q833" s="157">
        <f>penilaian!P828</f>
        <v>0</v>
      </c>
      <c r="R833" s="157">
        <f>penilaian!Q828</f>
        <v>0</v>
      </c>
      <c r="S833" s="61">
        <f>penilaian!R828</f>
        <v>0</v>
      </c>
      <c r="T833" s="61">
        <f>penilaian!S828</f>
        <v>0</v>
      </c>
      <c r="U833" s="61">
        <f>penilaian!T828</f>
        <v>0</v>
      </c>
      <c r="V833" s="189">
        <f>penilaian!U828</f>
        <v>0</v>
      </c>
      <c r="W833" s="61">
        <f>penilaian!V828</f>
        <v>0</v>
      </c>
      <c r="X833" s="157">
        <f>penilaian!W828</f>
        <v>0</v>
      </c>
      <c r="Y833" s="157">
        <f>penilaian!X828</f>
        <v>0</v>
      </c>
      <c r="Z833" s="157">
        <f>penilaian!Y828</f>
        <v>0</v>
      </c>
      <c r="AA833" s="184">
        <f>penilaian!Z828</f>
        <v>0</v>
      </c>
      <c r="AB833" s="61">
        <f>penilaian!AA828</f>
        <v>0</v>
      </c>
      <c r="AC833" s="62">
        <f>penilaian!AB828</f>
        <v>0</v>
      </c>
      <c r="AD833" s="61">
        <f>penilaian!AC828</f>
        <v>0</v>
      </c>
      <c r="AE833" s="157">
        <f>penilaian!AD828</f>
        <v>0</v>
      </c>
      <c r="AF833" s="157">
        <f>penilaian!AE828</f>
        <v>0</v>
      </c>
      <c r="AG833" s="182">
        <f>penilaian!AF828</f>
        <v>0</v>
      </c>
      <c r="AH833" s="182">
        <f>penilaian!AG828</f>
        <v>0</v>
      </c>
      <c r="AI833" s="284">
        <f>penilaian!AH828</f>
        <v>0</v>
      </c>
      <c r="AJ833" s="283">
        <f>penilaian!AI828</f>
        <v>0</v>
      </c>
      <c r="AK833" s="284">
        <f>penilaian!AJ828</f>
        <v>0</v>
      </c>
      <c r="AL833" s="284">
        <f>penilaian!AK828</f>
        <v>0</v>
      </c>
      <c r="AM833" s="285">
        <f>penilaian!AL828</f>
        <v>0</v>
      </c>
      <c r="AN833" s="284">
        <f>penilaian!AM828</f>
        <v>0</v>
      </c>
      <c r="AO833" s="284">
        <f>penilaian!AN828</f>
        <v>0</v>
      </c>
      <c r="AP833" s="285">
        <f>penilaian!AO828</f>
        <v>0</v>
      </c>
      <c r="AQ833" s="284">
        <f>penilaian!AP828</f>
        <v>0</v>
      </c>
      <c r="AR833" s="284">
        <f>penilaian!AQ828</f>
        <v>0</v>
      </c>
      <c r="AS833" s="284">
        <f>penilaian!AR828</f>
        <v>0</v>
      </c>
      <c r="AT833" s="284">
        <f>penilaian!AS828</f>
        <v>0</v>
      </c>
      <c r="AU833" s="284">
        <f>penilaian!AT828</f>
        <v>0</v>
      </c>
      <c r="AV833" s="284">
        <f>penilaian!AU828</f>
        <v>0</v>
      </c>
      <c r="AW833" s="284">
        <f>penilaian!AV828</f>
        <v>0</v>
      </c>
      <c r="AX833" s="284">
        <f>penilaian!AW828</f>
        <v>0</v>
      </c>
    </row>
    <row r="834" spans="2:50" ht="15.75" hidden="1">
      <c r="B834" s="157">
        <f>penilaian!A829</f>
        <v>0</v>
      </c>
      <c r="C834" s="172">
        <f>penilaian!B829</f>
        <v>0</v>
      </c>
      <c r="D834" s="492">
        <f>penilaian!C829</f>
        <v>0</v>
      </c>
      <c r="E834" s="172">
        <f>penilaian!D829</f>
        <v>0</v>
      </c>
      <c r="F834" s="171">
        <f>penilaian!E829</f>
        <v>0</v>
      </c>
      <c r="G834" s="205">
        <f>penilaian!F829</f>
        <v>0</v>
      </c>
      <c r="H834" s="61">
        <f>penilaian!G829</f>
        <v>0</v>
      </c>
      <c r="I834" s="61">
        <f>penilaian!H829</f>
        <v>0</v>
      </c>
      <c r="J834" s="202">
        <f>penilaian!I829</f>
        <v>0</v>
      </c>
      <c r="K834" s="157">
        <f>penilaian!J829</f>
        <v>0</v>
      </c>
      <c r="L834" s="182">
        <f>penilaian!K829</f>
        <v>0</v>
      </c>
      <c r="M834" s="186">
        <f>penilaian!L829</f>
        <v>0</v>
      </c>
      <c r="N834" s="187">
        <f>penilaian!M829</f>
        <v>0</v>
      </c>
      <c r="O834" s="61">
        <f>penilaian!N829</f>
        <v>0</v>
      </c>
      <c r="P834" s="183">
        <f>penilaian!O829</f>
        <v>0</v>
      </c>
      <c r="Q834" s="157">
        <f>penilaian!P829</f>
        <v>0</v>
      </c>
      <c r="R834" s="157">
        <f>penilaian!Q829</f>
        <v>0</v>
      </c>
      <c r="S834" s="61">
        <f>penilaian!R829</f>
        <v>0</v>
      </c>
      <c r="T834" s="61">
        <f>penilaian!S829</f>
        <v>0</v>
      </c>
      <c r="U834" s="61">
        <f>penilaian!T829</f>
        <v>0</v>
      </c>
      <c r="V834" s="189">
        <f>penilaian!U829</f>
        <v>0</v>
      </c>
      <c r="W834" s="61">
        <f>penilaian!V829</f>
        <v>0</v>
      </c>
      <c r="X834" s="157">
        <f>penilaian!W829</f>
        <v>0</v>
      </c>
      <c r="Y834" s="157">
        <f>penilaian!X829</f>
        <v>0</v>
      </c>
      <c r="Z834" s="157">
        <f>penilaian!Y829</f>
        <v>0</v>
      </c>
      <c r="AA834" s="184">
        <f>penilaian!Z829</f>
        <v>0</v>
      </c>
      <c r="AB834" s="61">
        <f>penilaian!AA829</f>
        <v>0</v>
      </c>
      <c r="AC834" s="62">
        <f>penilaian!AB829</f>
        <v>0</v>
      </c>
      <c r="AD834" s="61">
        <f>penilaian!AC829</f>
        <v>0</v>
      </c>
      <c r="AE834" s="157">
        <f>penilaian!AD829</f>
        <v>0</v>
      </c>
      <c r="AF834" s="157">
        <f>penilaian!AE829</f>
        <v>0</v>
      </c>
      <c r="AG834" s="182">
        <f>penilaian!AF829</f>
        <v>0</v>
      </c>
      <c r="AH834" s="182">
        <f>penilaian!AG829</f>
        <v>0</v>
      </c>
      <c r="AI834" s="284">
        <f>penilaian!AH829</f>
        <v>0</v>
      </c>
      <c r="AJ834" s="283">
        <f>penilaian!AI829</f>
        <v>0</v>
      </c>
      <c r="AK834" s="284">
        <f>penilaian!AJ829</f>
        <v>0</v>
      </c>
      <c r="AL834" s="284">
        <f>penilaian!AK829</f>
        <v>0</v>
      </c>
      <c r="AM834" s="285">
        <f>penilaian!AL829</f>
        <v>0</v>
      </c>
      <c r="AN834" s="284">
        <f>penilaian!AM829</f>
        <v>0</v>
      </c>
      <c r="AO834" s="284">
        <f>penilaian!AN829</f>
        <v>0</v>
      </c>
      <c r="AP834" s="285">
        <f>penilaian!AO829</f>
        <v>0</v>
      </c>
      <c r="AQ834" s="284">
        <f>penilaian!AP829</f>
        <v>0</v>
      </c>
      <c r="AR834" s="284">
        <f>penilaian!AQ829</f>
        <v>0</v>
      </c>
      <c r="AS834" s="284">
        <f>penilaian!AR829</f>
        <v>0</v>
      </c>
      <c r="AT834" s="284">
        <f>penilaian!AS829</f>
        <v>0</v>
      </c>
      <c r="AU834" s="284">
        <f>penilaian!AT829</f>
        <v>0</v>
      </c>
      <c r="AV834" s="284">
        <f>penilaian!AU829</f>
        <v>0</v>
      </c>
      <c r="AW834" s="284">
        <f>penilaian!AV829</f>
        <v>0</v>
      </c>
      <c r="AX834" s="284">
        <f>penilaian!AW829</f>
        <v>0</v>
      </c>
    </row>
    <row r="835" spans="2:50" ht="15.75" hidden="1">
      <c r="B835" s="157">
        <f>penilaian!A830</f>
        <v>0</v>
      </c>
      <c r="C835" s="172">
        <f>penilaian!B830</f>
        <v>0</v>
      </c>
      <c r="D835" s="492">
        <f>penilaian!C830</f>
        <v>0</v>
      </c>
      <c r="E835" s="172">
        <f>penilaian!D830</f>
        <v>0</v>
      </c>
      <c r="F835" s="171">
        <f>penilaian!E830</f>
        <v>0</v>
      </c>
      <c r="G835" s="205">
        <f>penilaian!F830</f>
        <v>0</v>
      </c>
      <c r="H835" s="61">
        <f>penilaian!G830</f>
        <v>0</v>
      </c>
      <c r="I835" s="61">
        <f>penilaian!H830</f>
        <v>0</v>
      </c>
      <c r="J835" s="202">
        <f>penilaian!I830</f>
        <v>0</v>
      </c>
      <c r="K835" s="157">
        <f>penilaian!J830</f>
        <v>0</v>
      </c>
      <c r="L835" s="182">
        <f>penilaian!K830</f>
        <v>0</v>
      </c>
      <c r="M835" s="186">
        <f>penilaian!L830</f>
        <v>0</v>
      </c>
      <c r="N835" s="187">
        <f>penilaian!M830</f>
        <v>0</v>
      </c>
      <c r="O835" s="61">
        <f>penilaian!N830</f>
        <v>0</v>
      </c>
      <c r="P835" s="183">
        <f>penilaian!O830</f>
        <v>0</v>
      </c>
      <c r="Q835" s="157">
        <f>penilaian!P830</f>
        <v>0</v>
      </c>
      <c r="R835" s="157">
        <f>penilaian!Q830</f>
        <v>0</v>
      </c>
      <c r="S835" s="61">
        <f>penilaian!R830</f>
        <v>0</v>
      </c>
      <c r="T835" s="61">
        <f>penilaian!S830</f>
        <v>0</v>
      </c>
      <c r="U835" s="61">
        <f>penilaian!T830</f>
        <v>0</v>
      </c>
      <c r="V835" s="189">
        <f>penilaian!U830</f>
        <v>0</v>
      </c>
      <c r="W835" s="61">
        <f>penilaian!V830</f>
        <v>0</v>
      </c>
      <c r="X835" s="157">
        <f>penilaian!W830</f>
        <v>0</v>
      </c>
      <c r="Y835" s="157">
        <f>penilaian!X830</f>
        <v>0</v>
      </c>
      <c r="Z835" s="157">
        <f>penilaian!Y830</f>
        <v>0</v>
      </c>
      <c r="AA835" s="184">
        <f>penilaian!Z830</f>
        <v>0</v>
      </c>
      <c r="AB835" s="61">
        <f>penilaian!AA830</f>
        <v>0</v>
      </c>
      <c r="AC835" s="62">
        <f>penilaian!AB830</f>
        <v>0</v>
      </c>
      <c r="AD835" s="61">
        <f>penilaian!AC830</f>
        <v>0</v>
      </c>
      <c r="AE835" s="157">
        <f>penilaian!AD830</f>
        <v>0</v>
      </c>
      <c r="AF835" s="157">
        <f>penilaian!AE830</f>
        <v>0</v>
      </c>
      <c r="AG835" s="182">
        <f>penilaian!AF830</f>
        <v>0</v>
      </c>
      <c r="AH835" s="182">
        <f>penilaian!AG830</f>
        <v>0</v>
      </c>
      <c r="AI835" s="284">
        <f>penilaian!AH830</f>
        <v>0</v>
      </c>
      <c r="AJ835" s="283">
        <f>penilaian!AI830</f>
        <v>0</v>
      </c>
      <c r="AK835" s="284">
        <f>penilaian!AJ830</f>
        <v>0</v>
      </c>
      <c r="AL835" s="284">
        <f>penilaian!AK830</f>
        <v>0</v>
      </c>
      <c r="AM835" s="285">
        <f>penilaian!AL830</f>
        <v>0</v>
      </c>
      <c r="AN835" s="284">
        <f>penilaian!AM830</f>
        <v>0</v>
      </c>
      <c r="AO835" s="284">
        <f>penilaian!AN830</f>
        <v>0</v>
      </c>
      <c r="AP835" s="285">
        <f>penilaian!AO830</f>
        <v>0</v>
      </c>
      <c r="AQ835" s="284">
        <f>penilaian!AP830</f>
        <v>0</v>
      </c>
      <c r="AR835" s="284">
        <f>penilaian!AQ830</f>
        <v>0</v>
      </c>
      <c r="AS835" s="284">
        <f>penilaian!AR830</f>
        <v>0</v>
      </c>
      <c r="AT835" s="284">
        <f>penilaian!AS830</f>
        <v>0</v>
      </c>
      <c r="AU835" s="284">
        <f>penilaian!AT830</f>
        <v>0</v>
      </c>
      <c r="AV835" s="284">
        <f>penilaian!AU830</f>
        <v>0</v>
      </c>
      <c r="AW835" s="284">
        <f>penilaian!AV830</f>
        <v>0</v>
      </c>
      <c r="AX835" s="284">
        <f>penilaian!AW830</f>
        <v>0</v>
      </c>
    </row>
    <row r="836" spans="2:50" ht="15.75" hidden="1">
      <c r="B836" s="157">
        <f>penilaian!A831</f>
        <v>0</v>
      </c>
      <c r="C836" s="172">
        <f>penilaian!B831</f>
        <v>0</v>
      </c>
      <c r="D836" s="492">
        <f>penilaian!C831</f>
        <v>0</v>
      </c>
      <c r="E836" s="172">
        <f>penilaian!D831</f>
        <v>0</v>
      </c>
      <c r="F836" s="171">
        <f>penilaian!E831</f>
        <v>0</v>
      </c>
      <c r="G836" s="205">
        <f>penilaian!F831</f>
        <v>0</v>
      </c>
      <c r="H836" s="61">
        <f>penilaian!G831</f>
        <v>0</v>
      </c>
      <c r="I836" s="61">
        <f>penilaian!H831</f>
        <v>0</v>
      </c>
      <c r="J836" s="202">
        <f>penilaian!I831</f>
        <v>0</v>
      </c>
      <c r="K836" s="157">
        <f>penilaian!J831</f>
        <v>0</v>
      </c>
      <c r="L836" s="182">
        <f>penilaian!K831</f>
        <v>0</v>
      </c>
      <c r="M836" s="186">
        <f>penilaian!L831</f>
        <v>0</v>
      </c>
      <c r="N836" s="187">
        <f>penilaian!M831</f>
        <v>0</v>
      </c>
      <c r="O836" s="61">
        <f>penilaian!N831</f>
        <v>0</v>
      </c>
      <c r="P836" s="183">
        <f>penilaian!O831</f>
        <v>0</v>
      </c>
      <c r="Q836" s="157">
        <f>penilaian!P831</f>
        <v>0</v>
      </c>
      <c r="R836" s="157">
        <f>penilaian!Q831</f>
        <v>0</v>
      </c>
      <c r="S836" s="61">
        <f>penilaian!R831</f>
        <v>0</v>
      </c>
      <c r="T836" s="61">
        <f>penilaian!S831</f>
        <v>0</v>
      </c>
      <c r="U836" s="61">
        <f>penilaian!T831</f>
        <v>0</v>
      </c>
      <c r="V836" s="189">
        <f>penilaian!U831</f>
        <v>0</v>
      </c>
      <c r="W836" s="61">
        <f>penilaian!V831</f>
        <v>0</v>
      </c>
      <c r="X836" s="157">
        <f>penilaian!W831</f>
        <v>0</v>
      </c>
      <c r="Y836" s="157">
        <f>penilaian!X831</f>
        <v>0</v>
      </c>
      <c r="Z836" s="157">
        <f>penilaian!Y831</f>
        <v>0</v>
      </c>
      <c r="AA836" s="184">
        <f>penilaian!Z831</f>
        <v>0</v>
      </c>
      <c r="AB836" s="61">
        <f>penilaian!AA831</f>
        <v>0</v>
      </c>
      <c r="AC836" s="62">
        <f>penilaian!AB831</f>
        <v>0</v>
      </c>
      <c r="AD836" s="61">
        <f>penilaian!AC831</f>
        <v>0</v>
      </c>
      <c r="AE836" s="157">
        <f>penilaian!AD831</f>
        <v>0</v>
      </c>
      <c r="AF836" s="157">
        <f>penilaian!AE831</f>
        <v>0</v>
      </c>
      <c r="AG836" s="182">
        <f>penilaian!AF831</f>
        <v>0</v>
      </c>
      <c r="AH836" s="182">
        <f>penilaian!AG831</f>
        <v>0</v>
      </c>
      <c r="AI836" s="284">
        <f>penilaian!AH831</f>
        <v>0</v>
      </c>
      <c r="AJ836" s="283">
        <f>penilaian!AI831</f>
        <v>0</v>
      </c>
      <c r="AK836" s="284">
        <f>penilaian!AJ831</f>
        <v>0</v>
      </c>
      <c r="AL836" s="284">
        <f>penilaian!AK831</f>
        <v>0</v>
      </c>
      <c r="AM836" s="285">
        <f>penilaian!AL831</f>
        <v>0</v>
      </c>
      <c r="AN836" s="284">
        <f>penilaian!AM831</f>
        <v>0</v>
      </c>
      <c r="AO836" s="284">
        <f>penilaian!AN831</f>
        <v>0</v>
      </c>
      <c r="AP836" s="285">
        <f>penilaian!AO831</f>
        <v>0</v>
      </c>
      <c r="AQ836" s="284">
        <f>penilaian!AP831</f>
        <v>0</v>
      </c>
      <c r="AR836" s="284">
        <f>penilaian!AQ831</f>
        <v>0</v>
      </c>
      <c r="AS836" s="284">
        <f>penilaian!AR831</f>
        <v>0</v>
      </c>
      <c r="AT836" s="284">
        <f>penilaian!AS831</f>
        <v>0</v>
      </c>
      <c r="AU836" s="284">
        <f>penilaian!AT831</f>
        <v>0</v>
      </c>
      <c r="AV836" s="284">
        <f>penilaian!AU831</f>
        <v>0</v>
      </c>
      <c r="AW836" s="284">
        <f>penilaian!AV831</f>
        <v>0</v>
      </c>
      <c r="AX836" s="284">
        <f>penilaian!AW831</f>
        <v>0</v>
      </c>
    </row>
    <row r="837" spans="2:50" ht="15.75" hidden="1">
      <c r="B837" s="157">
        <f>penilaian!A832</f>
        <v>0</v>
      </c>
      <c r="C837" s="172">
        <f>penilaian!B832</f>
        <v>0</v>
      </c>
      <c r="D837" s="492">
        <f>penilaian!C832</f>
        <v>0</v>
      </c>
      <c r="E837" s="172">
        <f>penilaian!D832</f>
        <v>0</v>
      </c>
      <c r="F837" s="171">
        <f>penilaian!E832</f>
        <v>0</v>
      </c>
      <c r="G837" s="205">
        <f>penilaian!F832</f>
        <v>0</v>
      </c>
      <c r="H837" s="61">
        <f>penilaian!G832</f>
        <v>0</v>
      </c>
      <c r="I837" s="61">
        <f>penilaian!H832</f>
        <v>0</v>
      </c>
      <c r="J837" s="202">
        <f>penilaian!I832</f>
        <v>0</v>
      </c>
      <c r="K837" s="157">
        <f>penilaian!J832</f>
        <v>0</v>
      </c>
      <c r="L837" s="182">
        <f>penilaian!K832</f>
        <v>0</v>
      </c>
      <c r="M837" s="186">
        <f>penilaian!L832</f>
        <v>0</v>
      </c>
      <c r="N837" s="187">
        <f>penilaian!M832</f>
        <v>0</v>
      </c>
      <c r="O837" s="61">
        <f>penilaian!N832</f>
        <v>0</v>
      </c>
      <c r="P837" s="183">
        <f>penilaian!O832</f>
        <v>0</v>
      </c>
      <c r="Q837" s="157">
        <f>penilaian!P832</f>
        <v>0</v>
      </c>
      <c r="R837" s="157">
        <f>penilaian!Q832</f>
        <v>0</v>
      </c>
      <c r="S837" s="61">
        <f>penilaian!R832</f>
        <v>0</v>
      </c>
      <c r="T837" s="61">
        <f>penilaian!S832</f>
        <v>0</v>
      </c>
      <c r="U837" s="61">
        <f>penilaian!T832</f>
        <v>0</v>
      </c>
      <c r="V837" s="189">
        <f>penilaian!U832</f>
        <v>0</v>
      </c>
      <c r="W837" s="61">
        <f>penilaian!V832</f>
        <v>0</v>
      </c>
      <c r="X837" s="157">
        <f>penilaian!W832</f>
        <v>0</v>
      </c>
      <c r="Y837" s="157">
        <f>penilaian!X832</f>
        <v>0</v>
      </c>
      <c r="Z837" s="157">
        <f>penilaian!Y832</f>
        <v>0</v>
      </c>
      <c r="AA837" s="184">
        <f>penilaian!Z832</f>
        <v>0</v>
      </c>
      <c r="AB837" s="61">
        <f>penilaian!AA832</f>
        <v>0</v>
      </c>
      <c r="AC837" s="62">
        <f>penilaian!AB832</f>
        <v>0</v>
      </c>
      <c r="AD837" s="61">
        <f>penilaian!AC832</f>
        <v>0</v>
      </c>
      <c r="AE837" s="157">
        <f>penilaian!AD832</f>
        <v>0</v>
      </c>
      <c r="AF837" s="157">
        <f>penilaian!AE832</f>
        <v>0</v>
      </c>
      <c r="AG837" s="182">
        <f>penilaian!AF832</f>
        <v>0</v>
      </c>
      <c r="AH837" s="182">
        <f>penilaian!AG832</f>
        <v>0</v>
      </c>
      <c r="AI837" s="284">
        <f>penilaian!AH832</f>
        <v>0</v>
      </c>
      <c r="AJ837" s="283">
        <f>penilaian!AI832</f>
        <v>0</v>
      </c>
      <c r="AK837" s="284">
        <f>penilaian!AJ832</f>
        <v>0</v>
      </c>
      <c r="AL837" s="284">
        <f>penilaian!AK832</f>
        <v>0</v>
      </c>
      <c r="AM837" s="285">
        <f>penilaian!AL832</f>
        <v>0</v>
      </c>
      <c r="AN837" s="284">
        <f>penilaian!AM832</f>
        <v>0</v>
      </c>
      <c r="AO837" s="284">
        <f>penilaian!AN832</f>
        <v>0</v>
      </c>
      <c r="AP837" s="285">
        <f>penilaian!AO832</f>
        <v>0</v>
      </c>
      <c r="AQ837" s="284">
        <f>penilaian!AP832</f>
        <v>0</v>
      </c>
      <c r="AR837" s="284">
        <f>penilaian!AQ832</f>
        <v>0</v>
      </c>
      <c r="AS837" s="284">
        <f>penilaian!AR832</f>
        <v>0</v>
      </c>
      <c r="AT837" s="284">
        <f>penilaian!AS832</f>
        <v>0</v>
      </c>
      <c r="AU837" s="284">
        <f>penilaian!AT832</f>
        <v>0</v>
      </c>
      <c r="AV837" s="284">
        <f>penilaian!AU832</f>
        <v>0</v>
      </c>
      <c r="AW837" s="284">
        <f>penilaian!AV832</f>
        <v>0</v>
      </c>
      <c r="AX837" s="284">
        <f>penilaian!AW832</f>
        <v>0</v>
      </c>
    </row>
    <row r="838" spans="2:50" ht="15.75" hidden="1">
      <c r="B838" s="157">
        <f>penilaian!A833</f>
        <v>0</v>
      </c>
      <c r="C838" s="172">
        <f>penilaian!B833</f>
        <v>0</v>
      </c>
      <c r="D838" s="492">
        <f>penilaian!C833</f>
        <v>0</v>
      </c>
      <c r="E838" s="172">
        <f>penilaian!D833</f>
        <v>0</v>
      </c>
      <c r="F838" s="171">
        <f>penilaian!E833</f>
        <v>0</v>
      </c>
      <c r="G838" s="205">
        <f>penilaian!F833</f>
        <v>0</v>
      </c>
      <c r="H838" s="61">
        <f>penilaian!G833</f>
        <v>0</v>
      </c>
      <c r="I838" s="61">
        <f>penilaian!H833</f>
        <v>0</v>
      </c>
      <c r="J838" s="202">
        <f>penilaian!I833</f>
        <v>0</v>
      </c>
      <c r="K838" s="157">
        <f>penilaian!J833</f>
        <v>0</v>
      </c>
      <c r="L838" s="182">
        <f>penilaian!K833</f>
        <v>0</v>
      </c>
      <c r="M838" s="186">
        <f>penilaian!L833</f>
        <v>0</v>
      </c>
      <c r="N838" s="187">
        <f>penilaian!M833</f>
        <v>0</v>
      </c>
      <c r="O838" s="61">
        <f>penilaian!N833</f>
        <v>0</v>
      </c>
      <c r="P838" s="183">
        <f>penilaian!O833</f>
        <v>0</v>
      </c>
      <c r="Q838" s="157">
        <f>penilaian!P833</f>
        <v>0</v>
      </c>
      <c r="R838" s="157">
        <f>penilaian!Q833</f>
        <v>0</v>
      </c>
      <c r="S838" s="61">
        <f>penilaian!R833</f>
        <v>0</v>
      </c>
      <c r="T838" s="61">
        <f>penilaian!S833</f>
        <v>0</v>
      </c>
      <c r="U838" s="61">
        <f>penilaian!T833</f>
        <v>0</v>
      </c>
      <c r="V838" s="189">
        <f>penilaian!U833</f>
        <v>0</v>
      </c>
      <c r="W838" s="61">
        <f>penilaian!V833</f>
        <v>0</v>
      </c>
      <c r="X838" s="157">
        <f>penilaian!W833</f>
        <v>0</v>
      </c>
      <c r="Y838" s="157">
        <f>penilaian!X833</f>
        <v>0</v>
      </c>
      <c r="Z838" s="157">
        <f>penilaian!Y833</f>
        <v>0</v>
      </c>
      <c r="AA838" s="184">
        <f>penilaian!Z833</f>
        <v>0</v>
      </c>
      <c r="AB838" s="61">
        <f>penilaian!AA833</f>
        <v>0</v>
      </c>
      <c r="AC838" s="62">
        <f>penilaian!AB833</f>
        <v>0</v>
      </c>
      <c r="AD838" s="61">
        <f>penilaian!AC833</f>
        <v>0</v>
      </c>
      <c r="AE838" s="157">
        <f>penilaian!AD833</f>
        <v>0</v>
      </c>
      <c r="AF838" s="157">
        <f>penilaian!AE833</f>
        <v>0</v>
      </c>
      <c r="AG838" s="182">
        <f>penilaian!AF833</f>
        <v>0</v>
      </c>
      <c r="AH838" s="182">
        <f>penilaian!AG833</f>
        <v>0</v>
      </c>
      <c r="AI838" s="284">
        <f>penilaian!AH833</f>
        <v>0</v>
      </c>
      <c r="AJ838" s="283">
        <f>penilaian!AI833</f>
        <v>0</v>
      </c>
      <c r="AK838" s="284">
        <f>penilaian!AJ833</f>
        <v>0</v>
      </c>
      <c r="AL838" s="284">
        <f>penilaian!AK833</f>
        <v>0</v>
      </c>
      <c r="AM838" s="285">
        <f>penilaian!AL833</f>
        <v>0</v>
      </c>
      <c r="AN838" s="284">
        <f>penilaian!AM833</f>
        <v>0</v>
      </c>
      <c r="AO838" s="284">
        <f>penilaian!AN833</f>
        <v>0</v>
      </c>
      <c r="AP838" s="285">
        <f>penilaian!AO833</f>
        <v>0</v>
      </c>
      <c r="AQ838" s="284">
        <f>penilaian!AP833</f>
        <v>0</v>
      </c>
      <c r="AR838" s="284">
        <f>penilaian!AQ833</f>
        <v>0</v>
      </c>
      <c r="AS838" s="284">
        <f>penilaian!AR833</f>
        <v>0</v>
      </c>
      <c r="AT838" s="284">
        <f>penilaian!AS833</f>
        <v>0</v>
      </c>
      <c r="AU838" s="284">
        <f>penilaian!AT833</f>
        <v>0</v>
      </c>
      <c r="AV838" s="284">
        <f>penilaian!AU833</f>
        <v>0</v>
      </c>
      <c r="AW838" s="284">
        <f>penilaian!AV833</f>
        <v>0</v>
      </c>
      <c r="AX838" s="284">
        <f>penilaian!AW833</f>
        <v>0</v>
      </c>
    </row>
    <row r="839" spans="2:50" ht="15.75" hidden="1">
      <c r="B839" s="157">
        <f>penilaian!A834</f>
        <v>0</v>
      </c>
      <c r="C839" s="172">
        <f>penilaian!B834</f>
        <v>0</v>
      </c>
      <c r="D839" s="492">
        <f>penilaian!C834</f>
        <v>0</v>
      </c>
      <c r="E839" s="172">
        <f>penilaian!D834</f>
        <v>0</v>
      </c>
      <c r="F839" s="171">
        <f>penilaian!E834</f>
        <v>0</v>
      </c>
      <c r="G839" s="205">
        <f>penilaian!F834</f>
        <v>0</v>
      </c>
      <c r="H839" s="61">
        <f>penilaian!G834</f>
        <v>0</v>
      </c>
      <c r="I839" s="61">
        <f>penilaian!H834</f>
        <v>0</v>
      </c>
      <c r="J839" s="202">
        <f>penilaian!I834</f>
        <v>0</v>
      </c>
      <c r="K839" s="157">
        <f>penilaian!J834</f>
        <v>0</v>
      </c>
      <c r="L839" s="182">
        <f>penilaian!K834</f>
        <v>0</v>
      </c>
      <c r="M839" s="186">
        <f>penilaian!L834</f>
        <v>0</v>
      </c>
      <c r="N839" s="187">
        <f>penilaian!M834</f>
        <v>0</v>
      </c>
      <c r="O839" s="61">
        <f>penilaian!N834</f>
        <v>0</v>
      </c>
      <c r="P839" s="183">
        <f>penilaian!O834</f>
        <v>0</v>
      </c>
      <c r="Q839" s="157">
        <f>penilaian!P834</f>
        <v>0</v>
      </c>
      <c r="R839" s="157">
        <f>penilaian!Q834</f>
        <v>0</v>
      </c>
      <c r="S839" s="61">
        <f>penilaian!R834</f>
        <v>0</v>
      </c>
      <c r="T839" s="61">
        <f>penilaian!S834</f>
        <v>0</v>
      </c>
      <c r="U839" s="61">
        <f>penilaian!T834</f>
        <v>0</v>
      </c>
      <c r="V839" s="189">
        <f>penilaian!U834</f>
        <v>0</v>
      </c>
      <c r="W839" s="61">
        <f>penilaian!V834</f>
        <v>0</v>
      </c>
      <c r="X839" s="157">
        <f>penilaian!W834</f>
        <v>0</v>
      </c>
      <c r="Y839" s="157">
        <f>penilaian!X834</f>
        <v>0</v>
      </c>
      <c r="Z839" s="157">
        <f>penilaian!Y834</f>
        <v>0</v>
      </c>
      <c r="AA839" s="184">
        <f>penilaian!Z834</f>
        <v>0</v>
      </c>
      <c r="AB839" s="61">
        <f>penilaian!AA834</f>
        <v>0</v>
      </c>
      <c r="AC839" s="62">
        <f>penilaian!AB834</f>
        <v>0</v>
      </c>
      <c r="AD839" s="61">
        <f>penilaian!AC834</f>
        <v>0</v>
      </c>
      <c r="AE839" s="157">
        <f>penilaian!AD834</f>
        <v>0</v>
      </c>
      <c r="AF839" s="157">
        <f>penilaian!AE834</f>
        <v>0</v>
      </c>
      <c r="AG839" s="182">
        <f>penilaian!AF834</f>
        <v>0</v>
      </c>
      <c r="AH839" s="182">
        <f>penilaian!AG834</f>
        <v>0</v>
      </c>
      <c r="AI839" s="284">
        <f>penilaian!AH834</f>
        <v>0</v>
      </c>
      <c r="AJ839" s="283">
        <f>penilaian!AI834</f>
        <v>0</v>
      </c>
      <c r="AK839" s="284">
        <f>penilaian!AJ834</f>
        <v>0</v>
      </c>
      <c r="AL839" s="284">
        <f>penilaian!AK834</f>
        <v>0</v>
      </c>
      <c r="AM839" s="285">
        <f>penilaian!AL834</f>
        <v>0</v>
      </c>
      <c r="AN839" s="284">
        <f>penilaian!AM834</f>
        <v>0</v>
      </c>
      <c r="AO839" s="284">
        <f>penilaian!AN834</f>
        <v>0</v>
      </c>
      <c r="AP839" s="285">
        <f>penilaian!AO834</f>
        <v>0</v>
      </c>
      <c r="AQ839" s="284">
        <f>penilaian!AP834</f>
        <v>0</v>
      </c>
      <c r="AR839" s="284">
        <f>penilaian!AQ834</f>
        <v>0</v>
      </c>
      <c r="AS839" s="284">
        <f>penilaian!AR834</f>
        <v>0</v>
      </c>
      <c r="AT839" s="284">
        <f>penilaian!AS834</f>
        <v>0</v>
      </c>
      <c r="AU839" s="284">
        <f>penilaian!AT834</f>
        <v>0</v>
      </c>
      <c r="AV839" s="284">
        <f>penilaian!AU834</f>
        <v>0</v>
      </c>
      <c r="AW839" s="284">
        <f>penilaian!AV834</f>
        <v>0</v>
      </c>
      <c r="AX839" s="284">
        <f>penilaian!AW834</f>
        <v>0</v>
      </c>
    </row>
    <row r="840" spans="2:50" ht="15.75" hidden="1">
      <c r="B840" s="157">
        <f>penilaian!A835</f>
        <v>0</v>
      </c>
      <c r="C840" s="172">
        <f>penilaian!B835</f>
        <v>0</v>
      </c>
      <c r="D840" s="492">
        <f>penilaian!C835</f>
        <v>0</v>
      </c>
      <c r="E840" s="172">
        <f>penilaian!D835</f>
        <v>0</v>
      </c>
      <c r="F840" s="171">
        <f>penilaian!E835</f>
        <v>0</v>
      </c>
      <c r="G840" s="205">
        <f>penilaian!F835</f>
        <v>0</v>
      </c>
      <c r="H840" s="61">
        <f>penilaian!G835</f>
        <v>0</v>
      </c>
      <c r="I840" s="61">
        <f>penilaian!H835</f>
        <v>0</v>
      </c>
      <c r="J840" s="202">
        <f>penilaian!I835</f>
        <v>0</v>
      </c>
      <c r="K840" s="157">
        <f>penilaian!J835</f>
        <v>0</v>
      </c>
      <c r="L840" s="182">
        <f>penilaian!K835</f>
        <v>0</v>
      </c>
      <c r="M840" s="186">
        <f>penilaian!L835</f>
        <v>0</v>
      </c>
      <c r="N840" s="187">
        <f>penilaian!M835</f>
        <v>0</v>
      </c>
      <c r="O840" s="61">
        <f>penilaian!N835</f>
        <v>0</v>
      </c>
      <c r="P840" s="183">
        <f>penilaian!O835</f>
        <v>0</v>
      </c>
      <c r="Q840" s="157">
        <f>penilaian!P835</f>
        <v>0</v>
      </c>
      <c r="R840" s="157">
        <f>penilaian!Q835</f>
        <v>0</v>
      </c>
      <c r="S840" s="61">
        <f>penilaian!R835</f>
        <v>0</v>
      </c>
      <c r="T840" s="61">
        <f>penilaian!S835</f>
        <v>0</v>
      </c>
      <c r="U840" s="61">
        <f>penilaian!T835</f>
        <v>0</v>
      </c>
      <c r="V840" s="189">
        <f>penilaian!U835</f>
        <v>0</v>
      </c>
      <c r="W840" s="61">
        <f>penilaian!V835</f>
        <v>0</v>
      </c>
      <c r="X840" s="157">
        <f>penilaian!W835</f>
        <v>0</v>
      </c>
      <c r="Y840" s="157">
        <f>penilaian!X835</f>
        <v>0</v>
      </c>
      <c r="Z840" s="157">
        <f>penilaian!Y835</f>
        <v>0</v>
      </c>
      <c r="AA840" s="184">
        <f>penilaian!Z835</f>
        <v>0</v>
      </c>
      <c r="AB840" s="61">
        <f>penilaian!AA835</f>
        <v>0</v>
      </c>
      <c r="AC840" s="62">
        <f>penilaian!AB835</f>
        <v>0</v>
      </c>
      <c r="AD840" s="61">
        <f>penilaian!AC835</f>
        <v>0</v>
      </c>
      <c r="AE840" s="157">
        <f>penilaian!AD835</f>
        <v>0</v>
      </c>
      <c r="AF840" s="157">
        <f>penilaian!AE835</f>
        <v>0</v>
      </c>
      <c r="AG840" s="182">
        <f>penilaian!AF835</f>
        <v>0</v>
      </c>
      <c r="AH840" s="182">
        <f>penilaian!AG835</f>
        <v>0</v>
      </c>
      <c r="AI840" s="284">
        <f>penilaian!AH835</f>
        <v>0</v>
      </c>
      <c r="AJ840" s="283">
        <f>penilaian!AI835</f>
        <v>0</v>
      </c>
      <c r="AK840" s="284">
        <f>penilaian!AJ835</f>
        <v>0</v>
      </c>
      <c r="AL840" s="284">
        <f>penilaian!AK835</f>
        <v>0</v>
      </c>
      <c r="AM840" s="285">
        <f>penilaian!AL835</f>
        <v>0</v>
      </c>
      <c r="AN840" s="284">
        <f>penilaian!AM835</f>
        <v>0</v>
      </c>
      <c r="AO840" s="284">
        <f>penilaian!AN835</f>
        <v>0</v>
      </c>
      <c r="AP840" s="285">
        <f>penilaian!AO835</f>
        <v>0</v>
      </c>
      <c r="AQ840" s="284">
        <f>penilaian!AP835</f>
        <v>0</v>
      </c>
      <c r="AR840" s="284">
        <f>penilaian!AQ835</f>
        <v>0</v>
      </c>
      <c r="AS840" s="284">
        <f>penilaian!AR835</f>
        <v>0</v>
      </c>
      <c r="AT840" s="284">
        <f>penilaian!AS835</f>
        <v>0</v>
      </c>
      <c r="AU840" s="284">
        <f>penilaian!AT835</f>
        <v>0</v>
      </c>
      <c r="AV840" s="284">
        <f>penilaian!AU835</f>
        <v>0</v>
      </c>
      <c r="AW840" s="284">
        <f>penilaian!AV835</f>
        <v>0</v>
      </c>
      <c r="AX840" s="284">
        <f>penilaian!AW835</f>
        <v>0</v>
      </c>
    </row>
    <row r="841" spans="2:50" ht="15.75" hidden="1">
      <c r="B841" s="157">
        <f>penilaian!A836</f>
        <v>0</v>
      </c>
      <c r="C841" s="172">
        <f>penilaian!B836</f>
        <v>0</v>
      </c>
      <c r="D841" s="492">
        <f>penilaian!C836</f>
        <v>0</v>
      </c>
      <c r="E841" s="172">
        <f>penilaian!D836</f>
        <v>0</v>
      </c>
      <c r="F841" s="171">
        <f>penilaian!E836</f>
        <v>0</v>
      </c>
      <c r="G841" s="205">
        <f>penilaian!F836</f>
        <v>0</v>
      </c>
      <c r="H841" s="61">
        <f>penilaian!G836</f>
        <v>0</v>
      </c>
      <c r="I841" s="61">
        <f>penilaian!H836</f>
        <v>0</v>
      </c>
      <c r="J841" s="202">
        <f>penilaian!I836</f>
        <v>0</v>
      </c>
      <c r="K841" s="157">
        <f>penilaian!J836</f>
        <v>0</v>
      </c>
      <c r="L841" s="182">
        <f>penilaian!K836</f>
        <v>0</v>
      </c>
      <c r="M841" s="186">
        <f>penilaian!L836</f>
        <v>0</v>
      </c>
      <c r="N841" s="187">
        <f>penilaian!M836</f>
        <v>0</v>
      </c>
      <c r="O841" s="61">
        <f>penilaian!N836</f>
        <v>0</v>
      </c>
      <c r="P841" s="183">
        <f>penilaian!O836</f>
        <v>0</v>
      </c>
      <c r="Q841" s="157">
        <f>penilaian!P836</f>
        <v>0</v>
      </c>
      <c r="R841" s="157">
        <f>penilaian!Q836</f>
        <v>0</v>
      </c>
      <c r="S841" s="61">
        <f>penilaian!R836</f>
        <v>0</v>
      </c>
      <c r="T841" s="61">
        <f>penilaian!S836</f>
        <v>0</v>
      </c>
      <c r="U841" s="61">
        <f>penilaian!T836</f>
        <v>0</v>
      </c>
      <c r="V841" s="189">
        <f>penilaian!U836</f>
        <v>0</v>
      </c>
      <c r="W841" s="61">
        <f>penilaian!V836</f>
        <v>0</v>
      </c>
      <c r="X841" s="157">
        <f>penilaian!W836</f>
        <v>0</v>
      </c>
      <c r="Y841" s="157">
        <f>penilaian!X836</f>
        <v>0</v>
      </c>
      <c r="Z841" s="157">
        <f>penilaian!Y836</f>
        <v>0</v>
      </c>
      <c r="AA841" s="184">
        <f>penilaian!Z836</f>
        <v>0</v>
      </c>
      <c r="AB841" s="61">
        <f>penilaian!AA836</f>
        <v>0</v>
      </c>
      <c r="AC841" s="62">
        <f>penilaian!AB836</f>
        <v>0</v>
      </c>
      <c r="AD841" s="61">
        <f>penilaian!AC836</f>
        <v>0</v>
      </c>
      <c r="AE841" s="157">
        <f>penilaian!AD836</f>
        <v>0</v>
      </c>
      <c r="AF841" s="157">
        <f>penilaian!AE836</f>
        <v>0</v>
      </c>
      <c r="AG841" s="182">
        <f>penilaian!AF836</f>
        <v>0</v>
      </c>
      <c r="AH841" s="182">
        <f>penilaian!AG836</f>
        <v>0</v>
      </c>
      <c r="AI841" s="284">
        <f>penilaian!AH836</f>
        <v>0</v>
      </c>
      <c r="AJ841" s="283">
        <f>penilaian!AI836</f>
        <v>0</v>
      </c>
      <c r="AK841" s="284">
        <f>penilaian!AJ836</f>
        <v>0</v>
      </c>
      <c r="AL841" s="284">
        <f>penilaian!AK836</f>
        <v>0</v>
      </c>
      <c r="AM841" s="285">
        <f>penilaian!AL836</f>
        <v>0</v>
      </c>
      <c r="AN841" s="284">
        <f>penilaian!AM836</f>
        <v>0</v>
      </c>
      <c r="AO841" s="284">
        <f>penilaian!AN836</f>
        <v>0</v>
      </c>
      <c r="AP841" s="285">
        <f>penilaian!AO836</f>
        <v>0</v>
      </c>
      <c r="AQ841" s="284">
        <f>penilaian!AP836</f>
        <v>0</v>
      </c>
      <c r="AR841" s="284">
        <f>penilaian!AQ836</f>
        <v>0</v>
      </c>
      <c r="AS841" s="284">
        <f>penilaian!AR836</f>
        <v>0</v>
      </c>
      <c r="AT841" s="284">
        <f>penilaian!AS836</f>
        <v>0</v>
      </c>
      <c r="AU841" s="284">
        <f>penilaian!AT836</f>
        <v>0</v>
      </c>
      <c r="AV841" s="284">
        <f>penilaian!AU836</f>
        <v>0</v>
      </c>
      <c r="AW841" s="284">
        <f>penilaian!AV836</f>
        <v>0</v>
      </c>
      <c r="AX841" s="284">
        <f>penilaian!AW836</f>
        <v>0</v>
      </c>
    </row>
    <row r="842" spans="2:50" ht="15.75" hidden="1">
      <c r="B842" s="157">
        <f>penilaian!A837</f>
        <v>0</v>
      </c>
      <c r="C842" s="172">
        <f>penilaian!B837</f>
        <v>0</v>
      </c>
      <c r="D842" s="492">
        <f>penilaian!C837</f>
        <v>0</v>
      </c>
      <c r="E842" s="172">
        <f>penilaian!D837</f>
        <v>0</v>
      </c>
      <c r="F842" s="171">
        <f>penilaian!E837</f>
        <v>0</v>
      </c>
      <c r="G842" s="205">
        <f>penilaian!F837</f>
        <v>0</v>
      </c>
      <c r="H842" s="61">
        <f>penilaian!G837</f>
        <v>0</v>
      </c>
      <c r="I842" s="61">
        <f>penilaian!H837</f>
        <v>0</v>
      </c>
      <c r="J842" s="202">
        <f>penilaian!I837</f>
        <v>0</v>
      </c>
      <c r="K842" s="157">
        <f>penilaian!J837</f>
        <v>0</v>
      </c>
      <c r="L842" s="182">
        <f>penilaian!K837</f>
        <v>0</v>
      </c>
      <c r="M842" s="186">
        <f>penilaian!L837</f>
        <v>0</v>
      </c>
      <c r="N842" s="187">
        <f>penilaian!M837</f>
        <v>0</v>
      </c>
      <c r="O842" s="61">
        <f>penilaian!N837</f>
        <v>0</v>
      </c>
      <c r="P842" s="183">
        <f>penilaian!O837</f>
        <v>0</v>
      </c>
      <c r="Q842" s="157">
        <f>penilaian!P837</f>
        <v>0</v>
      </c>
      <c r="R842" s="157">
        <f>penilaian!Q837</f>
        <v>0</v>
      </c>
      <c r="S842" s="61">
        <f>penilaian!R837</f>
        <v>0</v>
      </c>
      <c r="T842" s="61">
        <f>penilaian!S837</f>
        <v>0</v>
      </c>
      <c r="U842" s="61">
        <f>penilaian!T837</f>
        <v>0</v>
      </c>
      <c r="V842" s="189">
        <f>penilaian!U837</f>
        <v>0</v>
      </c>
      <c r="W842" s="61">
        <f>penilaian!V837</f>
        <v>0</v>
      </c>
      <c r="X842" s="157">
        <f>penilaian!W837</f>
        <v>0</v>
      </c>
      <c r="Y842" s="157">
        <f>penilaian!X837</f>
        <v>0</v>
      </c>
      <c r="Z842" s="157">
        <f>penilaian!Y837</f>
        <v>0</v>
      </c>
      <c r="AA842" s="184">
        <f>penilaian!Z837</f>
        <v>0</v>
      </c>
      <c r="AB842" s="61">
        <f>penilaian!AA837</f>
        <v>0</v>
      </c>
      <c r="AC842" s="62">
        <f>penilaian!AB837</f>
        <v>0</v>
      </c>
      <c r="AD842" s="61">
        <f>penilaian!AC837</f>
        <v>0</v>
      </c>
      <c r="AE842" s="157">
        <f>penilaian!AD837</f>
        <v>0</v>
      </c>
      <c r="AF842" s="157">
        <f>penilaian!AE837</f>
        <v>0</v>
      </c>
      <c r="AG842" s="182">
        <f>penilaian!AF837</f>
        <v>0</v>
      </c>
      <c r="AH842" s="182">
        <f>penilaian!AG837</f>
        <v>0</v>
      </c>
      <c r="AI842" s="284">
        <f>penilaian!AH837</f>
        <v>0</v>
      </c>
      <c r="AJ842" s="283">
        <f>penilaian!AI837</f>
        <v>0</v>
      </c>
      <c r="AK842" s="284">
        <f>penilaian!AJ837</f>
        <v>0</v>
      </c>
      <c r="AL842" s="284">
        <f>penilaian!AK837</f>
        <v>0</v>
      </c>
      <c r="AM842" s="285">
        <f>penilaian!AL837</f>
        <v>0</v>
      </c>
      <c r="AN842" s="284">
        <f>penilaian!AM837</f>
        <v>0</v>
      </c>
      <c r="AO842" s="284">
        <f>penilaian!AN837</f>
        <v>0</v>
      </c>
      <c r="AP842" s="285">
        <f>penilaian!AO837</f>
        <v>0</v>
      </c>
      <c r="AQ842" s="284">
        <f>penilaian!AP837</f>
        <v>0</v>
      </c>
      <c r="AR842" s="284">
        <f>penilaian!AQ837</f>
        <v>0</v>
      </c>
      <c r="AS842" s="284">
        <f>penilaian!AR837</f>
        <v>0</v>
      </c>
      <c r="AT842" s="284">
        <f>penilaian!AS837</f>
        <v>0</v>
      </c>
      <c r="AU842" s="284">
        <f>penilaian!AT837</f>
        <v>0</v>
      </c>
      <c r="AV842" s="284">
        <f>penilaian!AU837</f>
        <v>0</v>
      </c>
      <c r="AW842" s="284">
        <f>penilaian!AV837</f>
        <v>0</v>
      </c>
      <c r="AX842" s="284">
        <f>penilaian!AW837</f>
        <v>0</v>
      </c>
    </row>
    <row r="843" spans="2:50" ht="15.75" hidden="1">
      <c r="B843" s="157">
        <f>penilaian!A838</f>
        <v>0</v>
      </c>
      <c r="C843" s="172">
        <f>penilaian!B838</f>
        <v>0</v>
      </c>
      <c r="D843" s="492">
        <f>penilaian!C838</f>
        <v>0</v>
      </c>
      <c r="E843" s="172">
        <f>penilaian!D838</f>
        <v>0</v>
      </c>
      <c r="F843" s="171">
        <f>penilaian!E838</f>
        <v>0</v>
      </c>
      <c r="G843" s="205">
        <f>penilaian!F838</f>
        <v>0</v>
      </c>
      <c r="H843" s="61">
        <f>penilaian!G838</f>
        <v>0</v>
      </c>
      <c r="I843" s="61">
        <f>penilaian!H838</f>
        <v>0</v>
      </c>
      <c r="J843" s="202">
        <f>penilaian!I838</f>
        <v>0</v>
      </c>
      <c r="K843" s="157">
        <f>penilaian!J838</f>
        <v>0</v>
      </c>
      <c r="L843" s="182">
        <f>penilaian!K838</f>
        <v>0</v>
      </c>
      <c r="M843" s="186">
        <f>penilaian!L838</f>
        <v>0</v>
      </c>
      <c r="N843" s="187">
        <f>penilaian!M838</f>
        <v>0</v>
      </c>
      <c r="O843" s="61">
        <f>penilaian!N838</f>
        <v>0</v>
      </c>
      <c r="P843" s="183">
        <f>penilaian!O838</f>
        <v>0</v>
      </c>
      <c r="Q843" s="157">
        <f>penilaian!P838</f>
        <v>0</v>
      </c>
      <c r="R843" s="157">
        <f>penilaian!Q838</f>
        <v>0</v>
      </c>
      <c r="S843" s="61">
        <f>penilaian!R838</f>
        <v>0</v>
      </c>
      <c r="T843" s="61">
        <f>penilaian!S838</f>
        <v>0</v>
      </c>
      <c r="U843" s="61">
        <f>penilaian!T838</f>
        <v>0</v>
      </c>
      <c r="V843" s="189">
        <f>penilaian!U838</f>
        <v>0</v>
      </c>
      <c r="W843" s="61">
        <f>penilaian!V838</f>
        <v>0</v>
      </c>
      <c r="X843" s="157">
        <f>penilaian!W838</f>
        <v>0</v>
      </c>
      <c r="Y843" s="157">
        <f>penilaian!X838</f>
        <v>0</v>
      </c>
      <c r="Z843" s="157">
        <f>penilaian!Y838</f>
        <v>0</v>
      </c>
      <c r="AA843" s="184">
        <f>penilaian!Z838</f>
        <v>0</v>
      </c>
      <c r="AB843" s="61">
        <f>penilaian!AA838</f>
        <v>0</v>
      </c>
      <c r="AC843" s="62">
        <f>penilaian!AB838</f>
        <v>0</v>
      </c>
      <c r="AD843" s="61">
        <f>penilaian!AC838</f>
        <v>0</v>
      </c>
      <c r="AE843" s="157">
        <f>penilaian!AD838</f>
        <v>0</v>
      </c>
      <c r="AF843" s="157">
        <f>penilaian!AE838</f>
        <v>0</v>
      </c>
      <c r="AG843" s="182">
        <f>penilaian!AF838</f>
        <v>0</v>
      </c>
      <c r="AH843" s="182">
        <f>penilaian!AG838</f>
        <v>0</v>
      </c>
      <c r="AI843" s="284">
        <f>penilaian!AH838</f>
        <v>0</v>
      </c>
      <c r="AJ843" s="283">
        <f>penilaian!AI838</f>
        <v>0</v>
      </c>
      <c r="AK843" s="284">
        <f>penilaian!AJ838</f>
        <v>0</v>
      </c>
      <c r="AL843" s="284">
        <f>penilaian!AK838</f>
        <v>0</v>
      </c>
      <c r="AM843" s="285">
        <f>penilaian!AL838</f>
        <v>0</v>
      </c>
      <c r="AN843" s="284">
        <f>penilaian!AM838</f>
        <v>0</v>
      </c>
      <c r="AO843" s="284">
        <f>penilaian!AN838</f>
        <v>0</v>
      </c>
      <c r="AP843" s="285">
        <f>penilaian!AO838</f>
        <v>0</v>
      </c>
      <c r="AQ843" s="284">
        <f>penilaian!AP838</f>
        <v>0</v>
      </c>
      <c r="AR843" s="284">
        <f>penilaian!AQ838</f>
        <v>0</v>
      </c>
      <c r="AS843" s="284">
        <f>penilaian!AR838</f>
        <v>0</v>
      </c>
      <c r="AT843" s="284">
        <f>penilaian!AS838</f>
        <v>0</v>
      </c>
      <c r="AU843" s="284">
        <f>penilaian!AT838</f>
        <v>0</v>
      </c>
      <c r="AV843" s="284">
        <f>penilaian!AU838</f>
        <v>0</v>
      </c>
      <c r="AW843" s="284">
        <f>penilaian!AV838</f>
        <v>0</v>
      </c>
      <c r="AX843" s="284">
        <f>penilaian!AW838</f>
        <v>0</v>
      </c>
    </row>
    <row r="844" spans="2:50" ht="15.75" hidden="1">
      <c r="B844" s="157">
        <f>penilaian!A839</f>
        <v>0</v>
      </c>
      <c r="C844" s="172">
        <f>penilaian!B839</f>
        <v>0</v>
      </c>
      <c r="D844" s="492">
        <f>penilaian!C839</f>
        <v>0</v>
      </c>
      <c r="E844" s="172">
        <f>penilaian!D839</f>
        <v>0</v>
      </c>
      <c r="F844" s="171">
        <f>penilaian!E839</f>
        <v>0</v>
      </c>
      <c r="G844" s="205">
        <f>penilaian!F839</f>
        <v>0</v>
      </c>
      <c r="H844" s="61">
        <f>penilaian!G839</f>
        <v>0</v>
      </c>
      <c r="I844" s="61">
        <f>penilaian!H839</f>
        <v>0</v>
      </c>
      <c r="J844" s="202">
        <f>penilaian!I839</f>
        <v>0</v>
      </c>
      <c r="K844" s="157">
        <f>penilaian!J839</f>
        <v>0</v>
      </c>
      <c r="L844" s="182">
        <f>penilaian!K839</f>
        <v>0</v>
      </c>
      <c r="M844" s="186">
        <f>penilaian!L839</f>
        <v>0</v>
      </c>
      <c r="N844" s="187">
        <f>penilaian!M839</f>
        <v>0</v>
      </c>
      <c r="O844" s="61">
        <f>penilaian!N839</f>
        <v>0</v>
      </c>
      <c r="P844" s="183">
        <f>penilaian!O839</f>
        <v>0</v>
      </c>
      <c r="Q844" s="157">
        <f>penilaian!P839</f>
        <v>0</v>
      </c>
      <c r="R844" s="157">
        <f>penilaian!Q839</f>
        <v>0</v>
      </c>
      <c r="S844" s="61">
        <f>penilaian!R839</f>
        <v>0</v>
      </c>
      <c r="T844" s="61">
        <f>penilaian!S839</f>
        <v>0</v>
      </c>
      <c r="U844" s="61">
        <f>penilaian!T839</f>
        <v>0</v>
      </c>
      <c r="V844" s="189">
        <f>penilaian!U839</f>
        <v>0</v>
      </c>
      <c r="W844" s="61">
        <f>penilaian!V839</f>
        <v>0</v>
      </c>
      <c r="X844" s="157">
        <f>penilaian!W839</f>
        <v>0</v>
      </c>
      <c r="Y844" s="157">
        <f>penilaian!X839</f>
        <v>0</v>
      </c>
      <c r="Z844" s="157">
        <f>penilaian!Y839</f>
        <v>0</v>
      </c>
      <c r="AA844" s="184">
        <f>penilaian!Z839</f>
        <v>0</v>
      </c>
      <c r="AB844" s="61">
        <f>penilaian!AA839</f>
        <v>0</v>
      </c>
      <c r="AC844" s="62">
        <f>penilaian!AB839</f>
        <v>0</v>
      </c>
      <c r="AD844" s="61">
        <f>penilaian!AC839</f>
        <v>0</v>
      </c>
      <c r="AE844" s="157">
        <f>penilaian!AD839</f>
        <v>0</v>
      </c>
      <c r="AF844" s="157">
        <f>penilaian!AE839</f>
        <v>0</v>
      </c>
      <c r="AG844" s="182">
        <f>penilaian!AF839</f>
        <v>0</v>
      </c>
      <c r="AH844" s="182">
        <f>penilaian!AG839</f>
        <v>0</v>
      </c>
      <c r="AI844" s="284">
        <f>penilaian!AH839</f>
        <v>0</v>
      </c>
      <c r="AJ844" s="283">
        <f>penilaian!AI839</f>
        <v>0</v>
      </c>
      <c r="AK844" s="284">
        <f>penilaian!AJ839</f>
        <v>0</v>
      </c>
      <c r="AL844" s="284">
        <f>penilaian!AK839</f>
        <v>0</v>
      </c>
      <c r="AM844" s="285">
        <f>penilaian!AL839</f>
        <v>0</v>
      </c>
      <c r="AN844" s="284">
        <f>penilaian!AM839</f>
        <v>0</v>
      </c>
      <c r="AO844" s="284">
        <f>penilaian!AN839</f>
        <v>0</v>
      </c>
      <c r="AP844" s="285">
        <f>penilaian!AO839</f>
        <v>0</v>
      </c>
      <c r="AQ844" s="284">
        <f>penilaian!AP839</f>
        <v>0</v>
      </c>
      <c r="AR844" s="284">
        <f>penilaian!AQ839</f>
        <v>0</v>
      </c>
      <c r="AS844" s="284">
        <f>penilaian!AR839</f>
        <v>0</v>
      </c>
      <c r="AT844" s="284">
        <f>penilaian!AS839</f>
        <v>0</v>
      </c>
      <c r="AU844" s="284">
        <f>penilaian!AT839</f>
        <v>0</v>
      </c>
      <c r="AV844" s="284">
        <f>penilaian!AU839</f>
        <v>0</v>
      </c>
      <c r="AW844" s="284">
        <f>penilaian!AV839</f>
        <v>0</v>
      </c>
      <c r="AX844" s="284">
        <f>penilaian!AW839</f>
        <v>0</v>
      </c>
    </row>
    <row r="845" spans="2:50" ht="15.75" hidden="1">
      <c r="B845" s="157">
        <f>penilaian!A840</f>
        <v>0</v>
      </c>
      <c r="C845" s="172">
        <f>penilaian!B840</f>
        <v>0</v>
      </c>
      <c r="D845" s="492">
        <f>penilaian!C840</f>
        <v>0</v>
      </c>
      <c r="E845" s="172">
        <f>penilaian!D840</f>
        <v>0</v>
      </c>
      <c r="F845" s="171">
        <f>penilaian!E840</f>
        <v>0</v>
      </c>
      <c r="G845" s="205">
        <f>penilaian!F840</f>
        <v>0</v>
      </c>
      <c r="H845" s="61">
        <f>penilaian!G840</f>
        <v>0</v>
      </c>
      <c r="I845" s="61">
        <f>penilaian!H840</f>
        <v>0</v>
      </c>
      <c r="J845" s="202">
        <f>penilaian!I840</f>
        <v>0</v>
      </c>
      <c r="K845" s="157">
        <f>penilaian!J840</f>
        <v>0</v>
      </c>
      <c r="L845" s="182">
        <f>penilaian!K840</f>
        <v>0</v>
      </c>
      <c r="M845" s="186">
        <f>penilaian!L840</f>
        <v>0</v>
      </c>
      <c r="N845" s="187">
        <f>penilaian!M840</f>
        <v>0</v>
      </c>
      <c r="O845" s="61">
        <f>penilaian!N840</f>
        <v>0</v>
      </c>
      <c r="P845" s="183">
        <f>penilaian!O840</f>
        <v>0</v>
      </c>
      <c r="Q845" s="157">
        <f>penilaian!P840</f>
        <v>0</v>
      </c>
      <c r="R845" s="157">
        <f>penilaian!Q840</f>
        <v>0</v>
      </c>
      <c r="S845" s="61">
        <f>penilaian!R840</f>
        <v>0</v>
      </c>
      <c r="T845" s="61">
        <f>penilaian!S840</f>
        <v>0</v>
      </c>
      <c r="U845" s="61">
        <f>penilaian!T840</f>
        <v>0</v>
      </c>
      <c r="V845" s="189">
        <f>penilaian!U840</f>
        <v>0</v>
      </c>
      <c r="W845" s="61">
        <f>penilaian!V840</f>
        <v>0</v>
      </c>
      <c r="X845" s="157">
        <f>penilaian!W840</f>
        <v>0</v>
      </c>
      <c r="Y845" s="157">
        <f>penilaian!X840</f>
        <v>0</v>
      </c>
      <c r="Z845" s="157">
        <f>penilaian!Y840</f>
        <v>0</v>
      </c>
      <c r="AA845" s="184">
        <f>penilaian!Z840</f>
        <v>0</v>
      </c>
      <c r="AB845" s="61">
        <f>penilaian!AA840</f>
        <v>0</v>
      </c>
      <c r="AC845" s="62">
        <f>penilaian!AB840</f>
        <v>0</v>
      </c>
      <c r="AD845" s="61">
        <f>penilaian!AC840</f>
        <v>0</v>
      </c>
      <c r="AE845" s="157">
        <f>penilaian!AD840</f>
        <v>0</v>
      </c>
      <c r="AF845" s="157">
        <f>penilaian!AE840</f>
        <v>0</v>
      </c>
      <c r="AG845" s="182">
        <f>penilaian!AF840</f>
        <v>0</v>
      </c>
      <c r="AH845" s="182">
        <f>penilaian!AG840</f>
        <v>0</v>
      </c>
      <c r="AI845" s="284">
        <f>penilaian!AH840</f>
        <v>0</v>
      </c>
      <c r="AJ845" s="283">
        <f>penilaian!AI840</f>
        <v>0</v>
      </c>
      <c r="AK845" s="284">
        <f>penilaian!AJ840</f>
        <v>0</v>
      </c>
      <c r="AL845" s="284">
        <f>penilaian!AK840</f>
        <v>0</v>
      </c>
      <c r="AM845" s="285">
        <f>penilaian!AL840</f>
        <v>0</v>
      </c>
      <c r="AN845" s="284">
        <f>penilaian!AM840</f>
        <v>0</v>
      </c>
      <c r="AO845" s="284">
        <f>penilaian!AN840</f>
        <v>0</v>
      </c>
      <c r="AP845" s="285">
        <f>penilaian!AO840</f>
        <v>0</v>
      </c>
      <c r="AQ845" s="284">
        <f>penilaian!AP840</f>
        <v>0</v>
      </c>
      <c r="AR845" s="284">
        <f>penilaian!AQ840</f>
        <v>0</v>
      </c>
      <c r="AS845" s="284">
        <f>penilaian!AR840</f>
        <v>0</v>
      </c>
      <c r="AT845" s="284">
        <f>penilaian!AS840</f>
        <v>0</v>
      </c>
      <c r="AU845" s="284">
        <f>penilaian!AT840</f>
        <v>0</v>
      </c>
      <c r="AV845" s="284">
        <f>penilaian!AU840</f>
        <v>0</v>
      </c>
      <c r="AW845" s="284">
        <f>penilaian!AV840</f>
        <v>0</v>
      </c>
      <c r="AX845" s="284">
        <f>penilaian!AW840</f>
        <v>0</v>
      </c>
    </row>
    <row r="846" spans="2:50" ht="15.75" hidden="1">
      <c r="B846" s="157">
        <f>penilaian!A841</f>
        <v>0</v>
      </c>
      <c r="C846" s="172">
        <f>penilaian!B841</f>
        <v>0</v>
      </c>
      <c r="D846" s="492">
        <f>penilaian!C841</f>
        <v>0</v>
      </c>
      <c r="E846" s="172">
        <f>penilaian!D841</f>
        <v>0</v>
      </c>
      <c r="F846" s="171">
        <f>penilaian!E841</f>
        <v>0</v>
      </c>
      <c r="G846" s="205">
        <f>penilaian!F841</f>
        <v>0</v>
      </c>
      <c r="H846" s="61">
        <f>penilaian!G841</f>
        <v>0</v>
      </c>
      <c r="I846" s="61">
        <f>penilaian!H841</f>
        <v>0</v>
      </c>
      <c r="J846" s="202">
        <f>penilaian!I841</f>
        <v>0</v>
      </c>
      <c r="K846" s="157">
        <f>penilaian!J841</f>
        <v>0</v>
      </c>
      <c r="L846" s="182">
        <f>penilaian!K841</f>
        <v>0</v>
      </c>
      <c r="M846" s="186">
        <f>penilaian!L841</f>
        <v>0</v>
      </c>
      <c r="N846" s="187">
        <f>penilaian!M841</f>
        <v>0</v>
      </c>
      <c r="O846" s="61">
        <f>penilaian!N841</f>
        <v>0</v>
      </c>
      <c r="P846" s="183">
        <f>penilaian!O841</f>
        <v>0</v>
      </c>
      <c r="Q846" s="157">
        <f>penilaian!P841</f>
        <v>0</v>
      </c>
      <c r="R846" s="157">
        <f>penilaian!Q841</f>
        <v>0</v>
      </c>
      <c r="S846" s="61">
        <f>penilaian!R841</f>
        <v>0</v>
      </c>
      <c r="T846" s="61">
        <f>penilaian!S841</f>
        <v>0</v>
      </c>
      <c r="U846" s="61">
        <f>penilaian!T841</f>
        <v>0</v>
      </c>
      <c r="V846" s="189">
        <f>penilaian!U841</f>
        <v>0</v>
      </c>
      <c r="W846" s="61">
        <f>penilaian!V841</f>
        <v>0</v>
      </c>
      <c r="X846" s="157">
        <f>penilaian!W841</f>
        <v>0</v>
      </c>
      <c r="Y846" s="157">
        <f>penilaian!X841</f>
        <v>0</v>
      </c>
      <c r="Z846" s="157">
        <f>penilaian!Y841</f>
        <v>0</v>
      </c>
      <c r="AA846" s="184">
        <f>penilaian!Z841</f>
        <v>0</v>
      </c>
      <c r="AB846" s="61">
        <f>penilaian!AA841</f>
        <v>0</v>
      </c>
      <c r="AC846" s="62">
        <f>penilaian!AB841</f>
        <v>0</v>
      </c>
      <c r="AD846" s="61">
        <f>penilaian!AC841</f>
        <v>0</v>
      </c>
      <c r="AE846" s="157">
        <f>penilaian!AD841</f>
        <v>0</v>
      </c>
      <c r="AF846" s="157">
        <f>penilaian!AE841</f>
        <v>0</v>
      </c>
      <c r="AG846" s="182">
        <f>penilaian!AF841</f>
        <v>0</v>
      </c>
      <c r="AH846" s="182">
        <f>penilaian!AG841</f>
        <v>0</v>
      </c>
      <c r="AI846" s="284">
        <f>penilaian!AH841</f>
        <v>0</v>
      </c>
      <c r="AJ846" s="283">
        <f>penilaian!AI841</f>
        <v>0</v>
      </c>
      <c r="AK846" s="284">
        <f>penilaian!AJ841</f>
        <v>0</v>
      </c>
      <c r="AL846" s="284">
        <f>penilaian!AK841</f>
        <v>0</v>
      </c>
      <c r="AM846" s="285">
        <f>penilaian!AL841</f>
        <v>0</v>
      </c>
      <c r="AN846" s="284">
        <f>penilaian!AM841</f>
        <v>0</v>
      </c>
      <c r="AO846" s="284">
        <f>penilaian!AN841</f>
        <v>0</v>
      </c>
      <c r="AP846" s="285">
        <f>penilaian!AO841</f>
        <v>0</v>
      </c>
      <c r="AQ846" s="284">
        <f>penilaian!AP841</f>
        <v>0</v>
      </c>
      <c r="AR846" s="284">
        <f>penilaian!AQ841</f>
        <v>0</v>
      </c>
      <c r="AS846" s="284">
        <f>penilaian!AR841</f>
        <v>0</v>
      </c>
      <c r="AT846" s="284">
        <f>penilaian!AS841</f>
        <v>0</v>
      </c>
      <c r="AU846" s="284">
        <f>penilaian!AT841</f>
        <v>0</v>
      </c>
      <c r="AV846" s="284">
        <f>penilaian!AU841</f>
        <v>0</v>
      </c>
      <c r="AW846" s="284">
        <f>penilaian!AV841</f>
        <v>0</v>
      </c>
      <c r="AX846" s="284">
        <f>penilaian!AW841</f>
        <v>0</v>
      </c>
    </row>
    <row r="847" spans="2:50" ht="15.75" hidden="1">
      <c r="B847" s="157">
        <f>penilaian!A842</f>
        <v>0</v>
      </c>
      <c r="C847" s="172">
        <f>penilaian!B842</f>
        <v>0</v>
      </c>
      <c r="D847" s="492">
        <f>penilaian!C842</f>
        <v>0</v>
      </c>
      <c r="E847" s="172">
        <f>penilaian!D842</f>
        <v>0</v>
      </c>
      <c r="F847" s="171">
        <f>penilaian!E842</f>
        <v>0</v>
      </c>
      <c r="G847" s="205">
        <f>penilaian!F842</f>
        <v>0</v>
      </c>
      <c r="H847" s="61">
        <f>penilaian!G842</f>
        <v>0</v>
      </c>
      <c r="I847" s="61">
        <f>penilaian!H842</f>
        <v>0</v>
      </c>
      <c r="J847" s="202">
        <f>penilaian!I842</f>
        <v>0</v>
      </c>
      <c r="K847" s="157">
        <f>penilaian!J842</f>
        <v>0</v>
      </c>
      <c r="L847" s="182">
        <f>penilaian!K842</f>
        <v>0</v>
      </c>
      <c r="M847" s="186">
        <f>penilaian!L842</f>
        <v>0</v>
      </c>
      <c r="N847" s="187">
        <f>penilaian!M842</f>
        <v>0</v>
      </c>
      <c r="O847" s="61">
        <f>penilaian!N842</f>
        <v>0</v>
      </c>
      <c r="P847" s="183">
        <f>penilaian!O842</f>
        <v>0</v>
      </c>
      <c r="Q847" s="157">
        <f>penilaian!P842</f>
        <v>0</v>
      </c>
      <c r="R847" s="157">
        <f>penilaian!Q842</f>
        <v>0</v>
      </c>
      <c r="S847" s="61">
        <f>penilaian!R842</f>
        <v>0</v>
      </c>
      <c r="T847" s="61">
        <f>penilaian!S842</f>
        <v>0</v>
      </c>
      <c r="U847" s="61">
        <f>penilaian!T842</f>
        <v>0</v>
      </c>
      <c r="V847" s="189">
        <f>penilaian!U842</f>
        <v>0</v>
      </c>
      <c r="W847" s="61">
        <f>penilaian!V842</f>
        <v>0</v>
      </c>
      <c r="X847" s="157">
        <f>penilaian!W842</f>
        <v>0</v>
      </c>
      <c r="Y847" s="157">
        <f>penilaian!X842</f>
        <v>0</v>
      </c>
      <c r="Z847" s="157">
        <f>penilaian!Y842</f>
        <v>0</v>
      </c>
      <c r="AA847" s="184">
        <f>penilaian!Z842</f>
        <v>0</v>
      </c>
      <c r="AB847" s="61">
        <f>penilaian!AA842</f>
        <v>0</v>
      </c>
      <c r="AC847" s="62">
        <f>penilaian!AB842</f>
        <v>0</v>
      </c>
      <c r="AD847" s="61">
        <f>penilaian!AC842</f>
        <v>0</v>
      </c>
      <c r="AE847" s="157">
        <f>penilaian!AD842</f>
        <v>0</v>
      </c>
      <c r="AF847" s="157">
        <f>penilaian!AE842</f>
        <v>0</v>
      </c>
      <c r="AG847" s="182">
        <f>penilaian!AF842</f>
        <v>0</v>
      </c>
      <c r="AH847" s="182">
        <f>penilaian!AG842</f>
        <v>0</v>
      </c>
      <c r="AI847" s="284">
        <f>penilaian!AH842</f>
        <v>0</v>
      </c>
      <c r="AJ847" s="283">
        <f>penilaian!AI842</f>
        <v>0</v>
      </c>
      <c r="AK847" s="284">
        <f>penilaian!AJ842</f>
        <v>0</v>
      </c>
      <c r="AL847" s="284">
        <f>penilaian!AK842</f>
        <v>0</v>
      </c>
      <c r="AM847" s="285">
        <f>penilaian!AL842</f>
        <v>0</v>
      </c>
      <c r="AN847" s="284">
        <f>penilaian!AM842</f>
        <v>0</v>
      </c>
      <c r="AO847" s="284">
        <f>penilaian!AN842</f>
        <v>0</v>
      </c>
      <c r="AP847" s="285">
        <f>penilaian!AO842</f>
        <v>0</v>
      </c>
      <c r="AQ847" s="284">
        <f>penilaian!AP842</f>
        <v>0</v>
      </c>
      <c r="AR847" s="284">
        <f>penilaian!AQ842</f>
        <v>0</v>
      </c>
      <c r="AS847" s="284">
        <f>penilaian!AR842</f>
        <v>0</v>
      </c>
      <c r="AT847" s="284">
        <f>penilaian!AS842</f>
        <v>0</v>
      </c>
      <c r="AU847" s="284">
        <f>penilaian!AT842</f>
        <v>0</v>
      </c>
      <c r="AV847" s="284">
        <f>penilaian!AU842</f>
        <v>0</v>
      </c>
      <c r="AW847" s="284">
        <f>penilaian!AV842</f>
        <v>0</v>
      </c>
      <c r="AX847" s="284">
        <f>penilaian!AW842</f>
        <v>0</v>
      </c>
    </row>
    <row r="848" spans="2:50" ht="15.75" hidden="1">
      <c r="B848" s="157">
        <f>penilaian!A843</f>
        <v>0</v>
      </c>
      <c r="C848" s="172">
        <f>penilaian!B843</f>
        <v>0</v>
      </c>
      <c r="D848" s="492">
        <f>penilaian!C843</f>
        <v>0</v>
      </c>
      <c r="E848" s="172">
        <f>penilaian!D843</f>
        <v>0</v>
      </c>
      <c r="F848" s="171">
        <f>penilaian!E843</f>
        <v>0</v>
      </c>
      <c r="G848" s="205">
        <f>penilaian!F843</f>
        <v>0</v>
      </c>
      <c r="H848" s="61">
        <f>penilaian!G843</f>
        <v>0</v>
      </c>
      <c r="I848" s="61">
        <f>penilaian!H843</f>
        <v>0</v>
      </c>
      <c r="J848" s="202">
        <f>penilaian!I843</f>
        <v>0</v>
      </c>
      <c r="K848" s="157">
        <f>penilaian!J843</f>
        <v>0</v>
      </c>
      <c r="L848" s="182">
        <f>penilaian!K843</f>
        <v>0</v>
      </c>
      <c r="M848" s="186">
        <f>penilaian!L843</f>
        <v>0</v>
      </c>
      <c r="N848" s="187">
        <f>penilaian!M843</f>
        <v>0</v>
      </c>
      <c r="O848" s="61">
        <f>penilaian!N843</f>
        <v>0</v>
      </c>
      <c r="P848" s="183">
        <f>penilaian!O843</f>
        <v>0</v>
      </c>
      <c r="Q848" s="157">
        <f>penilaian!P843</f>
        <v>0</v>
      </c>
      <c r="R848" s="157">
        <f>penilaian!Q843</f>
        <v>0</v>
      </c>
      <c r="S848" s="61">
        <f>penilaian!R843</f>
        <v>0</v>
      </c>
      <c r="T848" s="61">
        <f>penilaian!S843</f>
        <v>0</v>
      </c>
      <c r="U848" s="61">
        <f>penilaian!T843</f>
        <v>0</v>
      </c>
      <c r="V848" s="189">
        <f>penilaian!U843</f>
        <v>0</v>
      </c>
      <c r="W848" s="61">
        <f>penilaian!V843</f>
        <v>0</v>
      </c>
      <c r="X848" s="157">
        <f>penilaian!W843</f>
        <v>0</v>
      </c>
      <c r="Y848" s="157">
        <f>penilaian!X843</f>
        <v>0</v>
      </c>
      <c r="Z848" s="157">
        <f>penilaian!Y843</f>
        <v>0</v>
      </c>
      <c r="AA848" s="184">
        <f>penilaian!Z843</f>
        <v>0</v>
      </c>
      <c r="AB848" s="61">
        <f>penilaian!AA843</f>
        <v>0</v>
      </c>
      <c r="AC848" s="62">
        <f>penilaian!AB843</f>
        <v>0</v>
      </c>
      <c r="AD848" s="61">
        <f>penilaian!AC843</f>
        <v>0</v>
      </c>
      <c r="AE848" s="157">
        <f>penilaian!AD843</f>
        <v>0</v>
      </c>
      <c r="AF848" s="157">
        <f>penilaian!AE843</f>
        <v>0</v>
      </c>
      <c r="AG848" s="182">
        <f>penilaian!AF843</f>
        <v>0</v>
      </c>
      <c r="AH848" s="182">
        <f>penilaian!AG843</f>
        <v>0</v>
      </c>
      <c r="AI848" s="284">
        <f>penilaian!AH843</f>
        <v>0</v>
      </c>
      <c r="AJ848" s="283">
        <f>penilaian!AI843</f>
        <v>0</v>
      </c>
      <c r="AK848" s="284">
        <f>penilaian!AJ843</f>
        <v>0</v>
      </c>
      <c r="AL848" s="284">
        <f>penilaian!AK843</f>
        <v>0</v>
      </c>
      <c r="AM848" s="285">
        <f>penilaian!AL843</f>
        <v>0</v>
      </c>
      <c r="AN848" s="284">
        <f>penilaian!AM843</f>
        <v>0</v>
      </c>
      <c r="AO848" s="284">
        <f>penilaian!AN843</f>
        <v>0</v>
      </c>
      <c r="AP848" s="285">
        <f>penilaian!AO843</f>
        <v>0</v>
      </c>
      <c r="AQ848" s="284">
        <f>penilaian!AP843</f>
        <v>0</v>
      </c>
      <c r="AR848" s="284">
        <f>penilaian!AQ843</f>
        <v>0</v>
      </c>
      <c r="AS848" s="284">
        <f>penilaian!AR843</f>
        <v>0</v>
      </c>
      <c r="AT848" s="284">
        <f>penilaian!AS843</f>
        <v>0</v>
      </c>
      <c r="AU848" s="284">
        <f>penilaian!AT843</f>
        <v>0</v>
      </c>
      <c r="AV848" s="284">
        <f>penilaian!AU843</f>
        <v>0</v>
      </c>
      <c r="AW848" s="284">
        <f>penilaian!AV843</f>
        <v>0</v>
      </c>
      <c r="AX848" s="284">
        <f>penilaian!AW843</f>
        <v>0</v>
      </c>
    </row>
    <row r="849" spans="2:50" ht="15.75" hidden="1">
      <c r="B849" s="157">
        <f>penilaian!A844</f>
        <v>0</v>
      </c>
      <c r="C849" s="172">
        <f>penilaian!B844</f>
        <v>0</v>
      </c>
      <c r="D849" s="492">
        <f>penilaian!C844</f>
        <v>0</v>
      </c>
      <c r="E849" s="172">
        <f>penilaian!D844</f>
        <v>0</v>
      </c>
      <c r="F849" s="171">
        <f>penilaian!E844</f>
        <v>0</v>
      </c>
      <c r="G849" s="205">
        <f>penilaian!F844</f>
        <v>0</v>
      </c>
      <c r="H849" s="61">
        <f>penilaian!G844</f>
        <v>0</v>
      </c>
      <c r="I849" s="61">
        <f>penilaian!H844</f>
        <v>0</v>
      </c>
      <c r="J849" s="202">
        <f>penilaian!I844</f>
        <v>0</v>
      </c>
      <c r="K849" s="157">
        <f>penilaian!J844</f>
        <v>0</v>
      </c>
      <c r="L849" s="182">
        <f>penilaian!K844</f>
        <v>0</v>
      </c>
      <c r="M849" s="186">
        <f>penilaian!L844</f>
        <v>0</v>
      </c>
      <c r="N849" s="187">
        <f>penilaian!M844</f>
        <v>0</v>
      </c>
      <c r="O849" s="61">
        <f>penilaian!N844</f>
        <v>0</v>
      </c>
      <c r="P849" s="183">
        <f>penilaian!O844</f>
        <v>0</v>
      </c>
      <c r="Q849" s="157">
        <f>penilaian!P844</f>
        <v>0</v>
      </c>
      <c r="R849" s="157">
        <f>penilaian!Q844</f>
        <v>0</v>
      </c>
      <c r="S849" s="61">
        <f>penilaian!R844</f>
        <v>0</v>
      </c>
      <c r="T849" s="61">
        <f>penilaian!S844</f>
        <v>0</v>
      </c>
      <c r="U849" s="61">
        <f>penilaian!T844</f>
        <v>0</v>
      </c>
      <c r="V849" s="189">
        <f>penilaian!U844</f>
        <v>0</v>
      </c>
      <c r="W849" s="61">
        <f>penilaian!V844</f>
        <v>0</v>
      </c>
      <c r="X849" s="157">
        <f>penilaian!W844</f>
        <v>0</v>
      </c>
      <c r="Y849" s="157">
        <f>penilaian!X844</f>
        <v>0</v>
      </c>
      <c r="Z849" s="157">
        <f>penilaian!Y844</f>
        <v>0</v>
      </c>
      <c r="AA849" s="184">
        <f>penilaian!Z844</f>
        <v>0</v>
      </c>
      <c r="AB849" s="61">
        <f>penilaian!AA844</f>
        <v>0</v>
      </c>
      <c r="AC849" s="62">
        <f>penilaian!AB844</f>
        <v>0</v>
      </c>
      <c r="AD849" s="61">
        <f>penilaian!AC844</f>
        <v>0</v>
      </c>
      <c r="AE849" s="157">
        <f>penilaian!AD844</f>
        <v>0</v>
      </c>
      <c r="AF849" s="157">
        <f>penilaian!AE844</f>
        <v>0</v>
      </c>
      <c r="AG849" s="182">
        <f>penilaian!AF844</f>
        <v>0</v>
      </c>
      <c r="AH849" s="182">
        <f>penilaian!AG844</f>
        <v>0</v>
      </c>
      <c r="AI849" s="284">
        <f>penilaian!AH844</f>
        <v>0</v>
      </c>
      <c r="AJ849" s="283">
        <f>penilaian!AI844</f>
        <v>0</v>
      </c>
      <c r="AK849" s="284">
        <f>penilaian!AJ844</f>
        <v>0</v>
      </c>
      <c r="AL849" s="284">
        <f>penilaian!AK844</f>
        <v>0</v>
      </c>
      <c r="AM849" s="285">
        <f>penilaian!AL844</f>
        <v>0</v>
      </c>
      <c r="AN849" s="284">
        <f>penilaian!AM844</f>
        <v>0</v>
      </c>
      <c r="AO849" s="284">
        <f>penilaian!AN844</f>
        <v>0</v>
      </c>
      <c r="AP849" s="285">
        <f>penilaian!AO844</f>
        <v>0</v>
      </c>
      <c r="AQ849" s="284">
        <f>penilaian!AP844</f>
        <v>0</v>
      </c>
      <c r="AR849" s="284">
        <f>penilaian!AQ844</f>
        <v>0</v>
      </c>
      <c r="AS849" s="284">
        <f>penilaian!AR844</f>
        <v>0</v>
      </c>
      <c r="AT849" s="284">
        <f>penilaian!AS844</f>
        <v>0</v>
      </c>
      <c r="AU849" s="284">
        <f>penilaian!AT844</f>
        <v>0</v>
      </c>
      <c r="AV849" s="284">
        <f>penilaian!AU844</f>
        <v>0</v>
      </c>
      <c r="AW849" s="284">
        <f>penilaian!AV844</f>
        <v>0</v>
      </c>
      <c r="AX849" s="284">
        <f>penilaian!AW844</f>
        <v>0</v>
      </c>
    </row>
    <row r="850" spans="2:50" ht="15.75" hidden="1">
      <c r="B850" s="157">
        <f>penilaian!A845</f>
        <v>0</v>
      </c>
      <c r="C850" s="172">
        <f>penilaian!B845</f>
        <v>0</v>
      </c>
      <c r="D850" s="492">
        <f>penilaian!C845</f>
        <v>0</v>
      </c>
      <c r="E850" s="172">
        <f>penilaian!D845</f>
        <v>0</v>
      </c>
      <c r="F850" s="171">
        <f>penilaian!E845</f>
        <v>0</v>
      </c>
      <c r="G850" s="205">
        <f>penilaian!F845</f>
        <v>0</v>
      </c>
      <c r="H850" s="61">
        <f>penilaian!G845</f>
        <v>0</v>
      </c>
      <c r="I850" s="61">
        <f>penilaian!H845</f>
        <v>0</v>
      </c>
      <c r="J850" s="202">
        <f>penilaian!I845</f>
        <v>0</v>
      </c>
      <c r="K850" s="157">
        <f>penilaian!J845</f>
        <v>0</v>
      </c>
      <c r="L850" s="182">
        <f>penilaian!K845</f>
        <v>0</v>
      </c>
      <c r="M850" s="186">
        <f>penilaian!L845</f>
        <v>0</v>
      </c>
      <c r="N850" s="187">
        <f>penilaian!M845</f>
        <v>0</v>
      </c>
      <c r="O850" s="61">
        <f>penilaian!N845</f>
        <v>0</v>
      </c>
      <c r="P850" s="183">
        <f>penilaian!O845</f>
        <v>0</v>
      </c>
      <c r="Q850" s="157">
        <f>penilaian!P845</f>
        <v>0</v>
      </c>
      <c r="R850" s="157">
        <f>penilaian!Q845</f>
        <v>0</v>
      </c>
      <c r="S850" s="61">
        <f>penilaian!R845</f>
        <v>0</v>
      </c>
      <c r="T850" s="61">
        <f>penilaian!S845</f>
        <v>0</v>
      </c>
      <c r="U850" s="61">
        <f>penilaian!T845</f>
        <v>0</v>
      </c>
      <c r="V850" s="189">
        <f>penilaian!U845</f>
        <v>0</v>
      </c>
      <c r="W850" s="61">
        <f>penilaian!V845</f>
        <v>0</v>
      </c>
      <c r="X850" s="157">
        <f>penilaian!W845</f>
        <v>0</v>
      </c>
      <c r="Y850" s="157">
        <f>penilaian!X845</f>
        <v>0</v>
      </c>
      <c r="Z850" s="157">
        <f>penilaian!Y845</f>
        <v>0</v>
      </c>
      <c r="AA850" s="184">
        <f>penilaian!Z845</f>
        <v>0</v>
      </c>
      <c r="AB850" s="61">
        <f>penilaian!AA845</f>
        <v>0</v>
      </c>
      <c r="AC850" s="62">
        <f>penilaian!AB845</f>
        <v>0</v>
      </c>
      <c r="AD850" s="61">
        <f>penilaian!AC845</f>
        <v>0</v>
      </c>
      <c r="AE850" s="157">
        <f>penilaian!AD845</f>
        <v>0</v>
      </c>
      <c r="AF850" s="157">
        <f>penilaian!AE845</f>
        <v>0</v>
      </c>
      <c r="AG850" s="182">
        <f>penilaian!AF845</f>
        <v>0</v>
      </c>
      <c r="AH850" s="182">
        <f>penilaian!AG845</f>
        <v>0</v>
      </c>
      <c r="AI850" s="284">
        <f>penilaian!AH845</f>
        <v>0</v>
      </c>
      <c r="AJ850" s="283">
        <f>penilaian!AI845</f>
        <v>0</v>
      </c>
      <c r="AK850" s="284">
        <f>penilaian!AJ845</f>
        <v>0</v>
      </c>
      <c r="AL850" s="284">
        <f>penilaian!AK845</f>
        <v>0</v>
      </c>
      <c r="AM850" s="285">
        <f>penilaian!AL845</f>
        <v>0</v>
      </c>
      <c r="AN850" s="284">
        <f>penilaian!AM845</f>
        <v>0</v>
      </c>
      <c r="AO850" s="284">
        <f>penilaian!AN845</f>
        <v>0</v>
      </c>
      <c r="AP850" s="285">
        <f>penilaian!AO845</f>
        <v>0</v>
      </c>
      <c r="AQ850" s="284">
        <f>penilaian!AP845</f>
        <v>0</v>
      </c>
      <c r="AR850" s="284">
        <f>penilaian!AQ845</f>
        <v>0</v>
      </c>
      <c r="AS850" s="284">
        <f>penilaian!AR845</f>
        <v>0</v>
      </c>
      <c r="AT850" s="284">
        <f>penilaian!AS845</f>
        <v>0</v>
      </c>
      <c r="AU850" s="284">
        <f>penilaian!AT845</f>
        <v>0</v>
      </c>
      <c r="AV850" s="284">
        <f>penilaian!AU845</f>
        <v>0</v>
      </c>
      <c r="AW850" s="284">
        <f>penilaian!AV845</f>
        <v>0</v>
      </c>
      <c r="AX850" s="284">
        <f>penilaian!AW845</f>
        <v>0</v>
      </c>
    </row>
    <row r="851" spans="2:50" ht="15.75" hidden="1">
      <c r="B851" s="157">
        <f>penilaian!A846</f>
        <v>0</v>
      </c>
      <c r="C851" s="172">
        <f>penilaian!B846</f>
        <v>0</v>
      </c>
      <c r="D851" s="492">
        <f>penilaian!C846</f>
        <v>0</v>
      </c>
      <c r="E851" s="172">
        <f>penilaian!D846</f>
        <v>0</v>
      </c>
      <c r="F851" s="171">
        <f>penilaian!E846</f>
        <v>0</v>
      </c>
      <c r="G851" s="205">
        <f>penilaian!F846</f>
        <v>0</v>
      </c>
      <c r="H851" s="61">
        <f>penilaian!G846</f>
        <v>0</v>
      </c>
      <c r="I851" s="61">
        <f>penilaian!H846</f>
        <v>0</v>
      </c>
      <c r="J851" s="202">
        <f>penilaian!I846</f>
        <v>0</v>
      </c>
      <c r="K851" s="157">
        <f>penilaian!J846</f>
        <v>0</v>
      </c>
      <c r="L851" s="182">
        <f>penilaian!K846</f>
        <v>0</v>
      </c>
      <c r="M851" s="186">
        <f>penilaian!L846</f>
        <v>0</v>
      </c>
      <c r="N851" s="187">
        <f>penilaian!M846</f>
        <v>0</v>
      </c>
      <c r="O851" s="61">
        <f>penilaian!N846</f>
        <v>0</v>
      </c>
      <c r="P851" s="183">
        <f>penilaian!O846</f>
        <v>0</v>
      </c>
      <c r="Q851" s="157">
        <f>penilaian!P846</f>
        <v>0</v>
      </c>
      <c r="R851" s="157">
        <f>penilaian!Q846</f>
        <v>0</v>
      </c>
      <c r="S851" s="61">
        <f>penilaian!R846</f>
        <v>0</v>
      </c>
      <c r="T851" s="61">
        <f>penilaian!S846</f>
        <v>0</v>
      </c>
      <c r="U851" s="61">
        <f>penilaian!T846</f>
        <v>0</v>
      </c>
      <c r="V851" s="189">
        <f>penilaian!U846</f>
        <v>0</v>
      </c>
      <c r="W851" s="61">
        <f>penilaian!V846</f>
        <v>0</v>
      </c>
      <c r="X851" s="157">
        <f>penilaian!W846</f>
        <v>0</v>
      </c>
      <c r="Y851" s="157">
        <f>penilaian!X846</f>
        <v>0</v>
      </c>
      <c r="Z851" s="157">
        <f>penilaian!Y846</f>
        <v>0</v>
      </c>
      <c r="AA851" s="184">
        <f>penilaian!Z846</f>
        <v>0</v>
      </c>
      <c r="AB851" s="61">
        <f>penilaian!AA846</f>
        <v>0</v>
      </c>
      <c r="AC851" s="62">
        <f>penilaian!AB846</f>
        <v>0</v>
      </c>
      <c r="AD851" s="61">
        <f>penilaian!AC846</f>
        <v>0</v>
      </c>
      <c r="AE851" s="157">
        <f>penilaian!AD846</f>
        <v>0</v>
      </c>
      <c r="AF851" s="157">
        <f>penilaian!AE846</f>
        <v>0</v>
      </c>
      <c r="AG851" s="182">
        <f>penilaian!AF846</f>
        <v>0</v>
      </c>
      <c r="AH851" s="182">
        <f>penilaian!AG846</f>
        <v>0</v>
      </c>
      <c r="AI851" s="284">
        <f>penilaian!AH846</f>
        <v>0</v>
      </c>
      <c r="AJ851" s="283">
        <f>penilaian!AI846</f>
        <v>0</v>
      </c>
      <c r="AK851" s="284">
        <f>penilaian!AJ846</f>
        <v>0</v>
      </c>
      <c r="AL851" s="284">
        <f>penilaian!AK846</f>
        <v>0</v>
      </c>
      <c r="AM851" s="285">
        <f>penilaian!AL846</f>
        <v>0</v>
      </c>
      <c r="AN851" s="284">
        <f>penilaian!AM846</f>
        <v>0</v>
      </c>
      <c r="AO851" s="284">
        <f>penilaian!AN846</f>
        <v>0</v>
      </c>
      <c r="AP851" s="285">
        <f>penilaian!AO846</f>
        <v>0</v>
      </c>
      <c r="AQ851" s="284">
        <f>penilaian!AP846</f>
        <v>0</v>
      </c>
      <c r="AR851" s="284">
        <f>penilaian!AQ846</f>
        <v>0</v>
      </c>
      <c r="AS851" s="284">
        <f>penilaian!AR846</f>
        <v>0</v>
      </c>
      <c r="AT851" s="284">
        <f>penilaian!AS846</f>
        <v>0</v>
      </c>
      <c r="AU851" s="284">
        <f>penilaian!AT846</f>
        <v>0</v>
      </c>
      <c r="AV851" s="284">
        <f>penilaian!AU846</f>
        <v>0</v>
      </c>
      <c r="AW851" s="284">
        <f>penilaian!AV846</f>
        <v>0</v>
      </c>
      <c r="AX851" s="284">
        <f>penilaian!AW846</f>
        <v>0</v>
      </c>
    </row>
    <row r="852" spans="2:50" ht="15.75" hidden="1">
      <c r="B852" s="157">
        <f>penilaian!A847</f>
        <v>0</v>
      </c>
      <c r="C852" s="172">
        <f>penilaian!B847</f>
        <v>0</v>
      </c>
      <c r="D852" s="492">
        <f>penilaian!C847</f>
        <v>0</v>
      </c>
      <c r="E852" s="172">
        <f>penilaian!D847</f>
        <v>0</v>
      </c>
      <c r="F852" s="171">
        <f>penilaian!E847</f>
        <v>0</v>
      </c>
      <c r="G852" s="205">
        <f>penilaian!F847</f>
        <v>0</v>
      </c>
      <c r="H852" s="61">
        <f>penilaian!G847</f>
        <v>0</v>
      </c>
      <c r="I852" s="61">
        <f>penilaian!H847</f>
        <v>0</v>
      </c>
      <c r="J852" s="202">
        <f>penilaian!I847</f>
        <v>0</v>
      </c>
      <c r="K852" s="157">
        <f>penilaian!J847</f>
        <v>0</v>
      </c>
      <c r="L852" s="182">
        <f>penilaian!K847</f>
        <v>0</v>
      </c>
      <c r="M852" s="186">
        <f>penilaian!L847</f>
        <v>0</v>
      </c>
      <c r="N852" s="187">
        <f>penilaian!M847</f>
        <v>0</v>
      </c>
      <c r="O852" s="61">
        <f>penilaian!N847</f>
        <v>0</v>
      </c>
      <c r="P852" s="183">
        <f>penilaian!O847</f>
        <v>0</v>
      </c>
      <c r="Q852" s="157">
        <f>penilaian!P847</f>
        <v>0</v>
      </c>
      <c r="R852" s="157">
        <f>penilaian!Q847</f>
        <v>0</v>
      </c>
      <c r="S852" s="61">
        <f>penilaian!R847</f>
        <v>0</v>
      </c>
      <c r="T852" s="61">
        <f>penilaian!S847</f>
        <v>0</v>
      </c>
      <c r="U852" s="61">
        <f>penilaian!T847</f>
        <v>0</v>
      </c>
      <c r="V852" s="189">
        <f>penilaian!U847</f>
        <v>0</v>
      </c>
      <c r="W852" s="61">
        <f>penilaian!V847</f>
        <v>0</v>
      </c>
      <c r="X852" s="157">
        <f>penilaian!W847</f>
        <v>0</v>
      </c>
      <c r="Y852" s="157">
        <f>penilaian!X847</f>
        <v>0</v>
      </c>
      <c r="Z852" s="157">
        <f>penilaian!Y847</f>
        <v>0</v>
      </c>
      <c r="AA852" s="184">
        <f>penilaian!Z847</f>
        <v>0</v>
      </c>
      <c r="AB852" s="61">
        <f>penilaian!AA847</f>
        <v>0</v>
      </c>
      <c r="AC852" s="62">
        <f>penilaian!AB847</f>
        <v>0</v>
      </c>
      <c r="AD852" s="61">
        <f>penilaian!AC847</f>
        <v>0</v>
      </c>
      <c r="AE852" s="157">
        <f>penilaian!AD847</f>
        <v>0</v>
      </c>
      <c r="AF852" s="157">
        <f>penilaian!AE847</f>
        <v>0</v>
      </c>
      <c r="AG852" s="182">
        <f>penilaian!AF847</f>
        <v>0</v>
      </c>
      <c r="AH852" s="182">
        <f>penilaian!AG847</f>
        <v>0</v>
      </c>
      <c r="AI852" s="284">
        <f>penilaian!AH847</f>
        <v>0</v>
      </c>
      <c r="AJ852" s="283">
        <f>penilaian!AI847</f>
        <v>0</v>
      </c>
      <c r="AK852" s="284">
        <f>penilaian!AJ847</f>
        <v>0</v>
      </c>
      <c r="AL852" s="284">
        <f>penilaian!AK847</f>
        <v>0</v>
      </c>
      <c r="AM852" s="285">
        <f>penilaian!AL847</f>
        <v>0</v>
      </c>
      <c r="AN852" s="284">
        <f>penilaian!AM847</f>
        <v>0</v>
      </c>
      <c r="AO852" s="284">
        <f>penilaian!AN847</f>
        <v>0</v>
      </c>
      <c r="AP852" s="285">
        <f>penilaian!AO847</f>
        <v>0</v>
      </c>
      <c r="AQ852" s="284">
        <f>penilaian!AP847</f>
        <v>0</v>
      </c>
      <c r="AR852" s="284">
        <f>penilaian!AQ847</f>
        <v>0</v>
      </c>
      <c r="AS852" s="284">
        <f>penilaian!AR847</f>
        <v>0</v>
      </c>
      <c r="AT852" s="284">
        <f>penilaian!AS847</f>
        <v>0</v>
      </c>
      <c r="AU852" s="284">
        <f>penilaian!AT847</f>
        <v>0</v>
      </c>
      <c r="AV852" s="284">
        <f>penilaian!AU847</f>
        <v>0</v>
      </c>
      <c r="AW852" s="284">
        <f>penilaian!AV847</f>
        <v>0</v>
      </c>
      <c r="AX852" s="284">
        <f>penilaian!AW847</f>
        <v>0</v>
      </c>
    </row>
    <row r="853" spans="2:50" ht="15.75" hidden="1">
      <c r="B853" s="157">
        <f>penilaian!A848</f>
        <v>0</v>
      </c>
      <c r="C853" s="172">
        <f>penilaian!B848</f>
        <v>0</v>
      </c>
      <c r="D853" s="492">
        <f>penilaian!C848</f>
        <v>0</v>
      </c>
      <c r="E853" s="172">
        <f>penilaian!D848</f>
        <v>0</v>
      </c>
      <c r="F853" s="171">
        <f>penilaian!E848</f>
        <v>0</v>
      </c>
      <c r="G853" s="205">
        <f>penilaian!F848</f>
        <v>0</v>
      </c>
      <c r="H853" s="61">
        <f>penilaian!G848</f>
        <v>0</v>
      </c>
      <c r="I853" s="61">
        <f>penilaian!H848</f>
        <v>0</v>
      </c>
      <c r="J853" s="202">
        <f>penilaian!I848</f>
        <v>0</v>
      </c>
      <c r="K853" s="157">
        <f>penilaian!J848</f>
        <v>0</v>
      </c>
      <c r="L853" s="182">
        <f>penilaian!K848</f>
        <v>0</v>
      </c>
      <c r="M853" s="186">
        <f>penilaian!L848</f>
        <v>0</v>
      </c>
      <c r="N853" s="187">
        <f>penilaian!M848</f>
        <v>0</v>
      </c>
      <c r="O853" s="61">
        <f>penilaian!N848</f>
        <v>0</v>
      </c>
      <c r="P853" s="183">
        <f>penilaian!O848</f>
        <v>0</v>
      </c>
      <c r="Q853" s="157">
        <f>penilaian!P848</f>
        <v>0</v>
      </c>
      <c r="R853" s="157">
        <f>penilaian!Q848</f>
        <v>0</v>
      </c>
      <c r="S853" s="61">
        <f>penilaian!R848</f>
        <v>0</v>
      </c>
      <c r="T853" s="61">
        <f>penilaian!S848</f>
        <v>0</v>
      </c>
      <c r="U853" s="61">
        <f>penilaian!T848</f>
        <v>0</v>
      </c>
      <c r="V853" s="189">
        <f>penilaian!U848</f>
        <v>0</v>
      </c>
      <c r="W853" s="61">
        <f>penilaian!V848</f>
        <v>0</v>
      </c>
      <c r="X853" s="157">
        <f>penilaian!W848</f>
        <v>0</v>
      </c>
      <c r="Y853" s="157">
        <f>penilaian!X848</f>
        <v>0</v>
      </c>
      <c r="Z853" s="157">
        <f>penilaian!Y848</f>
        <v>0</v>
      </c>
      <c r="AA853" s="184">
        <f>penilaian!Z848</f>
        <v>0</v>
      </c>
      <c r="AB853" s="61">
        <f>penilaian!AA848</f>
        <v>0</v>
      </c>
      <c r="AC853" s="62">
        <f>penilaian!AB848</f>
        <v>0</v>
      </c>
      <c r="AD853" s="61">
        <f>penilaian!AC848</f>
        <v>0</v>
      </c>
      <c r="AE853" s="157">
        <f>penilaian!AD848</f>
        <v>0</v>
      </c>
      <c r="AF853" s="157">
        <f>penilaian!AE848</f>
        <v>0</v>
      </c>
      <c r="AG853" s="182">
        <f>penilaian!AF848</f>
        <v>0</v>
      </c>
      <c r="AH853" s="182">
        <f>penilaian!AG848</f>
        <v>0</v>
      </c>
      <c r="AI853" s="284">
        <f>penilaian!AH848</f>
        <v>0</v>
      </c>
      <c r="AJ853" s="283">
        <f>penilaian!AI848</f>
        <v>0</v>
      </c>
      <c r="AK853" s="284">
        <f>penilaian!AJ848</f>
        <v>0</v>
      </c>
      <c r="AL853" s="284">
        <f>penilaian!AK848</f>
        <v>0</v>
      </c>
      <c r="AM853" s="285">
        <f>penilaian!AL848</f>
        <v>0</v>
      </c>
      <c r="AN853" s="284">
        <f>penilaian!AM848</f>
        <v>0</v>
      </c>
      <c r="AO853" s="284">
        <f>penilaian!AN848</f>
        <v>0</v>
      </c>
      <c r="AP853" s="285">
        <f>penilaian!AO848</f>
        <v>0</v>
      </c>
      <c r="AQ853" s="284">
        <f>penilaian!AP848</f>
        <v>0</v>
      </c>
      <c r="AR853" s="284">
        <f>penilaian!AQ848</f>
        <v>0</v>
      </c>
      <c r="AS853" s="284">
        <f>penilaian!AR848</f>
        <v>0</v>
      </c>
      <c r="AT853" s="284">
        <f>penilaian!AS848</f>
        <v>0</v>
      </c>
      <c r="AU853" s="284">
        <f>penilaian!AT848</f>
        <v>0</v>
      </c>
      <c r="AV853" s="284">
        <f>penilaian!AU848</f>
        <v>0</v>
      </c>
      <c r="AW853" s="284">
        <f>penilaian!AV848</f>
        <v>0</v>
      </c>
      <c r="AX853" s="284">
        <f>penilaian!AW848</f>
        <v>0</v>
      </c>
    </row>
    <row r="854" spans="2:50" ht="15.75" hidden="1">
      <c r="B854" s="157">
        <f>penilaian!A849</f>
        <v>0</v>
      </c>
      <c r="C854" s="172">
        <f>penilaian!B849</f>
        <v>0</v>
      </c>
      <c r="D854" s="492">
        <f>penilaian!C849</f>
        <v>0</v>
      </c>
      <c r="E854" s="172">
        <f>penilaian!D849</f>
        <v>0</v>
      </c>
      <c r="F854" s="171">
        <f>penilaian!E849</f>
        <v>0</v>
      </c>
      <c r="G854" s="205">
        <f>penilaian!F849</f>
        <v>0</v>
      </c>
      <c r="H854" s="61">
        <f>penilaian!G849</f>
        <v>0</v>
      </c>
      <c r="I854" s="61">
        <f>penilaian!H849</f>
        <v>0</v>
      </c>
      <c r="J854" s="202">
        <f>penilaian!I849</f>
        <v>0</v>
      </c>
      <c r="K854" s="157">
        <f>penilaian!J849</f>
        <v>0</v>
      </c>
      <c r="L854" s="182">
        <f>penilaian!K849</f>
        <v>0</v>
      </c>
      <c r="M854" s="186">
        <f>penilaian!L849</f>
        <v>0</v>
      </c>
      <c r="N854" s="187">
        <f>penilaian!M849</f>
        <v>0</v>
      </c>
      <c r="O854" s="61">
        <f>penilaian!N849</f>
        <v>0</v>
      </c>
      <c r="P854" s="183">
        <f>penilaian!O849</f>
        <v>0</v>
      </c>
      <c r="Q854" s="157">
        <f>penilaian!P849</f>
        <v>0</v>
      </c>
      <c r="R854" s="157">
        <f>penilaian!Q849</f>
        <v>0</v>
      </c>
      <c r="S854" s="61">
        <f>penilaian!R849</f>
        <v>0</v>
      </c>
      <c r="T854" s="61">
        <f>penilaian!S849</f>
        <v>0</v>
      </c>
      <c r="U854" s="61">
        <f>penilaian!T849</f>
        <v>0</v>
      </c>
      <c r="V854" s="189">
        <f>penilaian!U849</f>
        <v>0</v>
      </c>
      <c r="W854" s="61">
        <f>penilaian!V849</f>
        <v>0</v>
      </c>
      <c r="X854" s="157">
        <f>penilaian!W849</f>
        <v>0</v>
      </c>
      <c r="Y854" s="157">
        <f>penilaian!X849</f>
        <v>0</v>
      </c>
      <c r="Z854" s="157">
        <f>penilaian!Y849</f>
        <v>0</v>
      </c>
      <c r="AA854" s="184">
        <f>penilaian!Z849</f>
        <v>0</v>
      </c>
      <c r="AB854" s="61">
        <f>penilaian!AA849</f>
        <v>0</v>
      </c>
      <c r="AC854" s="62">
        <f>penilaian!AB849</f>
        <v>0</v>
      </c>
      <c r="AD854" s="61">
        <f>penilaian!AC849</f>
        <v>0</v>
      </c>
      <c r="AE854" s="157">
        <f>penilaian!AD849</f>
        <v>0</v>
      </c>
      <c r="AF854" s="157">
        <f>penilaian!AE849</f>
        <v>0</v>
      </c>
      <c r="AG854" s="182">
        <f>penilaian!AF849</f>
        <v>0</v>
      </c>
      <c r="AH854" s="182">
        <f>penilaian!AG849</f>
        <v>0</v>
      </c>
      <c r="AI854" s="284">
        <f>penilaian!AH849</f>
        <v>0</v>
      </c>
      <c r="AJ854" s="283">
        <f>penilaian!AI849</f>
        <v>0</v>
      </c>
      <c r="AK854" s="284">
        <f>penilaian!AJ849</f>
        <v>0</v>
      </c>
      <c r="AL854" s="284">
        <f>penilaian!AK849</f>
        <v>0</v>
      </c>
      <c r="AM854" s="285">
        <f>penilaian!AL849</f>
        <v>0</v>
      </c>
      <c r="AN854" s="284">
        <f>penilaian!AM849</f>
        <v>0</v>
      </c>
      <c r="AO854" s="284">
        <f>penilaian!AN849</f>
        <v>0</v>
      </c>
      <c r="AP854" s="285">
        <f>penilaian!AO849</f>
        <v>0</v>
      </c>
      <c r="AQ854" s="284">
        <f>penilaian!AP849</f>
        <v>0</v>
      </c>
      <c r="AR854" s="284">
        <f>penilaian!AQ849</f>
        <v>0</v>
      </c>
      <c r="AS854" s="284">
        <f>penilaian!AR849</f>
        <v>0</v>
      </c>
      <c r="AT854" s="284">
        <f>penilaian!AS849</f>
        <v>0</v>
      </c>
      <c r="AU854" s="284">
        <f>penilaian!AT849</f>
        <v>0</v>
      </c>
      <c r="AV854" s="284">
        <f>penilaian!AU849</f>
        <v>0</v>
      </c>
      <c r="AW854" s="284">
        <f>penilaian!AV849</f>
        <v>0</v>
      </c>
      <c r="AX854" s="284">
        <f>penilaian!AW849</f>
        <v>0</v>
      </c>
    </row>
    <row r="855" spans="2:50" ht="15.75" hidden="1">
      <c r="B855" s="157">
        <f>penilaian!A850</f>
        <v>0</v>
      </c>
      <c r="C855" s="172">
        <f>penilaian!B850</f>
        <v>0</v>
      </c>
      <c r="D855" s="492">
        <f>penilaian!C850</f>
        <v>0</v>
      </c>
      <c r="E855" s="172">
        <f>penilaian!D850</f>
        <v>0</v>
      </c>
      <c r="F855" s="171">
        <f>penilaian!E850</f>
        <v>0</v>
      </c>
      <c r="G855" s="205">
        <f>penilaian!F850</f>
        <v>0</v>
      </c>
      <c r="H855" s="61">
        <f>penilaian!G850</f>
        <v>0</v>
      </c>
      <c r="I855" s="61">
        <f>penilaian!H850</f>
        <v>0</v>
      </c>
      <c r="J855" s="202">
        <f>penilaian!I850</f>
        <v>0</v>
      </c>
      <c r="K855" s="157">
        <f>penilaian!J850</f>
        <v>0</v>
      </c>
      <c r="L855" s="182">
        <f>penilaian!K850</f>
        <v>0</v>
      </c>
      <c r="M855" s="186">
        <f>penilaian!L850</f>
        <v>0</v>
      </c>
      <c r="N855" s="187">
        <f>penilaian!M850</f>
        <v>0</v>
      </c>
      <c r="O855" s="61">
        <f>penilaian!N850</f>
        <v>0</v>
      </c>
      <c r="P855" s="183">
        <f>penilaian!O850</f>
        <v>0</v>
      </c>
      <c r="Q855" s="157">
        <f>penilaian!P850</f>
        <v>0</v>
      </c>
      <c r="R855" s="157">
        <f>penilaian!Q850</f>
        <v>0</v>
      </c>
      <c r="S855" s="61">
        <f>penilaian!R850</f>
        <v>0</v>
      </c>
      <c r="T855" s="61">
        <f>penilaian!S850</f>
        <v>0</v>
      </c>
      <c r="U855" s="61">
        <f>penilaian!T850</f>
        <v>0</v>
      </c>
      <c r="V855" s="189">
        <f>penilaian!U850</f>
        <v>0</v>
      </c>
      <c r="W855" s="61">
        <f>penilaian!V850</f>
        <v>0</v>
      </c>
      <c r="X855" s="157">
        <f>penilaian!W850</f>
        <v>0</v>
      </c>
      <c r="Y855" s="157">
        <f>penilaian!X850</f>
        <v>0</v>
      </c>
      <c r="Z855" s="157">
        <f>penilaian!Y850</f>
        <v>0</v>
      </c>
      <c r="AA855" s="184">
        <f>penilaian!Z850</f>
        <v>0</v>
      </c>
      <c r="AB855" s="61">
        <f>penilaian!AA850</f>
        <v>0</v>
      </c>
      <c r="AC855" s="62">
        <f>penilaian!AB850</f>
        <v>0</v>
      </c>
      <c r="AD855" s="61">
        <f>penilaian!AC850</f>
        <v>0</v>
      </c>
      <c r="AE855" s="157">
        <f>penilaian!AD850</f>
        <v>0</v>
      </c>
      <c r="AF855" s="157">
        <f>penilaian!AE850</f>
        <v>0</v>
      </c>
      <c r="AG855" s="182">
        <f>penilaian!AF850</f>
        <v>0</v>
      </c>
      <c r="AH855" s="182">
        <f>penilaian!AG850</f>
        <v>0</v>
      </c>
      <c r="AI855" s="284">
        <f>penilaian!AH850</f>
        <v>0</v>
      </c>
      <c r="AJ855" s="283">
        <f>penilaian!AI850</f>
        <v>0</v>
      </c>
      <c r="AK855" s="284">
        <f>penilaian!AJ850</f>
        <v>0</v>
      </c>
      <c r="AL855" s="284">
        <f>penilaian!AK850</f>
        <v>0</v>
      </c>
      <c r="AM855" s="285">
        <f>penilaian!AL850</f>
        <v>0</v>
      </c>
      <c r="AN855" s="284">
        <f>penilaian!AM850</f>
        <v>0</v>
      </c>
      <c r="AO855" s="284">
        <f>penilaian!AN850</f>
        <v>0</v>
      </c>
      <c r="AP855" s="285">
        <f>penilaian!AO850</f>
        <v>0</v>
      </c>
      <c r="AQ855" s="284">
        <f>penilaian!AP850</f>
        <v>0</v>
      </c>
      <c r="AR855" s="284">
        <f>penilaian!AQ850</f>
        <v>0</v>
      </c>
      <c r="AS855" s="284">
        <f>penilaian!AR850</f>
        <v>0</v>
      </c>
      <c r="AT855" s="284">
        <f>penilaian!AS850</f>
        <v>0</v>
      </c>
      <c r="AU855" s="284">
        <f>penilaian!AT850</f>
        <v>0</v>
      </c>
      <c r="AV855" s="284">
        <f>penilaian!AU850</f>
        <v>0</v>
      </c>
      <c r="AW855" s="284">
        <f>penilaian!AV850</f>
        <v>0</v>
      </c>
      <c r="AX855" s="284">
        <f>penilaian!AW850</f>
        <v>0</v>
      </c>
    </row>
    <row r="856" spans="2:50" ht="15.75" hidden="1">
      <c r="B856" s="157">
        <f>penilaian!A851</f>
        <v>0</v>
      </c>
      <c r="C856" s="172">
        <f>penilaian!B851</f>
        <v>0</v>
      </c>
      <c r="D856" s="492">
        <f>penilaian!C851</f>
        <v>0</v>
      </c>
      <c r="E856" s="172">
        <f>penilaian!D851</f>
        <v>0</v>
      </c>
      <c r="F856" s="171">
        <f>penilaian!E851</f>
        <v>0</v>
      </c>
      <c r="G856" s="205">
        <f>penilaian!F851</f>
        <v>0</v>
      </c>
      <c r="H856" s="61">
        <f>penilaian!G851</f>
        <v>0</v>
      </c>
      <c r="I856" s="61">
        <f>penilaian!H851</f>
        <v>0</v>
      </c>
      <c r="J856" s="202">
        <f>penilaian!I851</f>
        <v>0</v>
      </c>
      <c r="K856" s="157">
        <f>penilaian!J851</f>
        <v>0</v>
      </c>
      <c r="L856" s="182">
        <f>penilaian!K851</f>
        <v>0</v>
      </c>
      <c r="M856" s="186">
        <f>penilaian!L851</f>
        <v>0</v>
      </c>
      <c r="N856" s="187">
        <f>penilaian!M851</f>
        <v>0</v>
      </c>
      <c r="O856" s="61">
        <f>penilaian!N851</f>
        <v>0</v>
      </c>
      <c r="P856" s="183">
        <f>penilaian!O851</f>
        <v>0</v>
      </c>
      <c r="Q856" s="157">
        <f>penilaian!P851</f>
        <v>0</v>
      </c>
      <c r="R856" s="157">
        <f>penilaian!Q851</f>
        <v>0</v>
      </c>
      <c r="S856" s="61">
        <f>penilaian!R851</f>
        <v>0</v>
      </c>
      <c r="T856" s="61">
        <f>penilaian!S851</f>
        <v>0</v>
      </c>
      <c r="U856" s="61">
        <f>penilaian!T851</f>
        <v>0</v>
      </c>
      <c r="V856" s="189">
        <f>penilaian!U851</f>
        <v>0</v>
      </c>
      <c r="W856" s="61">
        <f>penilaian!V851</f>
        <v>0</v>
      </c>
      <c r="X856" s="157">
        <f>penilaian!W851</f>
        <v>0</v>
      </c>
      <c r="Y856" s="157">
        <f>penilaian!X851</f>
        <v>0</v>
      </c>
      <c r="Z856" s="157">
        <f>penilaian!Y851</f>
        <v>0</v>
      </c>
      <c r="AA856" s="184">
        <f>penilaian!Z851</f>
        <v>0</v>
      </c>
      <c r="AB856" s="61">
        <f>penilaian!AA851</f>
        <v>0</v>
      </c>
      <c r="AC856" s="62">
        <f>penilaian!AB851</f>
        <v>0</v>
      </c>
      <c r="AD856" s="61">
        <f>penilaian!AC851</f>
        <v>0</v>
      </c>
      <c r="AE856" s="157">
        <f>penilaian!AD851</f>
        <v>0</v>
      </c>
      <c r="AF856" s="157">
        <f>penilaian!AE851</f>
        <v>0</v>
      </c>
      <c r="AG856" s="182">
        <f>penilaian!AF851</f>
        <v>0</v>
      </c>
      <c r="AH856" s="182">
        <f>penilaian!AG851</f>
        <v>0</v>
      </c>
      <c r="AI856" s="284">
        <f>penilaian!AH851</f>
        <v>0</v>
      </c>
      <c r="AJ856" s="283">
        <f>penilaian!AI851</f>
        <v>0</v>
      </c>
      <c r="AK856" s="284">
        <f>penilaian!AJ851</f>
        <v>0</v>
      </c>
      <c r="AL856" s="284">
        <f>penilaian!AK851</f>
        <v>0</v>
      </c>
      <c r="AM856" s="285">
        <f>penilaian!AL851</f>
        <v>0</v>
      </c>
      <c r="AN856" s="284">
        <f>penilaian!AM851</f>
        <v>0</v>
      </c>
      <c r="AO856" s="284">
        <f>penilaian!AN851</f>
        <v>0</v>
      </c>
      <c r="AP856" s="285">
        <f>penilaian!AO851</f>
        <v>0</v>
      </c>
      <c r="AQ856" s="284">
        <f>penilaian!AP851</f>
        <v>0</v>
      </c>
      <c r="AR856" s="284">
        <f>penilaian!AQ851</f>
        <v>0</v>
      </c>
      <c r="AS856" s="284">
        <f>penilaian!AR851</f>
        <v>0</v>
      </c>
      <c r="AT856" s="284">
        <f>penilaian!AS851</f>
        <v>0</v>
      </c>
      <c r="AU856" s="284">
        <f>penilaian!AT851</f>
        <v>0</v>
      </c>
      <c r="AV856" s="284">
        <f>penilaian!AU851</f>
        <v>0</v>
      </c>
      <c r="AW856" s="284">
        <f>penilaian!AV851</f>
        <v>0</v>
      </c>
      <c r="AX856" s="284">
        <f>penilaian!AW851</f>
        <v>0</v>
      </c>
    </row>
    <row r="857" spans="2:50" ht="15.75" hidden="1">
      <c r="B857" s="157">
        <f>penilaian!A852</f>
        <v>0</v>
      </c>
      <c r="C857" s="172">
        <f>penilaian!B852</f>
        <v>0</v>
      </c>
      <c r="D857" s="492">
        <f>penilaian!C852</f>
        <v>0</v>
      </c>
      <c r="E857" s="172">
        <f>penilaian!D852</f>
        <v>0</v>
      </c>
      <c r="F857" s="171">
        <f>penilaian!E852</f>
        <v>0</v>
      </c>
      <c r="G857" s="205">
        <f>penilaian!F852</f>
        <v>0</v>
      </c>
      <c r="H857" s="61">
        <f>penilaian!G852</f>
        <v>0</v>
      </c>
      <c r="I857" s="61">
        <f>penilaian!H852</f>
        <v>0</v>
      </c>
      <c r="J857" s="202">
        <f>penilaian!I852</f>
        <v>0</v>
      </c>
      <c r="K857" s="157">
        <f>penilaian!J852</f>
        <v>0</v>
      </c>
      <c r="L857" s="182">
        <f>penilaian!K852</f>
        <v>0</v>
      </c>
      <c r="M857" s="186">
        <f>penilaian!L852</f>
        <v>0</v>
      </c>
      <c r="N857" s="187">
        <f>penilaian!M852</f>
        <v>0</v>
      </c>
      <c r="O857" s="61">
        <f>penilaian!N852</f>
        <v>0</v>
      </c>
      <c r="P857" s="183">
        <f>penilaian!O852</f>
        <v>0</v>
      </c>
      <c r="Q857" s="157">
        <f>penilaian!P852</f>
        <v>0</v>
      </c>
      <c r="R857" s="157">
        <f>penilaian!Q852</f>
        <v>0</v>
      </c>
      <c r="S857" s="61">
        <f>penilaian!R852</f>
        <v>0</v>
      </c>
      <c r="T857" s="61">
        <f>penilaian!S852</f>
        <v>0</v>
      </c>
      <c r="U857" s="61">
        <f>penilaian!T852</f>
        <v>0</v>
      </c>
      <c r="V857" s="189">
        <f>penilaian!U852</f>
        <v>0</v>
      </c>
      <c r="W857" s="61">
        <f>penilaian!V852</f>
        <v>0</v>
      </c>
      <c r="X857" s="157">
        <f>penilaian!W852</f>
        <v>0</v>
      </c>
      <c r="Y857" s="157">
        <f>penilaian!X852</f>
        <v>0</v>
      </c>
      <c r="Z857" s="157">
        <f>penilaian!Y852</f>
        <v>0</v>
      </c>
      <c r="AA857" s="184">
        <f>penilaian!Z852</f>
        <v>0</v>
      </c>
      <c r="AB857" s="61">
        <f>penilaian!AA852</f>
        <v>0</v>
      </c>
      <c r="AC857" s="62">
        <f>penilaian!AB852</f>
        <v>0</v>
      </c>
      <c r="AD857" s="61">
        <f>penilaian!AC852</f>
        <v>0</v>
      </c>
      <c r="AE857" s="157">
        <f>penilaian!AD852</f>
        <v>0</v>
      </c>
      <c r="AF857" s="157">
        <f>penilaian!AE852</f>
        <v>0</v>
      </c>
      <c r="AG857" s="182">
        <f>penilaian!AF852</f>
        <v>0</v>
      </c>
      <c r="AH857" s="182">
        <f>penilaian!AG852</f>
        <v>0</v>
      </c>
      <c r="AI857" s="284">
        <f>penilaian!AH852</f>
        <v>0</v>
      </c>
      <c r="AJ857" s="283">
        <f>penilaian!AI852</f>
        <v>0</v>
      </c>
      <c r="AK857" s="284">
        <f>penilaian!AJ852</f>
        <v>0</v>
      </c>
      <c r="AL857" s="284">
        <f>penilaian!AK852</f>
        <v>0</v>
      </c>
      <c r="AM857" s="285">
        <f>penilaian!AL852</f>
        <v>0</v>
      </c>
      <c r="AN857" s="284">
        <f>penilaian!AM852</f>
        <v>0</v>
      </c>
      <c r="AO857" s="284">
        <f>penilaian!AN852</f>
        <v>0</v>
      </c>
      <c r="AP857" s="285">
        <f>penilaian!AO852</f>
        <v>0</v>
      </c>
      <c r="AQ857" s="284">
        <f>penilaian!AP852</f>
        <v>0</v>
      </c>
      <c r="AR857" s="284">
        <f>penilaian!AQ852</f>
        <v>0</v>
      </c>
      <c r="AS857" s="284">
        <f>penilaian!AR852</f>
        <v>0</v>
      </c>
      <c r="AT857" s="284">
        <f>penilaian!AS852</f>
        <v>0</v>
      </c>
      <c r="AU857" s="284">
        <f>penilaian!AT852</f>
        <v>0</v>
      </c>
      <c r="AV857" s="284">
        <f>penilaian!AU852</f>
        <v>0</v>
      </c>
      <c r="AW857" s="284">
        <f>penilaian!AV852</f>
        <v>0</v>
      </c>
      <c r="AX857" s="284">
        <f>penilaian!AW852</f>
        <v>0</v>
      </c>
    </row>
    <row r="858" spans="2:50" ht="15.75" hidden="1">
      <c r="B858" s="157">
        <f>penilaian!A853</f>
        <v>0</v>
      </c>
      <c r="C858" s="172">
        <f>penilaian!B853</f>
        <v>0</v>
      </c>
      <c r="D858" s="492">
        <f>penilaian!C853</f>
        <v>0</v>
      </c>
      <c r="E858" s="172">
        <f>penilaian!D853</f>
        <v>0</v>
      </c>
      <c r="F858" s="171">
        <f>penilaian!E853</f>
        <v>0</v>
      </c>
      <c r="G858" s="205">
        <f>penilaian!F853</f>
        <v>0</v>
      </c>
      <c r="H858" s="61">
        <f>penilaian!G853</f>
        <v>0</v>
      </c>
      <c r="I858" s="61">
        <f>penilaian!H853</f>
        <v>0</v>
      </c>
      <c r="J858" s="202">
        <f>penilaian!I853</f>
        <v>0</v>
      </c>
      <c r="K858" s="157">
        <f>penilaian!J853</f>
        <v>0</v>
      </c>
      <c r="L858" s="182">
        <f>penilaian!K853</f>
        <v>0</v>
      </c>
      <c r="M858" s="186">
        <f>penilaian!L853</f>
        <v>0</v>
      </c>
      <c r="N858" s="187">
        <f>penilaian!M853</f>
        <v>0</v>
      </c>
      <c r="O858" s="61">
        <f>penilaian!N853</f>
        <v>0</v>
      </c>
      <c r="P858" s="183">
        <f>penilaian!O853</f>
        <v>0</v>
      </c>
      <c r="Q858" s="157">
        <f>penilaian!P853</f>
        <v>0</v>
      </c>
      <c r="R858" s="157">
        <f>penilaian!Q853</f>
        <v>0</v>
      </c>
      <c r="S858" s="61">
        <f>penilaian!R853</f>
        <v>0</v>
      </c>
      <c r="T858" s="61">
        <f>penilaian!S853</f>
        <v>0</v>
      </c>
      <c r="U858" s="61">
        <f>penilaian!T853</f>
        <v>0</v>
      </c>
      <c r="V858" s="189">
        <f>penilaian!U853</f>
        <v>0</v>
      </c>
      <c r="W858" s="61">
        <f>penilaian!V853</f>
        <v>0</v>
      </c>
      <c r="X858" s="157">
        <f>penilaian!W853</f>
        <v>0</v>
      </c>
      <c r="Y858" s="157">
        <f>penilaian!X853</f>
        <v>0</v>
      </c>
      <c r="Z858" s="157">
        <f>penilaian!Y853</f>
        <v>0</v>
      </c>
      <c r="AA858" s="184">
        <f>penilaian!Z853</f>
        <v>0</v>
      </c>
      <c r="AB858" s="61">
        <f>penilaian!AA853</f>
        <v>0</v>
      </c>
      <c r="AC858" s="62">
        <f>penilaian!AB853</f>
        <v>0</v>
      </c>
      <c r="AD858" s="61">
        <f>penilaian!AC853</f>
        <v>0</v>
      </c>
      <c r="AE858" s="157">
        <f>penilaian!AD853</f>
        <v>0</v>
      </c>
      <c r="AF858" s="157">
        <f>penilaian!AE853</f>
        <v>0</v>
      </c>
      <c r="AG858" s="182">
        <f>penilaian!AF853</f>
        <v>0</v>
      </c>
      <c r="AH858" s="182">
        <f>penilaian!AG853</f>
        <v>0</v>
      </c>
      <c r="AI858" s="284">
        <f>penilaian!AH853</f>
        <v>0</v>
      </c>
      <c r="AJ858" s="283">
        <f>penilaian!AI853</f>
        <v>0</v>
      </c>
      <c r="AK858" s="284">
        <f>penilaian!AJ853</f>
        <v>0</v>
      </c>
      <c r="AL858" s="284">
        <f>penilaian!AK853</f>
        <v>0</v>
      </c>
      <c r="AM858" s="285">
        <f>penilaian!AL853</f>
        <v>0</v>
      </c>
      <c r="AN858" s="284">
        <f>penilaian!AM853</f>
        <v>0</v>
      </c>
      <c r="AO858" s="284">
        <f>penilaian!AN853</f>
        <v>0</v>
      </c>
      <c r="AP858" s="285">
        <f>penilaian!AO853</f>
        <v>0</v>
      </c>
      <c r="AQ858" s="284">
        <f>penilaian!AP853</f>
        <v>0</v>
      </c>
      <c r="AR858" s="284">
        <f>penilaian!AQ853</f>
        <v>0</v>
      </c>
      <c r="AS858" s="284">
        <f>penilaian!AR853</f>
        <v>0</v>
      </c>
      <c r="AT858" s="284">
        <f>penilaian!AS853</f>
        <v>0</v>
      </c>
      <c r="AU858" s="284">
        <f>penilaian!AT853</f>
        <v>0</v>
      </c>
      <c r="AV858" s="284">
        <f>penilaian!AU853</f>
        <v>0</v>
      </c>
      <c r="AW858" s="284">
        <f>penilaian!AV853</f>
        <v>0</v>
      </c>
      <c r="AX858" s="284">
        <f>penilaian!AW853</f>
        <v>0</v>
      </c>
    </row>
    <row r="859" spans="2:50" ht="15.75" hidden="1">
      <c r="B859" s="157">
        <f>penilaian!A854</f>
        <v>0</v>
      </c>
      <c r="C859" s="172">
        <f>penilaian!B854</f>
        <v>0</v>
      </c>
      <c r="D859" s="492">
        <f>penilaian!C854</f>
        <v>0</v>
      </c>
      <c r="E859" s="172">
        <f>penilaian!D854</f>
        <v>0</v>
      </c>
      <c r="F859" s="171">
        <f>penilaian!E854</f>
        <v>0</v>
      </c>
      <c r="G859" s="205">
        <f>penilaian!F854</f>
        <v>0</v>
      </c>
      <c r="H859" s="61">
        <f>penilaian!G854</f>
        <v>0</v>
      </c>
      <c r="I859" s="61">
        <f>penilaian!H854</f>
        <v>0</v>
      </c>
      <c r="J859" s="202">
        <f>penilaian!I854</f>
        <v>0</v>
      </c>
      <c r="K859" s="157">
        <f>penilaian!J854</f>
        <v>0</v>
      </c>
      <c r="L859" s="182">
        <f>penilaian!K854</f>
        <v>0</v>
      </c>
      <c r="M859" s="186">
        <f>penilaian!L854</f>
        <v>0</v>
      </c>
      <c r="N859" s="187">
        <f>penilaian!M854</f>
        <v>0</v>
      </c>
      <c r="O859" s="61">
        <f>penilaian!N854</f>
        <v>0</v>
      </c>
      <c r="P859" s="183">
        <f>penilaian!O854</f>
        <v>0</v>
      </c>
      <c r="Q859" s="157">
        <f>penilaian!P854</f>
        <v>0</v>
      </c>
      <c r="R859" s="157">
        <f>penilaian!Q854</f>
        <v>0</v>
      </c>
      <c r="S859" s="61">
        <f>penilaian!R854</f>
        <v>0</v>
      </c>
      <c r="T859" s="61">
        <f>penilaian!S854</f>
        <v>0</v>
      </c>
      <c r="U859" s="61">
        <f>penilaian!T854</f>
        <v>0</v>
      </c>
      <c r="V859" s="189">
        <f>penilaian!U854</f>
        <v>0</v>
      </c>
      <c r="W859" s="61">
        <f>penilaian!V854</f>
        <v>0</v>
      </c>
      <c r="X859" s="157">
        <f>penilaian!W854</f>
        <v>0</v>
      </c>
      <c r="Y859" s="157">
        <f>penilaian!X854</f>
        <v>0</v>
      </c>
      <c r="Z859" s="157">
        <f>penilaian!Y854</f>
        <v>0</v>
      </c>
      <c r="AA859" s="184">
        <f>penilaian!Z854</f>
        <v>0</v>
      </c>
      <c r="AB859" s="61">
        <f>penilaian!AA854</f>
        <v>0</v>
      </c>
      <c r="AC859" s="62">
        <f>penilaian!AB854</f>
        <v>0</v>
      </c>
      <c r="AD859" s="61">
        <f>penilaian!AC854</f>
        <v>0</v>
      </c>
      <c r="AE859" s="157">
        <f>penilaian!AD854</f>
        <v>0</v>
      </c>
      <c r="AF859" s="157">
        <f>penilaian!AE854</f>
        <v>0</v>
      </c>
      <c r="AG859" s="182">
        <f>penilaian!AF854</f>
        <v>0</v>
      </c>
      <c r="AH859" s="182">
        <f>penilaian!AG854</f>
        <v>0</v>
      </c>
      <c r="AI859" s="284">
        <f>penilaian!AH854</f>
        <v>0</v>
      </c>
      <c r="AJ859" s="283">
        <f>penilaian!AI854</f>
        <v>0</v>
      </c>
      <c r="AK859" s="284">
        <f>penilaian!AJ854</f>
        <v>0</v>
      </c>
      <c r="AL859" s="284">
        <f>penilaian!AK854</f>
        <v>0</v>
      </c>
      <c r="AM859" s="285">
        <f>penilaian!AL854</f>
        <v>0</v>
      </c>
      <c r="AN859" s="284">
        <f>penilaian!AM854</f>
        <v>0</v>
      </c>
      <c r="AO859" s="284">
        <f>penilaian!AN854</f>
        <v>0</v>
      </c>
      <c r="AP859" s="285">
        <f>penilaian!AO854</f>
        <v>0</v>
      </c>
      <c r="AQ859" s="284">
        <f>penilaian!AP854</f>
        <v>0</v>
      </c>
      <c r="AR859" s="284">
        <f>penilaian!AQ854</f>
        <v>0</v>
      </c>
      <c r="AS859" s="284">
        <f>penilaian!AR854</f>
        <v>0</v>
      </c>
      <c r="AT859" s="284">
        <f>penilaian!AS854</f>
        <v>0</v>
      </c>
      <c r="AU859" s="284">
        <f>penilaian!AT854</f>
        <v>0</v>
      </c>
      <c r="AV859" s="284">
        <f>penilaian!AU854</f>
        <v>0</v>
      </c>
      <c r="AW859" s="284">
        <f>penilaian!AV854</f>
        <v>0</v>
      </c>
      <c r="AX859" s="284">
        <f>penilaian!AW854</f>
        <v>0</v>
      </c>
    </row>
    <row r="860" spans="2:50" ht="15.75" hidden="1">
      <c r="B860" s="157">
        <f>penilaian!A855</f>
        <v>0</v>
      </c>
      <c r="C860" s="172">
        <f>penilaian!B855</f>
        <v>0</v>
      </c>
      <c r="D860" s="492">
        <f>penilaian!C855</f>
        <v>0</v>
      </c>
      <c r="E860" s="172">
        <f>penilaian!D855</f>
        <v>0</v>
      </c>
      <c r="F860" s="171">
        <f>penilaian!E855</f>
        <v>0</v>
      </c>
      <c r="G860" s="205">
        <f>penilaian!F855</f>
        <v>0</v>
      </c>
      <c r="H860" s="61">
        <f>penilaian!G855</f>
        <v>0</v>
      </c>
      <c r="I860" s="61">
        <f>penilaian!H855</f>
        <v>0</v>
      </c>
      <c r="J860" s="202">
        <f>penilaian!I855</f>
        <v>0</v>
      </c>
      <c r="K860" s="157">
        <f>penilaian!J855</f>
        <v>0</v>
      </c>
      <c r="L860" s="182">
        <f>penilaian!K855</f>
        <v>0</v>
      </c>
      <c r="M860" s="186">
        <f>penilaian!L855</f>
        <v>0</v>
      </c>
      <c r="N860" s="187">
        <f>penilaian!M855</f>
        <v>0</v>
      </c>
      <c r="O860" s="61">
        <f>penilaian!N855</f>
        <v>0</v>
      </c>
      <c r="P860" s="183">
        <f>penilaian!O855</f>
        <v>0</v>
      </c>
      <c r="Q860" s="157">
        <f>penilaian!P855</f>
        <v>0</v>
      </c>
      <c r="R860" s="157">
        <f>penilaian!Q855</f>
        <v>0</v>
      </c>
      <c r="S860" s="61">
        <f>penilaian!R855</f>
        <v>0</v>
      </c>
      <c r="T860" s="61">
        <f>penilaian!S855</f>
        <v>0</v>
      </c>
      <c r="U860" s="61">
        <f>penilaian!T855</f>
        <v>0</v>
      </c>
      <c r="V860" s="189">
        <f>penilaian!U855</f>
        <v>0</v>
      </c>
      <c r="W860" s="61">
        <f>penilaian!V855</f>
        <v>0</v>
      </c>
      <c r="X860" s="157">
        <f>penilaian!W855</f>
        <v>0</v>
      </c>
      <c r="Y860" s="157">
        <f>penilaian!X855</f>
        <v>0</v>
      </c>
      <c r="Z860" s="157">
        <f>penilaian!Y855</f>
        <v>0</v>
      </c>
      <c r="AA860" s="184">
        <f>penilaian!Z855</f>
        <v>0</v>
      </c>
      <c r="AB860" s="61">
        <f>penilaian!AA855</f>
        <v>0</v>
      </c>
      <c r="AC860" s="62">
        <f>penilaian!AB855</f>
        <v>0</v>
      </c>
      <c r="AD860" s="61">
        <f>penilaian!AC855</f>
        <v>0</v>
      </c>
      <c r="AE860" s="157">
        <f>penilaian!AD855</f>
        <v>0</v>
      </c>
      <c r="AF860" s="157">
        <f>penilaian!AE855</f>
        <v>0</v>
      </c>
      <c r="AG860" s="182">
        <f>penilaian!AF855</f>
        <v>0</v>
      </c>
      <c r="AH860" s="182">
        <f>penilaian!AG855</f>
        <v>0</v>
      </c>
      <c r="AI860" s="284">
        <f>penilaian!AH855</f>
        <v>0</v>
      </c>
      <c r="AJ860" s="283">
        <f>penilaian!AI855</f>
        <v>0</v>
      </c>
      <c r="AK860" s="284">
        <f>penilaian!AJ855</f>
        <v>0</v>
      </c>
      <c r="AL860" s="284">
        <f>penilaian!AK855</f>
        <v>0</v>
      </c>
      <c r="AM860" s="285">
        <f>penilaian!AL855</f>
        <v>0</v>
      </c>
      <c r="AN860" s="284">
        <f>penilaian!AM855</f>
        <v>0</v>
      </c>
      <c r="AO860" s="284">
        <f>penilaian!AN855</f>
        <v>0</v>
      </c>
      <c r="AP860" s="285">
        <f>penilaian!AO855</f>
        <v>0</v>
      </c>
      <c r="AQ860" s="284">
        <f>penilaian!AP855</f>
        <v>0</v>
      </c>
      <c r="AR860" s="284">
        <f>penilaian!AQ855</f>
        <v>0</v>
      </c>
      <c r="AS860" s="284">
        <f>penilaian!AR855</f>
        <v>0</v>
      </c>
      <c r="AT860" s="284">
        <f>penilaian!AS855</f>
        <v>0</v>
      </c>
      <c r="AU860" s="284">
        <f>penilaian!AT855</f>
        <v>0</v>
      </c>
      <c r="AV860" s="284">
        <f>penilaian!AU855</f>
        <v>0</v>
      </c>
      <c r="AW860" s="284">
        <f>penilaian!AV855</f>
        <v>0</v>
      </c>
      <c r="AX860" s="284">
        <f>penilaian!AW855</f>
        <v>0</v>
      </c>
    </row>
    <row r="861" spans="2:50" ht="15.75" hidden="1">
      <c r="B861" s="157">
        <f>penilaian!A856</f>
        <v>0</v>
      </c>
      <c r="C861" s="172">
        <f>penilaian!B856</f>
        <v>0</v>
      </c>
      <c r="D861" s="492">
        <f>penilaian!C856</f>
        <v>0</v>
      </c>
      <c r="E861" s="172">
        <f>penilaian!D856</f>
        <v>0</v>
      </c>
      <c r="F861" s="171">
        <f>penilaian!E856</f>
        <v>0</v>
      </c>
      <c r="G861" s="205">
        <f>penilaian!F856</f>
        <v>0</v>
      </c>
      <c r="H861" s="61">
        <f>penilaian!G856</f>
        <v>0</v>
      </c>
      <c r="I861" s="61">
        <f>penilaian!H856</f>
        <v>0</v>
      </c>
      <c r="J861" s="202">
        <f>penilaian!I856</f>
        <v>0</v>
      </c>
      <c r="K861" s="157">
        <f>penilaian!J856</f>
        <v>0</v>
      </c>
      <c r="L861" s="182">
        <f>penilaian!K856</f>
        <v>0</v>
      </c>
      <c r="M861" s="186">
        <f>penilaian!L856</f>
        <v>0</v>
      </c>
      <c r="N861" s="187">
        <f>penilaian!M856</f>
        <v>0</v>
      </c>
      <c r="O861" s="61">
        <f>penilaian!N856</f>
        <v>0</v>
      </c>
      <c r="P861" s="183">
        <f>penilaian!O856</f>
        <v>0</v>
      </c>
      <c r="Q861" s="157">
        <f>penilaian!P856</f>
        <v>0</v>
      </c>
      <c r="R861" s="157">
        <f>penilaian!Q856</f>
        <v>0</v>
      </c>
      <c r="S861" s="61">
        <f>penilaian!R856</f>
        <v>0</v>
      </c>
      <c r="T861" s="61">
        <f>penilaian!S856</f>
        <v>0</v>
      </c>
      <c r="U861" s="61">
        <f>penilaian!T856</f>
        <v>0</v>
      </c>
      <c r="V861" s="189">
        <f>penilaian!U856</f>
        <v>0</v>
      </c>
      <c r="W861" s="61">
        <f>penilaian!V856</f>
        <v>0</v>
      </c>
      <c r="X861" s="157">
        <f>penilaian!W856</f>
        <v>0</v>
      </c>
      <c r="Y861" s="157">
        <f>penilaian!X856</f>
        <v>0</v>
      </c>
      <c r="Z861" s="157">
        <f>penilaian!Y856</f>
        <v>0</v>
      </c>
      <c r="AA861" s="184">
        <f>penilaian!Z856</f>
        <v>0</v>
      </c>
      <c r="AB861" s="61">
        <f>penilaian!AA856</f>
        <v>0</v>
      </c>
      <c r="AC861" s="62">
        <f>penilaian!AB856</f>
        <v>0</v>
      </c>
      <c r="AD861" s="61">
        <f>penilaian!AC856</f>
        <v>0</v>
      </c>
      <c r="AE861" s="157">
        <f>penilaian!AD856</f>
        <v>0</v>
      </c>
      <c r="AF861" s="157">
        <f>penilaian!AE856</f>
        <v>0</v>
      </c>
      <c r="AG861" s="182">
        <f>penilaian!AF856</f>
        <v>0</v>
      </c>
      <c r="AH861" s="182">
        <f>penilaian!AG856</f>
        <v>0</v>
      </c>
      <c r="AI861" s="284">
        <f>penilaian!AH856</f>
        <v>0</v>
      </c>
      <c r="AJ861" s="283">
        <f>penilaian!AI856</f>
        <v>0</v>
      </c>
      <c r="AK861" s="284">
        <f>penilaian!AJ856</f>
        <v>0</v>
      </c>
      <c r="AL861" s="284">
        <f>penilaian!AK856</f>
        <v>0</v>
      </c>
      <c r="AM861" s="285">
        <f>penilaian!AL856</f>
        <v>0</v>
      </c>
      <c r="AN861" s="284">
        <f>penilaian!AM856</f>
        <v>0</v>
      </c>
      <c r="AO861" s="284">
        <f>penilaian!AN856</f>
        <v>0</v>
      </c>
      <c r="AP861" s="285">
        <f>penilaian!AO856</f>
        <v>0</v>
      </c>
      <c r="AQ861" s="284">
        <f>penilaian!AP856</f>
        <v>0</v>
      </c>
      <c r="AR861" s="284">
        <f>penilaian!AQ856</f>
        <v>0</v>
      </c>
      <c r="AS861" s="284">
        <f>penilaian!AR856</f>
        <v>0</v>
      </c>
      <c r="AT861" s="284">
        <f>penilaian!AS856</f>
        <v>0</v>
      </c>
      <c r="AU861" s="284">
        <f>penilaian!AT856</f>
        <v>0</v>
      </c>
      <c r="AV861" s="284">
        <f>penilaian!AU856</f>
        <v>0</v>
      </c>
      <c r="AW861" s="284">
        <f>penilaian!AV856</f>
        <v>0</v>
      </c>
      <c r="AX861" s="284">
        <f>penilaian!AW856</f>
        <v>0</v>
      </c>
    </row>
    <row r="862" spans="2:50" ht="15.75" hidden="1">
      <c r="B862" s="157">
        <f>penilaian!A857</f>
        <v>0</v>
      </c>
      <c r="C862" s="172">
        <f>penilaian!B857</f>
        <v>0</v>
      </c>
      <c r="D862" s="492">
        <f>penilaian!C857</f>
        <v>0</v>
      </c>
      <c r="E862" s="172">
        <f>penilaian!D857</f>
        <v>0</v>
      </c>
      <c r="F862" s="171">
        <f>penilaian!E857</f>
        <v>0</v>
      </c>
      <c r="G862" s="205">
        <f>penilaian!F857</f>
        <v>0</v>
      </c>
      <c r="H862" s="61">
        <f>penilaian!G857</f>
        <v>0</v>
      </c>
      <c r="I862" s="61">
        <f>penilaian!H857</f>
        <v>0</v>
      </c>
      <c r="J862" s="202">
        <f>penilaian!I857</f>
        <v>0</v>
      </c>
      <c r="K862" s="157">
        <f>penilaian!J857</f>
        <v>0</v>
      </c>
      <c r="L862" s="182">
        <f>penilaian!K857</f>
        <v>0</v>
      </c>
      <c r="M862" s="186">
        <f>penilaian!L857</f>
        <v>0</v>
      </c>
      <c r="N862" s="187">
        <f>penilaian!M857</f>
        <v>0</v>
      </c>
      <c r="O862" s="61">
        <f>penilaian!N857</f>
        <v>0</v>
      </c>
      <c r="P862" s="183">
        <f>penilaian!O857</f>
        <v>0</v>
      </c>
      <c r="Q862" s="157">
        <f>penilaian!P857</f>
        <v>0</v>
      </c>
      <c r="R862" s="157">
        <f>penilaian!Q857</f>
        <v>0</v>
      </c>
      <c r="S862" s="61">
        <f>penilaian!R857</f>
        <v>0</v>
      </c>
      <c r="T862" s="61">
        <f>penilaian!S857</f>
        <v>0</v>
      </c>
      <c r="U862" s="61">
        <f>penilaian!T857</f>
        <v>0</v>
      </c>
      <c r="V862" s="189">
        <f>penilaian!U857</f>
        <v>0</v>
      </c>
      <c r="W862" s="61">
        <f>penilaian!V857</f>
        <v>0</v>
      </c>
      <c r="X862" s="157">
        <f>penilaian!W857</f>
        <v>0</v>
      </c>
      <c r="Y862" s="157">
        <f>penilaian!X857</f>
        <v>0</v>
      </c>
      <c r="Z862" s="157">
        <f>penilaian!Y857</f>
        <v>0</v>
      </c>
      <c r="AA862" s="184">
        <f>penilaian!Z857</f>
        <v>0</v>
      </c>
      <c r="AB862" s="61">
        <f>penilaian!AA857</f>
        <v>0</v>
      </c>
      <c r="AC862" s="62">
        <f>penilaian!AB857</f>
        <v>0</v>
      </c>
      <c r="AD862" s="61">
        <f>penilaian!AC857</f>
        <v>0</v>
      </c>
      <c r="AE862" s="157">
        <f>penilaian!AD857</f>
        <v>0</v>
      </c>
      <c r="AF862" s="157">
        <f>penilaian!AE857</f>
        <v>0</v>
      </c>
      <c r="AG862" s="182">
        <f>penilaian!AF857</f>
        <v>0</v>
      </c>
      <c r="AH862" s="182">
        <f>penilaian!AG857</f>
        <v>0</v>
      </c>
      <c r="AI862" s="284">
        <f>penilaian!AH857</f>
        <v>0</v>
      </c>
      <c r="AJ862" s="283">
        <f>penilaian!AI857</f>
        <v>0</v>
      </c>
      <c r="AK862" s="284">
        <f>penilaian!AJ857</f>
        <v>0</v>
      </c>
      <c r="AL862" s="284">
        <f>penilaian!AK857</f>
        <v>0</v>
      </c>
      <c r="AM862" s="285">
        <f>penilaian!AL857</f>
        <v>0</v>
      </c>
      <c r="AN862" s="284">
        <f>penilaian!AM857</f>
        <v>0</v>
      </c>
      <c r="AO862" s="284">
        <f>penilaian!AN857</f>
        <v>0</v>
      </c>
      <c r="AP862" s="285">
        <f>penilaian!AO857</f>
        <v>0</v>
      </c>
      <c r="AQ862" s="284">
        <f>penilaian!AP857</f>
        <v>0</v>
      </c>
      <c r="AR862" s="284">
        <f>penilaian!AQ857</f>
        <v>0</v>
      </c>
      <c r="AS862" s="284">
        <f>penilaian!AR857</f>
        <v>0</v>
      </c>
      <c r="AT862" s="284">
        <f>penilaian!AS857</f>
        <v>0</v>
      </c>
      <c r="AU862" s="284">
        <f>penilaian!AT857</f>
        <v>0</v>
      </c>
      <c r="AV862" s="284">
        <f>penilaian!AU857</f>
        <v>0</v>
      </c>
      <c r="AW862" s="284">
        <f>penilaian!AV857</f>
        <v>0</v>
      </c>
      <c r="AX862" s="284">
        <f>penilaian!AW857</f>
        <v>0</v>
      </c>
    </row>
    <row r="863" spans="2:50" ht="15.75" hidden="1">
      <c r="B863" s="157">
        <f>penilaian!A858</f>
        <v>0</v>
      </c>
      <c r="C863" s="172">
        <f>penilaian!B858</f>
        <v>0</v>
      </c>
      <c r="D863" s="492">
        <f>penilaian!C858</f>
        <v>0</v>
      </c>
      <c r="E863" s="172">
        <f>penilaian!D858</f>
        <v>0</v>
      </c>
      <c r="F863" s="171">
        <f>penilaian!E858</f>
        <v>0</v>
      </c>
      <c r="G863" s="205">
        <f>penilaian!F858</f>
        <v>0</v>
      </c>
      <c r="H863" s="61">
        <f>penilaian!G858</f>
        <v>0</v>
      </c>
      <c r="I863" s="61">
        <f>penilaian!H858</f>
        <v>0</v>
      </c>
      <c r="J863" s="202">
        <f>penilaian!I858</f>
        <v>0</v>
      </c>
      <c r="K863" s="157">
        <f>penilaian!J858</f>
        <v>0</v>
      </c>
      <c r="L863" s="182">
        <f>penilaian!K858</f>
        <v>0</v>
      </c>
      <c r="M863" s="186">
        <f>penilaian!L858</f>
        <v>0</v>
      </c>
      <c r="N863" s="187">
        <f>penilaian!M858</f>
        <v>0</v>
      </c>
      <c r="O863" s="61">
        <f>penilaian!N858</f>
        <v>0</v>
      </c>
      <c r="P863" s="183">
        <f>penilaian!O858</f>
        <v>0</v>
      </c>
      <c r="Q863" s="157">
        <f>penilaian!P858</f>
        <v>0</v>
      </c>
      <c r="R863" s="157">
        <f>penilaian!Q858</f>
        <v>0</v>
      </c>
      <c r="S863" s="61">
        <f>penilaian!R858</f>
        <v>0</v>
      </c>
      <c r="T863" s="61">
        <f>penilaian!S858</f>
        <v>0</v>
      </c>
      <c r="U863" s="61">
        <f>penilaian!T858</f>
        <v>0</v>
      </c>
      <c r="V863" s="189">
        <f>penilaian!U858</f>
        <v>0</v>
      </c>
      <c r="W863" s="61">
        <f>penilaian!V858</f>
        <v>0</v>
      </c>
      <c r="X863" s="157">
        <f>penilaian!W858</f>
        <v>0</v>
      </c>
      <c r="Y863" s="157">
        <f>penilaian!X858</f>
        <v>0</v>
      </c>
      <c r="Z863" s="157">
        <f>penilaian!Y858</f>
        <v>0</v>
      </c>
      <c r="AA863" s="184">
        <f>penilaian!Z858</f>
        <v>0</v>
      </c>
      <c r="AB863" s="61">
        <f>penilaian!AA858</f>
        <v>0</v>
      </c>
      <c r="AC863" s="62">
        <f>penilaian!AB858</f>
        <v>0</v>
      </c>
      <c r="AD863" s="61">
        <f>penilaian!AC858</f>
        <v>0</v>
      </c>
      <c r="AE863" s="157">
        <f>penilaian!AD858</f>
        <v>0</v>
      </c>
      <c r="AF863" s="157">
        <f>penilaian!AE858</f>
        <v>0</v>
      </c>
      <c r="AG863" s="182">
        <f>penilaian!AF858</f>
        <v>0</v>
      </c>
      <c r="AH863" s="182">
        <f>penilaian!AG858</f>
        <v>0</v>
      </c>
      <c r="AI863" s="284">
        <f>penilaian!AH858</f>
        <v>0</v>
      </c>
      <c r="AJ863" s="283">
        <f>penilaian!AI858</f>
        <v>0</v>
      </c>
      <c r="AK863" s="284">
        <f>penilaian!AJ858</f>
        <v>0</v>
      </c>
      <c r="AL863" s="284">
        <f>penilaian!AK858</f>
        <v>0</v>
      </c>
      <c r="AM863" s="285">
        <f>penilaian!AL858</f>
        <v>0</v>
      </c>
      <c r="AN863" s="284">
        <f>penilaian!AM858</f>
        <v>0</v>
      </c>
      <c r="AO863" s="284">
        <f>penilaian!AN858</f>
        <v>0</v>
      </c>
      <c r="AP863" s="285">
        <f>penilaian!AO858</f>
        <v>0</v>
      </c>
      <c r="AQ863" s="284">
        <f>penilaian!AP858</f>
        <v>0</v>
      </c>
      <c r="AR863" s="284">
        <f>penilaian!AQ858</f>
        <v>0</v>
      </c>
      <c r="AS863" s="284">
        <f>penilaian!AR858</f>
        <v>0</v>
      </c>
      <c r="AT863" s="284">
        <f>penilaian!AS858</f>
        <v>0</v>
      </c>
      <c r="AU863" s="284">
        <f>penilaian!AT858</f>
        <v>0</v>
      </c>
      <c r="AV863" s="284">
        <f>penilaian!AU858</f>
        <v>0</v>
      </c>
      <c r="AW863" s="284">
        <f>penilaian!AV858</f>
        <v>0</v>
      </c>
      <c r="AX863" s="284">
        <f>penilaian!AW858</f>
        <v>0</v>
      </c>
    </row>
    <row r="864" spans="2:50" ht="15.75" hidden="1">
      <c r="B864" s="157">
        <f>penilaian!A859</f>
        <v>0</v>
      </c>
      <c r="C864" s="172">
        <f>penilaian!B859</f>
        <v>0</v>
      </c>
      <c r="D864" s="492">
        <f>penilaian!C859</f>
        <v>0</v>
      </c>
      <c r="E864" s="172">
        <f>penilaian!D859</f>
        <v>0</v>
      </c>
      <c r="F864" s="171">
        <f>penilaian!E859</f>
        <v>0</v>
      </c>
      <c r="G864" s="205">
        <f>penilaian!F859</f>
        <v>0</v>
      </c>
      <c r="H864" s="61">
        <f>penilaian!G859</f>
        <v>0</v>
      </c>
      <c r="I864" s="61">
        <f>penilaian!H859</f>
        <v>0</v>
      </c>
      <c r="J864" s="202">
        <f>penilaian!I859</f>
        <v>0</v>
      </c>
      <c r="K864" s="157">
        <f>penilaian!J859</f>
        <v>0</v>
      </c>
      <c r="L864" s="182">
        <f>penilaian!K859</f>
        <v>0</v>
      </c>
      <c r="M864" s="186">
        <f>penilaian!L859</f>
        <v>0</v>
      </c>
      <c r="N864" s="187">
        <f>penilaian!M859</f>
        <v>0</v>
      </c>
      <c r="O864" s="61">
        <f>penilaian!N859</f>
        <v>0</v>
      </c>
      <c r="P864" s="183">
        <f>penilaian!O859</f>
        <v>0</v>
      </c>
      <c r="Q864" s="157">
        <f>penilaian!P859</f>
        <v>0</v>
      </c>
      <c r="R864" s="157">
        <f>penilaian!Q859</f>
        <v>0</v>
      </c>
      <c r="S864" s="61">
        <f>penilaian!R859</f>
        <v>0</v>
      </c>
      <c r="T864" s="61">
        <f>penilaian!S859</f>
        <v>0</v>
      </c>
      <c r="U864" s="61">
        <f>penilaian!T859</f>
        <v>0</v>
      </c>
      <c r="V864" s="189">
        <f>penilaian!U859</f>
        <v>0</v>
      </c>
      <c r="W864" s="61">
        <f>penilaian!V859</f>
        <v>0</v>
      </c>
      <c r="X864" s="157">
        <f>penilaian!W859</f>
        <v>0</v>
      </c>
      <c r="Y864" s="157">
        <f>penilaian!X859</f>
        <v>0</v>
      </c>
      <c r="Z864" s="157">
        <f>penilaian!Y859</f>
        <v>0</v>
      </c>
      <c r="AA864" s="184">
        <f>penilaian!Z859</f>
        <v>0</v>
      </c>
      <c r="AB864" s="61">
        <f>penilaian!AA859</f>
        <v>0</v>
      </c>
      <c r="AC864" s="62">
        <f>penilaian!AB859</f>
        <v>0</v>
      </c>
      <c r="AD864" s="61">
        <f>penilaian!AC859</f>
        <v>0</v>
      </c>
      <c r="AE864" s="157">
        <f>penilaian!AD859</f>
        <v>0</v>
      </c>
      <c r="AF864" s="157">
        <f>penilaian!AE859</f>
        <v>0</v>
      </c>
      <c r="AG864" s="182">
        <f>penilaian!AF859</f>
        <v>0</v>
      </c>
      <c r="AH864" s="182">
        <f>penilaian!AG859</f>
        <v>0</v>
      </c>
      <c r="AI864" s="284">
        <f>penilaian!AH859</f>
        <v>0</v>
      </c>
      <c r="AJ864" s="283">
        <f>penilaian!AI859</f>
        <v>0</v>
      </c>
      <c r="AK864" s="284">
        <f>penilaian!AJ859</f>
        <v>0</v>
      </c>
      <c r="AL864" s="284">
        <f>penilaian!AK859</f>
        <v>0</v>
      </c>
      <c r="AM864" s="285">
        <f>penilaian!AL859</f>
        <v>0</v>
      </c>
      <c r="AN864" s="284">
        <f>penilaian!AM859</f>
        <v>0</v>
      </c>
      <c r="AO864" s="284">
        <f>penilaian!AN859</f>
        <v>0</v>
      </c>
      <c r="AP864" s="285">
        <f>penilaian!AO859</f>
        <v>0</v>
      </c>
      <c r="AQ864" s="284">
        <f>penilaian!AP859</f>
        <v>0</v>
      </c>
      <c r="AR864" s="284">
        <f>penilaian!AQ859</f>
        <v>0</v>
      </c>
      <c r="AS864" s="284">
        <f>penilaian!AR859</f>
        <v>0</v>
      </c>
      <c r="AT864" s="284">
        <f>penilaian!AS859</f>
        <v>0</v>
      </c>
      <c r="AU864" s="284">
        <f>penilaian!AT859</f>
        <v>0</v>
      </c>
      <c r="AV864" s="284">
        <f>penilaian!AU859</f>
        <v>0</v>
      </c>
      <c r="AW864" s="284">
        <f>penilaian!AV859</f>
        <v>0</v>
      </c>
      <c r="AX864" s="284">
        <f>penilaian!AW859</f>
        <v>0</v>
      </c>
    </row>
    <row r="865" spans="2:50" ht="15.75" hidden="1">
      <c r="B865" s="157">
        <f>penilaian!A860</f>
        <v>0</v>
      </c>
      <c r="C865" s="172">
        <f>penilaian!B860</f>
        <v>0</v>
      </c>
      <c r="D865" s="492">
        <f>penilaian!C860</f>
        <v>0</v>
      </c>
      <c r="E865" s="172">
        <f>penilaian!D860</f>
        <v>0</v>
      </c>
      <c r="F865" s="171">
        <f>penilaian!E860</f>
        <v>0</v>
      </c>
      <c r="G865" s="205">
        <f>penilaian!F860</f>
        <v>0</v>
      </c>
      <c r="H865" s="61">
        <f>penilaian!G860</f>
        <v>0</v>
      </c>
      <c r="I865" s="61">
        <f>penilaian!H860</f>
        <v>0</v>
      </c>
      <c r="J865" s="202">
        <f>penilaian!I860</f>
        <v>0</v>
      </c>
      <c r="K865" s="157">
        <f>penilaian!J860</f>
        <v>0</v>
      </c>
      <c r="L865" s="182">
        <f>penilaian!K860</f>
        <v>0</v>
      </c>
      <c r="M865" s="186">
        <f>penilaian!L860</f>
        <v>0</v>
      </c>
      <c r="N865" s="187">
        <f>penilaian!M860</f>
        <v>0</v>
      </c>
      <c r="O865" s="61">
        <f>penilaian!N860</f>
        <v>0</v>
      </c>
      <c r="P865" s="183">
        <f>penilaian!O860</f>
        <v>0</v>
      </c>
      <c r="Q865" s="157">
        <f>penilaian!P860</f>
        <v>0</v>
      </c>
      <c r="R865" s="157">
        <f>penilaian!Q860</f>
        <v>0</v>
      </c>
      <c r="S865" s="61">
        <f>penilaian!R860</f>
        <v>0</v>
      </c>
      <c r="T865" s="61">
        <f>penilaian!S860</f>
        <v>0</v>
      </c>
      <c r="U865" s="61">
        <f>penilaian!T860</f>
        <v>0</v>
      </c>
      <c r="V865" s="189">
        <f>penilaian!U860</f>
        <v>0</v>
      </c>
      <c r="W865" s="61">
        <f>penilaian!V860</f>
        <v>0</v>
      </c>
      <c r="X865" s="157">
        <f>penilaian!W860</f>
        <v>0</v>
      </c>
      <c r="Y865" s="157">
        <f>penilaian!X860</f>
        <v>0</v>
      </c>
      <c r="Z865" s="157">
        <f>penilaian!Y860</f>
        <v>0</v>
      </c>
      <c r="AA865" s="184">
        <f>penilaian!Z860</f>
        <v>0</v>
      </c>
      <c r="AB865" s="61">
        <f>penilaian!AA860</f>
        <v>0</v>
      </c>
      <c r="AC865" s="62">
        <f>penilaian!AB860</f>
        <v>0</v>
      </c>
      <c r="AD865" s="61">
        <f>penilaian!AC860</f>
        <v>0</v>
      </c>
      <c r="AE865" s="157">
        <f>penilaian!AD860</f>
        <v>0</v>
      </c>
      <c r="AF865" s="157">
        <f>penilaian!AE860</f>
        <v>0</v>
      </c>
      <c r="AG865" s="182">
        <f>penilaian!AF860</f>
        <v>0</v>
      </c>
      <c r="AH865" s="182">
        <f>penilaian!AG860</f>
        <v>0</v>
      </c>
      <c r="AI865" s="284">
        <f>penilaian!AH860</f>
        <v>0</v>
      </c>
      <c r="AJ865" s="283">
        <f>penilaian!AI860</f>
        <v>0</v>
      </c>
      <c r="AK865" s="284">
        <f>penilaian!AJ860</f>
        <v>0</v>
      </c>
      <c r="AL865" s="284">
        <f>penilaian!AK860</f>
        <v>0</v>
      </c>
      <c r="AM865" s="285">
        <f>penilaian!AL860</f>
        <v>0</v>
      </c>
      <c r="AN865" s="284">
        <f>penilaian!AM860</f>
        <v>0</v>
      </c>
      <c r="AO865" s="284">
        <f>penilaian!AN860</f>
        <v>0</v>
      </c>
      <c r="AP865" s="285">
        <f>penilaian!AO860</f>
        <v>0</v>
      </c>
      <c r="AQ865" s="284">
        <f>penilaian!AP860</f>
        <v>0</v>
      </c>
      <c r="AR865" s="284">
        <f>penilaian!AQ860</f>
        <v>0</v>
      </c>
      <c r="AS865" s="284">
        <f>penilaian!AR860</f>
        <v>0</v>
      </c>
      <c r="AT865" s="284">
        <f>penilaian!AS860</f>
        <v>0</v>
      </c>
      <c r="AU865" s="284">
        <f>penilaian!AT860</f>
        <v>0</v>
      </c>
      <c r="AV865" s="284">
        <f>penilaian!AU860</f>
        <v>0</v>
      </c>
      <c r="AW865" s="284">
        <f>penilaian!AV860</f>
        <v>0</v>
      </c>
      <c r="AX865" s="284">
        <f>penilaian!AW860</f>
        <v>0</v>
      </c>
    </row>
    <row r="866" spans="2:50" ht="15.75" hidden="1">
      <c r="B866" s="157">
        <f>penilaian!A861</f>
        <v>0</v>
      </c>
      <c r="C866" s="172">
        <f>penilaian!B861</f>
        <v>0</v>
      </c>
      <c r="D866" s="492">
        <f>penilaian!C861</f>
        <v>0</v>
      </c>
      <c r="E866" s="172">
        <f>penilaian!D861</f>
        <v>0</v>
      </c>
      <c r="F866" s="171">
        <f>penilaian!E861</f>
        <v>0</v>
      </c>
      <c r="G866" s="205">
        <f>penilaian!F861</f>
        <v>0</v>
      </c>
      <c r="H866" s="61">
        <f>penilaian!G861</f>
        <v>0</v>
      </c>
      <c r="I866" s="61">
        <f>penilaian!H861</f>
        <v>0</v>
      </c>
      <c r="J866" s="202">
        <f>penilaian!I861</f>
        <v>0</v>
      </c>
      <c r="K866" s="157">
        <f>penilaian!J861</f>
        <v>0</v>
      </c>
      <c r="L866" s="182">
        <f>penilaian!K861</f>
        <v>0</v>
      </c>
      <c r="M866" s="186">
        <f>penilaian!L861</f>
        <v>0</v>
      </c>
      <c r="N866" s="187">
        <f>penilaian!M861</f>
        <v>0</v>
      </c>
      <c r="O866" s="61">
        <f>penilaian!N861</f>
        <v>0</v>
      </c>
      <c r="P866" s="183">
        <f>penilaian!O861</f>
        <v>0</v>
      </c>
      <c r="Q866" s="157">
        <f>penilaian!P861</f>
        <v>0</v>
      </c>
      <c r="R866" s="157">
        <f>penilaian!Q861</f>
        <v>0</v>
      </c>
      <c r="S866" s="61">
        <f>penilaian!R861</f>
        <v>0</v>
      </c>
      <c r="T866" s="61">
        <f>penilaian!S861</f>
        <v>0</v>
      </c>
      <c r="U866" s="61">
        <f>penilaian!T861</f>
        <v>0</v>
      </c>
      <c r="V866" s="189">
        <f>penilaian!U861</f>
        <v>0</v>
      </c>
      <c r="W866" s="61">
        <f>penilaian!V861</f>
        <v>0</v>
      </c>
      <c r="X866" s="157">
        <f>penilaian!W861</f>
        <v>0</v>
      </c>
      <c r="Y866" s="157">
        <f>penilaian!X861</f>
        <v>0</v>
      </c>
      <c r="Z866" s="157">
        <f>penilaian!Y861</f>
        <v>0</v>
      </c>
      <c r="AA866" s="184">
        <f>penilaian!Z861</f>
        <v>0</v>
      </c>
      <c r="AB866" s="61">
        <f>penilaian!AA861</f>
        <v>0</v>
      </c>
      <c r="AC866" s="62">
        <f>penilaian!AB861</f>
        <v>0</v>
      </c>
      <c r="AD866" s="61">
        <f>penilaian!AC861</f>
        <v>0</v>
      </c>
      <c r="AE866" s="157">
        <f>penilaian!AD861</f>
        <v>0</v>
      </c>
      <c r="AF866" s="157">
        <f>penilaian!AE861</f>
        <v>0</v>
      </c>
      <c r="AG866" s="182">
        <f>penilaian!AF861</f>
        <v>0</v>
      </c>
      <c r="AH866" s="182">
        <f>penilaian!AG861</f>
        <v>0</v>
      </c>
      <c r="AI866" s="284">
        <f>penilaian!AH861</f>
        <v>0</v>
      </c>
      <c r="AJ866" s="283">
        <f>penilaian!AI861</f>
        <v>0</v>
      </c>
      <c r="AK866" s="284">
        <f>penilaian!AJ861</f>
        <v>0</v>
      </c>
      <c r="AL866" s="284">
        <f>penilaian!AK861</f>
        <v>0</v>
      </c>
      <c r="AM866" s="285">
        <f>penilaian!AL861</f>
        <v>0</v>
      </c>
      <c r="AN866" s="284">
        <f>penilaian!AM861</f>
        <v>0</v>
      </c>
      <c r="AO866" s="284">
        <f>penilaian!AN861</f>
        <v>0</v>
      </c>
      <c r="AP866" s="285">
        <f>penilaian!AO861</f>
        <v>0</v>
      </c>
      <c r="AQ866" s="284">
        <f>penilaian!AP861</f>
        <v>0</v>
      </c>
      <c r="AR866" s="284">
        <f>penilaian!AQ861</f>
        <v>0</v>
      </c>
      <c r="AS866" s="284">
        <f>penilaian!AR861</f>
        <v>0</v>
      </c>
      <c r="AT866" s="284">
        <f>penilaian!AS861</f>
        <v>0</v>
      </c>
      <c r="AU866" s="284">
        <f>penilaian!AT861</f>
        <v>0</v>
      </c>
      <c r="AV866" s="284">
        <f>penilaian!AU861</f>
        <v>0</v>
      </c>
      <c r="AW866" s="284">
        <f>penilaian!AV861</f>
        <v>0</v>
      </c>
      <c r="AX866" s="284">
        <f>penilaian!AW861</f>
        <v>0</v>
      </c>
    </row>
    <row r="867" spans="2:50" ht="15.75" hidden="1">
      <c r="B867" s="157">
        <f>penilaian!A862</f>
        <v>0</v>
      </c>
      <c r="C867" s="172">
        <f>penilaian!B862</f>
        <v>0</v>
      </c>
      <c r="D867" s="492">
        <f>penilaian!C862</f>
        <v>0</v>
      </c>
      <c r="E867" s="172">
        <f>penilaian!D862</f>
        <v>0</v>
      </c>
      <c r="F867" s="171">
        <f>penilaian!E862</f>
        <v>0</v>
      </c>
      <c r="G867" s="205">
        <f>penilaian!F862</f>
        <v>0</v>
      </c>
      <c r="H867" s="61">
        <f>penilaian!G862</f>
        <v>0</v>
      </c>
      <c r="I867" s="61">
        <f>penilaian!H862</f>
        <v>0</v>
      </c>
      <c r="J867" s="202">
        <f>penilaian!I862</f>
        <v>0</v>
      </c>
      <c r="K867" s="157">
        <f>penilaian!J862</f>
        <v>0</v>
      </c>
      <c r="L867" s="182">
        <f>penilaian!K862</f>
        <v>0</v>
      </c>
      <c r="M867" s="186">
        <f>penilaian!L862</f>
        <v>0</v>
      </c>
      <c r="N867" s="187">
        <f>penilaian!M862</f>
        <v>0</v>
      </c>
      <c r="O867" s="61">
        <f>penilaian!N862</f>
        <v>0</v>
      </c>
      <c r="P867" s="183">
        <f>penilaian!O862</f>
        <v>0</v>
      </c>
      <c r="Q867" s="157">
        <f>penilaian!P862</f>
        <v>0</v>
      </c>
      <c r="R867" s="157">
        <f>penilaian!Q862</f>
        <v>0</v>
      </c>
      <c r="S867" s="61">
        <f>penilaian!R862</f>
        <v>0</v>
      </c>
      <c r="T867" s="61">
        <f>penilaian!S862</f>
        <v>0</v>
      </c>
      <c r="U867" s="61">
        <f>penilaian!T862</f>
        <v>0</v>
      </c>
      <c r="V867" s="189">
        <f>penilaian!U862</f>
        <v>0</v>
      </c>
      <c r="W867" s="61">
        <f>penilaian!V862</f>
        <v>0</v>
      </c>
      <c r="X867" s="157">
        <f>penilaian!W862</f>
        <v>0</v>
      </c>
      <c r="Y867" s="157">
        <f>penilaian!X862</f>
        <v>0</v>
      </c>
      <c r="Z867" s="157">
        <f>penilaian!Y862</f>
        <v>0</v>
      </c>
      <c r="AA867" s="184">
        <f>penilaian!Z862</f>
        <v>0</v>
      </c>
      <c r="AB867" s="61">
        <f>penilaian!AA862</f>
        <v>0</v>
      </c>
      <c r="AC867" s="62">
        <f>penilaian!AB862</f>
        <v>0</v>
      </c>
      <c r="AD867" s="61">
        <f>penilaian!AC862</f>
        <v>0</v>
      </c>
      <c r="AE867" s="157">
        <f>penilaian!AD862</f>
        <v>0</v>
      </c>
      <c r="AF867" s="157">
        <f>penilaian!AE862</f>
        <v>0</v>
      </c>
      <c r="AG867" s="182">
        <f>penilaian!AF862</f>
        <v>0</v>
      </c>
      <c r="AH867" s="182">
        <f>penilaian!AG862</f>
        <v>0</v>
      </c>
      <c r="AI867" s="284">
        <f>penilaian!AH862</f>
        <v>0</v>
      </c>
      <c r="AJ867" s="283">
        <f>penilaian!AI862</f>
        <v>0</v>
      </c>
      <c r="AK867" s="284">
        <f>penilaian!AJ862</f>
        <v>0</v>
      </c>
      <c r="AL867" s="284">
        <f>penilaian!AK862</f>
        <v>0</v>
      </c>
      <c r="AM867" s="285">
        <f>penilaian!AL862</f>
        <v>0</v>
      </c>
      <c r="AN867" s="284">
        <f>penilaian!AM862</f>
        <v>0</v>
      </c>
      <c r="AO867" s="284">
        <f>penilaian!AN862</f>
        <v>0</v>
      </c>
      <c r="AP867" s="285">
        <f>penilaian!AO862</f>
        <v>0</v>
      </c>
      <c r="AQ867" s="284">
        <f>penilaian!AP862</f>
        <v>0</v>
      </c>
      <c r="AR867" s="284">
        <f>penilaian!AQ862</f>
        <v>0</v>
      </c>
      <c r="AS867" s="284">
        <f>penilaian!AR862</f>
        <v>0</v>
      </c>
      <c r="AT867" s="284">
        <f>penilaian!AS862</f>
        <v>0</v>
      </c>
      <c r="AU867" s="284">
        <f>penilaian!AT862</f>
        <v>0</v>
      </c>
      <c r="AV867" s="284">
        <f>penilaian!AU862</f>
        <v>0</v>
      </c>
      <c r="AW867" s="284">
        <f>penilaian!AV862</f>
        <v>0</v>
      </c>
      <c r="AX867" s="284">
        <f>penilaian!AW862</f>
        <v>0</v>
      </c>
    </row>
    <row r="868" spans="2:50" ht="15.75" hidden="1">
      <c r="B868" s="157">
        <f>penilaian!A863</f>
        <v>0</v>
      </c>
      <c r="C868" s="172">
        <f>penilaian!B863</f>
        <v>0</v>
      </c>
      <c r="D868" s="492">
        <f>penilaian!C863</f>
        <v>0</v>
      </c>
      <c r="E868" s="172">
        <f>penilaian!D863</f>
        <v>0</v>
      </c>
      <c r="F868" s="171">
        <f>penilaian!E863</f>
        <v>0</v>
      </c>
      <c r="G868" s="205">
        <f>penilaian!F863</f>
        <v>0</v>
      </c>
      <c r="H868" s="61">
        <f>penilaian!G863</f>
        <v>0</v>
      </c>
      <c r="I868" s="61">
        <f>penilaian!H863</f>
        <v>0</v>
      </c>
      <c r="J868" s="202">
        <f>penilaian!I863</f>
        <v>0</v>
      </c>
      <c r="K868" s="157">
        <f>penilaian!J863</f>
        <v>0</v>
      </c>
      <c r="L868" s="182">
        <f>penilaian!K863</f>
        <v>0</v>
      </c>
      <c r="M868" s="186">
        <f>penilaian!L863</f>
        <v>0</v>
      </c>
      <c r="N868" s="187">
        <f>penilaian!M863</f>
        <v>0</v>
      </c>
      <c r="O868" s="61">
        <f>penilaian!N863</f>
        <v>0</v>
      </c>
      <c r="P868" s="183">
        <f>penilaian!O863</f>
        <v>0</v>
      </c>
      <c r="Q868" s="157">
        <f>penilaian!P863</f>
        <v>0</v>
      </c>
      <c r="R868" s="157">
        <f>penilaian!Q863</f>
        <v>0</v>
      </c>
      <c r="S868" s="61">
        <f>penilaian!R863</f>
        <v>0</v>
      </c>
      <c r="T868" s="61">
        <f>penilaian!S863</f>
        <v>0</v>
      </c>
      <c r="U868" s="61">
        <f>penilaian!T863</f>
        <v>0</v>
      </c>
      <c r="V868" s="189">
        <f>penilaian!U863</f>
        <v>0</v>
      </c>
      <c r="W868" s="61">
        <f>penilaian!V863</f>
        <v>0</v>
      </c>
      <c r="X868" s="157">
        <f>penilaian!W863</f>
        <v>0</v>
      </c>
      <c r="Y868" s="157">
        <f>penilaian!X863</f>
        <v>0</v>
      </c>
      <c r="Z868" s="157">
        <f>penilaian!Y863</f>
        <v>0</v>
      </c>
      <c r="AA868" s="184">
        <f>penilaian!Z863</f>
        <v>0</v>
      </c>
      <c r="AB868" s="61">
        <f>penilaian!AA863</f>
        <v>0</v>
      </c>
      <c r="AC868" s="62">
        <f>penilaian!AB863</f>
        <v>0</v>
      </c>
      <c r="AD868" s="61">
        <f>penilaian!AC863</f>
        <v>0</v>
      </c>
      <c r="AE868" s="157">
        <f>penilaian!AD863</f>
        <v>0</v>
      </c>
      <c r="AF868" s="157">
        <f>penilaian!AE863</f>
        <v>0</v>
      </c>
      <c r="AG868" s="182">
        <f>penilaian!AF863</f>
        <v>0</v>
      </c>
      <c r="AH868" s="182">
        <f>penilaian!AG863</f>
        <v>0</v>
      </c>
      <c r="AI868" s="284">
        <f>penilaian!AH863</f>
        <v>0</v>
      </c>
      <c r="AJ868" s="283">
        <f>penilaian!AI863</f>
        <v>0</v>
      </c>
      <c r="AK868" s="284">
        <f>penilaian!AJ863</f>
        <v>0</v>
      </c>
      <c r="AL868" s="284">
        <f>penilaian!AK863</f>
        <v>0</v>
      </c>
      <c r="AM868" s="285">
        <f>penilaian!AL863</f>
        <v>0</v>
      </c>
      <c r="AN868" s="284">
        <f>penilaian!AM863</f>
        <v>0</v>
      </c>
      <c r="AO868" s="284">
        <f>penilaian!AN863</f>
        <v>0</v>
      </c>
      <c r="AP868" s="285">
        <f>penilaian!AO863</f>
        <v>0</v>
      </c>
      <c r="AQ868" s="284">
        <f>penilaian!AP863</f>
        <v>0</v>
      </c>
      <c r="AR868" s="284">
        <f>penilaian!AQ863</f>
        <v>0</v>
      </c>
      <c r="AS868" s="284">
        <f>penilaian!AR863</f>
        <v>0</v>
      </c>
      <c r="AT868" s="284">
        <f>penilaian!AS863</f>
        <v>0</v>
      </c>
      <c r="AU868" s="284">
        <f>penilaian!AT863</f>
        <v>0</v>
      </c>
      <c r="AV868" s="284">
        <f>penilaian!AU863</f>
        <v>0</v>
      </c>
      <c r="AW868" s="284">
        <f>penilaian!AV863</f>
        <v>0</v>
      </c>
      <c r="AX868" s="284">
        <f>penilaian!AW863</f>
        <v>0</v>
      </c>
    </row>
    <row r="869" spans="2:50" ht="15.75" hidden="1">
      <c r="B869" s="157">
        <f>penilaian!A864</f>
        <v>0</v>
      </c>
      <c r="C869" s="172">
        <f>penilaian!B864</f>
        <v>0</v>
      </c>
      <c r="D869" s="492">
        <f>penilaian!C864</f>
        <v>0</v>
      </c>
      <c r="E869" s="172">
        <f>penilaian!D864</f>
        <v>0</v>
      </c>
      <c r="F869" s="171">
        <f>penilaian!E864</f>
        <v>0</v>
      </c>
      <c r="G869" s="205">
        <f>penilaian!F864</f>
        <v>0</v>
      </c>
      <c r="H869" s="61">
        <f>penilaian!G864</f>
        <v>0</v>
      </c>
      <c r="I869" s="61">
        <f>penilaian!H864</f>
        <v>0</v>
      </c>
      <c r="J869" s="202">
        <f>penilaian!I864</f>
        <v>0</v>
      </c>
      <c r="K869" s="157">
        <f>penilaian!J864</f>
        <v>0</v>
      </c>
      <c r="L869" s="182">
        <f>penilaian!K864</f>
        <v>0</v>
      </c>
      <c r="M869" s="186">
        <f>penilaian!L864</f>
        <v>0</v>
      </c>
      <c r="N869" s="187">
        <f>penilaian!M864</f>
        <v>0</v>
      </c>
      <c r="O869" s="61">
        <f>penilaian!N864</f>
        <v>0</v>
      </c>
      <c r="P869" s="183">
        <f>penilaian!O864</f>
        <v>0</v>
      </c>
      <c r="Q869" s="157">
        <f>penilaian!P864</f>
        <v>0</v>
      </c>
      <c r="R869" s="157">
        <f>penilaian!Q864</f>
        <v>0</v>
      </c>
      <c r="S869" s="61">
        <f>penilaian!R864</f>
        <v>0</v>
      </c>
      <c r="T869" s="61">
        <f>penilaian!S864</f>
        <v>0</v>
      </c>
      <c r="U869" s="61">
        <f>penilaian!T864</f>
        <v>0</v>
      </c>
      <c r="V869" s="189">
        <f>penilaian!U864</f>
        <v>0</v>
      </c>
      <c r="W869" s="61">
        <f>penilaian!V864</f>
        <v>0</v>
      </c>
      <c r="X869" s="157">
        <f>penilaian!W864</f>
        <v>0</v>
      </c>
      <c r="Y869" s="157">
        <f>penilaian!X864</f>
        <v>0</v>
      </c>
      <c r="Z869" s="157">
        <f>penilaian!Y864</f>
        <v>0</v>
      </c>
      <c r="AA869" s="184">
        <f>penilaian!Z864</f>
        <v>0</v>
      </c>
      <c r="AB869" s="61">
        <f>penilaian!AA864</f>
        <v>0</v>
      </c>
      <c r="AC869" s="62">
        <f>penilaian!AB864</f>
        <v>0</v>
      </c>
      <c r="AD869" s="61">
        <f>penilaian!AC864</f>
        <v>0</v>
      </c>
      <c r="AE869" s="157">
        <f>penilaian!AD864</f>
        <v>0</v>
      </c>
      <c r="AF869" s="157">
        <f>penilaian!AE864</f>
        <v>0</v>
      </c>
      <c r="AG869" s="182">
        <f>penilaian!AF864</f>
        <v>0</v>
      </c>
      <c r="AH869" s="182">
        <f>penilaian!AG864</f>
        <v>0</v>
      </c>
      <c r="AI869" s="284">
        <f>penilaian!AH864</f>
        <v>0</v>
      </c>
      <c r="AJ869" s="283">
        <f>penilaian!AI864</f>
        <v>0</v>
      </c>
      <c r="AK869" s="284">
        <f>penilaian!AJ864</f>
        <v>0</v>
      </c>
      <c r="AL869" s="284">
        <f>penilaian!AK864</f>
        <v>0</v>
      </c>
      <c r="AM869" s="285">
        <f>penilaian!AL864</f>
        <v>0</v>
      </c>
      <c r="AN869" s="284">
        <f>penilaian!AM864</f>
        <v>0</v>
      </c>
      <c r="AO869" s="284">
        <f>penilaian!AN864</f>
        <v>0</v>
      </c>
      <c r="AP869" s="285">
        <f>penilaian!AO864</f>
        <v>0</v>
      </c>
      <c r="AQ869" s="284">
        <f>penilaian!AP864</f>
        <v>0</v>
      </c>
      <c r="AR869" s="284">
        <f>penilaian!AQ864</f>
        <v>0</v>
      </c>
      <c r="AS869" s="284">
        <f>penilaian!AR864</f>
        <v>0</v>
      </c>
      <c r="AT869" s="284">
        <f>penilaian!AS864</f>
        <v>0</v>
      </c>
      <c r="AU869" s="284">
        <f>penilaian!AT864</f>
        <v>0</v>
      </c>
      <c r="AV869" s="284">
        <f>penilaian!AU864</f>
        <v>0</v>
      </c>
      <c r="AW869" s="284">
        <f>penilaian!AV864</f>
        <v>0</v>
      </c>
      <c r="AX869" s="284">
        <f>penilaian!AW864</f>
        <v>0</v>
      </c>
    </row>
    <row r="870" spans="2:50" ht="15.75" hidden="1">
      <c r="B870" s="157">
        <f>penilaian!A865</f>
        <v>0</v>
      </c>
      <c r="C870" s="172">
        <f>penilaian!B865</f>
        <v>0</v>
      </c>
      <c r="D870" s="492">
        <f>penilaian!C865</f>
        <v>0</v>
      </c>
      <c r="E870" s="172">
        <f>penilaian!D865</f>
        <v>0</v>
      </c>
      <c r="F870" s="171">
        <f>penilaian!E865</f>
        <v>0</v>
      </c>
      <c r="G870" s="205">
        <f>penilaian!F865</f>
        <v>0</v>
      </c>
      <c r="H870" s="61">
        <f>penilaian!G865</f>
        <v>0</v>
      </c>
      <c r="I870" s="61">
        <f>penilaian!H865</f>
        <v>0</v>
      </c>
      <c r="J870" s="202">
        <f>penilaian!I865</f>
        <v>0</v>
      </c>
      <c r="K870" s="157">
        <f>penilaian!J865</f>
        <v>0</v>
      </c>
      <c r="L870" s="182">
        <f>penilaian!K865</f>
        <v>0</v>
      </c>
      <c r="M870" s="186">
        <f>penilaian!L865</f>
        <v>0</v>
      </c>
      <c r="N870" s="187">
        <f>penilaian!M865</f>
        <v>0</v>
      </c>
      <c r="O870" s="61">
        <f>penilaian!N865</f>
        <v>0</v>
      </c>
      <c r="P870" s="183">
        <f>penilaian!O865</f>
        <v>0</v>
      </c>
      <c r="Q870" s="157">
        <f>penilaian!P865</f>
        <v>0</v>
      </c>
      <c r="R870" s="157">
        <f>penilaian!Q865</f>
        <v>0</v>
      </c>
      <c r="S870" s="61">
        <f>penilaian!R865</f>
        <v>0</v>
      </c>
      <c r="T870" s="61">
        <f>penilaian!S865</f>
        <v>0</v>
      </c>
      <c r="U870" s="61">
        <f>penilaian!T865</f>
        <v>0</v>
      </c>
      <c r="V870" s="189">
        <f>penilaian!U865</f>
        <v>0</v>
      </c>
      <c r="W870" s="61">
        <f>penilaian!V865</f>
        <v>0</v>
      </c>
      <c r="X870" s="157">
        <f>penilaian!W865</f>
        <v>0</v>
      </c>
      <c r="Y870" s="157">
        <f>penilaian!X865</f>
        <v>0</v>
      </c>
      <c r="Z870" s="157">
        <f>penilaian!Y865</f>
        <v>0</v>
      </c>
      <c r="AA870" s="184">
        <f>penilaian!Z865</f>
        <v>0</v>
      </c>
      <c r="AB870" s="61">
        <f>penilaian!AA865</f>
        <v>0</v>
      </c>
      <c r="AC870" s="62">
        <f>penilaian!AB865</f>
        <v>0</v>
      </c>
      <c r="AD870" s="61">
        <f>penilaian!AC865</f>
        <v>0</v>
      </c>
      <c r="AE870" s="157">
        <f>penilaian!AD865</f>
        <v>0</v>
      </c>
      <c r="AF870" s="157">
        <f>penilaian!AE865</f>
        <v>0</v>
      </c>
      <c r="AG870" s="182">
        <f>penilaian!AF865</f>
        <v>0</v>
      </c>
      <c r="AH870" s="182">
        <f>penilaian!AG865</f>
        <v>0</v>
      </c>
      <c r="AI870" s="284">
        <f>penilaian!AH865</f>
        <v>0</v>
      </c>
      <c r="AJ870" s="283">
        <f>penilaian!AI865</f>
        <v>0</v>
      </c>
      <c r="AK870" s="284">
        <f>penilaian!AJ865</f>
        <v>0</v>
      </c>
      <c r="AL870" s="284">
        <f>penilaian!AK865</f>
        <v>0</v>
      </c>
      <c r="AM870" s="285">
        <f>penilaian!AL865</f>
        <v>0</v>
      </c>
      <c r="AN870" s="284">
        <f>penilaian!AM865</f>
        <v>0</v>
      </c>
      <c r="AO870" s="284">
        <f>penilaian!AN865</f>
        <v>0</v>
      </c>
      <c r="AP870" s="285">
        <f>penilaian!AO865</f>
        <v>0</v>
      </c>
      <c r="AQ870" s="284">
        <f>penilaian!AP865</f>
        <v>0</v>
      </c>
      <c r="AR870" s="284">
        <f>penilaian!AQ865</f>
        <v>0</v>
      </c>
      <c r="AS870" s="284">
        <f>penilaian!AR865</f>
        <v>0</v>
      </c>
      <c r="AT870" s="284">
        <f>penilaian!AS865</f>
        <v>0</v>
      </c>
      <c r="AU870" s="284">
        <f>penilaian!AT865</f>
        <v>0</v>
      </c>
      <c r="AV870" s="284">
        <f>penilaian!AU865</f>
        <v>0</v>
      </c>
      <c r="AW870" s="284">
        <f>penilaian!AV865</f>
        <v>0</v>
      </c>
      <c r="AX870" s="284">
        <f>penilaian!AW865</f>
        <v>0</v>
      </c>
    </row>
    <row r="871" spans="2:50" ht="15.75" hidden="1">
      <c r="B871" s="157">
        <f>penilaian!A866</f>
        <v>0</v>
      </c>
      <c r="C871" s="172">
        <f>penilaian!B866</f>
        <v>0</v>
      </c>
      <c r="D871" s="492">
        <f>penilaian!C866</f>
        <v>0</v>
      </c>
      <c r="E871" s="172">
        <f>penilaian!D866</f>
        <v>0</v>
      </c>
      <c r="F871" s="171">
        <f>penilaian!E866</f>
        <v>0</v>
      </c>
      <c r="G871" s="205">
        <f>penilaian!F866</f>
        <v>0</v>
      </c>
      <c r="H871" s="61">
        <f>penilaian!G866</f>
        <v>0</v>
      </c>
      <c r="I871" s="61">
        <f>penilaian!H866</f>
        <v>0</v>
      </c>
      <c r="J871" s="202">
        <f>penilaian!I866</f>
        <v>0</v>
      </c>
      <c r="K871" s="157">
        <f>penilaian!J866</f>
        <v>0</v>
      </c>
      <c r="L871" s="182">
        <f>penilaian!K866</f>
        <v>0</v>
      </c>
      <c r="M871" s="186">
        <f>penilaian!L866</f>
        <v>0</v>
      </c>
      <c r="N871" s="187">
        <f>penilaian!M866</f>
        <v>0</v>
      </c>
      <c r="O871" s="61">
        <f>penilaian!N866</f>
        <v>0</v>
      </c>
      <c r="P871" s="183">
        <f>penilaian!O866</f>
        <v>0</v>
      </c>
      <c r="Q871" s="157">
        <f>penilaian!P866</f>
        <v>0</v>
      </c>
      <c r="R871" s="157">
        <f>penilaian!Q866</f>
        <v>0</v>
      </c>
      <c r="S871" s="61">
        <f>penilaian!R866</f>
        <v>0</v>
      </c>
      <c r="T871" s="61">
        <f>penilaian!S866</f>
        <v>0</v>
      </c>
      <c r="U871" s="61">
        <f>penilaian!T866</f>
        <v>0</v>
      </c>
      <c r="V871" s="189">
        <f>penilaian!U866</f>
        <v>0</v>
      </c>
      <c r="W871" s="61">
        <f>penilaian!V866</f>
        <v>0</v>
      </c>
      <c r="X871" s="157">
        <f>penilaian!W866</f>
        <v>0</v>
      </c>
      <c r="Y871" s="157">
        <f>penilaian!X866</f>
        <v>0</v>
      </c>
      <c r="Z871" s="157">
        <f>penilaian!Y866</f>
        <v>0</v>
      </c>
      <c r="AA871" s="184">
        <f>penilaian!Z866</f>
        <v>0</v>
      </c>
      <c r="AB871" s="61">
        <f>penilaian!AA866</f>
        <v>0</v>
      </c>
      <c r="AC871" s="62">
        <f>penilaian!AB866</f>
        <v>0</v>
      </c>
      <c r="AD871" s="61">
        <f>penilaian!AC866</f>
        <v>0</v>
      </c>
      <c r="AE871" s="157">
        <f>penilaian!AD866</f>
        <v>0</v>
      </c>
      <c r="AF871" s="157">
        <f>penilaian!AE866</f>
        <v>0</v>
      </c>
      <c r="AG871" s="182">
        <f>penilaian!AF866</f>
        <v>0</v>
      </c>
      <c r="AH871" s="182">
        <f>penilaian!AG866</f>
        <v>0</v>
      </c>
      <c r="AI871" s="284">
        <f>penilaian!AH866</f>
        <v>0</v>
      </c>
      <c r="AJ871" s="283">
        <f>penilaian!AI866</f>
        <v>0</v>
      </c>
      <c r="AK871" s="284">
        <f>penilaian!AJ866</f>
        <v>0</v>
      </c>
      <c r="AL871" s="284">
        <f>penilaian!AK866</f>
        <v>0</v>
      </c>
      <c r="AM871" s="285">
        <f>penilaian!AL866</f>
        <v>0</v>
      </c>
      <c r="AN871" s="284">
        <f>penilaian!AM866</f>
        <v>0</v>
      </c>
      <c r="AO871" s="284">
        <f>penilaian!AN866</f>
        <v>0</v>
      </c>
      <c r="AP871" s="285">
        <f>penilaian!AO866</f>
        <v>0</v>
      </c>
      <c r="AQ871" s="284">
        <f>penilaian!AP866</f>
        <v>0</v>
      </c>
      <c r="AR871" s="284">
        <f>penilaian!AQ866</f>
        <v>0</v>
      </c>
      <c r="AS871" s="284">
        <f>penilaian!AR866</f>
        <v>0</v>
      </c>
      <c r="AT871" s="284">
        <f>penilaian!AS866</f>
        <v>0</v>
      </c>
      <c r="AU871" s="284">
        <f>penilaian!AT866</f>
        <v>0</v>
      </c>
      <c r="AV871" s="284">
        <f>penilaian!AU866</f>
        <v>0</v>
      </c>
      <c r="AW871" s="284">
        <f>penilaian!AV866</f>
        <v>0</v>
      </c>
      <c r="AX871" s="284">
        <f>penilaian!AW866</f>
        <v>0</v>
      </c>
    </row>
    <row r="872" spans="2:50" ht="15.75" hidden="1">
      <c r="B872" s="157">
        <f>penilaian!A867</f>
        <v>0</v>
      </c>
      <c r="C872" s="172">
        <f>penilaian!B867</f>
        <v>0</v>
      </c>
      <c r="D872" s="492">
        <f>penilaian!C867</f>
        <v>0</v>
      </c>
      <c r="E872" s="172">
        <f>penilaian!D867</f>
        <v>0</v>
      </c>
      <c r="F872" s="171">
        <f>penilaian!E867</f>
        <v>0</v>
      </c>
      <c r="G872" s="205">
        <f>penilaian!F867</f>
        <v>0</v>
      </c>
      <c r="H872" s="61">
        <f>penilaian!G867</f>
        <v>0</v>
      </c>
      <c r="I872" s="61">
        <f>penilaian!H867</f>
        <v>0</v>
      </c>
      <c r="J872" s="202">
        <f>penilaian!I867</f>
        <v>0</v>
      </c>
      <c r="K872" s="157">
        <f>penilaian!J867</f>
        <v>0</v>
      </c>
      <c r="L872" s="182">
        <f>penilaian!K867</f>
        <v>0</v>
      </c>
      <c r="M872" s="186">
        <f>penilaian!L867</f>
        <v>0</v>
      </c>
      <c r="N872" s="187">
        <f>penilaian!M867</f>
        <v>0</v>
      </c>
      <c r="O872" s="61">
        <f>penilaian!N867</f>
        <v>0</v>
      </c>
      <c r="P872" s="183">
        <f>penilaian!O867</f>
        <v>0</v>
      </c>
      <c r="Q872" s="157">
        <f>penilaian!P867</f>
        <v>0</v>
      </c>
      <c r="R872" s="157">
        <f>penilaian!Q867</f>
        <v>0</v>
      </c>
      <c r="S872" s="61">
        <f>penilaian!R867</f>
        <v>0</v>
      </c>
      <c r="T872" s="61">
        <f>penilaian!S867</f>
        <v>0</v>
      </c>
      <c r="U872" s="61">
        <f>penilaian!T867</f>
        <v>0</v>
      </c>
      <c r="V872" s="189">
        <f>penilaian!U867</f>
        <v>0</v>
      </c>
      <c r="W872" s="61">
        <f>penilaian!V867</f>
        <v>0</v>
      </c>
      <c r="X872" s="157">
        <f>penilaian!W867</f>
        <v>0</v>
      </c>
      <c r="Y872" s="157">
        <f>penilaian!X867</f>
        <v>0</v>
      </c>
      <c r="Z872" s="157">
        <f>penilaian!Y867</f>
        <v>0</v>
      </c>
      <c r="AA872" s="184">
        <f>penilaian!Z867</f>
        <v>0</v>
      </c>
      <c r="AB872" s="61">
        <f>penilaian!AA867</f>
        <v>0</v>
      </c>
      <c r="AC872" s="62">
        <f>penilaian!AB867</f>
        <v>0</v>
      </c>
      <c r="AD872" s="61">
        <f>penilaian!AC867</f>
        <v>0</v>
      </c>
      <c r="AE872" s="157">
        <f>penilaian!AD867</f>
        <v>0</v>
      </c>
      <c r="AF872" s="157">
        <f>penilaian!AE867</f>
        <v>0</v>
      </c>
      <c r="AG872" s="182">
        <f>penilaian!AF867</f>
        <v>0</v>
      </c>
      <c r="AH872" s="182">
        <f>penilaian!AG867</f>
        <v>0</v>
      </c>
      <c r="AI872" s="284">
        <f>penilaian!AH867</f>
        <v>0</v>
      </c>
      <c r="AJ872" s="283">
        <f>penilaian!AI867</f>
        <v>0</v>
      </c>
      <c r="AK872" s="284">
        <f>penilaian!AJ867</f>
        <v>0</v>
      </c>
      <c r="AL872" s="284">
        <f>penilaian!AK867</f>
        <v>0</v>
      </c>
      <c r="AM872" s="285">
        <f>penilaian!AL867</f>
        <v>0</v>
      </c>
      <c r="AN872" s="284">
        <f>penilaian!AM867</f>
        <v>0</v>
      </c>
      <c r="AO872" s="284">
        <f>penilaian!AN867</f>
        <v>0</v>
      </c>
      <c r="AP872" s="285">
        <f>penilaian!AO867</f>
        <v>0</v>
      </c>
      <c r="AQ872" s="284">
        <f>penilaian!AP867</f>
        <v>0</v>
      </c>
      <c r="AR872" s="284">
        <f>penilaian!AQ867</f>
        <v>0</v>
      </c>
      <c r="AS872" s="284">
        <f>penilaian!AR867</f>
        <v>0</v>
      </c>
      <c r="AT872" s="284">
        <f>penilaian!AS867</f>
        <v>0</v>
      </c>
      <c r="AU872" s="284">
        <f>penilaian!AT867</f>
        <v>0</v>
      </c>
      <c r="AV872" s="284">
        <f>penilaian!AU867</f>
        <v>0</v>
      </c>
      <c r="AW872" s="284">
        <f>penilaian!AV867</f>
        <v>0</v>
      </c>
      <c r="AX872" s="284">
        <f>penilaian!AW867</f>
        <v>0</v>
      </c>
    </row>
    <row r="873" spans="2:50" ht="15.75" hidden="1">
      <c r="B873" s="157">
        <f>penilaian!A868</f>
        <v>0</v>
      </c>
      <c r="C873" s="172">
        <f>penilaian!B868</f>
        <v>0</v>
      </c>
      <c r="D873" s="492">
        <f>penilaian!C868</f>
        <v>0</v>
      </c>
      <c r="E873" s="172">
        <f>penilaian!D868</f>
        <v>0</v>
      </c>
      <c r="F873" s="171">
        <f>penilaian!E868</f>
        <v>0</v>
      </c>
      <c r="G873" s="205">
        <f>penilaian!F868</f>
        <v>0</v>
      </c>
      <c r="H873" s="61">
        <f>penilaian!G868</f>
        <v>0</v>
      </c>
      <c r="I873" s="61">
        <f>penilaian!H868</f>
        <v>0</v>
      </c>
      <c r="J873" s="202">
        <f>penilaian!I868</f>
        <v>0</v>
      </c>
      <c r="K873" s="157">
        <f>penilaian!J868</f>
        <v>0</v>
      </c>
      <c r="L873" s="182">
        <f>penilaian!K868</f>
        <v>0</v>
      </c>
      <c r="M873" s="186">
        <f>penilaian!L868</f>
        <v>0</v>
      </c>
      <c r="N873" s="187">
        <f>penilaian!M868</f>
        <v>0</v>
      </c>
      <c r="O873" s="61">
        <f>penilaian!N868</f>
        <v>0</v>
      </c>
      <c r="P873" s="183">
        <f>penilaian!O868</f>
        <v>0</v>
      </c>
      <c r="Q873" s="157">
        <f>penilaian!P868</f>
        <v>0</v>
      </c>
      <c r="R873" s="157">
        <f>penilaian!Q868</f>
        <v>0</v>
      </c>
      <c r="S873" s="61">
        <f>penilaian!R868</f>
        <v>0</v>
      </c>
      <c r="T873" s="61">
        <f>penilaian!S868</f>
        <v>0</v>
      </c>
      <c r="U873" s="61">
        <f>penilaian!T868</f>
        <v>0</v>
      </c>
      <c r="V873" s="189">
        <f>penilaian!U868</f>
        <v>0</v>
      </c>
      <c r="W873" s="61">
        <f>penilaian!V868</f>
        <v>0</v>
      </c>
      <c r="X873" s="157">
        <f>penilaian!W868</f>
        <v>0</v>
      </c>
      <c r="Y873" s="157">
        <f>penilaian!X868</f>
        <v>0</v>
      </c>
      <c r="Z873" s="157">
        <f>penilaian!Y868</f>
        <v>0</v>
      </c>
      <c r="AA873" s="184">
        <f>penilaian!Z868</f>
        <v>0</v>
      </c>
      <c r="AB873" s="61">
        <f>penilaian!AA868</f>
        <v>0</v>
      </c>
      <c r="AC873" s="62">
        <f>penilaian!AB868</f>
        <v>0</v>
      </c>
      <c r="AD873" s="61">
        <f>penilaian!AC868</f>
        <v>0</v>
      </c>
      <c r="AE873" s="157">
        <f>penilaian!AD868</f>
        <v>0</v>
      </c>
      <c r="AF873" s="157">
        <f>penilaian!AE868</f>
        <v>0</v>
      </c>
      <c r="AG873" s="182">
        <f>penilaian!AF868</f>
        <v>0</v>
      </c>
      <c r="AH873" s="182">
        <f>penilaian!AG868</f>
        <v>0</v>
      </c>
      <c r="AI873" s="284">
        <f>penilaian!AH868</f>
        <v>0</v>
      </c>
      <c r="AJ873" s="283">
        <f>penilaian!AI868</f>
        <v>0</v>
      </c>
      <c r="AK873" s="284">
        <f>penilaian!AJ868</f>
        <v>0</v>
      </c>
      <c r="AL873" s="284">
        <f>penilaian!AK868</f>
        <v>0</v>
      </c>
      <c r="AM873" s="285">
        <f>penilaian!AL868</f>
        <v>0</v>
      </c>
      <c r="AN873" s="284">
        <f>penilaian!AM868</f>
        <v>0</v>
      </c>
      <c r="AO873" s="284">
        <f>penilaian!AN868</f>
        <v>0</v>
      </c>
      <c r="AP873" s="285">
        <f>penilaian!AO868</f>
        <v>0</v>
      </c>
      <c r="AQ873" s="284">
        <f>penilaian!AP868</f>
        <v>0</v>
      </c>
      <c r="AR873" s="284">
        <f>penilaian!AQ868</f>
        <v>0</v>
      </c>
      <c r="AS873" s="284">
        <f>penilaian!AR868</f>
        <v>0</v>
      </c>
      <c r="AT873" s="284">
        <f>penilaian!AS868</f>
        <v>0</v>
      </c>
      <c r="AU873" s="284">
        <f>penilaian!AT868</f>
        <v>0</v>
      </c>
      <c r="AV873" s="284">
        <f>penilaian!AU868</f>
        <v>0</v>
      </c>
      <c r="AW873" s="284">
        <f>penilaian!AV868</f>
        <v>0</v>
      </c>
      <c r="AX873" s="284">
        <f>penilaian!AW868</f>
        <v>0</v>
      </c>
    </row>
    <row r="874" spans="2:50" ht="15.75" hidden="1">
      <c r="B874" s="157">
        <f>penilaian!A869</f>
        <v>0</v>
      </c>
      <c r="C874" s="172">
        <f>penilaian!B869</f>
        <v>0</v>
      </c>
      <c r="D874" s="492">
        <f>penilaian!C869</f>
        <v>0</v>
      </c>
      <c r="E874" s="172">
        <f>penilaian!D869</f>
        <v>0</v>
      </c>
      <c r="F874" s="171">
        <f>penilaian!E869</f>
        <v>0</v>
      </c>
      <c r="G874" s="205">
        <f>penilaian!F869</f>
        <v>0</v>
      </c>
      <c r="H874" s="61">
        <f>penilaian!G869</f>
        <v>0</v>
      </c>
      <c r="I874" s="61">
        <f>penilaian!H869</f>
        <v>0</v>
      </c>
      <c r="J874" s="202">
        <f>penilaian!I869</f>
        <v>0</v>
      </c>
      <c r="K874" s="157">
        <f>penilaian!J869</f>
        <v>0</v>
      </c>
      <c r="L874" s="182">
        <f>penilaian!K869</f>
        <v>0</v>
      </c>
      <c r="M874" s="186">
        <f>penilaian!L869</f>
        <v>0</v>
      </c>
      <c r="N874" s="187">
        <f>penilaian!M869</f>
        <v>0</v>
      </c>
      <c r="O874" s="61">
        <f>penilaian!N869</f>
        <v>0</v>
      </c>
      <c r="P874" s="183">
        <f>penilaian!O869</f>
        <v>0</v>
      </c>
      <c r="Q874" s="157">
        <f>penilaian!P869</f>
        <v>0</v>
      </c>
      <c r="R874" s="157">
        <f>penilaian!Q869</f>
        <v>0</v>
      </c>
      <c r="S874" s="61">
        <f>penilaian!R869</f>
        <v>0</v>
      </c>
      <c r="T874" s="61">
        <f>penilaian!S869</f>
        <v>0</v>
      </c>
      <c r="U874" s="61">
        <f>penilaian!T869</f>
        <v>0</v>
      </c>
      <c r="V874" s="189">
        <f>penilaian!U869</f>
        <v>0</v>
      </c>
      <c r="W874" s="61">
        <f>penilaian!V869</f>
        <v>0</v>
      </c>
      <c r="X874" s="157">
        <f>penilaian!W869</f>
        <v>0</v>
      </c>
      <c r="Y874" s="157">
        <f>penilaian!X869</f>
        <v>0</v>
      </c>
      <c r="Z874" s="157">
        <f>penilaian!Y869</f>
        <v>0</v>
      </c>
      <c r="AA874" s="184">
        <f>penilaian!Z869</f>
        <v>0</v>
      </c>
      <c r="AB874" s="61">
        <f>penilaian!AA869</f>
        <v>0</v>
      </c>
      <c r="AC874" s="62">
        <f>penilaian!AB869</f>
        <v>0</v>
      </c>
      <c r="AD874" s="61">
        <f>penilaian!AC869</f>
        <v>0</v>
      </c>
      <c r="AE874" s="157">
        <f>penilaian!AD869</f>
        <v>0</v>
      </c>
      <c r="AF874" s="157">
        <f>penilaian!AE869</f>
        <v>0</v>
      </c>
      <c r="AG874" s="182">
        <f>penilaian!AF869</f>
        <v>0</v>
      </c>
      <c r="AH874" s="182">
        <f>penilaian!AG869</f>
        <v>0</v>
      </c>
      <c r="AI874" s="284">
        <f>penilaian!AH869</f>
        <v>0</v>
      </c>
      <c r="AJ874" s="283">
        <f>penilaian!AI869</f>
        <v>0</v>
      </c>
      <c r="AK874" s="284">
        <f>penilaian!AJ869</f>
        <v>0</v>
      </c>
      <c r="AL874" s="284">
        <f>penilaian!AK869</f>
        <v>0</v>
      </c>
      <c r="AM874" s="285">
        <f>penilaian!AL869</f>
        <v>0</v>
      </c>
      <c r="AN874" s="284">
        <f>penilaian!AM869</f>
        <v>0</v>
      </c>
      <c r="AO874" s="284">
        <f>penilaian!AN869</f>
        <v>0</v>
      </c>
      <c r="AP874" s="285">
        <f>penilaian!AO869</f>
        <v>0</v>
      </c>
      <c r="AQ874" s="284">
        <f>penilaian!AP869</f>
        <v>0</v>
      </c>
      <c r="AR874" s="284">
        <f>penilaian!AQ869</f>
        <v>0</v>
      </c>
      <c r="AS874" s="284">
        <f>penilaian!AR869</f>
        <v>0</v>
      </c>
      <c r="AT874" s="284">
        <f>penilaian!AS869</f>
        <v>0</v>
      </c>
      <c r="AU874" s="284">
        <f>penilaian!AT869</f>
        <v>0</v>
      </c>
      <c r="AV874" s="284">
        <f>penilaian!AU869</f>
        <v>0</v>
      </c>
      <c r="AW874" s="284">
        <f>penilaian!AV869</f>
        <v>0</v>
      </c>
      <c r="AX874" s="284">
        <f>penilaian!AW869</f>
        <v>0</v>
      </c>
    </row>
    <row r="875" spans="2:50" ht="15.75" hidden="1">
      <c r="B875" s="157">
        <f>penilaian!A870</f>
        <v>0</v>
      </c>
      <c r="C875" s="172">
        <f>penilaian!B870</f>
        <v>0</v>
      </c>
      <c r="D875" s="492">
        <f>penilaian!C870</f>
        <v>0</v>
      </c>
      <c r="E875" s="172">
        <f>penilaian!D870</f>
        <v>0</v>
      </c>
      <c r="F875" s="171">
        <f>penilaian!E870</f>
        <v>0</v>
      </c>
      <c r="G875" s="205">
        <f>penilaian!F870</f>
        <v>0</v>
      </c>
      <c r="H875" s="61">
        <f>penilaian!G870</f>
        <v>0</v>
      </c>
      <c r="I875" s="61">
        <f>penilaian!H870</f>
        <v>0</v>
      </c>
      <c r="J875" s="202">
        <f>penilaian!I870</f>
        <v>0</v>
      </c>
      <c r="K875" s="157">
        <f>penilaian!J870</f>
        <v>0</v>
      </c>
      <c r="L875" s="182">
        <f>penilaian!K870</f>
        <v>0</v>
      </c>
      <c r="M875" s="186">
        <f>penilaian!L870</f>
        <v>0</v>
      </c>
      <c r="N875" s="187">
        <f>penilaian!M870</f>
        <v>0</v>
      </c>
      <c r="O875" s="61">
        <f>penilaian!N870</f>
        <v>0</v>
      </c>
      <c r="P875" s="183">
        <f>penilaian!O870</f>
        <v>0</v>
      </c>
      <c r="Q875" s="157">
        <f>penilaian!P870</f>
        <v>0</v>
      </c>
      <c r="R875" s="157">
        <f>penilaian!Q870</f>
        <v>0</v>
      </c>
      <c r="S875" s="61">
        <f>penilaian!R870</f>
        <v>0</v>
      </c>
      <c r="T875" s="61">
        <f>penilaian!S870</f>
        <v>0</v>
      </c>
      <c r="U875" s="61">
        <f>penilaian!T870</f>
        <v>0</v>
      </c>
      <c r="V875" s="189">
        <f>penilaian!U870</f>
        <v>0</v>
      </c>
      <c r="W875" s="61">
        <f>penilaian!V870</f>
        <v>0</v>
      </c>
      <c r="X875" s="157">
        <f>penilaian!W870</f>
        <v>0</v>
      </c>
      <c r="Y875" s="157">
        <f>penilaian!X870</f>
        <v>0</v>
      </c>
      <c r="Z875" s="157">
        <f>penilaian!Y870</f>
        <v>0</v>
      </c>
      <c r="AA875" s="184">
        <f>penilaian!Z870</f>
        <v>0</v>
      </c>
      <c r="AB875" s="61">
        <f>penilaian!AA870</f>
        <v>0</v>
      </c>
      <c r="AC875" s="62">
        <f>penilaian!AB870</f>
        <v>0</v>
      </c>
      <c r="AD875" s="61">
        <f>penilaian!AC870</f>
        <v>0</v>
      </c>
      <c r="AE875" s="157">
        <f>penilaian!AD870</f>
        <v>0</v>
      </c>
      <c r="AF875" s="157">
        <f>penilaian!AE870</f>
        <v>0</v>
      </c>
      <c r="AG875" s="182">
        <f>penilaian!AF870</f>
        <v>0</v>
      </c>
      <c r="AH875" s="182">
        <f>penilaian!AG870</f>
        <v>0</v>
      </c>
      <c r="AI875" s="284">
        <f>penilaian!AH870</f>
        <v>0</v>
      </c>
      <c r="AJ875" s="283">
        <f>penilaian!AI870</f>
        <v>0</v>
      </c>
      <c r="AK875" s="284">
        <f>penilaian!AJ870</f>
        <v>0</v>
      </c>
      <c r="AL875" s="284">
        <f>penilaian!AK870</f>
        <v>0</v>
      </c>
      <c r="AM875" s="285">
        <f>penilaian!AL870</f>
        <v>0</v>
      </c>
      <c r="AN875" s="284">
        <f>penilaian!AM870</f>
        <v>0</v>
      </c>
      <c r="AO875" s="284">
        <f>penilaian!AN870</f>
        <v>0</v>
      </c>
      <c r="AP875" s="285">
        <f>penilaian!AO870</f>
        <v>0</v>
      </c>
      <c r="AQ875" s="284">
        <f>penilaian!AP870</f>
        <v>0</v>
      </c>
      <c r="AR875" s="284">
        <f>penilaian!AQ870</f>
        <v>0</v>
      </c>
      <c r="AS875" s="284">
        <f>penilaian!AR870</f>
        <v>0</v>
      </c>
      <c r="AT875" s="284">
        <f>penilaian!AS870</f>
        <v>0</v>
      </c>
      <c r="AU875" s="284">
        <f>penilaian!AT870</f>
        <v>0</v>
      </c>
      <c r="AV875" s="284">
        <f>penilaian!AU870</f>
        <v>0</v>
      </c>
      <c r="AW875" s="284">
        <f>penilaian!AV870</f>
        <v>0</v>
      </c>
      <c r="AX875" s="284">
        <f>penilaian!AW870</f>
        <v>0</v>
      </c>
    </row>
    <row r="876" spans="2:50" ht="15.75" hidden="1">
      <c r="B876" s="157">
        <f>penilaian!A871</f>
        <v>0</v>
      </c>
      <c r="C876" s="172">
        <f>penilaian!B871</f>
        <v>0</v>
      </c>
      <c r="D876" s="492">
        <f>penilaian!C871</f>
        <v>0</v>
      </c>
      <c r="E876" s="172">
        <f>penilaian!D871</f>
        <v>0</v>
      </c>
      <c r="F876" s="171">
        <f>penilaian!E871</f>
        <v>0</v>
      </c>
      <c r="G876" s="205">
        <f>penilaian!F871</f>
        <v>0</v>
      </c>
      <c r="H876" s="61">
        <f>penilaian!G871</f>
        <v>0</v>
      </c>
      <c r="I876" s="61">
        <f>penilaian!H871</f>
        <v>0</v>
      </c>
      <c r="J876" s="202">
        <f>penilaian!I871</f>
        <v>0</v>
      </c>
      <c r="K876" s="157">
        <f>penilaian!J871</f>
        <v>0</v>
      </c>
      <c r="L876" s="182">
        <f>penilaian!K871</f>
        <v>0</v>
      </c>
      <c r="M876" s="186">
        <f>penilaian!L871</f>
        <v>0</v>
      </c>
      <c r="N876" s="187">
        <f>penilaian!M871</f>
        <v>0</v>
      </c>
      <c r="O876" s="61">
        <f>penilaian!N871</f>
        <v>0</v>
      </c>
      <c r="P876" s="183">
        <f>penilaian!O871</f>
        <v>0</v>
      </c>
      <c r="Q876" s="157">
        <f>penilaian!P871</f>
        <v>0</v>
      </c>
      <c r="R876" s="157">
        <f>penilaian!Q871</f>
        <v>0</v>
      </c>
      <c r="S876" s="61">
        <f>penilaian!R871</f>
        <v>0</v>
      </c>
      <c r="T876" s="61">
        <f>penilaian!S871</f>
        <v>0</v>
      </c>
      <c r="U876" s="61">
        <f>penilaian!T871</f>
        <v>0</v>
      </c>
      <c r="V876" s="189">
        <f>penilaian!U871</f>
        <v>0</v>
      </c>
      <c r="W876" s="61">
        <f>penilaian!V871</f>
        <v>0</v>
      </c>
      <c r="X876" s="157">
        <f>penilaian!W871</f>
        <v>0</v>
      </c>
      <c r="Y876" s="157">
        <f>penilaian!X871</f>
        <v>0</v>
      </c>
      <c r="Z876" s="157">
        <f>penilaian!Y871</f>
        <v>0</v>
      </c>
      <c r="AA876" s="184">
        <f>penilaian!Z871</f>
        <v>0</v>
      </c>
      <c r="AB876" s="61">
        <f>penilaian!AA871</f>
        <v>0</v>
      </c>
      <c r="AC876" s="62">
        <f>penilaian!AB871</f>
        <v>0</v>
      </c>
      <c r="AD876" s="61">
        <f>penilaian!AC871</f>
        <v>0</v>
      </c>
      <c r="AE876" s="157">
        <f>penilaian!AD871</f>
        <v>0</v>
      </c>
      <c r="AF876" s="157">
        <f>penilaian!AE871</f>
        <v>0</v>
      </c>
      <c r="AG876" s="182">
        <f>penilaian!AF871</f>
        <v>0</v>
      </c>
      <c r="AH876" s="182">
        <f>penilaian!AG871</f>
        <v>0</v>
      </c>
      <c r="AI876" s="284">
        <f>penilaian!AH871</f>
        <v>0</v>
      </c>
      <c r="AJ876" s="283">
        <f>penilaian!AI871</f>
        <v>0</v>
      </c>
      <c r="AK876" s="284">
        <f>penilaian!AJ871</f>
        <v>0</v>
      </c>
      <c r="AL876" s="284">
        <f>penilaian!AK871</f>
        <v>0</v>
      </c>
      <c r="AM876" s="285">
        <f>penilaian!AL871</f>
        <v>0</v>
      </c>
      <c r="AN876" s="284">
        <f>penilaian!AM871</f>
        <v>0</v>
      </c>
      <c r="AO876" s="284">
        <f>penilaian!AN871</f>
        <v>0</v>
      </c>
      <c r="AP876" s="285">
        <f>penilaian!AO871</f>
        <v>0</v>
      </c>
      <c r="AQ876" s="284">
        <f>penilaian!AP871</f>
        <v>0</v>
      </c>
      <c r="AR876" s="284">
        <f>penilaian!AQ871</f>
        <v>0</v>
      </c>
      <c r="AS876" s="284">
        <f>penilaian!AR871</f>
        <v>0</v>
      </c>
      <c r="AT876" s="284">
        <f>penilaian!AS871</f>
        <v>0</v>
      </c>
      <c r="AU876" s="284">
        <f>penilaian!AT871</f>
        <v>0</v>
      </c>
      <c r="AV876" s="284">
        <f>penilaian!AU871</f>
        <v>0</v>
      </c>
      <c r="AW876" s="284">
        <f>penilaian!AV871</f>
        <v>0</v>
      </c>
      <c r="AX876" s="284">
        <f>penilaian!AW871</f>
        <v>0</v>
      </c>
    </row>
    <row r="877" spans="2:50" ht="15.75" hidden="1">
      <c r="B877" s="157">
        <f>penilaian!A872</f>
        <v>0</v>
      </c>
      <c r="C877" s="172">
        <f>penilaian!B872</f>
        <v>0</v>
      </c>
      <c r="D877" s="492">
        <f>penilaian!C872</f>
        <v>0</v>
      </c>
      <c r="E877" s="172">
        <f>penilaian!D872</f>
        <v>0</v>
      </c>
      <c r="F877" s="171">
        <f>penilaian!E872</f>
        <v>0</v>
      </c>
      <c r="G877" s="205">
        <f>penilaian!F872</f>
        <v>0</v>
      </c>
      <c r="H877" s="61">
        <f>penilaian!G872</f>
        <v>0</v>
      </c>
      <c r="I877" s="61">
        <f>penilaian!H872</f>
        <v>0</v>
      </c>
      <c r="J877" s="202">
        <f>penilaian!I872</f>
        <v>0</v>
      </c>
      <c r="K877" s="157">
        <f>penilaian!J872</f>
        <v>0</v>
      </c>
      <c r="L877" s="182">
        <f>penilaian!K872</f>
        <v>0</v>
      </c>
      <c r="M877" s="186">
        <f>penilaian!L872</f>
        <v>0</v>
      </c>
      <c r="N877" s="187">
        <f>penilaian!M872</f>
        <v>0</v>
      </c>
      <c r="O877" s="61">
        <f>penilaian!N872</f>
        <v>0</v>
      </c>
      <c r="P877" s="183">
        <f>penilaian!O872</f>
        <v>0</v>
      </c>
      <c r="Q877" s="157">
        <f>penilaian!P872</f>
        <v>0</v>
      </c>
      <c r="R877" s="157">
        <f>penilaian!Q872</f>
        <v>0</v>
      </c>
      <c r="S877" s="61">
        <f>penilaian!R872</f>
        <v>0</v>
      </c>
      <c r="T877" s="61">
        <f>penilaian!S872</f>
        <v>0</v>
      </c>
      <c r="U877" s="61">
        <f>penilaian!T872</f>
        <v>0</v>
      </c>
      <c r="V877" s="189">
        <f>penilaian!U872</f>
        <v>0</v>
      </c>
      <c r="W877" s="61">
        <f>penilaian!V872</f>
        <v>0</v>
      </c>
      <c r="X877" s="157">
        <f>penilaian!W872</f>
        <v>0</v>
      </c>
      <c r="Y877" s="157">
        <f>penilaian!X872</f>
        <v>0</v>
      </c>
      <c r="Z877" s="157">
        <f>penilaian!Y872</f>
        <v>0</v>
      </c>
      <c r="AA877" s="184">
        <f>penilaian!Z872</f>
        <v>0</v>
      </c>
      <c r="AB877" s="61">
        <f>penilaian!AA872</f>
        <v>0</v>
      </c>
      <c r="AC877" s="62">
        <f>penilaian!AB872</f>
        <v>0</v>
      </c>
      <c r="AD877" s="61">
        <f>penilaian!AC872</f>
        <v>0</v>
      </c>
      <c r="AE877" s="157">
        <f>penilaian!AD872</f>
        <v>0</v>
      </c>
      <c r="AF877" s="157">
        <f>penilaian!AE872</f>
        <v>0</v>
      </c>
      <c r="AG877" s="182">
        <f>penilaian!AF872</f>
        <v>0</v>
      </c>
      <c r="AH877" s="182">
        <f>penilaian!AG872</f>
        <v>0</v>
      </c>
      <c r="AI877" s="284">
        <f>penilaian!AH872</f>
        <v>0</v>
      </c>
      <c r="AJ877" s="283">
        <f>penilaian!AI872</f>
        <v>0</v>
      </c>
      <c r="AK877" s="284">
        <f>penilaian!AJ872</f>
        <v>0</v>
      </c>
      <c r="AL877" s="284">
        <f>penilaian!AK872</f>
        <v>0</v>
      </c>
      <c r="AM877" s="285">
        <f>penilaian!AL872</f>
        <v>0</v>
      </c>
      <c r="AN877" s="284">
        <f>penilaian!AM872</f>
        <v>0</v>
      </c>
      <c r="AO877" s="284">
        <f>penilaian!AN872</f>
        <v>0</v>
      </c>
      <c r="AP877" s="285">
        <f>penilaian!AO872</f>
        <v>0</v>
      </c>
      <c r="AQ877" s="284">
        <f>penilaian!AP872</f>
        <v>0</v>
      </c>
      <c r="AR877" s="284">
        <f>penilaian!AQ872</f>
        <v>0</v>
      </c>
      <c r="AS877" s="284">
        <f>penilaian!AR872</f>
        <v>0</v>
      </c>
      <c r="AT877" s="284">
        <f>penilaian!AS872</f>
        <v>0</v>
      </c>
      <c r="AU877" s="284">
        <f>penilaian!AT872</f>
        <v>0</v>
      </c>
      <c r="AV877" s="284">
        <f>penilaian!AU872</f>
        <v>0</v>
      </c>
      <c r="AW877" s="284">
        <f>penilaian!AV872</f>
        <v>0</v>
      </c>
      <c r="AX877" s="284">
        <f>penilaian!AW872</f>
        <v>0</v>
      </c>
    </row>
    <row r="878" spans="2:50" ht="15.75" hidden="1">
      <c r="B878" s="157">
        <f>penilaian!A873</f>
        <v>0</v>
      </c>
      <c r="C878" s="172">
        <f>penilaian!B873</f>
        <v>0</v>
      </c>
      <c r="D878" s="492">
        <f>penilaian!C873</f>
        <v>0</v>
      </c>
      <c r="E878" s="172">
        <f>penilaian!D873</f>
        <v>0</v>
      </c>
      <c r="F878" s="171">
        <f>penilaian!E873</f>
        <v>0</v>
      </c>
      <c r="G878" s="205">
        <f>penilaian!F873</f>
        <v>0</v>
      </c>
      <c r="H878" s="61">
        <f>penilaian!G873</f>
        <v>0</v>
      </c>
      <c r="I878" s="61">
        <f>penilaian!H873</f>
        <v>0</v>
      </c>
      <c r="J878" s="202">
        <f>penilaian!I873</f>
        <v>0</v>
      </c>
      <c r="K878" s="157">
        <f>penilaian!J873</f>
        <v>0</v>
      </c>
      <c r="L878" s="182">
        <f>penilaian!K873</f>
        <v>0</v>
      </c>
      <c r="M878" s="186">
        <f>penilaian!L873</f>
        <v>0</v>
      </c>
      <c r="N878" s="187">
        <f>penilaian!M873</f>
        <v>0</v>
      </c>
      <c r="O878" s="61">
        <f>penilaian!N873</f>
        <v>0</v>
      </c>
      <c r="P878" s="183">
        <f>penilaian!O873</f>
        <v>0</v>
      </c>
      <c r="Q878" s="157">
        <f>penilaian!P873</f>
        <v>0</v>
      </c>
      <c r="R878" s="157">
        <f>penilaian!Q873</f>
        <v>0</v>
      </c>
      <c r="S878" s="61">
        <f>penilaian!R873</f>
        <v>0</v>
      </c>
      <c r="T878" s="61">
        <f>penilaian!S873</f>
        <v>0</v>
      </c>
      <c r="U878" s="61">
        <f>penilaian!T873</f>
        <v>0</v>
      </c>
      <c r="V878" s="189">
        <f>penilaian!U873</f>
        <v>0</v>
      </c>
      <c r="W878" s="61">
        <f>penilaian!V873</f>
        <v>0</v>
      </c>
      <c r="X878" s="157">
        <f>penilaian!W873</f>
        <v>0</v>
      </c>
      <c r="Y878" s="157">
        <f>penilaian!X873</f>
        <v>0</v>
      </c>
      <c r="Z878" s="157">
        <f>penilaian!Y873</f>
        <v>0</v>
      </c>
      <c r="AA878" s="184">
        <f>penilaian!Z873</f>
        <v>0</v>
      </c>
      <c r="AB878" s="61">
        <f>penilaian!AA873</f>
        <v>0</v>
      </c>
      <c r="AC878" s="62">
        <f>penilaian!AB873</f>
        <v>0</v>
      </c>
      <c r="AD878" s="61">
        <f>penilaian!AC873</f>
        <v>0</v>
      </c>
      <c r="AE878" s="157">
        <f>penilaian!AD873</f>
        <v>0</v>
      </c>
      <c r="AF878" s="157">
        <f>penilaian!AE873</f>
        <v>0</v>
      </c>
      <c r="AG878" s="182">
        <f>penilaian!AF873</f>
        <v>0</v>
      </c>
      <c r="AH878" s="182">
        <f>penilaian!AG873</f>
        <v>0</v>
      </c>
      <c r="AI878" s="284">
        <f>penilaian!AH873</f>
        <v>0</v>
      </c>
      <c r="AJ878" s="283">
        <f>penilaian!AI873</f>
        <v>0</v>
      </c>
      <c r="AK878" s="284">
        <f>penilaian!AJ873</f>
        <v>0</v>
      </c>
      <c r="AL878" s="284">
        <f>penilaian!AK873</f>
        <v>0</v>
      </c>
      <c r="AM878" s="285">
        <f>penilaian!AL873</f>
        <v>0</v>
      </c>
      <c r="AN878" s="284">
        <f>penilaian!AM873</f>
        <v>0</v>
      </c>
      <c r="AO878" s="284">
        <f>penilaian!AN873</f>
        <v>0</v>
      </c>
      <c r="AP878" s="285">
        <f>penilaian!AO873</f>
        <v>0</v>
      </c>
      <c r="AQ878" s="284">
        <f>penilaian!AP873</f>
        <v>0</v>
      </c>
      <c r="AR878" s="284">
        <f>penilaian!AQ873</f>
        <v>0</v>
      </c>
      <c r="AS878" s="284">
        <f>penilaian!AR873</f>
        <v>0</v>
      </c>
      <c r="AT878" s="284">
        <f>penilaian!AS873</f>
        <v>0</v>
      </c>
      <c r="AU878" s="284">
        <f>penilaian!AT873</f>
        <v>0</v>
      </c>
      <c r="AV878" s="284">
        <f>penilaian!AU873</f>
        <v>0</v>
      </c>
      <c r="AW878" s="284">
        <f>penilaian!AV873</f>
        <v>0</v>
      </c>
      <c r="AX878" s="284">
        <f>penilaian!AW873</f>
        <v>0</v>
      </c>
    </row>
    <row r="879" spans="2:50" ht="15.75" hidden="1">
      <c r="B879" s="157">
        <f>penilaian!A874</f>
        <v>0</v>
      </c>
      <c r="C879" s="172">
        <f>penilaian!B874</f>
        <v>0</v>
      </c>
      <c r="D879" s="492">
        <f>penilaian!C874</f>
        <v>0</v>
      </c>
      <c r="E879" s="172">
        <f>penilaian!D874</f>
        <v>0</v>
      </c>
      <c r="F879" s="171">
        <f>penilaian!E874</f>
        <v>0</v>
      </c>
      <c r="G879" s="205">
        <f>penilaian!F874</f>
        <v>0</v>
      </c>
      <c r="H879" s="61">
        <f>penilaian!G874</f>
        <v>0</v>
      </c>
      <c r="I879" s="61">
        <f>penilaian!H874</f>
        <v>0</v>
      </c>
      <c r="J879" s="202">
        <f>penilaian!I874</f>
        <v>0</v>
      </c>
      <c r="K879" s="157">
        <f>penilaian!J874</f>
        <v>0</v>
      </c>
      <c r="L879" s="182">
        <f>penilaian!K874</f>
        <v>0</v>
      </c>
      <c r="M879" s="186">
        <f>penilaian!L874</f>
        <v>0</v>
      </c>
      <c r="N879" s="187">
        <f>penilaian!M874</f>
        <v>0</v>
      </c>
      <c r="O879" s="61">
        <f>penilaian!N874</f>
        <v>0</v>
      </c>
      <c r="P879" s="183">
        <f>penilaian!O874</f>
        <v>0</v>
      </c>
      <c r="Q879" s="157">
        <f>penilaian!P874</f>
        <v>0</v>
      </c>
      <c r="R879" s="157">
        <f>penilaian!Q874</f>
        <v>0</v>
      </c>
      <c r="S879" s="61">
        <f>penilaian!R874</f>
        <v>0</v>
      </c>
      <c r="T879" s="61">
        <f>penilaian!S874</f>
        <v>0</v>
      </c>
      <c r="U879" s="61">
        <f>penilaian!T874</f>
        <v>0</v>
      </c>
      <c r="V879" s="189">
        <f>penilaian!U874</f>
        <v>0</v>
      </c>
      <c r="W879" s="61">
        <f>penilaian!V874</f>
        <v>0</v>
      </c>
      <c r="X879" s="157">
        <f>penilaian!W874</f>
        <v>0</v>
      </c>
      <c r="Y879" s="157">
        <f>penilaian!X874</f>
        <v>0</v>
      </c>
      <c r="Z879" s="157">
        <f>penilaian!Y874</f>
        <v>0</v>
      </c>
      <c r="AA879" s="184">
        <f>penilaian!Z874</f>
        <v>0</v>
      </c>
      <c r="AB879" s="61">
        <f>penilaian!AA874</f>
        <v>0</v>
      </c>
      <c r="AC879" s="62">
        <f>penilaian!AB874</f>
        <v>0</v>
      </c>
      <c r="AD879" s="61">
        <f>penilaian!AC874</f>
        <v>0</v>
      </c>
      <c r="AE879" s="157">
        <f>penilaian!AD874</f>
        <v>0</v>
      </c>
      <c r="AF879" s="157">
        <f>penilaian!AE874</f>
        <v>0</v>
      </c>
      <c r="AG879" s="182">
        <f>penilaian!AF874</f>
        <v>0</v>
      </c>
      <c r="AH879" s="182">
        <f>penilaian!AG874</f>
        <v>0</v>
      </c>
      <c r="AI879" s="284">
        <f>penilaian!AH874</f>
        <v>0</v>
      </c>
      <c r="AJ879" s="283">
        <f>penilaian!AI874</f>
        <v>0</v>
      </c>
      <c r="AK879" s="284">
        <f>penilaian!AJ874</f>
        <v>0</v>
      </c>
      <c r="AL879" s="284">
        <f>penilaian!AK874</f>
        <v>0</v>
      </c>
      <c r="AM879" s="285">
        <f>penilaian!AL874</f>
        <v>0</v>
      </c>
      <c r="AN879" s="284">
        <f>penilaian!AM874</f>
        <v>0</v>
      </c>
      <c r="AO879" s="284">
        <f>penilaian!AN874</f>
        <v>0</v>
      </c>
      <c r="AP879" s="285">
        <f>penilaian!AO874</f>
        <v>0</v>
      </c>
      <c r="AQ879" s="284">
        <f>penilaian!AP874</f>
        <v>0</v>
      </c>
      <c r="AR879" s="284">
        <f>penilaian!AQ874</f>
        <v>0</v>
      </c>
      <c r="AS879" s="284">
        <f>penilaian!AR874</f>
        <v>0</v>
      </c>
      <c r="AT879" s="284">
        <f>penilaian!AS874</f>
        <v>0</v>
      </c>
      <c r="AU879" s="284">
        <f>penilaian!AT874</f>
        <v>0</v>
      </c>
      <c r="AV879" s="284">
        <f>penilaian!AU874</f>
        <v>0</v>
      </c>
      <c r="AW879" s="284">
        <f>penilaian!AV874</f>
        <v>0</v>
      </c>
      <c r="AX879" s="284">
        <f>penilaian!AW874</f>
        <v>0</v>
      </c>
    </row>
    <row r="880" spans="2:50" ht="15.75" hidden="1">
      <c r="B880" s="157">
        <f>penilaian!A875</f>
        <v>0</v>
      </c>
      <c r="C880" s="172">
        <f>penilaian!B875</f>
        <v>0</v>
      </c>
      <c r="D880" s="492">
        <f>penilaian!C875</f>
        <v>0</v>
      </c>
      <c r="E880" s="172">
        <f>penilaian!D875</f>
        <v>0</v>
      </c>
      <c r="F880" s="171">
        <f>penilaian!E875</f>
        <v>0</v>
      </c>
      <c r="G880" s="205">
        <f>penilaian!F875</f>
        <v>0</v>
      </c>
      <c r="H880" s="61">
        <f>penilaian!G875</f>
        <v>0</v>
      </c>
      <c r="I880" s="61">
        <f>penilaian!H875</f>
        <v>0</v>
      </c>
      <c r="J880" s="202">
        <f>penilaian!I875</f>
        <v>0</v>
      </c>
      <c r="K880" s="157">
        <f>penilaian!J875</f>
        <v>0</v>
      </c>
      <c r="L880" s="182">
        <f>penilaian!K875</f>
        <v>0</v>
      </c>
      <c r="M880" s="186">
        <f>penilaian!L875</f>
        <v>0</v>
      </c>
      <c r="N880" s="187">
        <f>penilaian!M875</f>
        <v>0</v>
      </c>
      <c r="O880" s="61">
        <f>penilaian!N875</f>
        <v>0</v>
      </c>
      <c r="P880" s="183">
        <f>penilaian!O875</f>
        <v>0</v>
      </c>
      <c r="Q880" s="157">
        <f>penilaian!P875</f>
        <v>0</v>
      </c>
      <c r="R880" s="157">
        <f>penilaian!Q875</f>
        <v>0</v>
      </c>
      <c r="S880" s="61">
        <f>penilaian!R875</f>
        <v>0</v>
      </c>
      <c r="T880" s="61">
        <f>penilaian!S875</f>
        <v>0</v>
      </c>
      <c r="U880" s="61">
        <f>penilaian!T875</f>
        <v>0</v>
      </c>
      <c r="V880" s="189">
        <f>penilaian!U875</f>
        <v>0</v>
      </c>
      <c r="W880" s="61">
        <f>penilaian!V875</f>
        <v>0</v>
      </c>
      <c r="X880" s="157">
        <f>penilaian!W875</f>
        <v>0</v>
      </c>
      <c r="Y880" s="157">
        <f>penilaian!X875</f>
        <v>0</v>
      </c>
      <c r="Z880" s="157">
        <f>penilaian!Y875</f>
        <v>0</v>
      </c>
      <c r="AA880" s="184">
        <f>penilaian!Z875</f>
        <v>0</v>
      </c>
      <c r="AB880" s="61">
        <f>penilaian!AA875</f>
        <v>0</v>
      </c>
      <c r="AC880" s="62">
        <f>penilaian!AB875</f>
        <v>0</v>
      </c>
      <c r="AD880" s="61">
        <f>penilaian!AC875</f>
        <v>0</v>
      </c>
      <c r="AE880" s="157">
        <f>penilaian!AD875</f>
        <v>0</v>
      </c>
      <c r="AF880" s="157">
        <f>penilaian!AE875</f>
        <v>0</v>
      </c>
      <c r="AG880" s="182">
        <f>penilaian!AF875</f>
        <v>0</v>
      </c>
      <c r="AH880" s="182">
        <f>penilaian!AG875</f>
        <v>0</v>
      </c>
      <c r="AI880" s="284">
        <f>penilaian!AH875</f>
        <v>0</v>
      </c>
      <c r="AJ880" s="283">
        <f>penilaian!AI875</f>
        <v>0</v>
      </c>
      <c r="AK880" s="284">
        <f>penilaian!AJ875</f>
        <v>0</v>
      </c>
      <c r="AL880" s="284">
        <f>penilaian!AK875</f>
        <v>0</v>
      </c>
      <c r="AM880" s="285">
        <f>penilaian!AL875</f>
        <v>0</v>
      </c>
      <c r="AN880" s="284">
        <f>penilaian!AM875</f>
        <v>0</v>
      </c>
      <c r="AO880" s="284">
        <f>penilaian!AN875</f>
        <v>0</v>
      </c>
      <c r="AP880" s="285">
        <f>penilaian!AO875</f>
        <v>0</v>
      </c>
      <c r="AQ880" s="284">
        <f>penilaian!AP875</f>
        <v>0</v>
      </c>
      <c r="AR880" s="284">
        <f>penilaian!AQ875</f>
        <v>0</v>
      </c>
      <c r="AS880" s="284">
        <f>penilaian!AR875</f>
        <v>0</v>
      </c>
      <c r="AT880" s="284">
        <f>penilaian!AS875</f>
        <v>0</v>
      </c>
      <c r="AU880" s="284">
        <f>penilaian!AT875</f>
        <v>0</v>
      </c>
      <c r="AV880" s="284">
        <f>penilaian!AU875</f>
        <v>0</v>
      </c>
      <c r="AW880" s="284">
        <f>penilaian!AV875</f>
        <v>0</v>
      </c>
      <c r="AX880" s="284">
        <f>penilaian!AW875</f>
        <v>0</v>
      </c>
    </row>
    <row r="881" spans="1:16384" ht="15.75" hidden="1">
      <c r="B881" s="157">
        <f>penilaian!A876</f>
        <v>0</v>
      </c>
      <c r="C881" s="172">
        <f>penilaian!B876</f>
        <v>0</v>
      </c>
      <c r="D881" s="492">
        <f>penilaian!C876</f>
        <v>0</v>
      </c>
      <c r="E881" s="172">
        <f>penilaian!D876</f>
        <v>0</v>
      </c>
      <c r="F881" s="171">
        <f>penilaian!E876</f>
        <v>0</v>
      </c>
      <c r="G881" s="205">
        <f>penilaian!F876</f>
        <v>0</v>
      </c>
      <c r="H881" s="61">
        <f>penilaian!G876</f>
        <v>0</v>
      </c>
      <c r="I881" s="61">
        <f>penilaian!H876</f>
        <v>0</v>
      </c>
      <c r="J881" s="202">
        <f>penilaian!I876</f>
        <v>0</v>
      </c>
      <c r="K881" s="157">
        <f>penilaian!J876</f>
        <v>0</v>
      </c>
      <c r="L881" s="182">
        <f>penilaian!K876</f>
        <v>0</v>
      </c>
      <c r="M881" s="186">
        <f>penilaian!L876</f>
        <v>0</v>
      </c>
      <c r="N881" s="187">
        <f>penilaian!M876</f>
        <v>0</v>
      </c>
      <c r="O881" s="61">
        <f>penilaian!N876</f>
        <v>0</v>
      </c>
      <c r="P881" s="183">
        <f>penilaian!O876</f>
        <v>0</v>
      </c>
      <c r="Q881" s="157">
        <f>penilaian!P876</f>
        <v>0</v>
      </c>
      <c r="R881" s="157">
        <f>penilaian!Q876</f>
        <v>0</v>
      </c>
      <c r="S881" s="61">
        <f>penilaian!R876</f>
        <v>0</v>
      </c>
      <c r="T881" s="61">
        <f>penilaian!S876</f>
        <v>0</v>
      </c>
      <c r="U881" s="61">
        <f>penilaian!T876</f>
        <v>0</v>
      </c>
      <c r="V881" s="189">
        <f>penilaian!U876</f>
        <v>0</v>
      </c>
      <c r="W881" s="61">
        <f>penilaian!V876</f>
        <v>0</v>
      </c>
      <c r="X881" s="157">
        <f>penilaian!W876</f>
        <v>0</v>
      </c>
      <c r="Y881" s="157">
        <f>penilaian!X876</f>
        <v>0</v>
      </c>
      <c r="Z881" s="157">
        <f>penilaian!Y876</f>
        <v>0</v>
      </c>
      <c r="AA881" s="184">
        <f>penilaian!Z876</f>
        <v>0</v>
      </c>
      <c r="AB881" s="61">
        <f>penilaian!AA876</f>
        <v>0</v>
      </c>
      <c r="AC881" s="62">
        <f>penilaian!AB876</f>
        <v>0</v>
      </c>
      <c r="AD881" s="61">
        <f>penilaian!AC876</f>
        <v>0</v>
      </c>
      <c r="AE881" s="157">
        <f>penilaian!AD876</f>
        <v>0</v>
      </c>
      <c r="AF881" s="157">
        <f>penilaian!AE876</f>
        <v>0</v>
      </c>
      <c r="AG881" s="182">
        <f>penilaian!AF876</f>
        <v>0</v>
      </c>
      <c r="AH881" s="182">
        <f>penilaian!AG876</f>
        <v>0</v>
      </c>
      <c r="AI881" s="284">
        <f>penilaian!AH876</f>
        <v>0</v>
      </c>
      <c r="AJ881" s="283">
        <f>penilaian!AI876</f>
        <v>0</v>
      </c>
      <c r="AK881" s="284">
        <f>penilaian!AJ876</f>
        <v>0</v>
      </c>
      <c r="AL881" s="284">
        <f>penilaian!AK876</f>
        <v>0</v>
      </c>
      <c r="AM881" s="285">
        <f>penilaian!AL876</f>
        <v>0</v>
      </c>
      <c r="AN881" s="284">
        <f>penilaian!AM876</f>
        <v>0</v>
      </c>
      <c r="AO881" s="284">
        <f>penilaian!AN876</f>
        <v>0</v>
      </c>
      <c r="AP881" s="285">
        <f>penilaian!AO876</f>
        <v>0</v>
      </c>
      <c r="AQ881" s="284">
        <f>penilaian!AP876</f>
        <v>0</v>
      </c>
      <c r="AR881" s="284">
        <f>penilaian!AQ876</f>
        <v>0</v>
      </c>
      <c r="AS881" s="284">
        <f>penilaian!AR876</f>
        <v>0</v>
      </c>
      <c r="AT881" s="284">
        <f>penilaian!AS876</f>
        <v>0</v>
      </c>
      <c r="AU881" s="284">
        <f>penilaian!AT876</f>
        <v>0</v>
      </c>
      <c r="AV881" s="284">
        <f>penilaian!AU876</f>
        <v>0</v>
      </c>
      <c r="AW881" s="284">
        <f>penilaian!AV876</f>
        <v>0</v>
      </c>
      <c r="AX881" s="284">
        <f>penilaian!AW876</f>
        <v>0</v>
      </c>
    </row>
    <row r="882" spans="1:16384" ht="15.75" hidden="1">
      <c r="B882" s="157">
        <f>penilaian!A877</f>
        <v>0</v>
      </c>
      <c r="C882" s="172">
        <f>penilaian!B877</f>
        <v>0</v>
      </c>
      <c r="D882" s="492">
        <f>penilaian!C877</f>
        <v>0</v>
      </c>
      <c r="E882" s="172">
        <f>penilaian!D877</f>
        <v>0</v>
      </c>
      <c r="F882" s="171">
        <f>penilaian!E877</f>
        <v>0</v>
      </c>
      <c r="G882" s="205">
        <f>penilaian!F877</f>
        <v>0</v>
      </c>
      <c r="H882" s="61">
        <f>penilaian!G877</f>
        <v>0</v>
      </c>
      <c r="I882" s="61">
        <f>penilaian!H877</f>
        <v>0</v>
      </c>
      <c r="J882" s="202">
        <f>penilaian!I877</f>
        <v>0</v>
      </c>
      <c r="K882" s="157">
        <f>penilaian!J877</f>
        <v>0</v>
      </c>
      <c r="L882" s="182">
        <f>penilaian!K877</f>
        <v>0</v>
      </c>
      <c r="M882" s="186">
        <f>penilaian!L877</f>
        <v>0</v>
      </c>
      <c r="N882" s="187">
        <f>penilaian!M877</f>
        <v>0</v>
      </c>
      <c r="O882" s="61">
        <f>penilaian!N877</f>
        <v>0</v>
      </c>
      <c r="P882" s="183">
        <f>penilaian!O877</f>
        <v>0</v>
      </c>
      <c r="Q882" s="157">
        <f>penilaian!P877</f>
        <v>0</v>
      </c>
      <c r="R882" s="157">
        <f>penilaian!Q877</f>
        <v>0</v>
      </c>
      <c r="S882" s="61">
        <f>penilaian!R877</f>
        <v>0</v>
      </c>
      <c r="T882" s="61">
        <f>penilaian!S877</f>
        <v>0</v>
      </c>
      <c r="U882" s="61">
        <f>penilaian!T877</f>
        <v>0</v>
      </c>
      <c r="V882" s="189">
        <f>penilaian!U877</f>
        <v>0</v>
      </c>
      <c r="W882" s="61">
        <f>penilaian!V877</f>
        <v>0</v>
      </c>
      <c r="X882" s="157">
        <f>penilaian!W877</f>
        <v>0</v>
      </c>
      <c r="Y882" s="157">
        <f>penilaian!X877</f>
        <v>0</v>
      </c>
      <c r="Z882" s="157">
        <f>penilaian!Y877</f>
        <v>0</v>
      </c>
      <c r="AA882" s="184">
        <f>penilaian!Z877</f>
        <v>0</v>
      </c>
      <c r="AB882" s="61">
        <f>penilaian!AA877</f>
        <v>0</v>
      </c>
      <c r="AC882" s="62">
        <f>penilaian!AB877</f>
        <v>0</v>
      </c>
      <c r="AD882" s="61">
        <f>penilaian!AC877</f>
        <v>0</v>
      </c>
      <c r="AE882" s="157">
        <f>penilaian!AD877</f>
        <v>0</v>
      </c>
      <c r="AF882" s="157">
        <f>penilaian!AE877</f>
        <v>0</v>
      </c>
      <c r="AG882" s="182">
        <f>penilaian!AF877</f>
        <v>0</v>
      </c>
      <c r="AH882" s="182">
        <f>penilaian!AG877</f>
        <v>0</v>
      </c>
      <c r="AI882" s="284">
        <f>penilaian!AH877</f>
        <v>0</v>
      </c>
      <c r="AJ882" s="283">
        <f>penilaian!AI877</f>
        <v>0</v>
      </c>
      <c r="AK882" s="284">
        <f>penilaian!AJ877</f>
        <v>0</v>
      </c>
      <c r="AL882" s="284">
        <f>penilaian!AK877</f>
        <v>0</v>
      </c>
      <c r="AM882" s="285">
        <f>penilaian!AL877</f>
        <v>0</v>
      </c>
      <c r="AN882" s="284">
        <f>penilaian!AM877</f>
        <v>0</v>
      </c>
      <c r="AO882" s="284">
        <f>penilaian!AN877</f>
        <v>0</v>
      </c>
      <c r="AP882" s="285">
        <f>penilaian!AO877</f>
        <v>0</v>
      </c>
      <c r="AQ882" s="284">
        <f>penilaian!AP877</f>
        <v>0</v>
      </c>
      <c r="AR882" s="284">
        <f>penilaian!AQ877</f>
        <v>0</v>
      </c>
      <c r="AS882" s="284">
        <f>penilaian!AR877</f>
        <v>0</v>
      </c>
      <c r="AT882" s="284">
        <f>penilaian!AS877</f>
        <v>0</v>
      </c>
      <c r="AU882" s="284">
        <f>penilaian!AT877</f>
        <v>0</v>
      </c>
      <c r="AV882" s="284">
        <f>penilaian!AU877</f>
        <v>0</v>
      </c>
      <c r="AW882" s="284">
        <f>penilaian!AV877</f>
        <v>0</v>
      </c>
      <c r="AX882" s="284">
        <f>penilaian!AW877</f>
        <v>0</v>
      </c>
    </row>
    <row r="883" spans="1:16384" ht="15.75" hidden="1">
      <c r="B883" s="157">
        <f>penilaian!A878</f>
        <v>0</v>
      </c>
      <c r="C883" s="172">
        <f>penilaian!B878</f>
        <v>0</v>
      </c>
      <c r="D883" s="492">
        <f>penilaian!C878</f>
        <v>0</v>
      </c>
      <c r="E883" s="172">
        <f>penilaian!D878</f>
        <v>0</v>
      </c>
      <c r="F883" s="171">
        <f>penilaian!E878</f>
        <v>0</v>
      </c>
      <c r="G883" s="205">
        <f>penilaian!F878</f>
        <v>0</v>
      </c>
      <c r="H883" s="61">
        <f>penilaian!G878</f>
        <v>0</v>
      </c>
      <c r="I883" s="61">
        <f>penilaian!H878</f>
        <v>0</v>
      </c>
      <c r="J883" s="202">
        <f>penilaian!I878</f>
        <v>0</v>
      </c>
      <c r="K883" s="157">
        <f>penilaian!J878</f>
        <v>0</v>
      </c>
      <c r="L883" s="182">
        <f>penilaian!K878</f>
        <v>0</v>
      </c>
      <c r="M883" s="186">
        <f>penilaian!L878</f>
        <v>0</v>
      </c>
      <c r="N883" s="187">
        <f>penilaian!M878</f>
        <v>0</v>
      </c>
      <c r="O883" s="61">
        <f>penilaian!N878</f>
        <v>0</v>
      </c>
      <c r="P883" s="183">
        <f>penilaian!O878</f>
        <v>0</v>
      </c>
      <c r="Q883" s="157">
        <f>penilaian!P878</f>
        <v>0</v>
      </c>
      <c r="R883" s="157">
        <f>penilaian!Q878</f>
        <v>0</v>
      </c>
      <c r="S883" s="61">
        <f>penilaian!R878</f>
        <v>0</v>
      </c>
      <c r="T883" s="61">
        <f>penilaian!S878</f>
        <v>0</v>
      </c>
      <c r="U883" s="61">
        <f>penilaian!T878</f>
        <v>0</v>
      </c>
      <c r="V883" s="189">
        <f>penilaian!U878</f>
        <v>0</v>
      </c>
      <c r="W883" s="61">
        <f>penilaian!V878</f>
        <v>0</v>
      </c>
      <c r="X883" s="157">
        <f>penilaian!W878</f>
        <v>0</v>
      </c>
      <c r="Y883" s="157">
        <f>penilaian!X878</f>
        <v>0</v>
      </c>
      <c r="Z883" s="157">
        <f>penilaian!Y878</f>
        <v>0</v>
      </c>
      <c r="AA883" s="184">
        <f>penilaian!Z878</f>
        <v>0</v>
      </c>
      <c r="AB883" s="61">
        <f>penilaian!AA878</f>
        <v>0</v>
      </c>
      <c r="AC883" s="62">
        <f>penilaian!AB878</f>
        <v>0</v>
      </c>
      <c r="AD883" s="61">
        <f>penilaian!AC878</f>
        <v>0</v>
      </c>
      <c r="AE883" s="157">
        <f>penilaian!AD878</f>
        <v>0</v>
      </c>
      <c r="AF883" s="157">
        <f>penilaian!AE878</f>
        <v>0</v>
      </c>
      <c r="AG883" s="182">
        <f>penilaian!AF878</f>
        <v>0</v>
      </c>
      <c r="AH883" s="182">
        <f>penilaian!AG878</f>
        <v>0</v>
      </c>
      <c r="AI883" s="284">
        <f>penilaian!AH878</f>
        <v>0</v>
      </c>
      <c r="AJ883" s="283">
        <f>penilaian!AI878</f>
        <v>0</v>
      </c>
      <c r="AK883" s="284">
        <f>penilaian!AJ878</f>
        <v>0</v>
      </c>
      <c r="AL883" s="284">
        <f>penilaian!AK878</f>
        <v>0</v>
      </c>
      <c r="AM883" s="285">
        <f>penilaian!AL878</f>
        <v>0</v>
      </c>
      <c r="AN883" s="284">
        <f>penilaian!AM878</f>
        <v>0</v>
      </c>
      <c r="AO883" s="284">
        <f>penilaian!AN878</f>
        <v>0</v>
      </c>
      <c r="AP883" s="285">
        <f>penilaian!AO878</f>
        <v>0</v>
      </c>
      <c r="AQ883" s="284">
        <f>penilaian!AP878</f>
        <v>0</v>
      </c>
      <c r="AR883" s="284">
        <f>penilaian!AQ878</f>
        <v>0</v>
      </c>
      <c r="AS883" s="284">
        <f>penilaian!AR878</f>
        <v>0</v>
      </c>
      <c r="AT883" s="284">
        <f>penilaian!AS878</f>
        <v>0</v>
      </c>
      <c r="AU883" s="284">
        <f>penilaian!AT878</f>
        <v>0</v>
      </c>
      <c r="AV883" s="284">
        <f>penilaian!AU878</f>
        <v>0</v>
      </c>
      <c r="AW883" s="284">
        <f>penilaian!AV878</f>
        <v>0</v>
      </c>
      <c r="AX883" s="284">
        <f>penilaian!AW878</f>
        <v>0</v>
      </c>
    </row>
    <row r="884" spans="1:16384" ht="15.75" hidden="1">
      <c r="B884" s="157">
        <f>penilaian!A879</f>
        <v>0</v>
      </c>
      <c r="C884" s="172">
        <f>penilaian!B879</f>
        <v>0</v>
      </c>
      <c r="D884" s="492">
        <f>penilaian!C879</f>
        <v>0</v>
      </c>
      <c r="E884" s="172">
        <f>penilaian!D879</f>
        <v>0</v>
      </c>
      <c r="F884" s="171">
        <f>penilaian!E879</f>
        <v>0</v>
      </c>
      <c r="G884" s="205">
        <f>penilaian!F879</f>
        <v>0</v>
      </c>
      <c r="H884" s="61">
        <f>penilaian!G879</f>
        <v>0</v>
      </c>
      <c r="I884" s="61">
        <f>penilaian!H879</f>
        <v>0</v>
      </c>
      <c r="J884" s="202">
        <f>penilaian!I879</f>
        <v>0</v>
      </c>
      <c r="K884" s="157">
        <f>penilaian!J879</f>
        <v>0</v>
      </c>
      <c r="L884" s="182">
        <f>penilaian!K879</f>
        <v>0</v>
      </c>
      <c r="M884" s="186">
        <f>penilaian!L879</f>
        <v>0</v>
      </c>
      <c r="N884" s="187">
        <f>penilaian!M879</f>
        <v>0</v>
      </c>
      <c r="O884" s="61">
        <f>penilaian!N879</f>
        <v>0</v>
      </c>
      <c r="P884" s="183">
        <f>penilaian!O879</f>
        <v>0</v>
      </c>
      <c r="Q884" s="157">
        <f>penilaian!P879</f>
        <v>0</v>
      </c>
      <c r="R884" s="157">
        <f>penilaian!Q879</f>
        <v>0</v>
      </c>
      <c r="S884" s="61">
        <f>penilaian!R879</f>
        <v>0</v>
      </c>
      <c r="T884" s="61">
        <f>penilaian!S879</f>
        <v>0</v>
      </c>
      <c r="U884" s="61">
        <f>penilaian!T879</f>
        <v>0</v>
      </c>
      <c r="V884" s="189">
        <f>penilaian!U879</f>
        <v>0</v>
      </c>
      <c r="W884" s="61">
        <f>penilaian!V879</f>
        <v>0</v>
      </c>
      <c r="X884" s="157">
        <f>penilaian!W879</f>
        <v>0</v>
      </c>
      <c r="Y884" s="157">
        <f>penilaian!X879</f>
        <v>0</v>
      </c>
      <c r="Z884" s="157">
        <f>penilaian!Y879</f>
        <v>0</v>
      </c>
      <c r="AA884" s="184">
        <f>penilaian!Z879</f>
        <v>0</v>
      </c>
      <c r="AB884" s="61">
        <f>penilaian!AA879</f>
        <v>0</v>
      </c>
      <c r="AC884" s="62">
        <f>penilaian!AB879</f>
        <v>0</v>
      </c>
      <c r="AD884" s="61">
        <f>penilaian!AC879</f>
        <v>0</v>
      </c>
      <c r="AE884" s="157">
        <f>penilaian!AD879</f>
        <v>0</v>
      </c>
      <c r="AF884" s="157">
        <f>penilaian!AE879</f>
        <v>0</v>
      </c>
      <c r="AG884" s="182">
        <f>penilaian!AF879</f>
        <v>0</v>
      </c>
      <c r="AH884" s="182">
        <f>penilaian!AG879</f>
        <v>0</v>
      </c>
      <c r="AI884" s="284">
        <f>penilaian!AH879</f>
        <v>0</v>
      </c>
      <c r="AJ884" s="283">
        <f>penilaian!AI879</f>
        <v>0</v>
      </c>
      <c r="AK884" s="284">
        <f>penilaian!AJ879</f>
        <v>0</v>
      </c>
      <c r="AL884" s="284">
        <f>penilaian!AK879</f>
        <v>0</v>
      </c>
      <c r="AM884" s="285">
        <f>penilaian!AL879</f>
        <v>0</v>
      </c>
      <c r="AN884" s="284">
        <f>penilaian!AM879</f>
        <v>0</v>
      </c>
      <c r="AO884" s="284">
        <f>penilaian!AN879</f>
        <v>0</v>
      </c>
      <c r="AP884" s="285">
        <f>penilaian!AO879</f>
        <v>0</v>
      </c>
      <c r="AQ884" s="284">
        <f>penilaian!AP879</f>
        <v>0</v>
      </c>
      <c r="AR884" s="284">
        <f>penilaian!AQ879</f>
        <v>0</v>
      </c>
      <c r="AS884" s="284">
        <f>penilaian!AR879</f>
        <v>0</v>
      </c>
      <c r="AT884" s="284">
        <f>penilaian!AS879</f>
        <v>0</v>
      </c>
      <c r="AU884" s="284">
        <f>penilaian!AT879</f>
        <v>0</v>
      </c>
      <c r="AV884" s="284">
        <f>penilaian!AU879</f>
        <v>0</v>
      </c>
      <c r="AW884" s="284">
        <f>penilaian!AV879</f>
        <v>0</v>
      </c>
      <c r="AX884" s="284">
        <f>penilaian!AW879</f>
        <v>0</v>
      </c>
    </row>
    <row r="885" spans="1:16384" ht="15.75" hidden="1">
      <c r="B885" s="157">
        <f>penilaian!A880</f>
        <v>0</v>
      </c>
      <c r="C885" s="172">
        <f>penilaian!B880</f>
        <v>0</v>
      </c>
      <c r="D885" s="492">
        <f>penilaian!C880</f>
        <v>0</v>
      </c>
      <c r="E885" s="172">
        <f>penilaian!D880</f>
        <v>0</v>
      </c>
      <c r="F885" s="171">
        <f>penilaian!E880</f>
        <v>0</v>
      </c>
      <c r="G885" s="205">
        <f>penilaian!F880</f>
        <v>0</v>
      </c>
      <c r="H885" s="61">
        <f>penilaian!G880</f>
        <v>0</v>
      </c>
      <c r="I885" s="61">
        <f>penilaian!H880</f>
        <v>0</v>
      </c>
      <c r="J885" s="202">
        <f>penilaian!I880</f>
        <v>0</v>
      </c>
      <c r="K885" s="157">
        <f>penilaian!J880</f>
        <v>0</v>
      </c>
      <c r="L885" s="182">
        <f>penilaian!K880</f>
        <v>0</v>
      </c>
      <c r="M885" s="186">
        <f>penilaian!L880</f>
        <v>0</v>
      </c>
      <c r="N885" s="187">
        <f>penilaian!M880</f>
        <v>0</v>
      </c>
      <c r="O885" s="61">
        <f>penilaian!N880</f>
        <v>0</v>
      </c>
      <c r="P885" s="183">
        <f>penilaian!O880</f>
        <v>0</v>
      </c>
      <c r="Q885" s="157">
        <f>penilaian!P880</f>
        <v>0</v>
      </c>
      <c r="R885" s="157">
        <f>penilaian!Q880</f>
        <v>0</v>
      </c>
      <c r="S885" s="61">
        <f>penilaian!R880</f>
        <v>0</v>
      </c>
      <c r="T885" s="61">
        <f>penilaian!S880</f>
        <v>0</v>
      </c>
      <c r="U885" s="61">
        <f>penilaian!T880</f>
        <v>0</v>
      </c>
      <c r="V885" s="189">
        <f>penilaian!U880</f>
        <v>0</v>
      </c>
      <c r="W885" s="61">
        <f>penilaian!V880</f>
        <v>0</v>
      </c>
      <c r="X885" s="157">
        <f>penilaian!W880</f>
        <v>0</v>
      </c>
      <c r="Y885" s="157">
        <f>penilaian!X880</f>
        <v>0</v>
      </c>
      <c r="Z885" s="157">
        <f>penilaian!Y880</f>
        <v>0</v>
      </c>
      <c r="AA885" s="184">
        <f>penilaian!Z880</f>
        <v>0</v>
      </c>
      <c r="AB885" s="61">
        <f>penilaian!AA880</f>
        <v>0</v>
      </c>
      <c r="AC885" s="62">
        <f>penilaian!AB880</f>
        <v>0</v>
      </c>
      <c r="AD885" s="61">
        <f>penilaian!AC880</f>
        <v>0</v>
      </c>
      <c r="AE885" s="157">
        <f>penilaian!AD880</f>
        <v>0</v>
      </c>
      <c r="AF885" s="157">
        <f>penilaian!AE880</f>
        <v>0</v>
      </c>
      <c r="AG885" s="182">
        <f>penilaian!AF880</f>
        <v>0</v>
      </c>
      <c r="AH885" s="182">
        <f>penilaian!AG880</f>
        <v>0</v>
      </c>
      <c r="AI885" s="284">
        <f>penilaian!AH880</f>
        <v>0</v>
      </c>
      <c r="AJ885" s="283">
        <f>penilaian!AI880</f>
        <v>0</v>
      </c>
      <c r="AK885" s="284">
        <f>penilaian!AJ880</f>
        <v>0</v>
      </c>
      <c r="AL885" s="284">
        <f>penilaian!AK880</f>
        <v>0</v>
      </c>
      <c r="AM885" s="285">
        <f>penilaian!AL880</f>
        <v>0</v>
      </c>
      <c r="AN885" s="284">
        <f>penilaian!AM880</f>
        <v>0</v>
      </c>
      <c r="AO885" s="284">
        <f>penilaian!AN880</f>
        <v>0</v>
      </c>
      <c r="AP885" s="285">
        <f>penilaian!AO880</f>
        <v>0</v>
      </c>
      <c r="AQ885" s="284">
        <f>penilaian!AP880</f>
        <v>0</v>
      </c>
      <c r="AR885" s="284">
        <f>penilaian!AQ880</f>
        <v>0</v>
      </c>
      <c r="AS885" s="284">
        <f>penilaian!AR880</f>
        <v>0</v>
      </c>
      <c r="AT885" s="284">
        <f>penilaian!AS880</f>
        <v>0</v>
      </c>
      <c r="AU885" s="284">
        <f>penilaian!AT880</f>
        <v>0</v>
      </c>
      <c r="AV885" s="284">
        <f>penilaian!AU880</f>
        <v>0</v>
      </c>
      <c r="AW885" s="284">
        <f>penilaian!AV880</f>
        <v>0</v>
      </c>
      <c r="AX885" s="284">
        <f>penilaian!AW880</f>
        <v>0</v>
      </c>
    </row>
    <row r="886" spans="1:16384" s="212" customFormat="1" ht="16.5" hidden="1">
      <c r="A886" s="287"/>
      <c r="B886" s="263">
        <f>penilaian!A881</f>
        <v>0</v>
      </c>
      <c r="C886" s="264">
        <f>penilaian!B881</f>
        <v>0</v>
      </c>
      <c r="D886" s="495">
        <f>penilaian!C881</f>
        <v>0</v>
      </c>
      <c r="E886" s="265">
        <f>penilaian!D881</f>
        <v>0</v>
      </c>
      <c r="F886" s="266">
        <f>penilaian!E881</f>
        <v>0</v>
      </c>
      <c r="G886" s="267">
        <f>penilaian!F881</f>
        <v>0</v>
      </c>
      <c r="H886" s="188">
        <f>penilaian!G881</f>
        <v>0</v>
      </c>
      <c r="I886" s="61">
        <f>penilaian!H881</f>
        <v>0</v>
      </c>
      <c r="J886" s="268">
        <f>penilaian!I881</f>
        <v>0</v>
      </c>
      <c r="K886" s="264">
        <f>penilaian!J881</f>
        <v>0</v>
      </c>
      <c r="L886" s="264">
        <f>penilaian!K881</f>
        <v>0</v>
      </c>
      <c r="M886" s="269">
        <f>penilaian!L881</f>
        <v>0</v>
      </c>
      <c r="N886" s="269">
        <f>penilaian!M881</f>
        <v>0</v>
      </c>
      <c r="O886" s="265">
        <f>penilaian!N881</f>
        <v>0</v>
      </c>
      <c r="P886" s="270">
        <f>penilaian!O881</f>
        <v>0</v>
      </c>
      <c r="Q886" s="270">
        <f>penilaian!P881</f>
        <v>0</v>
      </c>
      <c r="R886" s="270">
        <f>penilaian!Q881</f>
        <v>0</v>
      </c>
      <c r="S886" s="265">
        <f>penilaian!R881</f>
        <v>0</v>
      </c>
      <c r="T886" s="271">
        <f>penilaian!S881</f>
        <v>0</v>
      </c>
      <c r="U886" s="271">
        <f>penilaian!T881</f>
        <v>0</v>
      </c>
      <c r="V886" s="271">
        <f>penilaian!U881</f>
        <v>0</v>
      </c>
      <c r="W886" s="271">
        <f>penilaian!V881</f>
        <v>0</v>
      </c>
      <c r="X886" s="271">
        <f>penilaian!W881</f>
        <v>0</v>
      </c>
      <c r="Y886" s="271">
        <f>penilaian!X881</f>
        <v>0</v>
      </c>
      <c r="Z886" s="271">
        <f>penilaian!Y881</f>
        <v>0</v>
      </c>
      <c r="AA886" s="264">
        <f>penilaian!Z881</f>
        <v>0</v>
      </c>
      <c r="AB886" s="265">
        <f>penilaian!AA881</f>
        <v>0</v>
      </c>
      <c r="AC886" s="61">
        <f>penilaian!AB881</f>
        <v>0</v>
      </c>
      <c r="AD886" s="61">
        <f>penilaian!AC881</f>
        <v>0</v>
      </c>
      <c r="AE886" s="157">
        <f>penilaian!AD881</f>
        <v>0</v>
      </c>
      <c r="AF886" s="157">
        <f>penilaian!AE881</f>
        <v>0</v>
      </c>
      <c r="AG886" s="264">
        <f>penilaian!AF881</f>
        <v>0</v>
      </c>
      <c r="AH886" s="264">
        <f>penilaian!AG881</f>
        <v>0</v>
      </c>
      <c r="AI886" s="264">
        <f>penilaian!AH881</f>
        <v>0</v>
      </c>
      <c r="AJ886" s="264">
        <f>penilaian!AI881</f>
        <v>0</v>
      </c>
      <c r="AK886" s="265">
        <f>penilaian!AJ881</f>
        <v>0</v>
      </c>
      <c r="AL886" s="266">
        <f>penilaian!AK881</f>
        <v>0</v>
      </c>
      <c r="AM886" s="272">
        <f>penilaian!AL881</f>
        <v>0</v>
      </c>
      <c r="AN886" s="188">
        <f>penilaian!AM881</f>
        <v>0</v>
      </c>
      <c r="AO886" s="61">
        <f>penilaian!AN881</f>
        <v>0</v>
      </c>
      <c r="AP886" s="273">
        <f>penilaian!AO881</f>
        <v>0</v>
      </c>
      <c r="AQ886" s="264">
        <f>penilaian!AP881</f>
        <v>0</v>
      </c>
      <c r="AR886" s="264">
        <f>penilaian!AQ881</f>
        <v>0</v>
      </c>
      <c r="AS886" s="269">
        <f>penilaian!AR881</f>
        <v>0</v>
      </c>
      <c r="AT886" s="269">
        <f>penilaian!AS881</f>
        <v>0</v>
      </c>
      <c r="AU886" s="265">
        <f>penilaian!AT881</f>
        <v>0</v>
      </c>
      <c r="AV886" s="270">
        <f>penilaian!AU881</f>
        <v>0</v>
      </c>
      <c r="AW886" s="61">
        <f>penilaian!AV881</f>
        <v>0</v>
      </c>
      <c r="AX886" s="270">
        <f>penilaian!AW881</f>
        <v>0</v>
      </c>
      <c r="AY886" s="228"/>
      <c r="AZ886" s="229"/>
      <c r="BA886" s="229"/>
      <c r="BB886" s="229"/>
      <c r="BC886" s="229"/>
      <c r="BD886" s="229"/>
      <c r="BE886" s="229"/>
      <c r="BF886" s="229"/>
      <c r="BG886" s="37"/>
      <c r="BH886" s="228"/>
      <c r="BI886" s="12"/>
      <c r="BJ886" s="12"/>
      <c r="BK886" s="162"/>
      <c r="BL886" s="162"/>
      <c r="BM886" s="37"/>
      <c r="BN886" s="230"/>
      <c r="BO886" s="37"/>
      <c r="BP886" s="37"/>
      <c r="BQ886" s="228"/>
      <c r="BR886" s="11"/>
      <c r="BS886" s="28"/>
      <c r="BT886" s="231"/>
      <c r="BU886" s="12"/>
      <c r="BV886" s="27"/>
      <c r="BW886" s="37"/>
      <c r="BX886" s="37"/>
      <c r="BY886" s="14"/>
      <c r="BZ886" s="14"/>
      <c r="CA886" s="228"/>
      <c r="CB886" s="232"/>
      <c r="CC886" s="232"/>
      <c r="CD886" s="232"/>
      <c r="CE886" s="228"/>
      <c r="CF886" s="229"/>
      <c r="CG886" s="229"/>
      <c r="CH886" s="229"/>
      <c r="CI886" s="229"/>
      <c r="CJ886" s="229"/>
      <c r="CK886" s="229"/>
      <c r="CL886" s="229"/>
      <c r="CM886" s="37"/>
      <c r="CN886" s="228"/>
      <c r="CO886" s="12"/>
      <c r="CP886" s="12"/>
      <c r="CQ886" s="162"/>
      <c r="CR886" s="162"/>
      <c r="CS886" s="37"/>
      <c r="CT886" s="230"/>
      <c r="CU886" s="37"/>
      <c r="CV886" s="37"/>
      <c r="CW886" s="228"/>
      <c r="CX886" s="11"/>
      <c r="CY886" s="28"/>
      <c r="CZ886" s="231"/>
      <c r="DA886" s="12"/>
      <c r="DB886" s="27"/>
      <c r="DC886" s="37"/>
      <c r="DD886" s="37"/>
      <c r="DE886" s="14"/>
      <c r="DF886" s="14"/>
      <c r="DG886" s="228"/>
      <c r="DH886" s="232"/>
      <c r="DI886" s="232"/>
      <c r="DJ886" s="232"/>
      <c r="DK886" s="228"/>
      <c r="DL886" s="229"/>
      <c r="DM886" s="229"/>
      <c r="DN886" s="229"/>
      <c r="DO886" s="229"/>
      <c r="DP886" s="229"/>
      <c r="DQ886" s="229"/>
      <c r="DR886" s="229"/>
      <c r="DS886" s="37"/>
      <c r="DT886" s="228"/>
      <c r="DU886" s="12"/>
      <c r="DV886" s="12"/>
      <c r="DW886" s="162"/>
      <c r="DX886" s="162"/>
      <c r="DY886" s="37"/>
      <c r="DZ886" s="230"/>
      <c r="EA886" s="37"/>
      <c r="EB886" s="37"/>
      <c r="EC886" s="228"/>
      <c r="ED886" s="11"/>
      <c r="EE886" s="28"/>
      <c r="EF886" s="231"/>
      <c r="EG886" s="12"/>
      <c r="EH886" s="27"/>
      <c r="EI886" s="37"/>
      <c r="EJ886" s="37"/>
      <c r="EK886" s="14"/>
      <c r="EL886" s="14"/>
      <c r="EM886" s="228"/>
      <c r="EN886" s="232"/>
      <c r="EO886" s="232"/>
      <c r="EP886" s="232"/>
      <c r="EQ886" s="228"/>
      <c r="ER886" s="229"/>
      <c r="ES886" s="229"/>
      <c r="ET886" s="229"/>
      <c r="EU886" s="229"/>
      <c r="EV886" s="229"/>
      <c r="EW886" s="229"/>
      <c r="EX886" s="229"/>
      <c r="EY886" s="37"/>
      <c r="EZ886" s="228"/>
      <c r="FA886" s="12"/>
      <c r="FB886" s="12"/>
      <c r="FC886" s="162"/>
      <c r="FD886" s="162"/>
      <c r="FE886" s="37"/>
      <c r="FF886" s="230"/>
      <c r="FG886" s="37"/>
      <c r="FH886" s="37"/>
      <c r="FI886" s="228"/>
      <c r="FJ886" s="11"/>
      <c r="FK886" s="28"/>
      <c r="FL886" s="231"/>
      <c r="FM886" s="12"/>
      <c r="FN886" s="27"/>
      <c r="FO886" s="37"/>
      <c r="FP886" s="37"/>
      <c r="FQ886" s="14"/>
      <c r="FR886" s="14"/>
      <c r="FS886" s="228"/>
      <c r="FT886" s="232"/>
      <c r="FU886" s="232"/>
      <c r="FV886" s="232"/>
      <c r="FW886" s="228"/>
      <c r="FX886" s="229"/>
      <c r="FY886" s="229"/>
      <c r="FZ886" s="229"/>
      <c r="GA886" s="229"/>
      <c r="GB886" s="229"/>
      <c r="GC886" s="229"/>
      <c r="GD886" s="229"/>
      <c r="GE886" s="37"/>
      <c r="GF886" s="228"/>
      <c r="GG886" s="12"/>
      <c r="GH886" s="12"/>
      <c r="GI886" s="162"/>
      <c r="GJ886" s="162"/>
      <c r="GK886" s="37"/>
      <c r="GL886" s="230"/>
      <c r="GM886" s="37"/>
      <c r="GN886" s="37"/>
      <c r="GO886" s="228"/>
      <c r="GP886" s="11"/>
      <c r="GQ886" s="28"/>
      <c r="GR886" s="231"/>
      <c r="GS886" s="12"/>
      <c r="GT886" s="27"/>
      <c r="GU886" s="37"/>
      <c r="GV886" s="37"/>
      <c r="GW886" s="14"/>
      <c r="GX886" s="14"/>
      <c r="GY886" s="228"/>
      <c r="GZ886" s="232"/>
      <c r="HA886" s="232"/>
      <c r="HB886" s="232"/>
      <c r="HC886" s="228"/>
      <c r="HD886" s="229"/>
      <c r="HE886" s="229"/>
      <c r="HF886" s="229"/>
      <c r="HG886" s="229"/>
      <c r="HH886" s="229"/>
      <c r="HI886" s="229"/>
      <c r="HJ886" s="229"/>
      <c r="HK886" s="37"/>
      <c r="HL886" s="228"/>
      <c r="HM886" s="12"/>
      <c r="HN886" s="12"/>
      <c r="HO886" s="162"/>
      <c r="HP886" s="162"/>
      <c r="HQ886" s="37"/>
      <c r="HR886" s="230"/>
      <c r="HS886" s="37"/>
      <c r="HT886" s="37"/>
      <c r="HU886" s="228"/>
      <c r="HV886" s="11"/>
      <c r="HW886" s="28"/>
      <c r="HX886" s="231"/>
      <c r="HY886" s="12"/>
      <c r="HZ886" s="27"/>
      <c r="IA886" s="37"/>
      <c r="IB886" s="37"/>
      <c r="IC886" s="14"/>
      <c r="ID886" s="14"/>
      <c r="IE886" s="228"/>
      <c r="IF886" s="232"/>
      <c r="IG886" s="232"/>
      <c r="IH886" s="232"/>
      <c r="II886" s="228"/>
      <c r="IJ886" s="229"/>
      <c r="IK886" s="229"/>
      <c r="IL886" s="229"/>
      <c r="IM886" s="229"/>
      <c r="IN886" s="229"/>
      <c r="IO886" s="229"/>
      <c r="IP886" s="229"/>
      <c r="IQ886" s="37"/>
      <c r="IR886" s="228"/>
      <c r="IS886" s="12"/>
      <c r="IT886" s="12"/>
      <c r="IU886" s="162"/>
      <c r="IV886" s="162"/>
      <c r="IW886" s="37"/>
      <c r="IX886" s="230"/>
      <c r="IY886" s="37"/>
      <c r="IZ886" s="37"/>
      <c r="JA886" s="228"/>
      <c r="JB886" s="11"/>
      <c r="JC886" s="28"/>
      <c r="JD886" s="231"/>
      <c r="JE886" s="12"/>
      <c r="JF886" s="27"/>
      <c r="JG886" s="37"/>
      <c r="JH886" s="37"/>
      <c r="JI886" s="14"/>
      <c r="JJ886" s="14"/>
      <c r="JK886" s="228"/>
      <c r="JL886" s="232"/>
      <c r="JM886" s="232"/>
      <c r="JN886" s="232"/>
      <c r="JO886" s="228"/>
      <c r="JP886" s="229"/>
      <c r="JQ886" s="229"/>
      <c r="JR886" s="229"/>
      <c r="JS886" s="229"/>
      <c r="JT886" s="229"/>
      <c r="JU886" s="229"/>
      <c r="JV886" s="229"/>
      <c r="JW886" s="37"/>
      <c r="JX886" s="228"/>
      <c r="JY886" s="12"/>
      <c r="JZ886" s="12"/>
      <c r="KA886" s="162"/>
      <c r="KB886" s="162"/>
      <c r="KC886" s="37"/>
      <c r="KD886" s="230"/>
      <c r="KE886" s="37"/>
      <c r="KF886" s="37"/>
      <c r="KG886" s="228"/>
      <c r="KH886" s="11"/>
      <c r="KI886" s="28"/>
      <c r="KJ886" s="231"/>
      <c r="KK886" s="12"/>
      <c r="KL886" s="27"/>
      <c r="KM886" s="37"/>
      <c r="KN886" s="37"/>
      <c r="KO886" s="14"/>
      <c r="KP886" s="14"/>
      <c r="KQ886" s="228"/>
      <c r="KR886" s="232"/>
      <c r="KS886" s="232"/>
      <c r="KT886" s="232"/>
      <c r="KU886" s="228"/>
      <c r="KV886" s="229"/>
      <c r="KW886" s="229"/>
      <c r="KX886" s="229"/>
      <c r="KY886" s="229"/>
      <c r="KZ886" s="229"/>
      <c r="LA886" s="229"/>
      <c r="LB886" s="229"/>
      <c r="LC886" s="37"/>
      <c r="LD886" s="228"/>
      <c r="LE886" s="12"/>
      <c r="LF886" s="12"/>
      <c r="LG886" s="162"/>
      <c r="LH886" s="162"/>
      <c r="LI886" s="37"/>
      <c r="LJ886" s="230"/>
      <c r="LK886" s="37"/>
      <c r="LL886" s="37"/>
      <c r="LM886" s="228"/>
      <c r="LN886" s="11"/>
      <c r="LO886" s="28"/>
      <c r="LP886" s="231"/>
      <c r="LQ886" s="12"/>
      <c r="LR886" s="27"/>
      <c r="LS886" s="37"/>
      <c r="LT886" s="37"/>
      <c r="LU886" s="14"/>
      <c r="LV886" s="14"/>
      <c r="LW886" s="228"/>
      <c r="LX886" s="232"/>
      <c r="LY886" s="232"/>
      <c r="LZ886" s="232"/>
      <c r="MA886" s="228"/>
      <c r="MB886" s="229"/>
      <c r="MC886" s="229"/>
      <c r="MD886" s="229"/>
      <c r="ME886" s="229"/>
      <c r="MF886" s="229"/>
      <c r="MG886" s="229"/>
      <c r="MH886" s="229"/>
      <c r="MI886" s="37"/>
      <c r="MJ886" s="228"/>
      <c r="MK886" s="12"/>
      <c r="ML886" s="12"/>
      <c r="MM886" s="162"/>
      <c r="MN886" s="162"/>
      <c r="MO886" s="37"/>
      <c r="MP886" s="230"/>
      <c r="MQ886" s="37"/>
      <c r="MR886" s="37"/>
      <c r="MS886" s="228"/>
      <c r="MT886" s="11"/>
      <c r="MU886" s="28"/>
      <c r="MV886" s="231"/>
      <c r="MW886" s="12"/>
      <c r="MX886" s="27"/>
      <c r="MY886" s="37"/>
      <c r="MZ886" s="37"/>
      <c r="NA886" s="14"/>
      <c r="NB886" s="14"/>
      <c r="NC886" s="228"/>
      <c r="ND886" s="232"/>
      <c r="NE886" s="232"/>
      <c r="NF886" s="232"/>
      <c r="NG886" s="228"/>
      <c r="NH886" s="229"/>
      <c r="NI886" s="229"/>
      <c r="NJ886" s="229"/>
      <c r="NK886" s="229"/>
      <c r="NL886" s="229"/>
      <c r="NM886" s="229"/>
      <c r="NN886" s="229"/>
      <c r="NO886" s="37"/>
      <c r="NP886" s="228"/>
      <c r="NQ886" s="12"/>
      <c r="NR886" s="12"/>
      <c r="NS886" s="162"/>
      <c r="NT886" s="162"/>
      <c r="NU886" s="37"/>
      <c r="NV886" s="230"/>
      <c r="NW886" s="37"/>
      <c r="NX886" s="37"/>
      <c r="NY886" s="228"/>
      <c r="NZ886" s="11"/>
      <c r="OA886" s="28"/>
      <c r="OB886" s="231"/>
      <c r="OC886" s="12"/>
      <c r="OD886" s="27"/>
      <c r="OE886" s="37"/>
      <c r="OF886" s="37"/>
      <c r="OG886" s="14"/>
      <c r="OH886" s="14"/>
      <c r="OI886" s="228"/>
      <c r="OJ886" s="232"/>
      <c r="OK886" s="232"/>
      <c r="OL886" s="232"/>
      <c r="OM886" s="228"/>
      <c r="ON886" s="229"/>
      <c r="OO886" s="229"/>
      <c r="OP886" s="229"/>
      <c r="OQ886" s="229"/>
      <c r="OR886" s="229"/>
      <c r="OS886" s="229"/>
      <c r="OT886" s="229"/>
      <c r="OU886" s="37"/>
      <c r="OV886" s="228"/>
      <c r="OW886" s="12"/>
      <c r="OX886" s="12"/>
      <c r="OY886" s="162"/>
      <c r="OZ886" s="162"/>
      <c r="PA886" s="37"/>
      <c r="PB886" s="230"/>
      <c r="PC886" s="37"/>
      <c r="PD886" s="37"/>
      <c r="PE886" s="228"/>
      <c r="PF886" s="11"/>
      <c r="PG886" s="28"/>
      <c r="PH886" s="231"/>
      <c r="PI886" s="12"/>
      <c r="PJ886" s="27"/>
      <c r="PK886" s="37"/>
      <c r="PL886" s="37"/>
      <c r="PM886" s="14"/>
      <c r="PN886" s="14"/>
      <c r="PO886" s="228"/>
      <c r="PP886" s="232"/>
      <c r="PQ886" s="232"/>
      <c r="PR886" s="232"/>
      <c r="PS886" s="228"/>
      <c r="PT886" s="229"/>
      <c r="PU886" s="229"/>
      <c r="PV886" s="229"/>
      <c r="PW886" s="229"/>
      <c r="PX886" s="229"/>
      <c r="PY886" s="229"/>
      <c r="PZ886" s="229"/>
      <c r="QA886" s="37"/>
      <c r="QB886" s="228"/>
      <c r="QC886" s="12"/>
      <c r="QD886" s="12"/>
      <c r="QE886" s="162"/>
      <c r="QF886" s="162"/>
      <c r="QG886" s="37"/>
      <c r="QH886" s="230"/>
      <c r="QI886" s="37"/>
      <c r="QJ886" s="37"/>
      <c r="QK886" s="228"/>
      <c r="QL886" s="11"/>
      <c r="QM886" s="28"/>
      <c r="QN886" s="231"/>
      <c r="QO886" s="12"/>
      <c r="QP886" s="27"/>
      <c r="QQ886" s="37"/>
      <c r="QR886" s="37"/>
      <c r="QS886" s="14"/>
      <c r="QT886" s="14"/>
      <c r="QU886" s="228"/>
      <c r="QV886" s="232"/>
      <c r="QW886" s="232"/>
      <c r="QX886" s="232"/>
      <c r="QY886" s="228"/>
      <c r="QZ886" s="229"/>
      <c r="RA886" s="229"/>
      <c r="RB886" s="229"/>
      <c r="RC886" s="229"/>
      <c r="RD886" s="229"/>
      <c r="RE886" s="229"/>
      <c r="RF886" s="229"/>
      <c r="RG886" s="37"/>
      <c r="RH886" s="228"/>
      <c r="RI886" s="12"/>
      <c r="RJ886" s="12"/>
      <c r="RK886" s="162"/>
      <c r="RL886" s="162"/>
      <c r="RM886" s="37"/>
      <c r="RN886" s="230"/>
      <c r="RO886" s="37"/>
      <c r="RP886" s="37"/>
      <c r="RQ886" s="228"/>
      <c r="RR886" s="11"/>
      <c r="RS886" s="28"/>
      <c r="RT886" s="231"/>
      <c r="RU886" s="12"/>
      <c r="RV886" s="27"/>
      <c r="RW886" s="37"/>
      <c r="RX886" s="37"/>
      <c r="RY886" s="14"/>
      <c r="RZ886" s="14"/>
      <c r="SA886" s="228"/>
      <c r="SB886" s="232"/>
      <c r="SC886" s="232"/>
      <c r="SD886" s="232"/>
      <c r="SE886" s="228"/>
      <c r="SF886" s="229"/>
      <c r="SG886" s="229"/>
      <c r="SH886" s="229"/>
      <c r="SI886" s="229"/>
      <c r="SJ886" s="229"/>
      <c r="SK886" s="229"/>
      <c r="SL886" s="229"/>
      <c r="SM886" s="37"/>
      <c r="SN886" s="228"/>
      <c r="SO886" s="12"/>
      <c r="SP886" s="12"/>
      <c r="SQ886" s="162"/>
      <c r="SR886" s="162"/>
      <c r="SS886" s="37"/>
      <c r="ST886" s="230"/>
      <c r="SU886" s="37"/>
      <c r="SV886" s="37"/>
      <c r="SW886" s="228"/>
      <c r="SX886" s="11"/>
      <c r="SY886" s="28"/>
      <c r="SZ886" s="231"/>
      <c r="TA886" s="12"/>
      <c r="TB886" s="27"/>
      <c r="TC886" s="37"/>
      <c r="TD886" s="37"/>
      <c r="TE886" s="14"/>
      <c r="TF886" s="14"/>
      <c r="TG886" s="228"/>
      <c r="TH886" s="232"/>
      <c r="TI886" s="232"/>
      <c r="TJ886" s="232"/>
      <c r="TK886" s="228"/>
      <c r="TL886" s="229"/>
      <c r="TM886" s="229"/>
      <c r="TN886" s="229"/>
      <c r="TO886" s="229"/>
      <c r="TP886" s="229"/>
      <c r="TQ886" s="229"/>
      <c r="TR886" s="229"/>
      <c r="TS886" s="37"/>
      <c r="TT886" s="228"/>
      <c r="TU886" s="12"/>
      <c r="TV886" s="12"/>
      <c r="TW886" s="162"/>
      <c r="TX886" s="162"/>
      <c r="TY886" s="37"/>
      <c r="TZ886" s="230"/>
      <c r="UA886" s="37"/>
      <c r="UB886" s="37"/>
      <c r="UC886" s="228"/>
      <c r="UD886" s="11"/>
      <c r="UE886" s="28"/>
      <c r="UF886" s="231"/>
      <c r="UG886" s="12"/>
      <c r="UH886" s="27"/>
      <c r="UI886" s="37"/>
      <c r="UJ886" s="37"/>
      <c r="UK886" s="14"/>
      <c r="UL886" s="14"/>
      <c r="UM886" s="228"/>
      <c r="UN886" s="232"/>
      <c r="UO886" s="232"/>
      <c r="UP886" s="232"/>
      <c r="UQ886" s="228"/>
      <c r="UR886" s="229"/>
      <c r="US886" s="229"/>
      <c r="UT886" s="229"/>
      <c r="UU886" s="229"/>
      <c r="UV886" s="229"/>
      <c r="UW886" s="229"/>
      <c r="UX886" s="229"/>
      <c r="UY886" s="37"/>
      <c r="UZ886" s="228"/>
      <c r="VA886" s="12"/>
      <c r="VB886" s="12"/>
      <c r="VC886" s="162"/>
      <c r="VD886" s="162"/>
      <c r="VE886" s="37"/>
      <c r="VF886" s="230"/>
      <c r="VG886" s="37"/>
      <c r="VH886" s="37"/>
      <c r="VI886" s="228"/>
      <c r="VJ886" s="11"/>
      <c r="VK886" s="28"/>
      <c r="VL886" s="231"/>
      <c r="VM886" s="12"/>
      <c r="VN886" s="27"/>
      <c r="VO886" s="37"/>
      <c r="VP886" s="37"/>
      <c r="VQ886" s="14"/>
      <c r="VR886" s="14"/>
      <c r="VS886" s="228"/>
      <c r="VT886" s="232"/>
      <c r="VU886" s="232"/>
      <c r="VV886" s="232"/>
      <c r="VW886" s="228"/>
      <c r="VX886" s="229"/>
      <c r="VY886" s="229"/>
      <c r="VZ886" s="229"/>
      <c r="WA886" s="229"/>
      <c r="WB886" s="229"/>
      <c r="WC886" s="229"/>
      <c r="WD886" s="229"/>
      <c r="WE886" s="37"/>
      <c r="WF886" s="228"/>
      <c r="WG886" s="12"/>
      <c r="WH886" s="12"/>
      <c r="WI886" s="162"/>
      <c r="WJ886" s="162"/>
      <c r="WK886" s="37"/>
      <c r="WL886" s="230"/>
      <c r="WM886" s="37"/>
      <c r="WN886" s="37"/>
      <c r="WO886" s="228"/>
      <c r="WP886" s="11"/>
      <c r="WQ886" s="28"/>
      <c r="WR886" s="231"/>
      <c r="WS886" s="12"/>
      <c r="WT886" s="27"/>
      <c r="WU886" s="37"/>
      <c r="WV886" s="37"/>
      <c r="WW886" s="14"/>
      <c r="WX886" s="14"/>
      <c r="WY886" s="228"/>
      <c r="WZ886" s="232"/>
      <c r="XA886" s="232"/>
      <c r="XB886" s="232"/>
      <c r="XC886" s="228"/>
      <c r="XD886" s="229"/>
      <c r="XE886" s="229"/>
      <c r="XF886" s="229"/>
      <c r="XG886" s="229"/>
      <c r="XH886" s="229"/>
      <c r="XI886" s="229"/>
      <c r="XJ886" s="229"/>
      <c r="XK886" s="37"/>
      <c r="XL886" s="228"/>
      <c r="XM886" s="12"/>
      <c r="XN886" s="12"/>
      <c r="XO886" s="162"/>
      <c r="XP886" s="162"/>
      <c r="XQ886" s="37"/>
      <c r="XR886" s="230"/>
      <c r="XS886" s="37"/>
      <c r="XT886" s="37"/>
      <c r="XU886" s="228"/>
      <c r="XV886" s="11"/>
      <c r="XW886" s="28"/>
      <c r="XX886" s="231"/>
      <c r="XY886" s="12"/>
      <c r="XZ886" s="27"/>
      <c r="YA886" s="37"/>
      <c r="YB886" s="37"/>
      <c r="YC886" s="14"/>
      <c r="YD886" s="14"/>
      <c r="YE886" s="228"/>
      <c r="YF886" s="232"/>
      <c r="YG886" s="232"/>
      <c r="YH886" s="232"/>
      <c r="YI886" s="228"/>
      <c r="YJ886" s="229"/>
      <c r="YK886" s="229"/>
      <c r="YL886" s="229"/>
      <c r="YM886" s="229"/>
      <c r="YN886" s="229"/>
      <c r="YO886" s="229"/>
      <c r="YP886" s="229"/>
      <c r="YQ886" s="37"/>
      <c r="YR886" s="228"/>
      <c r="YS886" s="12"/>
      <c r="YT886" s="12"/>
      <c r="YU886" s="162"/>
      <c r="YV886" s="162"/>
      <c r="YW886" s="37"/>
      <c r="YX886" s="230"/>
      <c r="YY886" s="37"/>
      <c r="YZ886" s="37"/>
      <c r="ZA886" s="228"/>
      <c r="ZB886" s="11"/>
      <c r="ZC886" s="28"/>
      <c r="ZD886" s="231"/>
      <c r="ZE886" s="12"/>
      <c r="ZF886" s="27"/>
      <c r="ZG886" s="37"/>
      <c r="ZH886" s="37"/>
      <c r="ZI886" s="14"/>
      <c r="ZJ886" s="14"/>
      <c r="ZK886" s="228"/>
      <c r="ZL886" s="232"/>
      <c r="ZM886" s="232"/>
      <c r="ZN886" s="232"/>
      <c r="ZO886" s="228"/>
      <c r="ZP886" s="229"/>
      <c r="ZQ886" s="229"/>
      <c r="ZR886" s="229"/>
      <c r="ZS886" s="229"/>
      <c r="ZT886" s="229"/>
      <c r="ZU886" s="229"/>
      <c r="ZV886" s="229"/>
      <c r="ZW886" s="37"/>
      <c r="ZX886" s="228"/>
      <c r="ZY886" s="12"/>
      <c r="ZZ886" s="12"/>
      <c r="AAA886" s="162"/>
      <c r="AAB886" s="162"/>
      <c r="AAC886" s="37"/>
      <c r="AAD886" s="230"/>
      <c r="AAE886" s="37"/>
      <c r="AAF886" s="37"/>
      <c r="AAG886" s="228"/>
      <c r="AAH886" s="11"/>
      <c r="AAI886" s="28"/>
      <c r="AAJ886" s="231"/>
      <c r="AAK886" s="12"/>
      <c r="AAL886" s="27"/>
      <c r="AAM886" s="37"/>
      <c r="AAN886" s="37"/>
      <c r="AAO886" s="14"/>
      <c r="AAP886" s="14"/>
      <c r="AAQ886" s="228"/>
      <c r="AAR886" s="232"/>
      <c r="AAS886" s="232"/>
      <c r="AAT886" s="232"/>
      <c r="AAU886" s="228"/>
      <c r="AAV886" s="229"/>
      <c r="AAW886" s="229"/>
      <c r="AAX886" s="229"/>
      <c r="AAY886" s="229"/>
      <c r="AAZ886" s="229"/>
      <c r="ABA886" s="229"/>
      <c r="ABB886" s="229"/>
      <c r="ABC886" s="37"/>
      <c r="ABD886" s="228"/>
      <c r="ABE886" s="12"/>
      <c r="ABF886" s="12"/>
      <c r="ABG886" s="162"/>
      <c r="ABH886" s="162"/>
      <c r="ABI886" s="37"/>
      <c r="ABJ886" s="230"/>
      <c r="ABK886" s="37"/>
      <c r="ABL886" s="37"/>
      <c r="ABM886" s="228"/>
      <c r="ABN886" s="11"/>
      <c r="ABO886" s="28"/>
      <c r="ABP886" s="231"/>
      <c r="ABQ886" s="12"/>
      <c r="ABR886" s="27"/>
      <c r="ABS886" s="37"/>
      <c r="ABT886" s="37"/>
      <c r="ABU886" s="14"/>
      <c r="ABV886" s="14"/>
      <c r="ABW886" s="228"/>
      <c r="ABX886" s="232"/>
      <c r="ABY886" s="232"/>
      <c r="ABZ886" s="232"/>
      <c r="ACA886" s="228"/>
      <c r="ACB886" s="229"/>
      <c r="ACC886" s="229"/>
      <c r="ACD886" s="229"/>
      <c r="ACE886" s="229"/>
      <c r="ACF886" s="229"/>
      <c r="ACG886" s="229"/>
      <c r="ACH886" s="229"/>
      <c r="ACI886" s="37"/>
      <c r="ACJ886" s="228"/>
      <c r="ACK886" s="12"/>
      <c r="ACL886" s="12"/>
      <c r="ACM886" s="162"/>
      <c r="ACN886" s="162"/>
      <c r="ACO886" s="37"/>
      <c r="ACP886" s="230"/>
      <c r="ACQ886" s="37"/>
      <c r="ACR886" s="37"/>
      <c r="ACS886" s="228"/>
      <c r="ACT886" s="11"/>
      <c r="ACU886" s="28"/>
      <c r="ACV886" s="231"/>
      <c r="ACW886" s="12"/>
      <c r="ACX886" s="27"/>
      <c r="ACY886" s="37"/>
      <c r="ACZ886" s="37"/>
      <c r="ADA886" s="14"/>
      <c r="ADB886" s="14"/>
      <c r="ADC886" s="228"/>
      <c r="ADD886" s="232"/>
      <c r="ADE886" s="232"/>
      <c r="ADF886" s="232"/>
      <c r="ADG886" s="228"/>
      <c r="ADH886" s="229"/>
      <c r="ADI886" s="229"/>
      <c r="ADJ886" s="229"/>
      <c r="ADK886" s="229"/>
      <c r="ADL886" s="229"/>
      <c r="ADM886" s="229"/>
      <c r="ADN886" s="229"/>
      <c r="ADO886" s="37"/>
      <c r="ADP886" s="228"/>
      <c r="ADQ886" s="12"/>
      <c r="ADR886" s="12"/>
      <c r="ADS886" s="162"/>
      <c r="ADT886" s="162"/>
      <c r="ADU886" s="37"/>
      <c r="ADV886" s="230"/>
      <c r="ADW886" s="37"/>
      <c r="ADX886" s="37"/>
      <c r="ADY886" s="228"/>
      <c r="ADZ886" s="11"/>
      <c r="AEA886" s="28"/>
      <c r="AEB886" s="231"/>
      <c r="AEC886" s="12"/>
      <c r="AED886" s="27"/>
      <c r="AEE886" s="37"/>
      <c r="AEF886" s="37"/>
      <c r="AEG886" s="14"/>
      <c r="AEH886" s="14"/>
      <c r="AEI886" s="228"/>
      <c r="AEJ886" s="232"/>
      <c r="AEK886" s="232"/>
      <c r="AEL886" s="232"/>
      <c r="AEM886" s="228"/>
      <c r="AEN886" s="229"/>
      <c r="AEO886" s="229"/>
      <c r="AEP886" s="229"/>
      <c r="AEQ886" s="229"/>
      <c r="AER886" s="229"/>
      <c r="AES886" s="229"/>
      <c r="AET886" s="229"/>
      <c r="AEU886" s="37"/>
      <c r="AEV886" s="228"/>
      <c r="AEW886" s="12"/>
      <c r="AEX886" s="12"/>
      <c r="AEY886" s="162"/>
      <c r="AEZ886" s="162"/>
      <c r="AFA886" s="37"/>
      <c r="AFB886" s="230"/>
      <c r="AFC886" s="37"/>
      <c r="AFD886" s="37"/>
      <c r="AFE886" s="228"/>
      <c r="AFF886" s="11"/>
      <c r="AFG886" s="28"/>
      <c r="AFH886" s="231"/>
      <c r="AFI886" s="12"/>
      <c r="AFJ886" s="27"/>
      <c r="AFK886" s="37"/>
      <c r="AFL886" s="37"/>
      <c r="AFM886" s="14"/>
      <c r="AFN886" s="14"/>
      <c r="AFO886" s="228"/>
      <c r="AFP886" s="232"/>
      <c r="AFQ886" s="232"/>
      <c r="AFR886" s="232"/>
      <c r="AFS886" s="228"/>
      <c r="AFT886" s="229"/>
      <c r="AFU886" s="229"/>
      <c r="AFV886" s="229"/>
      <c r="AFW886" s="229"/>
      <c r="AFX886" s="229"/>
      <c r="AFY886" s="229"/>
      <c r="AFZ886" s="229"/>
      <c r="AGA886" s="37"/>
      <c r="AGB886" s="228"/>
      <c r="AGC886" s="12"/>
      <c r="AGD886" s="12"/>
      <c r="AGE886" s="162"/>
      <c r="AGF886" s="162"/>
      <c r="AGG886" s="37"/>
      <c r="AGH886" s="230"/>
      <c r="AGI886" s="37"/>
      <c r="AGJ886" s="37"/>
      <c r="AGK886" s="228"/>
      <c r="AGL886" s="11"/>
      <c r="AGM886" s="28"/>
      <c r="AGN886" s="231"/>
      <c r="AGO886" s="12"/>
      <c r="AGP886" s="27"/>
      <c r="AGQ886" s="37"/>
      <c r="AGR886" s="37"/>
      <c r="AGS886" s="14"/>
      <c r="AGT886" s="14"/>
      <c r="AGU886" s="228"/>
      <c r="AGV886" s="232"/>
      <c r="AGW886" s="232"/>
      <c r="AGX886" s="232"/>
      <c r="AGY886" s="228"/>
      <c r="AGZ886" s="229"/>
      <c r="AHA886" s="229"/>
      <c r="AHB886" s="229"/>
      <c r="AHC886" s="229"/>
      <c r="AHD886" s="229"/>
      <c r="AHE886" s="229"/>
      <c r="AHF886" s="229"/>
      <c r="AHG886" s="37"/>
      <c r="AHH886" s="228"/>
      <c r="AHI886" s="12"/>
      <c r="AHJ886" s="12"/>
      <c r="AHK886" s="162"/>
      <c r="AHL886" s="162"/>
      <c r="AHM886" s="37"/>
      <c r="AHN886" s="230"/>
      <c r="AHO886" s="37"/>
      <c r="AHP886" s="37"/>
      <c r="AHQ886" s="228"/>
      <c r="AHR886" s="11"/>
      <c r="AHS886" s="28"/>
      <c r="AHT886" s="231"/>
      <c r="AHU886" s="12"/>
      <c r="AHV886" s="27"/>
      <c r="AHW886" s="37"/>
      <c r="AHX886" s="37"/>
      <c r="AHY886" s="14"/>
      <c r="AHZ886" s="14"/>
      <c r="AIA886" s="228"/>
      <c r="AIB886" s="232"/>
      <c r="AIC886" s="232"/>
      <c r="AID886" s="232"/>
      <c r="AIE886" s="228"/>
      <c r="AIF886" s="229"/>
      <c r="AIG886" s="229"/>
      <c r="AIH886" s="229"/>
      <c r="AII886" s="229"/>
      <c r="AIJ886" s="229"/>
      <c r="AIK886" s="229"/>
      <c r="AIL886" s="229"/>
      <c r="AIM886" s="37"/>
      <c r="AIN886" s="228"/>
      <c r="AIO886" s="12"/>
      <c r="AIP886" s="12"/>
      <c r="AIQ886" s="162"/>
      <c r="AIR886" s="162"/>
      <c r="AIS886" s="37"/>
      <c r="AIT886" s="230"/>
      <c r="AIU886" s="37"/>
      <c r="AIV886" s="37"/>
      <c r="AIW886" s="228"/>
      <c r="AIX886" s="11"/>
      <c r="AIY886" s="28"/>
      <c r="AIZ886" s="231"/>
      <c r="AJA886" s="12"/>
      <c r="AJB886" s="27"/>
      <c r="AJC886" s="37"/>
      <c r="AJD886" s="37"/>
      <c r="AJE886" s="14"/>
      <c r="AJF886" s="14"/>
      <c r="AJG886" s="228"/>
      <c r="AJH886" s="232"/>
      <c r="AJI886" s="232"/>
      <c r="AJJ886" s="232"/>
      <c r="AJK886" s="228"/>
      <c r="AJL886" s="229"/>
      <c r="AJM886" s="229"/>
      <c r="AJN886" s="229"/>
      <c r="AJO886" s="229"/>
      <c r="AJP886" s="229"/>
      <c r="AJQ886" s="229"/>
      <c r="AJR886" s="229"/>
      <c r="AJS886" s="37"/>
      <c r="AJT886" s="228"/>
      <c r="AJU886" s="12"/>
      <c r="AJV886" s="12"/>
      <c r="AJW886" s="162"/>
      <c r="AJX886" s="162"/>
      <c r="AJY886" s="37"/>
      <c r="AJZ886" s="230"/>
      <c r="AKA886" s="37"/>
      <c r="AKB886" s="37"/>
      <c r="AKC886" s="228"/>
      <c r="AKD886" s="11"/>
      <c r="AKE886" s="28"/>
      <c r="AKF886" s="231"/>
      <c r="AKG886" s="12"/>
      <c r="AKH886" s="27"/>
      <c r="AKI886" s="37"/>
      <c r="AKJ886" s="37"/>
      <c r="AKK886" s="14"/>
      <c r="AKL886" s="14"/>
      <c r="AKM886" s="228"/>
      <c r="AKN886" s="232"/>
      <c r="AKO886" s="232"/>
      <c r="AKP886" s="232"/>
      <c r="AKQ886" s="228"/>
      <c r="AKR886" s="229"/>
      <c r="AKS886" s="229"/>
      <c r="AKT886" s="229"/>
      <c r="AKU886" s="229"/>
      <c r="AKV886" s="229"/>
      <c r="AKW886" s="229"/>
      <c r="AKX886" s="229"/>
      <c r="AKY886" s="37"/>
      <c r="AKZ886" s="228"/>
      <c r="ALA886" s="12"/>
      <c r="ALB886" s="12"/>
      <c r="ALC886" s="162"/>
      <c r="ALD886" s="162"/>
      <c r="ALE886" s="37"/>
      <c r="ALF886" s="230"/>
      <c r="ALG886" s="37"/>
      <c r="ALH886" s="37"/>
      <c r="ALI886" s="228"/>
      <c r="ALJ886" s="11"/>
      <c r="ALK886" s="28"/>
      <c r="ALL886" s="231"/>
      <c r="ALM886" s="12"/>
      <c r="ALN886" s="27"/>
      <c r="ALO886" s="37"/>
      <c r="ALP886" s="37"/>
      <c r="ALQ886" s="14"/>
      <c r="ALR886" s="14"/>
      <c r="ALS886" s="228"/>
      <c r="ALT886" s="232"/>
      <c r="ALU886" s="232"/>
      <c r="ALV886" s="232"/>
      <c r="ALW886" s="228"/>
      <c r="ALX886" s="229"/>
      <c r="ALY886" s="229"/>
      <c r="ALZ886" s="229"/>
      <c r="AMA886" s="229"/>
      <c r="AMB886" s="229"/>
      <c r="AMC886" s="229"/>
      <c r="AMD886" s="229"/>
      <c r="AME886" s="37"/>
      <c r="AMF886" s="228"/>
      <c r="AMG886" s="12"/>
      <c r="AMH886" s="12"/>
      <c r="AMI886" s="162"/>
      <c r="AMJ886" s="162"/>
      <c r="AMK886" s="37"/>
      <c r="AML886" s="230"/>
      <c r="AMM886" s="37"/>
      <c r="AMN886" s="37"/>
      <c r="AMO886" s="228"/>
      <c r="AMP886" s="11"/>
      <c r="AMQ886" s="28"/>
      <c r="AMR886" s="231"/>
      <c r="AMS886" s="12"/>
      <c r="AMT886" s="27"/>
      <c r="AMU886" s="37"/>
      <c r="AMV886" s="37"/>
      <c r="AMW886" s="14"/>
      <c r="AMX886" s="14"/>
      <c r="AMY886" s="228"/>
      <c r="AMZ886" s="232"/>
      <c r="ANA886" s="232"/>
      <c r="ANB886" s="232"/>
      <c r="ANC886" s="228"/>
      <c r="AND886" s="229"/>
      <c r="ANE886" s="229"/>
      <c r="ANF886" s="229"/>
      <c r="ANG886" s="229"/>
      <c r="ANH886" s="229"/>
      <c r="ANI886" s="229"/>
      <c r="ANJ886" s="229"/>
      <c r="ANK886" s="37"/>
      <c r="ANL886" s="228"/>
      <c r="ANM886" s="12"/>
      <c r="ANN886" s="12"/>
      <c r="ANO886" s="162"/>
      <c r="ANP886" s="162"/>
      <c r="ANQ886" s="37"/>
      <c r="ANR886" s="230"/>
      <c r="ANS886" s="37"/>
      <c r="ANT886" s="37"/>
      <c r="ANU886" s="228"/>
      <c r="ANV886" s="11"/>
      <c r="ANW886" s="28"/>
      <c r="ANX886" s="231"/>
      <c r="ANY886" s="12"/>
      <c r="ANZ886" s="27"/>
      <c r="AOA886" s="37"/>
      <c r="AOB886" s="37"/>
      <c r="AOC886" s="14"/>
      <c r="AOD886" s="14"/>
      <c r="AOE886" s="228"/>
      <c r="AOF886" s="232"/>
      <c r="AOG886" s="232"/>
      <c r="AOH886" s="232"/>
      <c r="AOI886" s="228"/>
      <c r="AOJ886" s="229"/>
      <c r="AOK886" s="229"/>
      <c r="AOL886" s="229"/>
      <c r="AOM886" s="229"/>
      <c r="AON886" s="229"/>
      <c r="AOO886" s="229"/>
      <c r="AOP886" s="229"/>
      <c r="AOQ886" s="37"/>
      <c r="AOR886" s="228"/>
      <c r="AOS886" s="12"/>
      <c r="AOT886" s="12"/>
      <c r="AOU886" s="162"/>
      <c r="AOV886" s="162"/>
      <c r="AOW886" s="37"/>
      <c r="AOX886" s="230"/>
      <c r="AOY886" s="37"/>
      <c r="AOZ886" s="37"/>
      <c r="APA886" s="228"/>
      <c r="APB886" s="11"/>
      <c r="APC886" s="28"/>
      <c r="APD886" s="231"/>
      <c r="APE886" s="12"/>
      <c r="APF886" s="27"/>
      <c r="APG886" s="37"/>
      <c r="APH886" s="37"/>
      <c r="API886" s="14"/>
      <c r="APJ886" s="14"/>
      <c r="APK886" s="228"/>
      <c r="APL886" s="232"/>
      <c r="APM886" s="232"/>
      <c r="APN886" s="232"/>
      <c r="APO886" s="228"/>
      <c r="APP886" s="229"/>
      <c r="APQ886" s="229"/>
      <c r="APR886" s="229"/>
      <c r="APS886" s="229"/>
      <c r="APT886" s="229"/>
      <c r="APU886" s="229"/>
      <c r="APV886" s="229"/>
      <c r="APW886" s="37"/>
      <c r="APX886" s="228"/>
      <c r="APY886" s="12"/>
      <c r="APZ886" s="12"/>
      <c r="AQA886" s="162"/>
      <c r="AQB886" s="162"/>
      <c r="AQC886" s="37"/>
      <c r="AQD886" s="230"/>
      <c r="AQE886" s="37"/>
      <c r="AQF886" s="37"/>
      <c r="AQG886" s="228"/>
      <c r="AQH886" s="11"/>
      <c r="AQI886" s="28"/>
      <c r="AQJ886" s="231"/>
      <c r="AQK886" s="12"/>
      <c r="AQL886" s="27"/>
      <c r="AQM886" s="37"/>
      <c r="AQN886" s="37"/>
      <c r="AQO886" s="14"/>
      <c r="AQP886" s="14"/>
      <c r="AQQ886" s="228"/>
      <c r="AQR886" s="232"/>
      <c r="AQS886" s="232"/>
      <c r="AQT886" s="232"/>
      <c r="AQU886" s="228"/>
      <c r="AQV886" s="229"/>
      <c r="AQW886" s="229"/>
      <c r="AQX886" s="229"/>
      <c r="AQY886" s="229"/>
      <c r="AQZ886" s="229"/>
      <c r="ARA886" s="229"/>
      <c r="ARB886" s="229"/>
      <c r="ARC886" s="37"/>
      <c r="ARD886" s="228"/>
      <c r="ARE886" s="12"/>
      <c r="ARF886" s="12"/>
      <c r="ARG886" s="162"/>
      <c r="ARH886" s="162"/>
      <c r="ARI886" s="37"/>
      <c r="ARJ886" s="230"/>
      <c r="ARK886" s="37"/>
      <c r="ARL886" s="37"/>
      <c r="ARM886" s="228"/>
      <c r="ARN886" s="11"/>
      <c r="ARO886" s="28"/>
      <c r="ARP886" s="231"/>
      <c r="ARQ886" s="12"/>
      <c r="ARR886" s="27"/>
      <c r="ARS886" s="37"/>
      <c r="ART886" s="37"/>
      <c r="ARU886" s="14"/>
      <c r="ARV886" s="14"/>
      <c r="ARW886" s="228"/>
      <c r="ARX886" s="232"/>
      <c r="ARY886" s="232"/>
      <c r="ARZ886" s="232"/>
      <c r="ASA886" s="228"/>
      <c r="ASB886" s="229"/>
      <c r="ASC886" s="229"/>
      <c r="ASD886" s="229"/>
      <c r="ASE886" s="229"/>
      <c r="ASF886" s="229"/>
      <c r="ASG886" s="229"/>
      <c r="ASH886" s="229"/>
      <c r="ASI886" s="37"/>
      <c r="ASJ886" s="228"/>
      <c r="ASK886" s="12"/>
      <c r="ASL886" s="12"/>
      <c r="ASM886" s="162"/>
      <c r="ASN886" s="162"/>
      <c r="ASO886" s="37"/>
      <c r="ASP886" s="230"/>
      <c r="ASQ886" s="37"/>
      <c r="ASR886" s="37"/>
      <c r="ASS886" s="228"/>
      <c r="AST886" s="11"/>
      <c r="ASU886" s="28"/>
      <c r="ASV886" s="231"/>
      <c r="ASW886" s="12"/>
      <c r="ASX886" s="27"/>
      <c r="ASY886" s="37"/>
      <c r="ASZ886" s="37"/>
      <c r="ATA886" s="14"/>
      <c r="ATB886" s="14"/>
      <c r="ATC886" s="228"/>
      <c r="ATD886" s="232"/>
      <c r="ATE886" s="232"/>
      <c r="ATF886" s="232"/>
      <c r="ATG886" s="228"/>
      <c r="ATH886" s="229"/>
      <c r="ATI886" s="229"/>
      <c r="ATJ886" s="229"/>
      <c r="ATK886" s="229"/>
      <c r="ATL886" s="229"/>
      <c r="ATM886" s="229"/>
      <c r="ATN886" s="229"/>
      <c r="ATO886" s="37"/>
      <c r="ATP886" s="228"/>
      <c r="ATQ886" s="12"/>
      <c r="ATR886" s="12"/>
      <c r="ATS886" s="162"/>
      <c r="ATT886" s="162"/>
      <c r="ATU886" s="37"/>
      <c r="ATV886" s="230"/>
      <c r="ATW886" s="37"/>
      <c r="ATX886" s="37"/>
      <c r="ATY886" s="228"/>
      <c r="ATZ886" s="11"/>
      <c r="AUA886" s="28"/>
      <c r="AUB886" s="231"/>
      <c r="AUC886" s="12"/>
      <c r="AUD886" s="27"/>
      <c r="AUE886" s="37"/>
      <c r="AUF886" s="37"/>
      <c r="AUG886" s="14"/>
      <c r="AUH886" s="14"/>
      <c r="AUI886" s="228"/>
      <c r="AUJ886" s="232"/>
      <c r="AUK886" s="232"/>
      <c r="AUL886" s="232"/>
      <c r="AUM886" s="228"/>
      <c r="AUN886" s="229"/>
      <c r="AUO886" s="229"/>
      <c r="AUP886" s="229"/>
      <c r="AUQ886" s="229"/>
      <c r="AUR886" s="229"/>
      <c r="AUS886" s="229"/>
      <c r="AUT886" s="229"/>
      <c r="AUU886" s="37"/>
      <c r="AUV886" s="228"/>
      <c r="AUW886" s="12"/>
      <c r="AUX886" s="12"/>
      <c r="AUY886" s="162"/>
      <c r="AUZ886" s="162"/>
      <c r="AVA886" s="37"/>
      <c r="AVB886" s="230"/>
      <c r="AVC886" s="37"/>
      <c r="AVD886" s="37"/>
      <c r="AVE886" s="228"/>
      <c r="AVF886" s="11"/>
      <c r="AVG886" s="28"/>
      <c r="AVH886" s="231"/>
      <c r="AVI886" s="12"/>
      <c r="AVJ886" s="27"/>
      <c r="AVK886" s="37"/>
      <c r="AVL886" s="37"/>
      <c r="AVM886" s="14"/>
      <c r="AVN886" s="14"/>
      <c r="AVO886" s="228"/>
      <c r="AVP886" s="232"/>
      <c r="AVQ886" s="232"/>
      <c r="AVR886" s="232"/>
      <c r="AVS886" s="228"/>
      <c r="AVT886" s="229"/>
      <c r="AVU886" s="229"/>
      <c r="AVV886" s="229"/>
      <c r="AVW886" s="229"/>
      <c r="AVX886" s="229"/>
      <c r="AVY886" s="229"/>
      <c r="AVZ886" s="229"/>
      <c r="AWA886" s="37"/>
      <c r="AWB886" s="228"/>
      <c r="AWC886" s="12"/>
      <c r="AWD886" s="12"/>
      <c r="AWE886" s="162"/>
      <c r="AWF886" s="162"/>
      <c r="AWG886" s="37"/>
      <c r="AWH886" s="230"/>
      <c r="AWI886" s="37"/>
      <c r="AWJ886" s="37"/>
      <c r="AWK886" s="228"/>
      <c r="AWL886" s="11"/>
      <c r="AWM886" s="28"/>
      <c r="AWN886" s="231"/>
      <c r="AWO886" s="12"/>
      <c r="AWP886" s="27"/>
      <c r="AWQ886" s="37"/>
      <c r="AWR886" s="37"/>
      <c r="AWS886" s="14"/>
      <c r="AWT886" s="14"/>
      <c r="AWU886" s="228"/>
      <c r="AWV886" s="232"/>
      <c r="AWW886" s="232"/>
      <c r="AWX886" s="232"/>
      <c r="AWY886" s="228"/>
      <c r="AWZ886" s="229"/>
      <c r="AXA886" s="229"/>
      <c r="AXB886" s="229"/>
      <c r="AXC886" s="229"/>
      <c r="AXD886" s="229"/>
      <c r="AXE886" s="229"/>
      <c r="AXF886" s="229"/>
      <c r="AXG886" s="37"/>
      <c r="AXH886" s="228"/>
      <c r="AXI886" s="12"/>
      <c r="AXJ886" s="12"/>
      <c r="AXK886" s="162"/>
      <c r="AXL886" s="162"/>
      <c r="AXM886" s="37"/>
      <c r="AXN886" s="230"/>
      <c r="AXO886" s="37"/>
      <c r="AXP886" s="37"/>
      <c r="AXQ886" s="228"/>
      <c r="AXR886" s="11"/>
      <c r="AXS886" s="28"/>
      <c r="AXT886" s="231"/>
      <c r="AXU886" s="12"/>
      <c r="AXV886" s="27"/>
      <c r="AXW886" s="37"/>
      <c r="AXX886" s="37"/>
      <c r="AXY886" s="14"/>
      <c r="AXZ886" s="14"/>
      <c r="AYA886" s="228"/>
      <c r="AYB886" s="232"/>
      <c r="AYC886" s="232"/>
      <c r="AYD886" s="232"/>
      <c r="AYE886" s="228"/>
      <c r="AYF886" s="229"/>
      <c r="AYG886" s="229"/>
      <c r="AYH886" s="229"/>
      <c r="AYI886" s="229"/>
      <c r="AYJ886" s="229"/>
      <c r="AYK886" s="229"/>
      <c r="AYL886" s="229"/>
      <c r="AYM886" s="37"/>
      <c r="AYN886" s="228"/>
      <c r="AYO886" s="12"/>
      <c r="AYP886" s="12"/>
      <c r="AYQ886" s="162"/>
      <c r="AYR886" s="162"/>
      <c r="AYS886" s="37"/>
      <c r="AYT886" s="230"/>
      <c r="AYU886" s="37"/>
      <c r="AYV886" s="37"/>
      <c r="AYW886" s="228"/>
      <c r="AYX886" s="11"/>
      <c r="AYY886" s="28"/>
      <c r="AYZ886" s="231"/>
      <c r="AZA886" s="12"/>
      <c r="AZB886" s="27"/>
      <c r="AZC886" s="37"/>
      <c r="AZD886" s="37"/>
      <c r="AZE886" s="14"/>
      <c r="AZF886" s="14"/>
      <c r="AZG886" s="228"/>
      <c r="AZH886" s="232"/>
      <c r="AZI886" s="232"/>
      <c r="AZJ886" s="232"/>
      <c r="AZK886" s="228"/>
      <c r="AZL886" s="229"/>
      <c r="AZM886" s="229"/>
      <c r="AZN886" s="229"/>
      <c r="AZO886" s="229"/>
      <c r="AZP886" s="229"/>
      <c r="AZQ886" s="229"/>
      <c r="AZR886" s="229"/>
      <c r="AZS886" s="37"/>
      <c r="AZT886" s="228"/>
      <c r="AZU886" s="12"/>
      <c r="AZV886" s="12"/>
      <c r="AZW886" s="162"/>
      <c r="AZX886" s="162"/>
      <c r="AZY886" s="37"/>
      <c r="AZZ886" s="230"/>
      <c r="BAA886" s="37"/>
      <c r="BAB886" s="37"/>
      <c r="BAC886" s="228"/>
      <c r="BAD886" s="11"/>
      <c r="BAE886" s="28"/>
      <c r="BAF886" s="231"/>
      <c r="BAG886" s="12"/>
      <c r="BAH886" s="27"/>
      <c r="BAI886" s="37"/>
      <c r="BAJ886" s="37"/>
      <c r="BAK886" s="14"/>
      <c r="BAL886" s="14"/>
      <c r="BAM886" s="228"/>
      <c r="BAN886" s="232"/>
      <c r="BAO886" s="232"/>
      <c r="BAP886" s="232"/>
      <c r="BAQ886" s="228"/>
      <c r="BAR886" s="229"/>
      <c r="BAS886" s="229"/>
      <c r="BAT886" s="229"/>
      <c r="BAU886" s="229"/>
      <c r="BAV886" s="229"/>
      <c r="BAW886" s="229"/>
      <c r="BAX886" s="229"/>
      <c r="BAY886" s="37"/>
      <c r="BAZ886" s="228"/>
      <c r="BBA886" s="12"/>
      <c r="BBB886" s="12"/>
      <c r="BBC886" s="162"/>
      <c r="BBD886" s="162"/>
      <c r="BBE886" s="37"/>
      <c r="BBF886" s="230"/>
      <c r="BBG886" s="37"/>
      <c r="BBH886" s="37"/>
      <c r="BBI886" s="228"/>
      <c r="BBJ886" s="11"/>
      <c r="BBK886" s="28"/>
      <c r="BBL886" s="231"/>
      <c r="BBM886" s="12"/>
      <c r="BBN886" s="27"/>
      <c r="BBO886" s="37"/>
      <c r="BBP886" s="37"/>
      <c r="BBQ886" s="14"/>
      <c r="BBR886" s="14"/>
      <c r="BBS886" s="228"/>
      <c r="BBT886" s="232"/>
      <c r="BBU886" s="232"/>
      <c r="BBV886" s="232"/>
      <c r="BBW886" s="228"/>
      <c r="BBX886" s="229"/>
      <c r="BBY886" s="229"/>
      <c r="BBZ886" s="229"/>
      <c r="BCA886" s="229"/>
      <c r="BCB886" s="229"/>
      <c r="BCC886" s="229"/>
      <c r="BCD886" s="229"/>
      <c r="BCE886" s="37"/>
      <c r="BCF886" s="228"/>
      <c r="BCG886" s="12"/>
      <c r="BCH886" s="12"/>
      <c r="BCI886" s="162"/>
      <c r="BCJ886" s="162"/>
      <c r="BCK886" s="37"/>
      <c r="BCL886" s="230"/>
      <c r="BCM886" s="37"/>
      <c r="BCN886" s="37"/>
      <c r="BCO886" s="228"/>
      <c r="BCP886" s="11"/>
      <c r="BCQ886" s="28"/>
      <c r="BCR886" s="231"/>
      <c r="BCS886" s="12"/>
      <c r="BCT886" s="27"/>
      <c r="BCU886" s="37"/>
      <c r="BCV886" s="37"/>
      <c r="BCW886" s="14"/>
      <c r="BCX886" s="14"/>
      <c r="BCY886" s="228"/>
      <c r="BCZ886" s="232"/>
      <c r="BDA886" s="232"/>
      <c r="BDB886" s="232"/>
      <c r="BDC886" s="228"/>
      <c r="BDD886" s="229"/>
      <c r="BDE886" s="229"/>
      <c r="BDF886" s="229"/>
      <c r="BDG886" s="229"/>
      <c r="BDH886" s="229"/>
      <c r="BDI886" s="229"/>
      <c r="BDJ886" s="229"/>
      <c r="BDK886" s="37"/>
      <c r="BDL886" s="228"/>
      <c r="BDM886" s="12"/>
      <c r="BDN886" s="12"/>
      <c r="BDO886" s="162"/>
      <c r="BDP886" s="162"/>
      <c r="BDQ886" s="37"/>
      <c r="BDR886" s="230"/>
      <c r="BDS886" s="37"/>
      <c r="BDT886" s="37"/>
      <c r="BDU886" s="228"/>
      <c r="BDV886" s="11"/>
      <c r="BDW886" s="28"/>
      <c r="BDX886" s="231"/>
      <c r="BDY886" s="12"/>
      <c r="BDZ886" s="27"/>
      <c r="BEA886" s="37"/>
      <c r="BEB886" s="37"/>
      <c r="BEC886" s="14"/>
      <c r="BED886" s="14"/>
      <c r="BEE886" s="228"/>
      <c r="BEF886" s="232"/>
      <c r="BEG886" s="232"/>
      <c r="BEH886" s="232"/>
      <c r="BEI886" s="228"/>
      <c r="BEJ886" s="229"/>
      <c r="BEK886" s="229"/>
      <c r="BEL886" s="229"/>
      <c r="BEM886" s="229"/>
      <c r="BEN886" s="229"/>
      <c r="BEO886" s="229"/>
      <c r="BEP886" s="229"/>
      <c r="BEQ886" s="37"/>
      <c r="BER886" s="228"/>
      <c r="BES886" s="12"/>
      <c r="BET886" s="12"/>
      <c r="BEU886" s="162"/>
      <c r="BEV886" s="162"/>
      <c r="BEW886" s="37"/>
      <c r="BEX886" s="230"/>
      <c r="BEY886" s="37"/>
      <c r="BEZ886" s="37"/>
      <c r="BFA886" s="228"/>
      <c r="BFB886" s="11"/>
      <c r="BFC886" s="28"/>
      <c r="BFD886" s="231"/>
      <c r="BFE886" s="12"/>
      <c r="BFF886" s="27"/>
      <c r="BFG886" s="37"/>
      <c r="BFH886" s="37"/>
      <c r="BFI886" s="14"/>
      <c r="BFJ886" s="14"/>
      <c r="BFK886" s="228"/>
      <c r="BFL886" s="232"/>
      <c r="BFM886" s="232"/>
      <c r="BFN886" s="232"/>
      <c r="BFO886" s="228"/>
      <c r="BFP886" s="229"/>
      <c r="BFQ886" s="229"/>
      <c r="BFR886" s="229"/>
      <c r="BFS886" s="229"/>
      <c r="BFT886" s="229"/>
      <c r="BFU886" s="229"/>
      <c r="BFV886" s="229"/>
      <c r="BFW886" s="37"/>
      <c r="BFX886" s="228"/>
      <c r="BFY886" s="12"/>
      <c r="BFZ886" s="12"/>
      <c r="BGA886" s="162"/>
      <c r="BGB886" s="162"/>
      <c r="BGC886" s="37"/>
      <c r="BGD886" s="230"/>
      <c r="BGE886" s="37"/>
      <c r="BGF886" s="37"/>
      <c r="BGG886" s="228"/>
      <c r="BGH886" s="11"/>
      <c r="BGI886" s="28"/>
      <c r="BGJ886" s="231"/>
      <c r="BGK886" s="12"/>
      <c r="BGL886" s="27"/>
      <c r="BGM886" s="37"/>
      <c r="BGN886" s="37"/>
      <c r="BGO886" s="14"/>
      <c r="BGP886" s="14"/>
      <c r="BGQ886" s="228"/>
      <c r="BGR886" s="232"/>
      <c r="BGS886" s="232"/>
      <c r="BGT886" s="232"/>
      <c r="BGU886" s="228"/>
      <c r="BGV886" s="229"/>
      <c r="BGW886" s="229"/>
      <c r="BGX886" s="229"/>
      <c r="BGY886" s="229"/>
      <c r="BGZ886" s="229"/>
      <c r="BHA886" s="229"/>
      <c r="BHB886" s="229"/>
      <c r="BHC886" s="37"/>
      <c r="BHD886" s="228"/>
      <c r="BHE886" s="12"/>
      <c r="BHF886" s="12"/>
      <c r="BHG886" s="162"/>
      <c r="BHH886" s="162"/>
      <c r="BHI886" s="37"/>
      <c r="BHJ886" s="230"/>
      <c r="BHK886" s="37"/>
      <c r="BHL886" s="37"/>
      <c r="BHM886" s="228"/>
      <c r="BHN886" s="11"/>
      <c r="BHO886" s="28"/>
      <c r="BHP886" s="231"/>
      <c r="BHQ886" s="12"/>
      <c r="BHR886" s="27"/>
      <c r="BHS886" s="37"/>
      <c r="BHT886" s="37"/>
      <c r="BHU886" s="14"/>
      <c r="BHV886" s="14"/>
      <c r="BHW886" s="228"/>
      <c r="BHX886" s="232"/>
      <c r="BHY886" s="232"/>
      <c r="BHZ886" s="232"/>
      <c r="BIA886" s="228"/>
      <c r="BIB886" s="229"/>
      <c r="BIC886" s="229"/>
      <c r="BID886" s="229"/>
      <c r="BIE886" s="229"/>
      <c r="BIF886" s="229"/>
      <c r="BIG886" s="229"/>
      <c r="BIH886" s="229"/>
      <c r="BII886" s="37"/>
      <c r="BIJ886" s="228"/>
      <c r="BIK886" s="12"/>
      <c r="BIL886" s="12"/>
      <c r="BIM886" s="162"/>
      <c r="BIN886" s="162"/>
      <c r="BIO886" s="37"/>
      <c r="BIP886" s="230"/>
      <c r="BIQ886" s="37"/>
      <c r="BIR886" s="37"/>
      <c r="BIS886" s="228"/>
      <c r="BIT886" s="11"/>
      <c r="BIU886" s="28"/>
      <c r="BIV886" s="231"/>
      <c r="BIW886" s="12"/>
      <c r="BIX886" s="27"/>
      <c r="BIY886" s="37"/>
      <c r="BIZ886" s="37"/>
      <c r="BJA886" s="14"/>
      <c r="BJB886" s="14"/>
      <c r="BJC886" s="228"/>
      <c r="BJD886" s="232"/>
      <c r="BJE886" s="232"/>
      <c r="BJF886" s="232"/>
      <c r="BJG886" s="228"/>
      <c r="BJH886" s="229"/>
      <c r="BJI886" s="229"/>
      <c r="BJJ886" s="229"/>
      <c r="BJK886" s="229"/>
      <c r="BJL886" s="229"/>
      <c r="BJM886" s="229"/>
      <c r="BJN886" s="229"/>
      <c r="BJO886" s="37"/>
      <c r="BJP886" s="228"/>
      <c r="BJQ886" s="12"/>
      <c r="BJR886" s="12"/>
      <c r="BJS886" s="162"/>
      <c r="BJT886" s="162"/>
      <c r="BJU886" s="37"/>
      <c r="BJV886" s="230"/>
      <c r="BJW886" s="37"/>
      <c r="BJX886" s="37"/>
      <c r="BJY886" s="228"/>
      <c r="BJZ886" s="11"/>
      <c r="BKA886" s="28"/>
      <c r="BKB886" s="231"/>
      <c r="BKC886" s="12"/>
      <c r="BKD886" s="27"/>
      <c r="BKE886" s="37"/>
      <c r="BKF886" s="37"/>
      <c r="BKG886" s="14"/>
      <c r="BKH886" s="14"/>
      <c r="BKI886" s="228"/>
      <c r="BKJ886" s="232"/>
      <c r="BKK886" s="232"/>
      <c r="BKL886" s="232"/>
      <c r="BKM886" s="228"/>
      <c r="BKN886" s="229"/>
      <c r="BKO886" s="229"/>
      <c r="BKP886" s="229"/>
      <c r="BKQ886" s="229"/>
      <c r="BKR886" s="229"/>
      <c r="BKS886" s="229"/>
      <c r="BKT886" s="229"/>
      <c r="BKU886" s="37"/>
      <c r="BKV886" s="228"/>
      <c r="BKW886" s="12"/>
      <c r="BKX886" s="12"/>
      <c r="BKY886" s="162"/>
      <c r="BKZ886" s="162"/>
      <c r="BLA886" s="37"/>
      <c r="BLB886" s="230"/>
      <c r="BLC886" s="37"/>
      <c r="BLD886" s="37"/>
      <c r="BLE886" s="228"/>
      <c r="BLF886" s="11"/>
      <c r="BLG886" s="28"/>
      <c r="BLH886" s="231"/>
      <c r="BLI886" s="12"/>
      <c r="BLJ886" s="27"/>
      <c r="BLK886" s="37"/>
      <c r="BLL886" s="37"/>
      <c r="BLM886" s="14"/>
      <c r="BLN886" s="14"/>
      <c r="BLO886" s="228"/>
      <c r="BLP886" s="232"/>
      <c r="BLQ886" s="232"/>
      <c r="BLR886" s="232"/>
      <c r="BLS886" s="228"/>
      <c r="BLT886" s="229"/>
      <c r="BLU886" s="229"/>
      <c r="BLV886" s="229"/>
      <c r="BLW886" s="229"/>
      <c r="BLX886" s="229"/>
      <c r="BLY886" s="229"/>
      <c r="BLZ886" s="229"/>
      <c r="BMA886" s="37"/>
      <c r="BMB886" s="228"/>
      <c r="BMC886" s="12"/>
      <c r="BMD886" s="12"/>
      <c r="BME886" s="162"/>
      <c r="BMF886" s="162"/>
      <c r="BMG886" s="37"/>
      <c r="BMH886" s="230"/>
      <c r="BMI886" s="37"/>
      <c r="BMJ886" s="37"/>
      <c r="BMK886" s="228"/>
      <c r="BML886" s="11"/>
      <c r="BMM886" s="28"/>
      <c r="BMN886" s="231"/>
      <c r="BMO886" s="12"/>
      <c r="BMP886" s="27"/>
      <c r="BMQ886" s="37"/>
      <c r="BMR886" s="37"/>
      <c r="BMS886" s="14"/>
      <c r="BMT886" s="14"/>
      <c r="BMU886" s="228"/>
      <c r="BMV886" s="232"/>
      <c r="BMW886" s="232"/>
      <c r="BMX886" s="232"/>
      <c r="BMY886" s="228"/>
      <c r="BMZ886" s="229"/>
      <c r="BNA886" s="229"/>
      <c r="BNB886" s="229"/>
      <c r="BNC886" s="229"/>
      <c r="BND886" s="229"/>
      <c r="BNE886" s="229"/>
      <c r="BNF886" s="229"/>
      <c r="BNG886" s="37"/>
      <c r="BNH886" s="228"/>
      <c r="BNI886" s="12"/>
      <c r="BNJ886" s="12"/>
      <c r="BNK886" s="162"/>
      <c r="BNL886" s="162"/>
      <c r="BNM886" s="37"/>
      <c r="BNN886" s="230"/>
      <c r="BNO886" s="37"/>
      <c r="BNP886" s="37"/>
      <c r="BNQ886" s="228"/>
      <c r="BNR886" s="11"/>
      <c r="BNS886" s="28"/>
      <c r="BNT886" s="231"/>
      <c r="BNU886" s="12"/>
      <c r="BNV886" s="27"/>
      <c r="BNW886" s="37"/>
      <c r="BNX886" s="37"/>
      <c r="BNY886" s="14"/>
      <c r="BNZ886" s="14"/>
      <c r="BOA886" s="228"/>
      <c r="BOB886" s="232"/>
      <c r="BOC886" s="232"/>
      <c r="BOD886" s="232"/>
      <c r="BOE886" s="228"/>
      <c r="BOF886" s="229"/>
      <c r="BOG886" s="229"/>
      <c r="BOH886" s="229"/>
      <c r="BOI886" s="229"/>
      <c r="BOJ886" s="229"/>
      <c r="BOK886" s="229"/>
      <c r="BOL886" s="229"/>
      <c r="BOM886" s="37"/>
      <c r="BON886" s="228"/>
      <c r="BOO886" s="12"/>
      <c r="BOP886" s="12"/>
      <c r="BOQ886" s="162"/>
      <c r="BOR886" s="162"/>
      <c r="BOS886" s="37"/>
      <c r="BOT886" s="230"/>
      <c r="BOU886" s="37"/>
      <c r="BOV886" s="37"/>
      <c r="BOW886" s="228"/>
      <c r="BOX886" s="11"/>
      <c r="BOY886" s="28"/>
      <c r="BOZ886" s="231"/>
      <c r="BPA886" s="12"/>
      <c r="BPB886" s="27"/>
      <c r="BPC886" s="37"/>
      <c r="BPD886" s="37"/>
      <c r="BPE886" s="14"/>
      <c r="BPF886" s="14"/>
      <c r="BPG886" s="228"/>
      <c r="BPH886" s="232"/>
      <c r="BPI886" s="232"/>
      <c r="BPJ886" s="232"/>
      <c r="BPK886" s="228"/>
      <c r="BPL886" s="229"/>
      <c r="BPM886" s="229"/>
      <c r="BPN886" s="229"/>
      <c r="BPO886" s="229"/>
      <c r="BPP886" s="229"/>
      <c r="BPQ886" s="229"/>
      <c r="BPR886" s="229"/>
      <c r="BPS886" s="37"/>
      <c r="BPT886" s="228"/>
      <c r="BPU886" s="12"/>
      <c r="BPV886" s="12"/>
      <c r="BPW886" s="162"/>
      <c r="BPX886" s="162"/>
      <c r="BPY886" s="37"/>
      <c r="BPZ886" s="230"/>
      <c r="BQA886" s="37"/>
      <c r="BQB886" s="37"/>
      <c r="BQC886" s="228"/>
      <c r="BQD886" s="11"/>
      <c r="BQE886" s="28"/>
      <c r="BQF886" s="231"/>
      <c r="BQG886" s="12"/>
      <c r="BQH886" s="27"/>
      <c r="BQI886" s="37"/>
      <c r="BQJ886" s="37"/>
      <c r="BQK886" s="14"/>
      <c r="BQL886" s="14"/>
      <c r="BQM886" s="228"/>
      <c r="BQN886" s="232"/>
      <c r="BQO886" s="232"/>
      <c r="BQP886" s="232"/>
      <c r="BQQ886" s="228"/>
      <c r="BQR886" s="229"/>
      <c r="BQS886" s="229"/>
      <c r="BQT886" s="229"/>
      <c r="BQU886" s="229"/>
      <c r="BQV886" s="229"/>
      <c r="BQW886" s="229"/>
      <c r="BQX886" s="229"/>
      <c r="BQY886" s="37"/>
      <c r="BQZ886" s="228"/>
      <c r="BRA886" s="12"/>
      <c r="BRB886" s="12"/>
      <c r="BRC886" s="162"/>
      <c r="BRD886" s="162"/>
      <c r="BRE886" s="37"/>
      <c r="BRF886" s="230"/>
      <c r="BRG886" s="37"/>
      <c r="BRH886" s="37"/>
      <c r="BRI886" s="228"/>
      <c r="BRJ886" s="11"/>
      <c r="BRK886" s="28"/>
      <c r="BRL886" s="231"/>
      <c r="BRM886" s="12"/>
      <c r="BRN886" s="27"/>
      <c r="BRO886" s="37"/>
      <c r="BRP886" s="37"/>
      <c r="BRQ886" s="14"/>
      <c r="BRR886" s="14"/>
      <c r="BRS886" s="228"/>
      <c r="BRT886" s="232"/>
      <c r="BRU886" s="232"/>
      <c r="BRV886" s="232"/>
      <c r="BRW886" s="228"/>
      <c r="BRX886" s="229"/>
      <c r="BRY886" s="229"/>
      <c r="BRZ886" s="229"/>
      <c r="BSA886" s="229"/>
      <c r="BSB886" s="229"/>
      <c r="BSC886" s="229"/>
      <c r="BSD886" s="229"/>
      <c r="BSE886" s="37"/>
      <c r="BSF886" s="228"/>
      <c r="BSG886" s="12"/>
      <c r="BSH886" s="12"/>
      <c r="BSI886" s="162"/>
      <c r="BSJ886" s="162"/>
      <c r="BSK886" s="37"/>
      <c r="BSL886" s="230"/>
      <c r="BSM886" s="37"/>
      <c r="BSN886" s="37"/>
      <c r="BSO886" s="228"/>
      <c r="BSP886" s="11"/>
      <c r="BSQ886" s="28"/>
      <c r="BSR886" s="231"/>
      <c r="BSS886" s="12"/>
      <c r="BST886" s="27"/>
      <c r="BSU886" s="37"/>
      <c r="BSV886" s="37"/>
      <c r="BSW886" s="14"/>
      <c r="BSX886" s="14"/>
      <c r="BSY886" s="228"/>
      <c r="BSZ886" s="232"/>
      <c r="BTA886" s="232"/>
      <c r="BTB886" s="232"/>
      <c r="BTC886" s="228"/>
      <c r="BTD886" s="229"/>
      <c r="BTE886" s="229"/>
      <c r="BTF886" s="229"/>
      <c r="BTG886" s="229"/>
      <c r="BTH886" s="229"/>
      <c r="BTI886" s="229"/>
      <c r="BTJ886" s="229"/>
      <c r="BTK886" s="37"/>
      <c r="BTL886" s="228"/>
      <c r="BTM886" s="12"/>
      <c r="BTN886" s="12"/>
      <c r="BTO886" s="162"/>
      <c r="BTP886" s="162"/>
      <c r="BTQ886" s="37"/>
      <c r="BTR886" s="230"/>
      <c r="BTS886" s="37"/>
      <c r="BTT886" s="37"/>
      <c r="BTU886" s="228"/>
      <c r="BTV886" s="11"/>
      <c r="BTW886" s="28"/>
      <c r="BTX886" s="231"/>
      <c r="BTY886" s="12"/>
      <c r="BTZ886" s="27"/>
      <c r="BUA886" s="37"/>
      <c r="BUB886" s="37"/>
      <c r="BUC886" s="14"/>
      <c r="BUD886" s="14"/>
      <c r="BUE886" s="228"/>
      <c r="BUF886" s="232"/>
      <c r="BUG886" s="232"/>
      <c r="BUH886" s="232"/>
      <c r="BUI886" s="228"/>
      <c r="BUJ886" s="229"/>
      <c r="BUK886" s="229"/>
      <c r="BUL886" s="229"/>
      <c r="BUM886" s="229"/>
      <c r="BUN886" s="229"/>
      <c r="BUO886" s="229"/>
      <c r="BUP886" s="229"/>
      <c r="BUQ886" s="37"/>
      <c r="BUR886" s="228"/>
      <c r="BUS886" s="12"/>
      <c r="BUT886" s="12"/>
      <c r="BUU886" s="162"/>
      <c r="BUV886" s="162"/>
      <c r="BUW886" s="37"/>
      <c r="BUX886" s="230"/>
      <c r="BUY886" s="37"/>
      <c r="BUZ886" s="37"/>
      <c r="BVA886" s="228"/>
      <c r="BVB886" s="11"/>
      <c r="BVC886" s="28"/>
      <c r="BVD886" s="231"/>
      <c r="BVE886" s="12"/>
      <c r="BVF886" s="27"/>
      <c r="BVG886" s="37"/>
      <c r="BVH886" s="37"/>
      <c r="BVI886" s="14"/>
      <c r="BVJ886" s="14"/>
      <c r="BVK886" s="228"/>
      <c r="BVL886" s="232"/>
      <c r="BVM886" s="232"/>
      <c r="BVN886" s="232"/>
      <c r="BVO886" s="228"/>
      <c r="BVP886" s="229"/>
      <c r="BVQ886" s="229"/>
      <c r="BVR886" s="229"/>
      <c r="BVS886" s="229"/>
      <c r="BVT886" s="229"/>
      <c r="BVU886" s="229"/>
      <c r="BVV886" s="229"/>
      <c r="BVW886" s="37"/>
      <c r="BVX886" s="228"/>
      <c r="BVY886" s="12"/>
      <c r="BVZ886" s="12"/>
      <c r="BWA886" s="162"/>
      <c r="BWB886" s="162"/>
      <c r="BWC886" s="37"/>
      <c r="BWD886" s="230"/>
      <c r="BWE886" s="37"/>
      <c r="BWF886" s="37"/>
      <c r="BWG886" s="228"/>
      <c r="BWH886" s="11"/>
      <c r="BWI886" s="28"/>
      <c r="BWJ886" s="231"/>
      <c r="BWK886" s="12"/>
      <c r="BWL886" s="27"/>
      <c r="BWM886" s="37"/>
      <c r="BWN886" s="37"/>
      <c r="BWO886" s="14"/>
      <c r="BWP886" s="14"/>
      <c r="BWQ886" s="228"/>
      <c r="BWR886" s="232"/>
      <c r="BWS886" s="232"/>
      <c r="BWT886" s="232"/>
      <c r="BWU886" s="228"/>
      <c r="BWV886" s="229"/>
      <c r="BWW886" s="229"/>
      <c r="BWX886" s="229"/>
      <c r="BWY886" s="229"/>
      <c r="BWZ886" s="229"/>
      <c r="BXA886" s="229"/>
      <c r="BXB886" s="229"/>
      <c r="BXC886" s="37"/>
      <c r="BXD886" s="228"/>
      <c r="BXE886" s="12"/>
      <c r="BXF886" s="12"/>
      <c r="BXG886" s="162"/>
      <c r="BXH886" s="162"/>
      <c r="BXI886" s="37"/>
      <c r="BXJ886" s="230"/>
      <c r="BXK886" s="37"/>
      <c r="BXL886" s="37"/>
      <c r="BXM886" s="228"/>
      <c r="BXN886" s="11"/>
      <c r="BXO886" s="28"/>
      <c r="BXP886" s="231"/>
      <c r="BXQ886" s="12"/>
      <c r="BXR886" s="27"/>
      <c r="BXS886" s="37"/>
      <c r="BXT886" s="37"/>
      <c r="BXU886" s="14"/>
      <c r="BXV886" s="14"/>
      <c r="BXW886" s="228"/>
      <c r="BXX886" s="232"/>
      <c r="BXY886" s="232"/>
      <c r="BXZ886" s="232"/>
      <c r="BYA886" s="228"/>
      <c r="BYB886" s="229"/>
      <c r="BYC886" s="229"/>
      <c r="BYD886" s="229"/>
      <c r="BYE886" s="229"/>
      <c r="BYF886" s="229"/>
      <c r="BYG886" s="229"/>
      <c r="BYH886" s="229"/>
      <c r="BYI886" s="37"/>
      <c r="BYJ886" s="228"/>
      <c r="BYK886" s="12"/>
      <c r="BYL886" s="12"/>
      <c r="BYM886" s="162"/>
      <c r="BYN886" s="162"/>
      <c r="BYO886" s="37"/>
      <c r="BYP886" s="230"/>
      <c r="BYQ886" s="37"/>
      <c r="BYR886" s="37"/>
      <c r="BYS886" s="228"/>
      <c r="BYT886" s="11"/>
      <c r="BYU886" s="28"/>
      <c r="BYV886" s="231"/>
      <c r="BYW886" s="12"/>
      <c r="BYX886" s="27"/>
      <c r="BYY886" s="37"/>
      <c r="BYZ886" s="37"/>
      <c r="BZA886" s="14"/>
      <c r="BZB886" s="14"/>
      <c r="BZC886" s="228"/>
      <c r="BZD886" s="232"/>
      <c r="BZE886" s="232"/>
      <c r="BZF886" s="232"/>
      <c r="BZG886" s="228"/>
      <c r="BZH886" s="229"/>
      <c r="BZI886" s="229"/>
      <c r="BZJ886" s="229"/>
      <c r="BZK886" s="229"/>
      <c r="BZL886" s="229"/>
      <c r="BZM886" s="229"/>
      <c r="BZN886" s="229"/>
      <c r="BZO886" s="37"/>
      <c r="BZP886" s="228"/>
      <c r="BZQ886" s="12"/>
      <c r="BZR886" s="12"/>
      <c r="BZS886" s="162"/>
      <c r="BZT886" s="162"/>
      <c r="BZU886" s="37"/>
      <c r="BZV886" s="230"/>
      <c r="BZW886" s="37"/>
      <c r="BZX886" s="37"/>
      <c r="BZY886" s="228"/>
      <c r="BZZ886" s="11"/>
      <c r="CAA886" s="28"/>
      <c r="CAB886" s="231"/>
      <c r="CAC886" s="12"/>
      <c r="CAD886" s="27"/>
      <c r="CAE886" s="37"/>
      <c r="CAF886" s="37"/>
      <c r="CAG886" s="14"/>
      <c r="CAH886" s="14"/>
      <c r="CAI886" s="228"/>
      <c r="CAJ886" s="232"/>
      <c r="CAK886" s="232"/>
      <c r="CAL886" s="232"/>
      <c r="CAM886" s="228"/>
      <c r="CAN886" s="229"/>
      <c r="CAO886" s="229"/>
      <c r="CAP886" s="229"/>
      <c r="CAQ886" s="229"/>
      <c r="CAR886" s="229"/>
      <c r="CAS886" s="229"/>
      <c r="CAT886" s="229"/>
      <c r="CAU886" s="37"/>
      <c r="CAV886" s="228"/>
      <c r="CAW886" s="12"/>
      <c r="CAX886" s="12"/>
      <c r="CAY886" s="162"/>
      <c r="CAZ886" s="162"/>
      <c r="CBA886" s="37"/>
      <c r="CBB886" s="230"/>
      <c r="CBC886" s="37"/>
      <c r="CBD886" s="37"/>
      <c r="CBE886" s="228"/>
      <c r="CBF886" s="11"/>
      <c r="CBG886" s="28"/>
      <c r="CBH886" s="231"/>
      <c r="CBI886" s="12"/>
      <c r="CBJ886" s="27"/>
      <c r="CBK886" s="37"/>
      <c r="CBL886" s="37"/>
      <c r="CBM886" s="14"/>
      <c r="CBN886" s="14"/>
      <c r="CBO886" s="228"/>
      <c r="CBP886" s="232"/>
      <c r="CBQ886" s="232"/>
      <c r="CBR886" s="232"/>
      <c r="CBS886" s="228"/>
      <c r="CBT886" s="229"/>
      <c r="CBU886" s="229"/>
      <c r="CBV886" s="229"/>
      <c r="CBW886" s="229"/>
      <c r="CBX886" s="229"/>
      <c r="CBY886" s="229"/>
      <c r="CBZ886" s="229"/>
      <c r="CCA886" s="37"/>
      <c r="CCB886" s="228"/>
      <c r="CCC886" s="12"/>
      <c r="CCD886" s="12"/>
      <c r="CCE886" s="162"/>
      <c r="CCF886" s="162"/>
      <c r="CCG886" s="37"/>
      <c r="CCH886" s="230"/>
      <c r="CCI886" s="37"/>
      <c r="CCJ886" s="37"/>
      <c r="CCK886" s="228"/>
      <c r="CCL886" s="11"/>
      <c r="CCM886" s="28"/>
      <c r="CCN886" s="231"/>
      <c r="CCO886" s="12"/>
      <c r="CCP886" s="27"/>
      <c r="CCQ886" s="37"/>
      <c r="CCR886" s="37"/>
      <c r="CCS886" s="14"/>
      <c r="CCT886" s="14"/>
      <c r="CCU886" s="228"/>
      <c r="CCV886" s="232"/>
      <c r="CCW886" s="232"/>
      <c r="CCX886" s="232"/>
      <c r="CCY886" s="228"/>
      <c r="CCZ886" s="229"/>
      <c r="CDA886" s="229"/>
      <c r="CDB886" s="229"/>
      <c r="CDC886" s="229"/>
      <c r="CDD886" s="229"/>
      <c r="CDE886" s="229"/>
      <c r="CDF886" s="229"/>
      <c r="CDG886" s="37"/>
      <c r="CDH886" s="228"/>
      <c r="CDI886" s="12"/>
      <c r="CDJ886" s="12"/>
      <c r="CDK886" s="162"/>
      <c r="CDL886" s="162"/>
      <c r="CDM886" s="37"/>
      <c r="CDN886" s="230"/>
      <c r="CDO886" s="37"/>
      <c r="CDP886" s="37"/>
      <c r="CDQ886" s="228"/>
      <c r="CDR886" s="11"/>
      <c r="CDS886" s="28"/>
      <c r="CDT886" s="231"/>
      <c r="CDU886" s="12"/>
      <c r="CDV886" s="27"/>
      <c r="CDW886" s="37"/>
      <c r="CDX886" s="37"/>
      <c r="CDY886" s="14"/>
      <c r="CDZ886" s="14"/>
      <c r="CEA886" s="228"/>
      <c r="CEB886" s="232"/>
      <c r="CEC886" s="232"/>
      <c r="CED886" s="232"/>
      <c r="CEE886" s="228"/>
      <c r="CEF886" s="229"/>
      <c r="CEG886" s="229"/>
      <c r="CEH886" s="229"/>
      <c r="CEI886" s="229"/>
      <c r="CEJ886" s="229"/>
      <c r="CEK886" s="229"/>
      <c r="CEL886" s="229"/>
      <c r="CEM886" s="37"/>
      <c r="CEN886" s="228"/>
      <c r="CEO886" s="12"/>
      <c r="CEP886" s="12"/>
      <c r="CEQ886" s="162"/>
      <c r="CER886" s="162"/>
      <c r="CES886" s="37"/>
      <c r="CET886" s="230"/>
      <c r="CEU886" s="37"/>
      <c r="CEV886" s="37"/>
      <c r="CEW886" s="228"/>
      <c r="CEX886" s="11"/>
      <c r="CEY886" s="28"/>
      <c r="CEZ886" s="231"/>
      <c r="CFA886" s="12"/>
      <c r="CFB886" s="27"/>
      <c r="CFC886" s="37"/>
      <c r="CFD886" s="37"/>
      <c r="CFE886" s="14"/>
      <c r="CFF886" s="14"/>
      <c r="CFG886" s="228"/>
      <c r="CFH886" s="232"/>
      <c r="CFI886" s="232"/>
      <c r="CFJ886" s="232"/>
      <c r="CFK886" s="228"/>
      <c r="CFL886" s="229"/>
      <c r="CFM886" s="229"/>
      <c r="CFN886" s="229"/>
      <c r="CFO886" s="229"/>
      <c r="CFP886" s="229"/>
      <c r="CFQ886" s="229"/>
      <c r="CFR886" s="229"/>
      <c r="CFS886" s="37"/>
      <c r="CFT886" s="228"/>
      <c r="CFU886" s="12"/>
      <c r="CFV886" s="12"/>
      <c r="CFW886" s="162"/>
      <c r="CFX886" s="162"/>
      <c r="CFY886" s="37"/>
      <c r="CFZ886" s="230"/>
      <c r="CGA886" s="37"/>
      <c r="CGB886" s="37"/>
      <c r="CGC886" s="228"/>
      <c r="CGD886" s="11"/>
      <c r="CGE886" s="28"/>
      <c r="CGF886" s="231"/>
      <c r="CGG886" s="12"/>
      <c r="CGH886" s="27"/>
      <c r="CGI886" s="37"/>
      <c r="CGJ886" s="37"/>
      <c r="CGK886" s="14"/>
      <c r="CGL886" s="14"/>
      <c r="CGM886" s="228"/>
      <c r="CGN886" s="232"/>
      <c r="CGO886" s="232"/>
      <c r="CGP886" s="232"/>
      <c r="CGQ886" s="228"/>
      <c r="CGR886" s="229"/>
      <c r="CGS886" s="229"/>
      <c r="CGT886" s="229"/>
      <c r="CGU886" s="229"/>
      <c r="CGV886" s="229"/>
      <c r="CGW886" s="229"/>
      <c r="CGX886" s="229"/>
      <c r="CGY886" s="37"/>
      <c r="CGZ886" s="228"/>
      <c r="CHA886" s="12"/>
      <c r="CHB886" s="12"/>
      <c r="CHC886" s="162"/>
      <c r="CHD886" s="162"/>
      <c r="CHE886" s="37"/>
      <c r="CHF886" s="230"/>
      <c r="CHG886" s="37"/>
      <c r="CHH886" s="37"/>
      <c r="CHI886" s="228"/>
      <c r="CHJ886" s="11"/>
      <c r="CHK886" s="28"/>
      <c r="CHL886" s="231"/>
      <c r="CHM886" s="12"/>
      <c r="CHN886" s="27"/>
      <c r="CHO886" s="37"/>
      <c r="CHP886" s="37"/>
      <c r="CHQ886" s="14"/>
      <c r="CHR886" s="14"/>
      <c r="CHS886" s="228"/>
      <c r="CHT886" s="232"/>
      <c r="CHU886" s="232"/>
      <c r="CHV886" s="232"/>
      <c r="CHW886" s="228"/>
      <c r="CHX886" s="229"/>
      <c r="CHY886" s="229"/>
      <c r="CHZ886" s="229"/>
      <c r="CIA886" s="229"/>
      <c r="CIB886" s="229"/>
      <c r="CIC886" s="229"/>
      <c r="CID886" s="229"/>
      <c r="CIE886" s="37"/>
      <c r="CIF886" s="228"/>
      <c r="CIG886" s="12"/>
      <c r="CIH886" s="12"/>
      <c r="CII886" s="162"/>
      <c r="CIJ886" s="162"/>
      <c r="CIK886" s="37"/>
      <c r="CIL886" s="230"/>
      <c r="CIM886" s="37"/>
      <c r="CIN886" s="37"/>
      <c r="CIO886" s="228"/>
      <c r="CIP886" s="11"/>
      <c r="CIQ886" s="28"/>
      <c r="CIR886" s="231"/>
      <c r="CIS886" s="12"/>
      <c r="CIT886" s="27"/>
      <c r="CIU886" s="37"/>
      <c r="CIV886" s="37"/>
      <c r="CIW886" s="14"/>
      <c r="CIX886" s="14"/>
      <c r="CIY886" s="228"/>
      <c r="CIZ886" s="232"/>
      <c r="CJA886" s="232"/>
      <c r="CJB886" s="232"/>
      <c r="CJC886" s="228"/>
      <c r="CJD886" s="229"/>
      <c r="CJE886" s="229"/>
      <c r="CJF886" s="229"/>
      <c r="CJG886" s="229"/>
      <c r="CJH886" s="229"/>
      <c r="CJI886" s="229"/>
      <c r="CJJ886" s="229"/>
      <c r="CJK886" s="37"/>
      <c r="CJL886" s="228"/>
      <c r="CJM886" s="12"/>
      <c r="CJN886" s="12"/>
      <c r="CJO886" s="162"/>
      <c r="CJP886" s="162"/>
      <c r="CJQ886" s="37"/>
      <c r="CJR886" s="230"/>
      <c r="CJS886" s="37"/>
      <c r="CJT886" s="37"/>
      <c r="CJU886" s="228"/>
      <c r="CJV886" s="11"/>
      <c r="CJW886" s="28"/>
      <c r="CJX886" s="231"/>
      <c r="CJY886" s="12"/>
      <c r="CJZ886" s="27"/>
      <c r="CKA886" s="37"/>
      <c r="CKB886" s="37"/>
      <c r="CKC886" s="14"/>
      <c r="CKD886" s="14"/>
      <c r="CKE886" s="228"/>
      <c r="CKF886" s="232"/>
      <c r="CKG886" s="232"/>
      <c r="CKH886" s="232"/>
      <c r="CKI886" s="228"/>
      <c r="CKJ886" s="229"/>
      <c r="CKK886" s="229"/>
      <c r="CKL886" s="229"/>
      <c r="CKM886" s="229"/>
      <c r="CKN886" s="229"/>
      <c r="CKO886" s="229"/>
      <c r="CKP886" s="229"/>
      <c r="CKQ886" s="37"/>
      <c r="CKR886" s="228"/>
      <c r="CKS886" s="12"/>
      <c r="CKT886" s="12"/>
      <c r="CKU886" s="162"/>
      <c r="CKV886" s="162"/>
      <c r="CKW886" s="37"/>
      <c r="CKX886" s="230"/>
      <c r="CKY886" s="37"/>
      <c r="CKZ886" s="37"/>
      <c r="CLA886" s="228"/>
      <c r="CLB886" s="11"/>
      <c r="CLC886" s="28"/>
      <c r="CLD886" s="231"/>
      <c r="CLE886" s="12"/>
      <c r="CLF886" s="27"/>
      <c r="CLG886" s="37"/>
      <c r="CLH886" s="37"/>
      <c r="CLI886" s="14"/>
      <c r="CLJ886" s="14"/>
      <c r="CLK886" s="228"/>
      <c r="CLL886" s="232"/>
      <c r="CLM886" s="232"/>
      <c r="CLN886" s="232"/>
      <c r="CLO886" s="228"/>
      <c r="CLP886" s="229"/>
      <c r="CLQ886" s="229"/>
      <c r="CLR886" s="229"/>
      <c r="CLS886" s="229"/>
      <c r="CLT886" s="229"/>
      <c r="CLU886" s="229"/>
      <c r="CLV886" s="229"/>
      <c r="CLW886" s="37"/>
      <c r="CLX886" s="228"/>
      <c r="CLY886" s="12"/>
      <c r="CLZ886" s="12"/>
      <c r="CMA886" s="162"/>
      <c r="CMB886" s="162"/>
      <c r="CMC886" s="37"/>
      <c r="CMD886" s="230"/>
      <c r="CME886" s="37"/>
      <c r="CMF886" s="37"/>
      <c r="CMG886" s="228"/>
      <c r="CMH886" s="11"/>
      <c r="CMI886" s="28"/>
      <c r="CMJ886" s="231"/>
      <c r="CMK886" s="12"/>
      <c r="CML886" s="27"/>
      <c r="CMM886" s="37"/>
      <c r="CMN886" s="37"/>
      <c r="CMO886" s="14"/>
      <c r="CMP886" s="14"/>
      <c r="CMQ886" s="228"/>
      <c r="CMR886" s="232"/>
      <c r="CMS886" s="232"/>
      <c r="CMT886" s="232"/>
      <c r="CMU886" s="228"/>
      <c r="CMV886" s="229"/>
      <c r="CMW886" s="229"/>
      <c r="CMX886" s="229"/>
      <c r="CMY886" s="229"/>
      <c r="CMZ886" s="229"/>
      <c r="CNA886" s="229"/>
      <c r="CNB886" s="229"/>
      <c r="CNC886" s="37"/>
      <c r="CND886" s="228"/>
      <c r="CNE886" s="12"/>
      <c r="CNF886" s="12"/>
      <c r="CNG886" s="162"/>
      <c r="CNH886" s="162"/>
      <c r="CNI886" s="37"/>
      <c r="CNJ886" s="230"/>
      <c r="CNK886" s="37"/>
      <c r="CNL886" s="37"/>
      <c r="CNM886" s="228"/>
      <c r="CNN886" s="11"/>
      <c r="CNO886" s="28"/>
      <c r="CNP886" s="231"/>
      <c r="CNQ886" s="12"/>
      <c r="CNR886" s="27"/>
      <c r="CNS886" s="37"/>
      <c r="CNT886" s="37"/>
      <c r="CNU886" s="14"/>
      <c r="CNV886" s="14"/>
      <c r="CNW886" s="228"/>
      <c r="CNX886" s="232"/>
      <c r="CNY886" s="232"/>
      <c r="CNZ886" s="232"/>
      <c r="COA886" s="228"/>
      <c r="COB886" s="229"/>
      <c r="COC886" s="229"/>
      <c r="COD886" s="229"/>
      <c r="COE886" s="229"/>
      <c r="COF886" s="229"/>
      <c r="COG886" s="229"/>
      <c r="COH886" s="229"/>
      <c r="COI886" s="37"/>
      <c r="COJ886" s="228"/>
      <c r="COK886" s="12"/>
      <c r="COL886" s="12"/>
      <c r="COM886" s="162"/>
      <c r="CON886" s="162"/>
      <c r="COO886" s="37"/>
      <c r="COP886" s="230"/>
      <c r="COQ886" s="37"/>
      <c r="COR886" s="37"/>
      <c r="COS886" s="228"/>
      <c r="COT886" s="11"/>
      <c r="COU886" s="28"/>
      <c r="COV886" s="231"/>
      <c r="COW886" s="12"/>
      <c r="COX886" s="27"/>
      <c r="COY886" s="37"/>
      <c r="COZ886" s="37"/>
      <c r="CPA886" s="14"/>
      <c r="CPB886" s="14"/>
      <c r="CPC886" s="228"/>
      <c r="CPD886" s="232"/>
      <c r="CPE886" s="232"/>
      <c r="CPF886" s="232"/>
      <c r="CPG886" s="228"/>
      <c r="CPH886" s="229"/>
      <c r="CPI886" s="229"/>
      <c r="CPJ886" s="229"/>
      <c r="CPK886" s="229"/>
      <c r="CPL886" s="229"/>
      <c r="CPM886" s="229"/>
      <c r="CPN886" s="229"/>
      <c r="CPO886" s="37"/>
      <c r="CPP886" s="228"/>
      <c r="CPQ886" s="12"/>
      <c r="CPR886" s="12"/>
      <c r="CPS886" s="162"/>
      <c r="CPT886" s="162"/>
      <c r="CPU886" s="37"/>
      <c r="CPV886" s="230"/>
      <c r="CPW886" s="37"/>
      <c r="CPX886" s="37"/>
      <c r="CPY886" s="228"/>
      <c r="CPZ886" s="11"/>
      <c r="CQA886" s="28"/>
      <c r="CQB886" s="231"/>
      <c r="CQC886" s="12"/>
      <c r="CQD886" s="27"/>
      <c r="CQE886" s="37"/>
      <c r="CQF886" s="37"/>
      <c r="CQG886" s="14"/>
      <c r="CQH886" s="14"/>
      <c r="CQI886" s="228"/>
      <c r="CQJ886" s="232"/>
      <c r="CQK886" s="232"/>
      <c r="CQL886" s="232"/>
      <c r="CQM886" s="228"/>
      <c r="CQN886" s="229"/>
      <c r="CQO886" s="229"/>
      <c r="CQP886" s="229"/>
      <c r="CQQ886" s="229"/>
      <c r="CQR886" s="229"/>
      <c r="CQS886" s="229"/>
      <c r="CQT886" s="229"/>
      <c r="CQU886" s="37"/>
      <c r="CQV886" s="228"/>
      <c r="CQW886" s="12"/>
      <c r="CQX886" s="12"/>
      <c r="CQY886" s="162"/>
      <c r="CQZ886" s="162"/>
      <c r="CRA886" s="37"/>
      <c r="CRB886" s="230"/>
      <c r="CRC886" s="37"/>
      <c r="CRD886" s="37"/>
      <c r="CRE886" s="228"/>
      <c r="CRF886" s="11"/>
      <c r="CRG886" s="28"/>
      <c r="CRH886" s="231"/>
      <c r="CRI886" s="12"/>
      <c r="CRJ886" s="27"/>
      <c r="CRK886" s="37"/>
      <c r="CRL886" s="37"/>
      <c r="CRM886" s="14"/>
      <c r="CRN886" s="14"/>
      <c r="CRO886" s="228"/>
      <c r="CRP886" s="232"/>
      <c r="CRQ886" s="232"/>
      <c r="CRR886" s="232"/>
      <c r="CRS886" s="228"/>
      <c r="CRT886" s="229"/>
      <c r="CRU886" s="229"/>
      <c r="CRV886" s="229"/>
      <c r="CRW886" s="229"/>
      <c r="CRX886" s="229"/>
      <c r="CRY886" s="229"/>
      <c r="CRZ886" s="229"/>
      <c r="CSA886" s="37"/>
      <c r="CSB886" s="228"/>
      <c r="CSC886" s="12"/>
      <c r="CSD886" s="12"/>
      <c r="CSE886" s="162"/>
      <c r="CSF886" s="162"/>
      <c r="CSG886" s="37"/>
      <c r="CSH886" s="230"/>
      <c r="CSI886" s="37"/>
      <c r="CSJ886" s="37"/>
      <c r="CSK886" s="228"/>
      <c r="CSL886" s="11"/>
      <c r="CSM886" s="28"/>
      <c r="CSN886" s="231"/>
      <c r="CSO886" s="12"/>
      <c r="CSP886" s="27"/>
      <c r="CSQ886" s="37"/>
      <c r="CSR886" s="37"/>
      <c r="CSS886" s="14"/>
      <c r="CST886" s="14"/>
      <c r="CSU886" s="228"/>
      <c r="CSV886" s="232"/>
      <c r="CSW886" s="232"/>
      <c r="CSX886" s="232"/>
      <c r="CSY886" s="228"/>
      <c r="CSZ886" s="229"/>
      <c r="CTA886" s="229"/>
      <c r="CTB886" s="229"/>
      <c r="CTC886" s="229"/>
      <c r="CTD886" s="229"/>
      <c r="CTE886" s="229"/>
      <c r="CTF886" s="229"/>
      <c r="CTG886" s="37"/>
      <c r="CTH886" s="228"/>
      <c r="CTI886" s="12"/>
      <c r="CTJ886" s="12"/>
      <c r="CTK886" s="162"/>
      <c r="CTL886" s="162"/>
      <c r="CTM886" s="37"/>
      <c r="CTN886" s="230"/>
      <c r="CTO886" s="37"/>
      <c r="CTP886" s="37"/>
      <c r="CTQ886" s="228"/>
      <c r="CTR886" s="11"/>
      <c r="CTS886" s="28"/>
      <c r="CTT886" s="231"/>
      <c r="CTU886" s="12"/>
      <c r="CTV886" s="27"/>
      <c r="CTW886" s="37"/>
      <c r="CTX886" s="37"/>
      <c r="CTY886" s="14"/>
      <c r="CTZ886" s="14"/>
      <c r="CUA886" s="228"/>
      <c r="CUB886" s="232"/>
      <c r="CUC886" s="232"/>
      <c r="CUD886" s="232"/>
      <c r="CUE886" s="228"/>
      <c r="CUF886" s="229"/>
      <c r="CUG886" s="229"/>
      <c r="CUH886" s="229"/>
      <c r="CUI886" s="229"/>
      <c r="CUJ886" s="229"/>
      <c r="CUK886" s="229"/>
      <c r="CUL886" s="229"/>
      <c r="CUM886" s="37"/>
      <c r="CUN886" s="228"/>
      <c r="CUO886" s="12"/>
      <c r="CUP886" s="12"/>
      <c r="CUQ886" s="162"/>
      <c r="CUR886" s="162"/>
      <c r="CUS886" s="37"/>
      <c r="CUT886" s="230"/>
      <c r="CUU886" s="37"/>
      <c r="CUV886" s="37"/>
      <c r="CUW886" s="228"/>
      <c r="CUX886" s="11"/>
      <c r="CUY886" s="28"/>
      <c r="CUZ886" s="231"/>
      <c r="CVA886" s="12"/>
      <c r="CVB886" s="27"/>
      <c r="CVC886" s="37"/>
      <c r="CVD886" s="37"/>
      <c r="CVE886" s="14"/>
      <c r="CVF886" s="14"/>
      <c r="CVG886" s="228"/>
      <c r="CVH886" s="232"/>
      <c r="CVI886" s="232"/>
      <c r="CVJ886" s="232"/>
      <c r="CVK886" s="228"/>
      <c r="CVL886" s="229"/>
      <c r="CVM886" s="229"/>
      <c r="CVN886" s="229"/>
      <c r="CVO886" s="229"/>
      <c r="CVP886" s="229"/>
      <c r="CVQ886" s="229"/>
      <c r="CVR886" s="229"/>
      <c r="CVS886" s="37"/>
      <c r="CVT886" s="228"/>
      <c r="CVU886" s="12"/>
      <c r="CVV886" s="12"/>
      <c r="CVW886" s="162"/>
      <c r="CVX886" s="162"/>
      <c r="CVY886" s="37"/>
      <c r="CVZ886" s="230"/>
      <c r="CWA886" s="37"/>
      <c r="CWB886" s="37"/>
      <c r="CWC886" s="228"/>
      <c r="CWD886" s="11"/>
      <c r="CWE886" s="28"/>
      <c r="CWF886" s="231"/>
      <c r="CWG886" s="12"/>
      <c r="CWH886" s="27"/>
      <c r="CWI886" s="37"/>
      <c r="CWJ886" s="37"/>
      <c r="CWK886" s="14"/>
      <c r="CWL886" s="14"/>
      <c r="CWM886" s="228"/>
      <c r="CWN886" s="232"/>
      <c r="CWO886" s="232"/>
      <c r="CWP886" s="232"/>
      <c r="CWQ886" s="228"/>
      <c r="CWR886" s="229"/>
      <c r="CWS886" s="229"/>
      <c r="CWT886" s="229"/>
      <c r="CWU886" s="229"/>
      <c r="CWV886" s="229"/>
      <c r="CWW886" s="229"/>
      <c r="CWX886" s="229"/>
      <c r="CWY886" s="37"/>
      <c r="CWZ886" s="228"/>
      <c r="CXA886" s="12"/>
      <c r="CXB886" s="12"/>
      <c r="CXC886" s="162"/>
      <c r="CXD886" s="162"/>
      <c r="CXE886" s="37"/>
      <c r="CXF886" s="230"/>
      <c r="CXG886" s="37"/>
      <c r="CXH886" s="37"/>
      <c r="CXI886" s="228"/>
      <c r="CXJ886" s="11"/>
      <c r="CXK886" s="28"/>
      <c r="CXL886" s="231"/>
      <c r="CXM886" s="12"/>
      <c r="CXN886" s="27"/>
      <c r="CXO886" s="37"/>
      <c r="CXP886" s="37"/>
      <c r="CXQ886" s="14"/>
      <c r="CXR886" s="14"/>
      <c r="CXS886" s="228"/>
      <c r="CXT886" s="232"/>
      <c r="CXU886" s="232"/>
      <c r="CXV886" s="232"/>
      <c r="CXW886" s="228"/>
      <c r="CXX886" s="229"/>
      <c r="CXY886" s="229"/>
      <c r="CXZ886" s="229"/>
      <c r="CYA886" s="229"/>
      <c r="CYB886" s="229"/>
      <c r="CYC886" s="229"/>
      <c r="CYD886" s="229"/>
      <c r="CYE886" s="37"/>
      <c r="CYF886" s="228"/>
      <c r="CYG886" s="12"/>
      <c r="CYH886" s="12"/>
      <c r="CYI886" s="162"/>
      <c r="CYJ886" s="162"/>
      <c r="CYK886" s="37"/>
      <c r="CYL886" s="230"/>
      <c r="CYM886" s="37"/>
      <c r="CYN886" s="37"/>
      <c r="CYO886" s="228"/>
      <c r="CYP886" s="11"/>
      <c r="CYQ886" s="28"/>
      <c r="CYR886" s="231"/>
      <c r="CYS886" s="12"/>
      <c r="CYT886" s="27"/>
      <c r="CYU886" s="37"/>
      <c r="CYV886" s="37"/>
      <c r="CYW886" s="14"/>
      <c r="CYX886" s="14"/>
      <c r="CYY886" s="228"/>
      <c r="CYZ886" s="232"/>
      <c r="CZA886" s="232"/>
      <c r="CZB886" s="232"/>
      <c r="CZC886" s="228"/>
      <c r="CZD886" s="229"/>
      <c r="CZE886" s="229"/>
      <c r="CZF886" s="229"/>
      <c r="CZG886" s="229"/>
      <c r="CZH886" s="229"/>
      <c r="CZI886" s="229"/>
      <c r="CZJ886" s="229"/>
      <c r="CZK886" s="37"/>
      <c r="CZL886" s="228"/>
      <c r="CZM886" s="12"/>
      <c r="CZN886" s="12"/>
      <c r="CZO886" s="162"/>
      <c r="CZP886" s="162"/>
      <c r="CZQ886" s="37"/>
      <c r="CZR886" s="230"/>
      <c r="CZS886" s="37"/>
      <c r="CZT886" s="37"/>
      <c r="CZU886" s="228"/>
      <c r="CZV886" s="11"/>
      <c r="CZW886" s="28"/>
      <c r="CZX886" s="231"/>
      <c r="CZY886" s="12"/>
      <c r="CZZ886" s="27"/>
      <c r="DAA886" s="37"/>
      <c r="DAB886" s="37"/>
      <c r="DAC886" s="14"/>
      <c r="DAD886" s="14"/>
      <c r="DAE886" s="228"/>
      <c r="DAF886" s="232"/>
      <c r="DAG886" s="232"/>
      <c r="DAH886" s="232"/>
      <c r="DAI886" s="228"/>
      <c r="DAJ886" s="229"/>
      <c r="DAK886" s="229"/>
      <c r="DAL886" s="229"/>
      <c r="DAM886" s="229"/>
      <c r="DAN886" s="229"/>
      <c r="DAO886" s="229"/>
      <c r="DAP886" s="229"/>
      <c r="DAQ886" s="37"/>
      <c r="DAR886" s="228"/>
      <c r="DAS886" s="12"/>
      <c r="DAT886" s="12"/>
      <c r="DAU886" s="162"/>
      <c r="DAV886" s="162"/>
      <c r="DAW886" s="37"/>
      <c r="DAX886" s="230"/>
      <c r="DAY886" s="37"/>
      <c r="DAZ886" s="37"/>
      <c r="DBA886" s="228"/>
      <c r="DBB886" s="11"/>
      <c r="DBC886" s="28"/>
      <c r="DBD886" s="231"/>
      <c r="DBE886" s="12"/>
      <c r="DBF886" s="27"/>
      <c r="DBG886" s="37"/>
      <c r="DBH886" s="37"/>
      <c r="DBI886" s="14"/>
      <c r="DBJ886" s="14"/>
      <c r="DBK886" s="228"/>
      <c r="DBL886" s="232"/>
      <c r="DBM886" s="232"/>
      <c r="DBN886" s="232"/>
      <c r="DBO886" s="228"/>
      <c r="DBP886" s="229"/>
      <c r="DBQ886" s="229"/>
      <c r="DBR886" s="229"/>
      <c r="DBS886" s="229"/>
      <c r="DBT886" s="229"/>
      <c r="DBU886" s="229"/>
      <c r="DBV886" s="229"/>
      <c r="DBW886" s="37"/>
      <c r="DBX886" s="228"/>
      <c r="DBY886" s="12"/>
      <c r="DBZ886" s="12"/>
      <c r="DCA886" s="162"/>
      <c r="DCB886" s="162"/>
      <c r="DCC886" s="37"/>
      <c r="DCD886" s="230"/>
      <c r="DCE886" s="37"/>
      <c r="DCF886" s="37"/>
      <c r="DCG886" s="228"/>
      <c r="DCH886" s="11"/>
      <c r="DCI886" s="28"/>
      <c r="DCJ886" s="231"/>
      <c r="DCK886" s="12"/>
      <c r="DCL886" s="27"/>
      <c r="DCM886" s="37"/>
      <c r="DCN886" s="37"/>
      <c r="DCO886" s="14"/>
      <c r="DCP886" s="14"/>
      <c r="DCQ886" s="228"/>
      <c r="DCR886" s="232"/>
      <c r="DCS886" s="232"/>
      <c r="DCT886" s="232"/>
      <c r="DCU886" s="228"/>
      <c r="DCV886" s="229"/>
      <c r="DCW886" s="229"/>
      <c r="DCX886" s="229"/>
      <c r="DCY886" s="229"/>
      <c r="DCZ886" s="229"/>
      <c r="DDA886" s="229"/>
      <c r="DDB886" s="229"/>
      <c r="DDC886" s="37"/>
      <c r="DDD886" s="228"/>
      <c r="DDE886" s="12"/>
      <c r="DDF886" s="12"/>
      <c r="DDG886" s="162"/>
      <c r="DDH886" s="162"/>
      <c r="DDI886" s="37"/>
      <c r="DDJ886" s="230"/>
      <c r="DDK886" s="37"/>
      <c r="DDL886" s="37"/>
      <c r="DDM886" s="228"/>
      <c r="DDN886" s="11"/>
      <c r="DDO886" s="28"/>
      <c r="DDP886" s="231"/>
      <c r="DDQ886" s="12"/>
      <c r="DDR886" s="27"/>
      <c r="DDS886" s="37"/>
      <c r="DDT886" s="37"/>
      <c r="DDU886" s="14"/>
      <c r="DDV886" s="14"/>
      <c r="DDW886" s="228"/>
      <c r="DDX886" s="232"/>
      <c r="DDY886" s="232"/>
      <c r="DDZ886" s="232"/>
      <c r="DEA886" s="228"/>
      <c r="DEB886" s="229"/>
      <c r="DEC886" s="229"/>
      <c r="DED886" s="229"/>
      <c r="DEE886" s="229"/>
      <c r="DEF886" s="229"/>
      <c r="DEG886" s="229"/>
      <c r="DEH886" s="229"/>
      <c r="DEI886" s="37"/>
      <c r="DEJ886" s="228"/>
      <c r="DEK886" s="12"/>
      <c r="DEL886" s="12"/>
      <c r="DEM886" s="162"/>
      <c r="DEN886" s="162"/>
      <c r="DEO886" s="37"/>
      <c r="DEP886" s="230"/>
      <c r="DEQ886" s="37"/>
      <c r="DER886" s="37"/>
      <c r="DES886" s="228"/>
      <c r="DET886" s="11"/>
      <c r="DEU886" s="28"/>
      <c r="DEV886" s="231"/>
      <c r="DEW886" s="12"/>
      <c r="DEX886" s="27"/>
      <c r="DEY886" s="37"/>
      <c r="DEZ886" s="37"/>
      <c r="DFA886" s="14"/>
      <c r="DFB886" s="14"/>
      <c r="DFC886" s="228"/>
      <c r="DFD886" s="232"/>
      <c r="DFE886" s="232"/>
      <c r="DFF886" s="232"/>
      <c r="DFG886" s="228"/>
      <c r="DFH886" s="229"/>
      <c r="DFI886" s="229"/>
      <c r="DFJ886" s="229"/>
      <c r="DFK886" s="229"/>
      <c r="DFL886" s="229"/>
      <c r="DFM886" s="229"/>
      <c r="DFN886" s="229"/>
      <c r="DFO886" s="37"/>
      <c r="DFP886" s="228"/>
      <c r="DFQ886" s="12"/>
      <c r="DFR886" s="12"/>
      <c r="DFS886" s="162"/>
      <c r="DFT886" s="162"/>
      <c r="DFU886" s="37"/>
      <c r="DFV886" s="230"/>
      <c r="DFW886" s="37"/>
      <c r="DFX886" s="37"/>
      <c r="DFY886" s="228"/>
      <c r="DFZ886" s="11"/>
      <c r="DGA886" s="28"/>
      <c r="DGB886" s="231"/>
      <c r="DGC886" s="12"/>
      <c r="DGD886" s="27"/>
      <c r="DGE886" s="37"/>
      <c r="DGF886" s="37"/>
      <c r="DGG886" s="14"/>
      <c r="DGH886" s="14"/>
      <c r="DGI886" s="228"/>
      <c r="DGJ886" s="232"/>
      <c r="DGK886" s="232"/>
      <c r="DGL886" s="232"/>
      <c r="DGM886" s="228"/>
      <c r="DGN886" s="229"/>
      <c r="DGO886" s="229"/>
      <c r="DGP886" s="229"/>
      <c r="DGQ886" s="229"/>
      <c r="DGR886" s="229"/>
      <c r="DGS886" s="229"/>
      <c r="DGT886" s="229"/>
      <c r="DGU886" s="37"/>
      <c r="DGV886" s="228"/>
      <c r="DGW886" s="12"/>
      <c r="DGX886" s="12"/>
      <c r="DGY886" s="162"/>
      <c r="DGZ886" s="162"/>
      <c r="DHA886" s="37"/>
      <c r="DHB886" s="230"/>
      <c r="DHC886" s="37"/>
      <c r="DHD886" s="37"/>
      <c r="DHE886" s="228"/>
      <c r="DHF886" s="11"/>
      <c r="DHG886" s="28"/>
      <c r="DHH886" s="231"/>
      <c r="DHI886" s="12"/>
      <c r="DHJ886" s="27"/>
      <c r="DHK886" s="37"/>
      <c r="DHL886" s="37"/>
      <c r="DHM886" s="14"/>
      <c r="DHN886" s="14"/>
      <c r="DHO886" s="228"/>
      <c r="DHP886" s="232"/>
      <c r="DHQ886" s="232"/>
      <c r="DHR886" s="232"/>
      <c r="DHS886" s="228"/>
      <c r="DHT886" s="229"/>
      <c r="DHU886" s="229"/>
      <c r="DHV886" s="229"/>
      <c r="DHW886" s="229"/>
      <c r="DHX886" s="229"/>
      <c r="DHY886" s="229"/>
      <c r="DHZ886" s="229"/>
      <c r="DIA886" s="37"/>
      <c r="DIB886" s="228"/>
      <c r="DIC886" s="12"/>
      <c r="DID886" s="12"/>
      <c r="DIE886" s="162"/>
      <c r="DIF886" s="162"/>
      <c r="DIG886" s="37"/>
      <c r="DIH886" s="230"/>
      <c r="DII886" s="37"/>
      <c r="DIJ886" s="37"/>
      <c r="DIK886" s="228"/>
      <c r="DIL886" s="11"/>
      <c r="DIM886" s="28"/>
      <c r="DIN886" s="231"/>
      <c r="DIO886" s="12"/>
      <c r="DIP886" s="27"/>
      <c r="DIQ886" s="37"/>
      <c r="DIR886" s="37"/>
      <c r="DIS886" s="14"/>
      <c r="DIT886" s="14"/>
      <c r="DIU886" s="228"/>
      <c r="DIV886" s="232"/>
      <c r="DIW886" s="232"/>
      <c r="DIX886" s="232"/>
      <c r="DIY886" s="228"/>
      <c r="DIZ886" s="229"/>
      <c r="DJA886" s="229"/>
      <c r="DJB886" s="229"/>
      <c r="DJC886" s="229"/>
      <c r="DJD886" s="229"/>
      <c r="DJE886" s="229"/>
      <c r="DJF886" s="229"/>
      <c r="DJG886" s="37"/>
      <c r="DJH886" s="228"/>
      <c r="DJI886" s="12"/>
      <c r="DJJ886" s="12"/>
      <c r="DJK886" s="162"/>
      <c r="DJL886" s="162"/>
      <c r="DJM886" s="37"/>
      <c r="DJN886" s="230"/>
      <c r="DJO886" s="37"/>
      <c r="DJP886" s="37"/>
      <c r="DJQ886" s="228"/>
      <c r="DJR886" s="11"/>
      <c r="DJS886" s="28"/>
      <c r="DJT886" s="231"/>
      <c r="DJU886" s="12"/>
      <c r="DJV886" s="27"/>
      <c r="DJW886" s="37"/>
      <c r="DJX886" s="37"/>
      <c r="DJY886" s="14"/>
      <c r="DJZ886" s="14"/>
      <c r="DKA886" s="228"/>
      <c r="DKB886" s="232"/>
      <c r="DKC886" s="232"/>
      <c r="DKD886" s="232"/>
      <c r="DKE886" s="228"/>
      <c r="DKF886" s="229"/>
      <c r="DKG886" s="229"/>
      <c r="DKH886" s="229"/>
      <c r="DKI886" s="229"/>
      <c r="DKJ886" s="229"/>
      <c r="DKK886" s="229"/>
      <c r="DKL886" s="229"/>
      <c r="DKM886" s="37"/>
      <c r="DKN886" s="228"/>
      <c r="DKO886" s="12"/>
      <c r="DKP886" s="12"/>
      <c r="DKQ886" s="162"/>
      <c r="DKR886" s="162"/>
      <c r="DKS886" s="37"/>
      <c r="DKT886" s="230"/>
      <c r="DKU886" s="37"/>
      <c r="DKV886" s="37"/>
      <c r="DKW886" s="228"/>
      <c r="DKX886" s="11"/>
      <c r="DKY886" s="28"/>
      <c r="DKZ886" s="231"/>
      <c r="DLA886" s="12"/>
      <c r="DLB886" s="27"/>
      <c r="DLC886" s="37"/>
      <c r="DLD886" s="37"/>
      <c r="DLE886" s="14"/>
      <c r="DLF886" s="14"/>
      <c r="DLG886" s="228"/>
      <c r="DLH886" s="232"/>
      <c r="DLI886" s="232"/>
      <c r="DLJ886" s="232"/>
      <c r="DLK886" s="228"/>
      <c r="DLL886" s="229"/>
      <c r="DLM886" s="229"/>
      <c r="DLN886" s="229"/>
      <c r="DLO886" s="229"/>
      <c r="DLP886" s="229"/>
      <c r="DLQ886" s="229"/>
      <c r="DLR886" s="229"/>
      <c r="DLS886" s="37"/>
      <c r="DLT886" s="228"/>
      <c r="DLU886" s="12"/>
      <c r="DLV886" s="12"/>
      <c r="DLW886" s="162"/>
      <c r="DLX886" s="162"/>
      <c r="DLY886" s="37"/>
      <c r="DLZ886" s="230"/>
      <c r="DMA886" s="37"/>
      <c r="DMB886" s="37"/>
      <c r="DMC886" s="228"/>
      <c r="DMD886" s="11"/>
      <c r="DME886" s="28"/>
      <c r="DMF886" s="231"/>
      <c r="DMG886" s="12"/>
      <c r="DMH886" s="27"/>
      <c r="DMI886" s="37"/>
      <c r="DMJ886" s="37"/>
      <c r="DMK886" s="14"/>
      <c r="DML886" s="14"/>
      <c r="DMM886" s="228"/>
      <c r="DMN886" s="232"/>
      <c r="DMO886" s="232"/>
      <c r="DMP886" s="232"/>
      <c r="DMQ886" s="228"/>
      <c r="DMR886" s="229"/>
      <c r="DMS886" s="229"/>
      <c r="DMT886" s="229"/>
      <c r="DMU886" s="229"/>
      <c r="DMV886" s="229"/>
      <c r="DMW886" s="229"/>
      <c r="DMX886" s="229"/>
      <c r="DMY886" s="37"/>
      <c r="DMZ886" s="228"/>
      <c r="DNA886" s="12"/>
      <c r="DNB886" s="12"/>
      <c r="DNC886" s="162"/>
      <c r="DND886" s="162"/>
      <c r="DNE886" s="37"/>
      <c r="DNF886" s="230"/>
      <c r="DNG886" s="37"/>
      <c r="DNH886" s="37"/>
      <c r="DNI886" s="228"/>
      <c r="DNJ886" s="11"/>
      <c r="DNK886" s="28"/>
      <c r="DNL886" s="231"/>
      <c r="DNM886" s="12"/>
      <c r="DNN886" s="27"/>
      <c r="DNO886" s="37"/>
      <c r="DNP886" s="37"/>
      <c r="DNQ886" s="14"/>
      <c r="DNR886" s="14"/>
      <c r="DNS886" s="228"/>
      <c r="DNT886" s="232"/>
      <c r="DNU886" s="232"/>
      <c r="DNV886" s="232"/>
      <c r="DNW886" s="228"/>
      <c r="DNX886" s="229"/>
      <c r="DNY886" s="229"/>
      <c r="DNZ886" s="229"/>
      <c r="DOA886" s="229"/>
      <c r="DOB886" s="229"/>
      <c r="DOC886" s="229"/>
      <c r="DOD886" s="229"/>
      <c r="DOE886" s="37"/>
      <c r="DOF886" s="228"/>
      <c r="DOG886" s="12"/>
      <c r="DOH886" s="12"/>
      <c r="DOI886" s="162"/>
      <c r="DOJ886" s="162"/>
      <c r="DOK886" s="37"/>
      <c r="DOL886" s="230"/>
      <c r="DOM886" s="37"/>
      <c r="DON886" s="37"/>
      <c r="DOO886" s="228"/>
      <c r="DOP886" s="11"/>
      <c r="DOQ886" s="28"/>
      <c r="DOR886" s="231"/>
      <c r="DOS886" s="12"/>
      <c r="DOT886" s="27"/>
      <c r="DOU886" s="37"/>
      <c r="DOV886" s="37"/>
      <c r="DOW886" s="14"/>
      <c r="DOX886" s="14"/>
      <c r="DOY886" s="228"/>
      <c r="DOZ886" s="232"/>
      <c r="DPA886" s="232"/>
      <c r="DPB886" s="232"/>
      <c r="DPC886" s="228"/>
      <c r="DPD886" s="229"/>
      <c r="DPE886" s="229"/>
      <c r="DPF886" s="229"/>
      <c r="DPG886" s="229"/>
      <c r="DPH886" s="229"/>
      <c r="DPI886" s="229"/>
      <c r="DPJ886" s="229"/>
      <c r="DPK886" s="37"/>
      <c r="DPL886" s="228"/>
      <c r="DPM886" s="12"/>
      <c r="DPN886" s="12"/>
      <c r="DPO886" s="162"/>
      <c r="DPP886" s="162"/>
      <c r="DPQ886" s="37"/>
      <c r="DPR886" s="230"/>
      <c r="DPS886" s="37"/>
      <c r="DPT886" s="37"/>
      <c r="DPU886" s="228"/>
      <c r="DPV886" s="11"/>
      <c r="DPW886" s="28"/>
      <c r="DPX886" s="231"/>
      <c r="DPY886" s="12"/>
      <c r="DPZ886" s="27"/>
      <c r="DQA886" s="37"/>
      <c r="DQB886" s="37"/>
      <c r="DQC886" s="14"/>
      <c r="DQD886" s="14"/>
      <c r="DQE886" s="228"/>
      <c r="DQF886" s="232"/>
      <c r="DQG886" s="232"/>
      <c r="DQH886" s="232"/>
      <c r="DQI886" s="228"/>
      <c r="DQJ886" s="229"/>
      <c r="DQK886" s="229"/>
      <c r="DQL886" s="229"/>
      <c r="DQM886" s="229"/>
      <c r="DQN886" s="229"/>
      <c r="DQO886" s="229"/>
      <c r="DQP886" s="229"/>
      <c r="DQQ886" s="37"/>
      <c r="DQR886" s="228"/>
      <c r="DQS886" s="12"/>
      <c r="DQT886" s="12"/>
      <c r="DQU886" s="162"/>
      <c r="DQV886" s="162"/>
      <c r="DQW886" s="37"/>
      <c r="DQX886" s="230"/>
      <c r="DQY886" s="37"/>
      <c r="DQZ886" s="37"/>
      <c r="DRA886" s="228"/>
      <c r="DRB886" s="11"/>
      <c r="DRC886" s="28"/>
      <c r="DRD886" s="231"/>
      <c r="DRE886" s="12"/>
      <c r="DRF886" s="27"/>
      <c r="DRG886" s="37"/>
      <c r="DRH886" s="37"/>
      <c r="DRI886" s="14"/>
      <c r="DRJ886" s="14"/>
      <c r="DRK886" s="228"/>
      <c r="DRL886" s="232"/>
      <c r="DRM886" s="232"/>
      <c r="DRN886" s="232"/>
      <c r="DRO886" s="228"/>
      <c r="DRP886" s="229"/>
      <c r="DRQ886" s="229"/>
      <c r="DRR886" s="229"/>
      <c r="DRS886" s="229"/>
      <c r="DRT886" s="229"/>
      <c r="DRU886" s="229"/>
      <c r="DRV886" s="229"/>
      <c r="DRW886" s="37"/>
      <c r="DRX886" s="228"/>
      <c r="DRY886" s="12"/>
      <c r="DRZ886" s="12"/>
      <c r="DSA886" s="162"/>
      <c r="DSB886" s="162"/>
      <c r="DSC886" s="37"/>
      <c r="DSD886" s="230"/>
      <c r="DSE886" s="37"/>
      <c r="DSF886" s="37"/>
      <c r="DSG886" s="228"/>
      <c r="DSH886" s="11"/>
      <c r="DSI886" s="28"/>
      <c r="DSJ886" s="231"/>
      <c r="DSK886" s="12"/>
      <c r="DSL886" s="27"/>
      <c r="DSM886" s="37"/>
      <c r="DSN886" s="37"/>
      <c r="DSO886" s="14"/>
      <c r="DSP886" s="14"/>
      <c r="DSQ886" s="228"/>
      <c r="DSR886" s="232"/>
      <c r="DSS886" s="232"/>
      <c r="DST886" s="232"/>
      <c r="DSU886" s="228"/>
      <c r="DSV886" s="229"/>
      <c r="DSW886" s="229"/>
      <c r="DSX886" s="229"/>
      <c r="DSY886" s="229"/>
      <c r="DSZ886" s="229"/>
      <c r="DTA886" s="229"/>
      <c r="DTB886" s="229"/>
      <c r="DTC886" s="37"/>
      <c r="DTD886" s="228"/>
      <c r="DTE886" s="12"/>
      <c r="DTF886" s="12"/>
      <c r="DTG886" s="162"/>
      <c r="DTH886" s="162"/>
      <c r="DTI886" s="37"/>
      <c r="DTJ886" s="230"/>
      <c r="DTK886" s="37"/>
      <c r="DTL886" s="37"/>
      <c r="DTM886" s="228"/>
      <c r="DTN886" s="11"/>
      <c r="DTO886" s="28"/>
      <c r="DTP886" s="231"/>
      <c r="DTQ886" s="12"/>
      <c r="DTR886" s="27"/>
      <c r="DTS886" s="37"/>
      <c r="DTT886" s="37"/>
      <c r="DTU886" s="14"/>
      <c r="DTV886" s="14"/>
      <c r="DTW886" s="228"/>
      <c r="DTX886" s="232"/>
      <c r="DTY886" s="232"/>
      <c r="DTZ886" s="232"/>
      <c r="DUA886" s="228"/>
      <c r="DUB886" s="229"/>
      <c r="DUC886" s="229"/>
      <c r="DUD886" s="229"/>
      <c r="DUE886" s="229"/>
      <c r="DUF886" s="229"/>
      <c r="DUG886" s="229"/>
      <c r="DUH886" s="229"/>
      <c r="DUI886" s="37"/>
      <c r="DUJ886" s="228"/>
      <c r="DUK886" s="12"/>
      <c r="DUL886" s="12"/>
      <c r="DUM886" s="162"/>
      <c r="DUN886" s="162"/>
      <c r="DUO886" s="37"/>
      <c r="DUP886" s="230"/>
      <c r="DUQ886" s="37"/>
      <c r="DUR886" s="37"/>
      <c r="DUS886" s="228"/>
      <c r="DUT886" s="11"/>
      <c r="DUU886" s="28"/>
      <c r="DUV886" s="231"/>
      <c r="DUW886" s="12"/>
      <c r="DUX886" s="27"/>
      <c r="DUY886" s="37"/>
      <c r="DUZ886" s="37"/>
      <c r="DVA886" s="14"/>
      <c r="DVB886" s="14"/>
      <c r="DVC886" s="228"/>
      <c r="DVD886" s="232"/>
      <c r="DVE886" s="232"/>
      <c r="DVF886" s="232"/>
      <c r="DVG886" s="228"/>
      <c r="DVH886" s="229"/>
      <c r="DVI886" s="229"/>
      <c r="DVJ886" s="229"/>
      <c r="DVK886" s="229"/>
      <c r="DVL886" s="229"/>
      <c r="DVM886" s="229"/>
      <c r="DVN886" s="229"/>
      <c r="DVO886" s="37"/>
      <c r="DVP886" s="228"/>
      <c r="DVQ886" s="12"/>
      <c r="DVR886" s="12"/>
      <c r="DVS886" s="162"/>
      <c r="DVT886" s="162"/>
      <c r="DVU886" s="37"/>
      <c r="DVV886" s="230"/>
      <c r="DVW886" s="37"/>
      <c r="DVX886" s="37"/>
      <c r="DVY886" s="228"/>
      <c r="DVZ886" s="11"/>
      <c r="DWA886" s="28"/>
      <c r="DWB886" s="231"/>
      <c r="DWC886" s="12"/>
      <c r="DWD886" s="27"/>
      <c r="DWE886" s="37"/>
      <c r="DWF886" s="37"/>
      <c r="DWG886" s="14"/>
      <c r="DWH886" s="14"/>
      <c r="DWI886" s="228"/>
      <c r="DWJ886" s="232"/>
      <c r="DWK886" s="232"/>
      <c r="DWL886" s="232"/>
      <c r="DWM886" s="228"/>
      <c r="DWN886" s="229"/>
      <c r="DWO886" s="229"/>
      <c r="DWP886" s="229"/>
      <c r="DWQ886" s="229"/>
      <c r="DWR886" s="229"/>
      <c r="DWS886" s="229"/>
      <c r="DWT886" s="229"/>
      <c r="DWU886" s="37"/>
      <c r="DWV886" s="228"/>
      <c r="DWW886" s="12"/>
      <c r="DWX886" s="12"/>
      <c r="DWY886" s="162"/>
      <c r="DWZ886" s="162"/>
      <c r="DXA886" s="37"/>
      <c r="DXB886" s="230"/>
      <c r="DXC886" s="37"/>
      <c r="DXD886" s="37"/>
      <c r="DXE886" s="228"/>
      <c r="DXF886" s="11"/>
      <c r="DXG886" s="28"/>
      <c r="DXH886" s="231"/>
      <c r="DXI886" s="12"/>
      <c r="DXJ886" s="27"/>
      <c r="DXK886" s="37"/>
      <c r="DXL886" s="37"/>
      <c r="DXM886" s="14"/>
      <c r="DXN886" s="14"/>
      <c r="DXO886" s="228"/>
      <c r="DXP886" s="232"/>
      <c r="DXQ886" s="232"/>
      <c r="DXR886" s="232"/>
      <c r="DXS886" s="228"/>
      <c r="DXT886" s="229"/>
      <c r="DXU886" s="229"/>
      <c r="DXV886" s="229"/>
      <c r="DXW886" s="229"/>
      <c r="DXX886" s="229"/>
      <c r="DXY886" s="229"/>
      <c r="DXZ886" s="229"/>
      <c r="DYA886" s="37"/>
      <c r="DYB886" s="228"/>
      <c r="DYC886" s="12"/>
      <c r="DYD886" s="12"/>
      <c r="DYE886" s="162"/>
      <c r="DYF886" s="162"/>
      <c r="DYG886" s="37"/>
      <c r="DYH886" s="230"/>
      <c r="DYI886" s="37"/>
      <c r="DYJ886" s="37"/>
      <c r="DYK886" s="228"/>
      <c r="DYL886" s="11"/>
      <c r="DYM886" s="28"/>
      <c r="DYN886" s="231"/>
      <c r="DYO886" s="12"/>
      <c r="DYP886" s="27"/>
      <c r="DYQ886" s="37"/>
      <c r="DYR886" s="37"/>
      <c r="DYS886" s="14"/>
      <c r="DYT886" s="14"/>
      <c r="DYU886" s="228"/>
      <c r="DYV886" s="232"/>
      <c r="DYW886" s="232"/>
      <c r="DYX886" s="232"/>
      <c r="DYY886" s="228"/>
      <c r="DYZ886" s="229"/>
      <c r="DZA886" s="229"/>
      <c r="DZB886" s="229"/>
      <c r="DZC886" s="229"/>
      <c r="DZD886" s="229"/>
      <c r="DZE886" s="229"/>
      <c r="DZF886" s="229"/>
      <c r="DZG886" s="37"/>
      <c r="DZH886" s="228"/>
      <c r="DZI886" s="12"/>
      <c r="DZJ886" s="12"/>
      <c r="DZK886" s="162"/>
      <c r="DZL886" s="162"/>
      <c r="DZM886" s="37"/>
      <c r="DZN886" s="230"/>
      <c r="DZO886" s="37"/>
      <c r="DZP886" s="37"/>
      <c r="DZQ886" s="228"/>
      <c r="DZR886" s="11"/>
      <c r="DZS886" s="28"/>
      <c r="DZT886" s="231"/>
      <c r="DZU886" s="12"/>
      <c r="DZV886" s="27"/>
      <c r="DZW886" s="37"/>
      <c r="DZX886" s="37"/>
      <c r="DZY886" s="14"/>
      <c r="DZZ886" s="14"/>
      <c r="EAA886" s="228"/>
      <c r="EAB886" s="232"/>
      <c r="EAC886" s="232"/>
      <c r="EAD886" s="232"/>
      <c r="EAE886" s="228"/>
      <c r="EAF886" s="229"/>
      <c r="EAG886" s="229"/>
      <c r="EAH886" s="229"/>
      <c r="EAI886" s="229"/>
      <c r="EAJ886" s="229"/>
      <c r="EAK886" s="229"/>
      <c r="EAL886" s="229"/>
      <c r="EAM886" s="37"/>
      <c r="EAN886" s="228"/>
      <c r="EAO886" s="12"/>
      <c r="EAP886" s="12"/>
      <c r="EAQ886" s="162"/>
      <c r="EAR886" s="162"/>
      <c r="EAS886" s="37"/>
      <c r="EAT886" s="230"/>
      <c r="EAU886" s="37"/>
      <c r="EAV886" s="37"/>
      <c r="EAW886" s="228"/>
      <c r="EAX886" s="11"/>
      <c r="EAY886" s="28"/>
      <c r="EAZ886" s="231"/>
      <c r="EBA886" s="12"/>
      <c r="EBB886" s="27"/>
      <c r="EBC886" s="37"/>
      <c r="EBD886" s="37"/>
      <c r="EBE886" s="14"/>
      <c r="EBF886" s="14"/>
      <c r="EBG886" s="228"/>
      <c r="EBH886" s="232"/>
      <c r="EBI886" s="232"/>
      <c r="EBJ886" s="232"/>
      <c r="EBK886" s="228"/>
      <c r="EBL886" s="229"/>
      <c r="EBM886" s="229"/>
      <c r="EBN886" s="229"/>
      <c r="EBO886" s="229"/>
      <c r="EBP886" s="229"/>
      <c r="EBQ886" s="229"/>
      <c r="EBR886" s="229"/>
      <c r="EBS886" s="37"/>
      <c r="EBT886" s="228"/>
      <c r="EBU886" s="12"/>
      <c r="EBV886" s="12"/>
      <c r="EBW886" s="162"/>
      <c r="EBX886" s="162"/>
      <c r="EBY886" s="37"/>
      <c r="EBZ886" s="230"/>
      <c r="ECA886" s="37"/>
      <c r="ECB886" s="37"/>
      <c r="ECC886" s="228"/>
      <c r="ECD886" s="11"/>
      <c r="ECE886" s="28"/>
      <c r="ECF886" s="231"/>
      <c r="ECG886" s="12"/>
      <c r="ECH886" s="27"/>
      <c r="ECI886" s="37"/>
      <c r="ECJ886" s="37"/>
      <c r="ECK886" s="14"/>
      <c r="ECL886" s="14"/>
      <c r="ECM886" s="228"/>
      <c r="ECN886" s="232"/>
      <c r="ECO886" s="232"/>
      <c r="ECP886" s="232"/>
      <c r="ECQ886" s="228"/>
      <c r="ECR886" s="229"/>
      <c r="ECS886" s="229"/>
      <c r="ECT886" s="229"/>
      <c r="ECU886" s="229"/>
      <c r="ECV886" s="229"/>
      <c r="ECW886" s="229"/>
      <c r="ECX886" s="229"/>
      <c r="ECY886" s="37"/>
      <c r="ECZ886" s="228"/>
      <c r="EDA886" s="12"/>
      <c r="EDB886" s="12"/>
      <c r="EDC886" s="162"/>
      <c r="EDD886" s="162"/>
      <c r="EDE886" s="37"/>
      <c r="EDF886" s="230"/>
      <c r="EDG886" s="37"/>
      <c r="EDH886" s="37"/>
      <c r="EDI886" s="228"/>
      <c r="EDJ886" s="11"/>
      <c r="EDK886" s="28"/>
      <c r="EDL886" s="231"/>
      <c r="EDM886" s="12"/>
      <c r="EDN886" s="27"/>
      <c r="EDO886" s="37"/>
      <c r="EDP886" s="37"/>
      <c r="EDQ886" s="14"/>
      <c r="EDR886" s="14"/>
      <c r="EDS886" s="228"/>
      <c r="EDT886" s="232"/>
      <c r="EDU886" s="232"/>
      <c r="EDV886" s="232"/>
      <c r="EDW886" s="228"/>
      <c r="EDX886" s="229"/>
      <c r="EDY886" s="229"/>
      <c r="EDZ886" s="229"/>
      <c r="EEA886" s="229"/>
      <c r="EEB886" s="229"/>
      <c r="EEC886" s="229"/>
      <c r="EED886" s="229"/>
      <c r="EEE886" s="37"/>
      <c r="EEF886" s="228"/>
      <c r="EEG886" s="12"/>
      <c r="EEH886" s="12"/>
      <c r="EEI886" s="162"/>
      <c r="EEJ886" s="162"/>
      <c r="EEK886" s="37"/>
      <c r="EEL886" s="230"/>
      <c r="EEM886" s="37"/>
      <c r="EEN886" s="37"/>
      <c r="EEO886" s="228"/>
      <c r="EEP886" s="11"/>
      <c r="EEQ886" s="28"/>
      <c r="EER886" s="231"/>
      <c r="EES886" s="12"/>
      <c r="EET886" s="27"/>
      <c r="EEU886" s="37"/>
      <c r="EEV886" s="37"/>
      <c r="EEW886" s="14"/>
      <c r="EEX886" s="14"/>
      <c r="EEY886" s="228"/>
      <c r="EEZ886" s="232"/>
      <c r="EFA886" s="232"/>
      <c r="EFB886" s="232"/>
      <c r="EFC886" s="228"/>
      <c r="EFD886" s="229"/>
      <c r="EFE886" s="229"/>
      <c r="EFF886" s="229"/>
      <c r="EFG886" s="229"/>
      <c r="EFH886" s="229"/>
      <c r="EFI886" s="229"/>
      <c r="EFJ886" s="229"/>
      <c r="EFK886" s="37"/>
      <c r="EFL886" s="228"/>
      <c r="EFM886" s="12"/>
      <c r="EFN886" s="12"/>
      <c r="EFO886" s="162"/>
      <c r="EFP886" s="162"/>
      <c r="EFQ886" s="37"/>
      <c r="EFR886" s="230"/>
      <c r="EFS886" s="37"/>
      <c r="EFT886" s="37"/>
      <c r="EFU886" s="228"/>
      <c r="EFV886" s="11"/>
      <c r="EFW886" s="28"/>
      <c r="EFX886" s="231"/>
      <c r="EFY886" s="12"/>
      <c r="EFZ886" s="27"/>
      <c r="EGA886" s="37"/>
      <c r="EGB886" s="37"/>
      <c r="EGC886" s="14"/>
      <c r="EGD886" s="14"/>
      <c r="EGE886" s="228"/>
      <c r="EGF886" s="232"/>
      <c r="EGG886" s="232"/>
      <c r="EGH886" s="232"/>
      <c r="EGI886" s="228"/>
      <c r="EGJ886" s="229"/>
      <c r="EGK886" s="229"/>
      <c r="EGL886" s="229"/>
      <c r="EGM886" s="229"/>
      <c r="EGN886" s="229"/>
      <c r="EGO886" s="229"/>
      <c r="EGP886" s="229"/>
      <c r="EGQ886" s="37"/>
      <c r="EGR886" s="228"/>
      <c r="EGS886" s="12"/>
      <c r="EGT886" s="12"/>
      <c r="EGU886" s="162"/>
      <c r="EGV886" s="162"/>
      <c r="EGW886" s="37"/>
      <c r="EGX886" s="230"/>
      <c r="EGY886" s="37"/>
      <c r="EGZ886" s="37"/>
      <c r="EHA886" s="228"/>
      <c r="EHB886" s="11"/>
      <c r="EHC886" s="28"/>
      <c r="EHD886" s="231"/>
      <c r="EHE886" s="12"/>
      <c r="EHF886" s="27"/>
      <c r="EHG886" s="37"/>
      <c r="EHH886" s="37"/>
      <c r="EHI886" s="14"/>
      <c r="EHJ886" s="14"/>
      <c r="EHK886" s="228"/>
      <c r="EHL886" s="232"/>
      <c r="EHM886" s="232"/>
      <c r="EHN886" s="232"/>
      <c r="EHO886" s="228"/>
      <c r="EHP886" s="229"/>
      <c r="EHQ886" s="229"/>
      <c r="EHR886" s="229"/>
      <c r="EHS886" s="229"/>
      <c r="EHT886" s="229"/>
      <c r="EHU886" s="229"/>
      <c r="EHV886" s="229"/>
      <c r="EHW886" s="37"/>
      <c r="EHX886" s="228"/>
      <c r="EHY886" s="12"/>
      <c r="EHZ886" s="12"/>
      <c r="EIA886" s="162"/>
      <c r="EIB886" s="162"/>
      <c r="EIC886" s="37"/>
      <c r="EID886" s="230"/>
      <c r="EIE886" s="37"/>
      <c r="EIF886" s="37"/>
      <c r="EIG886" s="228"/>
      <c r="EIH886" s="11"/>
      <c r="EII886" s="28"/>
      <c r="EIJ886" s="231"/>
      <c r="EIK886" s="12"/>
      <c r="EIL886" s="27"/>
      <c r="EIM886" s="37"/>
      <c r="EIN886" s="37"/>
      <c r="EIO886" s="14"/>
      <c r="EIP886" s="14"/>
      <c r="EIQ886" s="228"/>
      <c r="EIR886" s="232"/>
      <c r="EIS886" s="232"/>
      <c r="EIT886" s="232"/>
      <c r="EIU886" s="228"/>
      <c r="EIV886" s="229"/>
      <c r="EIW886" s="229"/>
      <c r="EIX886" s="229"/>
      <c r="EIY886" s="229"/>
      <c r="EIZ886" s="229"/>
      <c r="EJA886" s="229"/>
      <c r="EJB886" s="229"/>
      <c r="EJC886" s="37"/>
      <c r="EJD886" s="228"/>
      <c r="EJE886" s="12"/>
      <c r="EJF886" s="12"/>
      <c r="EJG886" s="162"/>
      <c r="EJH886" s="162"/>
      <c r="EJI886" s="37"/>
      <c r="EJJ886" s="230"/>
      <c r="EJK886" s="37"/>
      <c r="EJL886" s="37"/>
      <c r="EJM886" s="228"/>
      <c r="EJN886" s="11"/>
      <c r="EJO886" s="28"/>
      <c r="EJP886" s="231"/>
      <c r="EJQ886" s="12"/>
      <c r="EJR886" s="27"/>
      <c r="EJS886" s="37"/>
      <c r="EJT886" s="37"/>
      <c r="EJU886" s="14"/>
      <c r="EJV886" s="14"/>
      <c r="EJW886" s="228"/>
      <c r="EJX886" s="232"/>
      <c r="EJY886" s="232"/>
      <c r="EJZ886" s="232"/>
      <c r="EKA886" s="228"/>
      <c r="EKB886" s="229"/>
      <c r="EKC886" s="229"/>
      <c r="EKD886" s="229"/>
      <c r="EKE886" s="229"/>
      <c r="EKF886" s="229"/>
      <c r="EKG886" s="229"/>
      <c r="EKH886" s="229"/>
      <c r="EKI886" s="37"/>
      <c r="EKJ886" s="228"/>
      <c r="EKK886" s="12"/>
      <c r="EKL886" s="12"/>
      <c r="EKM886" s="162"/>
      <c r="EKN886" s="162"/>
      <c r="EKO886" s="37"/>
      <c r="EKP886" s="230"/>
      <c r="EKQ886" s="37"/>
      <c r="EKR886" s="37"/>
      <c r="EKS886" s="228"/>
      <c r="EKT886" s="11"/>
      <c r="EKU886" s="28"/>
      <c r="EKV886" s="231"/>
      <c r="EKW886" s="12"/>
      <c r="EKX886" s="27"/>
      <c r="EKY886" s="37"/>
      <c r="EKZ886" s="37"/>
      <c r="ELA886" s="14"/>
      <c r="ELB886" s="14"/>
      <c r="ELC886" s="228"/>
      <c r="ELD886" s="232"/>
      <c r="ELE886" s="232"/>
      <c r="ELF886" s="232"/>
      <c r="ELG886" s="228"/>
      <c r="ELH886" s="229"/>
      <c r="ELI886" s="229"/>
      <c r="ELJ886" s="229"/>
      <c r="ELK886" s="229"/>
      <c r="ELL886" s="229"/>
      <c r="ELM886" s="229"/>
      <c r="ELN886" s="229"/>
      <c r="ELO886" s="37"/>
      <c r="ELP886" s="228"/>
      <c r="ELQ886" s="12"/>
      <c r="ELR886" s="12"/>
      <c r="ELS886" s="162"/>
      <c r="ELT886" s="162"/>
      <c r="ELU886" s="37"/>
      <c r="ELV886" s="230"/>
      <c r="ELW886" s="37"/>
      <c r="ELX886" s="37"/>
      <c r="ELY886" s="228"/>
      <c r="ELZ886" s="11"/>
      <c r="EMA886" s="28"/>
      <c r="EMB886" s="231"/>
      <c r="EMC886" s="12"/>
      <c r="EMD886" s="27"/>
      <c r="EME886" s="37"/>
      <c r="EMF886" s="37"/>
      <c r="EMG886" s="14"/>
      <c r="EMH886" s="14"/>
      <c r="EMI886" s="228"/>
      <c r="EMJ886" s="232"/>
      <c r="EMK886" s="232"/>
      <c r="EML886" s="232"/>
      <c r="EMM886" s="228"/>
      <c r="EMN886" s="229"/>
      <c r="EMO886" s="229"/>
      <c r="EMP886" s="229"/>
      <c r="EMQ886" s="229"/>
      <c r="EMR886" s="229"/>
      <c r="EMS886" s="229"/>
      <c r="EMT886" s="229"/>
      <c r="EMU886" s="37"/>
      <c r="EMV886" s="228"/>
      <c r="EMW886" s="12"/>
      <c r="EMX886" s="12"/>
      <c r="EMY886" s="162"/>
      <c r="EMZ886" s="162"/>
      <c r="ENA886" s="37"/>
      <c r="ENB886" s="230"/>
      <c r="ENC886" s="37"/>
      <c r="END886" s="37"/>
      <c r="ENE886" s="228"/>
      <c r="ENF886" s="11"/>
      <c r="ENG886" s="28"/>
      <c r="ENH886" s="231"/>
      <c r="ENI886" s="12"/>
      <c r="ENJ886" s="27"/>
      <c r="ENK886" s="37"/>
      <c r="ENL886" s="37"/>
      <c r="ENM886" s="14"/>
      <c r="ENN886" s="14"/>
      <c r="ENO886" s="228"/>
      <c r="ENP886" s="232"/>
      <c r="ENQ886" s="232"/>
      <c r="ENR886" s="232"/>
      <c r="ENS886" s="228"/>
      <c r="ENT886" s="229"/>
      <c r="ENU886" s="229"/>
      <c r="ENV886" s="229"/>
      <c r="ENW886" s="229"/>
      <c r="ENX886" s="229"/>
      <c r="ENY886" s="229"/>
      <c r="ENZ886" s="229"/>
      <c r="EOA886" s="37"/>
      <c r="EOB886" s="228"/>
      <c r="EOC886" s="12"/>
      <c r="EOD886" s="12"/>
      <c r="EOE886" s="162"/>
      <c r="EOF886" s="162"/>
      <c r="EOG886" s="37"/>
      <c r="EOH886" s="230"/>
      <c r="EOI886" s="37"/>
      <c r="EOJ886" s="37"/>
      <c r="EOK886" s="228"/>
      <c r="EOL886" s="11"/>
      <c r="EOM886" s="28"/>
      <c r="EON886" s="231"/>
      <c r="EOO886" s="12"/>
      <c r="EOP886" s="27"/>
      <c r="EOQ886" s="37"/>
      <c r="EOR886" s="37"/>
      <c r="EOS886" s="14"/>
      <c r="EOT886" s="14"/>
      <c r="EOU886" s="228"/>
      <c r="EOV886" s="232"/>
      <c r="EOW886" s="232"/>
      <c r="EOX886" s="232"/>
      <c r="EOY886" s="228"/>
      <c r="EOZ886" s="229"/>
      <c r="EPA886" s="229"/>
      <c r="EPB886" s="229"/>
      <c r="EPC886" s="229"/>
      <c r="EPD886" s="229"/>
      <c r="EPE886" s="229"/>
      <c r="EPF886" s="229"/>
      <c r="EPG886" s="37"/>
      <c r="EPH886" s="228"/>
      <c r="EPI886" s="12"/>
      <c r="EPJ886" s="12"/>
      <c r="EPK886" s="162"/>
      <c r="EPL886" s="162"/>
      <c r="EPM886" s="37"/>
      <c r="EPN886" s="230"/>
      <c r="EPO886" s="37"/>
      <c r="EPP886" s="37"/>
      <c r="EPQ886" s="228"/>
      <c r="EPR886" s="11"/>
      <c r="EPS886" s="28"/>
      <c r="EPT886" s="231"/>
      <c r="EPU886" s="12"/>
      <c r="EPV886" s="27"/>
      <c r="EPW886" s="37"/>
      <c r="EPX886" s="37"/>
      <c r="EPY886" s="14"/>
      <c r="EPZ886" s="14"/>
      <c r="EQA886" s="228"/>
      <c r="EQB886" s="232"/>
      <c r="EQC886" s="232"/>
      <c r="EQD886" s="232"/>
      <c r="EQE886" s="228"/>
      <c r="EQF886" s="229"/>
      <c r="EQG886" s="229"/>
      <c r="EQH886" s="229"/>
      <c r="EQI886" s="229"/>
      <c r="EQJ886" s="229"/>
      <c r="EQK886" s="229"/>
      <c r="EQL886" s="229"/>
      <c r="EQM886" s="37"/>
      <c r="EQN886" s="228"/>
      <c r="EQO886" s="12"/>
      <c r="EQP886" s="12"/>
      <c r="EQQ886" s="162"/>
      <c r="EQR886" s="162"/>
      <c r="EQS886" s="37"/>
      <c r="EQT886" s="230"/>
      <c r="EQU886" s="37"/>
      <c r="EQV886" s="37"/>
      <c r="EQW886" s="228"/>
      <c r="EQX886" s="11"/>
      <c r="EQY886" s="28"/>
      <c r="EQZ886" s="231"/>
      <c r="ERA886" s="12"/>
      <c r="ERB886" s="27"/>
      <c r="ERC886" s="37"/>
      <c r="ERD886" s="37"/>
      <c r="ERE886" s="14"/>
      <c r="ERF886" s="14"/>
      <c r="ERG886" s="228"/>
      <c r="ERH886" s="232"/>
      <c r="ERI886" s="232"/>
      <c r="ERJ886" s="232"/>
      <c r="ERK886" s="228"/>
      <c r="ERL886" s="229"/>
      <c r="ERM886" s="229"/>
      <c r="ERN886" s="229"/>
      <c r="ERO886" s="229"/>
      <c r="ERP886" s="229"/>
      <c r="ERQ886" s="229"/>
      <c r="ERR886" s="229"/>
      <c r="ERS886" s="37"/>
      <c r="ERT886" s="228"/>
      <c r="ERU886" s="12"/>
      <c r="ERV886" s="12"/>
      <c r="ERW886" s="162"/>
      <c r="ERX886" s="162"/>
      <c r="ERY886" s="37"/>
      <c r="ERZ886" s="230"/>
      <c r="ESA886" s="37"/>
      <c r="ESB886" s="37"/>
      <c r="ESC886" s="228"/>
      <c r="ESD886" s="11"/>
      <c r="ESE886" s="28"/>
      <c r="ESF886" s="231"/>
      <c r="ESG886" s="12"/>
      <c r="ESH886" s="27"/>
      <c r="ESI886" s="37"/>
      <c r="ESJ886" s="37"/>
      <c r="ESK886" s="14"/>
      <c r="ESL886" s="14"/>
      <c r="ESM886" s="228"/>
      <c r="ESN886" s="232"/>
      <c r="ESO886" s="232"/>
      <c r="ESP886" s="232"/>
      <c r="ESQ886" s="228"/>
      <c r="ESR886" s="229"/>
      <c r="ESS886" s="229"/>
      <c r="EST886" s="229"/>
      <c r="ESU886" s="229"/>
      <c r="ESV886" s="229"/>
      <c r="ESW886" s="229"/>
      <c r="ESX886" s="229"/>
      <c r="ESY886" s="37"/>
      <c r="ESZ886" s="228"/>
      <c r="ETA886" s="12"/>
      <c r="ETB886" s="12"/>
      <c r="ETC886" s="162"/>
      <c r="ETD886" s="162"/>
      <c r="ETE886" s="37"/>
      <c r="ETF886" s="230"/>
      <c r="ETG886" s="37"/>
      <c r="ETH886" s="37"/>
      <c r="ETI886" s="228"/>
      <c r="ETJ886" s="11"/>
      <c r="ETK886" s="28"/>
      <c r="ETL886" s="231"/>
      <c r="ETM886" s="12"/>
      <c r="ETN886" s="27"/>
      <c r="ETO886" s="37"/>
      <c r="ETP886" s="37"/>
      <c r="ETQ886" s="14"/>
      <c r="ETR886" s="14"/>
      <c r="ETS886" s="228"/>
      <c r="ETT886" s="232"/>
      <c r="ETU886" s="232"/>
      <c r="ETV886" s="232"/>
      <c r="ETW886" s="228"/>
      <c r="ETX886" s="229"/>
      <c r="ETY886" s="229"/>
      <c r="ETZ886" s="229"/>
      <c r="EUA886" s="229"/>
      <c r="EUB886" s="229"/>
      <c r="EUC886" s="229"/>
      <c r="EUD886" s="229"/>
      <c r="EUE886" s="37"/>
      <c r="EUF886" s="228"/>
      <c r="EUG886" s="12"/>
      <c r="EUH886" s="12"/>
      <c r="EUI886" s="162"/>
      <c r="EUJ886" s="162"/>
      <c r="EUK886" s="37"/>
      <c r="EUL886" s="230"/>
      <c r="EUM886" s="37"/>
      <c r="EUN886" s="37"/>
      <c r="EUO886" s="228"/>
      <c r="EUP886" s="11"/>
      <c r="EUQ886" s="28"/>
      <c r="EUR886" s="231"/>
      <c r="EUS886" s="12"/>
      <c r="EUT886" s="27"/>
      <c r="EUU886" s="37"/>
      <c r="EUV886" s="37"/>
      <c r="EUW886" s="14"/>
      <c r="EUX886" s="14"/>
      <c r="EUY886" s="228"/>
      <c r="EUZ886" s="232"/>
      <c r="EVA886" s="232"/>
      <c r="EVB886" s="232"/>
      <c r="EVC886" s="228"/>
      <c r="EVD886" s="229"/>
      <c r="EVE886" s="229"/>
      <c r="EVF886" s="229"/>
      <c r="EVG886" s="229"/>
      <c r="EVH886" s="229"/>
      <c r="EVI886" s="229"/>
      <c r="EVJ886" s="229"/>
      <c r="EVK886" s="37"/>
      <c r="EVL886" s="228"/>
      <c r="EVM886" s="12"/>
      <c r="EVN886" s="12"/>
      <c r="EVO886" s="162"/>
      <c r="EVP886" s="162"/>
      <c r="EVQ886" s="37"/>
      <c r="EVR886" s="230"/>
      <c r="EVS886" s="37"/>
      <c r="EVT886" s="37"/>
      <c r="EVU886" s="228"/>
      <c r="EVV886" s="11"/>
      <c r="EVW886" s="28"/>
      <c r="EVX886" s="231"/>
      <c r="EVY886" s="12"/>
      <c r="EVZ886" s="27"/>
      <c r="EWA886" s="37"/>
      <c r="EWB886" s="37"/>
      <c r="EWC886" s="14"/>
      <c r="EWD886" s="14"/>
      <c r="EWE886" s="228"/>
      <c r="EWF886" s="232"/>
      <c r="EWG886" s="232"/>
      <c r="EWH886" s="232"/>
      <c r="EWI886" s="228"/>
      <c r="EWJ886" s="229"/>
      <c r="EWK886" s="229"/>
      <c r="EWL886" s="229"/>
      <c r="EWM886" s="229"/>
      <c r="EWN886" s="229"/>
      <c r="EWO886" s="229"/>
      <c r="EWP886" s="229"/>
      <c r="EWQ886" s="37"/>
      <c r="EWR886" s="228"/>
      <c r="EWS886" s="12"/>
      <c r="EWT886" s="12"/>
      <c r="EWU886" s="162"/>
      <c r="EWV886" s="162"/>
      <c r="EWW886" s="37"/>
      <c r="EWX886" s="230"/>
      <c r="EWY886" s="37"/>
      <c r="EWZ886" s="37"/>
      <c r="EXA886" s="228"/>
      <c r="EXB886" s="11"/>
      <c r="EXC886" s="28"/>
      <c r="EXD886" s="231"/>
      <c r="EXE886" s="12"/>
      <c r="EXF886" s="27"/>
      <c r="EXG886" s="37"/>
      <c r="EXH886" s="37"/>
      <c r="EXI886" s="14"/>
      <c r="EXJ886" s="14"/>
      <c r="EXK886" s="228"/>
      <c r="EXL886" s="232"/>
      <c r="EXM886" s="232"/>
      <c r="EXN886" s="232"/>
      <c r="EXO886" s="228"/>
      <c r="EXP886" s="229"/>
      <c r="EXQ886" s="229"/>
      <c r="EXR886" s="229"/>
      <c r="EXS886" s="229"/>
      <c r="EXT886" s="229"/>
      <c r="EXU886" s="229"/>
      <c r="EXV886" s="229"/>
      <c r="EXW886" s="37"/>
      <c r="EXX886" s="228"/>
      <c r="EXY886" s="12"/>
      <c r="EXZ886" s="12"/>
      <c r="EYA886" s="162"/>
      <c r="EYB886" s="162"/>
      <c r="EYC886" s="37"/>
      <c r="EYD886" s="230"/>
      <c r="EYE886" s="37"/>
      <c r="EYF886" s="37"/>
      <c r="EYG886" s="228"/>
      <c r="EYH886" s="11"/>
      <c r="EYI886" s="28"/>
      <c r="EYJ886" s="231"/>
      <c r="EYK886" s="12"/>
      <c r="EYL886" s="27"/>
      <c r="EYM886" s="37"/>
      <c r="EYN886" s="37"/>
      <c r="EYO886" s="14"/>
      <c r="EYP886" s="14"/>
      <c r="EYQ886" s="228"/>
      <c r="EYR886" s="232"/>
      <c r="EYS886" s="232"/>
      <c r="EYT886" s="232"/>
      <c r="EYU886" s="228"/>
      <c r="EYV886" s="229"/>
      <c r="EYW886" s="229"/>
      <c r="EYX886" s="229"/>
      <c r="EYY886" s="229"/>
      <c r="EYZ886" s="229"/>
      <c r="EZA886" s="229"/>
      <c r="EZB886" s="229"/>
      <c r="EZC886" s="37"/>
      <c r="EZD886" s="228"/>
      <c r="EZE886" s="12"/>
      <c r="EZF886" s="12"/>
      <c r="EZG886" s="162"/>
      <c r="EZH886" s="162"/>
      <c r="EZI886" s="37"/>
      <c r="EZJ886" s="230"/>
      <c r="EZK886" s="37"/>
      <c r="EZL886" s="37"/>
      <c r="EZM886" s="228"/>
      <c r="EZN886" s="11"/>
      <c r="EZO886" s="28"/>
      <c r="EZP886" s="231"/>
      <c r="EZQ886" s="12"/>
      <c r="EZR886" s="27"/>
      <c r="EZS886" s="37"/>
      <c r="EZT886" s="37"/>
      <c r="EZU886" s="14"/>
      <c r="EZV886" s="14"/>
      <c r="EZW886" s="228"/>
      <c r="EZX886" s="232"/>
      <c r="EZY886" s="232"/>
      <c r="EZZ886" s="232"/>
      <c r="FAA886" s="228"/>
      <c r="FAB886" s="229"/>
      <c r="FAC886" s="229"/>
      <c r="FAD886" s="229"/>
      <c r="FAE886" s="229"/>
      <c r="FAF886" s="229"/>
      <c r="FAG886" s="229"/>
      <c r="FAH886" s="229"/>
      <c r="FAI886" s="37"/>
      <c r="FAJ886" s="228"/>
      <c r="FAK886" s="12"/>
      <c r="FAL886" s="12"/>
      <c r="FAM886" s="162"/>
      <c r="FAN886" s="162"/>
      <c r="FAO886" s="37"/>
      <c r="FAP886" s="230"/>
      <c r="FAQ886" s="37"/>
      <c r="FAR886" s="37"/>
      <c r="FAS886" s="228"/>
      <c r="FAT886" s="11"/>
      <c r="FAU886" s="28"/>
      <c r="FAV886" s="231"/>
      <c r="FAW886" s="12"/>
      <c r="FAX886" s="27"/>
      <c r="FAY886" s="37"/>
      <c r="FAZ886" s="37"/>
      <c r="FBA886" s="14"/>
      <c r="FBB886" s="14"/>
      <c r="FBC886" s="228"/>
      <c r="FBD886" s="232"/>
      <c r="FBE886" s="232"/>
      <c r="FBF886" s="232"/>
      <c r="FBG886" s="228"/>
      <c r="FBH886" s="229"/>
      <c r="FBI886" s="229"/>
      <c r="FBJ886" s="229"/>
      <c r="FBK886" s="229"/>
      <c r="FBL886" s="229"/>
      <c r="FBM886" s="229"/>
      <c r="FBN886" s="229"/>
      <c r="FBO886" s="37"/>
      <c r="FBP886" s="228"/>
      <c r="FBQ886" s="12"/>
      <c r="FBR886" s="12"/>
      <c r="FBS886" s="162"/>
      <c r="FBT886" s="162"/>
      <c r="FBU886" s="37"/>
      <c r="FBV886" s="230"/>
      <c r="FBW886" s="37"/>
      <c r="FBX886" s="37"/>
      <c r="FBY886" s="228"/>
      <c r="FBZ886" s="11"/>
      <c r="FCA886" s="28"/>
      <c r="FCB886" s="231"/>
      <c r="FCC886" s="12"/>
      <c r="FCD886" s="27"/>
      <c r="FCE886" s="37"/>
      <c r="FCF886" s="37"/>
      <c r="FCG886" s="14"/>
      <c r="FCH886" s="14"/>
      <c r="FCI886" s="228"/>
      <c r="FCJ886" s="232"/>
      <c r="FCK886" s="232"/>
      <c r="FCL886" s="232"/>
      <c r="FCM886" s="228"/>
      <c r="FCN886" s="229"/>
      <c r="FCO886" s="229"/>
      <c r="FCP886" s="229"/>
      <c r="FCQ886" s="229"/>
      <c r="FCR886" s="229"/>
      <c r="FCS886" s="229"/>
      <c r="FCT886" s="229"/>
      <c r="FCU886" s="37"/>
      <c r="FCV886" s="228"/>
      <c r="FCW886" s="12"/>
      <c r="FCX886" s="12"/>
      <c r="FCY886" s="162"/>
      <c r="FCZ886" s="162"/>
      <c r="FDA886" s="37"/>
      <c r="FDB886" s="230"/>
      <c r="FDC886" s="37"/>
      <c r="FDD886" s="37"/>
      <c r="FDE886" s="228"/>
      <c r="FDF886" s="11"/>
      <c r="FDG886" s="28"/>
      <c r="FDH886" s="231"/>
      <c r="FDI886" s="12"/>
      <c r="FDJ886" s="27"/>
      <c r="FDK886" s="37"/>
      <c r="FDL886" s="37"/>
      <c r="FDM886" s="14"/>
      <c r="FDN886" s="14"/>
      <c r="FDO886" s="228"/>
      <c r="FDP886" s="232"/>
      <c r="FDQ886" s="232"/>
      <c r="FDR886" s="232"/>
      <c r="FDS886" s="228"/>
      <c r="FDT886" s="229"/>
      <c r="FDU886" s="229"/>
      <c r="FDV886" s="229"/>
      <c r="FDW886" s="229"/>
      <c r="FDX886" s="229"/>
      <c r="FDY886" s="229"/>
      <c r="FDZ886" s="229"/>
      <c r="FEA886" s="37"/>
      <c r="FEB886" s="228"/>
      <c r="FEC886" s="12"/>
      <c r="FED886" s="12"/>
      <c r="FEE886" s="162"/>
      <c r="FEF886" s="162"/>
      <c r="FEG886" s="37"/>
      <c r="FEH886" s="230"/>
      <c r="FEI886" s="37"/>
      <c r="FEJ886" s="37"/>
      <c r="FEK886" s="228"/>
      <c r="FEL886" s="11"/>
      <c r="FEM886" s="28"/>
      <c r="FEN886" s="231"/>
      <c r="FEO886" s="12"/>
      <c r="FEP886" s="27"/>
      <c r="FEQ886" s="37"/>
      <c r="FER886" s="37"/>
      <c r="FES886" s="14"/>
      <c r="FET886" s="14"/>
      <c r="FEU886" s="228"/>
      <c r="FEV886" s="232"/>
      <c r="FEW886" s="232"/>
      <c r="FEX886" s="232"/>
      <c r="FEY886" s="228"/>
      <c r="FEZ886" s="229"/>
      <c r="FFA886" s="229"/>
      <c r="FFB886" s="229"/>
      <c r="FFC886" s="229"/>
      <c r="FFD886" s="229"/>
      <c r="FFE886" s="229"/>
      <c r="FFF886" s="229"/>
      <c r="FFG886" s="37"/>
      <c r="FFH886" s="228"/>
      <c r="FFI886" s="12"/>
      <c r="FFJ886" s="12"/>
      <c r="FFK886" s="162"/>
      <c r="FFL886" s="162"/>
      <c r="FFM886" s="37"/>
      <c r="FFN886" s="230"/>
      <c r="FFO886" s="37"/>
      <c r="FFP886" s="37"/>
      <c r="FFQ886" s="228"/>
      <c r="FFR886" s="11"/>
      <c r="FFS886" s="28"/>
      <c r="FFT886" s="231"/>
      <c r="FFU886" s="12"/>
      <c r="FFV886" s="27"/>
      <c r="FFW886" s="37"/>
      <c r="FFX886" s="37"/>
      <c r="FFY886" s="14"/>
      <c r="FFZ886" s="14"/>
      <c r="FGA886" s="228"/>
      <c r="FGB886" s="232"/>
      <c r="FGC886" s="232"/>
      <c r="FGD886" s="232"/>
      <c r="FGE886" s="228"/>
      <c r="FGF886" s="229"/>
      <c r="FGG886" s="229"/>
      <c r="FGH886" s="229"/>
      <c r="FGI886" s="229"/>
      <c r="FGJ886" s="229"/>
      <c r="FGK886" s="229"/>
      <c r="FGL886" s="229"/>
      <c r="FGM886" s="37"/>
      <c r="FGN886" s="228"/>
      <c r="FGO886" s="12"/>
      <c r="FGP886" s="12"/>
      <c r="FGQ886" s="162"/>
      <c r="FGR886" s="162"/>
      <c r="FGS886" s="37"/>
      <c r="FGT886" s="230"/>
      <c r="FGU886" s="37"/>
      <c r="FGV886" s="37"/>
      <c r="FGW886" s="228"/>
      <c r="FGX886" s="11"/>
      <c r="FGY886" s="28"/>
      <c r="FGZ886" s="231"/>
      <c r="FHA886" s="12"/>
      <c r="FHB886" s="27"/>
      <c r="FHC886" s="37"/>
      <c r="FHD886" s="37"/>
      <c r="FHE886" s="14"/>
      <c r="FHF886" s="14"/>
      <c r="FHG886" s="228"/>
      <c r="FHH886" s="232"/>
      <c r="FHI886" s="232"/>
      <c r="FHJ886" s="232"/>
      <c r="FHK886" s="228"/>
      <c r="FHL886" s="229"/>
      <c r="FHM886" s="229"/>
      <c r="FHN886" s="229"/>
      <c r="FHO886" s="229"/>
      <c r="FHP886" s="229"/>
      <c r="FHQ886" s="229"/>
      <c r="FHR886" s="229"/>
      <c r="FHS886" s="37"/>
      <c r="FHT886" s="228"/>
      <c r="FHU886" s="12"/>
      <c r="FHV886" s="12"/>
      <c r="FHW886" s="162"/>
      <c r="FHX886" s="162"/>
      <c r="FHY886" s="37"/>
      <c r="FHZ886" s="230"/>
      <c r="FIA886" s="37"/>
      <c r="FIB886" s="37"/>
      <c r="FIC886" s="228"/>
      <c r="FID886" s="11"/>
      <c r="FIE886" s="28"/>
      <c r="FIF886" s="231"/>
      <c r="FIG886" s="12"/>
      <c r="FIH886" s="27"/>
      <c r="FII886" s="37"/>
      <c r="FIJ886" s="37"/>
      <c r="FIK886" s="14"/>
      <c r="FIL886" s="14"/>
      <c r="FIM886" s="228"/>
      <c r="FIN886" s="232"/>
      <c r="FIO886" s="232"/>
      <c r="FIP886" s="232"/>
      <c r="FIQ886" s="228"/>
      <c r="FIR886" s="229"/>
      <c r="FIS886" s="229"/>
      <c r="FIT886" s="229"/>
      <c r="FIU886" s="229"/>
      <c r="FIV886" s="229"/>
      <c r="FIW886" s="229"/>
      <c r="FIX886" s="229"/>
      <c r="FIY886" s="37"/>
      <c r="FIZ886" s="228"/>
      <c r="FJA886" s="12"/>
      <c r="FJB886" s="12"/>
      <c r="FJC886" s="162"/>
      <c r="FJD886" s="162"/>
      <c r="FJE886" s="37"/>
      <c r="FJF886" s="230"/>
      <c r="FJG886" s="37"/>
      <c r="FJH886" s="37"/>
      <c r="FJI886" s="228"/>
      <c r="FJJ886" s="11"/>
      <c r="FJK886" s="28"/>
      <c r="FJL886" s="231"/>
      <c r="FJM886" s="12"/>
      <c r="FJN886" s="27"/>
      <c r="FJO886" s="37"/>
      <c r="FJP886" s="37"/>
      <c r="FJQ886" s="14"/>
      <c r="FJR886" s="14"/>
      <c r="FJS886" s="228"/>
      <c r="FJT886" s="232"/>
      <c r="FJU886" s="232"/>
      <c r="FJV886" s="232"/>
      <c r="FJW886" s="228"/>
      <c r="FJX886" s="229"/>
      <c r="FJY886" s="229"/>
      <c r="FJZ886" s="229"/>
      <c r="FKA886" s="229"/>
      <c r="FKB886" s="229"/>
      <c r="FKC886" s="229"/>
      <c r="FKD886" s="229"/>
      <c r="FKE886" s="37"/>
      <c r="FKF886" s="228"/>
      <c r="FKG886" s="12"/>
      <c r="FKH886" s="12"/>
      <c r="FKI886" s="162"/>
      <c r="FKJ886" s="162"/>
      <c r="FKK886" s="37"/>
      <c r="FKL886" s="230"/>
      <c r="FKM886" s="37"/>
      <c r="FKN886" s="37"/>
      <c r="FKO886" s="228"/>
      <c r="FKP886" s="11"/>
      <c r="FKQ886" s="28"/>
      <c r="FKR886" s="231"/>
      <c r="FKS886" s="12"/>
      <c r="FKT886" s="27"/>
      <c r="FKU886" s="37"/>
      <c r="FKV886" s="37"/>
      <c r="FKW886" s="14"/>
      <c r="FKX886" s="14"/>
      <c r="FKY886" s="228"/>
      <c r="FKZ886" s="232"/>
      <c r="FLA886" s="232"/>
      <c r="FLB886" s="232"/>
      <c r="FLC886" s="228"/>
      <c r="FLD886" s="229"/>
      <c r="FLE886" s="229"/>
      <c r="FLF886" s="229"/>
      <c r="FLG886" s="229"/>
      <c r="FLH886" s="229"/>
      <c r="FLI886" s="229"/>
      <c r="FLJ886" s="229"/>
      <c r="FLK886" s="37"/>
      <c r="FLL886" s="228"/>
      <c r="FLM886" s="12"/>
      <c r="FLN886" s="12"/>
      <c r="FLO886" s="162"/>
      <c r="FLP886" s="162"/>
      <c r="FLQ886" s="37"/>
      <c r="FLR886" s="230"/>
      <c r="FLS886" s="37"/>
      <c r="FLT886" s="37"/>
      <c r="FLU886" s="228"/>
      <c r="FLV886" s="11"/>
      <c r="FLW886" s="28"/>
      <c r="FLX886" s="231"/>
      <c r="FLY886" s="12"/>
      <c r="FLZ886" s="27"/>
      <c r="FMA886" s="37"/>
      <c r="FMB886" s="37"/>
      <c r="FMC886" s="14"/>
      <c r="FMD886" s="14"/>
      <c r="FME886" s="228"/>
      <c r="FMF886" s="232"/>
      <c r="FMG886" s="232"/>
      <c r="FMH886" s="232"/>
      <c r="FMI886" s="228"/>
      <c r="FMJ886" s="229"/>
      <c r="FMK886" s="229"/>
      <c r="FML886" s="229"/>
      <c r="FMM886" s="229"/>
      <c r="FMN886" s="229"/>
      <c r="FMO886" s="229"/>
      <c r="FMP886" s="229"/>
      <c r="FMQ886" s="37"/>
      <c r="FMR886" s="228"/>
      <c r="FMS886" s="12"/>
      <c r="FMT886" s="12"/>
      <c r="FMU886" s="162"/>
      <c r="FMV886" s="162"/>
      <c r="FMW886" s="37"/>
      <c r="FMX886" s="230"/>
      <c r="FMY886" s="37"/>
      <c r="FMZ886" s="37"/>
      <c r="FNA886" s="228"/>
      <c r="FNB886" s="11"/>
      <c r="FNC886" s="28"/>
      <c r="FND886" s="231"/>
      <c r="FNE886" s="12"/>
      <c r="FNF886" s="27"/>
      <c r="FNG886" s="37"/>
      <c r="FNH886" s="37"/>
      <c r="FNI886" s="14"/>
      <c r="FNJ886" s="14"/>
      <c r="FNK886" s="228"/>
      <c r="FNL886" s="232"/>
      <c r="FNM886" s="232"/>
      <c r="FNN886" s="232"/>
      <c r="FNO886" s="228"/>
      <c r="FNP886" s="229"/>
      <c r="FNQ886" s="229"/>
      <c r="FNR886" s="229"/>
      <c r="FNS886" s="229"/>
      <c r="FNT886" s="229"/>
      <c r="FNU886" s="229"/>
      <c r="FNV886" s="229"/>
      <c r="FNW886" s="37"/>
      <c r="FNX886" s="228"/>
      <c r="FNY886" s="12"/>
      <c r="FNZ886" s="12"/>
      <c r="FOA886" s="162"/>
      <c r="FOB886" s="162"/>
      <c r="FOC886" s="37"/>
      <c r="FOD886" s="230"/>
      <c r="FOE886" s="37"/>
      <c r="FOF886" s="37"/>
      <c r="FOG886" s="228"/>
      <c r="FOH886" s="11"/>
      <c r="FOI886" s="28"/>
      <c r="FOJ886" s="231"/>
      <c r="FOK886" s="12"/>
      <c r="FOL886" s="27"/>
      <c r="FOM886" s="37"/>
      <c r="FON886" s="37"/>
      <c r="FOO886" s="14"/>
      <c r="FOP886" s="14"/>
      <c r="FOQ886" s="228"/>
      <c r="FOR886" s="232"/>
      <c r="FOS886" s="232"/>
      <c r="FOT886" s="232"/>
      <c r="FOU886" s="228"/>
      <c r="FOV886" s="229"/>
      <c r="FOW886" s="229"/>
      <c r="FOX886" s="229"/>
      <c r="FOY886" s="229"/>
      <c r="FOZ886" s="229"/>
      <c r="FPA886" s="229"/>
      <c r="FPB886" s="229"/>
      <c r="FPC886" s="37"/>
      <c r="FPD886" s="228"/>
      <c r="FPE886" s="12"/>
      <c r="FPF886" s="12"/>
      <c r="FPG886" s="162"/>
      <c r="FPH886" s="162"/>
      <c r="FPI886" s="37"/>
      <c r="FPJ886" s="230"/>
      <c r="FPK886" s="37"/>
      <c r="FPL886" s="37"/>
      <c r="FPM886" s="228"/>
      <c r="FPN886" s="11"/>
      <c r="FPO886" s="28"/>
      <c r="FPP886" s="231"/>
      <c r="FPQ886" s="12"/>
      <c r="FPR886" s="27"/>
      <c r="FPS886" s="37"/>
      <c r="FPT886" s="37"/>
      <c r="FPU886" s="14"/>
      <c r="FPV886" s="14"/>
      <c r="FPW886" s="228"/>
      <c r="FPX886" s="232"/>
      <c r="FPY886" s="232"/>
      <c r="FPZ886" s="232"/>
      <c r="FQA886" s="228"/>
      <c r="FQB886" s="229"/>
      <c r="FQC886" s="229"/>
      <c r="FQD886" s="229"/>
      <c r="FQE886" s="229"/>
      <c r="FQF886" s="229"/>
      <c r="FQG886" s="229"/>
      <c r="FQH886" s="229"/>
      <c r="FQI886" s="37"/>
      <c r="FQJ886" s="228"/>
      <c r="FQK886" s="12"/>
      <c r="FQL886" s="12"/>
      <c r="FQM886" s="162"/>
      <c r="FQN886" s="162"/>
      <c r="FQO886" s="37"/>
      <c r="FQP886" s="230"/>
      <c r="FQQ886" s="37"/>
      <c r="FQR886" s="37"/>
      <c r="FQS886" s="228"/>
      <c r="FQT886" s="11"/>
      <c r="FQU886" s="28"/>
      <c r="FQV886" s="231"/>
      <c r="FQW886" s="12"/>
      <c r="FQX886" s="27"/>
      <c r="FQY886" s="37"/>
      <c r="FQZ886" s="37"/>
      <c r="FRA886" s="14"/>
      <c r="FRB886" s="14"/>
      <c r="FRC886" s="228"/>
      <c r="FRD886" s="232"/>
      <c r="FRE886" s="232"/>
      <c r="FRF886" s="232"/>
      <c r="FRG886" s="228"/>
      <c r="FRH886" s="229"/>
      <c r="FRI886" s="229"/>
      <c r="FRJ886" s="229"/>
      <c r="FRK886" s="229"/>
      <c r="FRL886" s="229"/>
      <c r="FRM886" s="229"/>
      <c r="FRN886" s="229"/>
      <c r="FRO886" s="37"/>
      <c r="FRP886" s="228"/>
      <c r="FRQ886" s="12"/>
      <c r="FRR886" s="12"/>
      <c r="FRS886" s="162"/>
      <c r="FRT886" s="162"/>
      <c r="FRU886" s="37"/>
      <c r="FRV886" s="230"/>
      <c r="FRW886" s="37"/>
      <c r="FRX886" s="37"/>
      <c r="FRY886" s="228"/>
      <c r="FRZ886" s="11"/>
      <c r="FSA886" s="28"/>
      <c r="FSB886" s="231"/>
      <c r="FSC886" s="12"/>
      <c r="FSD886" s="27"/>
      <c r="FSE886" s="37"/>
      <c r="FSF886" s="37"/>
      <c r="FSG886" s="14"/>
      <c r="FSH886" s="14"/>
      <c r="FSI886" s="228"/>
      <c r="FSJ886" s="232"/>
      <c r="FSK886" s="232"/>
      <c r="FSL886" s="232"/>
      <c r="FSM886" s="228"/>
      <c r="FSN886" s="229"/>
      <c r="FSO886" s="229"/>
      <c r="FSP886" s="229"/>
      <c r="FSQ886" s="229"/>
      <c r="FSR886" s="229"/>
      <c r="FSS886" s="229"/>
      <c r="FST886" s="229"/>
      <c r="FSU886" s="37"/>
      <c r="FSV886" s="228"/>
      <c r="FSW886" s="12"/>
      <c r="FSX886" s="12"/>
      <c r="FSY886" s="162"/>
      <c r="FSZ886" s="162"/>
      <c r="FTA886" s="37"/>
      <c r="FTB886" s="230"/>
      <c r="FTC886" s="37"/>
      <c r="FTD886" s="37"/>
      <c r="FTE886" s="228"/>
      <c r="FTF886" s="11"/>
      <c r="FTG886" s="28"/>
      <c r="FTH886" s="231"/>
      <c r="FTI886" s="12"/>
      <c r="FTJ886" s="27"/>
      <c r="FTK886" s="37"/>
      <c r="FTL886" s="37"/>
      <c r="FTM886" s="14"/>
      <c r="FTN886" s="14"/>
      <c r="FTO886" s="228"/>
      <c r="FTP886" s="232"/>
      <c r="FTQ886" s="232"/>
      <c r="FTR886" s="232"/>
      <c r="FTS886" s="228"/>
      <c r="FTT886" s="229"/>
      <c r="FTU886" s="229"/>
      <c r="FTV886" s="229"/>
      <c r="FTW886" s="229"/>
      <c r="FTX886" s="229"/>
      <c r="FTY886" s="229"/>
      <c r="FTZ886" s="229"/>
      <c r="FUA886" s="37"/>
      <c r="FUB886" s="228"/>
      <c r="FUC886" s="12"/>
      <c r="FUD886" s="12"/>
      <c r="FUE886" s="162"/>
      <c r="FUF886" s="162"/>
      <c r="FUG886" s="37"/>
      <c r="FUH886" s="230"/>
      <c r="FUI886" s="37"/>
      <c r="FUJ886" s="37"/>
      <c r="FUK886" s="228"/>
      <c r="FUL886" s="11"/>
      <c r="FUM886" s="28"/>
      <c r="FUN886" s="231"/>
      <c r="FUO886" s="12"/>
      <c r="FUP886" s="27"/>
      <c r="FUQ886" s="37"/>
      <c r="FUR886" s="37"/>
      <c r="FUS886" s="14"/>
      <c r="FUT886" s="14"/>
      <c r="FUU886" s="228"/>
      <c r="FUV886" s="232"/>
      <c r="FUW886" s="232"/>
      <c r="FUX886" s="232"/>
      <c r="FUY886" s="228"/>
      <c r="FUZ886" s="229"/>
      <c r="FVA886" s="229"/>
      <c r="FVB886" s="229"/>
      <c r="FVC886" s="229"/>
      <c r="FVD886" s="229"/>
      <c r="FVE886" s="229"/>
      <c r="FVF886" s="229"/>
      <c r="FVG886" s="37"/>
      <c r="FVH886" s="228"/>
      <c r="FVI886" s="12"/>
      <c r="FVJ886" s="12"/>
      <c r="FVK886" s="162"/>
      <c r="FVL886" s="162"/>
      <c r="FVM886" s="37"/>
      <c r="FVN886" s="230"/>
      <c r="FVO886" s="37"/>
      <c r="FVP886" s="37"/>
      <c r="FVQ886" s="228"/>
      <c r="FVR886" s="11"/>
      <c r="FVS886" s="28"/>
      <c r="FVT886" s="231"/>
      <c r="FVU886" s="12"/>
      <c r="FVV886" s="27"/>
      <c r="FVW886" s="37"/>
      <c r="FVX886" s="37"/>
      <c r="FVY886" s="14"/>
      <c r="FVZ886" s="14"/>
      <c r="FWA886" s="228"/>
      <c r="FWB886" s="232"/>
      <c r="FWC886" s="232"/>
      <c r="FWD886" s="232"/>
      <c r="FWE886" s="228"/>
      <c r="FWF886" s="229"/>
      <c r="FWG886" s="229"/>
      <c r="FWH886" s="229"/>
      <c r="FWI886" s="229"/>
      <c r="FWJ886" s="229"/>
      <c r="FWK886" s="229"/>
      <c r="FWL886" s="229"/>
      <c r="FWM886" s="37"/>
      <c r="FWN886" s="228"/>
      <c r="FWO886" s="12"/>
      <c r="FWP886" s="12"/>
      <c r="FWQ886" s="162"/>
      <c r="FWR886" s="162"/>
      <c r="FWS886" s="37"/>
      <c r="FWT886" s="230"/>
      <c r="FWU886" s="37"/>
      <c r="FWV886" s="37"/>
      <c r="FWW886" s="228"/>
      <c r="FWX886" s="11"/>
      <c r="FWY886" s="28"/>
      <c r="FWZ886" s="231"/>
      <c r="FXA886" s="12"/>
      <c r="FXB886" s="27"/>
      <c r="FXC886" s="37"/>
      <c r="FXD886" s="37"/>
      <c r="FXE886" s="14"/>
      <c r="FXF886" s="14"/>
      <c r="FXG886" s="228"/>
      <c r="FXH886" s="232"/>
      <c r="FXI886" s="232"/>
      <c r="FXJ886" s="232"/>
      <c r="FXK886" s="228"/>
      <c r="FXL886" s="229"/>
      <c r="FXM886" s="229"/>
      <c r="FXN886" s="229"/>
      <c r="FXO886" s="229"/>
      <c r="FXP886" s="229"/>
      <c r="FXQ886" s="229"/>
      <c r="FXR886" s="229"/>
      <c r="FXS886" s="37"/>
      <c r="FXT886" s="228"/>
      <c r="FXU886" s="12"/>
      <c r="FXV886" s="12"/>
      <c r="FXW886" s="162"/>
      <c r="FXX886" s="162"/>
      <c r="FXY886" s="37"/>
      <c r="FXZ886" s="230"/>
      <c r="FYA886" s="37"/>
      <c r="FYB886" s="37"/>
      <c r="FYC886" s="228"/>
      <c r="FYD886" s="11"/>
      <c r="FYE886" s="28"/>
      <c r="FYF886" s="231"/>
      <c r="FYG886" s="12"/>
      <c r="FYH886" s="27"/>
      <c r="FYI886" s="37"/>
      <c r="FYJ886" s="37"/>
      <c r="FYK886" s="14"/>
      <c r="FYL886" s="14"/>
      <c r="FYM886" s="228"/>
      <c r="FYN886" s="232"/>
      <c r="FYO886" s="232"/>
      <c r="FYP886" s="232"/>
      <c r="FYQ886" s="228"/>
      <c r="FYR886" s="229"/>
      <c r="FYS886" s="229"/>
      <c r="FYT886" s="229"/>
      <c r="FYU886" s="229"/>
      <c r="FYV886" s="229"/>
      <c r="FYW886" s="229"/>
      <c r="FYX886" s="229"/>
      <c r="FYY886" s="37"/>
      <c r="FYZ886" s="228"/>
      <c r="FZA886" s="12"/>
      <c r="FZB886" s="12"/>
      <c r="FZC886" s="162"/>
      <c r="FZD886" s="162"/>
      <c r="FZE886" s="37"/>
      <c r="FZF886" s="230"/>
      <c r="FZG886" s="37"/>
      <c r="FZH886" s="37"/>
      <c r="FZI886" s="228"/>
      <c r="FZJ886" s="11"/>
      <c r="FZK886" s="28"/>
      <c r="FZL886" s="231"/>
      <c r="FZM886" s="12"/>
      <c r="FZN886" s="27"/>
      <c r="FZO886" s="37"/>
      <c r="FZP886" s="37"/>
      <c r="FZQ886" s="14"/>
      <c r="FZR886" s="14"/>
      <c r="FZS886" s="228"/>
      <c r="FZT886" s="232"/>
      <c r="FZU886" s="232"/>
      <c r="FZV886" s="232"/>
      <c r="FZW886" s="228"/>
      <c r="FZX886" s="229"/>
      <c r="FZY886" s="229"/>
      <c r="FZZ886" s="229"/>
      <c r="GAA886" s="229"/>
      <c r="GAB886" s="229"/>
      <c r="GAC886" s="229"/>
      <c r="GAD886" s="229"/>
      <c r="GAE886" s="37"/>
      <c r="GAF886" s="228"/>
      <c r="GAG886" s="12"/>
      <c r="GAH886" s="12"/>
      <c r="GAI886" s="162"/>
      <c r="GAJ886" s="162"/>
      <c r="GAK886" s="37"/>
      <c r="GAL886" s="230"/>
      <c r="GAM886" s="37"/>
      <c r="GAN886" s="37"/>
      <c r="GAO886" s="228"/>
      <c r="GAP886" s="11"/>
      <c r="GAQ886" s="28"/>
      <c r="GAR886" s="231"/>
      <c r="GAS886" s="12"/>
      <c r="GAT886" s="27"/>
      <c r="GAU886" s="37"/>
      <c r="GAV886" s="37"/>
      <c r="GAW886" s="14"/>
      <c r="GAX886" s="14"/>
      <c r="GAY886" s="228"/>
      <c r="GAZ886" s="232"/>
      <c r="GBA886" s="232"/>
      <c r="GBB886" s="232"/>
      <c r="GBC886" s="228"/>
      <c r="GBD886" s="229"/>
      <c r="GBE886" s="229"/>
      <c r="GBF886" s="229"/>
      <c r="GBG886" s="229"/>
      <c r="GBH886" s="229"/>
      <c r="GBI886" s="229"/>
      <c r="GBJ886" s="229"/>
      <c r="GBK886" s="37"/>
      <c r="GBL886" s="228"/>
      <c r="GBM886" s="12"/>
      <c r="GBN886" s="12"/>
      <c r="GBO886" s="162"/>
      <c r="GBP886" s="162"/>
      <c r="GBQ886" s="37"/>
      <c r="GBR886" s="230"/>
      <c r="GBS886" s="37"/>
      <c r="GBT886" s="37"/>
      <c r="GBU886" s="228"/>
      <c r="GBV886" s="11"/>
      <c r="GBW886" s="28"/>
      <c r="GBX886" s="231"/>
      <c r="GBY886" s="12"/>
      <c r="GBZ886" s="27"/>
      <c r="GCA886" s="37"/>
      <c r="GCB886" s="37"/>
      <c r="GCC886" s="14"/>
      <c r="GCD886" s="14"/>
      <c r="GCE886" s="228"/>
      <c r="GCF886" s="232"/>
      <c r="GCG886" s="232"/>
      <c r="GCH886" s="232"/>
      <c r="GCI886" s="228"/>
      <c r="GCJ886" s="229"/>
      <c r="GCK886" s="229"/>
      <c r="GCL886" s="229"/>
      <c r="GCM886" s="229"/>
      <c r="GCN886" s="229"/>
      <c r="GCO886" s="229"/>
      <c r="GCP886" s="229"/>
      <c r="GCQ886" s="37"/>
      <c r="GCR886" s="228"/>
      <c r="GCS886" s="12"/>
      <c r="GCT886" s="12"/>
      <c r="GCU886" s="162"/>
      <c r="GCV886" s="162"/>
      <c r="GCW886" s="37"/>
      <c r="GCX886" s="230"/>
      <c r="GCY886" s="37"/>
      <c r="GCZ886" s="37"/>
      <c r="GDA886" s="228"/>
      <c r="GDB886" s="11"/>
      <c r="GDC886" s="28"/>
      <c r="GDD886" s="231"/>
      <c r="GDE886" s="12"/>
      <c r="GDF886" s="27"/>
      <c r="GDG886" s="37"/>
      <c r="GDH886" s="37"/>
      <c r="GDI886" s="14"/>
      <c r="GDJ886" s="14"/>
      <c r="GDK886" s="228"/>
      <c r="GDL886" s="232"/>
      <c r="GDM886" s="232"/>
      <c r="GDN886" s="232"/>
      <c r="GDO886" s="228"/>
      <c r="GDP886" s="229"/>
      <c r="GDQ886" s="229"/>
      <c r="GDR886" s="229"/>
      <c r="GDS886" s="229"/>
      <c r="GDT886" s="229"/>
      <c r="GDU886" s="229"/>
      <c r="GDV886" s="229"/>
      <c r="GDW886" s="37"/>
      <c r="GDX886" s="228"/>
      <c r="GDY886" s="12"/>
      <c r="GDZ886" s="12"/>
      <c r="GEA886" s="162"/>
      <c r="GEB886" s="162"/>
      <c r="GEC886" s="37"/>
      <c r="GED886" s="230"/>
      <c r="GEE886" s="37"/>
      <c r="GEF886" s="37"/>
      <c r="GEG886" s="228"/>
      <c r="GEH886" s="11"/>
      <c r="GEI886" s="28"/>
      <c r="GEJ886" s="231"/>
      <c r="GEK886" s="12"/>
      <c r="GEL886" s="27"/>
      <c r="GEM886" s="37"/>
      <c r="GEN886" s="37"/>
      <c r="GEO886" s="14"/>
      <c r="GEP886" s="14"/>
      <c r="GEQ886" s="228"/>
      <c r="GER886" s="232"/>
      <c r="GES886" s="232"/>
      <c r="GET886" s="232"/>
      <c r="GEU886" s="228"/>
      <c r="GEV886" s="229"/>
      <c r="GEW886" s="229"/>
      <c r="GEX886" s="229"/>
      <c r="GEY886" s="229"/>
      <c r="GEZ886" s="229"/>
      <c r="GFA886" s="229"/>
      <c r="GFB886" s="229"/>
      <c r="GFC886" s="37"/>
      <c r="GFD886" s="228"/>
      <c r="GFE886" s="12"/>
      <c r="GFF886" s="12"/>
      <c r="GFG886" s="162"/>
      <c r="GFH886" s="162"/>
      <c r="GFI886" s="37"/>
      <c r="GFJ886" s="230"/>
      <c r="GFK886" s="37"/>
      <c r="GFL886" s="37"/>
      <c r="GFM886" s="228"/>
      <c r="GFN886" s="11"/>
      <c r="GFO886" s="28"/>
      <c r="GFP886" s="231"/>
      <c r="GFQ886" s="12"/>
      <c r="GFR886" s="27"/>
      <c r="GFS886" s="37"/>
      <c r="GFT886" s="37"/>
      <c r="GFU886" s="14"/>
      <c r="GFV886" s="14"/>
      <c r="GFW886" s="228"/>
      <c r="GFX886" s="232"/>
      <c r="GFY886" s="232"/>
      <c r="GFZ886" s="232"/>
      <c r="GGA886" s="228"/>
      <c r="GGB886" s="229"/>
      <c r="GGC886" s="229"/>
      <c r="GGD886" s="229"/>
      <c r="GGE886" s="229"/>
      <c r="GGF886" s="229"/>
      <c r="GGG886" s="229"/>
      <c r="GGH886" s="229"/>
      <c r="GGI886" s="37"/>
      <c r="GGJ886" s="228"/>
      <c r="GGK886" s="12"/>
      <c r="GGL886" s="12"/>
      <c r="GGM886" s="162"/>
      <c r="GGN886" s="162"/>
      <c r="GGO886" s="37"/>
      <c r="GGP886" s="230"/>
      <c r="GGQ886" s="37"/>
      <c r="GGR886" s="37"/>
      <c r="GGS886" s="228"/>
      <c r="GGT886" s="11"/>
      <c r="GGU886" s="28"/>
      <c r="GGV886" s="231"/>
      <c r="GGW886" s="12"/>
      <c r="GGX886" s="27"/>
      <c r="GGY886" s="37"/>
      <c r="GGZ886" s="37"/>
      <c r="GHA886" s="14"/>
      <c r="GHB886" s="14"/>
      <c r="GHC886" s="228"/>
      <c r="GHD886" s="232"/>
      <c r="GHE886" s="232"/>
      <c r="GHF886" s="232"/>
      <c r="GHG886" s="228"/>
      <c r="GHH886" s="229"/>
      <c r="GHI886" s="229"/>
      <c r="GHJ886" s="229"/>
      <c r="GHK886" s="229"/>
      <c r="GHL886" s="229"/>
      <c r="GHM886" s="229"/>
      <c r="GHN886" s="229"/>
      <c r="GHO886" s="37"/>
      <c r="GHP886" s="228"/>
      <c r="GHQ886" s="12"/>
      <c r="GHR886" s="12"/>
      <c r="GHS886" s="162"/>
      <c r="GHT886" s="162"/>
      <c r="GHU886" s="37"/>
      <c r="GHV886" s="230"/>
      <c r="GHW886" s="37"/>
      <c r="GHX886" s="37"/>
      <c r="GHY886" s="228"/>
      <c r="GHZ886" s="11"/>
      <c r="GIA886" s="28"/>
      <c r="GIB886" s="231"/>
      <c r="GIC886" s="12"/>
      <c r="GID886" s="27"/>
      <c r="GIE886" s="37"/>
      <c r="GIF886" s="37"/>
      <c r="GIG886" s="14"/>
      <c r="GIH886" s="14"/>
      <c r="GII886" s="228"/>
      <c r="GIJ886" s="232"/>
      <c r="GIK886" s="232"/>
      <c r="GIL886" s="232"/>
      <c r="GIM886" s="228"/>
      <c r="GIN886" s="229"/>
      <c r="GIO886" s="229"/>
      <c r="GIP886" s="229"/>
      <c r="GIQ886" s="229"/>
      <c r="GIR886" s="229"/>
      <c r="GIS886" s="229"/>
      <c r="GIT886" s="229"/>
      <c r="GIU886" s="37"/>
      <c r="GIV886" s="228"/>
      <c r="GIW886" s="12"/>
      <c r="GIX886" s="12"/>
      <c r="GIY886" s="162"/>
      <c r="GIZ886" s="162"/>
      <c r="GJA886" s="37"/>
      <c r="GJB886" s="230"/>
      <c r="GJC886" s="37"/>
      <c r="GJD886" s="37"/>
      <c r="GJE886" s="228"/>
      <c r="GJF886" s="11"/>
      <c r="GJG886" s="28"/>
      <c r="GJH886" s="231"/>
      <c r="GJI886" s="12"/>
      <c r="GJJ886" s="27"/>
      <c r="GJK886" s="37"/>
      <c r="GJL886" s="37"/>
      <c r="GJM886" s="14"/>
      <c r="GJN886" s="14"/>
      <c r="GJO886" s="228"/>
      <c r="GJP886" s="232"/>
      <c r="GJQ886" s="232"/>
      <c r="GJR886" s="232"/>
      <c r="GJS886" s="228"/>
      <c r="GJT886" s="229"/>
      <c r="GJU886" s="229"/>
      <c r="GJV886" s="229"/>
      <c r="GJW886" s="229"/>
      <c r="GJX886" s="229"/>
      <c r="GJY886" s="229"/>
      <c r="GJZ886" s="229"/>
      <c r="GKA886" s="37"/>
      <c r="GKB886" s="228"/>
      <c r="GKC886" s="12"/>
      <c r="GKD886" s="12"/>
      <c r="GKE886" s="162"/>
      <c r="GKF886" s="162"/>
      <c r="GKG886" s="37"/>
      <c r="GKH886" s="230"/>
      <c r="GKI886" s="37"/>
      <c r="GKJ886" s="37"/>
      <c r="GKK886" s="228"/>
      <c r="GKL886" s="11"/>
      <c r="GKM886" s="28"/>
      <c r="GKN886" s="231"/>
      <c r="GKO886" s="12"/>
      <c r="GKP886" s="27"/>
      <c r="GKQ886" s="37"/>
      <c r="GKR886" s="37"/>
      <c r="GKS886" s="14"/>
      <c r="GKT886" s="14"/>
      <c r="GKU886" s="228"/>
      <c r="GKV886" s="232"/>
      <c r="GKW886" s="232"/>
      <c r="GKX886" s="232"/>
      <c r="GKY886" s="228"/>
      <c r="GKZ886" s="229"/>
      <c r="GLA886" s="229"/>
      <c r="GLB886" s="229"/>
      <c r="GLC886" s="229"/>
      <c r="GLD886" s="229"/>
      <c r="GLE886" s="229"/>
      <c r="GLF886" s="229"/>
      <c r="GLG886" s="37"/>
      <c r="GLH886" s="228"/>
      <c r="GLI886" s="12"/>
      <c r="GLJ886" s="12"/>
      <c r="GLK886" s="162"/>
      <c r="GLL886" s="162"/>
      <c r="GLM886" s="37"/>
      <c r="GLN886" s="230"/>
      <c r="GLO886" s="37"/>
      <c r="GLP886" s="37"/>
      <c r="GLQ886" s="228"/>
      <c r="GLR886" s="11"/>
      <c r="GLS886" s="28"/>
      <c r="GLT886" s="231"/>
      <c r="GLU886" s="12"/>
      <c r="GLV886" s="27"/>
      <c r="GLW886" s="37"/>
      <c r="GLX886" s="37"/>
      <c r="GLY886" s="14"/>
      <c r="GLZ886" s="14"/>
      <c r="GMA886" s="228"/>
      <c r="GMB886" s="232"/>
      <c r="GMC886" s="232"/>
      <c r="GMD886" s="232"/>
      <c r="GME886" s="228"/>
      <c r="GMF886" s="229"/>
      <c r="GMG886" s="229"/>
      <c r="GMH886" s="229"/>
      <c r="GMI886" s="229"/>
      <c r="GMJ886" s="229"/>
      <c r="GMK886" s="229"/>
      <c r="GML886" s="229"/>
      <c r="GMM886" s="37"/>
      <c r="GMN886" s="228"/>
      <c r="GMO886" s="12"/>
      <c r="GMP886" s="12"/>
      <c r="GMQ886" s="162"/>
      <c r="GMR886" s="162"/>
      <c r="GMS886" s="37"/>
      <c r="GMT886" s="230"/>
      <c r="GMU886" s="37"/>
      <c r="GMV886" s="37"/>
      <c r="GMW886" s="228"/>
      <c r="GMX886" s="11"/>
      <c r="GMY886" s="28"/>
      <c r="GMZ886" s="231"/>
      <c r="GNA886" s="12"/>
      <c r="GNB886" s="27"/>
      <c r="GNC886" s="37"/>
      <c r="GND886" s="37"/>
      <c r="GNE886" s="14"/>
      <c r="GNF886" s="14"/>
      <c r="GNG886" s="228"/>
      <c r="GNH886" s="232"/>
      <c r="GNI886" s="232"/>
      <c r="GNJ886" s="232"/>
      <c r="GNK886" s="228"/>
      <c r="GNL886" s="229"/>
      <c r="GNM886" s="229"/>
      <c r="GNN886" s="229"/>
      <c r="GNO886" s="229"/>
      <c r="GNP886" s="229"/>
      <c r="GNQ886" s="229"/>
      <c r="GNR886" s="229"/>
      <c r="GNS886" s="37"/>
      <c r="GNT886" s="228"/>
      <c r="GNU886" s="12"/>
      <c r="GNV886" s="12"/>
      <c r="GNW886" s="162"/>
      <c r="GNX886" s="162"/>
      <c r="GNY886" s="37"/>
      <c r="GNZ886" s="230"/>
      <c r="GOA886" s="37"/>
      <c r="GOB886" s="37"/>
      <c r="GOC886" s="228"/>
      <c r="GOD886" s="11"/>
      <c r="GOE886" s="28"/>
      <c r="GOF886" s="231"/>
      <c r="GOG886" s="12"/>
      <c r="GOH886" s="27"/>
      <c r="GOI886" s="37"/>
      <c r="GOJ886" s="37"/>
      <c r="GOK886" s="14"/>
      <c r="GOL886" s="14"/>
      <c r="GOM886" s="228"/>
      <c r="GON886" s="232"/>
      <c r="GOO886" s="232"/>
      <c r="GOP886" s="232"/>
      <c r="GOQ886" s="228"/>
      <c r="GOR886" s="229"/>
      <c r="GOS886" s="229"/>
      <c r="GOT886" s="229"/>
      <c r="GOU886" s="229"/>
      <c r="GOV886" s="229"/>
      <c r="GOW886" s="229"/>
      <c r="GOX886" s="229"/>
      <c r="GOY886" s="37"/>
      <c r="GOZ886" s="228"/>
      <c r="GPA886" s="12"/>
      <c r="GPB886" s="12"/>
      <c r="GPC886" s="162"/>
      <c r="GPD886" s="162"/>
      <c r="GPE886" s="37"/>
      <c r="GPF886" s="230"/>
      <c r="GPG886" s="37"/>
      <c r="GPH886" s="37"/>
      <c r="GPI886" s="228"/>
      <c r="GPJ886" s="11"/>
      <c r="GPK886" s="28"/>
      <c r="GPL886" s="231"/>
      <c r="GPM886" s="12"/>
      <c r="GPN886" s="27"/>
      <c r="GPO886" s="37"/>
      <c r="GPP886" s="37"/>
      <c r="GPQ886" s="14"/>
      <c r="GPR886" s="14"/>
      <c r="GPS886" s="228"/>
      <c r="GPT886" s="232"/>
      <c r="GPU886" s="232"/>
      <c r="GPV886" s="232"/>
      <c r="GPW886" s="228"/>
      <c r="GPX886" s="229"/>
      <c r="GPY886" s="229"/>
      <c r="GPZ886" s="229"/>
      <c r="GQA886" s="229"/>
      <c r="GQB886" s="229"/>
      <c r="GQC886" s="229"/>
      <c r="GQD886" s="229"/>
      <c r="GQE886" s="37"/>
      <c r="GQF886" s="228"/>
      <c r="GQG886" s="12"/>
      <c r="GQH886" s="12"/>
      <c r="GQI886" s="162"/>
      <c r="GQJ886" s="162"/>
      <c r="GQK886" s="37"/>
      <c r="GQL886" s="230"/>
      <c r="GQM886" s="37"/>
      <c r="GQN886" s="37"/>
      <c r="GQO886" s="228"/>
      <c r="GQP886" s="11"/>
      <c r="GQQ886" s="28"/>
      <c r="GQR886" s="231"/>
      <c r="GQS886" s="12"/>
      <c r="GQT886" s="27"/>
      <c r="GQU886" s="37"/>
      <c r="GQV886" s="37"/>
      <c r="GQW886" s="14"/>
      <c r="GQX886" s="14"/>
      <c r="GQY886" s="228"/>
      <c r="GQZ886" s="232"/>
      <c r="GRA886" s="232"/>
      <c r="GRB886" s="232"/>
      <c r="GRC886" s="228"/>
      <c r="GRD886" s="229"/>
      <c r="GRE886" s="229"/>
      <c r="GRF886" s="229"/>
      <c r="GRG886" s="229"/>
      <c r="GRH886" s="229"/>
      <c r="GRI886" s="229"/>
      <c r="GRJ886" s="229"/>
      <c r="GRK886" s="37"/>
      <c r="GRL886" s="228"/>
      <c r="GRM886" s="12"/>
      <c r="GRN886" s="12"/>
      <c r="GRO886" s="162"/>
      <c r="GRP886" s="162"/>
      <c r="GRQ886" s="37"/>
      <c r="GRR886" s="230"/>
      <c r="GRS886" s="37"/>
      <c r="GRT886" s="37"/>
      <c r="GRU886" s="228"/>
      <c r="GRV886" s="11"/>
      <c r="GRW886" s="28"/>
      <c r="GRX886" s="231"/>
      <c r="GRY886" s="12"/>
      <c r="GRZ886" s="27"/>
      <c r="GSA886" s="37"/>
      <c r="GSB886" s="37"/>
      <c r="GSC886" s="14"/>
      <c r="GSD886" s="14"/>
      <c r="GSE886" s="228"/>
      <c r="GSF886" s="232"/>
      <c r="GSG886" s="232"/>
      <c r="GSH886" s="232"/>
      <c r="GSI886" s="228"/>
      <c r="GSJ886" s="229"/>
      <c r="GSK886" s="229"/>
      <c r="GSL886" s="229"/>
      <c r="GSM886" s="229"/>
      <c r="GSN886" s="229"/>
      <c r="GSO886" s="229"/>
      <c r="GSP886" s="229"/>
      <c r="GSQ886" s="37"/>
      <c r="GSR886" s="228"/>
      <c r="GSS886" s="12"/>
      <c r="GST886" s="12"/>
      <c r="GSU886" s="162"/>
      <c r="GSV886" s="162"/>
      <c r="GSW886" s="37"/>
      <c r="GSX886" s="230"/>
      <c r="GSY886" s="37"/>
      <c r="GSZ886" s="37"/>
      <c r="GTA886" s="228"/>
      <c r="GTB886" s="11"/>
      <c r="GTC886" s="28"/>
      <c r="GTD886" s="231"/>
      <c r="GTE886" s="12"/>
      <c r="GTF886" s="27"/>
      <c r="GTG886" s="37"/>
      <c r="GTH886" s="37"/>
      <c r="GTI886" s="14"/>
      <c r="GTJ886" s="14"/>
      <c r="GTK886" s="228"/>
      <c r="GTL886" s="232"/>
      <c r="GTM886" s="232"/>
      <c r="GTN886" s="232"/>
      <c r="GTO886" s="228"/>
      <c r="GTP886" s="229"/>
      <c r="GTQ886" s="229"/>
      <c r="GTR886" s="229"/>
      <c r="GTS886" s="229"/>
      <c r="GTT886" s="229"/>
      <c r="GTU886" s="229"/>
      <c r="GTV886" s="229"/>
      <c r="GTW886" s="37"/>
      <c r="GTX886" s="228"/>
      <c r="GTY886" s="12"/>
      <c r="GTZ886" s="12"/>
      <c r="GUA886" s="162"/>
      <c r="GUB886" s="162"/>
      <c r="GUC886" s="37"/>
      <c r="GUD886" s="230"/>
      <c r="GUE886" s="37"/>
      <c r="GUF886" s="37"/>
      <c r="GUG886" s="228"/>
      <c r="GUH886" s="11"/>
      <c r="GUI886" s="28"/>
      <c r="GUJ886" s="231"/>
      <c r="GUK886" s="12"/>
      <c r="GUL886" s="27"/>
      <c r="GUM886" s="37"/>
      <c r="GUN886" s="37"/>
      <c r="GUO886" s="14"/>
      <c r="GUP886" s="14"/>
      <c r="GUQ886" s="228"/>
      <c r="GUR886" s="232"/>
      <c r="GUS886" s="232"/>
      <c r="GUT886" s="232"/>
      <c r="GUU886" s="228"/>
      <c r="GUV886" s="229"/>
      <c r="GUW886" s="229"/>
      <c r="GUX886" s="229"/>
      <c r="GUY886" s="229"/>
      <c r="GUZ886" s="229"/>
      <c r="GVA886" s="229"/>
      <c r="GVB886" s="229"/>
      <c r="GVC886" s="37"/>
      <c r="GVD886" s="228"/>
      <c r="GVE886" s="12"/>
      <c r="GVF886" s="12"/>
      <c r="GVG886" s="162"/>
      <c r="GVH886" s="162"/>
      <c r="GVI886" s="37"/>
      <c r="GVJ886" s="230"/>
      <c r="GVK886" s="37"/>
      <c r="GVL886" s="37"/>
      <c r="GVM886" s="228"/>
      <c r="GVN886" s="11"/>
      <c r="GVO886" s="28"/>
      <c r="GVP886" s="231"/>
      <c r="GVQ886" s="12"/>
      <c r="GVR886" s="27"/>
      <c r="GVS886" s="37"/>
      <c r="GVT886" s="37"/>
      <c r="GVU886" s="14"/>
      <c r="GVV886" s="14"/>
      <c r="GVW886" s="228"/>
      <c r="GVX886" s="232"/>
      <c r="GVY886" s="232"/>
      <c r="GVZ886" s="232"/>
      <c r="GWA886" s="228"/>
      <c r="GWB886" s="229"/>
      <c r="GWC886" s="229"/>
      <c r="GWD886" s="229"/>
      <c r="GWE886" s="229"/>
      <c r="GWF886" s="229"/>
      <c r="GWG886" s="229"/>
      <c r="GWH886" s="229"/>
      <c r="GWI886" s="37"/>
      <c r="GWJ886" s="228"/>
      <c r="GWK886" s="12"/>
      <c r="GWL886" s="12"/>
      <c r="GWM886" s="162"/>
      <c r="GWN886" s="162"/>
      <c r="GWO886" s="37"/>
      <c r="GWP886" s="230"/>
      <c r="GWQ886" s="37"/>
      <c r="GWR886" s="37"/>
      <c r="GWS886" s="228"/>
      <c r="GWT886" s="11"/>
      <c r="GWU886" s="28"/>
      <c r="GWV886" s="231"/>
      <c r="GWW886" s="12"/>
      <c r="GWX886" s="27"/>
      <c r="GWY886" s="37"/>
      <c r="GWZ886" s="37"/>
      <c r="GXA886" s="14"/>
      <c r="GXB886" s="14"/>
      <c r="GXC886" s="228"/>
      <c r="GXD886" s="232"/>
      <c r="GXE886" s="232"/>
      <c r="GXF886" s="232"/>
      <c r="GXG886" s="228"/>
      <c r="GXH886" s="229"/>
      <c r="GXI886" s="229"/>
      <c r="GXJ886" s="229"/>
      <c r="GXK886" s="229"/>
      <c r="GXL886" s="229"/>
      <c r="GXM886" s="229"/>
      <c r="GXN886" s="229"/>
      <c r="GXO886" s="37"/>
      <c r="GXP886" s="228"/>
      <c r="GXQ886" s="12"/>
      <c r="GXR886" s="12"/>
      <c r="GXS886" s="162"/>
      <c r="GXT886" s="162"/>
      <c r="GXU886" s="37"/>
      <c r="GXV886" s="230"/>
      <c r="GXW886" s="37"/>
      <c r="GXX886" s="37"/>
      <c r="GXY886" s="228"/>
      <c r="GXZ886" s="11"/>
      <c r="GYA886" s="28"/>
      <c r="GYB886" s="231"/>
      <c r="GYC886" s="12"/>
      <c r="GYD886" s="27"/>
      <c r="GYE886" s="37"/>
      <c r="GYF886" s="37"/>
      <c r="GYG886" s="14"/>
      <c r="GYH886" s="14"/>
      <c r="GYI886" s="228"/>
      <c r="GYJ886" s="232"/>
      <c r="GYK886" s="232"/>
      <c r="GYL886" s="232"/>
      <c r="GYM886" s="228"/>
      <c r="GYN886" s="229"/>
      <c r="GYO886" s="229"/>
      <c r="GYP886" s="229"/>
      <c r="GYQ886" s="229"/>
      <c r="GYR886" s="229"/>
      <c r="GYS886" s="229"/>
      <c r="GYT886" s="229"/>
      <c r="GYU886" s="37"/>
      <c r="GYV886" s="228"/>
      <c r="GYW886" s="12"/>
      <c r="GYX886" s="12"/>
      <c r="GYY886" s="162"/>
      <c r="GYZ886" s="162"/>
      <c r="GZA886" s="37"/>
      <c r="GZB886" s="230"/>
      <c r="GZC886" s="37"/>
      <c r="GZD886" s="37"/>
      <c r="GZE886" s="228"/>
      <c r="GZF886" s="11"/>
      <c r="GZG886" s="28"/>
      <c r="GZH886" s="231"/>
      <c r="GZI886" s="12"/>
      <c r="GZJ886" s="27"/>
      <c r="GZK886" s="37"/>
      <c r="GZL886" s="37"/>
      <c r="GZM886" s="14"/>
      <c r="GZN886" s="14"/>
      <c r="GZO886" s="228"/>
      <c r="GZP886" s="232"/>
      <c r="GZQ886" s="232"/>
      <c r="GZR886" s="232"/>
      <c r="GZS886" s="228"/>
      <c r="GZT886" s="229"/>
      <c r="GZU886" s="229"/>
      <c r="GZV886" s="229"/>
      <c r="GZW886" s="229"/>
      <c r="GZX886" s="229"/>
      <c r="GZY886" s="229"/>
      <c r="GZZ886" s="229"/>
      <c r="HAA886" s="37"/>
      <c r="HAB886" s="228"/>
      <c r="HAC886" s="12"/>
      <c r="HAD886" s="12"/>
      <c r="HAE886" s="162"/>
      <c r="HAF886" s="162"/>
      <c r="HAG886" s="37"/>
      <c r="HAH886" s="230"/>
      <c r="HAI886" s="37"/>
      <c r="HAJ886" s="37"/>
      <c r="HAK886" s="228"/>
      <c r="HAL886" s="11"/>
      <c r="HAM886" s="28"/>
      <c r="HAN886" s="231"/>
      <c r="HAO886" s="12"/>
      <c r="HAP886" s="27"/>
      <c r="HAQ886" s="37"/>
      <c r="HAR886" s="37"/>
      <c r="HAS886" s="14"/>
      <c r="HAT886" s="14"/>
      <c r="HAU886" s="228"/>
      <c r="HAV886" s="232"/>
      <c r="HAW886" s="232"/>
      <c r="HAX886" s="232"/>
      <c r="HAY886" s="228"/>
      <c r="HAZ886" s="229"/>
      <c r="HBA886" s="229"/>
      <c r="HBB886" s="229"/>
      <c r="HBC886" s="229"/>
      <c r="HBD886" s="229"/>
      <c r="HBE886" s="229"/>
      <c r="HBF886" s="229"/>
      <c r="HBG886" s="37"/>
      <c r="HBH886" s="228"/>
      <c r="HBI886" s="12"/>
      <c r="HBJ886" s="12"/>
      <c r="HBK886" s="162"/>
      <c r="HBL886" s="162"/>
      <c r="HBM886" s="37"/>
      <c r="HBN886" s="230"/>
      <c r="HBO886" s="37"/>
      <c r="HBP886" s="37"/>
      <c r="HBQ886" s="228"/>
      <c r="HBR886" s="11"/>
      <c r="HBS886" s="28"/>
      <c r="HBT886" s="231"/>
      <c r="HBU886" s="12"/>
      <c r="HBV886" s="27"/>
      <c r="HBW886" s="37"/>
      <c r="HBX886" s="37"/>
      <c r="HBY886" s="14"/>
      <c r="HBZ886" s="14"/>
      <c r="HCA886" s="228"/>
      <c r="HCB886" s="232"/>
      <c r="HCC886" s="232"/>
      <c r="HCD886" s="232"/>
      <c r="HCE886" s="228"/>
      <c r="HCF886" s="229"/>
      <c r="HCG886" s="229"/>
      <c r="HCH886" s="229"/>
      <c r="HCI886" s="229"/>
      <c r="HCJ886" s="229"/>
      <c r="HCK886" s="229"/>
      <c r="HCL886" s="229"/>
      <c r="HCM886" s="37"/>
      <c r="HCN886" s="228"/>
      <c r="HCO886" s="12"/>
      <c r="HCP886" s="12"/>
      <c r="HCQ886" s="162"/>
      <c r="HCR886" s="162"/>
      <c r="HCS886" s="37"/>
      <c r="HCT886" s="230"/>
      <c r="HCU886" s="37"/>
      <c r="HCV886" s="37"/>
      <c r="HCW886" s="228"/>
      <c r="HCX886" s="11"/>
      <c r="HCY886" s="28"/>
      <c r="HCZ886" s="231"/>
      <c r="HDA886" s="12"/>
      <c r="HDB886" s="27"/>
      <c r="HDC886" s="37"/>
      <c r="HDD886" s="37"/>
      <c r="HDE886" s="14"/>
      <c r="HDF886" s="14"/>
      <c r="HDG886" s="228"/>
      <c r="HDH886" s="232"/>
      <c r="HDI886" s="232"/>
      <c r="HDJ886" s="232"/>
      <c r="HDK886" s="228"/>
      <c r="HDL886" s="229"/>
      <c r="HDM886" s="229"/>
      <c r="HDN886" s="229"/>
      <c r="HDO886" s="229"/>
      <c r="HDP886" s="229"/>
      <c r="HDQ886" s="229"/>
      <c r="HDR886" s="229"/>
      <c r="HDS886" s="37"/>
      <c r="HDT886" s="228"/>
      <c r="HDU886" s="12"/>
      <c r="HDV886" s="12"/>
      <c r="HDW886" s="162"/>
      <c r="HDX886" s="162"/>
      <c r="HDY886" s="37"/>
      <c r="HDZ886" s="230"/>
      <c r="HEA886" s="37"/>
      <c r="HEB886" s="37"/>
      <c r="HEC886" s="228"/>
      <c r="HED886" s="11"/>
      <c r="HEE886" s="28"/>
      <c r="HEF886" s="231"/>
      <c r="HEG886" s="12"/>
      <c r="HEH886" s="27"/>
      <c r="HEI886" s="37"/>
      <c r="HEJ886" s="37"/>
      <c r="HEK886" s="14"/>
      <c r="HEL886" s="14"/>
      <c r="HEM886" s="228"/>
      <c r="HEN886" s="232"/>
      <c r="HEO886" s="232"/>
      <c r="HEP886" s="232"/>
      <c r="HEQ886" s="228"/>
      <c r="HER886" s="229"/>
      <c r="HES886" s="229"/>
      <c r="HET886" s="229"/>
      <c r="HEU886" s="229"/>
      <c r="HEV886" s="229"/>
      <c r="HEW886" s="229"/>
      <c r="HEX886" s="229"/>
      <c r="HEY886" s="37"/>
      <c r="HEZ886" s="228"/>
      <c r="HFA886" s="12"/>
      <c r="HFB886" s="12"/>
      <c r="HFC886" s="162"/>
      <c r="HFD886" s="162"/>
      <c r="HFE886" s="37"/>
      <c r="HFF886" s="230"/>
      <c r="HFG886" s="37"/>
      <c r="HFH886" s="37"/>
      <c r="HFI886" s="228"/>
      <c r="HFJ886" s="11"/>
      <c r="HFK886" s="28"/>
      <c r="HFL886" s="231"/>
      <c r="HFM886" s="12"/>
      <c r="HFN886" s="27"/>
      <c r="HFO886" s="37"/>
      <c r="HFP886" s="37"/>
      <c r="HFQ886" s="14"/>
      <c r="HFR886" s="14"/>
      <c r="HFS886" s="228"/>
      <c r="HFT886" s="232"/>
      <c r="HFU886" s="232"/>
      <c r="HFV886" s="232"/>
      <c r="HFW886" s="228"/>
      <c r="HFX886" s="229"/>
      <c r="HFY886" s="229"/>
      <c r="HFZ886" s="229"/>
      <c r="HGA886" s="229"/>
      <c r="HGB886" s="229"/>
      <c r="HGC886" s="229"/>
      <c r="HGD886" s="229"/>
      <c r="HGE886" s="37"/>
      <c r="HGF886" s="228"/>
      <c r="HGG886" s="12"/>
      <c r="HGH886" s="12"/>
      <c r="HGI886" s="162"/>
      <c r="HGJ886" s="162"/>
      <c r="HGK886" s="37"/>
      <c r="HGL886" s="230"/>
      <c r="HGM886" s="37"/>
      <c r="HGN886" s="37"/>
      <c r="HGO886" s="228"/>
      <c r="HGP886" s="11"/>
      <c r="HGQ886" s="28"/>
      <c r="HGR886" s="231"/>
      <c r="HGS886" s="12"/>
      <c r="HGT886" s="27"/>
      <c r="HGU886" s="37"/>
      <c r="HGV886" s="37"/>
      <c r="HGW886" s="14"/>
      <c r="HGX886" s="14"/>
      <c r="HGY886" s="228"/>
      <c r="HGZ886" s="232"/>
      <c r="HHA886" s="232"/>
      <c r="HHB886" s="232"/>
      <c r="HHC886" s="228"/>
      <c r="HHD886" s="229"/>
      <c r="HHE886" s="229"/>
      <c r="HHF886" s="229"/>
      <c r="HHG886" s="229"/>
      <c r="HHH886" s="229"/>
      <c r="HHI886" s="229"/>
      <c r="HHJ886" s="229"/>
      <c r="HHK886" s="37"/>
      <c r="HHL886" s="228"/>
      <c r="HHM886" s="12"/>
      <c r="HHN886" s="12"/>
      <c r="HHO886" s="162"/>
      <c r="HHP886" s="162"/>
      <c r="HHQ886" s="37"/>
      <c r="HHR886" s="230"/>
      <c r="HHS886" s="37"/>
      <c r="HHT886" s="37"/>
      <c r="HHU886" s="228"/>
      <c r="HHV886" s="11"/>
      <c r="HHW886" s="28"/>
      <c r="HHX886" s="231"/>
      <c r="HHY886" s="12"/>
      <c r="HHZ886" s="27"/>
      <c r="HIA886" s="37"/>
      <c r="HIB886" s="37"/>
      <c r="HIC886" s="14"/>
      <c r="HID886" s="14"/>
      <c r="HIE886" s="228"/>
      <c r="HIF886" s="232"/>
      <c r="HIG886" s="232"/>
      <c r="HIH886" s="232"/>
      <c r="HII886" s="228"/>
      <c r="HIJ886" s="229"/>
      <c r="HIK886" s="229"/>
      <c r="HIL886" s="229"/>
      <c r="HIM886" s="229"/>
      <c r="HIN886" s="229"/>
      <c r="HIO886" s="229"/>
      <c r="HIP886" s="229"/>
      <c r="HIQ886" s="37"/>
      <c r="HIR886" s="228"/>
      <c r="HIS886" s="12"/>
      <c r="HIT886" s="12"/>
      <c r="HIU886" s="162"/>
      <c r="HIV886" s="162"/>
      <c r="HIW886" s="37"/>
      <c r="HIX886" s="230"/>
      <c r="HIY886" s="37"/>
      <c r="HIZ886" s="37"/>
      <c r="HJA886" s="228"/>
      <c r="HJB886" s="11"/>
      <c r="HJC886" s="28"/>
      <c r="HJD886" s="231"/>
      <c r="HJE886" s="12"/>
      <c r="HJF886" s="27"/>
      <c r="HJG886" s="37"/>
      <c r="HJH886" s="37"/>
      <c r="HJI886" s="14"/>
      <c r="HJJ886" s="14"/>
      <c r="HJK886" s="228"/>
      <c r="HJL886" s="232"/>
      <c r="HJM886" s="232"/>
      <c r="HJN886" s="232"/>
      <c r="HJO886" s="228"/>
      <c r="HJP886" s="229"/>
      <c r="HJQ886" s="229"/>
      <c r="HJR886" s="229"/>
      <c r="HJS886" s="229"/>
      <c r="HJT886" s="229"/>
      <c r="HJU886" s="229"/>
      <c r="HJV886" s="229"/>
      <c r="HJW886" s="37"/>
      <c r="HJX886" s="228"/>
      <c r="HJY886" s="12"/>
      <c r="HJZ886" s="12"/>
      <c r="HKA886" s="162"/>
      <c r="HKB886" s="162"/>
      <c r="HKC886" s="37"/>
      <c r="HKD886" s="230"/>
      <c r="HKE886" s="37"/>
      <c r="HKF886" s="37"/>
      <c r="HKG886" s="228"/>
      <c r="HKH886" s="11"/>
      <c r="HKI886" s="28"/>
      <c r="HKJ886" s="231"/>
      <c r="HKK886" s="12"/>
      <c r="HKL886" s="27"/>
      <c r="HKM886" s="37"/>
      <c r="HKN886" s="37"/>
      <c r="HKO886" s="14"/>
      <c r="HKP886" s="14"/>
      <c r="HKQ886" s="228"/>
      <c r="HKR886" s="232"/>
      <c r="HKS886" s="232"/>
      <c r="HKT886" s="232"/>
      <c r="HKU886" s="228"/>
      <c r="HKV886" s="229"/>
      <c r="HKW886" s="229"/>
      <c r="HKX886" s="229"/>
      <c r="HKY886" s="229"/>
      <c r="HKZ886" s="229"/>
      <c r="HLA886" s="229"/>
      <c r="HLB886" s="229"/>
      <c r="HLC886" s="37"/>
      <c r="HLD886" s="228"/>
      <c r="HLE886" s="12"/>
      <c r="HLF886" s="12"/>
      <c r="HLG886" s="162"/>
      <c r="HLH886" s="162"/>
      <c r="HLI886" s="37"/>
      <c r="HLJ886" s="230"/>
      <c r="HLK886" s="37"/>
      <c r="HLL886" s="37"/>
      <c r="HLM886" s="228"/>
      <c r="HLN886" s="11"/>
      <c r="HLO886" s="28"/>
      <c r="HLP886" s="231"/>
      <c r="HLQ886" s="12"/>
      <c r="HLR886" s="27"/>
      <c r="HLS886" s="37"/>
      <c r="HLT886" s="37"/>
      <c r="HLU886" s="14"/>
      <c r="HLV886" s="14"/>
      <c r="HLW886" s="228"/>
      <c r="HLX886" s="232"/>
      <c r="HLY886" s="232"/>
      <c r="HLZ886" s="232"/>
      <c r="HMA886" s="228"/>
      <c r="HMB886" s="229"/>
      <c r="HMC886" s="229"/>
      <c r="HMD886" s="229"/>
      <c r="HME886" s="229"/>
      <c r="HMF886" s="229"/>
      <c r="HMG886" s="229"/>
      <c r="HMH886" s="229"/>
      <c r="HMI886" s="37"/>
      <c r="HMJ886" s="228"/>
      <c r="HMK886" s="12"/>
      <c r="HML886" s="12"/>
      <c r="HMM886" s="162"/>
      <c r="HMN886" s="162"/>
      <c r="HMO886" s="37"/>
      <c r="HMP886" s="230"/>
      <c r="HMQ886" s="37"/>
      <c r="HMR886" s="37"/>
      <c r="HMS886" s="228"/>
      <c r="HMT886" s="11"/>
      <c r="HMU886" s="28"/>
      <c r="HMV886" s="231"/>
      <c r="HMW886" s="12"/>
      <c r="HMX886" s="27"/>
      <c r="HMY886" s="37"/>
      <c r="HMZ886" s="37"/>
      <c r="HNA886" s="14"/>
      <c r="HNB886" s="14"/>
      <c r="HNC886" s="228"/>
      <c r="HND886" s="232"/>
      <c r="HNE886" s="232"/>
      <c r="HNF886" s="232"/>
      <c r="HNG886" s="228"/>
      <c r="HNH886" s="229"/>
      <c r="HNI886" s="229"/>
      <c r="HNJ886" s="229"/>
      <c r="HNK886" s="229"/>
      <c r="HNL886" s="229"/>
      <c r="HNM886" s="229"/>
      <c r="HNN886" s="229"/>
      <c r="HNO886" s="37"/>
      <c r="HNP886" s="228"/>
      <c r="HNQ886" s="12"/>
      <c r="HNR886" s="12"/>
      <c r="HNS886" s="162"/>
      <c r="HNT886" s="162"/>
      <c r="HNU886" s="37"/>
      <c r="HNV886" s="230"/>
      <c r="HNW886" s="37"/>
      <c r="HNX886" s="37"/>
      <c r="HNY886" s="228"/>
      <c r="HNZ886" s="11"/>
      <c r="HOA886" s="28"/>
      <c r="HOB886" s="231"/>
      <c r="HOC886" s="12"/>
      <c r="HOD886" s="27"/>
      <c r="HOE886" s="37"/>
      <c r="HOF886" s="37"/>
      <c r="HOG886" s="14"/>
      <c r="HOH886" s="14"/>
      <c r="HOI886" s="228"/>
      <c r="HOJ886" s="232"/>
      <c r="HOK886" s="232"/>
      <c r="HOL886" s="232"/>
      <c r="HOM886" s="228"/>
      <c r="HON886" s="229"/>
      <c r="HOO886" s="229"/>
      <c r="HOP886" s="229"/>
      <c r="HOQ886" s="229"/>
      <c r="HOR886" s="229"/>
      <c r="HOS886" s="229"/>
      <c r="HOT886" s="229"/>
      <c r="HOU886" s="37"/>
      <c r="HOV886" s="228"/>
      <c r="HOW886" s="12"/>
      <c r="HOX886" s="12"/>
      <c r="HOY886" s="162"/>
      <c r="HOZ886" s="162"/>
      <c r="HPA886" s="37"/>
      <c r="HPB886" s="230"/>
      <c r="HPC886" s="37"/>
      <c r="HPD886" s="37"/>
      <c r="HPE886" s="228"/>
      <c r="HPF886" s="11"/>
      <c r="HPG886" s="28"/>
      <c r="HPH886" s="231"/>
      <c r="HPI886" s="12"/>
      <c r="HPJ886" s="27"/>
      <c r="HPK886" s="37"/>
      <c r="HPL886" s="37"/>
      <c r="HPM886" s="14"/>
      <c r="HPN886" s="14"/>
      <c r="HPO886" s="228"/>
      <c r="HPP886" s="232"/>
      <c r="HPQ886" s="232"/>
      <c r="HPR886" s="232"/>
      <c r="HPS886" s="228"/>
      <c r="HPT886" s="229"/>
      <c r="HPU886" s="229"/>
      <c r="HPV886" s="229"/>
      <c r="HPW886" s="229"/>
      <c r="HPX886" s="229"/>
      <c r="HPY886" s="229"/>
      <c r="HPZ886" s="229"/>
      <c r="HQA886" s="37"/>
      <c r="HQB886" s="228"/>
      <c r="HQC886" s="12"/>
      <c r="HQD886" s="12"/>
      <c r="HQE886" s="162"/>
      <c r="HQF886" s="162"/>
      <c r="HQG886" s="37"/>
      <c r="HQH886" s="230"/>
      <c r="HQI886" s="37"/>
      <c r="HQJ886" s="37"/>
      <c r="HQK886" s="228"/>
      <c r="HQL886" s="11"/>
      <c r="HQM886" s="28"/>
      <c r="HQN886" s="231"/>
      <c r="HQO886" s="12"/>
      <c r="HQP886" s="27"/>
      <c r="HQQ886" s="37"/>
      <c r="HQR886" s="37"/>
      <c r="HQS886" s="14"/>
      <c r="HQT886" s="14"/>
      <c r="HQU886" s="228"/>
      <c r="HQV886" s="232"/>
      <c r="HQW886" s="232"/>
      <c r="HQX886" s="232"/>
      <c r="HQY886" s="228"/>
      <c r="HQZ886" s="229"/>
      <c r="HRA886" s="229"/>
      <c r="HRB886" s="229"/>
      <c r="HRC886" s="229"/>
      <c r="HRD886" s="229"/>
      <c r="HRE886" s="229"/>
      <c r="HRF886" s="229"/>
      <c r="HRG886" s="37"/>
      <c r="HRH886" s="228"/>
      <c r="HRI886" s="12"/>
      <c r="HRJ886" s="12"/>
      <c r="HRK886" s="162"/>
      <c r="HRL886" s="162"/>
      <c r="HRM886" s="37"/>
      <c r="HRN886" s="230"/>
      <c r="HRO886" s="37"/>
      <c r="HRP886" s="37"/>
      <c r="HRQ886" s="228"/>
      <c r="HRR886" s="11"/>
      <c r="HRS886" s="28"/>
      <c r="HRT886" s="231"/>
      <c r="HRU886" s="12"/>
      <c r="HRV886" s="27"/>
      <c r="HRW886" s="37"/>
      <c r="HRX886" s="37"/>
      <c r="HRY886" s="14"/>
      <c r="HRZ886" s="14"/>
      <c r="HSA886" s="228"/>
      <c r="HSB886" s="232"/>
      <c r="HSC886" s="232"/>
      <c r="HSD886" s="232"/>
      <c r="HSE886" s="228"/>
      <c r="HSF886" s="229"/>
      <c r="HSG886" s="229"/>
      <c r="HSH886" s="229"/>
      <c r="HSI886" s="229"/>
      <c r="HSJ886" s="229"/>
      <c r="HSK886" s="229"/>
      <c r="HSL886" s="229"/>
      <c r="HSM886" s="37"/>
      <c r="HSN886" s="228"/>
      <c r="HSO886" s="12"/>
      <c r="HSP886" s="12"/>
      <c r="HSQ886" s="162"/>
      <c r="HSR886" s="162"/>
      <c r="HSS886" s="37"/>
      <c r="HST886" s="230"/>
      <c r="HSU886" s="37"/>
      <c r="HSV886" s="37"/>
      <c r="HSW886" s="228"/>
      <c r="HSX886" s="11"/>
      <c r="HSY886" s="28"/>
      <c r="HSZ886" s="231"/>
      <c r="HTA886" s="12"/>
      <c r="HTB886" s="27"/>
      <c r="HTC886" s="37"/>
      <c r="HTD886" s="37"/>
      <c r="HTE886" s="14"/>
      <c r="HTF886" s="14"/>
      <c r="HTG886" s="228"/>
      <c r="HTH886" s="232"/>
      <c r="HTI886" s="232"/>
      <c r="HTJ886" s="232"/>
      <c r="HTK886" s="228"/>
      <c r="HTL886" s="229"/>
      <c r="HTM886" s="229"/>
      <c r="HTN886" s="229"/>
      <c r="HTO886" s="229"/>
      <c r="HTP886" s="229"/>
      <c r="HTQ886" s="229"/>
      <c r="HTR886" s="229"/>
      <c r="HTS886" s="37"/>
      <c r="HTT886" s="228"/>
      <c r="HTU886" s="12"/>
      <c r="HTV886" s="12"/>
      <c r="HTW886" s="162"/>
      <c r="HTX886" s="162"/>
      <c r="HTY886" s="37"/>
      <c r="HTZ886" s="230"/>
      <c r="HUA886" s="37"/>
      <c r="HUB886" s="37"/>
      <c r="HUC886" s="228"/>
      <c r="HUD886" s="11"/>
      <c r="HUE886" s="28"/>
      <c r="HUF886" s="231"/>
      <c r="HUG886" s="12"/>
      <c r="HUH886" s="27"/>
      <c r="HUI886" s="37"/>
      <c r="HUJ886" s="37"/>
      <c r="HUK886" s="14"/>
      <c r="HUL886" s="14"/>
      <c r="HUM886" s="228"/>
      <c r="HUN886" s="232"/>
      <c r="HUO886" s="232"/>
      <c r="HUP886" s="232"/>
      <c r="HUQ886" s="228"/>
      <c r="HUR886" s="229"/>
      <c r="HUS886" s="229"/>
      <c r="HUT886" s="229"/>
      <c r="HUU886" s="229"/>
      <c r="HUV886" s="229"/>
      <c r="HUW886" s="229"/>
      <c r="HUX886" s="229"/>
      <c r="HUY886" s="37"/>
      <c r="HUZ886" s="228"/>
      <c r="HVA886" s="12"/>
      <c r="HVB886" s="12"/>
      <c r="HVC886" s="162"/>
      <c r="HVD886" s="162"/>
      <c r="HVE886" s="37"/>
      <c r="HVF886" s="230"/>
      <c r="HVG886" s="37"/>
      <c r="HVH886" s="37"/>
      <c r="HVI886" s="228"/>
      <c r="HVJ886" s="11"/>
      <c r="HVK886" s="28"/>
      <c r="HVL886" s="231"/>
      <c r="HVM886" s="12"/>
      <c r="HVN886" s="27"/>
      <c r="HVO886" s="37"/>
      <c r="HVP886" s="37"/>
      <c r="HVQ886" s="14"/>
      <c r="HVR886" s="14"/>
      <c r="HVS886" s="228"/>
      <c r="HVT886" s="232"/>
      <c r="HVU886" s="232"/>
      <c r="HVV886" s="232"/>
      <c r="HVW886" s="228"/>
      <c r="HVX886" s="229"/>
      <c r="HVY886" s="229"/>
      <c r="HVZ886" s="229"/>
      <c r="HWA886" s="229"/>
      <c r="HWB886" s="229"/>
      <c r="HWC886" s="229"/>
      <c r="HWD886" s="229"/>
      <c r="HWE886" s="37"/>
      <c r="HWF886" s="228"/>
      <c r="HWG886" s="12"/>
      <c r="HWH886" s="12"/>
      <c r="HWI886" s="162"/>
      <c r="HWJ886" s="162"/>
      <c r="HWK886" s="37"/>
      <c r="HWL886" s="230"/>
      <c r="HWM886" s="37"/>
      <c r="HWN886" s="37"/>
      <c r="HWO886" s="228"/>
      <c r="HWP886" s="11"/>
      <c r="HWQ886" s="28"/>
      <c r="HWR886" s="231"/>
      <c r="HWS886" s="12"/>
      <c r="HWT886" s="27"/>
      <c r="HWU886" s="37"/>
      <c r="HWV886" s="37"/>
      <c r="HWW886" s="14"/>
      <c r="HWX886" s="14"/>
      <c r="HWY886" s="228"/>
      <c r="HWZ886" s="232"/>
      <c r="HXA886" s="232"/>
      <c r="HXB886" s="232"/>
      <c r="HXC886" s="228"/>
      <c r="HXD886" s="229"/>
      <c r="HXE886" s="229"/>
      <c r="HXF886" s="229"/>
      <c r="HXG886" s="229"/>
      <c r="HXH886" s="229"/>
      <c r="HXI886" s="229"/>
      <c r="HXJ886" s="229"/>
      <c r="HXK886" s="37"/>
      <c r="HXL886" s="228"/>
      <c r="HXM886" s="12"/>
      <c r="HXN886" s="12"/>
      <c r="HXO886" s="162"/>
      <c r="HXP886" s="162"/>
      <c r="HXQ886" s="37"/>
      <c r="HXR886" s="230"/>
      <c r="HXS886" s="37"/>
      <c r="HXT886" s="37"/>
      <c r="HXU886" s="228"/>
      <c r="HXV886" s="11"/>
      <c r="HXW886" s="28"/>
      <c r="HXX886" s="231"/>
      <c r="HXY886" s="12"/>
      <c r="HXZ886" s="27"/>
      <c r="HYA886" s="37"/>
      <c r="HYB886" s="37"/>
      <c r="HYC886" s="14"/>
      <c r="HYD886" s="14"/>
      <c r="HYE886" s="228"/>
      <c r="HYF886" s="232"/>
      <c r="HYG886" s="232"/>
      <c r="HYH886" s="232"/>
      <c r="HYI886" s="228"/>
      <c r="HYJ886" s="229"/>
      <c r="HYK886" s="229"/>
      <c r="HYL886" s="229"/>
      <c r="HYM886" s="229"/>
      <c r="HYN886" s="229"/>
      <c r="HYO886" s="229"/>
      <c r="HYP886" s="229"/>
      <c r="HYQ886" s="37"/>
      <c r="HYR886" s="228"/>
      <c r="HYS886" s="12"/>
      <c r="HYT886" s="12"/>
      <c r="HYU886" s="162"/>
      <c r="HYV886" s="162"/>
      <c r="HYW886" s="37"/>
      <c r="HYX886" s="230"/>
      <c r="HYY886" s="37"/>
      <c r="HYZ886" s="37"/>
      <c r="HZA886" s="228"/>
      <c r="HZB886" s="11"/>
      <c r="HZC886" s="28"/>
      <c r="HZD886" s="231"/>
      <c r="HZE886" s="12"/>
      <c r="HZF886" s="27"/>
      <c r="HZG886" s="37"/>
      <c r="HZH886" s="37"/>
      <c r="HZI886" s="14"/>
      <c r="HZJ886" s="14"/>
      <c r="HZK886" s="228"/>
      <c r="HZL886" s="232"/>
      <c r="HZM886" s="232"/>
      <c r="HZN886" s="232"/>
      <c r="HZO886" s="228"/>
      <c r="HZP886" s="229"/>
      <c r="HZQ886" s="229"/>
      <c r="HZR886" s="229"/>
      <c r="HZS886" s="229"/>
      <c r="HZT886" s="229"/>
      <c r="HZU886" s="229"/>
      <c r="HZV886" s="229"/>
      <c r="HZW886" s="37"/>
      <c r="HZX886" s="228"/>
      <c r="HZY886" s="12"/>
      <c r="HZZ886" s="12"/>
      <c r="IAA886" s="162"/>
      <c r="IAB886" s="162"/>
      <c r="IAC886" s="37"/>
      <c r="IAD886" s="230"/>
      <c r="IAE886" s="37"/>
      <c r="IAF886" s="37"/>
      <c r="IAG886" s="228"/>
      <c r="IAH886" s="11"/>
      <c r="IAI886" s="28"/>
      <c r="IAJ886" s="231"/>
      <c r="IAK886" s="12"/>
      <c r="IAL886" s="27"/>
      <c r="IAM886" s="37"/>
      <c r="IAN886" s="37"/>
      <c r="IAO886" s="14"/>
      <c r="IAP886" s="14"/>
      <c r="IAQ886" s="228"/>
      <c r="IAR886" s="232"/>
      <c r="IAS886" s="232"/>
      <c r="IAT886" s="232"/>
      <c r="IAU886" s="228"/>
      <c r="IAV886" s="229"/>
      <c r="IAW886" s="229"/>
      <c r="IAX886" s="229"/>
      <c r="IAY886" s="229"/>
      <c r="IAZ886" s="229"/>
      <c r="IBA886" s="229"/>
      <c r="IBB886" s="229"/>
      <c r="IBC886" s="37"/>
      <c r="IBD886" s="228"/>
      <c r="IBE886" s="12"/>
      <c r="IBF886" s="12"/>
      <c r="IBG886" s="162"/>
      <c r="IBH886" s="162"/>
      <c r="IBI886" s="37"/>
      <c r="IBJ886" s="230"/>
      <c r="IBK886" s="37"/>
      <c r="IBL886" s="37"/>
      <c r="IBM886" s="228"/>
      <c r="IBN886" s="11"/>
      <c r="IBO886" s="28"/>
      <c r="IBP886" s="231"/>
      <c r="IBQ886" s="12"/>
      <c r="IBR886" s="27"/>
      <c r="IBS886" s="37"/>
      <c r="IBT886" s="37"/>
      <c r="IBU886" s="14"/>
      <c r="IBV886" s="14"/>
      <c r="IBW886" s="228"/>
      <c r="IBX886" s="232"/>
      <c r="IBY886" s="232"/>
      <c r="IBZ886" s="232"/>
      <c r="ICA886" s="228"/>
      <c r="ICB886" s="229"/>
      <c r="ICC886" s="229"/>
      <c r="ICD886" s="229"/>
      <c r="ICE886" s="229"/>
      <c r="ICF886" s="229"/>
      <c r="ICG886" s="229"/>
      <c r="ICH886" s="229"/>
      <c r="ICI886" s="37"/>
      <c r="ICJ886" s="228"/>
      <c r="ICK886" s="12"/>
      <c r="ICL886" s="12"/>
      <c r="ICM886" s="162"/>
      <c r="ICN886" s="162"/>
      <c r="ICO886" s="37"/>
      <c r="ICP886" s="230"/>
      <c r="ICQ886" s="37"/>
      <c r="ICR886" s="37"/>
      <c r="ICS886" s="228"/>
      <c r="ICT886" s="11"/>
      <c r="ICU886" s="28"/>
      <c r="ICV886" s="231"/>
      <c r="ICW886" s="12"/>
      <c r="ICX886" s="27"/>
      <c r="ICY886" s="37"/>
      <c r="ICZ886" s="37"/>
      <c r="IDA886" s="14"/>
      <c r="IDB886" s="14"/>
      <c r="IDC886" s="228"/>
      <c r="IDD886" s="232"/>
      <c r="IDE886" s="232"/>
      <c r="IDF886" s="232"/>
      <c r="IDG886" s="228"/>
      <c r="IDH886" s="229"/>
      <c r="IDI886" s="229"/>
      <c r="IDJ886" s="229"/>
      <c r="IDK886" s="229"/>
      <c r="IDL886" s="229"/>
      <c r="IDM886" s="229"/>
      <c r="IDN886" s="229"/>
      <c r="IDO886" s="37"/>
      <c r="IDP886" s="228"/>
      <c r="IDQ886" s="12"/>
      <c r="IDR886" s="12"/>
      <c r="IDS886" s="162"/>
      <c r="IDT886" s="162"/>
      <c r="IDU886" s="37"/>
      <c r="IDV886" s="230"/>
      <c r="IDW886" s="37"/>
      <c r="IDX886" s="37"/>
      <c r="IDY886" s="228"/>
      <c r="IDZ886" s="11"/>
      <c r="IEA886" s="28"/>
      <c r="IEB886" s="231"/>
      <c r="IEC886" s="12"/>
      <c r="IED886" s="27"/>
      <c r="IEE886" s="37"/>
      <c r="IEF886" s="37"/>
      <c r="IEG886" s="14"/>
      <c r="IEH886" s="14"/>
      <c r="IEI886" s="228"/>
      <c r="IEJ886" s="232"/>
      <c r="IEK886" s="232"/>
      <c r="IEL886" s="232"/>
      <c r="IEM886" s="228"/>
      <c r="IEN886" s="229"/>
      <c r="IEO886" s="229"/>
      <c r="IEP886" s="229"/>
      <c r="IEQ886" s="229"/>
      <c r="IER886" s="229"/>
      <c r="IES886" s="229"/>
      <c r="IET886" s="229"/>
      <c r="IEU886" s="37"/>
      <c r="IEV886" s="228"/>
      <c r="IEW886" s="12"/>
      <c r="IEX886" s="12"/>
      <c r="IEY886" s="162"/>
      <c r="IEZ886" s="162"/>
      <c r="IFA886" s="37"/>
      <c r="IFB886" s="230"/>
      <c r="IFC886" s="37"/>
      <c r="IFD886" s="37"/>
      <c r="IFE886" s="228"/>
      <c r="IFF886" s="11"/>
      <c r="IFG886" s="28"/>
      <c r="IFH886" s="231"/>
      <c r="IFI886" s="12"/>
      <c r="IFJ886" s="27"/>
      <c r="IFK886" s="37"/>
      <c r="IFL886" s="37"/>
      <c r="IFM886" s="14"/>
      <c r="IFN886" s="14"/>
      <c r="IFO886" s="228"/>
      <c r="IFP886" s="232"/>
      <c r="IFQ886" s="232"/>
      <c r="IFR886" s="232"/>
      <c r="IFS886" s="228"/>
      <c r="IFT886" s="229"/>
      <c r="IFU886" s="229"/>
      <c r="IFV886" s="229"/>
      <c r="IFW886" s="229"/>
      <c r="IFX886" s="229"/>
      <c r="IFY886" s="229"/>
      <c r="IFZ886" s="229"/>
      <c r="IGA886" s="37"/>
      <c r="IGB886" s="228"/>
      <c r="IGC886" s="12"/>
      <c r="IGD886" s="12"/>
      <c r="IGE886" s="162"/>
      <c r="IGF886" s="162"/>
      <c r="IGG886" s="37"/>
      <c r="IGH886" s="230"/>
      <c r="IGI886" s="37"/>
      <c r="IGJ886" s="37"/>
      <c r="IGK886" s="228"/>
      <c r="IGL886" s="11"/>
      <c r="IGM886" s="28"/>
      <c r="IGN886" s="231"/>
      <c r="IGO886" s="12"/>
      <c r="IGP886" s="27"/>
      <c r="IGQ886" s="37"/>
      <c r="IGR886" s="37"/>
      <c r="IGS886" s="14"/>
      <c r="IGT886" s="14"/>
      <c r="IGU886" s="228"/>
      <c r="IGV886" s="232"/>
      <c r="IGW886" s="232"/>
      <c r="IGX886" s="232"/>
      <c r="IGY886" s="228"/>
      <c r="IGZ886" s="229"/>
      <c r="IHA886" s="229"/>
      <c r="IHB886" s="229"/>
      <c r="IHC886" s="229"/>
      <c r="IHD886" s="229"/>
      <c r="IHE886" s="229"/>
      <c r="IHF886" s="229"/>
      <c r="IHG886" s="37"/>
      <c r="IHH886" s="228"/>
      <c r="IHI886" s="12"/>
      <c r="IHJ886" s="12"/>
      <c r="IHK886" s="162"/>
      <c r="IHL886" s="162"/>
      <c r="IHM886" s="37"/>
      <c r="IHN886" s="230"/>
      <c r="IHO886" s="37"/>
      <c r="IHP886" s="37"/>
      <c r="IHQ886" s="228"/>
      <c r="IHR886" s="11"/>
      <c r="IHS886" s="28"/>
      <c r="IHT886" s="231"/>
      <c r="IHU886" s="12"/>
      <c r="IHV886" s="27"/>
      <c r="IHW886" s="37"/>
      <c r="IHX886" s="37"/>
      <c r="IHY886" s="14"/>
      <c r="IHZ886" s="14"/>
      <c r="IIA886" s="228"/>
      <c r="IIB886" s="232"/>
      <c r="IIC886" s="232"/>
      <c r="IID886" s="232"/>
      <c r="IIE886" s="228"/>
      <c r="IIF886" s="229"/>
      <c r="IIG886" s="229"/>
      <c r="IIH886" s="229"/>
      <c r="III886" s="229"/>
      <c r="IIJ886" s="229"/>
      <c r="IIK886" s="229"/>
      <c r="IIL886" s="229"/>
      <c r="IIM886" s="37"/>
      <c r="IIN886" s="228"/>
      <c r="IIO886" s="12"/>
      <c r="IIP886" s="12"/>
      <c r="IIQ886" s="162"/>
      <c r="IIR886" s="162"/>
      <c r="IIS886" s="37"/>
      <c r="IIT886" s="230"/>
      <c r="IIU886" s="37"/>
      <c r="IIV886" s="37"/>
      <c r="IIW886" s="228"/>
      <c r="IIX886" s="11"/>
      <c r="IIY886" s="28"/>
      <c r="IIZ886" s="231"/>
      <c r="IJA886" s="12"/>
      <c r="IJB886" s="27"/>
      <c r="IJC886" s="37"/>
      <c r="IJD886" s="37"/>
      <c r="IJE886" s="14"/>
      <c r="IJF886" s="14"/>
      <c r="IJG886" s="228"/>
      <c r="IJH886" s="232"/>
      <c r="IJI886" s="232"/>
      <c r="IJJ886" s="232"/>
      <c r="IJK886" s="228"/>
      <c r="IJL886" s="229"/>
      <c r="IJM886" s="229"/>
      <c r="IJN886" s="229"/>
      <c r="IJO886" s="229"/>
      <c r="IJP886" s="229"/>
      <c r="IJQ886" s="229"/>
      <c r="IJR886" s="229"/>
      <c r="IJS886" s="37"/>
      <c r="IJT886" s="228"/>
      <c r="IJU886" s="12"/>
      <c r="IJV886" s="12"/>
      <c r="IJW886" s="162"/>
      <c r="IJX886" s="162"/>
      <c r="IJY886" s="37"/>
      <c r="IJZ886" s="230"/>
      <c r="IKA886" s="37"/>
      <c r="IKB886" s="37"/>
      <c r="IKC886" s="228"/>
      <c r="IKD886" s="11"/>
      <c r="IKE886" s="28"/>
      <c r="IKF886" s="231"/>
      <c r="IKG886" s="12"/>
      <c r="IKH886" s="27"/>
      <c r="IKI886" s="37"/>
      <c r="IKJ886" s="37"/>
      <c r="IKK886" s="14"/>
      <c r="IKL886" s="14"/>
      <c r="IKM886" s="228"/>
      <c r="IKN886" s="232"/>
      <c r="IKO886" s="232"/>
      <c r="IKP886" s="232"/>
      <c r="IKQ886" s="228"/>
      <c r="IKR886" s="229"/>
      <c r="IKS886" s="229"/>
      <c r="IKT886" s="229"/>
      <c r="IKU886" s="229"/>
      <c r="IKV886" s="229"/>
      <c r="IKW886" s="229"/>
      <c r="IKX886" s="229"/>
      <c r="IKY886" s="37"/>
      <c r="IKZ886" s="228"/>
      <c r="ILA886" s="12"/>
      <c r="ILB886" s="12"/>
      <c r="ILC886" s="162"/>
      <c r="ILD886" s="162"/>
      <c r="ILE886" s="37"/>
      <c r="ILF886" s="230"/>
      <c r="ILG886" s="37"/>
      <c r="ILH886" s="37"/>
      <c r="ILI886" s="228"/>
      <c r="ILJ886" s="11"/>
      <c r="ILK886" s="28"/>
      <c r="ILL886" s="231"/>
      <c r="ILM886" s="12"/>
      <c r="ILN886" s="27"/>
      <c r="ILO886" s="37"/>
      <c r="ILP886" s="37"/>
      <c r="ILQ886" s="14"/>
      <c r="ILR886" s="14"/>
      <c r="ILS886" s="228"/>
      <c r="ILT886" s="232"/>
      <c r="ILU886" s="232"/>
      <c r="ILV886" s="232"/>
      <c r="ILW886" s="228"/>
      <c r="ILX886" s="229"/>
      <c r="ILY886" s="229"/>
      <c r="ILZ886" s="229"/>
      <c r="IMA886" s="229"/>
      <c r="IMB886" s="229"/>
      <c r="IMC886" s="229"/>
      <c r="IMD886" s="229"/>
      <c r="IME886" s="37"/>
      <c r="IMF886" s="228"/>
      <c r="IMG886" s="12"/>
      <c r="IMH886" s="12"/>
      <c r="IMI886" s="162"/>
      <c r="IMJ886" s="162"/>
      <c r="IMK886" s="37"/>
      <c r="IML886" s="230"/>
      <c r="IMM886" s="37"/>
      <c r="IMN886" s="37"/>
      <c r="IMO886" s="228"/>
      <c r="IMP886" s="11"/>
      <c r="IMQ886" s="28"/>
      <c r="IMR886" s="231"/>
      <c r="IMS886" s="12"/>
      <c r="IMT886" s="27"/>
      <c r="IMU886" s="37"/>
      <c r="IMV886" s="37"/>
      <c r="IMW886" s="14"/>
      <c r="IMX886" s="14"/>
      <c r="IMY886" s="228"/>
      <c r="IMZ886" s="232"/>
      <c r="INA886" s="232"/>
      <c r="INB886" s="232"/>
      <c r="INC886" s="228"/>
      <c r="IND886" s="229"/>
      <c r="INE886" s="229"/>
      <c r="INF886" s="229"/>
      <c r="ING886" s="229"/>
      <c r="INH886" s="229"/>
      <c r="INI886" s="229"/>
      <c r="INJ886" s="229"/>
      <c r="INK886" s="37"/>
      <c r="INL886" s="228"/>
      <c r="INM886" s="12"/>
      <c r="INN886" s="12"/>
      <c r="INO886" s="162"/>
      <c r="INP886" s="162"/>
      <c r="INQ886" s="37"/>
      <c r="INR886" s="230"/>
      <c r="INS886" s="37"/>
      <c r="INT886" s="37"/>
      <c r="INU886" s="228"/>
      <c r="INV886" s="11"/>
      <c r="INW886" s="28"/>
      <c r="INX886" s="231"/>
      <c r="INY886" s="12"/>
      <c r="INZ886" s="27"/>
      <c r="IOA886" s="37"/>
      <c r="IOB886" s="37"/>
      <c r="IOC886" s="14"/>
      <c r="IOD886" s="14"/>
      <c r="IOE886" s="228"/>
      <c r="IOF886" s="232"/>
      <c r="IOG886" s="232"/>
      <c r="IOH886" s="232"/>
      <c r="IOI886" s="228"/>
      <c r="IOJ886" s="229"/>
      <c r="IOK886" s="229"/>
      <c r="IOL886" s="229"/>
      <c r="IOM886" s="229"/>
      <c r="ION886" s="229"/>
      <c r="IOO886" s="229"/>
      <c r="IOP886" s="229"/>
      <c r="IOQ886" s="37"/>
      <c r="IOR886" s="228"/>
      <c r="IOS886" s="12"/>
      <c r="IOT886" s="12"/>
      <c r="IOU886" s="162"/>
      <c r="IOV886" s="162"/>
      <c r="IOW886" s="37"/>
      <c r="IOX886" s="230"/>
      <c r="IOY886" s="37"/>
      <c r="IOZ886" s="37"/>
      <c r="IPA886" s="228"/>
      <c r="IPB886" s="11"/>
      <c r="IPC886" s="28"/>
      <c r="IPD886" s="231"/>
      <c r="IPE886" s="12"/>
      <c r="IPF886" s="27"/>
      <c r="IPG886" s="37"/>
      <c r="IPH886" s="37"/>
      <c r="IPI886" s="14"/>
      <c r="IPJ886" s="14"/>
      <c r="IPK886" s="228"/>
      <c r="IPL886" s="232"/>
      <c r="IPM886" s="232"/>
      <c r="IPN886" s="232"/>
      <c r="IPO886" s="228"/>
      <c r="IPP886" s="229"/>
      <c r="IPQ886" s="229"/>
      <c r="IPR886" s="229"/>
      <c r="IPS886" s="229"/>
      <c r="IPT886" s="229"/>
      <c r="IPU886" s="229"/>
      <c r="IPV886" s="229"/>
      <c r="IPW886" s="37"/>
      <c r="IPX886" s="228"/>
      <c r="IPY886" s="12"/>
      <c r="IPZ886" s="12"/>
      <c r="IQA886" s="162"/>
      <c r="IQB886" s="162"/>
      <c r="IQC886" s="37"/>
      <c r="IQD886" s="230"/>
      <c r="IQE886" s="37"/>
      <c r="IQF886" s="37"/>
      <c r="IQG886" s="228"/>
      <c r="IQH886" s="11"/>
      <c r="IQI886" s="28"/>
      <c r="IQJ886" s="231"/>
      <c r="IQK886" s="12"/>
      <c r="IQL886" s="27"/>
      <c r="IQM886" s="37"/>
      <c r="IQN886" s="37"/>
      <c r="IQO886" s="14"/>
      <c r="IQP886" s="14"/>
      <c r="IQQ886" s="228"/>
      <c r="IQR886" s="232"/>
      <c r="IQS886" s="232"/>
      <c r="IQT886" s="232"/>
      <c r="IQU886" s="228"/>
      <c r="IQV886" s="229"/>
      <c r="IQW886" s="229"/>
      <c r="IQX886" s="229"/>
      <c r="IQY886" s="229"/>
      <c r="IQZ886" s="229"/>
      <c r="IRA886" s="229"/>
      <c r="IRB886" s="229"/>
      <c r="IRC886" s="37"/>
      <c r="IRD886" s="228"/>
      <c r="IRE886" s="12"/>
      <c r="IRF886" s="12"/>
      <c r="IRG886" s="162"/>
      <c r="IRH886" s="162"/>
      <c r="IRI886" s="37"/>
      <c r="IRJ886" s="230"/>
      <c r="IRK886" s="37"/>
      <c r="IRL886" s="37"/>
      <c r="IRM886" s="228"/>
      <c r="IRN886" s="11"/>
      <c r="IRO886" s="28"/>
      <c r="IRP886" s="231"/>
      <c r="IRQ886" s="12"/>
      <c r="IRR886" s="27"/>
      <c r="IRS886" s="37"/>
      <c r="IRT886" s="37"/>
      <c r="IRU886" s="14"/>
      <c r="IRV886" s="14"/>
      <c r="IRW886" s="228"/>
      <c r="IRX886" s="232"/>
      <c r="IRY886" s="232"/>
      <c r="IRZ886" s="232"/>
      <c r="ISA886" s="228"/>
      <c r="ISB886" s="229"/>
      <c r="ISC886" s="229"/>
      <c r="ISD886" s="229"/>
      <c r="ISE886" s="229"/>
      <c r="ISF886" s="229"/>
      <c r="ISG886" s="229"/>
      <c r="ISH886" s="229"/>
      <c r="ISI886" s="37"/>
      <c r="ISJ886" s="228"/>
      <c r="ISK886" s="12"/>
      <c r="ISL886" s="12"/>
      <c r="ISM886" s="162"/>
      <c r="ISN886" s="162"/>
      <c r="ISO886" s="37"/>
      <c r="ISP886" s="230"/>
      <c r="ISQ886" s="37"/>
      <c r="ISR886" s="37"/>
      <c r="ISS886" s="228"/>
      <c r="IST886" s="11"/>
      <c r="ISU886" s="28"/>
      <c r="ISV886" s="231"/>
      <c r="ISW886" s="12"/>
      <c r="ISX886" s="27"/>
      <c r="ISY886" s="37"/>
      <c r="ISZ886" s="37"/>
      <c r="ITA886" s="14"/>
      <c r="ITB886" s="14"/>
      <c r="ITC886" s="228"/>
      <c r="ITD886" s="232"/>
      <c r="ITE886" s="232"/>
      <c r="ITF886" s="232"/>
      <c r="ITG886" s="228"/>
      <c r="ITH886" s="229"/>
      <c r="ITI886" s="229"/>
      <c r="ITJ886" s="229"/>
      <c r="ITK886" s="229"/>
      <c r="ITL886" s="229"/>
      <c r="ITM886" s="229"/>
      <c r="ITN886" s="229"/>
      <c r="ITO886" s="37"/>
      <c r="ITP886" s="228"/>
      <c r="ITQ886" s="12"/>
      <c r="ITR886" s="12"/>
      <c r="ITS886" s="162"/>
      <c r="ITT886" s="162"/>
      <c r="ITU886" s="37"/>
      <c r="ITV886" s="230"/>
      <c r="ITW886" s="37"/>
      <c r="ITX886" s="37"/>
      <c r="ITY886" s="228"/>
      <c r="ITZ886" s="11"/>
      <c r="IUA886" s="28"/>
      <c r="IUB886" s="231"/>
      <c r="IUC886" s="12"/>
      <c r="IUD886" s="27"/>
      <c r="IUE886" s="37"/>
      <c r="IUF886" s="37"/>
      <c r="IUG886" s="14"/>
      <c r="IUH886" s="14"/>
      <c r="IUI886" s="228"/>
      <c r="IUJ886" s="232"/>
      <c r="IUK886" s="232"/>
      <c r="IUL886" s="232"/>
      <c r="IUM886" s="228"/>
      <c r="IUN886" s="229"/>
      <c r="IUO886" s="229"/>
      <c r="IUP886" s="229"/>
      <c r="IUQ886" s="229"/>
      <c r="IUR886" s="229"/>
      <c r="IUS886" s="229"/>
      <c r="IUT886" s="229"/>
      <c r="IUU886" s="37"/>
      <c r="IUV886" s="228"/>
      <c r="IUW886" s="12"/>
      <c r="IUX886" s="12"/>
      <c r="IUY886" s="162"/>
      <c r="IUZ886" s="162"/>
      <c r="IVA886" s="37"/>
      <c r="IVB886" s="230"/>
      <c r="IVC886" s="37"/>
      <c r="IVD886" s="37"/>
      <c r="IVE886" s="228"/>
      <c r="IVF886" s="11"/>
      <c r="IVG886" s="28"/>
      <c r="IVH886" s="231"/>
      <c r="IVI886" s="12"/>
      <c r="IVJ886" s="27"/>
      <c r="IVK886" s="37"/>
      <c r="IVL886" s="37"/>
      <c r="IVM886" s="14"/>
      <c r="IVN886" s="14"/>
      <c r="IVO886" s="228"/>
      <c r="IVP886" s="232"/>
      <c r="IVQ886" s="232"/>
      <c r="IVR886" s="232"/>
      <c r="IVS886" s="228"/>
      <c r="IVT886" s="229"/>
      <c r="IVU886" s="229"/>
      <c r="IVV886" s="229"/>
      <c r="IVW886" s="229"/>
      <c r="IVX886" s="229"/>
      <c r="IVY886" s="229"/>
      <c r="IVZ886" s="229"/>
      <c r="IWA886" s="37"/>
      <c r="IWB886" s="228"/>
      <c r="IWC886" s="12"/>
      <c r="IWD886" s="12"/>
      <c r="IWE886" s="162"/>
      <c r="IWF886" s="162"/>
      <c r="IWG886" s="37"/>
      <c r="IWH886" s="230"/>
      <c r="IWI886" s="37"/>
      <c r="IWJ886" s="37"/>
      <c r="IWK886" s="228"/>
      <c r="IWL886" s="11"/>
      <c r="IWM886" s="28"/>
      <c r="IWN886" s="231"/>
      <c r="IWO886" s="12"/>
      <c r="IWP886" s="27"/>
      <c r="IWQ886" s="37"/>
      <c r="IWR886" s="37"/>
      <c r="IWS886" s="14"/>
      <c r="IWT886" s="14"/>
      <c r="IWU886" s="228"/>
      <c r="IWV886" s="232"/>
      <c r="IWW886" s="232"/>
      <c r="IWX886" s="232"/>
      <c r="IWY886" s="228"/>
      <c r="IWZ886" s="229"/>
      <c r="IXA886" s="229"/>
      <c r="IXB886" s="229"/>
      <c r="IXC886" s="229"/>
      <c r="IXD886" s="229"/>
      <c r="IXE886" s="229"/>
      <c r="IXF886" s="229"/>
      <c r="IXG886" s="37"/>
      <c r="IXH886" s="228"/>
      <c r="IXI886" s="12"/>
      <c r="IXJ886" s="12"/>
      <c r="IXK886" s="162"/>
      <c r="IXL886" s="162"/>
      <c r="IXM886" s="37"/>
      <c r="IXN886" s="230"/>
      <c r="IXO886" s="37"/>
      <c r="IXP886" s="37"/>
      <c r="IXQ886" s="228"/>
      <c r="IXR886" s="11"/>
      <c r="IXS886" s="28"/>
      <c r="IXT886" s="231"/>
      <c r="IXU886" s="12"/>
      <c r="IXV886" s="27"/>
      <c r="IXW886" s="37"/>
      <c r="IXX886" s="37"/>
      <c r="IXY886" s="14"/>
      <c r="IXZ886" s="14"/>
      <c r="IYA886" s="228"/>
      <c r="IYB886" s="232"/>
      <c r="IYC886" s="232"/>
      <c r="IYD886" s="232"/>
      <c r="IYE886" s="228"/>
      <c r="IYF886" s="229"/>
      <c r="IYG886" s="229"/>
      <c r="IYH886" s="229"/>
      <c r="IYI886" s="229"/>
      <c r="IYJ886" s="229"/>
      <c r="IYK886" s="229"/>
      <c r="IYL886" s="229"/>
      <c r="IYM886" s="37"/>
      <c r="IYN886" s="228"/>
      <c r="IYO886" s="12"/>
      <c r="IYP886" s="12"/>
      <c r="IYQ886" s="162"/>
      <c r="IYR886" s="162"/>
      <c r="IYS886" s="37"/>
      <c r="IYT886" s="230"/>
      <c r="IYU886" s="37"/>
      <c r="IYV886" s="37"/>
      <c r="IYW886" s="228"/>
      <c r="IYX886" s="11"/>
      <c r="IYY886" s="28"/>
      <c r="IYZ886" s="231"/>
      <c r="IZA886" s="12"/>
      <c r="IZB886" s="27"/>
      <c r="IZC886" s="37"/>
      <c r="IZD886" s="37"/>
      <c r="IZE886" s="14"/>
      <c r="IZF886" s="14"/>
      <c r="IZG886" s="228"/>
      <c r="IZH886" s="232"/>
      <c r="IZI886" s="232"/>
      <c r="IZJ886" s="232"/>
      <c r="IZK886" s="228"/>
      <c r="IZL886" s="229"/>
      <c r="IZM886" s="229"/>
      <c r="IZN886" s="229"/>
      <c r="IZO886" s="229"/>
      <c r="IZP886" s="229"/>
      <c r="IZQ886" s="229"/>
      <c r="IZR886" s="229"/>
      <c r="IZS886" s="37"/>
      <c r="IZT886" s="228"/>
      <c r="IZU886" s="12"/>
      <c r="IZV886" s="12"/>
      <c r="IZW886" s="162"/>
      <c r="IZX886" s="162"/>
      <c r="IZY886" s="37"/>
      <c r="IZZ886" s="230"/>
      <c r="JAA886" s="37"/>
      <c r="JAB886" s="37"/>
      <c r="JAC886" s="228"/>
      <c r="JAD886" s="11"/>
      <c r="JAE886" s="28"/>
      <c r="JAF886" s="231"/>
      <c r="JAG886" s="12"/>
      <c r="JAH886" s="27"/>
      <c r="JAI886" s="37"/>
      <c r="JAJ886" s="37"/>
      <c r="JAK886" s="14"/>
      <c r="JAL886" s="14"/>
      <c r="JAM886" s="228"/>
      <c r="JAN886" s="232"/>
      <c r="JAO886" s="232"/>
      <c r="JAP886" s="232"/>
      <c r="JAQ886" s="228"/>
      <c r="JAR886" s="229"/>
      <c r="JAS886" s="229"/>
      <c r="JAT886" s="229"/>
      <c r="JAU886" s="229"/>
      <c r="JAV886" s="229"/>
      <c r="JAW886" s="229"/>
      <c r="JAX886" s="229"/>
      <c r="JAY886" s="37"/>
      <c r="JAZ886" s="228"/>
      <c r="JBA886" s="12"/>
      <c r="JBB886" s="12"/>
      <c r="JBC886" s="162"/>
      <c r="JBD886" s="162"/>
      <c r="JBE886" s="37"/>
      <c r="JBF886" s="230"/>
      <c r="JBG886" s="37"/>
      <c r="JBH886" s="37"/>
      <c r="JBI886" s="228"/>
      <c r="JBJ886" s="11"/>
      <c r="JBK886" s="28"/>
      <c r="JBL886" s="231"/>
      <c r="JBM886" s="12"/>
      <c r="JBN886" s="27"/>
      <c r="JBO886" s="37"/>
      <c r="JBP886" s="37"/>
      <c r="JBQ886" s="14"/>
      <c r="JBR886" s="14"/>
      <c r="JBS886" s="228"/>
      <c r="JBT886" s="232"/>
      <c r="JBU886" s="232"/>
      <c r="JBV886" s="232"/>
      <c r="JBW886" s="228"/>
      <c r="JBX886" s="229"/>
      <c r="JBY886" s="229"/>
      <c r="JBZ886" s="229"/>
      <c r="JCA886" s="229"/>
      <c r="JCB886" s="229"/>
      <c r="JCC886" s="229"/>
      <c r="JCD886" s="229"/>
      <c r="JCE886" s="37"/>
      <c r="JCF886" s="228"/>
      <c r="JCG886" s="12"/>
      <c r="JCH886" s="12"/>
      <c r="JCI886" s="162"/>
      <c r="JCJ886" s="162"/>
      <c r="JCK886" s="37"/>
      <c r="JCL886" s="230"/>
      <c r="JCM886" s="37"/>
      <c r="JCN886" s="37"/>
      <c r="JCO886" s="228"/>
      <c r="JCP886" s="11"/>
      <c r="JCQ886" s="28"/>
      <c r="JCR886" s="231"/>
      <c r="JCS886" s="12"/>
      <c r="JCT886" s="27"/>
      <c r="JCU886" s="37"/>
      <c r="JCV886" s="37"/>
      <c r="JCW886" s="14"/>
      <c r="JCX886" s="14"/>
      <c r="JCY886" s="228"/>
      <c r="JCZ886" s="232"/>
      <c r="JDA886" s="232"/>
      <c r="JDB886" s="232"/>
      <c r="JDC886" s="228"/>
      <c r="JDD886" s="229"/>
      <c r="JDE886" s="229"/>
      <c r="JDF886" s="229"/>
      <c r="JDG886" s="229"/>
      <c r="JDH886" s="229"/>
      <c r="JDI886" s="229"/>
      <c r="JDJ886" s="229"/>
      <c r="JDK886" s="37"/>
      <c r="JDL886" s="228"/>
      <c r="JDM886" s="12"/>
      <c r="JDN886" s="12"/>
      <c r="JDO886" s="162"/>
      <c r="JDP886" s="162"/>
      <c r="JDQ886" s="37"/>
      <c r="JDR886" s="230"/>
      <c r="JDS886" s="37"/>
      <c r="JDT886" s="37"/>
      <c r="JDU886" s="228"/>
      <c r="JDV886" s="11"/>
      <c r="JDW886" s="28"/>
      <c r="JDX886" s="231"/>
      <c r="JDY886" s="12"/>
      <c r="JDZ886" s="27"/>
      <c r="JEA886" s="37"/>
      <c r="JEB886" s="37"/>
      <c r="JEC886" s="14"/>
      <c r="JED886" s="14"/>
      <c r="JEE886" s="228"/>
      <c r="JEF886" s="232"/>
      <c r="JEG886" s="232"/>
      <c r="JEH886" s="232"/>
      <c r="JEI886" s="228"/>
      <c r="JEJ886" s="229"/>
      <c r="JEK886" s="229"/>
      <c r="JEL886" s="229"/>
      <c r="JEM886" s="229"/>
      <c r="JEN886" s="229"/>
      <c r="JEO886" s="229"/>
      <c r="JEP886" s="229"/>
      <c r="JEQ886" s="37"/>
      <c r="JER886" s="228"/>
      <c r="JES886" s="12"/>
      <c r="JET886" s="12"/>
      <c r="JEU886" s="162"/>
      <c r="JEV886" s="162"/>
      <c r="JEW886" s="37"/>
      <c r="JEX886" s="230"/>
      <c r="JEY886" s="37"/>
      <c r="JEZ886" s="37"/>
      <c r="JFA886" s="228"/>
      <c r="JFB886" s="11"/>
      <c r="JFC886" s="28"/>
      <c r="JFD886" s="231"/>
      <c r="JFE886" s="12"/>
      <c r="JFF886" s="27"/>
      <c r="JFG886" s="37"/>
      <c r="JFH886" s="37"/>
      <c r="JFI886" s="14"/>
      <c r="JFJ886" s="14"/>
      <c r="JFK886" s="228"/>
      <c r="JFL886" s="232"/>
      <c r="JFM886" s="232"/>
      <c r="JFN886" s="232"/>
      <c r="JFO886" s="228"/>
      <c r="JFP886" s="229"/>
      <c r="JFQ886" s="229"/>
      <c r="JFR886" s="229"/>
      <c r="JFS886" s="229"/>
      <c r="JFT886" s="229"/>
      <c r="JFU886" s="229"/>
      <c r="JFV886" s="229"/>
      <c r="JFW886" s="37"/>
      <c r="JFX886" s="228"/>
      <c r="JFY886" s="12"/>
      <c r="JFZ886" s="12"/>
      <c r="JGA886" s="162"/>
      <c r="JGB886" s="162"/>
      <c r="JGC886" s="37"/>
      <c r="JGD886" s="230"/>
      <c r="JGE886" s="37"/>
      <c r="JGF886" s="37"/>
      <c r="JGG886" s="228"/>
      <c r="JGH886" s="11"/>
      <c r="JGI886" s="28"/>
      <c r="JGJ886" s="231"/>
      <c r="JGK886" s="12"/>
      <c r="JGL886" s="27"/>
      <c r="JGM886" s="37"/>
      <c r="JGN886" s="37"/>
      <c r="JGO886" s="14"/>
      <c r="JGP886" s="14"/>
      <c r="JGQ886" s="228"/>
      <c r="JGR886" s="232"/>
      <c r="JGS886" s="232"/>
      <c r="JGT886" s="232"/>
      <c r="JGU886" s="228"/>
      <c r="JGV886" s="229"/>
      <c r="JGW886" s="229"/>
      <c r="JGX886" s="229"/>
      <c r="JGY886" s="229"/>
      <c r="JGZ886" s="229"/>
      <c r="JHA886" s="229"/>
      <c r="JHB886" s="229"/>
      <c r="JHC886" s="37"/>
      <c r="JHD886" s="228"/>
      <c r="JHE886" s="12"/>
      <c r="JHF886" s="12"/>
      <c r="JHG886" s="162"/>
      <c r="JHH886" s="162"/>
      <c r="JHI886" s="37"/>
      <c r="JHJ886" s="230"/>
      <c r="JHK886" s="37"/>
      <c r="JHL886" s="37"/>
      <c r="JHM886" s="228"/>
      <c r="JHN886" s="11"/>
      <c r="JHO886" s="28"/>
      <c r="JHP886" s="231"/>
      <c r="JHQ886" s="12"/>
      <c r="JHR886" s="27"/>
      <c r="JHS886" s="37"/>
      <c r="JHT886" s="37"/>
      <c r="JHU886" s="14"/>
      <c r="JHV886" s="14"/>
      <c r="JHW886" s="228"/>
      <c r="JHX886" s="232"/>
      <c r="JHY886" s="232"/>
      <c r="JHZ886" s="232"/>
      <c r="JIA886" s="228"/>
      <c r="JIB886" s="229"/>
      <c r="JIC886" s="229"/>
      <c r="JID886" s="229"/>
      <c r="JIE886" s="229"/>
      <c r="JIF886" s="229"/>
      <c r="JIG886" s="229"/>
      <c r="JIH886" s="229"/>
      <c r="JII886" s="37"/>
      <c r="JIJ886" s="228"/>
      <c r="JIK886" s="12"/>
      <c r="JIL886" s="12"/>
      <c r="JIM886" s="162"/>
      <c r="JIN886" s="162"/>
      <c r="JIO886" s="37"/>
      <c r="JIP886" s="230"/>
      <c r="JIQ886" s="37"/>
      <c r="JIR886" s="37"/>
      <c r="JIS886" s="228"/>
      <c r="JIT886" s="11"/>
      <c r="JIU886" s="28"/>
      <c r="JIV886" s="231"/>
      <c r="JIW886" s="12"/>
      <c r="JIX886" s="27"/>
      <c r="JIY886" s="37"/>
      <c r="JIZ886" s="37"/>
      <c r="JJA886" s="14"/>
      <c r="JJB886" s="14"/>
      <c r="JJC886" s="228"/>
      <c r="JJD886" s="232"/>
      <c r="JJE886" s="232"/>
      <c r="JJF886" s="232"/>
      <c r="JJG886" s="228"/>
      <c r="JJH886" s="229"/>
      <c r="JJI886" s="229"/>
      <c r="JJJ886" s="229"/>
      <c r="JJK886" s="229"/>
      <c r="JJL886" s="229"/>
      <c r="JJM886" s="229"/>
      <c r="JJN886" s="229"/>
      <c r="JJO886" s="37"/>
      <c r="JJP886" s="228"/>
      <c r="JJQ886" s="12"/>
      <c r="JJR886" s="12"/>
      <c r="JJS886" s="162"/>
      <c r="JJT886" s="162"/>
      <c r="JJU886" s="37"/>
      <c r="JJV886" s="230"/>
      <c r="JJW886" s="37"/>
      <c r="JJX886" s="37"/>
      <c r="JJY886" s="228"/>
      <c r="JJZ886" s="11"/>
      <c r="JKA886" s="28"/>
      <c r="JKB886" s="231"/>
      <c r="JKC886" s="12"/>
      <c r="JKD886" s="27"/>
      <c r="JKE886" s="37"/>
      <c r="JKF886" s="37"/>
      <c r="JKG886" s="14"/>
      <c r="JKH886" s="14"/>
      <c r="JKI886" s="228"/>
      <c r="JKJ886" s="232"/>
      <c r="JKK886" s="232"/>
      <c r="JKL886" s="232"/>
      <c r="JKM886" s="228"/>
      <c r="JKN886" s="229"/>
      <c r="JKO886" s="229"/>
      <c r="JKP886" s="229"/>
      <c r="JKQ886" s="229"/>
      <c r="JKR886" s="229"/>
      <c r="JKS886" s="229"/>
      <c r="JKT886" s="229"/>
      <c r="JKU886" s="37"/>
      <c r="JKV886" s="228"/>
      <c r="JKW886" s="12"/>
      <c r="JKX886" s="12"/>
      <c r="JKY886" s="162"/>
      <c r="JKZ886" s="162"/>
      <c r="JLA886" s="37"/>
      <c r="JLB886" s="230"/>
      <c r="JLC886" s="37"/>
      <c r="JLD886" s="37"/>
      <c r="JLE886" s="228"/>
      <c r="JLF886" s="11"/>
      <c r="JLG886" s="28"/>
      <c r="JLH886" s="231"/>
      <c r="JLI886" s="12"/>
      <c r="JLJ886" s="27"/>
      <c r="JLK886" s="37"/>
      <c r="JLL886" s="37"/>
      <c r="JLM886" s="14"/>
      <c r="JLN886" s="14"/>
      <c r="JLO886" s="228"/>
      <c r="JLP886" s="232"/>
      <c r="JLQ886" s="232"/>
      <c r="JLR886" s="232"/>
      <c r="JLS886" s="228"/>
      <c r="JLT886" s="229"/>
      <c r="JLU886" s="229"/>
      <c r="JLV886" s="229"/>
      <c r="JLW886" s="229"/>
      <c r="JLX886" s="229"/>
      <c r="JLY886" s="229"/>
      <c r="JLZ886" s="229"/>
      <c r="JMA886" s="37"/>
      <c r="JMB886" s="228"/>
      <c r="JMC886" s="12"/>
      <c r="JMD886" s="12"/>
      <c r="JME886" s="162"/>
      <c r="JMF886" s="162"/>
      <c r="JMG886" s="37"/>
      <c r="JMH886" s="230"/>
      <c r="JMI886" s="37"/>
      <c r="JMJ886" s="37"/>
      <c r="JMK886" s="228"/>
      <c r="JML886" s="11"/>
      <c r="JMM886" s="28"/>
      <c r="JMN886" s="231"/>
      <c r="JMO886" s="12"/>
      <c r="JMP886" s="27"/>
      <c r="JMQ886" s="37"/>
      <c r="JMR886" s="37"/>
      <c r="JMS886" s="14"/>
      <c r="JMT886" s="14"/>
      <c r="JMU886" s="228"/>
      <c r="JMV886" s="232"/>
      <c r="JMW886" s="232"/>
      <c r="JMX886" s="232"/>
      <c r="JMY886" s="228"/>
      <c r="JMZ886" s="229"/>
      <c r="JNA886" s="229"/>
      <c r="JNB886" s="229"/>
      <c r="JNC886" s="229"/>
      <c r="JND886" s="229"/>
      <c r="JNE886" s="229"/>
      <c r="JNF886" s="229"/>
      <c r="JNG886" s="37"/>
      <c r="JNH886" s="228"/>
      <c r="JNI886" s="12"/>
      <c r="JNJ886" s="12"/>
      <c r="JNK886" s="162"/>
      <c r="JNL886" s="162"/>
      <c r="JNM886" s="37"/>
      <c r="JNN886" s="230"/>
      <c r="JNO886" s="37"/>
      <c r="JNP886" s="37"/>
      <c r="JNQ886" s="228"/>
      <c r="JNR886" s="11"/>
      <c r="JNS886" s="28"/>
      <c r="JNT886" s="231"/>
      <c r="JNU886" s="12"/>
      <c r="JNV886" s="27"/>
      <c r="JNW886" s="37"/>
      <c r="JNX886" s="37"/>
      <c r="JNY886" s="14"/>
      <c r="JNZ886" s="14"/>
      <c r="JOA886" s="228"/>
      <c r="JOB886" s="232"/>
      <c r="JOC886" s="232"/>
      <c r="JOD886" s="232"/>
      <c r="JOE886" s="228"/>
      <c r="JOF886" s="229"/>
      <c r="JOG886" s="229"/>
      <c r="JOH886" s="229"/>
      <c r="JOI886" s="229"/>
      <c r="JOJ886" s="229"/>
      <c r="JOK886" s="229"/>
      <c r="JOL886" s="229"/>
      <c r="JOM886" s="37"/>
      <c r="JON886" s="228"/>
      <c r="JOO886" s="12"/>
      <c r="JOP886" s="12"/>
      <c r="JOQ886" s="162"/>
      <c r="JOR886" s="162"/>
      <c r="JOS886" s="37"/>
      <c r="JOT886" s="230"/>
      <c r="JOU886" s="37"/>
      <c r="JOV886" s="37"/>
      <c r="JOW886" s="228"/>
      <c r="JOX886" s="11"/>
      <c r="JOY886" s="28"/>
      <c r="JOZ886" s="231"/>
      <c r="JPA886" s="12"/>
      <c r="JPB886" s="27"/>
      <c r="JPC886" s="37"/>
      <c r="JPD886" s="37"/>
      <c r="JPE886" s="14"/>
      <c r="JPF886" s="14"/>
      <c r="JPG886" s="228"/>
      <c r="JPH886" s="232"/>
      <c r="JPI886" s="232"/>
      <c r="JPJ886" s="232"/>
      <c r="JPK886" s="228"/>
      <c r="JPL886" s="229"/>
      <c r="JPM886" s="229"/>
      <c r="JPN886" s="229"/>
      <c r="JPO886" s="229"/>
      <c r="JPP886" s="229"/>
      <c r="JPQ886" s="229"/>
      <c r="JPR886" s="229"/>
      <c r="JPS886" s="37"/>
      <c r="JPT886" s="228"/>
      <c r="JPU886" s="12"/>
      <c r="JPV886" s="12"/>
      <c r="JPW886" s="162"/>
      <c r="JPX886" s="162"/>
      <c r="JPY886" s="37"/>
      <c r="JPZ886" s="230"/>
      <c r="JQA886" s="37"/>
      <c r="JQB886" s="37"/>
      <c r="JQC886" s="228"/>
      <c r="JQD886" s="11"/>
      <c r="JQE886" s="28"/>
      <c r="JQF886" s="231"/>
      <c r="JQG886" s="12"/>
      <c r="JQH886" s="27"/>
      <c r="JQI886" s="37"/>
      <c r="JQJ886" s="37"/>
      <c r="JQK886" s="14"/>
      <c r="JQL886" s="14"/>
      <c r="JQM886" s="228"/>
      <c r="JQN886" s="232"/>
      <c r="JQO886" s="232"/>
      <c r="JQP886" s="232"/>
      <c r="JQQ886" s="228"/>
      <c r="JQR886" s="229"/>
      <c r="JQS886" s="229"/>
      <c r="JQT886" s="229"/>
      <c r="JQU886" s="229"/>
      <c r="JQV886" s="229"/>
      <c r="JQW886" s="229"/>
      <c r="JQX886" s="229"/>
      <c r="JQY886" s="37"/>
      <c r="JQZ886" s="228"/>
      <c r="JRA886" s="12"/>
      <c r="JRB886" s="12"/>
      <c r="JRC886" s="162"/>
      <c r="JRD886" s="162"/>
      <c r="JRE886" s="37"/>
      <c r="JRF886" s="230"/>
      <c r="JRG886" s="37"/>
      <c r="JRH886" s="37"/>
      <c r="JRI886" s="228"/>
      <c r="JRJ886" s="11"/>
      <c r="JRK886" s="28"/>
      <c r="JRL886" s="231"/>
      <c r="JRM886" s="12"/>
      <c r="JRN886" s="27"/>
      <c r="JRO886" s="37"/>
      <c r="JRP886" s="37"/>
      <c r="JRQ886" s="14"/>
      <c r="JRR886" s="14"/>
      <c r="JRS886" s="228"/>
      <c r="JRT886" s="232"/>
      <c r="JRU886" s="232"/>
      <c r="JRV886" s="232"/>
      <c r="JRW886" s="228"/>
      <c r="JRX886" s="229"/>
      <c r="JRY886" s="229"/>
      <c r="JRZ886" s="229"/>
      <c r="JSA886" s="229"/>
      <c r="JSB886" s="229"/>
      <c r="JSC886" s="229"/>
      <c r="JSD886" s="229"/>
      <c r="JSE886" s="37"/>
      <c r="JSF886" s="228"/>
      <c r="JSG886" s="12"/>
      <c r="JSH886" s="12"/>
      <c r="JSI886" s="162"/>
      <c r="JSJ886" s="162"/>
      <c r="JSK886" s="37"/>
      <c r="JSL886" s="230"/>
      <c r="JSM886" s="37"/>
      <c r="JSN886" s="37"/>
      <c r="JSO886" s="228"/>
      <c r="JSP886" s="11"/>
      <c r="JSQ886" s="28"/>
      <c r="JSR886" s="231"/>
      <c r="JSS886" s="12"/>
      <c r="JST886" s="27"/>
      <c r="JSU886" s="37"/>
      <c r="JSV886" s="37"/>
      <c r="JSW886" s="14"/>
      <c r="JSX886" s="14"/>
      <c r="JSY886" s="228"/>
      <c r="JSZ886" s="232"/>
      <c r="JTA886" s="232"/>
      <c r="JTB886" s="232"/>
      <c r="JTC886" s="228"/>
      <c r="JTD886" s="229"/>
      <c r="JTE886" s="229"/>
      <c r="JTF886" s="229"/>
      <c r="JTG886" s="229"/>
      <c r="JTH886" s="229"/>
      <c r="JTI886" s="229"/>
      <c r="JTJ886" s="229"/>
      <c r="JTK886" s="37"/>
      <c r="JTL886" s="228"/>
      <c r="JTM886" s="12"/>
      <c r="JTN886" s="12"/>
      <c r="JTO886" s="162"/>
      <c r="JTP886" s="162"/>
      <c r="JTQ886" s="37"/>
      <c r="JTR886" s="230"/>
      <c r="JTS886" s="37"/>
      <c r="JTT886" s="37"/>
      <c r="JTU886" s="228"/>
      <c r="JTV886" s="11"/>
      <c r="JTW886" s="28"/>
      <c r="JTX886" s="231"/>
      <c r="JTY886" s="12"/>
      <c r="JTZ886" s="27"/>
      <c r="JUA886" s="37"/>
      <c r="JUB886" s="37"/>
      <c r="JUC886" s="14"/>
      <c r="JUD886" s="14"/>
      <c r="JUE886" s="228"/>
      <c r="JUF886" s="232"/>
      <c r="JUG886" s="232"/>
      <c r="JUH886" s="232"/>
      <c r="JUI886" s="228"/>
      <c r="JUJ886" s="229"/>
      <c r="JUK886" s="229"/>
      <c r="JUL886" s="229"/>
      <c r="JUM886" s="229"/>
      <c r="JUN886" s="229"/>
      <c r="JUO886" s="229"/>
      <c r="JUP886" s="229"/>
      <c r="JUQ886" s="37"/>
      <c r="JUR886" s="228"/>
      <c r="JUS886" s="12"/>
      <c r="JUT886" s="12"/>
      <c r="JUU886" s="162"/>
      <c r="JUV886" s="162"/>
      <c r="JUW886" s="37"/>
      <c r="JUX886" s="230"/>
      <c r="JUY886" s="37"/>
      <c r="JUZ886" s="37"/>
      <c r="JVA886" s="228"/>
      <c r="JVB886" s="11"/>
      <c r="JVC886" s="28"/>
      <c r="JVD886" s="231"/>
      <c r="JVE886" s="12"/>
      <c r="JVF886" s="27"/>
      <c r="JVG886" s="37"/>
      <c r="JVH886" s="37"/>
      <c r="JVI886" s="14"/>
      <c r="JVJ886" s="14"/>
      <c r="JVK886" s="228"/>
      <c r="JVL886" s="232"/>
      <c r="JVM886" s="232"/>
      <c r="JVN886" s="232"/>
      <c r="JVO886" s="228"/>
      <c r="JVP886" s="229"/>
      <c r="JVQ886" s="229"/>
      <c r="JVR886" s="229"/>
      <c r="JVS886" s="229"/>
      <c r="JVT886" s="229"/>
      <c r="JVU886" s="229"/>
      <c r="JVV886" s="229"/>
      <c r="JVW886" s="37"/>
      <c r="JVX886" s="228"/>
      <c r="JVY886" s="12"/>
      <c r="JVZ886" s="12"/>
      <c r="JWA886" s="162"/>
      <c r="JWB886" s="162"/>
      <c r="JWC886" s="37"/>
      <c r="JWD886" s="230"/>
      <c r="JWE886" s="37"/>
      <c r="JWF886" s="37"/>
      <c r="JWG886" s="228"/>
      <c r="JWH886" s="11"/>
      <c r="JWI886" s="28"/>
      <c r="JWJ886" s="231"/>
      <c r="JWK886" s="12"/>
      <c r="JWL886" s="27"/>
      <c r="JWM886" s="37"/>
      <c r="JWN886" s="37"/>
      <c r="JWO886" s="14"/>
      <c r="JWP886" s="14"/>
      <c r="JWQ886" s="228"/>
      <c r="JWR886" s="232"/>
      <c r="JWS886" s="232"/>
      <c r="JWT886" s="232"/>
      <c r="JWU886" s="228"/>
      <c r="JWV886" s="229"/>
      <c r="JWW886" s="229"/>
      <c r="JWX886" s="229"/>
      <c r="JWY886" s="229"/>
      <c r="JWZ886" s="229"/>
      <c r="JXA886" s="229"/>
      <c r="JXB886" s="229"/>
      <c r="JXC886" s="37"/>
      <c r="JXD886" s="228"/>
      <c r="JXE886" s="12"/>
      <c r="JXF886" s="12"/>
      <c r="JXG886" s="162"/>
      <c r="JXH886" s="162"/>
      <c r="JXI886" s="37"/>
      <c r="JXJ886" s="230"/>
      <c r="JXK886" s="37"/>
      <c r="JXL886" s="37"/>
      <c r="JXM886" s="228"/>
      <c r="JXN886" s="11"/>
      <c r="JXO886" s="28"/>
      <c r="JXP886" s="231"/>
      <c r="JXQ886" s="12"/>
      <c r="JXR886" s="27"/>
      <c r="JXS886" s="37"/>
      <c r="JXT886" s="37"/>
      <c r="JXU886" s="14"/>
      <c r="JXV886" s="14"/>
      <c r="JXW886" s="228"/>
      <c r="JXX886" s="232"/>
      <c r="JXY886" s="232"/>
      <c r="JXZ886" s="232"/>
      <c r="JYA886" s="228"/>
      <c r="JYB886" s="229"/>
      <c r="JYC886" s="229"/>
      <c r="JYD886" s="229"/>
      <c r="JYE886" s="229"/>
      <c r="JYF886" s="229"/>
      <c r="JYG886" s="229"/>
      <c r="JYH886" s="229"/>
      <c r="JYI886" s="37"/>
      <c r="JYJ886" s="228"/>
      <c r="JYK886" s="12"/>
      <c r="JYL886" s="12"/>
      <c r="JYM886" s="162"/>
      <c r="JYN886" s="162"/>
      <c r="JYO886" s="37"/>
      <c r="JYP886" s="230"/>
      <c r="JYQ886" s="37"/>
      <c r="JYR886" s="37"/>
      <c r="JYS886" s="228"/>
      <c r="JYT886" s="11"/>
      <c r="JYU886" s="28"/>
      <c r="JYV886" s="231"/>
      <c r="JYW886" s="12"/>
      <c r="JYX886" s="27"/>
      <c r="JYY886" s="37"/>
      <c r="JYZ886" s="37"/>
      <c r="JZA886" s="14"/>
      <c r="JZB886" s="14"/>
      <c r="JZC886" s="228"/>
      <c r="JZD886" s="232"/>
      <c r="JZE886" s="232"/>
      <c r="JZF886" s="232"/>
      <c r="JZG886" s="228"/>
      <c r="JZH886" s="229"/>
      <c r="JZI886" s="229"/>
      <c r="JZJ886" s="229"/>
      <c r="JZK886" s="229"/>
      <c r="JZL886" s="229"/>
      <c r="JZM886" s="229"/>
      <c r="JZN886" s="229"/>
      <c r="JZO886" s="37"/>
      <c r="JZP886" s="228"/>
      <c r="JZQ886" s="12"/>
      <c r="JZR886" s="12"/>
      <c r="JZS886" s="162"/>
      <c r="JZT886" s="162"/>
      <c r="JZU886" s="37"/>
      <c r="JZV886" s="230"/>
      <c r="JZW886" s="37"/>
      <c r="JZX886" s="37"/>
      <c r="JZY886" s="228"/>
      <c r="JZZ886" s="11"/>
      <c r="KAA886" s="28"/>
      <c r="KAB886" s="231"/>
      <c r="KAC886" s="12"/>
      <c r="KAD886" s="27"/>
      <c r="KAE886" s="37"/>
      <c r="KAF886" s="37"/>
      <c r="KAG886" s="14"/>
      <c r="KAH886" s="14"/>
      <c r="KAI886" s="228"/>
      <c r="KAJ886" s="232"/>
      <c r="KAK886" s="232"/>
      <c r="KAL886" s="232"/>
      <c r="KAM886" s="228"/>
      <c r="KAN886" s="229"/>
      <c r="KAO886" s="229"/>
      <c r="KAP886" s="229"/>
      <c r="KAQ886" s="229"/>
      <c r="KAR886" s="229"/>
      <c r="KAS886" s="229"/>
      <c r="KAT886" s="229"/>
      <c r="KAU886" s="37"/>
      <c r="KAV886" s="228"/>
      <c r="KAW886" s="12"/>
      <c r="KAX886" s="12"/>
      <c r="KAY886" s="162"/>
      <c r="KAZ886" s="162"/>
      <c r="KBA886" s="37"/>
      <c r="KBB886" s="230"/>
      <c r="KBC886" s="37"/>
      <c r="KBD886" s="37"/>
      <c r="KBE886" s="228"/>
      <c r="KBF886" s="11"/>
      <c r="KBG886" s="28"/>
      <c r="KBH886" s="231"/>
      <c r="KBI886" s="12"/>
      <c r="KBJ886" s="27"/>
      <c r="KBK886" s="37"/>
      <c r="KBL886" s="37"/>
      <c r="KBM886" s="14"/>
      <c r="KBN886" s="14"/>
      <c r="KBO886" s="228"/>
      <c r="KBP886" s="232"/>
      <c r="KBQ886" s="232"/>
      <c r="KBR886" s="232"/>
      <c r="KBS886" s="228"/>
      <c r="KBT886" s="229"/>
      <c r="KBU886" s="229"/>
      <c r="KBV886" s="229"/>
      <c r="KBW886" s="229"/>
      <c r="KBX886" s="229"/>
      <c r="KBY886" s="229"/>
      <c r="KBZ886" s="229"/>
      <c r="KCA886" s="37"/>
      <c r="KCB886" s="228"/>
      <c r="KCC886" s="12"/>
      <c r="KCD886" s="12"/>
      <c r="KCE886" s="162"/>
      <c r="KCF886" s="162"/>
      <c r="KCG886" s="37"/>
      <c r="KCH886" s="230"/>
      <c r="KCI886" s="37"/>
      <c r="KCJ886" s="37"/>
      <c r="KCK886" s="228"/>
      <c r="KCL886" s="11"/>
      <c r="KCM886" s="28"/>
      <c r="KCN886" s="231"/>
      <c r="KCO886" s="12"/>
      <c r="KCP886" s="27"/>
      <c r="KCQ886" s="37"/>
      <c r="KCR886" s="37"/>
      <c r="KCS886" s="14"/>
      <c r="KCT886" s="14"/>
      <c r="KCU886" s="228"/>
      <c r="KCV886" s="232"/>
      <c r="KCW886" s="232"/>
      <c r="KCX886" s="232"/>
      <c r="KCY886" s="228"/>
      <c r="KCZ886" s="229"/>
      <c r="KDA886" s="229"/>
      <c r="KDB886" s="229"/>
      <c r="KDC886" s="229"/>
      <c r="KDD886" s="229"/>
      <c r="KDE886" s="229"/>
      <c r="KDF886" s="229"/>
      <c r="KDG886" s="37"/>
      <c r="KDH886" s="228"/>
      <c r="KDI886" s="12"/>
      <c r="KDJ886" s="12"/>
      <c r="KDK886" s="162"/>
      <c r="KDL886" s="162"/>
      <c r="KDM886" s="37"/>
      <c r="KDN886" s="230"/>
      <c r="KDO886" s="37"/>
      <c r="KDP886" s="37"/>
      <c r="KDQ886" s="228"/>
      <c r="KDR886" s="11"/>
      <c r="KDS886" s="28"/>
      <c r="KDT886" s="231"/>
      <c r="KDU886" s="12"/>
      <c r="KDV886" s="27"/>
      <c r="KDW886" s="37"/>
      <c r="KDX886" s="37"/>
      <c r="KDY886" s="14"/>
      <c r="KDZ886" s="14"/>
      <c r="KEA886" s="228"/>
      <c r="KEB886" s="232"/>
      <c r="KEC886" s="232"/>
      <c r="KED886" s="232"/>
      <c r="KEE886" s="228"/>
      <c r="KEF886" s="229"/>
      <c r="KEG886" s="229"/>
      <c r="KEH886" s="229"/>
      <c r="KEI886" s="229"/>
      <c r="KEJ886" s="229"/>
      <c r="KEK886" s="229"/>
      <c r="KEL886" s="229"/>
      <c r="KEM886" s="37"/>
      <c r="KEN886" s="228"/>
      <c r="KEO886" s="12"/>
      <c r="KEP886" s="12"/>
      <c r="KEQ886" s="162"/>
      <c r="KER886" s="162"/>
      <c r="KES886" s="37"/>
      <c r="KET886" s="230"/>
      <c r="KEU886" s="37"/>
      <c r="KEV886" s="37"/>
      <c r="KEW886" s="228"/>
      <c r="KEX886" s="11"/>
      <c r="KEY886" s="28"/>
      <c r="KEZ886" s="231"/>
      <c r="KFA886" s="12"/>
      <c r="KFB886" s="27"/>
      <c r="KFC886" s="37"/>
      <c r="KFD886" s="37"/>
      <c r="KFE886" s="14"/>
      <c r="KFF886" s="14"/>
      <c r="KFG886" s="228"/>
      <c r="KFH886" s="232"/>
      <c r="KFI886" s="232"/>
      <c r="KFJ886" s="232"/>
      <c r="KFK886" s="228"/>
      <c r="KFL886" s="229"/>
      <c r="KFM886" s="229"/>
      <c r="KFN886" s="229"/>
      <c r="KFO886" s="229"/>
      <c r="KFP886" s="229"/>
      <c r="KFQ886" s="229"/>
      <c r="KFR886" s="229"/>
      <c r="KFS886" s="37"/>
      <c r="KFT886" s="228"/>
      <c r="KFU886" s="12"/>
      <c r="KFV886" s="12"/>
      <c r="KFW886" s="162"/>
      <c r="KFX886" s="162"/>
      <c r="KFY886" s="37"/>
      <c r="KFZ886" s="230"/>
      <c r="KGA886" s="37"/>
      <c r="KGB886" s="37"/>
      <c r="KGC886" s="228"/>
      <c r="KGD886" s="11"/>
      <c r="KGE886" s="28"/>
      <c r="KGF886" s="231"/>
      <c r="KGG886" s="12"/>
      <c r="KGH886" s="27"/>
      <c r="KGI886" s="37"/>
      <c r="KGJ886" s="37"/>
      <c r="KGK886" s="14"/>
      <c r="KGL886" s="14"/>
      <c r="KGM886" s="228"/>
      <c r="KGN886" s="232"/>
      <c r="KGO886" s="232"/>
      <c r="KGP886" s="232"/>
      <c r="KGQ886" s="228"/>
      <c r="KGR886" s="229"/>
      <c r="KGS886" s="229"/>
      <c r="KGT886" s="229"/>
      <c r="KGU886" s="229"/>
      <c r="KGV886" s="229"/>
      <c r="KGW886" s="229"/>
      <c r="KGX886" s="229"/>
      <c r="KGY886" s="37"/>
      <c r="KGZ886" s="228"/>
      <c r="KHA886" s="12"/>
      <c r="KHB886" s="12"/>
      <c r="KHC886" s="162"/>
      <c r="KHD886" s="162"/>
      <c r="KHE886" s="37"/>
      <c r="KHF886" s="230"/>
      <c r="KHG886" s="37"/>
      <c r="KHH886" s="37"/>
      <c r="KHI886" s="228"/>
      <c r="KHJ886" s="11"/>
      <c r="KHK886" s="28"/>
      <c r="KHL886" s="231"/>
      <c r="KHM886" s="12"/>
      <c r="KHN886" s="27"/>
      <c r="KHO886" s="37"/>
      <c r="KHP886" s="37"/>
      <c r="KHQ886" s="14"/>
      <c r="KHR886" s="14"/>
      <c r="KHS886" s="228"/>
      <c r="KHT886" s="232"/>
      <c r="KHU886" s="232"/>
      <c r="KHV886" s="232"/>
      <c r="KHW886" s="228"/>
      <c r="KHX886" s="229"/>
      <c r="KHY886" s="229"/>
      <c r="KHZ886" s="229"/>
      <c r="KIA886" s="229"/>
      <c r="KIB886" s="229"/>
      <c r="KIC886" s="229"/>
      <c r="KID886" s="229"/>
      <c r="KIE886" s="37"/>
      <c r="KIF886" s="228"/>
      <c r="KIG886" s="12"/>
      <c r="KIH886" s="12"/>
      <c r="KII886" s="162"/>
      <c r="KIJ886" s="162"/>
      <c r="KIK886" s="37"/>
      <c r="KIL886" s="230"/>
      <c r="KIM886" s="37"/>
      <c r="KIN886" s="37"/>
      <c r="KIO886" s="228"/>
      <c r="KIP886" s="11"/>
      <c r="KIQ886" s="28"/>
      <c r="KIR886" s="231"/>
      <c r="KIS886" s="12"/>
      <c r="KIT886" s="27"/>
      <c r="KIU886" s="37"/>
      <c r="KIV886" s="37"/>
      <c r="KIW886" s="14"/>
      <c r="KIX886" s="14"/>
      <c r="KIY886" s="228"/>
      <c r="KIZ886" s="232"/>
      <c r="KJA886" s="232"/>
      <c r="KJB886" s="232"/>
      <c r="KJC886" s="228"/>
      <c r="KJD886" s="229"/>
      <c r="KJE886" s="229"/>
      <c r="KJF886" s="229"/>
      <c r="KJG886" s="229"/>
      <c r="KJH886" s="229"/>
      <c r="KJI886" s="229"/>
      <c r="KJJ886" s="229"/>
      <c r="KJK886" s="37"/>
      <c r="KJL886" s="228"/>
      <c r="KJM886" s="12"/>
      <c r="KJN886" s="12"/>
      <c r="KJO886" s="162"/>
      <c r="KJP886" s="162"/>
      <c r="KJQ886" s="37"/>
      <c r="KJR886" s="230"/>
      <c r="KJS886" s="37"/>
      <c r="KJT886" s="37"/>
      <c r="KJU886" s="228"/>
      <c r="KJV886" s="11"/>
      <c r="KJW886" s="28"/>
      <c r="KJX886" s="231"/>
      <c r="KJY886" s="12"/>
      <c r="KJZ886" s="27"/>
      <c r="KKA886" s="37"/>
      <c r="KKB886" s="37"/>
      <c r="KKC886" s="14"/>
      <c r="KKD886" s="14"/>
      <c r="KKE886" s="228"/>
      <c r="KKF886" s="232"/>
      <c r="KKG886" s="232"/>
      <c r="KKH886" s="232"/>
      <c r="KKI886" s="228"/>
      <c r="KKJ886" s="229"/>
      <c r="KKK886" s="229"/>
      <c r="KKL886" s="229"/>
      <c r="KKM886" s="229"/>
      <c r="KKN886" s="229"/>
      <c r="KKO886" s="229"/>
      <c r="KKP886" s="229"/>
      <c r="KKQ886" s="37"/>
      <c r="KKR886" s="228"/>
      <c r="KKS886" s="12"/>
      <c r="KKT886" s="12"/>
      <c r="KKU886" s="162"/>
      <c r="KKV886" s="162"/>
      <c r="KKW886" s="37"/>
      <c r="KKX886" s="230"/>
      <c r="KKY886" s="37"/>
      <c r="KKZ886" s="37"/>
      <c r="KLA886" s="228"/>
      <c r="KLB886" s="11"/>
      <c r="KLC886" s="28"/>
      <c r="KLD886" s="231"/>
      <c r="KLE886" s="12"/>
      <c r="KLF886" s="27"/>
      <c r="KLG886" s="37"/>
      <c r="KLH886" s="37"/>
      <c r="KLI886" s="14"/>
      <c r="KLJ886" s="14"/>
      <c r="KLK886" s="228"/>
      <c r="KLL886" s="232"/>
      <c r="KLM886" s="232"/>
      <c r="KLN886" s="232"/>
      <c r="KLO886" s="228"/>
      <c r="KLP886" s="229"/>
      <c r="KLQ886" s="229"/>
      <c r="KLR886" s="229"/>
      <c r="KLS886" s="229"/>
      <c r="KLT886" s="229"/>
      <c r="KLU886" s="229"/>
      <c r="KLV886" s="229"/>
      <c r="KLW886" s="37"/>
      <c r="KLX886" s="228"/>
      <c r="KLY886" s="12"/>
      <c r="KLZ886" s="12"/>
      <c r="KMA886" s="162"/>
      <c r="KMB886" s="162"/>
      <c r="KMC886" s="37"/>
      <c r="KMD886" s="230"/>
      <c r="KME886" s="37"/>
      <c r="KMF886" s="37"/>
      <c r="KMG886" s="228"/>
      <c r="KMH886" s="11"/>
      <c r="KMI886" s="28"/>
      <c r="KMJ886" s="231"/>
      <c r="KMK886" s="12"/>
      <c r="KML886" s="27"/>
      <c r="KMM886" s="37"/>
      <c r="KMN886" s="37"/>
      <c r="KMO886" s="14"/>
      <c r="KMP886" s="14"/>
      <c r="KMQ886" s="228"/>
      <c r="KMR886" s="232"/>
      <c r="KMS886" s="232"/>
      <c r="KMT886" s="232"/>
      <c r="KMU886" s="228"/>
      <c r="KMV886" s="229"/>
      <c r="KMW886" s="229"/>
      <c r="KMX886" s="229"/>
      <c r="KMY886" s="229"/>
      <c r="KMZ886" s="229"/>
      <c r="KNA886" s="229"/>
      <c r="KNB886" s="229"/>
      <c r="KNC886" s="37"/>
      <c r="KND886" s="228"/>
      <c r="KNE886" s="12"/>
      <c r="KNF886" s="12"/>
      <c r="KNG886" s="162"/>
      <c r="KNH886" s="162"/>
      <c r="KNI886" s="37"/>
      <c r="KNJ886" s="230"/>
      <c r="KNK886" s="37"/>
      <c r="KNL886" s="37"/>
      <c r="KNM886" s="228"/>
      <c r="KNN886" s="11"/>
      <c r="KNO886" s="28"/>
      <c r="KNP886" s="231"/>
      <c r="KNQ886" s="12"/>
      <c r="KNR886" s="27"/>
      <c r="KNS886" s="37"/>
      <c r="KNT886" s="37"/>
      <c r="KNU886" s="14"/>
      <c r="KNV886" s="14"/>
      <c r="KNW886" s="228"/>
      <c r="KNX886" s="232"/>
      <c r="KNY886" s="232"/>
      <c r="KNZ886" s="232"/>
      <c r="KOA886" s="228"/>
      <c r="KOB886" s="229"/>
      <c r="KOC886" s="229"/>
      <c r="KOD886" s="229"/>
      <c r="KOE886" s="229"/>
      <c r="KOF886" s="229"/>
      <c r="KOG886" s="229"/>
      <c r="KOH886" s="229"/>
      <c r="KOI886" s="37"/>
      <c r="KOJ886" s="228"/>
      <c r="KOK886" s="12"/>
      <c r="KOL886" s="12"/>
      <c r="KOM886" s="162"/>
      <c r="KON886" s="162"/>
      <c r="KOO886" s="37"/>
      <c r="KOP886" s="230"/>
      <c r="KOQ886" s="37"/>
      <c r="KOR886" s="37"/>
      <c r="KOS886" s="228"/>
      <c r="KOT886" s="11"/>
      <c r="KOU886" s="28"/>
      <c r="KOV886" s="231"/>
      <c r="KOW886" s="12"/>
      <c r="KOX886" s="27"/>
      <c r="KOY886" s="37"/>
      <c r="KOZ886" s="37"/>
      <c r="KPA886" s="14"/>
      <c r="KPB886" s="14"/>
      <c r="KPC886" s="228"/>
      <c r="KPD886" s="232"/>
      <c r="KPE886" s="232"/>
      <c r="KPF886" s="232"/>
      <c r="KPG886" s="228"/>
      <c r="KPH886" s="229"/>
      <c r="KPI886" s="229"/>
      <c r="KPJ886" s="229"/>
      <c r="KPK886" s="229"/>
      <c r="KPL886" s="229"/>
      <c r="KPM886" s="229"/>
      <c r="KPN886" s="229"/>
      <c r="KPO886" s="37"/>
      <c r="KPP886" s="228"/>
      <c r="KPQ886" s="12"/>
      <c r="KPR886" s="12"/>
      <c r="KPS886" s="162"/>
      <c r="KPT886" s="162"/>
      <c r="KPU886" s="37"/>
      <c r="KPV886" s="230"/>
      <c r="KPW886" s="37"/>
      <c r="KPX886" s="37"/>
      <c r="KPY886" s="228"/>
      <c r="KPZ886" s="11"/>
      <c r="KQA886" s="28"/>
      <c r="KQB886" s="231"/>
      <c r="KQC886" s="12"/>
      <c r="KQD886" s="27"/>
      <c r="KQE886" s="37"/>
      <c r="KQF886" s="37"/>
      <c r="KQG886" s="14"/>
      <c r="KQH886" s="14"/>
      <c r="KQI886" s="228"/>
      <c r="KQJ886" s="232"/>
      <c r="KQK886" s="232"/>
      <c r="KQL886" s="232"/>
      <c r="KQM886" s="228"/>
      <c r="KQN886" s="229"/>
      <c r="KQO886" s="229"/>
      <c r="KQP886" s="229"/>
      <c r="KQQ886" s="229"/>
      <c r="KQR886" s="229"/>
      <c r="KQS886" s="229"/>
      <c r="KQT886" s="229"/>
      <c r="KQU886" s="37"/>
      <c r="KQV886" s="228"/>
      <c r="KQW886" s="12"/>
      <c r="KQX886" s="12"/>
      <c r="KQY886" s="162"/>
      <c r="KQZ886" s="162"/>
      <c r="KRA886" s="37"/>
      <c r="KRB886" s="230"/>
      <c r="KRC886" s="37"/>
      <c r="KRD886" s="37"/>
      <c r="KRE886" s="228"/>
      <c r="KRF886" s="11"/>
      <c r="KRG886" s="28"/>
      <c r="KRH886" s="231"/>
      <c r="KRI886" s="12"/>
      <c r="KRJ886" s="27"/>
      <c r="KRK886" s="37"/>
      <c r="KRL886" s="37"/>
      <c r="KRM886" s="14"/>
      <c r="KRN886" s="14"/>
      <c r="KRO886" s="228"/>
      <c r="KRP886" s="232"/>
      <c r="KRQ886" s="232"/>
      <c r="KRR886" s="232"/>
      <c r="KRS886" s="228"/>
      <c r="KRT886" s="229"/>
      <c r="KRU886" s="229"/>
      <c r="KRV886" s="229"/>
      <c r="KRW886" s="229"/>
      <c r="KRX886" s="229"/>
      <c r="KRY886" s="229"/>
      <c r="KRZ886" s="229"/>
      <c r="KSA886" s="37"/>
      <c r="KSB886" s="228"/>
      <c r="KSC886" s="12"/>
      <c r="KSD886" s="12"/>
      <c r="KSE886" s="162"/>
      <c r="KSF886" s="162"/>
      <c r="KSG886" s="37"/>
      <c r="KSH886" s="230"/>
      <c r="KSI886" s="37"/>
      <c r="KSJ886" s="37"/>
      <c r="KSK886" s="228"/>
      <c r="KSL886" s="11"/>
      <c r="KSM886" s="28"/>
      <c r="KSN886" s="231"/>
      <c r="KSO886" s="12"/>
      <c r="KSP886" s="27"/>
      <c r="KSQ886" s="37"/>
      <c r="KSR886" s="37"/>
      <c r="KSS886" s="14"/>
      <c r="KST886" s="14"/>
      <c r="KSU886" s="228"/>
      <c r="KSV886" s="232"/>
      <c r="KSW886" s="232"/>
      <c r="KSX886" s="232"/>
      <c r="KSY886" s="228"/>
      <c r="KSZ886" s="229"/>
      <c r="KTA886" s="229"/>
      <c r="KTB886" s="229"/>
      <c r="KTC886" s="229"/>
      <c r="KTD886" s="229"/>
      <c r="KTE886" s="229"/>
      <c r="KTF886" s="229"/>
      <c r="KTG886" s="37"/>
      <c r="KTH886" s="228"/>
      <c r="KTI886" s="12"/>
      <c r="KTJ886" s="12"/>
      <c r="KTK886" s="162"/>
      <c r="KTL886" s="162"/>
      <c r="KTM886" s="37"/>
      <c r="KTN886" s="230"/>
      <c r="KTO886" s="37"/>
      <c r="KTP886" s="37"/>
      <c r="KTQ886" s="228"/>
      <c r="KTR886" s="11"/>
      <c r="KTS886" s="28"/>
      <c r="KTT886" s="231"/>
      <c r="KTU886" s="12"/>
      <c r="KTV886" s="27"/>
      <c r="KTW886" s="37"/>
      <c r="KTX886" s="37"/>
      <c r="KTY886" s="14"/>
      <c r="KTZ886" s="14"/>
      <c r="KUA886" s="228"/>
      <c r="KUB886" s="232"/>
      <c r="KUC886" s="232"/>
      <c r="KUD886" s="232"/>
      <c r="KUE886" s="228"/>
      <c r="KUF886" s="229"/>
      <c r="KUG886" s="229"/>
      <c r="KUH886" s="229"/>
      <c r="KUI886" s="229"/>
      <c r="KUJ886" s="229"/>
      <c r="KUK886" s="229"/>
      <c r="KUL886" s="229"/>
      <c r="KUM886" s="37"/>
      <c r="KUN886" s="228"/>
      <c r="KUO886" s="12"/>
      <c r="KUP886" s="12"/>
      <c r="KUQ886" s="162"/>
      <c r="KUR886" s="162"/>
      <c r="KUS886" s="37"/>
      <c r="KUT886" s="230"/>
      <c r="KUU886" s="37"/>
      <c r="KUV886" s="37"/>
      <c r="KUW886" s="228"/>
      <c r="KUX886" s="11"/>
      <c r="KUY886" s="28"/>
      <c r="KUZ886" s="231"/>
      <c r="KVA886" s="12"/>
      <c r="KVB886" s="27"/>
      <c r="KVC886" s="37"/>
      <c r="KVD886" s="37"/>
      <c r="KVE886" s="14"/>
      <c r="KVF886" s="14"/>
      <c r="KVG886" s="228"/>
      <c r="KVH886" s="232"/>
      <c r="KVI886" s="232"/>
      <c r="KVJ886" s="232"/>
      <c r="KVK886" s="228"/>
      <c r="KVL886" s="229"/>
      <c r="KVM886" s="229"/>
      <c r="KVN886" s="229"/>
      <c r="KVO886" s="229"/>
      <c r="KVP886" s="229"/>
      <c r="KVQ886" s="229"/>
      <c r="KVR886" s="229"/>
      <c r="KVS886" s="37"/>
      <c r="KVT886" s="228"/>
      <c r="KVU886" s="12"/>
      <c r="KVV886" s="12"/>
      <c r="KVW886" s="162"/>
      <c r="KVX886" s="162"/>
      <c r="KVY886" s="37"/>
      <c r="KVZ886" s="230"/>
      <c r="KWA886" s="37"/>
      <c r="KWB886" s="37"/>
      <c r="KWC886" s="228"/>
      <c r="KWD886" s="11"/>
      <c r="KWE886" s="28"/>
      <c r="KWF886" s="231"/>
      <c r="KWG886" s="12"/>
      <c r="KWH886" s="27"/>
      <c r="KWI886" s="37"/>
      <c r="KWJ886" s="37"/>
      <c r="KWK886" s="14"/>
      <c r="KWL886" s="14"/>
      <c r="KWM886" s="228"/>
      <c r="KWN886" s="232"/>
      <c r="KWO886" s="232"/>
      <c r="KWP886" s="232"/>
      <c r="KWQ886" s="228"/>
      <c r="KWR886" s="229"/>
      <c r="KWS886" s="229"/>
      <c r="KWT886" s="229"/>
      <c r="KWU886" s="229"/>
      <c r="KWV886" s="229"/>
      <c r="KWW886" s="229"/>
      <c r="KWX886" s="229"/>
      <c r="KWY886" s="37"/>
      <c r="KWZ886" s="228"/>
      <c r="KXA886" s="12"/>
      <c r="KXB886" s="12"/>
      <c r="KXC886" s="162"/>
      <c r="KXD886" s="162"/>
      <c r="KXE886" s="37"/>
      <c r="KXF886" s="230"/>
      <c r="KXG886" s="37"/>
      <c r="KXH886" s="37"/>
      <c r="KXI886" s="228"/>
      <c r="KXJ886" s="11"/>
      <c r="KXK886" s="28"/>
      <c r="KXL886" s="231"/>
      <c r="KXM886" s="12"/>
      <c r="KXN886" s="27"/>
      <c r="KXO886" s="37"/>
      <c r="KXP886" s="37"/>
      <c r="KXQ886" s="14"/>
      <c r="KXR886" s="14"/>
      <c r="KXS886" s="228"/>
      <c r="KXT886" s="232"/>
      <c r="KXU886" s="232"/>
      <c r="KXV886" s="232"/>
      <c r="KXW886" s="228"/>
      <c r="KXX886" s="229"/>
      <c r="KXY886" s="229"/>
      <c r="KXZ886" s="229"/>
      <c r="KYA886" s="229"/>
      <c r="KYB886" s="229"/>
      <c r="KYC886" s="229"/>
      <c r="KYD886" s="229"/>
      <c r="KYE886" s="37"/>
      <c r="KYF886" s="228"/>
      <c r="KYG886" s="12"/>
      <c r="KYH886" s="12"/>
      <c r="KYI886" s="162"/>
      <c r="KYJ886" s="162"/>
      <c r="KYK886" s="37"/>
      <c r="KYL886" s="230"/>
      <c r="KYM886" s="37"/>
      <c r="KYN886" s="37"/>
      <c r="KYO886" s="228"/>
      <c r="KYP886" s="11"/>
      <c r="KYQ886" s="28"/>
      <c r="KYR886" s="231"/>
      <c r="KYS886" s="12"/>
      <c r="KYT886" s="27"/>
      <c r="KYU886" s="37"/>
      <c r="KYV886" s="37"/>
      <c r="KYW886" s="14"/>
      <c r="KYX886" s="14"/>
      <c r="KYY886" s="228"/>
      <c r="KYZ886" s="232"/>
      <c r="KZA886" s="232"/>
      <c r="KZB886" s="232"/>
      <c r="KZC886" s="228"/>
      <c r="KZD886" s="229"/>
      <c r="KZE886" s="229"/>
      <c r="KZF886" s="229"/>
      <c r="KZG886" s="229"/>
      <c r="KZH886" s="229"/>
      <c r="KZI886" s="229"/>
      <c r="KZJ886" s="229"/>
      <c r="KZK886" s="37"/>
      <c r="KZL886" s="228"/>
      <c r="KZM886" s="12"/>
      <c r="KZN886" s="12"/>
      <c r="KZO886" s="162"/>
      <c r="KZP886" s="162"/>
      <c r="KZQ886" s="37"/>
      <c r="KZR886" s="230"/>
      <c r="KZS886" s="37"/>
      <c r="KZT886" s="37"/>
      <c r="KZU886" s="228"/>
      <c r="KZV886" s="11"/>
      <c r="KZW886" s="28"/>
      <c r="KZX886" s="231"/>
      <c r="KZY886" s="12"/>
      <c r="KZZ886" s="27"/>
      <c r="LAA886" s="37"/>
      <c r="LAB886" s="37"/>
      <c r="LAC886" s="14"/>
      <c r="LAD886" s="14"/>
      <c r="LAE886" s="228"/>
      <c r="LAF886" s="232"/>
      <c r="LAG886" s="232"/>
      <c r="LAH886" s="232"/>
      <c r="LAI886" s="228"/>
      <c r="LAJ886" s="229"/>
      <c r="LAK886" s="229"/>
      <c r="LAL886" s="229"/>
      <c r="LAM886" s="229"/>
      <c r="LAN886" s="229"/>
      <c r="LAO886" s="229"/>
      <c r="LAP886" s="229"/>
      <c r="LAQ886" s="37"/>
      <c r="LAR886" s="228"/>
      <c r="LAS886" s="12"/>
      <c r="LAT886" s="12"/>
      <c r="LAU886" s="162"/>
      <c r="LAV886" s="162"/>
      <c r="LAW886" s="37"/>
      <c r="LAX886" s="230"/>
      <c r="LAY886" s="37"/>
      <c r="LAZ886" s="37"/>
      <c r="LBA886" s="228"/>
      <c r="LBB886" s="11"/>
      <c r="LBC886" s="28"/>
      <c r="LBD886" s="231"/>
      <c r="LBE886" s="12"/>
      <c r="LBF886" s="27"/>
      <c r="LBG886" s="37"/>
      <c r="LBH886" s="37"/>
      <c r="LBI886" s="14"/>
      <c r="LBJ886" s="14"/>
      <c r="LBK886" s="228"/>
      <c r="LBL886" s="232"/>
      <c r="LBM886" s="232"/>
      <c r="LBN886" s="232"/>
      <c r="LBO886" s="228"/>
      <c r="LBP886" s="229"/>
      <c r="LBQ886" s="229"/>
      <c r="LBR886" s="229"/>
      <c r="LBS886" s="229"/>
      <c r="LBT886" s="229"/>
      <c r="LBU886" s="229"/>
      <c r="LBV886" s="229"/>
      <c r="LBW886" s="37"/>
      <c r="LBX886" s="228"/>
      <c r="LBY886" s="12"/>
      <c r="LBZ886" s="12"/>
      <c r="LCA886" s="162"/>
      <c r="LCB886" s="162"/>
      <c r="LCC886" s="37"/>
      <c r="LCD886" s="230"/>
      <c r="LCE886" s="37"/>
      <c r="LCF886" s="37"/>
      <c r="LCG886" s="228"/>
      <c r="LCH886" s="11"/>
      <c r="LCI886" s="28"/>
      <c r="LCJ886" s="231"/>
      <c r="LCK886" s="12"/>
      <c r="LCL886" s="27"/>
      <c r="LCM886" s="37"/>
      <c r="LCN886" s="37"/>
      <c r="LCO886" s="14"/>
      <c r="LCP886" s="14"/>
      <c r="LCQ886" s="228"/>
      <c r="LCR886" s="232"/>
      <c r="LCS886" s="232"/>
      <c r="LCT886" s="232"/>
      <c r="LCU886" s="228"/>
      <c r="LCV886" s="229"/>
      <c r="LCW886" s="229"/>
      <c r="LCX886" s="229"/>
      <c r="LCY886" s="229"/>
      <c r="LCZ886" s="229"/>
      <c r="LDA886" s="229"/>
      <c r="LDB886" s="229"/>
      <c r="LDC886" s="37"/>
      <c r="LDD886" s="228"/>
      <c r="LDE886" s="12"/>
      <c r="LDF886" s="12"/>
      <c r="LDG886" s="162"/>
      <c r="LDH886" s="162"/>
      <c r="LDI886" s="37"/>
      <c r="LDJ886" s="230"/>
      <c r="LDK886" s="37"/>
      <c r="LDL886" s="37"/>
      <c r="LDM886" s="228"/>
      <c r="LDN886" s="11"/>
      <c r="LDO886" s="28"/>
      <c r="LDP886" s="231"/>
      <c r="LDQ886" s="12"/>
      <c r="LDR886" s="27"/>
      <c r="LDS886" s="37"/>
      <c r="LDT886" s="37"/>
      <c r="LDU886" s="14"/>
      <c r="LDV886" s="14"/>
      <c r="LDW886" s="228"/>
      <c r="LDX886" s="232"/>
      <c r="LDY886" s="232"/>
      <c r="LDZ886" s="232"/>
      <c r="LEA886" s="228"/>
      <c r="LEB886" s="229"/>
      <c r="LEC886" s="229"/>
      <c r="LED886" s="229"/>
      <c r="LEE886" s="229"/>
      <c r="LEF886" s="229"/>
      <c r="LEG886" s="229"/>
      <c r="LEH886" s="229"/>
      <c r="LEI886" s="37"/>
      <c r="LEJ886" s="228"/>
      <c r="LEK886" s="12"/>
      <c r="LEL886" s="12"/>
      <c r="LEM886" s="162"/>
      <c r="LEN886" s="162"/>
      <c r="LEO886" s="37"/>
      <c r="LEP886" s="230"/>
      <c r="LEQ886" s="37"/>
      <c r="LER886" s="37"/>
      <c r="LES886" s="228"/>
      <c r="LET886" s="11"/>
      <c r="LEU886" s="28"/>
      <c r="LEV886" s="231"/>
      <c r="LEW886" s="12"/>
      <c r="LEX886" s="27"/>
      <c r="LEY886" s="37"/>
      <c r="LEZ886" s="37"/>
      <c r="LFA886" s="14"/>
      <c r="LFB886" s="14"/>
      <c r="LFC886" s="228"/>
      <c r="LFD886" s="232"/>
      <c r="LFE886" s="232"/>
      <c r="LFF886" s="232"/>
      <c r="LFG886" s="228"/>
      <c r="LFH886" s="229"/>
      <c r="LFI886" s="229"/>
      <c r="LFJ886" s="229"/>
      <c r="LFK886" s="229"/>
      <c r="LFL886" s="229"/>
      <c r="LFM886" s="229"/>
      <c r="LFN886" s="229"/>
      <c r="LFO886" s="37"/>
      <c r="LFP886" s="228"/>
      <c r="LFQ886" s="12"/>
      <c r="LFR886" s="12"/>
      <c r="LFS886" s="162"/>
      <c r="LFT886" s="162"/>
      <c r="LFU886" s="37"/>
      <c r="LFV886" s="230"/>
      <c r="LFW886" s="37"/>
      <c r="LFX886" s="37"/>
      <c r="LFY886" s="228"/>
      <c r="LFZ886" s="11"/>
      <c r="LGA886" s="28"/>
      <c r="LGB886" s="231"/>
      <c r="LGC886" s="12"/>
      <c r="LGD886" s="27"/>
      <c r="LGE886" s="37"/>
      <c r="LGF886" s="37"/>
      <c r="LGG886" s="14"/>
      <c r="LGH886" s="14"/>
      <c r="LGI886" s="228"/>
      <c r="LGJ886" s="232"/>
      <c r="LGK886" s="232"/>
      <c r="LGL886" s="232"/>
      <c r="LGM886" s="228"/>
      <c r="LGN886" s="229"/>
      <c r="LGO886" s="229"/>
      <c r="LGP886" s="229"/>
      <c r="LGQ886" s="229"/>
      <c r="LGR886" s="229"/>
      <c r="LGS886" s="229"/>
      <c r="LGT886" s="229"/>
      <c r="LGU886" s="37"/>
      <c r="LGV886" s="228"/>
      <c r="LGW886" s="12"/>
      <c r="LGX886" s="12"/>
      <c r="LGY886" s="162"/>
      <c r="LGZ886" s="162"/>
      <c r="LHA886" s="37"/>
      <c r="LHB886" s="230"/>
      <c r="LHC886" s="37"/>
      <c r="LHD886" s="37"/>
      <c r="LHE886" s="228"/>
      <c r="LHF886" s="11"/>
      <c r="LHG886" s="28"/>
      <c r="LHH886" s="231"/>
      <c r="LHI886" s="12"/>
      <c r="LHJ886" s="27"/>
      <c r="LHK886" s="37"/>
      <c r="LHL886" s="37"/>
      <c r="LHM886" s="14"/>
      <c r="LHN886" s="14"/>
      <c r="LHO886" s="228"/>
      <c r="LHP886" s="232"/>
      <c r="LHQ886" s="232"/>
      <c r="LHR886" s="232"/>
      <c r="LHS886" s="228"/>
      <c r="LHT886" s="229"/>
      <c r="LHU886" s="229"/>
      <c r="LHV886" s="229"/>
      <c r="LHW886" s="229"/>
      <c r="LHX886" s="229"/>
      <c r="LHY886" s="229"/>
      <c r="LHZ886" s="229"/>
      <c r="LIA886" s="37"/>
      <c r="LIB886" s="228"/>
      <c r="LIC886" s="12"/>
      <c r="LID886" s="12"/>
      <c r="LIE886" s="162"/>
      <c r="LIF886" s="162"/>
      <c r="LIG886" s="37"/>
      <c r="LIH886" s="230"/>
      <c r="LII886" s="37"/>
      <c r="LIJ886" s="37"/>
      <c r="LIK886" s="228"/>
      <c r="LIL886" s="11"/>
      <c r="LIM886" s="28"/>
      <c r="LIN886" s="231"/>
      <c r="LIO886" s="12"/>
      <c r="LIP886" s="27"/>
      <c r="LIQ886" s="37"/>
      <c r="LIR886" s="37"/>
      <c r="LIS886" s="14"/>
      <c r="LIT886" s="14"/>
      <c r="LIU886" s="228"/>
      <c r="LIV886" s="232"/>
      <c r="LIW886" s="232"/>
      <c r="LIX886" s="232"/>
      <c r="LIY886" s="228"/>
      <c r="LIZ886" s="229"/>
      <c r="LJA886" s="229"/>
      <c r="LJB886" s="229"/>
      <c r="LJC886" s="229"/>
      <c r="LJD886" s="229"/>
      <c r="LJE886" s="229"/>
      <c r="LJF886" s="229"/>
      <c r="LJG886" s="37"/>
      <c r="LJH886" s="228"/>
      <c r="LJI886" s="12"/>
      <c r="LJJ886" s="12"/>
      <c r="LJK886" s="162"/>
      <c r="LJL886" s="162"/>
      <c r="LJM886" s="37"/>
      <c r="LJN886" s="230"/>
      <c r="LJO886" s="37"/>
      <c r="LJP886" s="37"/>
      <c r="LJQ886" s="228"/>
      <c r="LJR886" s="11"/>
      <c r="LJS886" s="28"/>
      <c r="LJT886" s="231"/>
      <c r="LJU886" s="12"/>
      <c r="LJV886" s="27"/>
      <c r="LJW886" s="37"/>
      <c r="LJX886" s="37"/>
      <c r="LJY886" s="14"/>
      <c r="LJZ886" s="14"/>
      <c r="LKA886" s="228"/>
      <c r="LKB886" s="232"/>
      <c r="LKC886" s="232"/>
      <c r="LKD886" s="232"/>
      <c r="LKE886" s="228"/>
      <c r="LKF886" s="229"/>
      <c r="LKG886" s="229"/>
      <c r="LKH886" s="229"/>
      <c r="LKI886" s="229"/>
      <c r="LKJ886" s="229"/>
      <c r="LKK886" s="229"/>
      <c r="LKL886" s="229"/>
      <c r="LKM886" s="37"/>
      <c r="LKN886" s="228"/>
      <c r="LKO886" s="12"/>
      <c r="LKP886" s="12"/>
      <c r="LKQ886" s="162"/>
      <c r="LKR886" s="162"/>
      <c r="LKS886" s="37"/>
      <c r="LKT886" s="230"/>
      <c r="LKU886" s="37"/>
      <c r="LKV886" s="37"/>
      <c r="LKW886" s="228"/>
      <c r="LKX886" s="11"/>
      <c r="LKY886" s="28"/>
      <c r="LKZ886" s="231"/>
      <c r="LLA886" s="12"/>
      <c r="LLB886" s="27"/>
      <c r="LLC886" s="37"/>
      <c r="LLD886" s="37"/>
      <c r="LLE886" s="14"/>
      <c r="LLF886" s="14"/>
      <c r="LLG886" s="228"/>
      <c r="LLH886" s="232"/>
      <c r="LLI886" s="232"/>
      <c r="LLJ886" s="232"/>
      <c r="LLK886" s="228"/>
      <c r="LLL886" s="229"/>
      <c r="LLM886" s="229"/>
      <c r="LLN886" s="229"/>
      <c r="LLO886" s="229"/>
      <c r="LLP886" s="229"/>
      <c r="LLQ886" s="229"/>
      <c r="LLR886" s="229"/>
      <c r="LLS886" s="37"/>
      <c r="LLT886" s="228"/>
      <c r="LLU886" s="12"/>
      <c r="LLV886" s="12"/>
      <c r="LLW886" s="162"/>
      <c r="LLX886" s="162"/>
      <c r="LLY886" s="37"/>
      <c r="LLZ886" s="230"/>
      <c r="LMA886" s="37"/>
      <c r="LMB886" s="37"/>
      <c r="LMC886" s="228"/>
      <c r="LMD886" s="11"/>
      <c r="LME886" s="28"/>
      <c r="LMF886" s="231"/>
      <c r="LMG886" s="12"/>
      <c r="LMH886" s="27"/>
      <c r="LMI886" s="37"/>
      <c r="LMJ886" s="37"/>
      <c r="LMK886" s="14"/>
      <c r="LML886" s="14"/>
      <c r="LMM886" s="228"/>
      <c r="LMN886" s="232"/>
      <c r="LMO886" s="232"/>
      <c r="LMP886" s="232"/>
      <c r="LMQ886" s="228"/>
      <c r="LMR886" s="229"/>
      <c r="LMS886" s="229"/>
      <c r="LMT886" s="229"/>
      <c r="LMU886" s="229"/>
      <c r="LMV886" s="229"/>
      <c r="LMW886" s="229"/>
      <c r="LMX886" s="229"/>
      <c r="LMY886" s="37"/>
      <c r="LMZ886" s="228"/>
      <c r="LNA886" s="12"/>
      <c r="LNB886" s="12"/>
      <c r="LNC886" s="162"/>
      <c r="LND886" s="162"/>
      <c r="LNE886" s="37"/>
      <c r="LNF886" s="230"/>
      <c r="LNG886" s="37"/>
      <c r="LNH886" s="37"/>
      <c r="LNI886" s="228"/>
      <c r="LNJ886" s="11"/>
      <c r="LNK886" s="28"/>
      <c r="LNL886" s="231"/>
      <c r="LNM886" s="12"/>
      <c r="LNN886" s="27"/>
      <c r="LNO886" s="37"/>
      <c r="LNP886" s="37"/>
      <c r="LNQ886" s="14"/>
      <c r="LNR886" s="14"/>
      <c r="LNS886" s="228"/>
      <c r="LNT886" s="232"/>
      <c r="LNU886" s="232"/>
      <c r="LNV886" s="232"/>
      <c r="LNW886" s="228"/>
      <c r="LNX886" s="229"/>
      <c r="LNY886" s="229"/>
      <c r="LNZ886" s="229"/>
      <c r="LOA886" s="229"/>
      <c r="LOB886" s="229"/>
      <c r="LOC886" s="229"/>
      <c r="LOD886" s="229"/>
      <c r="LOE886" s="37"/>
      <c r="LOF886" s="228"/>
      <c r="LOG886" s="12"/>
      <c r="LOH886" s="12"/>
      <c r="LOI886" s="162"/>
      <c r="LOJ886" s="162"/>
      <c r="LOK886" s="37"/>
      <c r="LOL886" s="230"/>
      <c r="LOM886" s="37"/>
      <c r="LON886" s="37"/>
      <c r="LOO886" s="228"/>
      <c r="LOP886" s="11"/>
      <c r="LOQ886" s="28"/>
      <c r="LOR886" s="231"/>
      <c r="LOS886" s="12"/>
      <c r="LOT886" s="27"/>
      <c r="LOU886" s="37"/>
      <c r="LOV886" s="37"/>
      <c r="LOW886" s="14"/>
      <c r="LOX886" s="14"/>
      <c r="LOY886" s="228"/>
      <c r="LOZ886" s="232"/>
      <c r="LPA886" s="232"/>
      <c r="LPB886" s="232"/>
      <c r="LPC886" s="228"/>
      <c r="LPD886" s="229"/>
      <c r="LPE886" s="229"/>
      <c r="LPF886" s="229"/>
      <c r="LPG886" s="229"/>
      <c r="LPH886" s="229"/>
      <c r="LPI886" s="229"/>
      <c r="LPJ886" s="229"/>
      <c r="LPK886" s="37"/>
      <c r="LPL886" s="228"/>
      <c r="LPM886" s="12"/>
      <c r="LPN886" s="12"/>
      <c r="LPO886" s="162"/>
      <c r="LPP886" s="162"/>
      <c r="LPQ886" s="37"/>
      <c r="LPR886" s="230"/>
      <c r="LPS886" s="37"/>
      <c r="LPT886" s="37"/>
      <c r="LPU886" s="228"/>
      <c r="LPV886" s="11"/>
      <c r="LPW886" s="28"/>
      <c r="LPX886" s="231"/>
      <c r="LPY886" s="12"/>
      <c r="LPZ886" s="27"/>
      <c r="LQA886" s="37"/>
      <c r="LQB886" s="37"/>
      <c r="LQC886" s="14"/>
      <c r="LQD886" s="14"/>
      <c r="LQE886" s="228"/>
      <c r="LQF886" s="232"/>
      <c r="LQG886" s="232"/>
      <c r="LQH886" s="232"/>
      <c r="LQI886" s="228"/>
      <c r="LQJ886" s="229"/>
      <c r="LQK886" s="229"/>
      <c r="LQL886" s="229"/>
      <c r="LQM886" s="229"/>
      <c r="LQN886" s="229"/>
      <c r="LQO886" s="229"/>
      <c r="LQP886" s="229"/>
      <c r="LQQ886" s="37"/>
      <c r="LQR886" s="228"/>
      <c r="LQS886" s="12"/>
      <c r="LQT886" s="12"/>
      <c r="LQU886" s="162"/>
      <c r="LQV886" s="162"/>
      <c r="LQW886" s="37"/>
      <c r="LQX886" s="230"/>
      <c r="LQY886" s="37"/>
      <c r="LQZ886" s="37"/>
      <c r="LRA886" s="228"/>
      <c r="LRB886" s="11"/>
      <c r="LRC886" s="28"/>
      <c r="LRD886" s="231"/>
      <c r="LRE886" s="12"/>
      <c r="LRF886" s="27"/>
      <c r="LRG886" s="37"/>
      <c r="LRH886" s="37"/>
      <c r="LRI886" s="14"/>
      <c r="LRJ886" s="14"/>
      <c r="LRK886" s="228"/>
      <c r="LRL886" s="232"/>
      <c r="LRM886" s="232"/>
      <c r="LRN886" s="232"/>
      <c r="LRO886" s="228"/>
      <c r="LRP886" s="229"/>
      <c r="LRQ886" s="229"/>
      <c r="LRR886" s="229"/>
      <c r="LRS886" s="229"/>
      <c r="LRT886" s="229"/>
      <c r="LRU886" s="229"/>
      <c r="LRV886" s="229"/>
      <c r="LRW886" s="37"/>
      <c r="LRX886" s="228"/>
      <c r="LRY886" s="12"/>
      <c r="LRZ886" s="12"/>
      <c r="LSA886" s="162"/>
      <c r="LSB886" s="162"/>
      <c r="LSC886" s="37"/>
      <c r="LSD886" s="230"/>
      <c r="LSE886" s="37"/>
      <c r="LSF886" s="37"/>
      <c r="LSG886" s="228"/>
      <c r="LSH886" s="11"/>
      <c r="LSI886" s="28"/>
      <c r="LSJ886" s="231"/>
      <c r="LSK886" s="12"/>
      <c r="LSL886" s="27"/>
      <c r="LSM886" s="37"/>
      <c r="LSN886" s="37"/>
      <c r="LSO886" s="14"/>
      <c r="LSP886" s="14"/>
      <c r="LSQ886" s="228"/>
      <c r="LSR886" s="232"/>
      <c r="LSS886" s="232"/>
      <c r="LST886" s="232"/>
      <c r="LSU886" s="228"/>
      <c r="LSV886" s="229"/>
      <c r="LSW886" s="229"/>
      <c r="LSX886" s="229"/>
      <c r="LSY886" s="229"/>
      <c r="LSZ886" s="229"/>
      <c r="LTA886" s="229"/>
      <c r="LTB886" s="229"/>
      <c r="LTC886" s="37"/>
      <c r="LTD886" s="228"/>
      <c r="LTE886" s="12"/>
      <c r="LTF886" s="12"/>
      <c r="LTG886" s="162"/>
      <c r="LTH886" s="162"/>
      <c r="LTI886" s="37"/>
      <c r="LTJ886" s="230"/>
      <c r="LTK886" s="37"/>
      <c r="LTL886" s="37"/>
      <c r="LTM886" s="228"/>
      <c r="LTN886" s="11"/>
      <c r="LTO886" s="28"/>
      <c r="LTP886" s="231"/>
      <c r="LTQ886" s="12"/>
      <c r="LTR886" s="27"/>
      <c r="LTS886" s="37"/>
      <c r="LTT886" s="37"/>
      <c r="LTU886" s="14"/>
      <c r="LTV886" s="14"/>
      <c r="LTW886" s="228"/>
      <c r="LTX886" s="232"/>
      <c r="LTY886" s="232"/>
      <c r="LTZ886" s="232"/>
      <c r="LUA886" s="228"/>
      <c r="LUB886" s="229"/>
      <c r="LUC886" s="229"/>
      <c r="LUD886" s="229"/>
      <c r="LUE886" s="229"/>
      <c r="LUF886" s="229"/>
      <c r="LUG886" s="229"/>
      <c r="LUH886" s="229"/>
      <c r="LUI886" s="37"/>
      <c r="LUJ886" s="228"/>
      <c r="LUK886" s="12"/>
      <c r="LUL886" s="12"/>
      <c r="LUM886" s="162"/>
      <c r="LUN886" s="162"/>
      <c r="LUO886" s="37"/>
      <c r="LUP886" s="230"/>
      <c r="LUQ886" s="37"/>
      <c r="LUR886" s="37"/>
      <c r="LUS886" s="228"/>
      <c r="LUT886" s="11"/>
      <c r="LUU886" s="28"/>
      <c r="LUV886" s="231"/>
      <c r="LUW886" s="12"/>
      <c r="LUX886" s="27"/>
      <c r="LUY886" s="37"/>
      <c r="LUZ886" s="37"/>
      <c r="LVA886" s="14"/>
      <c r="LVB886" s="14"/>
      <c r="LVC886" s="228"/>
      <c r="LVD886" s="232"/>
      <c r="LVE886" s="232"/>
      <c r="LVF886" s="232"/>
      <c r="LVG886" s="228"/>
      <c r="LVH886" s="229"/>
      <c r="LVI886" s="229"/>
      <c r="LVJ886" s="229"/>
      <c r="LVK886" s="229"/>
      <c r="LVL886" s="229"/>
      <c r="LVM886" s="229"/>
      <c r="LVN886" s="229"/>
      <c r="LVO886" s="37"/>
      <c r="LVP886" s="228"/>
      <c r="LVQ886" s="12"/>
      <c r="LVR886" s="12"/>
      <c r="LVS886" s="162"/>
      <c r="LVT886" s="162"/>
      <c r="LVU886" s="37"/>
      <c r="LVV886" s="230"/>
      <c r="LVW886" s="37"/>
      <c r="LVX886" s="37"/>
      <c r="LVY886" s="228"/>
      <c r="LVZ886" s="11"/>
      <c r="LWA886" s="28"/>
      <c r="LWB886" s="231"/>
      <c r="LWC886" s="12"/>
      <c r="LWD886" s="27"/>
      <c r="LWE886" s="37"/>
      <c r="LWF886" s="37"/>
      <c r="LWG886" s="14"/>
      <c r="LWH886" s="14"/>
      <c r="LWI886" s="228"/>
      <c r="LWJ886" s="232"/>
      <c r="LWK886" s="232"/>
      <c r="LWL886" s="232"/>
      <c r="LWM886" s="228"/>
      <c r="LWN886" s="229"/>
      <c r="LWO886" s="229"/>
      <c r="LWP886" s="229"/>
      <c r="LWQ886" s="229"/>
      <c r="LWR886" s="229"/>
      <c r="LWS886" s="229"/>
      <c r="LWT886" s="229"/>
      <c r="LWU886" s="37"/>
      <c r="LWV886" s="228"/>
      <c r="LWW886" s="12"/>
      <c r="LWX886" s="12"/>
      <c r="LWY886" s="162"/>
      <c r="LWZ886" s="162"/>
      <c r="LXA886" s="37"/>
      <c r="LXB886" s="230"/>
      <c r="LXC886" s="37"/>
      <c r="LXD886" s="37"/>
      <c r="LXE886" s="228"/>
      <c r="LXF886" s="11"/>
      <c r="LXG886" s="28"/>
      <c r="LXH886" s="231"/>
      <c r="LXI886" s="12"/>
      <c r="LXJ886" s="27"/>
      <c r="LXK886" s="37"/>
      <c r="LXL886" s="37"/>
      <c r="LXM886" s="14"/>
      <c r="LXN886" s="14"/>
      <c r="LXO886" s="228"/>
      <c r="LXP886" s="232"/>
      <c r="LXQ886" s="232"/>
      <c r="LXR886" s="232"/>
      <c r="LXS886" s="228"/>
      <c r="LXT886" s="229"/>
      <c r="LXU886" s="229"/>
      <c r="LXV886" s="229"/>
      <c r="LXW886" s="229"/>
      <c r="LXX886" s="229"/>
      <c r="LXY886" s="229"/>
      <c r="LXZ886" s="229"/>
      <c r="LYA886" s="37"/>
      <c r="LYB886" s="228"/>
      <c r="LYC886" s="12"/>
      <c r="LYD886" s="12"/>
      <c r="LYE886" s="162"/>
      <c r="LYF886" s="162"/>
      <c r="LYG886" s="37"/>
      <c r="LYH886" s="230"/>
      <c r="LYI886" s="37"/>
      <c r="LYJ886" s="37"/>
      <c r="LYK886" s="228"/>
      <c r="LYL886" s="11"/>
      <c r="LYM886" s="28"/>
      <c r="LYN886" s="231"/>
      <c r="LYO886" s="12"/>
      <c r="LYP886" s="27"/>
      <c r="LYQ886" s="37"/>
      <c r="LYR886" s="37"/>
      <c r="LYS886" s="14"/>
      <c r="LYT886" s="14"/>
      <c r="LYU886" s="228"/>
      <c r="LYV886" s="232"/>
      <c r="LYW886" s="232"/>
      <c r="LYX886" s="232"/>
      <c r="LYY886" s="228"/>
      <c r="LYZ886" s="229"/>
      <c r="LZA886" s="229"/>
      <c r="LZB886" s="229"/>
      <c r="LZC886" s="229"/>
      <c r="LZD886" s="229"/>
      <c r="LZE886" s="229"/>
      <c r="LZF886" s="229"/>
      <c r="LZG886" s="37"/>
      <c r="LZH886" s="228"/>
      <c r="LZI886" s="12"/>
      <c r="LZJ886" s="12"/>
      <c r="LZK886" s="162"/>
      <c r="LZL886" s="162"/>
      <c r="LZM886" s="37"/>
      <c r="LZN886" s="230"/>
      <c r="LZO886" s="37"/>
      <c r="LZP886" s="37"/>
      <c r="LZQ886" s="228"/>
      <c r="LZR886" s="11"/>
      <c r="LZS886" s="28"/>
      <c r="LZT886" s="231"/>
      <c r="LZU886" s="12"/>
      <c r="LZV886" s="27"/>
      <c r="LZW886" s="37"/>
      <c r="LZX886" s="37"/>
      <c r="LZY886" s="14"/>
      <c r="LZZ886" s="14"/>
      <c r="MAA886" s="228"/>
      <c r="MAB886" s="232"/>
      <c r="MAC886" s="232"/>
      <c r="MAD886" s="232"/>
      <c r="MAE886" s="228"/>
      <c r="MAF886" s="229"/>
      <c r="MAG886" s="229"/>
      <c r="MAH886" s="229"/>
      <c r="MAI886" s="229"/>
      <c r="MAJ886" s="229"/>
      <c r="MAK886" s="229"/>
      <c r="MAL886" s="229"/>
      <c r="MAM886" s="37"/>
      <c r="MAN886" s="228"/>
      <c r="MAO886" s="12"/>
      <c r="MAP886" s="12"/>
      <c r="MAQ886" s="162"/>
      <c r="MAR886" s="162"/>
      <c r="MAS886" s="37"/>
      <c r="MAT886" s="230"/>
      <c r="MAU886" s="37"/>
      <c r="MAV886" s="37"/>
      <c r="MAW886" s="228"/>
      <c r="MAX886" s="11"/>
      <c r="MAY886" s="28"/>
      <c r="MAZ886" s="231"/>
      <c r="MBA886" s="12"/>
      <c r="MBB886" s="27"/>
      <c r="MBC886" s="37"/>
      <c r="MBD886" s="37"/>
      <c r="MBE886" s="14"/>
      <c r="MBF886" s="14"/>
      <c r="MBG886" s="228"/>
      <c r="MBH886" s="232"/>
      <c r="MBI886" s="232"/>
      <c r="MBJ886" s="232"/>
      <c r="MBK886" s="228"/>
      <c r="MBL886" s="229"/>
      <c r="MBM886" s="229"/>
      <c r="MBN886" s="229"/>
      <c r="MBO886" s="229"/>
      <c r="MBP886" s="229"/>
      <c r="MBQ886" s="229"/>
      <c r="MBR886" s="229"/>
      <c r="MBS886" s="37"/>
      <c r="MBT886" s="228"/>
      <c r="MBU886" s="12"/>
      <c r="MBV886" s="12"/>
      <c r="MBW886" s="162"/>
      <c r="MBX886" s="162"/>
      <c r="MBY886" s="37"/>
      <c r="MBZ886" s="230"/>
      <c r="MCA886" s="37"/>
      <c r="MCB886" s="37"/>
      <c r="MCC886" s="228"/>
      <c r="MCD886" s="11"/>
      <c r="MCE886" s="28"/>
      <c r="MCF886" s="231"/>
      <c r="MCG886" s="12"/>
      <c r="MCH886" s="27"/>
      <c r="MCI886" s="37"/>
      <c r="MCJ886" s="37"/>
      <c r="MCK886" s="14"/>
      <c r="MCL886" s="14"/>
      <c r="MCM886" s="228"/>
      <c r="MCN886" s="232"/>
      <c r="MCO886" s="232"/>
      <c r="MCP886" s="232"/>
      <c r="MCQ886" s="228"/>
      <c r="MCR886" s="229"/>
      <c r="MCS886" s="229"/>
      <c r="MCT886" s="229"/>
      <c r="MCU886" s="229"/>
      <c r="MCV886" s="229"/>
      <c r="MCW886" s="229"/>
      <c r="MCX886" s="229"/>
      <c r="MCY886" s="37"/>
      <c r="MCZ886" s="228"/>
      <c r="MDA886" s="12"/>
      <c r="MDB886" s="12"/>
      <c r="MDC886" s="162"/>
      <c r="MDD886" s="162"/>
      <c r="MDE886" s="37"/>
      <c r="MDF886" s="230"/>
      <c r="MDG886" s="37"/>
      <c r="MDH886" s="37"/>
      <c r="MDI886" s="228"/>
      <c r="MDJ886" s="11"/>
      <c r="MDK886" s="28"/>
      <c r="MDL886" s="231"/>
      <c r="MDM886" s="12"/>
      <c r="MDN886" s="27"/>
      <c r="MDO886" s="37"/>
      <c r="MDP886" s="37"/>
      <c r="MDQ886" s="14"/>
      <c r="MDR886" s="14"/>
      <c r="MDS886" s="228"/>
      <c r="MDT886" s="232"/>
      <c r="MDU886" s="232"/>
      <c r="MDV886" s="232"/>
      <c r="MDW886" s="228"/>
      <c r="MDX886" s="229"/>
      <c r="MDY886" s="229"/>
      <c r="MDZ886" s="229"/>
      <c r="MEA886" s="229"/>
      <c r="MEB886" s="229"/>
      <c r="MEC886" s="229"/>
      <c r="MED886" s="229"/>
      <c r="MEE886" s="37"/>
      <c r="MEF886" s="228"/>
      <c r="MEG886" s="12"/>
      <c r="MEH886" s="12"/>
      <c r="MEI886" s="162"/>
      <c r="MEJ886" s="162"/>
      <c r="MEK886" s="37"/>
      <c r="MEL886" s="230"/>
      <c r="MEM886" s="37"/>
      <c r="MEN886" s="37"/>
      <c r="MEO886" s="228"/>
      <c r="MEP886" s="11"/>
      <c r="MEQ886" s="28"/>
      <c r="MER886" s="231"/>
      <c r="MES886" s="12"/>
      <c r="MET886" s="27"/>
      <c r="MEU886" s="37"/>
      <c r="MEV886" s="37"/>
      <c r="MEW886" s="14"/>
      <c r="MEX886" s="14"/>
      <c r="MEY886" s="228"/>
      <c r="MEZ886" s="232"/>
      <c r="MFA886" s="232"/>
      <c r="MFB886" s="232"/>
      <c r="MFC886" s="228"/>
      <c r="MFD886" s="229"/>
      <c r="MFE886" s="229"/>
      <c r="MFF886" s="229"/>
      <c r="MFG886" s="229"/>
      <c r="MFH886" s="229"/>
      <c r="MFI886" s="229"/>
      <c r="MFJ886" s="229"/>
      <c r="MFK886" s="37"/>
      <c r="MFL886" s="228"/>
      <c r="MFM886" s="12"/>
      <c r="MFN886" s="12"/>
      <c r="MFO886" s="162"/>
      <c r="MFP886" s="162"/>
      <c r="MFQ886" s="37"/>
      <c r="MFR886" s="230"/>
      <c r="MFS886" s="37"/>
      <c r="MFT886" s="37"/>
      <c r="MFU886" s="228"/>
      <c r="MFV886" s="11"/>
      <c r="MFW886" s="28"/>
      <c r="MFX886" s="231"/>
      <c r="MFY886" s="12"/>
      <c r="MFZ886" s="27"/>
      <c r="MGA886" s="37"/>
      <c r="MGB886" s="37"/>
      <c r="MGC886" s="14"/>
      <c r="MGD886" s="14"/>
      <c r="MGE886" s="228"/>
      <c r="MGF886" s="232"/>
      <c r="MGG886" s="232"/>
      <c r="MGH886" s="232"/>
      <c r="MGI886" s="228"/>
      <c r="MGJ886" s="229"/>
      <c r="MGK886" s="229"/>
      <c r="MGL886" s="229"/>
      <c r="MGM886" s="229"/>
      <c r="MGN886" s="229"/>
      <c r="MGO886" s="229"/>
      <c r="MGP886" s="229"/>
      <c r="MGQ886" s="37"/>
      <c r="MGR886" s="228"/>
      <c r="MGS886" s="12"/>
      <c r="MGT886" s="12"/>
      <c r="MGU886" s="162"/>
      <c r="MGV886" s="162"/>
      <c r="MGW886" s="37"/>
      <c r="MGX886" s="230"/>
      <c r="MGY886" s="37"/>
      <c r="MGZ886" s="37"/>
      <c r="MHA886" s="228"/>
      <c r="MHB886" s="11"/>
      <c r="MHC886" s="28"/>
      <c r="MHD886" s="231"/>
      <c r="MHE886" s="12"/>
      <c r="MHF886" s="27"/>
      <c r="MHG886" s="37"/>
      <c r="MHH886" s="37"/>
      <c r="MHI886" s="14"/>
      <c r="MHJ886" s="14"/>
      <c r="MHK886" s="228"/>
      <c r="MHL886" s="232"/>
      <c r="MHM886" s="232"/>
      <c r="MHN886" s="232"/>
      <c r="MHO886" s="228"/>
      <c r="MHP886" s="229"/>
      <c r="MHQ886" s="229"/>
      <c r="MHR886" s="229"/>
      <c r="MHS886" s="229"/>
      <c r="MHT886" s="229"/>
      <c r="MHU886" s="229"/>
      <c r="MHV886" s="229"/>
      <c r="MHW886" s="37"/>
      <c r="MHX886" s="228"/>
      <c r="MHY886" s="12"/>
      <c r="MHZ886" s="12"/>
      <c r="MIA886" s="162"/>
      <c r="MIB886" s="162"/>
      <c r="MIC886" s="37"/>
      <c r="MID886" s="230"/>
      <c r="MIE886" s="37"/>
      <c r="MIF886" s="37"/>
      <c r="MIG886" s="228"/>
      <c r="MIH886" s="11"/>
      <c r="MII886" s="28"/>
      <c r="MIJ886" s="231"/>
      <c r="MIK886" s="12"/>
      <c r="MIL886" s="27"/>
      <c r="MIM886" s="37"/>
      <c r="MIN886" s="37"/>
      <c r="MIO886" s="14"/>
      <c r="MIP886" s="14"/>
      <c r="MIQ886" s="228"/>
      <c r="MIR886" s="232"/>
      <c r="MIS886" s="232"/>
      <c r="MIT886" s="232"/>
      <c r="MIU886" s="228"/>
      <c r="MIV886" s="229"/>
      <c r="MIW886" s="229"/>
      <c r="MIX886" s="229"/>
      <c r="MIY886" s="229"/>
      <c r="MIZ886" s="229"/>
      <c r="MJA886" s="229"/>
      <c r="MJB886" s="229"/>
      <c r="MJC886" s="37"/>
      <c r="MJD886" s="228"/>
      <c r="MJE886" s="12"/>
      <c r="MJF886" s="12"/>
      <c r="MJG886" s="162"/>
      <c r="MJH886" s="162"/>
      <c r="MJI886" s="37"/>
      <c r="MJJ886" s="230"/>
      <c r="MJK886" s="37"/>
      <c r="MJL886" s="37"/>
      <c r="MJM886" s="228"/>
      <c r="MJN886" s="11"/>
      <c r="MJO886" s="28"/>
      <c r="MJP886" s="231"/>
      <c r="MJQ886" s="12"/>
      <c r="MJR886" s="27"/>
      <c r="MJS886" s="37"/>
      <c r="MJT886" s="37"/>
      <c r="MJU886" s="14"/>
      <c r="MJV886" s="14"/>
      <c r="MJW886" s="228"/>
      <c r="MJX886" s="232"/>
      <c r="MJY886" s="232"/>
      <c r="MJZ886" s="232"/>
      <c r="MKA886" s="228"/>
      <c r="MKB886" s="229"/>
      <c r="MKC886" s="229"/>
      <c r="MKD886" s="229"/>
      <c r="MKE886" s="229"/>
      <c r="MKF886" s="229"/>
      <c r="MKG886" s="229"/>
      <c r="MKH886" s="229"/>
      <c r="MKI886" s="37"/>
      <c r="MKJ886" s="228"/>
      <c r="MKK886" s="12"/>
      <c r="MKL886" s="12"/>
      <c r="MKM886" s="162"/>
      <c r="MKN886" s="162"/>
      <c r="MKO886" s="37"/>
      <c r="MKP886" s="230"/>
      <c r="MKQ886" s="37"/>
      <c r="MKR886" s="37"/>
      <c r="MKS886" s="228"/>
      <c r="MKT886" s="11"/>
      <c r="MKU886" s="28"/>
      <c r="MKV886" s="231"/>
      <c r="MKW886" s="12"/>
      <c r="MKX886" s="27"/>
      <c r="MKY886" s="37"/>
      <c r="MKZ886" s="37"/>
      <c r="MLA886" s="14"/>
      <c r="MLB886" s="14"/>
      <c r="MLC886" s="228"/>
      <c r="MLD886" s="232"/>
      <c r="MLE886" s="232"/>
      <c r="MLF886" s="232"/>
      <c r="MLG886" s="228"/>
      <c r="MLH886" s="229"/>
      <c r="MLI886" s="229"/>
      <c r="MLJ886" s="229"/>
      <c r="MLK886" s="229"/>
      <c r="MLL886" s="229"/>
      <c r="MLM886" s="229"/>
      <c r="MLN886" s="229"/>
      <c r="MLO886" s="37"/>
      <c r="MLP886" s="228"/>
      <c r="MLQ886" s="12"/>
      <c r="MLR886" s="12"/>
      <c r="MLS886" s="162"/>
      <c r="MLT886" s="162"/>
      <c r="MLU886" s="37"/>
      <c r="MLV886" s="230"/>
      <c r="MLW886" s="37"/>
      <c r="MLX886" s="37"/>
      <c r="MLY886" s="228"/>
      <c r="MLZ886" s="11"/>
      <c r="MMA886" s="28"/>
      <c r="MMB886" s="231"/>
      <c r="MMC886" s="12"/>
      <c r="MMD886" s="27"/>
      <c r="MME886" s="37"/>
      <c r="MMF886" s="37"/>
      <c r="MMG886" s="14"/>
      <c r="MMH886" s="14"/>
      <c r="MMI886" s="228"/>
      <c r="MMJ886" s="232"/>
      <c r="MMK886" s="232"/>
      <c r="MML886" s="232"/>
      <c r="MMM886" s="228"/>
      <c r="MMN886" s="229"/>
      <c r="MMO886" s="229"/>
      <c r="MMP886" s="229"/>
      <c r="MMQ886" s="229"/>
      <c r="MMR886" s="229"/>
      <c r="MMS886" s="229"/>
      <c r="MMT886" s="229"/>
      <c r="MMU886" s="37"/>
      <c r="MMV886" s="228"/>
      <c r="MMW886" s="12"/>
      <c r="MMX886" s="12"/>
      <c r="MMY886" s="162"/>
      <c r="MMZ886" s="162"/>
      <c r="MNA886" s="37"/>
      <c r="MNB886" s="230"/>
      <c r="MNC886" s="37"/>
      <c r="MND886" s="37"/>
      <c r="MNE886" s="228"/>
      <c r="MNF886" s="11"/>
      <c r="MNG886" s="28"/>
      <c r="MNH886" s="231"/>
      <c r="MNI886" s="12"/>
      <c r="MNJ886" s="27"/>
      <c r="MNK886" s="37"/>
      <c r="MNL886" s="37"/>
      <c r="MNM886" s="14"/>
      <c r="MNN886" s="14"/>
      <c r="MNO886" s="228"/>
      <c r="MNP886" s="232"/>
      <c r="MNQ886" s="232"/>
      <c r="MNR886" s="232"/>
      <c r="MNS886" s="228"/>
      <c r="MNT886" s="229"/>
      <c r="MNU886" s="229"/>
      <c r="MNV886" s="229"/>
      <c r="MNW886" s="229"/>
      <c r="MNX886" s="229"/>
      <c r="MNY886" s="229"/>
      <c r="MNZ886" s="229"/>
      <c r="MOA886" s="37"/>
      <c r="MOB886" s="228"/>
      <c r="MOC886" s="12"/>
      <c r="MOD886" s="12"/>
      <c r="MOE886" s="162"/>
      <c r="MOF886" s="162"/>
      <c r="MOG886" s="37"/>
      <c r="MOH886" s="230"/>
      <c r="MOI886" s="37"/>
      <c r="MOJ886" s="37"/>
      <c r="MOK886" s="228"/>
      <c r="MOL886" s="11"/>
      <c r="MOM886" s="28"/>
      <c r="MON886" s="231"/>
      <c r="MOO886" s="12"/>
      <c r="MOP886" s="27"/>
      <c r="MOQ886" s="37"/>
      <c r="MOR886" s="37"/>
      <c r="MOS886" s="14"/>
      <c r="MOT886" s="14"/>
      <c r="MOU886" s="228"/>
      <c r="MOV886" s="232"/>
      <c r="MOW886" s="232"/>
      <c r="MOX886" s="232"/>
      <c r="MOY886" s="228"/>
      <c r="MOZ886" s="229"/>
      <c r="MPA886" s="229"/>
      <c r="MPB886" s="229"/>
      <c r="MPC886" s="229"/>
      <c r="MPD886" s="229"/>
      <c r="MPE886" s="229"/>
      <c r="MPF886" s="229"/>
      <c r="MPG886" s="37"/>
      <c r="MPH886" s="228"/>
      <c r="MPI886" s="12"/>
      <c r="MPJ886" s="12"/>
      <c r="MPK886" s="162"/>
      <c r="MPL886" s="162"/>
      <c r="MPM886" s="37"/>
      <c r="MPN886" s="230"/>
      <c r="MPO886" s="37"/>
      <c r="MPP886" s="37"/>
      <c r="MPQ886" s="228"/>
      <c r="MPR886" s="11"/>
      <c r="MPS886" s="28"/>
      <c r="MPT886" s="231"/>
      <c r="MPU886" s="12"/>
      <c r="MPV886" s="27"/>
      <c r="MPW886" s="37"/>
      <c r="MPX886" s="37"/>
      <c r="MPY886" s="14"/>
      <c r="MPZ886" s="14"/>
      <c r="MQA886" s="228"/>
      <c r="MQB886" s="232"/>
      <c r="MQC886" s="232"/>
      <c r="MQD886" s="232"/>
      <c r="MQE886" s="228"/>
      <c r="MQF886" s="229"/>
      <c r="MQG886" s="229"/>
      <c r="MQH886" s="229"/>
      <c r="MQI886" s="229"/>
      <c r="MQJ886" s="229"/>
      <c r="MQK886" s="229"/>
      <c r="MQL886" s="229"/>
      <c r="MQM886" s="37"/>
      <c r="MQN886" s="228"/>
      <c r="MQO886" s="12"/>
      <c r="MQP886" s="12"/>
      <c r="MQQ886" s="162"/>
      <c r="MQR886" s="162"/>
      <c r="MQS886" s="37"/>
      <c r="MQT886" s="230"/>
      <c r="MQU886" s="37"/>
      <c r="MQV886" s="37"/>
      <c r="MQW886" s="228"/>
      <c r="MQX886" s="11"/>
      <c r="MQY886" s="28"/>
      <c r="MQZ886" s="231"/>
      <c r="MRA886" s="12"/>
      <c r="MRB886" s="27"/>
      <c r="MRC886" s="37"/>
      <c r="MRD886" s="37"/>
      <c r="MRE886" s="14"/>
      <c r="MRF886" s="14"/>
      <c r="MRG886" s="228"/>
      <c r="MRH886" s="232"/>
      <c r="MRI886" s="232"/>
      <c r="MRJ886" s="232"/>
      <c r="MRK886" s="228"/>
      <c r="MRL886" s="229"/>
      <c r="MRM886" s="229"/>
      <c r="MRN886" s="229"/>
      <c r="MRO886" s="229"/>
      <c r="MRP886" s="229"/>
      <c r="MRQ886" s="229"/>
      <c r="MRR886" s="229"/>
      <c r="MRS886" s="37"/>
      <c r="MRT886" s="228"/>
      <c r="MRU886" s="12"/>
      <c r="MRV886" s="12"/>
      <c r="MRW886" s="162"/>
      <c r="MRX886" s="162"/>
      <c r="MRY886" s="37"/>
      <c r="MRZ886" s="230"/>
      <c r="MSA886" s="37"/>
      <c r="MSB886" s="37"/>
      <c r="MSC886" s="228"/>
      <c r="MSD886" s="11"/>
      <c r="MSE886" s="28"/>
      <c r="MSF886" s="231"/>
      <c r="MSG886" s="12"/>
      <c r="MSH886" s="27"/>
      <c r="MSI886" s="37"/>
      <c r="MSJ886" s="37"/>
      <c r="MSK886" s="14"/>
      <c r="MSL886" s="14"/>
      <c r="MSM886" s="228"/>
      <c r="MSN886" s="232"/>
      <c r="MSO886" s="232"/>
      <c r="MSP886" s="232"/>
      <c r="MSQ886" s="228"/>
      <c r="MSR886" s="229"/>
      <c r="MSS886" s="229"/>
      <c r="MST886" s="229"/>
      <c r="MSU886" s="229"/>
      <c r="MSV886" s="229"/>
      <c r="MSW886" s="229"/>
      <c r="MSX886" s="229"/>
      <c r="MSY886" s="37"/>
      <c r="MSZ886" s="228"/>
      <c r="MTA886" s="12"/>
      <c r="MTB886" s="12"/>
      <c r="MTC886" s="162"/>
      <c r="MTD886" s="162"/>
      <c r="MTE886" s="37"/>
      <c r="MTF886" s="230"/>
      <c r="MTG886" s="37"/>
      <c r="MTH886" s="37"/>
      <c r="MTI886" s="228"/>
      <c r="MTJ886" s="11"/>
      <c r="MTK886" s="28"/>
      <c r="MTL886" s="231"/>
      <c r="MTM886" s="12"/>
      <c r="MTN886" s="27"/>
      <c r="MTO886" s="37"/>
      <c r="MTP886" s="37"/>
      <c r="MTQ886" s="14"/>
      <c r="MTR886" s="14"/>
      <c r="MTS886" s="228"/>
      <c r="MTT886" s="232"/>
      <c r="MTU886" s="232"/>
      <c r="MTV886" s="232"/>
      <c r="MTW886" s="228"/>
      <c r="MTX886" s="229"/>
      <c r="MTY886" s="229"/>
      <c r="MTZ886" s="229"/>
      <c r="MUA886" s="229"/>
      <c r="MUB886" s="229"/>
      <c r="MUC886" s="229"/>
      <c r="MUD886" s="229"/>
      <c r="MUE886" s="37"/>
      <c r="MUF886" s="228"/>
      <c r="MUG886" s="12"/>
      <c r="MUH886" s="12"/>
      <c r="MUI886" s="162"/>
      <c r="MUJ886" s="162"/>
      <c r="MUK886" s="37"/>
      <c r="MUL886" s="230"/>
      <c r="MUM886" s="37"/>
      <c r="MUN886" s="37"/>
      <c r="MUO886" s="228"/>
      <c r="MUP886" s="11"/>
      <c r="MUQ886" s="28"/>
      <c r="MUR886" s="231"/>
      <c r="MUS886" s="12"/>
      <c r="MUT886" s="27"/>
      <c r="MUU886" s="37"/>
      <c r="MUV886" s="37"/>
      <c r="MUW886" s="14"/>
      <c r="MUX886" s="14"/>
      <c r="MUY886" s="228"/>
      <c r="MUZ886" s="232"/>
      <c r="MVA886" s="232"/>
      <c r="MVB886" s="232"/>
      <c r="MVC886" s="228"/>
      <c r="MVD886" s="229"/>
      <c r="MVE886" s="229"/>
      <c r="MVF886" s="229"/>
      <c r="MVG886" s="229"/>
      <c r="MVH886" s="229"/>
      <c r="MVI886" s="229"/>
      <c r="MVJ886" s="229"/>
      <c r="MVK886" s="37"/>
      <c r="MVL886" s="228"/>
      <c r="MVM886" s="12"/>
      <c r="MVN886" s="12"/>
      <c r="MVO886" s="162"/>
      <c r="MVP886" s="162"/>
      <c r="MVQ886" s="37"/>
      <c r="MVR886" s="230"/>
      <c r="MVS886" s="37"/>
      <c r="MVT886" s="37"/>
      <c r="MVU886" s="228"/>
      <c r="MVV886" s="11"/>
      <c r="MVW886" s="28"/>
      <c r="MVX886" s="231"/>
      <c r="MVY886" s="12"/>
      <c r="MVZ886" s="27"/>
      <c r="MWA886" s="37"/>
      <c r="MWB886" s="37"/>
      <c r="MWC886" s="14"/>
      <c r="MWD886" s="14"/>
      <c r="MWE886" s="228"/>
      <c r="MWF886" s="232"/>
      <c r="MWG886" s="232"/>
      <c r="MWH886" s="232"/>
      <c r="MWI886" s="228"/>
      <c r="MWJ886" s="229"/>
      <c r="MWK886" s="229"/>
      <c r="MWL886" s="229"/>
      <c r="MWM886" s="229"/>
      <c r="MWN886" s="229"/>
      <c r="MWO886" s="229"/>
      <c r="MWP886" s="229"/>
      <c r="MWQ886" s="37"/>
      <c r="MWR886" s="228"/>
      <c r="MWS886" s="12"/>
      <c r="MWT886" s="12"/>
      <c r="MWU886" s="162"/>
      <c r="MWV886" s="162"/>
      <c r="MWW886" s="37"/>
      <c r="MWX886" s="230"/>
      <c r="MWY886" s="37"/>
      <c r="MWZ886" s="37"/>
      <c r="MXA886" s="228"/>
      <c r="MXB886" s="11"/>
      <c r="MXC886" s="28"/>
      <c r="MXD886" s="231"/>
      <c r="MXE886" s="12"/>
      <c r="MXF886" s="27"/>
      <c r="MXG886" s="37"/>
      <c r="MXH886" s="37"/>
      <c r="MXI886" s="14"/>
      <c r="MXJ886" s="14"/>
      <c r="MXK886" s="228"/>
      <c r="MXL886" s="232"/>
      <c r="MXM886" s="232"/>
      <c r="MXN886" s="232"/>
      <c r="MXO886" s="228"/>
      <c r="MXP886" s="229"/>
      <c r="MXQ886" s="229"/>
      <c r="MXR886" s="229"/>
      <c r="MXS886" s="229"/>
      <c r="MXT886" s="229"/>
      <c r="MXU886" s="229"/>
      <c r="MXV886" s="229"/>
      <c r="MXW886" s="37"/>
      <c r="MXX886" s="228"/>
      <c r="MXY886" s="12"/>
      <c r="MXZ886" s="12"/>
      <c r="MYA886" s="162"/>
      <c r="MYB886" s="162"/>
      <c r="MYC886" s="37"/>
      <c r="MYD886" s="230"/>
      <c r="MYE886" s="37"/>
      <c r="MYF886" s="37"/>
      <c r="MYG886" s="228"/>
      <c r="MYH886" s="11"/>
      <c r="MYI886" s="28"/>
      <c r="MYJ886" s="231"/>
      <c r="MYK886" s="12"/>
      <c r="MYL886" s="27"/>
      <c r="MYM886" s="37"/>
      <c r="MYN886" s="37"/>
      <c r="MYO886" s="14"/>
      <c r="MYP886" s="14"/>
      <c r="MYQ886" s="228"/>
      <c r="MYR886" s="232"/>
      <c r="MYS886" s="232"/>
      <c r="MYT886" s="232"/>
      <c r="MYU886" s="228"/>
      <c r="MYV886" s="229"/>
      <c r="MYW886" s="229"/>
      <c r="MYX886" s="229"/>
      <c r="MYY886" s="229"/>
      <c r="MYZ886" s="229"/>
      <c r="MZA886" s="229"/>
      <c r="MZB886" s="229"/>
      <c r="MZC886" s="37"/>
      <c r="MZD886" s="228"/>
      <c r="MZE886" s="12"/>
      <c r="MZF886" s="12"/>
      <c r="MZG886" s="162"/>
      <c r="MZH886" s="162"/>
      <c r="MZI886" s="37"/>
      <c r="MZJ886" s="230"/>
      <c r="MZK886" s="37"/>
      <c r="MZL886" s="37"/>
      <c r="MZM886" s="228"/>
      <c r="MZN886" s="11"/>
      <c r="MZO886" s="28"/>
      <c r="MZP886" s="231"/>
      <c r="MZQ886" s="12"/>
      <c r="MZR886" s="27"/>
      <c r="MZS886" s="37"/>
      <c r="MZT886" s="37"/>
      <c r="MZU886" s="14"/>
      <c r="MZV886" s="14"/>
      <c r="MZW886" s="228"/>
      <c r="MZX886" s="232"/>
      <c r="MZY886" s="232"/>
      <c r="MZZ886" s="232"/>
      <c r="NAA886" s="228"/>
      <c r="NAB886" s="229"/>
      <c r="NAC886" s="229"/>
      <c r="NAD886" s="229"/>
      <c r="NAE886" s="229"/>
      <c r="NAF886" s="229"/>
      <c r="NAG886" s="229"/>
      <c r="NAH886" s="229"/>
      <c r="NAI886" s="37"/>
      <c r="NAJ886" s="228"/>
      <c r="NAK886" s="12"/>
      <c r="NAL886" s="12"/>
      <c r="NAM886" s="162"/>
      <c r="NAN886" s="162"/>
      <c r="NAO886" s="37"/>
      <c r="NAP886" s="230"/>
      <c r="NAQ886" s="37"/>
      <c r="NAR886" s="37"/>
      <c r="NAS886" s="228"/>
      <c r="NAT886" s="11"/>
      <c r="NAU886" s="28"/>
      <c r="NAV886" s="231"/>
      <c r="NAW886" s="12"/>
      <c r="NAX886" s="27"/>
      <c r="NAY886" s="37"/>
      <c r="NAZ886" s="37"/>
      <c r="NBA886" s="14"/>
      <c r="NBB886" s="14"/>
      <c r="NBC886" s="228"/>
      <c r="NBD886" s="232"/>
      <c r="NBE886" s="232"/>
      <c r="NBF886" s="232"/>
      <c r="NBG886" s="228"/>
      <c r="NBH886" s="229"/>
      <c r="NBI886" s="229"/>
      <c r="NBJ886" s="229"/>
      <c r="NBK886" s="229"/>
      <c r="NBL886" s="229"/>
      <c r="NBM886" s="229"/>
      <c r="NBN886" s="229"/>
      <c r="NBO886" s="37"/>
      <c r="NBP886" s="228"/>
      <c r="NBQ886" s="12"/>
      <c r="NBR886" s="12"/>
      <c r="NBS886" s="162"/>
      <c r="NBT886" s="162"/>
      <c r="NBU886" s="37"/>
      <c r="NBV886" s="230"/>
      <c r="NBW886" s="37"/>
      <c r="NBX886" s="37"/>
      <c r="NBY886" s="228"/>
      <c r="NBZ886" s="11"/>
      <c r="NCA886" s="28"/>
      <c r="NCB886" s="231"/>
      <c r="NCC886" s="12"/>
      <c r="NCD886" s="27"/>
      <c r="NCE886" s="37"/>
      <c r="NCF886" s="37"/>
      <c r="NCG886" s="14"/>
      <c r="NCH886" s="14"/>
      <c r="NCI886" s="228"/>
      <c r="NCJ886" s="232"/>
      <c r="NCK886" s="232"/>
      <c r="NCL886" s="232"/>
      <c r="NCM886" s="228"/>
      <c r="NCN886" s="229"/>
      <c r="NCO886" s="229"/>
      <c r="NCP886" s="229"/>
      <c r="NCQ886" s="229"/>
      <c r="NCR886" s="229"/>
      <c r="NCS886" s="229"/>
      <c r="NCT886" s="229"/>
      <c r="NCU886" s="37"/>
      <c r="NCV886" s="228"/>
      <c r="NCW886" s="12"/>
      <c r="NCX886" s="12"/>
      <c r="NCY886" s="162"/>
      <c r="NCZ886" s="162"/>
      <c r="NDA886" s="37"/>
      <c r="NDB886" s="230"/>
      <c r="NDC886" s="37"/>
      <c r="NDD886" s="37"/>
      <c r="NDE886" s="228"/>
      <c r="NDF886" s="11"/>
      <c r="NDG886" s="28"/>
      <c r="NDH886" s="231"/>
      <c r="NDI886" s="12"/>
      <c r="NDJ886" s="27"/>
      <c r="NDK886" s="37"/>
      <c r="NDL886" s="37"/>
      <c r="NDM886" s="14"/>
      <c r="NDN886" s="14"/>
      <c r="NDO886" s="228"/>
      <c r="NDP886" s="232"/>
      <c r="NDQ886" s="232"/>
      <c r="NDR886" s="232"/>
      <c r="NDS886" s="228"/>
      <c r="NDT886" s="229"/>
      <c r="NDU886" s="229"/>
      <c r="NDV886" s="229"/>
      <c r="NDW886" s="229"/>
      <c r="NDX886" s="229"/>
      <c r="NDY886" s="229"/>
      <c r="NDZ886" s="229"/>
      <c r="NEA886" s="37"/>
      <c r="NEB886" s="228"/>
      <c r="NEC886" s="12"/>
      <c r="NED886" s="12"/>
      <c r="NEE886" s="162"/>
      <c r="NEF886" s="162"/>
      <c r="NEG886" s="37"/>
      <c r="NEH886" s="230"/>
      <c r="NEI886" s="37"/>
      <c r="NEJ886" s="37"/>
      <c r="NEK886" s="228"/>
      <c r="NEL886" s="11"/>
      <c r="NEM886" s="28"/>
      <c r="NEN886" s="231"/>
      <c r="NEO886" s="12"/>
      <c r="NEP886" s="27"/>
      <c r="NEQ886" s="37"/>
      <c r="NER886" s="37"/>
      <c r="NES886" s="14"/>
      <c r="NET886" s="14"/>
      <c r="NEU886" s="228"/>
      <c r="NEV886" s="232"/>
      <c r="NEW886" s="232"/>
      <c r="NEX886" s="232"/>
      <c r="NEY886" s="228"/>
      <c r="NEZ886" s="229"/>
      <c r="NFA886" s="229"/>
      <c r="NFB886" s="229"/>
      <c r="NFC886" s="229"/>
      <c r="NFD886" s="229"/>
      <c r="NFE886" s="229"/>
      <c r="NFF886" s="229"/>
      <c r="NFG886" s="37"/>
      <c r="NFH886" s="228"/>
      <c r="NFI886" s="12"/>
      <c r="NFJ886" s="12"/>
      <c r="NFK886" s="162"/>
      <c r="NFL886" s="162"/>
      <c r="NFM886" s="37"/>
      <c r="NFN886" s="230"/>
      <c r="NFO886" s="37"/>
      <c r="NFP886" s="37"/>
      <c r="NFQ886" s="228"/>
      <c r="NFR886" s="11"/>
      <c r="NFS886" s="28"/>
      <c r="NFT886" s="231"/>
      <c r="NFU886" s="12"/>
      <c r="NFV886" s="27"/>
      <c r="NFW886" s="37"/>
      <c r="NFX886" s="37"/>
      <c r="NFY886" s="14"/>
      <c r="NFZ886" s="14"/>
      <c r="NGA886" s="228"/>
      <c r="NGB886" s="232"/>
      <c r="NGC886" s="232"/>
      <c r="NGD886" s="232"/>
      <c r="NGE886" s="228"/>
      <c r="NGF886" s="229"/>
      <c r="NGG886" s="229"/>
      <c r="NGH886" s="229"/>
      <c r="NGI886" s="229"/>
      <c r="NGJ886" s="229"/>
      <c r="NGK886" s="229"/>
      <c r="NGL886" s="229"/>
      <c r="NGM886" s="37"/>
      <c r="NGN886" s="228"/>
      <c r="NGO886" s="12"/>
      <c r="NGP886" s="12"/>
      <c r="NGQ886" s="162"/>
      <c r="NGR886" s="162"/>
      <c r="NGS886" s="37"/>
      <c r="NGT886" s="230"/>
      <c r="NGU886" s="37"/>
      <c r="NGV886" s="37"/>
      <c r="NGW886" s="228"/>
      <c r="NGX886" s="11"/>
      <c r="NGY886" s="28"/>
      <c r="NGZ886" s="231"/>
      <c r="NHA886" s="12"/>
      <c r="NHB886" s="27"/>
      <c r="NHC886" s="37"/>
      <c r="NHD886" s="37"/>
      <c r="NHE886" s="14"/>
      <c r="NHF886" s="14"/>
      <c r="NHG886" s="228"/>
      <c r="NHH886" s="232"/>
      <c r="NHI886" s="232"/>
      <c r="NHJ886" s="232"/>
      <c r="NHK886" s="228"/>
      <c r="NHL886" s="229"/>
      <c r="NHM886" s="229"/>
      <c r="NHN886" s="229"/>
      <c r="NHO886" s="229"/>
      <c r="NHP886" s="229"/>
      <c r="NHQ886" s="229"/>
      <c r="NHR886" s="229"/>
      <c r="NHS886" s="37"/>
      <c r="NHT886" s="228"/>
      <c r="NHU886" s="12"/>
      <c r="NHV886" s="12"/>
      <c r="NHW886" s="162"/>
      <c r="NHX886" s="162"/>
      <c r="NHY886" s="37"/>
      <c r="NHZ886" s="230"/>
      <c r="NIA886" s="37"/>
      <c r="NIB886" s="37"/>
      <c r="NIC886" s="228"/>
      <c r="NID886" s="11"/>
      <c r="NIE886" s="28"/>
      <c r="NIF886" s="231"/>
      <c r="NIG886" s="12"/>
      <c r="NIH886" s="27"/>
      <c r="NII886" s="37"/>
      <c r="NIJ886" s="37"/>
      <c r="NIK886" s="14"/>
      <c r="NIL886" s="14"/>
      <c r="NIM886" s="228"/>
      <c r="NIN886" s="232"/>
      <c r="NIO886" s="232"/>
      <c r="NIP886" s="232"/>
      <c r="NIQ886" s="228"/>
      <c r="NIR886" s="229"/>
      <c r="NIS886" s="229"/>
      <c r="NIT886" s="229"/>
      <c r="NIU886" s="229"/>
      <c r="NIV886" s="229"/>
      <c r="NIW886" s="229"/>
      <c r="NIX886" s="229"/>
      <c r="NIY886" s="37"/>
      <c r="NIZ886" s="228"/>
      <c r="NJA886" s="12"/>
      <c r="NJB886" s="12"/>
      <c r="NJC886" s="162"/>
      <c r="NJD886" s="162"/>
      <c r="NJE886" s="37"/>
      <c r="NJF886" s="230"/>
      <c r="NJG886" s="37"/>
      <c r="NJH886" s="37"/>
      <c r="NJI886" s="228"/>
      <c r="NJJ886" s="11"/>
      <c r="NJK886" s="28"/>
      <c r="NJL886" s="231"/>
      <c r="NJM886" s="12"/>
      <c r="NJN886" s="27"/>
      <c r="NJO886" s="37"/>
      <c r="NJP886" s="37"/>
      <c r="NJQ886" s="14"/>
      <c r="NJR886" s="14"/>
      <c r="NJS886" s="228"/>
      <c r="NJT886" s="232"/>
      <c r="NJU886" s="232"/>
      <c r="NJV886" s="232"/>
      <c r="NJW886" s="228"/>
      <c r="NJX886" s="229"/>
      <c r="NJY886" s="229"/>
      <c r="NJZ886" s="229"/>
      <c r="NKA886" s="229"/>
      <c r="NKB886" s="229"/>
      <c r="NKC886" s="229"/>
      <c r="NKD886" s="229"/>
      <c r="NKE886" s="37"/>
      <c r="NKF886" s="228"/>
      <c r="NKG886" s="12"/>
      <c r="NKH886" s="12"/>
      <c r="NKI886" s="162"/>
      <c r="NKJ886" s="162"/>
      <c r="NKK886" s="37"/>
      <c r="NKL886" s="230"/>
      <c r="NKM886" s="37"/>
      <c r="NKN886" s="37"/>
      <c r="NKO886" s="228"/>
      <c r="NKP886" s="11"/>
      <c r="NKQ886" s="28"/>
      <c r="NKR886" s="231"/>
      <c r="NKS886" s="12"/>
      <c r="NKT886" s="27"/>
      <c r="NKU886" s="37"/>
      <c r="NKV886" s="37"/>
      <c r="NKW886" s="14"/>
      <c r="NKX886" s="14"/>
      <c r="NKY886" s="228"/>
      <c r="NKZ886" s="232"/>
      <c r="NLA886" s="232"/>
      <c r="NLB886" s="232"/>
      <c r="NLC886" s="228"/>
      <c r="NLD886" s="229"/>
      <c r="NLE886" s="229"/>
      <c r="NLF886" s="229"/>
      <c r="NLG886" s="229"/>
      <c r="NLH886" s="229"/>
      <c r="NLI886" s="229"/>
      <c r="NLJ886" s="229"/>
      <c r="NLK886" s="37"/>
      <c r="NLL886" s="228"/>
      <c r="NLM886" s="12"/>
      <c r="NLN886" s="12"/>
      <c r="NLO886" s="162"/>
      <c r="NLP886" s="162"/>
      <c r="NLQ886" s="37"/>
      <c r="NLR886" s="230"/>
      <c r="NLS886" s="37"/>
      <c r="NLT886" s="37"/>
      <c r="NLU886" s="228"/>
      <c r="NLV886" s="11"/>
      <c r="NLW886" s="28"/>
      <c r="NLX886" s="231"/>
      <c r="NLY886" s="12"/>
      <c r="NLZ886" s="27"/>
      <c r="NMA886" s="37"/>
      <c r="NMB886" s="37"/>
      <c r="NMC886" s="14"/>
      <c r="NMD886" s="14"/>
      <c r="NME886" s="228"/>
      <c r="NMF886" s="232"/>
      <c r="NMG886" s="232"/>
      <c r="NMH886" s="232"/>
      <c r="NMI886" s="228"/>
      <c r="NMJ886" s="229"/>
      <c r="NMK886" s="229"/>
      <c r="NML886" s="229"/>
      <c r="NMM886" s="229"/>
      <c r="NMN886" s="229"/>
      <c r="NMO886" s="229"/>
      <c r="NMP886" s="229"/>
      <c r="NMQ886" s="37"/>
      <c r="NMR886" s="228"/>
      <c r="NMS886" s="12"/>
      <c r="NMT886" s="12"/>
      <c r="NMU886" s="162"/>
      <c r="NMV886" s="162"/>
      <c r="NMW886" s="37"/>
      <c r="NMX886" s="230"/>
      <c r="NMY886" s="37"/>
      <c r="NMZ886" s="37"/>
      <c r="NNA886" s="228"/>
      <c r="NNB886" s="11"/>
      <c r="NNC886" s="28"/>
      <c r="NND886" s="231"/>
      <c r="NNE886" s="12"/>
      <c r="NNF886" s="27"/>
      <c r="NNG886" s="37"/>
      <c r="NNH886" s="37"/>
      <c r="NNI886" s="14"/>
      <c r="NNJ886" s="14"/>
      <c r="NNK886" s="228"/>
      <c r="NNL886" s="232"/>
      <c r="NNM886" s="232"/>
      <c r="NNN886" s="232"/>
      <c r="NNO886" s="228"/>
      <c r="NNP886" s="229"/>
      <c r="NNQ886" s="229"/>
      <c r="NNR886" s="229"/>
      <c r="NNS886" s="229"/>
      <c r="NNT886" s="229"/>
      <c r="NNU886" s="229"/>
      <c r="NNV886" s="229"/>
      <c r="NNW886" s="37"/>
      <c r="NNX886" s="228"/>
      <c r="NNY886" s="12"/>
      <c r="NNZ886" s="12"/>
      <c r="NOA886" s="162"/>
      <c r="NOB886" s="162"/>
      <c r="NOC886" s="37"/>
      <c r="NOD886" s="230"/>
      <c r="NOE886" s="37"/>
      <c r="NOF886" s="37"/>
      <c r="NOG886" s="228"/>
      <c r="NOH886" s="11"/>
      <c r="NOI886" s="28"/>
      <c r="NOJ886" s="231"/>
      <c r="NOK886" s="12"/>
      <c r="NOL886" s="27"/>
      <c r="NOM886" s="37"/>
      <c r="NON886" s="37"/>
      <c r="NOO886" s="14"/>
      <c r="NOP886" s="14"/>
      <c r="NOQ886" s="228"/>
      <c r="NOR886" s="232"/>
      <c r="NOS886" s="232"/>
      <c r="NOT886" s="232"/>
      <c r="NOU886" s="228"/>
      <c r="NOV886" s="229"/>
      <c r="NOW886" s="229"/>
      <c r="NOX886" s="229"/>
      <c r="NOY886" s="229"/>
      <c r="NOZ886" s="229"/>
      <c r="NPA886" s="229"/>
      <c r="NPB886" s="229"/>
      <c r="NPC886" s="37"/>
      <c r="NPD886" s="228"/>
      <c r="NPE886" s="12"/>
      <c r="NPF886" s="12"/>
      <c r="NPG886" s="162"/>
      <c r="NPH886" s="162"/>
      <c r="NPI886" s="37"/>
      <c r="NPJ886" s="230"/>
      <c r="NPK886" s="37"/>
      <c r="NPL886" s="37"/>
      <c r="NPM886" s="228"/>
      <c r="NPN886" s="11"/>
      <c r="NPO886" s="28"/>
      <c r="NPP886" s="231"/>
      <c r="NPQ886" s="12"/>
      <c r="NPR886" s="27"/>
      <c r="NPS886" s="37"/>
      <c r="NPT886" s="37"/>
      <c r="NPU886" s="14"/>
      <c r="NPV886" s="14"/>
      <c r="NPW886" s="228"/>
      <c r="NPX886" s="232"/>
      <c r="NPY886" s="232"/>
      <c r="NPZ886" s="232"/>
      <c r="NQA886" s="228"/>
      <c r="NQB886" s="229"/>
      <c r="NQC886" s="229"/>
      <c r="NQD886" s="229"/>
      <c r="NQE886" s="229"/>
      <c r="NQF886" s="229"/>
      <c r="NQG886" s="229"/>
      <c r="NQH886" s="229"/>
      <c r="NQI886" s="37"/>
      <c r="NQJ886" s="228"/>
      <c r="NQK886" s="12"/>
      <c r="NQL886" s="12"/>
      <c r="NQM886" s="162"/>
      <c r="NQN886" s="162"/>
      <c r="NQO886" s="37"/>
      <c r="NQP886" s="230"/>
      <c r="NQQ886" s="37"/>
      <c r="NQR886" s="37"/>
      <c r="NQS886" s="228"/>
      <c r="NQT886" s="11"/>
      <c r="NQU886" s="28"/>
      <c r="NQV886" s="231"/>
      <c r="NQW886" s="12"/>
      <c r="NQX886" s="27"/>
      <c r="NQY886" s="37"/>
      <c r="NQZ886" s="37"/>
      <c r="NRA886" s="14"/>
      <c r="NRB886" s="14"/>
      <c r="NRC886" s="228"/>
      <c r="NRD886" s="232"/>
      <c r="NRE886" s="232"/>
      <c r="NRF886" s="232"/>
      <c r="NRG886" s="228"/>
      <c r="NRH886" s="229"/>
      <c r="NRI886" s="229"/>
      <c r="NRJ886" s="229"/>
      <c r="NRK886" s="229"/>
      <c r="NRL886" s="229"/>
      <c r="NRM886" s="229"/>
      <c r="NRN886" s="229"/>
      <c r="NRO886" s="37"/>
      <c r="NRP886" s="228"/>
      <c r="NRQ886" s="12"/>
      <c r="NRR886" s="12"/>
      <c r="NRS886" s="162"/>
      <c r="NRT886" s="162"/>
      <c r="NRU886" s="37"/>
      <c r="NRV886" s="230"/>
      <c r="NRW886" s="37"/>
      <c r="NRX886" s="37"/>
      <c r="NRY886" s="228"/>
      <c r="NRZ886" s="11"/>
      <c r="NSA886" s="28"/>
      <c r="NSB886" s="231"/>
      <c r="NSC886" s="12"/>
      <c r="NSD886" s="27"/>
      <c r="NSE886" s="37"/>
      <c r="NSF886" s="37"/>
      <c r="NSG886" s="14"/>
      <c r="NSH886" s="14"/>
      <c r="NSI886" s="228"/>
      <c r="NSJ886" s="232"/>
      <c r="NSK886" s="232"/>
      <c r="NSL886" s="232"/>
      <c r="NSM886" s="228"/>
      <c r="NSN886" s="229"/>
      <c r="NSO886" s="229"/>
      <c r="NSP886" s="229"/>
      <c r="NSQ886" s="229"/>
      <c r="NSR886" s="229"/>
      <c r="NSS886" s="229"/>
      <c r="NST886" s="229"/>
      <c r="NSU886" s="37"/>
      <c r="NSV886" s="228"/>
      <c r="NSW886" s="12"/>
      <c r="NSX886" s="12"/>
      <c r="NSY886" s="162"/>
      <c r="NSZ886" s="162"/>
      <c r="NTA886" s="37"/>
      <c r="NTB886" s="230"/>
      <c r="NTC886" s="37"/>
      <c r="NTD886" s="37"/>
      <c r="NTE886" s="228"/>
      <c r="NTF886" s="11"/>
      <c r="NTG886" s="28"/>
      <c r="NTH886" s="231"/>
      <c r="NTI886" s="12"/>
      <c r="NTJ886" s="27"/>
      <c r="NTK886" s="37"/>
      <c r="NTL886" s="37"/>
      <c r="NTM886" s="14"/>
      <c r="NTN886" s="14"/>
      <c r="NTO886" s="228"/>
      <c r="NTP886" s="232"/>
      <c r="NTQ886" s="232"/>
      <c r="NTR886" s="232"/>
      <c r="NTS886" s="228"/>
      <c r="NTT886" s="229"/>
      <c r="NTU886" s="229"/>
      <c r="NTV886" s="229"/>
      <c r="NTW886" s="229"/>
      <c r="NTX886" s="229"/>
      <c r="NTY886" s="229"/>
      <c r="NTZ886" s="229"/>
      <c r="NUA886" s="37"/>
      <c r="NUB886" s="228"/>
      <c r="NUC886" s="12"/>
      <c r="NUD886" s="12"/>
      <c r="NUE886" s="162"/>
      <c r="NUF886" s="162"/>
      <c r="NUG886" s="37"/>
      <c r="NUH886" s="230"/>
      <c r="NUI886" s="37"/>
      <c r="NUJ886" s="37"/>
      <c r="NUK886" s="228"/>
      <c r="NUL886" s="11"/>
      <c r="NUM886" s="28"/>
      <c r="NUN886" s="231"/>
      <c r="NUO886" s="12"/>
      <c r="NUP886" s="27"/>
      <c r="NUQ886" s="37"/>
      <c r="NUR886" s="37"/>
      <c r="NUS886" s="14"/>
      <c r="NUT886" s="14"/>
      <c r="NUU886" s="228"/>
      <c r="NUV886" s="232"/>
      <c r="NUW886" s="232"/>
      <c r="NUX886" s="232"/>
      <c r="NUY886" s="228"/>
      <c r="NUZ886" s="229"/>
      <c r="NVA886" s="229"/>
      <c r="NVB886" s="229"/>
      <c r="NVC886" s="229"/>
      <c r="NVD886" s="229"/>
      <c r="NVE886" s="229"/>
      <c r="NVF886" s="229"/>
      <c r="NVG886" s="37"/>
      <c r="NVH886" s="228"/>
      <c r="NVI886" s="12"/>
      <c r="NVJ886" s="12"/>
      <c r="NVK886" s="162"/>
      <c r="NVL886" s="162"/>
      <c r="NVM886" s="37"/>
      <c r="NVN886" s="230"/>
      <c r="NVO886" s="37"/>
      <c r="NVP886" s="37"/>
      <c r="NVQ886" s="228"/>
      <c r="NVR886" s="11"/>
      <c r="NVS886" s="28"/>
      <c r="NVT886" s="231"/>
      <c r="NVU886" s="12"/>
      <c r="NVV886" s="27"/>
      <c r="NVW886" s="37"/>
      <c r="NVX886" s="37"/>
      <c r="NVY886" s="14"/>
      <c r="NVZ886" s="14"/>
      <c r="NWA886" s="228"/>
      <c r="NWB886" s="232"/>
      <c r="NWC886" s="232"/>
      <c r="NWD886" s="232"/>
      <c r="NWE886" s="228"/>
      <c r="NWF886" s="229"/>
      <c r="NWG886" s="229"/>
      <c r="NWH886" s="229"/>
      <c r="NWI886" s="229"/>
      <c r="NWJ886" s="229"/>
      <c r="NWK886" s="229"/>
      <c r="NWL886" s="229"/>
      <c r="NWM886" s="37"/>
      <c r="NWN886" s="228"/>
      <c r="NWO886" s="12"/>
      <c r="NWP886" s="12"/>
      <c r="NWQ886" s="162"/>
      <c r="NWR886" s="162"/>
      <c r="NWS886" s="37"/>
      <c r="NWT886" s="230"/>
      <c r="NWU886" s="37"/>
      <c r="NWV886" s="37"/>
      <c r="NWW886" s="228"/>
      <c r="NWX886" s="11"/>
      <c r="NWY886" s="28"/>
      <c r="NWZ886" s="231"/>
      <c r="NXA886" s="12"/>
      <c r="NXB886" s="27"/>
      <c r="NXC886" s="37"/>
      <c r="NXD886" s="37"/>
      <c r="NXE886" s="14"/>
      <c r="NXF886" s="14"/>
      <c r="NXG886" s="228"/>
      <c r="NXH886" s="232"/>
      <c r="NXI886" s="232"/>
      <c r="NXJ886" s="232"/>
      <c r="NXK886" s="228"/>
      <c r="NXL886" s="229"/>
      <c r="NXM886" s="229"/>
      <c r="NXN886" s="229"/>
      <c r="NXO886" s="229"/>
      <c r="NXP886" s="229"/>
      <c r="NXQ886" s="229"/>
      <c r="NXR886" s="229"/>
      <c r="NXS886" s="37"/>
      <c r="NXT886" s="228"/>
      <c r="NXU886" s="12"/>
      <c r="NXV886" s="12"/>
      <c r="NXW886" s="162"/>
      <c r="NXX886" s="162"/>
      <c r="NXY886" s="37"/>
      <c r="NXZ886" s="230"/>
      <c r="NYA886" s="37"/>
      <c r="NYB886" s="37"/>
      <c r="NYC886" s="228"/>
      <c r="NYD886" s="11"/>
      <c r="NYE886" s="28"/>
      <c r="NYF886" s="231"/>
      <c r="NYG886" s="12"/>
      <c r="NYH886" s="27"/>
      <c r="NYI886" s="37"/>
      <c r="NYJ886" s="37"/>
      <c r="NYK886" s="14"/>
      <c r="NYL886" s="14"/>
      <c r="NYM886" s="228"/>
      <c r="NYN886" s="232"/>
      <c r="NYO886" s="232"/>
      <c r="NYP886" s="232"/>
      <c r="NYQ886" s="228"/>
      <c r="NYR886" s="229"/>
      <c r="NYS886" s="229"/>
      <c r="NYT886" s="229"/>
      <c r="NYU886" s="229"/>
      <c r="NYV886" s="229"/>
      <c r="NYW886" s="229"/>
      <c r="NYX886" s="229"/>
      <c r="NYY886" s="37"/>
      <c r="NYZ886" s="228"/>
      <c r="NZA886" s="12"/>
      <c r="NZB886" s="12"/>
      <c r="NZC886" s="162"/>
      <c r="NZD886" s="162"/>
      <c r="NZE886" s="37"/>
      <c r="NZF886" s="230"/>
      <c r="NZG886" s="37"/>
      <c r="NZH886" s="37"/>
      <c r="NZI886" s="228"/>
      <c r="NZJ886" s="11"/>
      <c r="NZK886" s="28"/>
      <c r="NZL886" s="231"/>
      <c r="NZM886" s="12"/>
      <c r="NZN886" s="27"/>
      <c r="NZO886" s="37"/>
      <c r="NZP886" s="37"/>
      <c r="NZQ886" s="14"/>
      <c r="NZR886" s="14"/>
      <c r="NZS886" s="228"/>
      <c r="NZT886" s="232"/>
      <c r="NZU886" s="232"/>
      <c r="NZV886" s="232"/>
      <c r="NZW886" s="228"/>
      <c r="NZX886" s="229"/>
      <c r="NZY886" s="229"/>
      <c r="NZZ886" s="229"/>
      <c r="OAA886" s="229"/>
      <c r="OAB886" s="229"/>
      <c r="OAC886" s="229"/>
      <c r="OAD886" s="229"/>
      <c r="OAE886" s="37"/>
      <c r="OAF886" s="228"/>
      <c r="OAG886" s="12"/>
      <c r="OAH886" s="12"/>
      <c r="OAI886" s="162"/>
      <c r="OAJ886" s="162"/>
      <c r="OAK886" s="37"/>
      <c r="OAL886" s="230"/>
      <c r="OAM886" s="37"/>
      <c r="OAN886" s="37"/>
      <c r="OAO886" s="228"/>
      <c r="OAP886" s="11"/>
      <c r="OAQ886" s="28"/>
      <c r="OAR886" s="231"/>
      <c r="OAS886" s="12"/>
      <c r="OAT886" s="27"/>
      <c r="OAU886" s="37"/>
      <c r="OAV886" s="37"/>
      <c r="OAW886" s="14"/>
      <c r="OAX886" s="14"/>
      <c r="OAY886" s="228"/>
      <c r="OAZ886" s="232"/>
      <c r="OBA886" s="232"/>
      <c r="OBB886" s="232"/>
      <c r="OBC886" s="228"/>
      <c r="OBD886" s="229"/>
      <c r="OBE886" s="229"/>
      <c r="OBF886" s="229"/>
      <c r="OBG886" s="229"/>
      <c r="OBH886" s="229"/>
      <c r="OBI886" s="229"/>
      <c r="OBJ886" s="229"/>
      <c r="OBK886" s="37"/>
      <c r="OBL886" s="228"/>
      <c r="OBM886" s="12"/>
      <c r="OBN886" s="12"/>
      <c r="OBO886" s="162"/>
      <c r="OBP886" s="162"/>
      <c r="OBQ886" s="37"/>
      <c r="OBR886" s="230"/>
      <c r="OBS886" s="37"/>
      <c r="OBT886" s="37"/>
      <c r="OBU886" s="228"/>
      <c r="OBV886" s="11"/>
      <c r="OBW886" s="28"/>
      <c r="OBX886" s="231"/>
      <c r="OBY886" s="12"/>
      <c r="OBZ886" s="27"/>
      <c r="OCA886" s="37"/>
      <c r="OCB886" s="37"/>
      <c r="OCC886" s="14"/>
      <c r="OCD886" s="14"/>
      <c r="OCE886" s="228"/>
      <c r="OCF886" s="232"/>
      <c r="OCG886" s="232"/>
      <c r="OCH886" s="232"/>
      <c r="OCI886" s="228"/>
      <c r="OCJ886" s="229"/>
      <c r="OCK886" s="229"/>
      <c r="OCL886" s="229"/>
      <c r="OCM886" s="229"/>
      <c r="OCN886" s="229"/>
      <c r="OCO886" s="229"/>
      <c r="OCP886" s="229"/>
      <c r="OCQ886" s="37"/>
      <c r="OCR886" s="228"/>
      <c r="OCS886" s="12"/>
      <c r="OCT886" s="12"/>
      <c r="OCU886" s="162"/>
      <c r="OCV886" s="162"/>
      <c r="OCW886" s="37"/>
      <c r="OCX886" s="230"/>
      <c r="OCY886" s="37"/>
      <c r="OCZ886" s="37"/>
      <c r="ODA886" s="228"/>
      <c r="ODB886" s="11"/>
      <c r="ODC886" s="28"/>
      <c r="ODD886" s="231"/>
      <c r="ODE886" s="12"/>
      <c r="ODF886" s="27"/>
      <c r="ODG886" s="37"/>
      <c r="ODH886" s="37"/>
      <c r="ODI886" s="14"/>
      <c r="ODJ886" s="14"/>
      <c r="ODK886" s="228"/>
      <c r="ODL886" s="232"/>
      <c r="ODM886" s="232"/>
      <c r="ODN886" s="232"/>
      <c r="ODO886" s="228"/>
      <c r="ODP886" s="229"/>
      <c r="ODQ886" s="229"/>
      <c r="ODR886" s="229"/>
      <c r="ODS886" s="229"/>
      <c r="ODT886" s="229"/>
      <c r="ODU886" s="229"/>
      <c r="ODV886" s="229"/>
      <c r="ODW886" s="37"/>
      <c r="ODX886" s="228"/>
      <c r="ODY886" s="12"/>
      <c r="ODZ886" s="12"/>
      <c r="OEA886" s="162"/>
      <c r="OEB886" s="162"/>
      <c r="OEC886" s="37"/>
      <c r="OED886" s="230"/>
      <c r="OEE886" s="37"/>
      <c r="OEF886" s="37"/>
      <c r="OEG886" s="228"/>
      <c r="OEH886" s="11"/>
      <c r="OEI886" s="28"/>
      <c r="OEJ886" s="231"/>
      <c r="OEK886" s="12"/>
      <c r="OEL886" s="27"/>
      <c r="OEM886" s="37"/>
      <c r="OEN886" s="37"/>
      <c r="OEO886" s="14"/>
      <c r="OEP886" s="14"/>
      <c r="OEQ886" s="228"/>
      <c r="OER886" s="232"/>
      <c r="OES886" s="232"/>
      <c r="OET886" s="232"/>
      <c r="OEU886" s="228"/>
      <c r="OEV886" s="229"/>
      <c r="OEW886" s="229"/>
      <c r="OEX886" s="229"/>
      <c r="OEY886" s="229"/>
      <c r="OEZ886" s="229"/>
      <c r="OFA886" s="229"/>
      <c r="OFB886" s="229"/>
      <c r="OFC886" s="37"/>
      <c r="OFD886" s="228"/>
      <c r="OFE886" s="12"/>
      <c r="OFF886" s="12"/>
      <c r="OFG886" s="162"/>
      <c r="OFH886" s="162"/>
      <c r="OFI886" s="37"/>
      <c r="OFJ886" s="230"/>
      <c r="OFK886" s="37"/>
      <c r="OFL886" s="37"/>
      <c r="OFM886" s="228"/>
      <c r="OFN886" s="11"/>
      <c r="OFO886" s="28"/>
      <c r="OFP886" s="231"/>
      <c r="OFQ886" s="12"/>
      <c r="OFR886" s="27"/>
      <c r="OFS886" s="37"/>
      <c r="OFT886" s="37"/>
      <c r="OFU886" s="14"/>
      <c r="OFV886" s="14"/>
      <c r="OFW886" s="228"/>
      <c r="OFX886" s="232"/>
      <c r="OFY886" s="232"/>
      <c r="OFZ886" s="232"/>
      <c r="OGA886" s="228"/>
      <c r="OGB886" s="229"/>
      <c r="OGC886" s="229"/>
      <c r="OGD886" s="229"/>
      <c r="OGE886" s="229"/>
      <c r="OGF886" s="229"/>
      <c r="OGG886" s="229"/>
      <c r="OGH886" s="229"/>
      <c r="OGI886" s="37"/>
      <c r="OGJ886" s="228"/>
      <c r="OGK886" s="12"/>
      <c r="OGL886" s="12"/>
      <c r="OGM886" s="162"/>
      <c r="OGN886" s="162"/>
      <c r="OGO886" s="37"/>
      <c r="OGP886" s="230"/>
      <c r="OGQ886" s="37"/>
      <c r="OGR886" s="37"/>
      <c r="OGS886" s="228"/>
      <c r="OGT886" s="11"/>
      <c r="OGU886" s="28"/>
      <c r="OGV886" s="231"/>
      <c r="OGW886" s="12"/>
      <c r="OGX886" s="27"/>
      <c r="OGY886" s="37"/>
      <c r="OGZ886" s="37"/>
      <c r="OHA886" s="14"/>
      <c r="OHB886" s="14"/>
      <c r="OHC886" s="228"/>
      <c r="OHD886" s="232"/>
      <c r="OHE886" s="232"/>
      <c r="OHF886" s="232"/>
      <c r="OHG886" s="228"/>
      <c r="OHH886" s="229"/>
      <c r="OHI886" s="229"/>
      <c r="OHJ886" s="229"/>
      <c r="OHK886" s="229"/>
      <c r="OHL886" s="229"/>
      <c r="OHM886" s="229"/>
      <c r="OHN886" s="229"/>
      <c r="OHO886" s="37"/>
      <c r="OHP886" s="228"/>
      <c r="OHQ886" s="12"/>
      <c r="OHR886" s="12"/>
      <c r="OHS886" s="162"/>
      <c r="OHT886" s="162"/>
      <c r="OHU886" s="37"/>
      <c r="OHV886" s="230"/>
      <c r="OHW886" s="37"/>
      <c r="OHX886" s="37"/>
      <c r="OHY886" s="228"/>
      <c r="OHZ886" s="11"/>
      <c r="OIA886" s="28"/>
      <c r="OIB886" s="231"/>
      <c r="OIC886" s="12"/>
      <c r="OID886" s="27"/>
      <c r="OIE886" s="37"/>
      <c r="OIF886" s="37"/>
      <c r="OIG886" s="14"/>
      <c r="OIH886" s="14"/>
      <c r="OII886" s="228"/>
      <c r="OIJ886" s="232"/>
      <c r="OIK886" s="232"/>
      <c r="OIL886" s="232"/>
      <c r="OIM886" s="228"/>
      <c r="OIN886" s="229"/>
      <c r="OIO886" s="229"/>
      <c r="OIP886" s="229"/>
      <c r="OIQ886" s="229"/>
      <c r="OIR886" s="229"/>
      <c r="OIS886" s="229"/>
      <c r="OIT886" s="229"/>
      <c r="OIU886" s="37"/>
      <c r="OIV886" s="228"/>
      <c r="OIW886" s="12"/>
      <c r="OIX886" s="12"/>
      <c r="OIY886" s="162"/>
      <c r="OIZ886" s="162"/>
      <c r="OJA886" s="37"/>
      <c r="OJB886" s="230"/>
      <c r="OJC886" s="37"/>
      <c r="OJD886" s="37"/>
      <c r="OJE886" s="228"/>
      <c r="OJF886" s="11"/>
      <c r="OJG886" s="28"/>
      <c r="OJH886" s="231"/>
      <c r="OJI886" s="12"/>
      <c r="OJJ886" s="27"/>
      <c r="OJK886" s="37"/>
      <c r="OJL886" s="37"/>
      <c r="OJM886" s="14"/>
      <c r="OJN886" s="14"/>
      <c r="OJO886" s="228"/>
      <c r="OJP886" s="232"/>
      <c r="OJQ886" s="232"/>
      <c r="OJR886" s="232"/>
      <c r="OJS886" s="228"/>
      <c r="OJT886" s="229"/>
      <c r="OJU886" s="229"/>
      <c r="OJV886" s="229"/>
      <c r="OJW886" s="229"/>
      <c r="OJX886" s="229"/>
      <c r="OJY886" s="229"/>
      <c r="OJZ886" s="229"/>
      <c r="OKA886" s="37"/>
      <c r="OKB886" s="228"/>
      <c r="OKC886" s="12"/>
      <c r="OKD886" s="12"/>
      <c r="OKE886" s="162"/>
      <c r="OKF886" s="162"/>
      <c r="OKG886" s="37"/>
      <c r="OKH886" s="230"/>
      <c r="OKI886" s="37"/>
      <c r="OKJ886" s="37"/>
      <c r="OKK886" s="228"/>
      <c r="OKL886" s="11"/>
      <c r="OKM886" s="28"/>
      <c r="OKN886" s="231"/>
      <c r="OKO886" s="12"/>
      <c r="OKP886" s="27"/>
      <c r="OKQ886" s="37"/>
      <c r="OKR886" s="37"/>
      <c r="OKS886" s="14"/>
      <c r="OKT886" s="14"/>
      <c r="OKU886" s="228"/>
      <c r="OKV886" s="232"/>
      <c r="OKW886" s="232"/>
      <c r="OKX886" s="232"/>
      <c r="OKY886" s="228"/>
      <c r="OKZ886" s="229"/>
      <c r="OLA886" s="229"/>
      <c r="OLB886" s="229"/>
      <c r="OLC886" s="229"/>
      <c r="OLD886" s="229"/>
      <c r="OLE886" s="229"/>
      <c r="OLF886" s="229"/>
      <c r="OLG886" s="37"/>
      <c r="OLH886" s="228"/>
      <c r="OLI886" s="12"/>
      <c r="OLJ886" s="12"/>
      <c r="OLK886" s="162"/>
      <c r="OLL886" s="162"/>
      <c r="OLM886" s="37"/>
      <c r="OLN886" s="230"/>
      <c r="OLO886" s="37"/>
      <c r="OLP886" s="37"/>
      <c r="OLQ886" s="228"/>
      <c r="OLR886" s="11"/>
      <c r="OLS886" s="28"/>
      <c r="OLT886" s="231"/>
      <c r="OLU886" s="12"/>
      <c r="OLV886" s="27"/>
      <c r="OLW886" s="37"/>
      <c r="OLX886" s="37"/>
      <c r="OLY886" s="14"/>
      <c r="OLZ886" s="14"/>
      <c r="OMA886" s="228"/>
      <c r="OMB886" s="232"/>
      <c r="OMC886" s="232"/>
      <c r="OMD886" s="232"/>
      <c r="OME886" s="228"/>
      <c r="OMF886" s="229"/>
      <c r="OMG886" s="229"/>
      <c r="OMH886" s="229"/>
      <c r="OMI886" s="229"/>
      <c r="OMJ886" s="229"/>
      <c r="OMK886" s="229"/>
      <c r="OML886" s="229"/>
      <c r="OMM886" s="37"/>
      <c r="OMN886" s="228"/>
      <c r="OMO886" s="12"/>
      <c r="OMP886" s="12"/>
      <c r="OMQ886" s="162"/>
      <c r="OMR886" s="162"/>
      <c r="OMS886" s="37"/>
      <c r="OMT886" s="230"/>
      <c r="OMU886" s="37"/>
      <c r="OMV886" s="37"/>
      <c r="OMW886" s="228"/>
      <c r="OMX886" s="11"/>
      <c r="OMY886" s="28"/>
      <c r="OMZ886" s="231"/>
      <c r="ONA886" s="12"/>
      <c r="ONB886" s="27"/>
      <c r="ONC886" s="37"/>
      <c r="OND886" s="37"/>
      <c r="ONE886" s="14"/>
      <c r="ONF886" s="14"/>
      <c r="ONG886" s="228"/>
      <c r="ONH886" s="232"/>
      <c r="ONI886" s="232"/>
      <c r="ONJ886" s="232"/>
      <c r="ONK886" s="228"/>
      <c r="ONL886" s="229"/>
      <c r="ONM886" s="229"/>
      <c r="ONN886" s="229"/>
      <c r="ONO886" s="229"/>
      <c r="ONP886" s="229"/>
      <c r="ONQ886" s="229"/>
      <c r="ONR886" s="229"/>
      <c r="ONS886" s="37"/>
      <c r="ONT886" s="228"/>
      <c r="ONU886" s="12"/>
      <c r="ONV886" s="12"/>
      <c r="ONW886" s="162"/>
      <c r="ONX886" s="162"/>
      <c r="ONY886" s="37"/>
      <c r="ONZ886" s="230"/>
      <c r="OOA886" s="37"/>
      <c r="OOB886" s="37"/>
      <c r="OOC886" s="228"/>
      <c r="OOD886" s="11"/>
      <c r="OOE886" s="28"/>
      <c r="OOF886" s="231"/>
      <c r="OOG886" s="12"/>
      <c r="OOH886" s="27"/>
      <c r="OOI886" s="37"/>
      <c r="OOJ886" s="37"/>
      <c r="OOK886" s="14"/>
      <c r="OOL886" s="14"/>
      <c r="OOM886" s="228"/>
      <c r="OON886" s="232"/>
      <c r="OOO886" s="232"/>
      <c r="OOP886" s="232"/>
      <c r="OOQ886" s="228"/>
      <c r="OOR886" s="229"/>
      <c r="OOS886" s="229"/>
      <c r="OOT886" s="229"/>
      <c r="OOU886" s="229"/>
      <c r="OOV886" s="229"/>
      <c r="OOW886" s="229"/>
      <c r="OOX886" s="229"/>
      <c r="OOY886" s="37"/>
      <c r="OOZ886" s="228"/>
      <c r="OPA886" s="12"/>
      <c r="OPB886" s="12"/>
      <c r="OPC886" s="162"/>
      <c r="OPD886" s="162"/>
      <c r="OPE886" s="37"/>
      <c r="OPF886" s="230"/>
      <c r="OPG886" s="37"/>
      <c r="OPH886" s="37"/>
      <c r="OPI886" s="228"/>
      <c r="OPJ886" s="11"/>
      <c r="OPK886" s="28"/>
      <c r="OPL886" s="231"/>
      <c r="OPM886" s="12"/>
      <c r="OPN886" s="27"/>
      <c r="OPO886" s="37"/>
      <c r="OPP886" s="37"/>
      <c r="OPQ886" s="14"/>
      <c r="OPR886" s="14"/>
      <c r="OPS886" s="228"/>
      <c r="OPT886" s="232"/>
      <c r="OPU886" s="232"/>
      <c r="OPV886" s="232"/>
      <c r="OPW886" s="228"/>
      <c r="OPX886" s="229"/>
      <c r="OPY886" s="229"/>
      <c r="OPZ886" s="229"/>
      <c r="OQA886" s="229"/>
      <c r="OQB886" s="229"/>
      <c r="OQC886" s="229"/>
      <c r="OQD886" s="229"/>
      <c r="OQE886" s="37"/>
      <c r="OQF886" s="228"/>
      <c r="OQG886" s="12"/>
      <c r="OQH886" s="12"/>
      <c r="OQI886" s="162"/>
      <c r="OQJ886" s="162"/>
      <c r="OQK886" s="37"/>
      <c r="OQL886" s="230"/>
      <c r="OQM886" s="37"/>
      <c r="OQN886" s="37"/>
      <c r="OQO886" s="228"/>
      <c r="OQP886" s="11"/>
      <c r="OQQ886" s="28"/>
      <c r="OQR886" s="231"/>
      <c r="OQS886" s="12"/>
      <c r="OQT886" s="27"/>
      <c r="OQU886" s="37"/>
      <c r="OQV886" s="37"/>
      <c r="OQW886" s="14"/>
      <c r="OQX886" s="14"/>
      <c r="OQY886" s="228"/>
      <c r="OQZ886" s="232"/>
      <c r="ORA886" s="232"/>
      <c r="ORB886" s="232"/>
      <c r="ORC886" s="228"/>
      <c r="ORD886" s="229"/>
      <c r="ORE886" s="229"/>
      <c r="ORF886" s="229"/>
      <c r="ORG886" s="229"/>
      <c r="ORH886" s="229"/>
      <c r="ORI886" s="229"/>
      <c r="ORJ886" s="229"/>
      <c r="ORK886" s="37"/>
      <c r="ORL886" s="228"/>
      <c r="ORM886" s="12"/>
      <c r="ORN886" s="12"/>
      <c r="ORO886" s="162"/>
      <c r="ORP886" s="162"/>
      <c r="ORQ886" s="37"/>
      <c r="ORR886" s="230"/>
      <c r="ORS886" s="37"/>
      <c r="ORT886" s="37"/>
      <c r="ORU886" s="228"/>
      <c r="ORV886" s="11"/>
      <c r="ORW886" s="28"/>
      <c r="ORX886" s="231"/>
      <c r="ORY886" s="12"/>
      <c r="ORZ886" s="27"/>
      <c r="OSA886" s="37"/>
      <c r="OSB886" s="37"/>
      <c r="OSC886" s="14"/>
      <c r="OSD886" s="14"/>
      <c r="OSE886" s="228"/>
      <c r="OSF886" s="232"/>
      <c r="OSG886" s="232"/>
      <c r="OSH886" s="232"/>
      <c r="OSI886" s="228"/>
      <c r="OSJ886" s="229"/>
      <c r="OSK886" s="229"/>
      <c r="OSL886" s="229"/>
      <c r="OSM886" s="229"/>
      <c r="OSN886" s="229"/>
      <c r="OSO886" s="229"/>
      <c r="OSP886" s="229"/>
      <c r="OSQ886" s="37"/>
      <c r="OSR886" s="228"/>
      <c r="OSS886" s="12"/>
      <c r="OST886" s="12"/>
      <c r="OSU886" s="162"/>
      <c r="OSV886" s="162"/>
      <c r="OSW886" s="37"/>
      <c r="OSX886" s="230"/>
      <c r="OSY886" s="37"/>
      <c r="OSZ886" s="37"/>
      <c r="OTA886" s="228"/>
      <c r="OTB886" s="11"/>
      <c r="OTC886" s="28"/>
      <c r="OTD886" s="231"/>
      <c r="OTE886" s="12"/>
      <c r="OTF886" s="27"/>
      <c r="OTG886" s="37"/>
      <c r="OTH886" s="37"/>
      <c r="OTI886" s="14"/>
      <c r="OTJ886" s="14"/>
      <c r="OTK886" s="228"/>
      <c r="OTL886" s="232"/>
      <c r="OTM886" s="232"/>
      <c r="OTN886" s="232"/>
      <c r="OTO886" s="228"/>
      <c r="OTP886" s="229"/>
      <c r="OTQ886" s="229"/>
      <c r="OTR886" s="229"/>
      <c r="OTS886" s="229"/>
      <c r="OTT886" s="229"/>
      <c r="OTU886" s="229"/>
      <c r="OTV886" s="229"/>
      <c r="OTW886" s="37"/>
      <c r="OTX886" s="228"/>
      <c r="OTY886" s="12"/>
      <c r="OTZ886" s="12"/>
      <c r="OUA886" s="162"/>
      <c r="OUB886" s="162"/>
      <c r="OUC886" s="37"/>
      <c r="OUD886" s="230"/>
      <c r="OUE886" s="37"/>
      <c r="OUF886" s="37"/>
      <c r="OUG886" s="228"/>
      <c r="OUH886" s="11"/>
      <c r="OUI886" s="28"/>
      <c r="OUJ886" s="231"/>
      <c r="OUK886" s="12"/>
      <c r="OUL886" s="27"/>
      <c r="OUM886" s="37"/>
      <c r="OUN886" s="37"/>
      <c r="OUO886" s="14"/>
      <c r="OUP886" s="14"/>
      <c r="OUQ886" s="228"/>
      <c r="OUR886" s="232"/>
      <c r="OUS886" s="232"/>
      <c r="OUT886" s="232"/>
      <c r="OUU886" s="228"/>
      <c r="OUV886" s="229"/>
      <c r="OUW886" s="229"/>
      <c r="OUX886" s="229"/>
      <c r="OUY886" s="229"/>
      <c r="OUZ886" s="229"/>
      <c r="OVA886" s="229"/>
      <c r="OVB886" s="229"/>
      <c r="OVC886" s="37"/>
      <c r="OVD886" s="228"/>
      <c r="OVE886" s="12"/>
      <c r="OVF886" s="12"/>
      <c r="OVG886" s="162"/>
      <c r="OVH886" s="162"/>
      <c r="OVI886" s="37"/>
      <c r="OVJ886" s="230"/>
      <c r="OVK886" s="37"/>
      <c r="OVL886" s="37"/>
      <c r="OVM886" s="228"/>
      <c r="OVN886" s="11"/>
      <c r="OVO886" s="28"/>
      <c r="OVP886" s="231"/>
      <c r="OVQ886" s="12"/>
      <c r="OVR886" s="27"/>
      <c r="OVS886" s="37"/>
      <c r="OVT886" s="37"/>
      <c r="OVU886" s="14"/>
      <c r="OVV886" s="14"/>
      <c r="OVW886" s="228"/>
      <c r="OVX886" s="232"/>
      <c r="OVY886" s="232"/>
      <c r="OVZ886" s="232"/>
      <c r="OWA886" s="228"/>
      <c r="OWB886" s="229"/>
      <c r="OWC886" s="229"/>
      <c r="OWD886" s="229"/>
      <c r="OWE886" s="229"/>
      <c r="OWF886" s="229"/>
      <c r="OWG886" s="229"/>
      <c r="OWH886" s="229"/>
      <c r="OWI886" s="37"/>
      <c r="OWJ886" s="228"/>
      <c r="OWK886" s="12"/>
      <c r="OWL886" s="12"/>
      <c r="OWM886" s="162"/>
      <c r="OWN886" s="162"/>
      <c r="OWO886" s="37"/>
      <c r="OWP886" s="230"/>
      <c r="OWQ886" s="37"/>
      <c r="OWR886" s="37"/>
      <c r="OWS886" s="228"/>
      <c r="OWT886" s="11"/>
      <c r="OWU886" s="28"/>
      <c r="OWV886" s="231"/>
      <c r="OWW886" s="12"/>
      <c r="OWX886" s="27"/>
      <c r="OWY886" s="37"/>
      <c r="OWZ886" s="37"/>
      <c r="OXA886" s="14"/>
      <c r="OXB886" s="14"/>
      <c r="OXC886" s="228"/>
      <c r="OXD886" s="232"/>
      <c r="OXE886" s="232"/>
      <c r="OXF886" s="232"/>
      <c r="OXG886" s="228"/>
      <c r="OXH886" s="229"/>
      <c r="OXI886" s="229"/>
      <c r="OXJ886" s="229"/>
      <c r="OXK886" s="229"/>
      <c r="OXL886" s="229"/>
      <c r="OXM886" s="229"/>
      <c r="OXN886" s="229"/>
      <c r="OXO886" s="37"/>
      <c r="OXP886" s="228"/>
      <c r="OXQ886" s="12"/>
      <c r="OXR886" s="12"/>
      <c r="OXS886" s="162"/>
      <c r="OXT886" s="162"/>
      <c r="OXU886" s="37"/>
      <c r="OXV886" s="230"/>
      <c r="OXW886" s="37"/>
      <c r="OXX886" s="37"/>
      <c r="OXY886" s="228"/>
      <c r="OXZ886" s="11"/>
      <c r="OYA886" s="28"/>
      <c r="OYB886" s="231"/>
      <c r="OYC886" s="12"/>
      <c r="OYD886" s="27"/>
      <c r="OYE886" s="37"/>
      <c r="OYF886" s="37"/>
      <c r="OYG886" s="14"/>
      <c r="OYH886" s="14"/>
      <c r="OYI886" s="228"/>
      <c r="OYJ886" s="232"/>
      <c r="OYK886" s="232"/>
      <c r="OYL886" s="232"/>
      <c r="OYM886" s="228"/>
      <c r="OYN886" s="229"/>
      <c r="OYO886" s="229"/>
      <c r="OYP886" s="229"/>
      <c r="OYQ886" s="229"/>
      <c r="OYR886" s="229"/>
      <c r="OYS886" s="229"/>
      <c r="OYT886" s="229"/>
      <c r="OYU886" s="37"/>
      <c r="OYV886" s="228"/>
      <c r="OYW886" s="12"/>
      <c r="OYX886" s="12"/>
      <c r="OYY886" s="162"/>
      <c r="OYZ886" s="162"/>
      <c r="OZA886" s="37"/>
      <c r="OZB886" s="230"/>
      <c r="OZC886" s="37"/>
      <c r="OZD886" s="37"/>
      <c r="OZE886" s="228"/>
      <c r="OZF886" s="11"/>
      <c r="OZG886" s="28"/>
      <c r="OZH886" s="231"/>
      <c r="OZI886" s="12"/>
      <c r="OZJ886" s="27"/>
      <c r="OZK886" s="37"/>
      <c r="OZL886" s="37"/>
      <c r="OZM886" s="14"/>
      <c r="OZN886" s="14"/>
      <c r="OZO886" s="228"/>
      <c r="OZP886" s="232"/>
      <c r="OZQ886" s="232"/>
      <c r="OZR886" s="232"/>
      <c r="OZS886" s="228"/>
      <c r="OZT886" s="229"/>
      <c r="OZU886" s="229"/>
      <c r="OZV886" s="229"/>
      <c r="OZW886" s="229"/>
      <c r="OZX886" s="229"/>
      <c r="OZY886" s="229"/>
      <c r="OZZ886" s="229"/>
      <c r="PAA886" s="37"/>
      <c r="PAB886" s="228"/>
      <c r="PAC886" s="12"/>
      <c r="PAD886" s="12"/>
      <c r="PAE886" s="162"/>
      <c r="PAF886" s="162"/>
      <c r="PAG886" s="37"/>
      <c r="PAH886" s="230"/>
      <c r="PAI886" s="37"/>
      <c r="PAJ886" s="37"/>
      <c r="PAK886" s="228"/>
      <c r="PAL886" s="11"/>
      <c r="PAM886" s="28"/>
      <c r="PAN886" s="231"/>
      <c r="PAO886" s="12"/>
      <c r="PAP886" s="27"/>
      <c r="PAQ886" s="37"/>
      <c r="PAR886" s="37"/>
      <c r="PAS886" s="14"/>
      <c r="PAT886" s="14"/>
      <c r="PAU886" s="228"/>
      <c r="PAV886" s="232"/>
      <c r="PAW886" s="232"/>
      <c r="PAX886" s="232"/>
      <c r="PAY886" s="228"/>
      <c r="PAZ886" s="229"/>
      <c r="PBA886" s="229"/>
      <c r="PBB886" s="229"/>
      <c r="PBC886" s="229"/>
      <c r="PBD886" s="229"/>
      <c r="PBE886" s="229"/>
      <c r="PBF886" s="229"/>
      <c r="PBG886" s="37"/>
      <c r="PBH886" s="228"/>
      <c r="PBI886" s="12"/>
      <c r="PBJ886" s="12"/>
      <c r="PBK886" s="162"/>
      <c r="PBL886" s="162"/>
      <c r="PBM886" s="37"/>
      <c r="PBN886" s="230"/>
      <c r="PBO886" s="37"/>
      <c r="PBP886" s="37"/>
      <c r="PBQ886" s="228"/>
      <c r="PBR886" s="11"/>
      <c r="PBS886" s="28"/>
      <c r="PBT886" s="231"/>
      <c r="PBU886" s="12"/>
      <c r="PBV886" s="27"/>
      <c r="PBW886" s="37"/>
      <c r="PBX886" s="37"/>
      <c r="PBY886" s="14"/>
      <c r="PBZ886" s="14"/>
      <c r="PCA886" s="228"/>
      <c r="PCB886" s="232"/>
      <c r="PCC886" s="232"/>
      <c r="PCD886" s="232"/>
      <c r="PCE886" s="228"/>
      <c r="PCF886" s="229"/>
      <c r="PCG886" s="229"/>
      <c r="PCH886" s="229"/>
      <c r="PCI886" s="229"/>
      <c r="PCJ886" s="229"/>
      <c r="PCK886" s="229"/>
      <c r="PCL886" s="229"/>
      <c r="PCM886" s="37"/>
      <c r="PCN886" s="228"/>
      <c r="PCO886" s="12"/>
      <c r="PCP886" s="12"/>
      <c r="PCQ886" s="162"/>
      <c r="PCR886" s="162"/>
      <c r="PCS886" s="37"/>
      <c r="PCT886" s="230"/>
      <c r="PCU886" s="37"/>
      <c r="PCV886" s="37"/>
      <c r="PCW886" s="228"/>
      <c r="PCX886" s="11"/>
      <c r="PCY886" s="28"/>
      <c r="PCZ886" s="231"/>
      <c r="PDA886" s="12"/>
      <c r="PDB886" s="27"/>
      <c r="PDC886" s="37"/>
      <c r="PDD886" s="37"/>
      <c r="PDE886" s="14"/>
      <c r="PDF886" s="14"/>
      <c r="PDG886" s="228"/>
      <c r="PDH886" s="232"/>
      <c r="PDI886" s="232"/>
      <c r="PDJ886" s="232"/>
      <c r="PDK886" s="228"/>
      <c r="PDL886" s="229"/>
      <c r="PDM886" s="229"/>
      <c r="PDN886" s="229"/>
      <c r="PDO886" s="229"/>
      <c r="PDP886" s="229"/>
      <c r="PDQ886" s="229"/>
      <c r="PDR886" s="229"/>
      <c r="PDS886" s="37"/>
      <c r="PDT886" s="228"/>
      <c r="PDU886" s="12"/>
      <c r="PDV886" s="12"/>
      <c r="PDW886" s="162"/>
      <c r="PDX886" s="162"/>
      <c r="PDY886" s="37"/>
      <c r="PDZ886" s="230"/>
      <c r="PEA886" s="37"/>
      <c r="PEB886" s="37"/>
      <c r="PEC886" s="228"/>
      <c r="PED886" s="11"/>
      <c r="PEE886" s="28"/>
      <c r="PEF886" s="231"/>
      <c r="PEG886" s="12"/>
      <c r="PEH886" s="27"/>
      <c r="PEI886" s="37"/>
      <c r="PEJ886" s="37"/>
      <c r="PEK886" s="14"/>
      <c r="PEL886" s="14"/>
      <c r="PEM886" s="228"/>
      <c r="PEN886" s="232"/>
      <c r="PEO886" s="232"/>
      <c r="PEP886" s="232"/>
      <c r="PEQ886" s="228"/>
      <c r="PER886" s="229"/>
      <c r="PES886" s="229"/>
      <c r="PET886" s="229"/>
      <c r="PEU886" s="229"/>
      <c r="PEV886" s="229"/>
      <c r="PEW886" s="229"/>
      <c r="PEX886" s="229"/>
      <c r="PEY886" s="37"/>
      <c r="PEZ886" s="228"/>
      <c r="PFA886" s="12"/>
      <c r="PFB886" s="12"/>
      <c r="PFC886" s="162"/>
      <c r="PFD886" s="162"/>
      <c r="PFE886" s="37"/>
      <c r="PFF886" s="230"/>
      <c r="PFG886" s="37"/>
      <c r="PFH886" s="37"/>
      <c r="PFI886" s="228"/>
      <c r="PFJ886" s="11"/>
      <c r="PFK886" s="28"/>
      <c r="PFL886" s="231"/>
      <c r="PFM886" s="12"/>
      <c r="PFN886" s="27"/>
      <c r="PFO886" s="37"/>
      <c r="PFP886" s="37"/>
      <c r="PFQ886" s="14"/>
      <c r="PFR886" s="14"/>
      <c r="PFS886" s="228"/>
      <c r="PFT886" s="232"/>
      <c r="PFU886" s="232"/>
      <c r="PFV886" s="232"/>
      <c r="PFW886" s="228"/>
      <c r="PFX886" s="229"/>
      <c r="PFY886" s="229"/>
      <c r="PFZ886" s="229"/>
      <c r="PGA886" s="229"/>
      <c r="PGB886" s="229"/>
      <c r="PGC886" s="229"/>
      <c r="PGD886" s="229"/>
      <c r="PGE886" s="37"/>
      <c r="PGF886" s="228"/>
      <c r="PGG886" s="12"/>
      <c r="PGH886" s="12"/>
      <c r="PGI886" s="162"/>
      <c r="PGJ886" s="162"/>
      <c r="PGK886" s="37"/>
      <c r="PGL886" s="230"/>
      <c r="PGM886" s="37"/>
      <c r="PGN886" s="37"/>
      <c r="PGO886" s="228"/>
      <c r="PGP886" s="11"/>
      <c r="PGQ886" s="28"/>
      <c r="PGR886" s="231"/>
      <c r="PGS886" s="12"/>
      <c r="PGT886" s="27"/>
      <c r="PGU886" s="37"/>
      <c r="PGV886" s="37"/>
      <c r="PGW886" s="14"/>
      <c r="PGX886" s="14"/>
      <c r="PGY886" s="228"/>
      <c r="PGZ886" s="232"/>
      <c r="PHA886" s="232"/>
      <c r="PHB886" s="232"/>
      <c r="PHC886" s="228"/>
      <c r="PHD886" s="229"/>
      <c r="PHE886" s="229"/>
      <c r="PHF886" s="229"/>
      <c r="PHG886" s="229"/>
      <c r="PHH886" s="229"/>
      <c r="PHI886" s="229"/>
      <c r="PHJ886" s="229"/>
      <c r="PHK886" s="37"/>
      <c r="PHL886" s="228"/>
      <c r="PHM886" s="12"/>
      <c r="PHN886" s="12"/>
      <c r="PHO886" s="162"/>
      <c r="PHP886" s="162"/>
      <c r="PHQ886" s="37"/>
      <c r="PHR886" s="230"/>
      <c r="PHS886" s="37"/>
      <c r="PHT886" s="37"/>
      <c r="PHU886" s="228"/>
      <c r="PHV886" s="11"/>
      <c r="PHW886" s="28"/>
      <c r="PHX886" s="231"/>
      <c r="PHY886" s="12"/>
      <c r="PHZ886" s="27"/>
      <c r="PIA886" s="37"/>
      <c r="PIB886" s="37"/>
      <c r="PIC886" s="14"/>
      <c r="PID886" s="14"/>
      <c r="PIE886" s="228"/>
      <c r="PIF886" s="232"/>
      <c r="PIG886" s="232"/>
      <c r="PIH886" s="232"/>
      <c r="PII886" s="228"/>
      <c r="PIJ886" s="229"/>
      <c r="PIK886" s="229"/>
      <c r="PIL886" s="229"/>
      <c r="PIM886" s="229"/>
      <c r="PIN886" s="229"/>
      <c r="PIO886" s="229"/>
      <c r="PIP886" s="229"/>
      <c r="PIQ886" s="37"/>
      <c r="PIR886" s="228"/>
      <c r="PIS886" s="12"/>
      <c r="PIT886" s="12"/>
      <c r="PIU886" s="162"/>
      <c r="PIV886" s="162"/>
      <c r="PIW886" s="37"/>
      <c r="PIX886" s="230"/>
      <c r="PIY886" s="37"/>
      <c r="PIZ886" s="37"/>
      <c r="PJA886" s="228"/>
      <c r="PJB886" s="11"/>
      <c r="PJC886" s="28"/>
      <c r="PJD886" s="231"/>
      <c r="PJE886" s="12"/>
      <c r="PJF886" s="27"/>
      <c r="PJG886" s="37"/>
      <c r="PJH886" s="37"/>
      <c r="PJI886" s="14"/>
      <c r="PJJ886" s="14"/>
      <c r="PJK886" s="228"/>
      <c r="PJL886" s="232"/>
      <c r="PJM886" s="232"/>
      <c r="PJN886" s="232"/>
      <c r="PJO886" s="228"/>
      <c r="PJP886" s="229"/>
      <c r="PJQ886" s="229"/>
      <c r="PJR886" s="229"/>
      <c r="PJS886" s="229"/>
      <c r="PJT886" s="229"/>
      <c r="PJU886" s="229"/>
      <c r="PJV886" s="229"/>
      <c r="PJW886" s="37"/>
      <c r="PJX886" s="228"/>
      <c r="PJY886" s="12"/>
      <c r="PJZ886" s="12"/>
      <c r="PKA886" s="162"/>
      <c r="PKB886" s="162"/>
      <c r="PKC886" s="37"/>
      <c r="PKD886" s="230"/>
      <c r="PKE886" s="37"/>
      <c r="PKF886" s="37"/>
      <c r="PKG886" s="228"/>
      <c r="PKH886" s="11"/>
      <c r="PKI886" s="28"/>
      <c r="PKJ886" s="231"/>
      <c r="PKK886" s="12"/>
      <c r="PKL886" s="27"/>
      <c r="PKM886" s="37"/>
      <c r="PKN886" s="37"/>
      <c r="PKO886" s="14"/>
      <c r="PKP886" s="14"/>
      <c r="PKQ886" s="228"/>
      <c r="PKR886" s="232"/>
      <c r="PKS886" s="232"/>
      <c r="PKT886" s="232"/>
      <c r="PKU886" s="228"/>
      <c r="PKV886" s="229"/>
      <c r="PKW886" s="229"/>
      <c r="PKX886" s="229"/>
      <c r="PKY886" s="229"/>
      <c r="PKZ886" s="229"/>
      <c r="PLA886" s="229"/>
      <c r="PLB886" s="229"/>
      <c r="PLC886" s="37"/>
      <c r="PLD886" s="228"/>
      <c r="PLE886" s="12"/>
      <c r="PLF886" s="12"/>
      <c r="PLG886" s="162"/>
      <c r="PLH886" s="162"/>
      <c r="PLI886" s="37"/>
      <c r="PLJ886" s="230"/>
      <c r="PLK886" s="37"/>
      <c r="PLL886" s="37"/>
      <c r="PLM886" s="228"/>
      <c r="PLN886" s="11"/>
      <c r="PLO886" s="28"/>
      <c r="PLP886" s="231"/>
      <c r="PLQ886" s="12"/>
      <c r="PLR886" s="27"/>
      <c r="PLS886" s="37"/>
      <c r="PLT886" s="37"/>
      <c r="PLU886" s="14"/>
      <c r="PLV886" s="14"/>
      <c r="PLW886" s="228"/>
      <c r="PLX886" s="232"/>
      <c r="PLY886" s="232"/>
      <c r="PLZ886" s="232"/>
      <c r="PMA886" s="228"/>
      <c r="PMB886" s="229"/>
      <c r="PMC886" s="229"/>
      <c r="PMD886" s="229"/>
      <c r="PME886" s="229"/>
      <c r="PMF886" s="229"/>
      <c r="PMG886" s="229"/>
      <c r="PMH886" s="229"/>
      <c r="PMI886" s="37"/>
      <c r="PMJ886" s="228"/>
      <c r="PMK886" s="12"/>
      <c r="PML886" s="12"/>
      <c r="PMM886" s="162"/>
      <c r="PMN886" s="162"/>
      <c r="PMO886" s="37"/>
      <c r="PMP886" s="230"/>
      <c r="PMQ886" s="37"/>
      <c r="PMR886" s="37"/>
      <c r="PMS886" s="228"/>
      <c r="PMT886" s="11"/>
      <c r="PMU886" s="28"/>
      <c r="PMV886" s="231"/>
      <c r="PMW886" s="12"/>
      <c r="PMX886" s="27"/>
      <c r="PMY886" s="37"/>
      <c r="PMZ886" s="37"/>
      <c r="PNA886" s="14"/>
      <c r="PNB886" s="14"/>
      <c r="PNC886" s="228"/>
      <c r="PND886" s="232"/>
      <c r="PNE886" s="232"/>
      <c r="PNF886" s="232"/>
      <c r="PNG886" s="228"/>
      <c r="PNH886" s="229"/>
      <c r="PNI886" s="229"/>
      <c r="PNJ886" s="229"/>
      <c r="PNK886" s="229"/>
      <c r="PNL886" s="229"/>
      <c r="PNM886" s="229"/>
      <c r="PNN886" s="229"/>
      <c r="PNO886" s="37"/>
      <c r="PNP886" s="228"/>
      <c r="PNQ886" s="12"/>
      <c r="PNR886" s="12"/>
      <c r="PNS886" s="162"/>
      <c r="PNT886" s="162"/>
      <c r="PNU886" s="37"/>
      <c r="PNV886" s="230"/>
      <c r="PNW886" s="37"/>
      <c r="PNX886" s="37"/>
      <c r="PNY886" s="228"/>
      <c r="PNZ886" s="11"/>
      <c r="POA886" s="28"/>
      <c r="POB886" s="231"/>
      <c r="POC886" s="12"/>
      <c r="POD886" s="27"/>
      <c r="POE886" s="37"/>
      <c r="POF886" s="37"/>
      <c r="POG886" s="14"/>
      <c r="POH886" s="14"/>
      <c r="POI886" s="228"/>
      <c r="POJ886" s="232"/>
      <c r="POK886" s="232"/>
      <c r="POL886" s="232"/>
      <c r="POM886" s="228"/>
      <c r="PON886" s="229"/>
      <c r="POO886" s="229"/>
      <c r="POP886" s="229"/>
      <c r="POQ886" s="229"/>
      <c r="POR886" s="229"/>
      <c r="POS886" s="229"/>
      <c r="POT886" s="229"/>
      <c r="POU886" s="37"/>
      <c r="POV886" s="228"/>
      <c r="POW886" s="12"/>
      <c r="POX886" s="12"/>
      <c r="POY886" s="162"/>
      <c r="POZ886" s="162"/>
      <c r="PPA886" s="37"/>
      <c r="PPB886" s="230"/>
      <c r="PPC886" s="37"/>
      <c r="PPD886" s="37"/>
      <c r="PPE886" s="228"/>
      <c r="PPF886" s="11"/>
      <c r="PPG886" s="28"/>
      <c r="PPH886" s="231"/>
      <c r="PPI886" s="12"/>
      <c r="PPJ886" s="27"/>
      <c r="PPK886" s="37"/>
      <c r="PPL886" s="37"/>
      <c r="PPM886" s="14"/>
      <c r="PPN886" s="14"/>
      <c r="PPO886" s="228"/>
      <c r="PPP886" s="232"/>
      <c r="PPQ886" s="232"/>
      <c r="PPR886" s="232"/>
      <c r="PPS886" s="228"/>
      <c r="PPT886" s="229"/>
      <c r="PPU886" s="229"/>
      <c r="PPV886" s="229"/>
      <c r="PPW886" s="229"/>
      <c r="PPX886" s="229"/>
      <c r="PPY886" s="229"/>
      <c r="PPZ886" s="229"/>
      <c r="PQA886" s="37"/>
      <c r="PQB886" s="228"/>
      <c r="PQC886" s="12"/>
      <c r="PQD886" s="12"/>
      <c r="PQE886" s="162"/>
      <c r="PQF886" s="162"/>
      <c r="PQG886" s="37"/>
      <c r="PQH886" s="230"/>
      <c r="PQI886" s="37"/>
      <c r="PQJ886" s="37"/>
      <c r="PQK886" s="228"/>
      <c r="PQL886" s="11"/>
      <c r="PQM886" s="28"/>
      <c r="PQN886" s="231"/>
      <c r="PQO886" s="12"/>
      <c r="PQP886" s="27"/>
      <c r="PQQ886" s="37"/>
      <c r="PQR886" s="37"/>
      <c r="PQS886" s="14"/>
      <c r="PQT886" s="14"/>
      <c r="PQU886" s="228"/>
      <c r="PQV886" s="232"/>
      <c r="PQW886" s="232"/>
      <c r="PQX886" s="232"/>
      <c r="PQY886" s="228"/>
      <c r="PQZ886" s="229"/>
      <c r="PRA886" s="229"/>
      <c r="PRB886" s="229"/>
      <c r="PRC886" s="229"/>
      <c r="PRD886" s="229"/>
      <c r="PRE886" s="229"/>
      <c r="PRF886" s="229"/>
      <c r="PRG886" s="37"/>
      <c r="PRH886" s="228"/>
      <c r="PRI886" s="12"/>
      <c r="PRJ886" s="12"/>
      <c r="PRK886" s="162"/>
      <c r="PRL886" s="162"/>
      <c r="PRM886" s="37"/>
      <c r="PRN886" s="230"/>
      <c r="PRO886" s="37"/>
      <c r="PRP886" s="37"/>
      <c r="PRQ886" s="228"/>
      <c r="PRR886" s="11"/>
      <c r="PRS886" s="28"/>
      <c r="PRT886" s="231"/>
      <c r="PRU886" s="12"/>
      <c r="PRV886" s="27"/>
      <c r="PRW886" s="37"/>
      <c r="PRX886" s="37"/>
      <c r="PRY886" s="14"/>
      <c r="PRZ886" s="14"/>
      <c r="PSA886" s="228"/>
      <c r="PSB886" s="232"/>
      <c r="PSC886" s="232"/>
      <c r="PSD886" s="232"/>
      <c r="PSE886" s="228"/>
      <c r="PSF886" s="229"/>
      <c r="PSG886" s="229"/>
      <c r="PSH886" s="229"/>
      <c r="PSI886" s="229"/>
      <c r="PSJ886" s="229"/>
      <c r="PSK886" s="229"/>
      <c r="PSL886" s="229"/>
      <c r="PSM886" s="37"/>
      <c r="PSN886" s="228"/>
      <c r="PSO886" s="12"/>
      <c r="PSP886" s="12"/>
      <c r="PSQ886" s="162"/>
      <c r="PSR886" s="162"/>
      <c r="PSS886" s="37"/>
      <c r="PST886" s="230"/>
      <c r="PSU886" s="37"/>
      <c r="PSV886" s="37"/>
      <c r="PSW886" s="228"/>
      <c r="PSX886" s="11"/>
      <c r="PSY886" s="28"/>
      <c r="PSZ886" s="231"/>
      <c r="PTA886" s="12"/>
      <c r="PTB886" s="27"/>
      <c r="PTC886" s="37"/>
      <c r="PTD886" s="37"/>
      <c r="PTE886" s="14"/>
      <c r="PTF886" s="14"/>
      <c r="PTG886" s="228"/>
      <c r="PTH886" s="232"/>
      <c r="PTI886" s="232"/>
      <c r="PTJ886" s="232"/>
      <c r="PTK886" s="228"/>
      <c r="PTL886" s="229"/>
      <c r="PTM886" s="229"/>
      <c r="PTN886" s="229"/>
      <c r="PTO886" s="229"/>
      <c r="PTP886" s="229"/>
      <c r="PTQ886" s="229"/>
      <c r="PTR886" s="229"/>
      <c r="PTS886" s="37"/>
      <c r="PTT886" s="228"/>
      <c r="PTU886" s="12"/>
      <c r="PTV886" s="12"/>
      <c r="PTW886" s="162"/>
      <c r="PTX886" s="162"/>
      <c r="PTY886" s="37"/>
      <c r="PTZ886" s="230"/>
      <c r="PUA886" s="37"/>
      <c r="PUB886" s="37"/>
      <c r="PUC886" s="228"/>
      <c r="PUD886" s="11"/>
      <c r="PUE886" s="28"/>
      <c r="PUF886" s="231"/>
      <c r="PUG886" s="12"/>
      <c r="PUH886" s="27"/>
      <c r="PUI886" s="37"/>
      <c r="PUJ886" s="37"/>
      <c r="PUK886" s="14"/>
      <c r="PUL886" s="14"/>
      <c r="PUM886" s="228"/>
      <c r="PUN886" s="232"/>
      <c r="PUO886" s="232"/>
      <c r="PUP886" s="232"/>
      <c r="PUQ886" s="228"/>
      <c r="PUR886" s="229"/>
      <c r="PUS886" s="229"/>
      <c r="PUT886" s="229"/>
      <c r="PUU886" s="229"/>
      <c r="PUV886" s="229"/>
      <c r="PUW886" s="229"/>
      <c r="PUX886" s="229"/>
      <c r="PUY886" s="37"/>
      <c r="PUZ886" s="228"/>
      <c r="PVA886" s="12"/>
      <c r="PVB886" s="12"/>
      <c r="PVC886" s="162"/>
      <c r="PVD886" s="162"/>
      <c r="PVE886" s="37"/>
      <c r="PVF886" s="230"/>
      <c r="PVG886" s="37"/>
      <c r="PVH886" s="37"/>
      <c r="PVI886" s="228"/>
      <c r="PVJ886" s="11"/>
      <c r="PVK886" s="28"/>
      <c r="PVL886" s="231"/>
      <c r="PVM886" s="12"/>
      <c r="PVN886" s="27"/>
      <c r="PVO886" s="37"/>
      <c r="PVP886" s="37"/>
      <c r="PVQ886" s="14"/>
      <c r="PVR886" s="14"/>
      <c r="PVS886" s="228"/>
      <c r="PVT886" s="232"/>
      <c r="PVU886" s="232"/>
      <c r="PVV886" s="232"/>
      <c r="PVW886" s="228"/>
      <c r="PVX886" s="229"/>
      <c r="PVY886" s="229"/>
      <c r="PVZ886" s="229"/>
      <c r="PWA886" s="229"/>
      <c r="PWB886" s="229"/>
      <c r="PWC886" s="229"/>
      <c r="PWD886" s="229"/>
      <c r="PWE886" s="37"/>
      <c r="PWF886" s="228"/>
      <c r="PWG886" s="12"/>
      <c r="PWH886" s="12"/>
      <c r="PWI886" s="162"/>
      <c r="PWJ886" s="162"/>
      <c r="PWK886" s="37"/>
      <c r="PWL886" s="230"/>
      <c r="PWM886" s="37"/>
      <c r="PWN886" s="37"/>
      <c r="PWO886" s="228"/>
      <c r="PWP886" s="11"/>
      <c r="PWQ886" s="28"/>
      <c r="PWR886" s="231"/>
      <c r="PWS886" s="12"/>
      <c r="PWT886" s="27"/>
      <c r="PWU886" s="37"/>
      <c r="PWV886" s="37"/>
      <c r="PWW886" s="14"/>
      <c r="PWX886" s="14"/>
      <c r="PWY886" s="228"/>
      <c r="PWZ886" s="232"/>
      <c r="PXA886" s="232"/>
      <c r="PXB886" s="232"/>
      <c r="PXC886" s="228"/>
      <c r="PXD886" s="229"/>
      <c r="PXE886" s="229"/>
      <c r="PXF886" s="229"/>
      <c r="PXG886" s="229"/>
      <c r="PXH886" s="229"/>
      <c r="PXI886" s="229"/>
      <c r="PXJ886" s="229"/>
      <c r="PXK886" s="37"/>
      <c r="PXL886" s="228"/>
      <c r="PXM886" s="12"/>
      <c r="PXN886" s="12"/>
      <c r="PXO886" s="162"/>
      <c r="PXP886" s="162"/>
      <c r="PXQ886" s="37"/>
      <c r="PXR886" s="230"/>
      <c r="PXS886" s="37"/>
      <c r="PXT886" s="37"/>
      <c r="PXU886" s="228"/>
      <c r="PXV886" s="11"/>
      <c r="PXW886" s="28"/>
      <c r="PXX886" s="231"/>
      <c r="PXY886" s="12"/>
      <c r="PXZ886" s="27"/>
      <c r="PYA886" s="37"/>
      <c r="PYB886" s="37"/>
      <c r="PYC886" s="14"/>
      <c r="PYD886" s="14"/>
      <c r="PYE886" s="228"/>
      <c r="PYF886" s="232"/>
      <c r="PYG886" s="232"/>
      <c r="PYH886" s="232"/>
      <c r="PYI886" s="228"/>
      <c r="PYJ886" s="229"/>
      <c r="PYK886" s="229"/>
      <c r="PYL886" s="229"/>
      <c r="PYM886" s="229"/>
      <c r="PYN886" s="229"/>
      <c r="PYO886" s="229"/>
      <c r="PYP886" s="229"/>
      <c r="PYQ886" s="37"/>
      <c r="PYR886" s="228"/>
      <c r="PYS886" s="12"/>
      <c r="PYT886" s="12"/>
      <c r="PYU886" s="162"/>
      <c r="PYV886" s="162"/>
      <c r="PYW886" s="37"/>
      <c r="PYX886" s="230"/>
      <c r="PYY886" s="37"/>
      <c r="PYZ886" s="37"/>
      <c r="PZA886" s="228"/>
      <c r="PZB886" s="11"/>
      <c r="PZC886" s="28"/>
      <c r="PZD886" s="231"/>
      <c r="PZE886" s="12"/>
      <c r="PZF886" s="27"/>
      <c r="PZG886" s="37"/>
      <c r="PZH886" s="37"/>
      <c r="PZI886" s="14"/>
      <c r="PZJ886" s="14"/>
      <c r="PZK886" s="228"/>
      <c r="PZL886" s="232"/>
      <c r="PZM886" s="232"/>
      <c r="PZN886" s="232"/>
      <c r="PZO886" s="228"/>
      <c r="PZP886" s="229"/>
      <c r="PZQ886" s="229"/>
      <c r="PZR886" s="229"/>
      <c r="PZS886" s="229"/>
      <c r="PZT886" s="229"/>
      <c r="PZU886" s="229"/>
      <c r="PZV886" s="229"/>
      <c r="PZW886" s="37"/>
      <c r="PZX886" s="228"/>
      <c r="PZY886" s="12"/>
      <c r="PZZ886" s="12"/>
      <c r="QAA886" s="162"/>
      <c r="QAB886" s="162"/>
      <c r="QAC886" s="37"/>
      <c r="QAD886" s="230"/>
      <c r="QAE886" s="37"/>
      <c r="QAF886" s="37"/>
      <c r="QAG886" s="228"/>
      <c r="QAH886" s="11"/>
      <c r="QAI886" s="28"/>
      <c r="QAJ886" s="231"/>
      <c r="QAK886" s="12"/>
      <c r="QAL886" s="27"/>
      <c r="QAM886" s="37"/>
      <c r="QAN886" s="37"/>
      <c r="QAO886" s="14"/>
      <c r="QAP886" s="14"/>
      <c r="QAQ886" s="228"/>
      <c r="QAR886" s="232"/>
      <c r="QAS886" s="232"/>
      <c r="QAT886" s="232"/>
      <c r="QAU886" s="228"/>
      <c r="QAV886" s="229"/>
      <c r="QAW886" s="229"/>
      <c r="QAX886" s="229"/>
      <c r="QAY886" s="229"/>
      <c r="QAZ886" s="229"/>
      <c r="QBA886" s="229"/>
      <c r="QBB886" s="229"/>
      <c r="QBC886" s="37"/>
      <c r="QBD886" s="228"/>
      <c r="QBE886" s="12"/>
      <c r="QBF886" s="12"/>
      <c r="QBG886" s="162"/>
      <c r="QBH886" s="162"/>
      <c r="QBI886" s="37"/>
      <c r="QBJ886" s="230"/>
      <c r="QBK886" s="37"/>
      <c r="QBL886" s="37"/>
      <c r="QBM886" s="228"/>
      <c r="QBN886" s="11"/>
      <c r="QBO886" s="28"/>
      <c r="QBP886" s="231"/>
      <c r="QBQ886" s="12"/>
      <c r="QBR886" s="27"/>
      <c r="QBS886" s="37"/>
      <c r="QBT886" s="37"/>
      <c r="QBU886" s="14"/>
      <c r="QBV886" s="14"/>
      <c r="QBW886" s="228"/>
      <c r="QBX886" s="232"/>
      <c r="QBY886" s="232"/>
      <c r="QBZ886" s="232"/>
      <c r="QCA886" s="228"/>
      <c r="QCB886" s="229"/>
      <c r="QCC886" s="229"/>
      <c r="QCD886" s="229"/>
      <c r="QCE886" s="229"/>
      <c r="QCF886" s="229"/>
      <c r="QCG886" s="229"/>
      <c r="QCH886" s="229"/>
      <c r="QCI886" s="37"/>
      <c r="QCJ886" s="228"/>
      <c r="QCK886" s="12"/>
      <c r="QCL886" s="12"/>
      <c r="QCM886" s="162"/>
      <c r="QCN886" s="162"/>
      <c r="QCO886" s="37"/>
      <c r="QCP886" s="230"/>
      <c r="QCQ886" s="37"/>
      <c r="QCR886" s="37"/>
      <c r="QCS886" s="228"/>
      <c r="QCT886" s="11"/>
      <c r="QCU886" s="28"/>
      <c r="QCV886" s="231"/>
      <c r="QCW886" s="12"/>
      <c r="QCX886" s="27"/>
      <c r="QCY886" s="37"/>
      <c r="QCZ886" s="37"/>
      <c r="QDA886" s="14"/>
      <c r="QDB886" s="14"/>
      <c r="QDC886" s="228"/>
      <c r="QDD886" s="232"/>
      <c r="QDE886" s="232"/>
      <c r="QDF886" s="232"/>
      <c r="QDG886" s="228"/>
      <c r="QDH886" s="229"/>
      <c r="QDI886" s="229"/>
      <c r="QDJ886" s="229"/>
      <c r="QDK886" s="229"/>
      <c r="QDL886" s="229"/>
      <c r="QDM886" s="229"/>
      <c r="QDN886" s="229"/>
      <c r="QDO886" s="37"/>
      <c r="QDP886" s="228"/>
      <c r="QDQ886" s="12"/>
      <c r="QDR886" s="12"/>
      <c r="QDS886" s="162"/>
      <c r="QDT886" s="162"/>
      <c r="QDU886" s="37"/>
      <c r="QDV886" s="230"/>
      <c r="QDW886" s="37"/>
      <c r="QDX886" s="37"/>
      <c r="QDY886" s="228"/>
      <c r="QDZ886" s="11"/>
      <c r="QEA886" s="28"/>
      <c r="QEB886" s="231"/>
      <c r="QEC886" s="12"/>
      <c r="QED886" s="27"/>
      <c r="QEE886" s="37"/>
      <c r="QEF886" s="37"/>
      <c r="QEG886" s="14"/>
      <c r="QEH886" s="14"/>
      <c r="QEI886" s="228"/>
      <c r="QEJ886" s="232"/>
      <c r="QEK886" s="232"/>
      <c r="QEL886" s="232"/>
      <c r="QEM886" s="228"/>
      <c r="QEN886" s="229"/>
      <c r="QEO886" s="229"/>
      <c r="QEP886" s="229"/>
      <c r="QEQ886" s="229"/>
      <c r="QER886" s="229"/>
      <c r="QES886" s="229"/>
      <c r="QET886" s="229"/>
      <c r="QEU886" s="37"/>
      <c r="QEV886" s="228"/>
      <c r="QEW886" s="12"/>
      <c r="QEX886" s="12"/>
      <c r="QEY886" s="162"/>
      <c r="QEZ886" s="162"/>
      <c r="QFA886" s="37"/>
      <c r="QFB886" s="230"/>
      <c r="QFC886" s="37"/>
      <c r="QFD886" s="37"/>
      <c r="QFE886" s="228"/>
      <c r="QFF886" s="11"/>
      <c r="QFG886" s="28"/>
      <c r="QFH886" s="231"/>
      <c r="QFI886" s="12"/>
      <c r="QFJ886" s="27"/>
      <c r="QFK886" s="37"/>
      <c r="QFL886" s="37"/>
      <c r="QFM886" s="14"/>
      <c r="QFN886" s="14"/>
      <c r="QFO886" s="228"/>
      <c r="QFP886" s="232"/>
      <c r="QFQ886" s="232"/>
      <c r="QFR886" s="232"/>
      <c r="QFS886" s="228"/>
      <c r="QFT886" s="229"/>
      <c r="QFU886" s="229"/>
      <c r="QFV886" s="229"/>
      <c r="QFW886" s="229"/>
      <c r="QFX886" s="229"/>
      <c r="QFY886" s="229"/>
      <c r="QFZ886" s="229"/>
      <c r="QGA886" s="37"/>
      <c r="QGB886" s="228"/>
      <c r="QGC886" s="12"/>
      <c r="QGD886" s="12"/>
      <c r="QGE886" s="162"/>
      <c r="QGF886" s="162"/>
      <c r="QGG886" s="37"/>
      <c r="QGH886" s="230"/>
      <c r="QGI886" s="37"/>
      <c r="QGJ886" s="37"/>
      <c r="QGK886" s="228"/>
      <c r="QGL886" s="11"/>
      <c r="QGM886" s="28"/>
      <c r="QGN886" s="231"/>
      <c r="QGO886" s="12"/>
      <c r="QGP886" s="27"/>
      <c r="QGQ886" s="37"/>
      <c r="QGR886" s="37"/>
      <c r="QGS886" s="14"/>
      <c r="QGT886" s="14"/>
      <c r="QGU886" s="228"/>
      <c r="QGV886" s="232"/>
      <c r="QGW886" s="232"/>
      <c r="QGX886" s="232"/>
      <c r="QGY886" s="228"/>
      <c r="QGZ886" s="229"/>
      <c r="QHA886" s="229"/>
      <c r="QHB886" s="229"/>
      <c r="QHC886" s="229"/>
      <c r="QHD886" s="229"/>
      <c r="QHE886" s="229"/>
      <c r="QHF886" s="229"/>
      <c r="QHG886" s="37"/>
      <c r="QHH886" s="228"/>
      <c r="QHI886" s="12"/>
      <c r="QHJ886" s="12"/>
      <c r="QHK886" s="162"/>
      <c r="QHL886" s="162"/>
      <c r="QHM886" s="37"/>
      <c r="QHN886" s="230"/>
      <c r="QHO886" s="37"/>
      <c r="QHP886" s="37"/>
      <c r="QHQ886" s="228"/>
      <c r="QHR886" s="11"/>
      <c r="QHS886" s="28"/>
      <c r="QHT886" s="231"/>
      <c r="QHU886" s="12"/>
      <c r="QHV886" s="27"/>
      <c r="QHW886" s="37"/>
      <c r="QHX886" s="37"/>
      <c r="QHY886" s="14"/>
      <c r="QHZ886" s="14"/>
      <c r="QIA886" s="228"/>
      <c r="QIB886" s="232"/>
      <c r="QIC886" s="232"/>
      <c r="QID886" s="232"/>
      <c r="QIE886" s="228"/>
      <c r="QIF886" s="229"/>
      <c r="QIG886" s="229"/>
      <c r="QIH886" s="229"/>
      <c r="QII886" s="229"/>
      <c r="QIJ886" s="229"/>
      <c r="QIK886" s="229"/>
      <c r="QIL886" s="229"/>
      <c r="QIM886" s="37"/>
      <c r="QIN886" s="228"/>
      <c r="QIO886" s="12"/>
      <c r="QIP886" s="12"/>
      <c r="QIQ886" s="162"/>
      <c r="QIR886" s="162"/>
      <c r="QIS886" s="37"/>
      <c r="QIT886" s="230"/>
      <c r="QIU886" s="37"/>
      <c r="QIV886" s="37"/>
      <c r="QIW886" s="228"/>
      <c r="QIX886" s="11"/>
      <c r="QIY886" s="28"/>
      <c r="QIZ886" s="231"/>
      <c r="QJA886" s="12"/>
      <c r="QJB886" s="27"/>
      <c r="QJC886" s="37"/>
      <c r="QJD886" s="37"/>
      <c r="QJE886" s="14"/>
      <c r="QJF886" s="14"/>
      <c r="QJG886" s="228"/>
      <c r="QJH886" s="232"/>
      <c r="QJI886" s="232"/>
      <c r="QJJ886" s="232"/>
      <c r="QJK886" s="228"/>
      <c r="QJL886" s="229"/>
      <c r="QJM886" s="229"/>
      <c r="QJN886" s="229"/>
      <c r="QJO886" s="229"/>
      <c r="QJP886" s="229"/>
      <c r="QJQ886" s="229"/>
      <c r="QJR886" s="229"/>
      <c r="QJS886" s="37"/>
      <c r="QJT886" s="228"/>
      <c r="QJU886" s="12"/>
      <c r="QJV886" s="12"/>
      <c r="QJW886" s="162"/>
      <c r="QJX886" s="162"/>
      <c r="QJY886" s="37"/>
      <c r="QJZ886" s="230"/>
      <c r="QKA886" s="37"/>
      <c r="QKB886" s="37"/>
      <c r="QKC886" s="228"/>
      <c r="QKD886" s="11"/>
      <c r="QKE886" s="28"/>
      <c r="QKF886" s="231"/>
      <c r="QKG886" s="12"/>
      <c r="QKH886" s="27"/>
      <c r="QKI886" s="37"/>
      <c r="QKJ886" s="37"/>
      <c r="QKK886" s="14"/>
      <c r="QKL886" s="14"/>
      <c r="QKM886" s="228"/>
      <c r="QKN886" s="232"/>
      <c r="QKO886" s="232"/>
      <c r="QKP886" s="232"/>
      <c r="QKQ886" s="228"/>
      <c r="QKR886" s="229"/>
      <c r="QKS886" s="229"/>
      <c r="QKT886" s="229"/>
      <c r="QKU886" s="229"/>
      <c r="QKV886" s="229"/>
      <c r="QKW886" s="229"/>
      <c r="QKX886" s="229"/>
      <c r="QKY886" s="37"/>
      <c r="QKZ886" s="228"/>
      <c r="QLA886" s="12"/>
      <c r="QLB886" s="12"/>
      <c r="QLC886" s="162"/>
      <c r="QLD886" s="162"/>
      <c r="QLE886" s="37"/>
      <c r="QLF886" s="230"/>
      <c r="QLG886" s="37"/>
      <c r="QLH886" s="37"/>
      <c r="QLI886" s="228"/>
      <c r="QLJ886" s="11"/>
      <c r="QLK886" s="28"/>
      <c r="QLL886" s="231"/>
      <c r="QLM886" s="12"/>
      <c r="QLN886" s="27"/>
      <c r="QLO886" s="37"/>
      <c r="QLP886" s="37"/>
      <c r="QLQ886" s="14"/>
      <c r="QLR886" s="14"/>
      <c r="QLS886" s="228"/>
      <c r="QLT886" s="232"/>
      <c r="QLU886" s="232"/>
      <c r="QLV886" s="232"/>
      <c r="QLW886" s="228"/>
      <c r="QLX886" s="229"/>
      <c r="QLY886" s="229"/>
      <c r="QLZ886" s="229"/>
      <c r="QMA886" s="229"/>
      <c r="QMB886" s="229"/>
      <c r="QMC886" s="229"/>
      <c r="QMD886" s="229"/>
      <c r="QME886" s="37"/>
      <c r="QMF886" s="228"/>
      <c r="QMG886" s="12"/>
      <c r="QMH886" s="12"/>
      <c r="QMI886" s="162"/>
      <c r="QMJ886" s="162"/>
      <c r="QMK886" s="37"/>
      <c r="QML886" s="230"/>
      <c r="QMM886" s="37"/>
      <c r="QMN886" s="37"/>
      <c r="QMO886" s="228"/>
      <c r="QMP886" s="11"/>
      <c r="QMQ886" s="28"/>
      <c r="QMR886" s="231"/>
      <c r="QMS886" s="12"/>
      <c r="QMT886" s="27"/>
      <c r="QMU886" s="37"/>
      <c r="QMV886" s="37"/>
      <c r="QMW886" s="14"/>
      <c r="QMX886" s="14"/>
      <c r="QMY886" s="228"/>
      <c r="QMZ886" s="232"/>
      <c r="QNA886" s="232"/>
      <c r="QNB886" s="232"/>
      <c r="QNC886" s="228"/>
      <c r="QND886" s="229"/>
      <c r="QNE886" s="229"/>
      <c r="QNF886" s="229"/>
      <c r="QNG886" s="229"/>
      <c r="QNH886" s="229"/>
      <c r="QNI886" s="229"/>
      <c r="QNJ886" s="229"/>
      <c r="QNK886" s="37"/>
      <c r="QNL886" s="228"/>
      <c r="QNM886" s="12"/>
      <c r="QNN886" s="12"/>
      <c r="QNO886" s="162"/>
      <c r="QNP886" s="162"/>
      <c r="QNQ886" s="37"/>
      <c r="QNR886" s="230"/>
      <c r="QNS886" s="37"/>
      <c r="QNT886" s="37"/>
      <c r="QNU886" s="228"/>
      <c r="QNV886" s="11"/>
      <c r="QNW886" s="28"/>
      <c r="QNX886" s="231"/>
      <c r="QNY886" s="12"/>
      <c r="QNZ886" s="27"/>
      <c r="QOA886" s="37"/>
      <c r="QOB886" s="37"/>
      <c r="QOC886" s="14"/>
      <c r="QOD886" s="14"/>
      <c r="QOE886" s="228"/>
      <c r="QOF886" s="232"/>
      <c r="QOG886" s="232"/>
      <c r="QOH886" s="232"/>
      <c r="QOI886" s="228"/>
      <c r="QOJ886" s="229"/>
      <c r="QOK886" s="229"/>
      <c r="QOL886" s="229"/>
      <c r="QOM886" s="229"/>
      <c r="QON886" s="229"/>
      <c r="QOO886" s="229"/>
      <c r="QOP886" s="229"/>
      <c r="QOQ886" s="37"/>
      <c r="QOR886" s="228"/>
      <c r="QOS886" s="12"/>
      <c r="QOT886" s="12"/>
      <c r="QOU886" s="162"/>
      <c r="QOV886" s="162"/>
      <c r="QOW886" s="37"/>
      <c r="QOX886" s="230"/>
      <c r="QOY886" s="37"/>
      <c r="QOZ886" s="37"/>
      <c r="QPA886" s="228"/>
      <c r="QPB886" s="11"/>
      <c r="QPC886" s="28"/>
      <c r="QPD886" s="231"/>
      <c r="QPE886" s="12"/>
      <c r="QPF886" s="27"/>
      <c r="QPG886" s="37"/>
      <c r="QPH886" s="37"/>
      <c r="QPI886" s="14"/>
      <c r="QPJ886" s="14"/>
      <c r="QPK886" s="228"/>
      <c r="QPL886" s="232"/>
      <c r="QPM886" s="232"/>
      <c r="QPN886" s="232"/>
      <c r="QPO886" s="228"/>
      <c r="QPP886" s="229"/>
      <c r="QPQ886" s="229"/>
      <c r="QPR886" s="229"/>
      <c r="QPS886" s="229"/>
      <c r="QPT886" s="229"/>
      <c r="QPU886" s="229"/>
      <c r="QPV886" s="229"/>
      <c r="QPW886" s="37"/>
      <c r="QPX886" s="228"/>
      <c r="QPY886" s="12"/>
      <c r="QPZ886" s="12"/>
      <c r="QQA886" s="162"/>
      <c r="QQB886" s="162"/>
      <c r="QQC886" s="37"/>
      <c r="QQD886" s="230"/>
      <c r="QQE886" s="37"/>
      <c r="QQF886" s="37"/>
      <c r="QQG886" s="228"/>
      <c r="QQH886" s="11"/>
      <c r="QQI886" s="28"/>
      <c r="QQJ886" s="231"/>
      <c r="QQK886" s="12"/>
      <c r="QQL886" s="27"/>
      <c r="QQM886" s="37"/>
      <c r="QQN886" s="37"/>
      <c r="QQO886" s="14"/>
      <c r="QQP886" s="14"/>
      <c r="QQQ886" s="228"/>
      <c r="QQR886" s="232"/>
      <c r="QQS886" s="232"/>
      <c r="QQT886" s="232"/>
      <c r="QQU886" s="228"/>
      <c r="QQV886" s="229"/>
      <c r="QQW886" s="229"/>
      <c r="QQX886" s="229"/>
      <c r="QQY886" s="229"/>
      <c r="QQZ886" s="229"/>
      <c r="QRA886" s="229"/>
      <c r="QRB886" s="229"/>
      <c r="QRC886" s="37"/>
      <c r="QRD886" s="228"/>
      <c r="QRE886" s="12"/>
      <c r="QRF886" s="12"/>
      <c r="QRG886" s="162"/>
      <c r="QRH886" s="162"/>
      <c r="QRI886" s="37"/>
      <c r="QRJ886" s="230"/>
      <c r="QRK886" s="37"/>
      <c r="QRL886" s="37"/>
      <c r="QRM886" s="228"/>
      <c r="QRN886" s="11"/>
      <c r="QRO886" s="28"/>
      <c r="QRP886" s="231"/>
      <c r="QRQ886" s="12"/>
      <c r="QRR886" s="27"/>
      <c r="QRS886" s="37"/>
      <c r="QRT886" s="37"/>
      <c r="QRU886" s="14"/>
      <c r="QRV886" s="14"/>
      <c r="QRW886" s="228"/>
      <c r="QRX886" s="232"/>
      <c r="QRY886" s="232"/>
      <c r="QRZ886" s="232"/>
      <c r="QSA886" s="228"/>
      <c r="QSB886" s="229"/>
      <c r="QSC886" s="229"/>
      <c r="QSD886" s="229"/>
      <c r="QSE886" s="229"/>
      <c r="QSF886" s="229"/>
      <c r="QSG886" s="229"/>
      <c r="QSH886" s="229"/>
      <c r="QSI886" s="37"/>
      <c r="QSJ886" s="228"/>
      <c r="QSK886" s="12"/>
      <c r="QSL886" s="12"/>
      <c r="QSM886" s="162"/>
      <c r="QSN886" s="162"/>
      <c r="QSO886" s="37"/>
      <c r="QSP886" s="230"/>
      <c r="QSQ886" s="37"/>
      <c r="QSR886" s="37"/>
      <c r="QSS886" s="228"/>
      <c r="QST886" s="11"/>
      <c r="QSU886" s="28"/>
      <c r="QSV886" s="231"/>
      <c r="QSW886" s="12"/>
      <c r="QSX886" s="27"/>
      <c r="QSY886" s="37"/>
      <c r="QSZ886" s="37"/>
      <c r="QTA886" s="14"/>
      <c r="QTB886" s="14"/>
      <c r="QTC886" s="228"/>
      <c r="QTD886" s="232"/>
      <c r="QTE886" s="232"/>
      <c r="QTF886" s="232"/>
      <c r="QTG886" s="228"/>
      <c r="QTH886" s="229"/>
      <c r="QTI886" s="229"/>
      <c r="QTJ886" s="229"/>
      <c r="QTK886" s="229"/>
      <c r="QTL886" s="229"/>
      <c r="QTM886" s="229"/>
      <c r="QTN886" s="229"/>
      <c r="QTO886" s="37"/>
      <c r="QTP886" s="228"/>
      <c r="QTQ886" s="12"/>
      <c r="QTR886" s="12"/>
      <c r="QTS886" s="162"/>
      <c r="QTT886" s="162"/>
      <c r="QTU886" s="37"/>
      <c r="QTV886" s="230"/>
      <c r="QTW886" s="37"/>
      <c r="QTX886" s="37"/>
      <c r="QTY886" s="228"/>
      <c r="QTZ886" s="11"/>
      <c r="QUA886" s="28"/>
      <c r="QUB886" s="231"/>
      <c r="QUC886" s="12"/>
      <c r="QUD886" s="27"/>
      <c r="QUE886" s="37"/>
      <c r="QUF886" s="37"/>
      <c r="QUG886" s="14"/>
      <c r="QUH886" s="14"/>
      <c r="QUI886" s="228"/>
      <c r="QUJ886" s="232"/>
      <c r="QUK886" s="232"/>
      <c r="QUL886" s="232"/>
      <c r="QUM886" s="228"/>
      <c r="QUN886" s="229"/>
      <c r="QUO886" s="229"/>
      <c r="QUP886" s="229"/>
      <c r="QUQ886" s="229"/>
      <c r="QUR886" s="229"/>
      <c r="QUS886" s="229"/>
      <c r="QUT886" s="229"/>
      <c r="QUU886" s="37"/>
      <c r="QUV886" s="228"/>
      <c r="QUW886" s="12"/>
      <c r="QUX886" s="12"/>
      <c r="QUY886" s="162"/>
      <c r="QUZ886" s="162"/>
      <c r="QVA886" s="37"/>
      <c r="QVB886" s="230"/>
      <c r="QVC886" s="37"/>
      <c r="QVD886" s="37"/>
      <c r="QVE886" s="228"/>
      <c r="QVF886" s="11"/>
      <c r="QVG886" s="28"/>
      <c r="QVH886" s="231"/>
      <c r="QVI886" s="12"/>
      <c r="QVJ886" s="27"/>
      <c r="QVK886" s="37"/>
      <c r="QVL886" s="37"/>
      <c r="QVM886" s="14"/>
      <c r="QVN886" s="14"/>
      <c r="QVO886" s="228"/>
      <c r="QVP886" s="232"/>
      <c r="QVQ886" s="232"/>
      <c r="QVR886" s="232"/>
      <c r="QVS886" s="228"/>
      <c r="QVT886" s="229"/>
      <c r="QVU886" s="229"/>
      <c r="QVV886" s="229"/>
      <c r="QVW886" s="229"/>
      <c r="QVX886" s="229"/>
      <c r="QVY886" s="229"/>
      <c r="QVZ886" s="229"/>
      <c r="QWA886" s="37"/>
      <c r="QWB886" s="228"/>
      <c r="QWC886" s="12"/>
      <c r="QWD886" s="12"/>
      <c r="QWE886" s="162"/>
      <c r="QWF886" s="162"/>
      <c r="QWG886" s="37"/>
      <c r="QWH886" s="230"/>
      <c r="QWI886" s="37"/>
      <c r="QWJ886" s="37"/>
      <c r="QWK886" s="228"/>
      <c r="QWL886" s="11"/>
      <c r="QWM886" s="28"/>
      <c r="QWN886" s="231"/>
      <c r="QWO886" s="12"/>
      <c r="QWP886" s="27"/>
      <c r="QWQ886" s="37"/>
      <c r="QWR886" s="37"/>
      <c r="QWS886" s="14"/>
      <c r="QWT886" s="14"/>
      <c r="QWU886" s="228"/>
      <c r="QWV886" s="232"/>
      <c r="QWW886" s="232"/>
      <c r="QWX886" s="232"/>
      <c r="QWY886" s="228"/>
      <c r="QWZ886" s="229"/>
      <c r="QXA886" s="229"/>
      <c r="QXB886" s="229"/>
      <c r="QXC886" s="229"/>
      <c r="QXD886" s="229"/>
      <c r="QXE886" s="229"/>
      <c r="QXF886" s="229"/>
      <c r="QXG886" s="37"/>
      <c r="QXH886" s="228"/>
      <c r="QXI886" s="12"/>
      <c r="QXJ886" s="12"/>
      <c r="QXK886" s="162"/>
      <c r="QXL886" s="162"/>
      <c r="QXM886" s="37"/>
      <c r="QXN886" s="230"/>
      <c r="QXO886" s="37"/>
      <c r="QXP886" s="37"/>
      <c r="QXQ886" s="228"/>
      <c r="QXR886" s="11"/>
      <c r="QXS886" s="28"/>
      <c r="QXT886" s="231"/>
      <c r="QXU886" s="12"/>
      <c r="QXV886" s="27"/>
      <c r="QXW886" s="37"/>
      <c r="QXX886" s="37"/>
      <c r="QXY886" s="14"/>
      <c r="QXZ886" s="14"/>
      <c r="QYA886" s="228"/>
      <c r="QYB886" s="232"/>
      <c r="QYC886" s="232"/>
      <c r="QYD886" s="232"/>
      <c r="QYE886" s="228"/>
      <c r="QYF886" s="229"/>
      <c r="QYG886" s="229"/>
      <c r="QYH886" s="229"/>
      <c r="QYI886" s="229"/>
      <c r="QYJ886" s="229"/>
      <c r="QYK886" s="229"/>
      <c r="QYL886" s="229"/>
      <c r="QYM886" s="37"/>
      <c r="QYN886" s="228"/>
      <c r="QYO886" s="12"/>
      <c r="QYP886" s="12"/>
      <c r="QYQ886" s="162"/>
      <c r="QYR886" s="162"/>
      <c r="QYS886" s="37"/>
      <c r="QYT886" s="230"/>
      <c r="QYU886" s="37"/>
      <c r="QYV886" s="37"/>
      <c r="QYW886" s="228"/>
      <c r="QYX886" s="11"/>
      <c r="QYY886" s="28"/>
      <c r="QYZ886" s="231"/>
      <c r="QZA886" s="12"/>
      <c r="QZB886" s="27"/>
      <c r="QZC886" s="37"/>
      <c r="QZD886" s="37"/>
      <c r="QZE886" s="14"/>
      <c r="QZF886" s="14"/>
      <c r="QZG886" s="228"/>
      <c r="QZH886" s="232"/>
      <c r="QZI886" s="232"/>
      <c r="QZJ886" s="232"/>
      <c r="QZK886" s="228"/>
      <c r="QZL886" s="229"/>
      <c r="QZM886" s="229"/>
      <c r="QZN886" s="229"/>
      <c r="QZO886" s="229"/>
      <c r="QZP886" s="229"/>
      <c r="QZQ886" s="229"/>
      <c r="QZR886" s="229"/>
      <c r="QZS886" s="37"/>
      <c r="QZT886" s="228"/>
      <c r="QZU886" s="12"/>
      <c r="QZV886" s="12"/>
      <c r="QZW886" s="162"/>
      <c r="QZX886" s="162"/>
      <c r="QZY886" s="37"/>
      <c r="QZZ886" s="230"/>
      <c r="RAA886" s="37"/>
      <c r="RAB886" s="37"/>
      <c r="RAC886" s="228"/>
      <c r="RAD886" s="11"/>
      <c r="RAE886" s="28"/>
      <c r="RAF886" s="231"/>
      <c r="RAG886" s="12"/>
      <c r="RAH886" s="27"/>
      <c r="RAI886" s="37"/>
      <c r="RAJ886" s="37"/>
      <c r="RAK886" s="14"/>
      <c r="RAL886" s="14"/>
      <c r="RAM886" s="228"/>
      <c r="RAN886" s="232"/>
      <c r="RAO886" s="232"/>
      <c r="RAP886" s="232"/>
      <c r="RAQ886" s="228"/>
      <c r="RAR886" s="229"/>
      <c r="RAS886" s="229"/>
      <c r="RAT886" s="229"/>
      <c r="RAU886" s="229"/>
      <c r="RAV886" s="229"/>
      <c r="RAW886" s="229"/>
      <c r="RAX886" s="229"/>
      <c r="RAY886" s="37"/>
      <c r="RAZ886" s="228"/>
      <c r="RBA886" s="12"/>
      <c r="RBB886" s="12"/>
      <c r="RBC886" s="162"/>
      <c r="RBD886" s="162"/>
      <c r="RBE886" s="37"/>
      <c r="RBF886" s="230"/>
      <c r="RBG886" s="37"/>
      <c r="RBH886" s="37"/>
      <c r="RBI886" s="228"/>
      <c r="RBJ886" s="11"/>
      <c r="RBK886" s="28"/>
      <c r="RBL886" s="231"/>
      <c r="RBM886" s="12"/>
      <c r="RBN886" s="27"/>
      <c r="RBO886" s="37"/>
      <c r="RBP886" s="37"/>
      <c r="RBQ886" s="14"/>
      <c r="RBR886" s="14"/>
      <c r="RBS886" s="228"/>
      <c r="RBT886" s="232"/>
      <c r="RBU886" s="232"/>
      <c r="RBV886" s="232"/>
      <c r="RBW886" s="228"/>
      <c r="RBX886" s="229"/>
      <c r="RBY886" s="229"/>
      <c r="RBZ886" s="229"/>
      <c r="RCA886" s="229"/>
      <c r="RCB886" s="229"/>
      <c r="RCC886" s="229"/>
      <c r="RCD886" s="229"/>
      <c r="RCE886" s="37"/>
      <c r="RCF886" s="228"/>
      <c r="RCG886" s="12"/>
      <c r="RCH886" s="12"/>
      <c r="RCI886" s="162"/>
      <c r="RCJ886" s="162"/>
      <c r="RCK886" s="37"/>
      <c r="RCL886" s="230"/>
      <c r="RCM886" s="37"/>
      <c r="RCN886" s="37"/>
      <c r="RCO886" s="228"/>
      <c r="RCP886" s="11"/>
      <c r="RCQ886" s="28"/>
      <c r="RCR886" s="231"/>
      <c r="RCS886" s="12"/>
      <c r="RCT886" s="27"/>
      <c r="RCU886" s="37"/>
      <c r="RCV886" s="37"/>
      <c r="RCW886" s="14"/>
      <c r="RCX886" s="14"/>
      <c r="RCY886" s="228"/>
      <c r="RCZ886" s="232"/>
      <c r="RDA886" s="232"/>
      <c r="RDB886" s="232"/>
      <c r="RDC886" s="228"/>
      <c r="RDD886" s="229"/>
      <c r="RDE886" s="229"/>
      <c r="RDF886" s="229"/>
      <c r="RDG886" s="229"/>
      <c r="RDH886" s="229"/>
      <c r="RDI886" s="229"/>
      <c r="RDJ886" s="229"/>
      <c r="RDK886" s="37"/>
      <c r="RDL886" s="228"/>
      <c r="RDM886" s="12"/>
      <c r="RDN886" s="12"/>
      <c r="RDO886" s="162"/>
      <c r="RDP886" s="162"/>
      <c r="RDQ886" s="37"/>
      <c r="RDR886" s="230"/>
      <c r="RDS886" s="37"/>
      <c r="RDT886" s="37"/>
      <c r="RDU886" s="228"/>
      <c r="RDV886" s="11"/>
      <c r="RDW886" s="28"/>
      <c r="RDX886" s="231"/>
      <c r="RDY886" s="12"/>
      <c r="RDZ886" s="27"/>
      <c r="REA886" s="37"/>
      <c r="REB886" s="37"/>
      <c r="REC886" s="14"/>
      <c r="RED886" s="14"/>
      <c r="REE886" s="228"/>
      <c r="REF886" s="232"/>
      <c r="REG886" s="232"/>
      <c r="REH886" s="232"/>
      <c r="REI886" s="228"/>
      <c r="REJ886" s="229"/>
      <c r="REK886" s="229"/>
      <c r="REL886" s="229"/>
      <c r="REM886" s="229"/>
      <c r="REN886" s="229"/>
      <c r="REO886" s="229"/>
      <c r="REP886" s="229"/>
      <c r="REQ886" s="37"/>
      <c r="RER886" s="228"/>
      <c r="RES886" s="12"/>
      <c r="RET886" s="12"/>
      <c r="REU886" s="162"/>
      <c r="REV886" s="162"/>
      <c r="REW886" s="37"/>
      <c r="REX886" s="230"/>
      <c r="REY886" s="37"/>
      <c r="REZ886" s="37"/>
      <c r="RFA886" s="228"/>
      <c r="RFB886" s="11"/>
      <c r="RFC886" s="28"/>
      <c r="RFD886" s="231"/>
      <c r="RFE886" s="12"/>
      <c r="RFF886" s="27"/>
      <c r="RFG886" s="37"/>
      <c r="RFH886" s="37"/>
      <c r="RFI886" s="14"/>
      <c r="RFJ886" s="14"/>
      <c r="RFK886" s="228"/>
      <c r="RFL886" s="232"/>
      <c r="RFM886" s="232"/>
      <c r="RFN886" s="232"/>
      <c r="RFO886" s="228"/>
      <c r="RFP886" s="229"/>
      <c r="RFQ886" s="229"/>
      <c r="RFR886" s="229"/>
      <c r="RFS886" s="229"/>
      <c r="RFT886" s="229"/>
      <c r="RFU886" s="229"/>
      <c r="RFV886" s="229"/>
      <c r="RFW886" s="37"/>
      <c r="RFX886" s="228"/>
      <c r="RFY886" s="12"/>
      <c r="RFZ886" s="12"/>
      <c r="RGA886" s="162"/>
      <c r="RGB886" s="162"/>
      <c r="RGC886" s="37"/>
      <c r="RGD886" s="230"/>
      <c r="RGE886" s="37"/>
      <c r="RGF886" s="37"/>
      <c r="RGG886" s="228"/>
      <c r="RGH886" s="11"/>
      <c r="RGI886" s="28"/>
      <c r="RGJ886" s="231"/>
      <c r="RGK886" s="12"/>
      <c r="RGL886" s="27"/>
      <c r="RGM886" s="37"/>
      <c r="RGN886" s="37"/>
      <c r="RGO886" s="14"/>
      <c r="RGP886" s="14"/>
      <c r="RGQ886" s="228"/>
      <c r="RGR886" s="232"/>
      <c r="RGS886" s="232"/>
      <c r="RGT886" s="232"/>
      <c r="RGU886" s="228"/>
      <c r="RGV886" s="229"/>
      <c r="RGW886" s="229"/>
      <c r="RGX886" s="229"/>
      <c r="RGY886" s="229"/>
      <c r="RGZ886" s="229"/>
      <c r="RHA886" s="229"/>
      <c r="RHB886" s="229"/>
      <c r="RHC886" s="37"/>
      <c r="RHD886" s="228"/>
      <c r="RHE886" s="12"/>
      <c r="RHF886" s="12"/>
      <c r="RHG886" s="162"/>
      <c r="RHH886" s="162"/>
      <c r="RHI886" s="37"/>
      <c r="RHJ886" s="230"/>
      <c r="RHK886" s="37"/>
      <c r="RHL886" s="37"/>
      <c r="RHM886" s="228"/>
      <c r="RHN886" s="11"/>
      <c r="RHO886" s="28"/>
      <c r="RHP886" s="231"/>
      <c r="RHQ886" s="12"/>
      <c r="RHR886" s="27"/>
      <c r="RHS886" s="37"/>
      <c r="RHT886" s="37"/>
      <c r="RHU886" s="14"/>
      <c r="RHV886" s="14"/>
      <c r="RHW886" s="228"/>
      <c r="RHX886" s="232"/>
      <c r="RHY886" s="232"/>
      <c r="RHZ886" s="232"/>
      <c r="RIA886" s="228"/>
      <c r="RIB886" s="229"/>
      <c r="RIC886" s="229"/>
      <c r="RID886" s="229"/>
      <c r="RIE886" s="229"/>
      <c r="RIF886" s="229"/>
      <c r="RIG886" s="229"/>
      <c r="RIH886" s="229"/>
      <c r="RII886" s="37"/>
      <c r="RIJ886" s="228"/>
      <c r="RIK886" s="12"/>
      <c r="RIL886" s="12"/>
      <c r="RIM886" s="162"/>
      <c r="RIN886" s="162"/>
      <c r="RIO886" s="37"/>
      <c r="RIP886" s="230"/>
      <c r="RIQ886" s="37"/>
      <c r="RIR886" s="37"/>
      <c r="RIS886" s="228"/>
      <c r="RIT886" s="11"/>
      <c r="RIU886" s="28"/>
      <c r="RIV886" s="231"/>
      <c r="RIW886" s="12"/>
      <c r="RIX886" s="27"/>
      <c r="RIY886" s="37"/>
      <c r="RIZ886" s="37"/>
      <c r="RJA886" s="14"/>
      <c r="RJB886" s="14"/>
      <c r="RJC886" s="228"/>
      <c r="RJD886" s="232"/>
      <c r="RJE886" s="232"/>
      <c r="RJF886" s="232"/>
      <c r="RJG886" s="228"/>
      <c r="RJH886" s="229"/>
      <c r="RJI886" s="229"/>
      <c r="RJJ886" s="229"/>
      <c r="RJK886" s="229"/>
      <c r="RJL886" s="229"/>
      <c r="RJM886" s="229"/>
      <c r="RJN886" s="229"/>
      <c r="RJO886" s="37"/>
      <c r="RJP886" s="228"/>
      <c r="RJQ886" s="12"/>
      <c r="RJR886" s="12"/>
      <c r="RJS886" s="162"/>
      <c r="RJT886" s="162"/>
      <c r="RJU886" s="37"/>
      <c r="RJV886" s="230"/>
      <c r="RJW886" s="37"/>
      <c r="RJX886" s="37"/>
      <c r="RJY886" s="228"/>
      <c r="RJZ886" s="11"/>
      <c r="RKA886" s="28"/>
      <c r="RKB886" s="231"/>
      <c r="RKC886" s="12"/>
      <c r="RKD886" s="27"/>
      <c r="RKE886" s="37"/>
      <c r="RKF886" s="37"/>
      <c r="RKG886" s="14"/>
      <c r="RKH886" s="14"/>
      <c r="RKI886" s="228"/>
      <c r="RKJ886" s="232"/>
      <c r="RKK886" s="232"/>
      <c r="RKL886" s="232"/>
      <c r="RKM886" s="228"/>
      <c r="RKN886" s="229"/>
      <c r="RKO886" s="229"/>
      <c r="RKP886" s="229"/>
      <c r="RKQ886" s="229"/>
      <c r="RKR886" s="229"/>
      <c r="RKS886" s="229"/>
      <c r="RKT886" s="229"/>
      <c r="RKU886" s="37"/>
      <c r="RKV886" s="228"/>
      <c r="RKW886" s="12"/>
      <c r="RKX886" s="12"/>
      <c r="RKY886" s="162"/>
      <c r="RKZ886" s="162"/>
      <c r="RLA886" s="37"/>
      <c r="RLB886" s="230"/>
      <c r="RLC886" s="37"/>
      <c r="RLD886" s="37"/>
      <c r="RLE886" s="228"/>
      <c r="RLF886" s="11"/>
      <c r="RLG886" s="28"/>
      <c r="RLH886" s="231"/>
      <c r="RLI886" s="12"/>
      <c r="RLJ886" s="27"/>
      <c r="RLK886" s="37"/>
      <c r="RLL886" s="37"/>
      <c r="RLM886" s="14"/>
      <c r="RLN886" s="14"/>
      <c r="RLO886" s="228"/>
      <c r="RLP886" s="232"/>
      <c r="RLQ886" s="232"/>
      <c r="RLR886" s="232"/>
      <c r="RLS886" s="228"/>
      <c r="RLT886" s="229"/>
      <c r="RLU886" s="229"/>
      <c r="RLV886" s="229"/>
      <c r="RLW886" s="229"/>
      <c r="RLX886" s="229"/>
      <c r="RLY886" s="229"/>
      <c r="RLZ886" s="229"/>
      <c r="RMA886" s="37"/>
      <c r="RMB886" s="228"/>
      <c r="RMC886" s="12"/>
      <c r="RMD886" s="12"/>
      <c r="RME886" s="162"/>
      <c r="RMF886" s="162"/>
      <c r="RMG886" s="37"/>
      <c r="RMH886" s="230"/>
      <c r="RMI886" s="37"/>
      <c r="RMJ886" s="37"/>
      <c r="RMK886" s="228"/>
      <c r="RML886" s="11"/>
      <c r="RMM886" s="28"/>
      <c r="RMN886" s="231"/>
      <c r="RMO886" s="12"/>
      <c r="RMP886" s="27"/>
      <c r="RMQ886" s="37"/>
      <c r="RMR886" s="37"/>
      <c r="RMS886" s="14"/>
      <c r="RMT886" s="14"/>
      <c r="RMU886" s="228"/>
      <c r="RMV886" s="232"/>
      <c r="RMW886" s="232"/>
      <c r="RMX886" s="232"/>
      <c r="RMY886" s="228"/>
      <c r="RMZ886" s="229"/>
      <c r="RNA886" s="229"/>
      <c r="RNB886" s="229"/>
      <c r="RNC886" s="229"/>
      <c r="RND886" s="229"/>
      <c r="RNE886" s="229"/>
      <c r="RNF886" s="229"/>
      <c r="RNG886" s="37"/>
      <c r="RNH886" s="228"/>
      <c r="RNI886" s="12"/>
      <c r="RNJ886" s="12"/>
      <c r="RNK886" s="162"/>
      <c r="RNL886" s="162"/>
      <c r="RNM886" s="37"/>
      <c r="RNN886" s="230"/>
      <c r="RNO886" s="37"/>
      <c r="RNP886" s="37"/>
      <c r="RNQ886" s="228"/>
      <c r="RNR886" s="11"/>
      <c r="RNS886" s="28"/>
      <c r="RNT886" s="231"/>
      <c r="RNU886" s="12"/>
      <c r="RNV886" s="27"/>
      <c r="RNW886" s="37"/>
      <c r="RNX886" s="37"/>
      <c r="RNY886" s="14"/>
      <c r="RNZ886" s="14"/>
      <c r="ROA886" s="228"/>
      <c r="ROB886" s="232"/>
      <c r="ROC886" s="232"/>
      <c r="ROD886" s="232"/>
      <c r="ROE886" s="228"/>
      <c r="ROF886" s="229"/>
      <c r="ROG886" s="229"/>
      <c r="ROH886" s="229"/>
      <c r="ROI886" s="229"/>
      <c r="ROJ886" s="229"/>
      <c r="ROK886" s="229"/>
      <c r="ROL886" s="229"/>
      <c r="ROM886" s="37"/>
      <c r="RON886" s="228"/>
      <c r="ROO886" s="12"/>
      <c r="ROP886" s="12"/>
      <c r="ROQ886" s="162"/>
      <c r="ROR886" s="162"/>
      <c r="ROS886" s="37"/>
      <c r="ROT886" s="230"/>
      <c r="ROU886" s="37"/>
      <c r="ROV886" s="37"/>
      <c r="ROW886" s="228"/>
      <c r="ROX886" s="11"/>
      <c r="ROY886" s="28"/>
      <c r="ROZ886" s="231"/>
      <c r="RPA886" s="12"/>
      <c r="RPB886" s="27"/>
      <c r="RPC886" s="37"/>
      <c r="RPD886" s="37"/>
      <c r="RPE886" s="14"/>
      <c r="RPF886" s="14"/>
      <c r="RPG886" s="228"/>
      <c r="RPH886" s="232"/>
      <c r="RPI886" s="232"/>
      <c r="RPJ886" s="232"/>
      <c r="RPK886" s="228"/>
      <c r="RPL886" s="229"/>
      <c r="RPM886" s="229"/>
      <c r="RPN886" s="229"/>
      <c r="RPO886" s="229"/>
      <c r="RPP886" s="229"/>
      <c r="RPQ886" s="229"/>
      <c r="RPR886" s="229"/>
      <c r="RPS886" s="37"/>
      <c r="RPT886" s="228"/>
      <c r="RPU886" s="12"/>
      <c r="RPV886" s="12"/>
      <c r="RPW886" s="162"/>
      <c r="RPX886" s="162"/>
      <c r="RPY886" s="37"/>
      <c r="RPZ886" s="230"/>
      <c r="RQA886" s="37"/>
      <c r="RQB886" s="37"/>
      <c r="RQC886" s="228"/>
      <c r="RQD886" s="11"/>
      <c r="RQE886" s="28"/>
      <c r="RQF886" s="231"/>
      <c r="RQG886" s="12"/>
      <c r="RQH886" s="27"/>
      <c r="RQI886" s="37"/>
      <c r="RQJ886" s="37"/>
      <c r="RQK886" s="14"/>
      <c r="RQL886" s="14"/>
      <c r="RQM886" s="228"/>
      <c r="RQN886" s="232"/>
      <c r="RQO886" s="232"/>
      <c r="RQP886" s="232"/>
      <c r="RQQ886" s="228"/>
      <c r="RQR886" s="229"/>
      <c r="RQS886" s="229"/>
      <c r="RQT886" s="229"/>
      <c r="RQU886" s="229"/>
      <c r="RQV886" s="229"/>
      <c r="RQW886" s="229"/>
      <c r="RQX886" s="229"/>
      <c r="RQY886" s="37"/>
      <c r="RQZ886" s="228"/>
      <c r="RRA886" s="12"/>
      <c r="RRB886" s="12"/>
      <c r="RRC886" s="162"/>
      <c r="RRD886" s="162"/>
      <c r="RRE886" s="37"/>
      <c r="RRF886" s="230"/>
      <c r="RRG886" s="37"/>
      <c r="RRH886" s="37"/>
      <c r="RRI886" s="228"/>
      <c r="RRJ886" s="11"/>
      <c r="RRK886" s="28"/>
      <c r="RRL886" s="231"/>
      <c r="RRM886" s="12"/>
      <c r="RRN886" s="27"/>
      <c r="RRO886" s="37"/>
      <c r="RRP886" s="37"/>
      <c r="RRQ886" s="14"/>
      <c r="RRR886" s="14"/>
      <c r="RRS886" s="228"/>
      <c r="RRT886" s="232"/>
      <c r="RRU886" s="232"/>
      <c r="RRV886" s="232"/>
      <c r="RRW886" s="228"/>
      <c r="RRX886" s="229"/>
      <c r="RRY886" s="229"/>
      <c r="RRZ886" s="229"/>
      <c r="RSA886" s="229"/>
      <c r="RSB886" s="229"/>
      <c r="RSC886" s="229"/>
      <c r="RSD886" s="229"/>
      <c r="RSE886" s="37"/>
      <c r="RSF886" s="228"/>
      <c r="RSG886" s="12"/>
      <c r="RSH886" s="12"/>
      <c r="RSI886" s="162"/>
      <c r="RSJ886" s="162"/>
      <c r="RSK886" s="37"/>
      <c r="RSL886" s="230"/>
      <c r="RSM886" s="37"/>
      <c r="RSN886" s="37"/>
      <c r="RSO886" s="228"/>
      <c r="RSP886" s="11"/>
      <c r="RSQ886" s="28"/>
      <c r="RSR886" s="231"/>
      <c r="RSS886" s="12"/>
      <c r="RST886" s="27"/>
      <c r="RSU886" s="37"/>
      <c r="RSV886" s="37"/>
      <c r="RSW886" s="14"/>
      <c r="RSX886" s="14"/>
      <c r="RSY886" s="228"/>
      <c r="RSZ886" s="232"/>
      <c r="RTA886" s="232"/>
      <c r="RTB886" s="232"/>
      <c r="RTC886" s="228"/>
      <c r="RTD886" s="229"/>
      <c r="RTE886" s="229"/>
      <c r="RTF886" s="229"/>
      <c r="RTG886" s="229"/>
      <c r="RTH886" s="229"/>
      <c r="RTI886" s="229"/>
      <c r="RTJ886" s="229"/>
      <c r="RTK886" s="37"/>
      <c r="RTL886" s="228"/>
      <c r="RTM886" s="12"/>
      <c r="RTN886" s="12"/>
      <c r="RTO886" s="162"/>
      <c r="RTP886" s="162"/>
      <c r="RTQ886" s="37"/>
      <c r="RTR886" s="230"/>
      <c r="RTS886" s="37"/>
      <c r="RTT886" s="37"/>
      <c r="RTU886" s="228"/>
      <c r="RTV886" s="11"/>
      <c r="RTW886" s="28"/>
      <c r="RTX886" s="231"/>
      <c r="RTY886" s="12"/>
      <c r="RTZ886" s="27"/>
      <c r="RUA886" s="37"/>
      <c r="RUB886" s="37"/>
      <c r="RUC886" s="14"/>
      <c r="RUD886" s="14"/>
      <c r="RUE886" s="228"/>
      <c r="RUF886" s="232"/>
      <c r="RUG886" s="232"/>
      <c r="RUH886" s="232"/>
      <c r="RUI886" s="228"/>
      <c r="RUJ886" s="229"/>
      <c r="RUK886" s="229"/>
      <c r="RUL886" s="229"/>
      <c r="RUM886" s="229"/>
      <c r="RUN886" s="229"/>
      <c r="RUO886" s="229"/>
      <c r="RUP886" s="229"/>
      <c r="RUQ886" s="37"/>
      <c r="RUR886" s="228"/>
      <c r="RUS886" s="12"/>
      <c r="RUT886" s="12"/>
      <c r="RUU886" s="162"/>
      <c r="RUV886" s="162"/>
      <c r="RUW886" s="37"/>
      <c r="RUX886" s="230"/>
      <c r="RUY886" s="37"/>
      <c r="RUZ886" s="37"/>
      <c r="RVA886" s="228"/>
      <c r="RVB886" s="11"/>
      <c r="RVC886" s="28"/>
      <c r="RVD886" s="231"/>
      <c r="RVE886" s="12"/>
      <c r="RVF886" s="27"/>
      <c r="RVG886" s="37"/>
      <c r="RVH886" s="37"/>
      <c r="RVI886" s="14"/>
      <c r="RVJ886" s="14"/>
      <c r="RVK886" s="228"/>
      <c r="RVL886" s="232"/>
      <c r="RVM886" s="232"/>
      <c r="RVN886" s="232"/>
      <c r="RVO886" s="228"/>
      <c r="RVP886" s="229"/>
      <c r="RVQ886" s="229"/>
      <c r="RVR886" s="229"/>
      <c r="RVS886" s="229"/>
      <c r="RVT886" s="229"/>
      <c r="RVU886" s="229"/>
      <c r="RVV886" s="229"/>
      <c r="RVW886" s="37"/>
      <c r="RVX886" s="228"/>
      <c r="RVY886" s="12"/>
      <c r="RVZ886" s="12"/>
      <c r="RWA886" s="162"/>
      <c r="RWB886" s="162"/>
      <c r="RWC886" s="37"/>
      <c r="RWD886" s="230"/>
      <c r="RWE886" s="37"/>
      <c r="RWF886" s="37"/>
      <c r="RWG886" s="228"/>
      <c r="RWH886" s="11"/>
      <c r="RWI886" s="28"/>
      <c r="RWJ886" s="231"/>
      <c r="RWK886" s="12"/>
      <c r="RWL886" s="27"/>
      <c r="RWM886" s="37"/>
      <c r="RWN886" s="37"/>
      <c r="RWO886" s="14"/>
      <c r="RWP886" s="14"/>
      <c r="RWQ886" s="228"/>
      <c r="RWR886" s="232"/>
      <c r="RWS886" s="232"/>
      <c r="RWT886" s="232"/>
      <c r="RWU886" s="228"/>
      <c r="RWV886" s="229"/>
      <c r="RWW886" s="229"/>
      <c r="RWX886" s="229"/>
      <c r="RWY886" s="229"/>
      <c r="RWZ886" s="229"/>
      <c r="RXA886" s="229"/>
      <c r="RXB886" s="229"/>
      <c r="RXC886" s="37"/>
      <c r="RXD886" s="228"/>
      <c r="RXE886" s="12"/>
      <c r="RXF886" s="12"/>
      <c r="RXG886" s="162"/>
      <c r="RXH886" s="162"/>
      <c r="RXI886" s="37"/>
      <c r="RXJ886" s="230"/>
      <c r="RXK886" s="37"/>
      <c r="RXL886" s="37"/>
      <c r="RXM886" s="228"/>
      <c r="RXN886" s="11"/>
      <c r="RXO886" s="28"/>
      <c r="RXP886" s="231"/>
      <c r="RXQ886" s="12"/>
      <c r="RXR886" s="27"/>
      <c r="RXS886" s="37"/>
      <c r="RXT886" s="37"/>
      <c r="RXU886" s="14"/>
      <c r="RXV886" s="14"/>
      <c r="RXW886" s="228"/>
      <c r="RXX886" s="232"/>
      <c r="RXY886" s="232"/>
      <c r="RXZ886" s="232"/>
      <c r="RYA886" s="228"/>
      <c r="RYB886" s="229"/>
      <c r="RYC886" s="229"/>
      <c r="RYD886" s="229"/>
      <c r="RYE886" s="229"/>
      <c r="RYF886" s="229"/>
      <c r="RYG886" s="229"/>
      <c r="RYH886" s="229"/>
      <c r="RYI886" s="37"/>
      <c r="RYJ886" s="228"/>
      <c r="RYK886" s="12"/>
      <c r="RYL886" s="12"/>
      <c r="RYM886" s="162"/>
      <c r="RYN886" s="162"/>
      <c r="RYO886" s="37"/>
      <c r="RYP886" s="230"/>
      <c r="RYQ886" s="37"/>
      <c r="RYR886" s="37"/>
      <c r="RYS886" s="228"/>
      <c r="RYT886" s="11"/>
      <c r="RYU886" s="28"/>
      <c r="RYV886" s="231"/>
      <c r="RYW886" s="12"/>
      <c r="RYX886" s="27"/>
      <c r="RYY886" s="37"/>
      <c r="RYZ886" s="37"/>
      <c r="RZA886" s="14"/>
      <c r="RZB886" s="14"/>
      <c r="RZC886" s="228"/>
      <c r="RZD886" s="232"/>
      <c r="RZE886" s="232"/>
      <c r="RZF886" s="232"/>
      <c r="RZG886" s="228"/>
      <c r="RZH886" s="229"/>
      <c r="RZI886" s="229"/>
      <c r="RZJ886" s="229"/>
      <c r="RZK886" s="229"/>
      <c r="RZL886" s="229"/>
      <c r="RZM886" s="229"/>
      <c r="RZN886" s="229"/>
      <c r="RZO886" s="37"/>
      <c r="RZP886" s="228"/>
      <c r="RZQ886" s="12"/>
      <c r="RZR886" s="12"/>
      <c r="RZS886" s="162"/>
      <c r="RZT886" s="162"/>
      <c r="RZU886" s="37"/>
      <c r="RZV886" s="230"/>
      <c r="RZW886" s="37"/>
      <c r="RZX886" s="37"/>
      <c r="RZY886" s="228"/>
      <c r="RZZ886" s="11"/>
      <c r="SAA886" s="28"/>
      <c r="SAB886" s="231"/>
      <c r="SAC886" s="12"/>
      <c r="SAD886" s="27"/>
      <c r="SAE886" s="37"/>
      <c r="SAF886" s="37"/>
      <c r="SAG886" s="14"/>
      <c r="SAH886" s="14"/>
      <c r="SAI886" s="228"/>
      <c r="SAJ886" s="232"/>
      <c r="SAK886" s="232"/>
      <c r="SAL886" s="232"/>
      <c r="SAM886" s="228"/>
      <c r="SAN886" s="229"/>
      <c r="SAO886" s="229"/>
      <c r="SAP886" s="229"/>
      <c r="SAQ886" s="229"/>
      <c r="SAR886" s="229"/>
      <c r="SAS886" s="229"/>
      <c r="SAT886" s="229"/>
      <c r="SAU886" s="37"/>
      <c r="SAV886" s="228"/>
      <c r="SAW886" s="12"/>
      <c r="SAX886" s="12"/>
      <c r="SAY886" s="162"/>
      <c r="SAZ886" s="162"/>
      <c r="SBA886" s="37"/>
      <c r="SBB886" s="230"/>
      <c r="SBC886" s="37"/>
      <c r="SBD886" s="37"/>
      <c r="SBE886" s="228"/>
      <c r="SBF886" s="11"/>
      <c r="SBG886" s="28"/>
      <c r="SBH886" s="231"/>
      <c r="SBI886" s="12"/>
      <c r="SBJ886" s="27"/>
      <c r="SBK886" s="37"/>
      <c r="SBL886" s="37"/>
      <c r="SBM886" s="14"/>
      <c r="SBN886" s="14"/>
      <c r="SBO886" s="228"/>
      <c r="SBP886" s="232"/>
      <c r="SBQ886" s="232"/>
      <c r="SBR886" s="232"/>
      <c r="SBS886" s="228"/>
      <c r="SBT886" s="229"/>
      <c r="SBU886" s="229"/>
      <c r="SBV886" s="229"/>
      <c r="SBW886" s="229"/>
      <c r="SBX886" s="229"/>
      <c r="SBY886" s="229"/>
      <c r="SBZ886" s="229"/>
      <c r="SCA886" s="37"/>
      <c r="SCB886" s="228"/>
      <c r="SCC886" s="12"/>
      <c r="SCD886" s="12"/>
      <c r="SCE886" s="162"/>
      <c r="SCF886" s="162"/>
      <c r="SCG886" s="37"/>
      <c r="SCH886" s="230"/>
      <c r="SCI886" s="37"/>
      <c r="SCJ886" s="37"/>
      <c r="SCK886" s="228"/>
      <c r="SCL886" s="11"/>
      <c r="SCM886" s="28"/>
      <c r="SCN886" s="231"/>
      <c r="SCO886" s="12"/>
      <c r="SCP886" s="27"/>
      <c r="SCQ886" s="37"/>
      <c r="SCR886" s="37"/>
      <c r="SCS886" s="14"/>
      <c r="SCT886" s="14"/>
      <c r="SCU886" s="228"/>
      <c r="SCV886" s="232"/>
      <c r="SCW886" s="232"/>
      <c r="SCX886" s="232"/>
      <c r="SCY886" s="228"/>
      <c r="SCZ886" s="229"/>
      <c r="SDA886" s="229"/>
      <c r="SDB886" s="229"/>
      <c r="SDC886" s="229"/>
      <c r="SDD886" s="229"/>
      <c r="SDE886" s="229"/>
      <c r="SDF886" s="229"/>
      <c r="SDG886" s="37"/>
      <c r="SDH886" s="228"/>
      <c r="SDI886" s="12"/>
      <c r="SDJ886" s="12"/>
      <c r="SDK886" s="162"/>
      <c r="SDL886" s="162"/>
      <c r="SDM886" s="37"/>
      <c r="SDN886" s="230"/>
      <c r="SDO886" s="37"/>
      <c r="SDP886" s="37"/>
      <c r="SDQ886" s="228"/>
      <c r="SDR886" s="11"/>
      <c r="SDS886" s="28"/>
      <c r="SDT886" s="231"/>
      <c r="SDU886" s="12"/>
      <c r="SDV886" s="27"/>
      <c r="SDW886" s="37"/>
      <c r="SDX886" s="37"/>
      <c r="SDY886" s="14"/>
      <c r="SDZ886" s="14"/>
      <c r="SEA886" s="228"/>
      <c r="SEB886" s="232"/>
      <c r="SEC886" s="232"/>
      <c r="SED886" s="232"/>
      <c r="SEE886" s="228"/>
      <c r="SEF886" s="229"/>
      <c r="SEG886" s="229"/>
      <c r="SEH886" s="229"/>
      <c r="SEI886" s="229"/>
      <c r="SEJ886" s="229"/>
      <c r="SEK886" s="229"/>
      <c r="SEL886" s="229"/>
      <c r="SEM886" s="37"/>
      <c r="SEN886" s="228"/>
      <c r="SEO886" s="12"/>
      <c r="SEP886" s="12"/>
      <c r="SEQ886" s="162"/>
      <c r="SER886" s="162"/>
      <c r="SES886" s="37"/>
      <c r="SET886" s="230"/>
      <c r="SEU886" s="37"/>
      <c r="SEV886" s="37"/>
      <c r="SEW886" s="228"/>
      <c r="SEX886" s="11"/>
      <c r="SEY886" s="28"/>
      <c r="SEZ886" s="231"/>
      <c r="SFA886" s="12"/>
      <c r="SFB886" s="27"/>
      <c r="SFC886" s="37"/>
      <c r="SFD886" s="37"/>
      <c r="SFE886" s="14"/>
      <c r="SFF886" s="14"/>
      <c r="SFG886" s="228"/>
      <c r="SFH886" s="232"/>
      <c r="SFI886" s="232"/>
      <c r="SFJ886" s="232"/>
      <c r="SFK886" s="228"/>
      <c r="SFL886" s="229"/>
      <c r="SFM886" s="229"/>
      <c r="SFN886" s="229"/>
      <c r="SFO886" s="229"/>
      <c r="SFP886" s="229"/>
      <c r="SFQ886" s="229"/>
      <c r="SFR886" s="229"/>
      <c r="SFS886" s="37"/>
      <c r="SFT886" s="228"/>
      <c r="SFU886" s="12"/>
      <c r="SFV886" s="12"/>
      <c r="SFW886" s="162"/>
      <c r="SFX886" s="162"/>
      <c r="SFY886" s="37"/>
      <c r="SFZ886" s="230"/>
      <c r="SGA886" s="37"/>
      <c r="SGB886" s="37"/>
      <c r="SGC886" s="228"/>
      <c r="SGD886" s="11"/>
      <c r="SGE886" s="28"/>
      <c r="SGF886" s="231"/>
      <c r="SGG886" s="12"/>
      <c r="SGH886" s="27"/>
      <c r="SGI886" s="37"/>
      <c r="SGJ886" s="37"/>
      <c r="SGK886" s="14"/>
      <c r="SGL886" s="14"/>
      <c r="SGM886" s="228"/>
      <c r="SGN886" s="232"/>
      <c r="SGO886" s="232"/>
      <c r="SGP886" s="232"/>
      <c r="SGQ886" s="228"/>
      <c r="SGR886" s="229"/>
      <c r="SGS886" s="229"/>
      <c r="SGT886" s="229"/>
      <c r="SGU886" s="229"/>
      <c r="SGV886" s="229"/>
      <c r="SGW886" s="229"/>
      <c r="SGX886" s="229"/>
      <c r="SGY886" s="37"/>
      <c r="SGZ886" s="228"/>
      <c r="SHA886" s="12"/>
      <c r="SHB886" s="12"/>
      <c r="SHC886" s="162"/>
      <c r="SHD886" s="162"/>
      <c r="SHE886" s="37"/>
      <c r="SHF886" s="230"/>
      <c r="SHG886" s="37"/>
      <c r="SHH886" s="37"/>
      <c r="SHI886" s="228"/>
      <c r="SHJ886" s="11"/>
      <c r="SHK886" s="28"/>
      <c r="SHL886" s="231"/>
      <c r="SHM886" s="12"/>
      <c r="SHN886" s="27"/>
      <c r="SHO886" s="37"/>
      <c r="SHP886" s="37"/>
      <c r="SHQ886" s="14"/>
      <c r="SHR886" s="14"/>
      <c r="SHS886" s="228"/>
      <c r="SHT886" s="232"/>
      <c r="SHU886" s="232"/>
      <c r="SHV886" s="232"/>
      <c r="SHW886" s="228"/>
      <c r="SHX886" s="229"/>
      <c r="SHY886" s="229"/>
      <c r="SHZ886" s="229"/>
      <c r="SIA886" s="229"/>
      <c r="SIB886" s="229"/>
      <c r="SIC886" s="229"/>
      <c r="SID886" s="229"/>
      <c r="SIE886" s="37"/>
      <c r="SIF886" s="228"/>
      <c r="SIG886" s="12"/>
      <c r="SIH886" s="12"/>
      <c r="SII886" s="162"/>
      <c r="SIJ886" s="162"/>
      <c r="SIK886" s="37"/>
      <c r="SIL886" s="230"/>
      <c r="SIM886" s="37"/>
      <c r="SIN886" s="37"/>
      <c r="SIO886" s="228"/>
      <c r="SIP886" s="11"/>
      <c r="SIQ886" s="28"/>
      <c r="SIR886" s="231"/>
      <c r="SIS886" s="12"/>
      <c r="SIT886" s="27"/>
      <c r="SIU886" s="37"/>
      <c r="SIV886" s="37"/>
      <c r="SIW886" s="14"/>
      <c r="SIX886" s="14"/>
      <c r="SIY886" s="228"/>
      <c r="SIZ886" s="232"/>
      <c r="SJA886" s="232"/>
      <c r="SJB886" s="232"/>
      <c r="SJC886" s="228"/>
      <c r="SJD886" s="229"/>
      <c r="SJE886" s="229"/>
      <c r="SJF886" s="229"/>
      <c r="SJG886" s="229"/>
      <c r="SJH886" s="229"/>
      <c r="SJI886" s="229"/>
      <c r="SJJ886" s="229"/>
      <c r="SJK886" s="37"/>
      <c r="SJL886" s="228"/>
      <c r="SJM886" s="12"/>
      <c r="SJN886" s="12"/>
      <c r="SJO886" s="162"/>
      <c r="SJP886" s="162"/>
      <c r="SJQ886" s="37"/>
      <c r="SJR886" s="230"/>
      <c r="SJS886" s="37"/>
      <c r="SJT886" s="37"/>
      <c r="SJU886" s="228"/>
      <c r="SJV886" s="11"/>
      <c r="SJW886" s="28"/>
      <c r="SJX886" s="231"/>
      <c r="SJY886" s="12"/>
      <c r="SJZ886" s="27"/>
      <c r="SKA886" s="37"/>
      <c r="SKB886" s="37"/>
      <c r="SKC886" s="14"/>
      <c r="SKD886" s="14"/>
      <c r="SKE886" s="228"/>
      <c r="SKF886" s="232"/>
      <c r="SKG886" s="232"/>
      <c r="SKH886" s="232"/>
      <c r="SKI886" s="228"/>
      <c r="SKJ886" s="229"/>
      <c r="SKK886" s="229"/>
      <c r="SKL886" s="229"/>
      <c r="SKM886" s="229"/>
      <c r="SKN886" s="229"/>
      <c r="SKO886" s="229"/>
      <c r="SKP886" s="229"/>
      <c r="SKQ886" s="37"/>
      <c r="SKR886" s="228"/>
      <c r="SKS886" s="12"/>
      <c r="SKT886" s="12"/>
      <c r="SKU886" s="162"/>
      <c r="SKV886" s="162"/>
      <c r="SKW886" s="37"/>
      <c r="SKX886" s="230"/>
      <c r="SKY886" s="37"/>
      <c r="SKZ886" s="37"/>
      <c r="SLA886" s="228"/>
      <c r="SLB886" s="11"/>
      <c r="SLC886" s="28"/>
      <c r="SLD886" s="231"/>
      <c r="SLE886" s="12"/>
      <c r="SLF886" s="27"/>
      <c r="SLG886" s="37"/>
      <c r="SLH886" s="37"/>
      <c r="SLI886" s="14"/>
      <c r="SLJ886" s="14"/>
      <c r="SLK886" s="228"/>
      <c r="SLL886" s="232"/>
      <c r="SLM886" s="232"/>
      <c r="SLN886" s="232"/>
      <c r="SLO886" s="228"/>
      <c r="SLP886" s="229"/>
      <c r="SLQ886" s="229"/>
      <c r="SLR886" s="229"/>
      <c r="SLS886" s="229"/>
      <c r="SLT886" s="229"/>
      <c r="SLU886" s="229"/>
      <c r="SLV886" s="229"/>
      <c r="SLW886" s="37"/>
      <c r="SLX886" s="228"/>
      <c r="SLY886" s="12"/>
      <c r="SLZ886" s="12"/>
      <c r="SMA886" s="162"/>
      <c r="SMB886" s="162"/>
      <c r="SMC886" s="37"/>
      <c r="SMD886" s="230"/>
      <c r="SME886" s="37"/>
      <c r="SMF886" s="37"/>
      <c r="SMG886" s="228"/>
      <c r="SMH886" s="11"/>
      <c r="SMI886" s="28"/>
      <c r="SMJ886" s="231"/>
      <c r="SMK886" s="12"/>
      <c r="SML886" s="27"/>
      <c r="SMM886" s="37"/>
      <c r="SMN886" s="37"/>
      <c r="SMO886" s="14"/>
      <c r="SMP886" s="14"/>
      <c r="SMQ886" s="228"/>
      <c r="SMR886" s="232"/>
      <c r="SMS886" s="232"/>
      <c r="SMT886" s="232"/>
      <c r="SMU886" s="228"/>
      <c r="SMV886" s="229"/>
      <c r="SMW886" s="229"/>
      <c r="SMX886" s="229"/>
      <c r="SMY886" s="229"/>
      <c r="SMZ886" s="229"/>
      <c r="SNA886" s="229"/>
      <c r="SNB886" s="229"/>
      <c r="SNC886" s="37"/>
      <c r="SND886" s="228"/>
      <c r="SNE886" s="12"/>
      <c r="SNF886" s="12"/>
      <c r="SNG886" s="162"/>
      <c r="SNH886" s="162"/>
      <c r="SNI886" s="37"/>
      <c r="SNJ886" s="230"/>
      <c r="SNK886" s="37"/>
      <c r="SNL886" s="37"/>
      <c r="SNM886" s="228"/>
      <c r="SNN886" s="11"/>
      <c r="SNO886" s="28"/>
      <c r="SNP886" s="231"/>
      <c r="SNQ886" s="12"/>
      <c r="SNR886" s="27"/>
      <c r="SNS886" s="37"/>
      <c r="SNT886" s="37"/>
      <c r="SNU886" s="14"/>
      <c r="SNV886" s="14"/>
      <c r="SNW886" s="228"/>
      <c r="SNX886" s="232"/>
      <c r="SNY886" s="232"/>
      <c r="SNZ886" s="232"/>
      <c r="SOA886" s="228"/>
      <c r="SOB886" s="229"/>
      <c r="SOC886" s="229"/>
      <c r="SOD886" s="229"/>
      <c r="SOE886" s="229"/>
      <c r="SOF886" s="229"/>
      <c r="SOG886" s="229"/>
      <c r="SOH886" s="229"/>
      <c r="SOI886" s="37"/>
      <c r="SOJ886" s="228"/>
      <c r="SOK886" s="12"/>
      <c r="SOL886" s="12"/>
      <c r="SOM886" s="162"/>
      <c r="SON886" s="162"/>
      <c r="SOO886" s="37"/>
      <c r="SOP886" s="230"/>
      <c r="SOQ886" s="37"/>
      <c r="SOR886" s="37"/>
      <c r="SOS886" s="228"/>
      <c r="SOT886" s="11"/>
      <c r="SOU886" s="28"/>
      <c r="SOV886" s="231"/>
      <c r="SOW886" s="12"/>
      <c r="SOX886" s="27"/>
      <c r="SOY886" s="37"/>
      <c r="SOZ886" s="37"/>
      <c r="SPA886" s="14"/>
      <c r="SPB886" s="14"/>
      <c r="SPC886" s="228"/>
      <c r="SPD886" s="232"/>
      <c r="SPE886" s="232"/>
      <c r="SPF886" s="232"/>
      <c r="SPG886" s="228"/>
      <c r="SPH886" s="229"/>
      <c r="SPI886" s="229"/>
      <c r="SPJ886" s="229"/>
      <c r="SPK886" s="229"/>
      <c r="SPL886" s="229"/>
      <c r="SPM886" s="229"/>
      <c r="SPN886" s="229"/>
      <c r="SPO886" s="37"/>
      <c r="SPP886" s="228"/>
      <c r="SPQ886" s="12"/>
      <c r="SPR886" s="12"/>
      <c r="SPS886" s="162"/>
      <c r="SPT886" s="162"/>
      <c r="SPU886" s="37"/>
      <c r="SPV886" s="230"/>
      <c r="SPW886" s="37"/>
      <c r="SPX886" s="37"/>
      <c r="SPY886" s="228"/>
      <c r="SPZ886" s="11"/>
      <c r="SQA886" s="28"/>
      <c r="SQB886" s="231"/>
      <c r="SQC886" s="12"/>
      <c r="SQD886" s="27"/>
      <c r="SQE886" s="37"/>
      <c r="SQF886" s="37"/>
      <c r="SQG886" s="14"/>
      <c r="SQH886" s="14"/>
      <c r="SQI886" s="228"/>
      <c r="SQJ886" s="232"/>
      <c r="SQK886" s="232"/>
      <c r="SQL886" s="232"/>
      <c r="SQM886" s="228"/>
      <c r="SQN886" s="229"/>
      <c r="SQO886" s="229"/>
      <c r="SQP886" s="229"/>
      <c r="SQQ886" s="229"/>
      <c r="SQR886" s="229"/>
      <c r="SQS886" s="229"/>
      <c r="SQT886" s="229"/>
      <c r="SQU886" s="37"/>
      <c r="SQV886" s="228"/>
      <c r="SQW886" s="12"/>
      <c r="SQX886" s="12"/>
      <c r="SQY886" s="162"/>
      <c r="SQZ886" s="162"/>
      <c r="SRA886" s="37"/>
      <c r="SRB886" s="230"/>
      <c r="SRC886" s="37"/>
      <c r="SRD886" s="37"/>
      <c r="SRE886" s="228"/>
      <c r="SRF886" s="11"/>
      <c r="SRG886" s="28"/>
      <c r="SRH886" s="231"/>
      <c r="SRI886" s="12"/>
      <c r="SRJ886" s="27"/>
      <c r="SRK886" s="37"/>
      <c r="SRL886" s="37"/>
      <c r="SRM886" s="14"/>
      <c r="SRN886" s="14"/>
      <c r="SRO886" s="228"/>
      <c r="SRP886" s="232"/>
      <c r="SRQ886" s="232"/>
      <c r="SRR886" s="232"/>
      <c r="SRS886" s="228"/>
      <c r="SRT886" s="229"/>
      <c r="SRU886" s="229"/>
      <c r="SRV886" s="229"/>
      <c r="SRW886" s="229"/>
      <c r="SRX886" s="229"/>
      <c r="SRY886" s="229"/>
      <c r="SRZ886" s="229"/>
      <c r="SSA886" s="37"/>
      <c r="SSB886" s="228"/>
      <c r="SSC886" s="12"/>
      <c r="SSD886" s="12"/>
      <c r="SSE886" s="162"/>
      <c r="SSF886" s="162"/>
      <c r="SSG886" s="37"/>
      <c r="SSH886" s="230"/>
      <c r="SSI886" s="37"/>
      <c r="SSJ886" s="37"/>
      <c r="SSK886" s="228"/>
      <c r="SSL886" s="11"/>
      <c r="SSM886" s="28"/>
      <c r="SSN886" s="231"/>
      <c r="SSO886" s="12"/>
      <c r="SSP886" s="27"/>
      <c r="SSQ886" s="37"/>
      <c r="SSR886" s="37"/>
      <c r="SSS886" s="14"/>
      <c r="SST886" s="14"/>
      <c r="SSU886" s="228"/>
      <c r="SSV886" s="232"/>
      <c r="SSW886" s="232"/>
      <c r="SSX886" s="232"/>
      <c r="SSY886" s="228"/>
      <c r="SSZ886" s="229"/>
      <c r="STA886" s="229"/>
      <c r="STB886" s="229"/>
      <c r="STC886" s="229"/>
      <c r="STD886" s="229"/>
      <c r="STE886" s="229"/>
      <c r="STF886" s="229"/>
      <c r="STG886" s="37"/>
      <c r="STH886" s="228"/>
      <c r="STI886" s="12"/>
      <c r="STJ886" s="12"/>
      <c r="STK886" s="162"/>
      <c r="STL886" s="162"/>
      <c r="STM886" s="37"/>
      <c r="STN886" s="230"/>
      <c r="STO886" s="37"/>
      <c r="STP886" s="37"/>
      <c r="STQ886" s="228"/>
      <c r="STR886" s="11"/>
      <c r="STS886" s="28"/>
      <c r="STT886" s="231"/>
      <c r="STU886" s="12"/>
      <c r="STV886" s="27"/>
      <c r="STW886" s="37"/>
      <c r="STX886" s="37"/>
      <c r="STY886" s="14"/>
      <c r="STZ886" s="14"/>
      <c r="SUA886" s="228"/>
      <c r="SUB886" s="232"/>
      <c r="SUC886" s="232"/>
      <c r="SUD886" s="232"/>
      <c r="SUE886" s="228"/>
      <c r="SUF886" s="229"/>
      <c r="SUG886" s="229"/>
      <c r="SUH886" s="229"/>
      <c r="SUI886" s="229"/>
      <c r="SUJ886" s="229"/>
      <c r="SUK886" s="229"/>
      <c r="SUL886" s="229"/>
      <c r="SUM886" s="37"/>
      <c r="SUN886" s="228"/>
      <c r="SUO886" s="12"/>
      <c r="SUP886" s="12"/>
      <c r="SUQ886" s="162"/>
      <c r="SUR886" s="162"/>
      <c r="SUS886" s="37"/>
      <c r="SUT886" s="230"/>
      <c r="SUU886" s="37"/>
      <c r="SUV886" s="37"/>
      <c r="SUW886" s="228"/>
      <c r="SUX886" s="11"/>
      <c r="SUY886" s="28"/>
      <c r="SUZ886" s="231"/>
      <c r="SVA886" s="12"/>
      <c r="SVB886" s="27"/>
      <c r="SVC886" s="37"/>
      <c r="SVD886" s="37"/>
      <c r="SVE886" s="14"/>
      <c r="SVF886" s="14"/>
      <c r="SVG886" s="228"/>
      <c r="SVH886" s="232"/>
      <c r="SVI886" s="232"/>
      <c r="SVJ886" s="232"/>
      <c r="SVK886" s="228"/>
      <c r="SVL886" s="229"/>
      <c r="SVM886" s="229"/>
      <c r="SVN886" s="229"/>
      <c r="SVO886" s="229"/>
      <c r="SVP886" s="229"/>
      <c r="SVQ886" s="229"/>
      <c r="SVR886" s="229"/>
      <c r="SVS886" s="37"/>
      <c r="SVT886" s="228"/>
      <c r="SVU886" s="12"/>
      <c r="SVV886" s="12"/>
      <c r="SVW886" s="162"/>
      <c r="SVX886" s="162"/>
      <c r="SVY886" s="37"/>
      <c r="SVZ886" s="230"/>
      <c r="SWA886" s="37"/>
      <c r="SWB886" s="37"/>
      <c r="SWC886" s="228"/>
      <c r="SWD886" s="11"/>
      <c r="SWE886" s="28"/>
      <c r="SWF886" s="231"/>
      <c r="SWG886" s="12"/>
      <c r="SWH886" s="27"/>
      <c r="SWI886" s="37"/>
      <c r="SWJ886" s="37"/>
      <c r="SWK886" s="14"/>
      <c r="SWL886" s="14"/>
      <c r="SWM886" s="228"/>
      <c r="SWN886" s="232"/>
      <c r="SWO886" s="232"/>
      <c r="SWP886" s="232"/>
      <c r="SWQ886" s="228"/>
      <c r="SWR886" s="229"/>
      <c r="SWS886" s="229"/>
      <c r="SWT886" s="229"/>
      <c r="SWU886" s="229"/>
      <c r="SWV886" s="229"/>
      <c r="SWW886" s="229"/>
      <c r="SWX886" s="229"/>
      <c r="SWY886" s="37"/>
      <c r="SWZ886" s="228"/>
      <c r="SXA886" s="12"/>
      <c r="SXB886" s="12"/>
      <c r="SXC886" s="162"/>
      <c r="SXD886" s="162"/>
      <c r="SXE886" s="37"/>
      <c r="SXF886" s="230"/>
      <c r="SXG886" s="37"/>
      <c r="SXH886" s="37"/>
      <c r="SXI886" s="228"/>
      <c r="SXJ886" s="11"/>
      <c r="SXK886" s="28"/>
      <c r="SXL886" s="231"/>
      <c r="SXM886" s="12"/>
      <c r="SXN886" s="27"/>
      <c r="SXO886" s="37"/>
      <c r="SXP886" s="37"/>
      <c r="SXQ886" s="14"/>
      <c r="SXR886" s="14"/>
      <c r="SXS886" s="228"/>
      <c r="SXT886" s="232"/>
      <c r="SXU886" s="232"/>
      <c r="SXV886" s="232"/>
      <c r="SXW886" s="228"/>
      <c r="SXX886" s="229"/>
      <c r="SXY886" s="229"/>
      <c r="SXZ886" s="229"/>
      <c r="SYA886" s="229"/>
      <c r="SYB886" s="229"/>
      <c r="SYC886" s="229"/>
      <c r="SYD886" s="229"/>
      <c r="SYE886" s="37"/>
      <c r="SYF886" s="228"/>
      <c r="SYG886" s="12"/>
      <c r="SYH886" s="12"/>
      <c r="SYI886" s="162"/>
      <c r="SYJ886" s="162"/>
      <c r="SYK886" s="37"/>
      <c r="SYL886" s="230"/>
      <c r="SYM886" s="37"/>
      <c r="SYN886" s="37"/>
      <c r="SYO886" s="228"/>
      <c r="SYP886" s="11"/>
      <c r="SYQ886" s="28"/>
      <c r="SYR886" s="231"/>
      <c r="SYS886" s="12"/>
      <c r="SYT886" s="27"/>
      <c r="SYU886" s="37"/>
      <c r="SYV886" s="37"/>
      <c r="SYW886" s="14"/>
      <c r="SYX886" s="14"/>
      <c r="SYY886" s="228"/>
      <c r="SYZ886" s="232"/>
      <c r="SZA886" s="232"/>
      <c r="SZB886" s="232"/>
      <c r="SZC886" s="228"/>
      <c r="SZD886" s="229"/>
      <c r="SZE886" s="229"/>
      <c r="SZF886" s="229"/>
      <c r="SZG886" s="229"/>
      <c r="SZH886" s="229"/>
      <c r="SZI886" s="229"/>
      <c r="SZJ886" s="229"/>
      <c r="SZK886" s="37"/>
      <c r="SZL886" s="228"/>
      <c r="SZM886" s="12"/>
      <c r="SZN886" s="12"/>
      <c r="SZO886" s="162"/>
      <c r="SZP886" s="162"/>
      <c r="SZQ886" s="37"/>
      <c r="SZR886" s="230"/>
      <c r="SZS886" s="37"/>
      <c r="SZT886" s="37"/>
      <c r="SZU886" s="228"/>
      <c r="SZV886" s="11"/>
      <c r="SZW886" s="28"/>
      <c r="SZX886" s="231"/>
      <c r="SZY886" s="12"/>
      <c r="SZZ886" s="27"/>
      <c r="TAA886" s="37"/>
      <c r="TAB886" s="37"/>
      <c r="TAC886" s="14"/>
      <c r="TAD886" s="14"/>
      <c r="TAE886" s="228"/>
      <c r="TAF886" s="232"/>
      <c r="TAG886" s="232"/>
      <c r="TAH886" s="232"/>
      <c r="TAI886" s="228"/>
      <c r="TAJ886" s="229"/>
      <c r="TAK886" s="229"/>
      <c r="TAL886" s="229"/>
      <c r="TAM886" s="229"/>
      <c r="TAN886" s="229"/>
      <c r="TAO886" s="229"/>
      <c r="TAP886" s="229"/>
      <c r="TAQ886" s="37"/>
      <c r="TAR886" s="228"/>
      <c r="TAS886" s="12"/>
      <c r="TAT886" s="12"/>
      <c r="TAU886" s="162"/>
      <c r="TAV886" s="162"/>
      <c r="TAW886" s="37"/>
      <c r="TAX886" s="230"/>
      <c r="TAY886" s="37"/>
      <c r="TAZ886" s="37"/>
      <c r="TBA886" s="228"/>
      <c r="TBB886" s="11"/>
      <c r="TBC886" s="28"/>
      <c r="TBD886" s="231"/>
      <c r="TBE886" s="12"/>
      <c r="TBF886" s="27"/>
      <c r="TBG886" s="37"/>
      <c r="TBH886" s="37"/>
      <c r="TBI886" s="14"/>
      <c r="TBJ886" s="14"/>
      <c r="TBK886" s="228"/>
      <c r="TBL886" s="232"/>
      <c r="TBM886" s="232"/>
      <c r="TBN886" s="232"/>
      <c r="TBO886" s="228"/>
      <c r="TBP886" s="229"/>
      <c r="TBQ886" s="229"/>
      <c r="TBR886" s="229"/>
      <c r="TBS886" s="229"/>
      <c r="TBT886" s="229"/>
      <c r="TBU886" s="229"/>
      <c r="TBV886" s="229"/>
      <c r="TBW886" s="37"/>
      <c r="TBX886" s="228"/>
      <c r="TBY886" s="12"/>
      <c r="TBZ886" s="12"/>
      <c r="TCA886" s="162"/>
      <c r="TCB886" s="162"/>
      <c r="TCC886" s="37"/>
      <c r="TCD886" s="230"/>
      <c r="TCE886" s="37"/>
      <c r="TCF886" s="37"/>
      <c r="TCG886" s="228"/>
      <c r="TCH886" s="11"/>
      <c r="TCI886" s="28"/>
      <c r="TCJ886" s="231"/>
      <c r="TCK886" s="12"/>
      <c r="TCL886" s="27"/>
      <c r="TCM886" s="37"/>
      <c r="TCN886" s="37"/>
      <c r="TCO886" s="14"/>
      <c r="TCP886" s="14"/>
      <c r="TCQ886" s="228"/>
      <c r="TCR886" s="232"/>
      <c r="TCS886" s="232"/>
      <c r="TCT886" s="232"/>
      <c r="TCU886" s="228"/>
      <c r="TCV886" s="229"/>
      <c r="TCW886" s="229"/>
      <c r="TCX886" s="229"/>
      <c r="TCY886" s="229"/>
      <c r="TCZ886" s="229"/>
      <c r="TDA886" s="229"/>
      <c r="TDB886" s="229"/>
      <c r="TDC886" s="37"/>
      <c r="TDD886" s="228"/>
      <c r="TDE886" s="12"/>
      <c r="TDF886" s="12"/>
      <c r="TDG886" s="162"/>
      <c r="TDH886" s="162"/>
      <c r="TDI886" s="37"/>
      <c r="TDJ886" s="230"/>
      <c r="TDK886" s="37"/>
      <c r="TDL886" s="37"/>
      <c r="TDM886" s="228"/>
      <c r="TDN886" s="11"/>
      <c r="TDO886" s="28"/>
      <c r="TDP886" s="231"/>
      <c r="TDQ886" s="12"/>
      <c r="TDR886" s="27"/>
      <c r="TDS886" s="37"/>
      <c r="TDT886" s="37"/>
      <c r="TDU886" s="14"/>
      <c r="TDV886" s="14"/>
      <c r="TDW886" s="228"/>
      <c r="TDX886" s="232"/>
      <c r="TDY886" s="232"/>
      <c r="TDZ886" s="232"/>
      <c r="TEA886" s="228"/>
      <c r="TEB886" s="229"/>
      <c r="TEC886" s="229"/>
      <c r="TED886" s="229"/>
      <c r="TEE886" s="229"/>
      <c r="TEF886" s="229"/>
      <c r="TEG886" s="229"/>
      <c r="TEH886" s="229"/>
      <c r="TEI886" s="37"/>
      <c r="TEJ886" s="228"/>
      <c r="TEK886" s="12"/>
      <c r="TEL886" s="12"/>
      <c r="TEM886" s="162"/>
      <c r="TEN886" s="162"/>
      <c r="TEO886" s="37"/>
      <c r="TEP886" s="230"/>
      <c r="TEQ886" s="37"/>
      <c r="TER886" s="37"/>
      <c r="TES886" s="228"/>
      <c r="TET886" s="11"/>
      <c r="TEU886" s="28"/>
      <c r="TEV886" s="231"/>
      <c r="TEW886" s="12"/>
      <c r="TEX886" s="27"/>
      <c r="TEY886" s="37"/>
      <c r="TEZ886" s="37"/>
      <c r="TFA886" s="14"/>
      <c r="TFB886" s="14"/>
      <c r="TFC886" s="228"/>
      <c r="TFD886" s="232"/>
      <c r="TFE886" s="232"/>
      <c r="TFF886" s="232"/>
      <c r="TFG886" s="228"/>
      <c r="TFH886" s="229"/>
      <c r="TFI886" s="229"/>
      <c r="TFJ886" s="229"/>
      <c r="TFK886" s="229"/>
      <c r="TFL886" s="229"/>
      <c r="TFM886" s="229"/>
      <c r="TFN886" s="229"/>
      <c r="TFO886" s="37"/>
      <c r="TFP886" s="228"/>
      <c r="TFQ886" s="12"/>
      <c r="TFR886" s="12"/>
      <c r="TFS886" s="162"/>
      <c r="TFT886" s="162"/>
      <c r="TFU886" s="37"/>
      <c r="TFV886" s="230"/>
      <c r="TFW886" s="37"/>
      <c r="TFX886" s="37"/>
      <c r="TFY886" s="228"/>
      <c r="TFZ886" s="11"/>
      <c r="TGA886" s="28"/>
      <c r="TGB886" s="231"/>
      <c r="TGC886" s="12"/>
      <c r="TGD886" s="27"/>
      <c r="TGE886" s="37"/>
      <c r="TGF886" s="37"/>
      <c r="TGG886" s="14"/>
      <c r="TGH886" s="14"/>
      <c r="TGI886" s="228"/>
      <c r="TGJ886" s="232"/>
      <c r="TGK886" s="232"/>
      <c r="TGL886" s="232"/>
      <c r="TGM886" s="228"/>
      <c r="TGN886" s="229"/>
      <c r="TGO886" s="229"/>
      <c r="TGP886" s="229"/>
      <c r="TGQ886" s="229"/>
      <c r="TGR886" s="229"/>
      <c r="TGS886" s="229"/>
      <c r="TGT886" s="229"/>
      <c r="TGU886" s="37"/>
      <c r="TGV886" s="228"/>
      <c r="TGW886" s="12"/>
      <c r="TGX886" s="12"/>
      <c r="TGY886" s="162"/>
      <c r="TGZ886" s="162"/>
      <c r="THA886" s="37"/>
      <c r="THB886" s="230"/>
      <c r="THC886" s="37"/>
      <c r="THD886" s="37"/>
      <c r="THE886" s="228"/>
      <c r="THF886" s="11"/>
      <c r="THG886" s="28"/>
      <c r="THH886" s="231"/>
      <c r="THI886" s="12"/>
      <c r="THJ886" s="27"/>
      <c r="THK886" s="37"/>
      <c r="THL886" s="37"/>
      <c r="THM886" s="14"/>
      <c r="THN886" s="14"/>
      <c r="THO886" s="228"/>
      <c r="THP886" s="232"/>
      <c r="THQ886" s="232"/>
      <c r="THR886" s="232"/>
      <c r="THS886" s="228"/>
      <c r="THT886" s="229"/>
      <c r="THU886" s="229"/>
      <c r="THV886" s="229"/>
      <c r="THW886" s="229"/>
      <c r="THX886" s="229"/>
      <c r="THY886" s="229"/>
      <c r="THZ886" s="229"/>
      <c r="TIA886" s="37"/>
      <c r="TIB886" s="228"/>
      <c r="TIC886" s="12"/>
      <c r="TID886" s="12"/>
      <c r="TIE886" s="162"/>
      <c r="TIF886" s="162"/>
      <c r="TIG886" s="37"/>
      <c r="TIH886" s="230"/>
      <c r="TII886" s="37"/>
      <c r="TIJ886" s="37"/>
      <c r="TIK886" s="228"/>
      <c r="TIL886" s="11"/>
      <c r="TIM886" s="28"/>
      <c r="TIN886" s="231"/>
      <c r="TIO886" s="12"/>
      <c r="TIP886" s="27"/>
      <c r="TIQ886" s="37"/>
      <c r="TIR886" s="37"/>
      <c r="TIS886" s="14"/>
      <c r="TIT886" s="14"/>
      <c r="TIU886" s="228"/>
      <c r="TIV886" s="232"/>
      <c r="TIW886" s="232"/>
      <c r="TIX886" s="232"/>
      <c r="TIY886" s="228"/>
      <c r="TIZ886" s="229"/>
      <c r="TJA886" s="229"/>
      <c r="TJB886" s="229"/>
      <c r="TJC886" s="229"/>
      <c r="TJD886" s="229"/>
      <c r="TJE886" s="229"/>
      <c r="TJF886" s="229"/>
      <c r="TJG886" s="37"/>
      <c r="TJH886" s="228"/>
      <c r="TJI886" s="12"/>
      <c r="TJJ886" s="12"/>
      <c r="TJK886" s="162"/>
      <c r="TJL886" s="162"/>
      <c r="TJM886" s="37"/>
      <c r="TJN886" s="230"/>
      <c r="TJO886" s="37"/>
      <c r="TJP886" s="37"/>
      <c r="TJQ886" s="228"/>
      <c r="TJR886" s="11"/>
      <c r="TJS886" s="28"/>
      <c r="TJT886" s="231"/>
      <c r="TJU886" s="12"/>
      <c r="TJV886" s="27"/>
      <c r="TJW886" s="37"/>
      <c r="TJX886" s="37"/>
      <c r="TJY886" s="14"/>
      <c r="TJZ886" s="14"/>
      <c r="TKA886" s="228"/>
      <c r="TKB886" s="232"/>
      <c r="TKC886" s="232"/>
      <c r="TKD886" s="232"/>
      <c r="TKE886" s="228"/>
      <c r="TKF886" s="229"/>
      <c r="TKG886" s="229"/>
      <c r="TKH886" s="229"/>
      <c r="TKI886" s="229"/>
      <c r="TKJ886" s="229"/>
      <c r="TKK886" s="229"/>
      <c r="TKL886" s="229"/>
      <c r="TKM886" s="37"/>
      <c r="TKN886" s="228"/>
      <c r="TKO886" s="12"/>
      <c r="TKP886" s="12"/>
      <c r="TKQ886" s="162"/>
      <c r="TKR886" s="162"/>
      <c r="TKS886" s="37"/>
      <c r="TKT886" s="230"/>
      <c r="TKU886" s="37"/>
      <c r="TKV886" s="37"/>
      <c r="TKW886" s="228"/>
      <c r="TKX886" s="11"/>
      <c r="TKY886" s="28"/>
      <c r="TKZ886" s="231"/>
      <c r="TLA886" s="12"/>
      <c r="TLB886" s="27"/>
      <c r="TLC886" s="37"/>
      <c r="TLD886" s="37"/>
      <c r="TLE886" s="14"/>
      <c r="TLF886" s="14"/>
      <c r="TLG886" s="228"/>
      <c r="TLH886" s="232"/>
      <c r="TLI886" s="232"/>
      <c r="TLJ886" s="232"/>
      <c r="TLK886" s="228"/>
      <c r="TLL886" s="229"/>
      <c r="TLM886" s="229"/>
      <c r="TLN886" s="229"/>
      <c r="TLO886" s="229"/>
      <c r="TLP886" s="229"/>
      <c r="TLQ886" s="229"/>
      <c r="TLR886" s="229"/>
      <c r="TLS886" s="37"/>
      <c r="TLT886" s="228"/>
      <c r="TLU886" s="12"/>
      <c r="TLV886" s="12"/>
      <c r="TLW886" s="162"/>
      <c r="TLX886" s="162"/>
      <c r="TLY886" s="37"/>
      <c r="TLZ886" s="230"/>
      <c r="TMA886" s="37"/>
      <c r="TMB886" s="37"/>
      <c r="TMC886" s="228"/>
      <c r="TMD886" s="11"/>
      <c r="TME886" s="28"/>
      <c r="TMF886" s="231"/>
      <c r="TMG886" s="12"/>
      <c r="TMH886" s="27"/>
      <c r="TMI886" s="37"/>
      <c r="TMJ886" s="37"/>
      <c r="TMK886" s="14"/>
      <c r="TML886" s="14"/>
      <c r="TMM886" s="228"/>
      <c r="TMN886" s="232"/>
      <c r="TMO886" s="232"/>
      <c r="TMP886" s="232"/>
      <c r="TMQ886" s="228"/>
      <c r="TMR886" s="229"/>
      <c r="TMS886" s="229"/>
      <c r="TMT886" s="229"/>
      <c r="TMU886" s="229"/>
      <c r="TMV886" s="229"/>
      <c r="TMW886" s="229"/>
      <c r="TMX886" s="229"/>
      <c r="TMY886" s="37"/>
      <c r="TMZ886" s="228"/>
      <c r="TNA886" s="12"/>
      <c r="TNB886" s="12"/>
      <c r="TNC886" s="162"/>
      <c r="TND886" s="162"/>
      <c r="TNE886" s="37"/>
      <c r="TNF886" s="230"/>
      <c r="TNG886" s="37"/>
      <c r="TNH886" s="37"/>
      <c r="TNI886" s="228"/>
      <c r="TNJ886" s="11"/>
      <c r="TNK886" s="28"/>
      <c r="TNL886" s="231"/>
      <c r="TNM886" s="12"/>
      <c r="TNN886" s="27"/>
      <c r="TNO886" s="37"/>
      <c r="TNP886" s="37"/>
      <c r="TNQ886" s="14"/>
      <c r="TNR886" s="14"/>
      <c r="TNS886" s="228"/>
      <c r="TNT886" s="232"/>
      <c r="TNU886" s="232"/>
      <c r="TNV886" s="232"/>
      <c r="TNW886" s="228"/>
      <c r="TNX886" s="229"/>
      <c r="TNY886" s="229"/>
      <c r="TNZ886" s="229"/>
      <c r="TOA886" s="229"/>
      <c r="TOB886" s="229"/>
      <c r="TOC886" s="229"/>
      <c r="TOD886" s="229"/>
      <c r="TOE886" s="37"/>
      <c r="TOF886" s="228"/>
      <c r="TOG886" s="12"/>
      <c r="TOH886" s="12"/>
      <c r="TOI886" s="162"/>
      <c r="TOJ886" s="162"/>
      <c r="TOK886" s="37"/>
      <c r="TOL886" s="230"/>
      <c r="TOM886" s="37"/>
      <c r="TON886" s="37"/>
      <c r="TOO886" s="228"/>
      <c r="TOP886" s="11"/>
      <c r="TOQ886" s="28"/>
      <c r="TOR886" s="231"/>
      <c r="TOS886" s="12"/>
      <c r="TOT886" s="27"/>
      <c r="TOU886" s="37"/>
      <c r="TOV886" s="37"/>
      <c r="TOW886" s="14"/>
      <c r="TOX886" s="14"/>
      <c r="TOY886" s="228"/>
      <c r="TOZ886" s="232"/>
      <c r="TPA886" s="232"/>
      <c r="TPB886" s="232"/>
      <c r="TPC886" s="228"/>
      <c r="TPD886" s="229"/>
      <c r="TPE886" s="229"/>
      <c r="TPF886" s="229"/>
      <c r="TPG886" s="229"/>
      <c r="TPH886" s="229"/>
      <c r="TPI886" s="229"/>
      <c r="TPJ886" s="229"/>
      <c r="TPK886" s="37"/>
      <c r="TPL886" s="228"/>
      <c r="TPM886" s="12"/>
      <c r="TPN886" s="12"/>
      <c r="TPO886" s="162"/>
      <c r="TPP886" s="162"/>
      <c r="TPQ886" s="37"/>
      <c r="TPR886" s="230"/>
      <c r="TPS886" s="37"/>
      <c r="TPT886" s="37"/>
      <c r="TPU886" s="228"/>
      <c r="TPV886" s="11"/>
      <c r="TPW886" s="28"/>
      <c r="TPX886" s="231"/>
      <c r="TPY886" s="12"/>
      <c r="TPZ886" s="27"/>
      <c r="TQA886" s="37"/>
      <c r="TQB886" s="37"/>
      <c r="TQC886" s="14"/>
      <c r="TQD886" s="14"/>
      <c r="TQE886" s="228"/>
      <c r="TQF886" s="232"/>
      <c r="TQG886" s="232"/>
      <c r="TQH886" s="232"/>
      <c r="TQI886" s="228"/>
      <c r="TQJ886" s="229"/>
      <c r="TQK886" s="229"/>
      <c r="TQL886" s="229"/>
      <c r="TQM886" s="229"/>
      <c r="TQN886" s="229"/>
      <c r="TQO886" s="229"/>
      <c r="TQP886" s="229"/>
      <c r="TQQ886" s="37"/>
      <c r="TQR886" s="228"/>
      <c r="TQS886" s="12"/>
      <c r="TQT886" s="12"/>
      <c r="TQU886" s="162"/>
      <c r="TQV886" s="162"/>
      <c r="TQW886" s="37"/>
      <c r="TQX886" s="230"/>
      <c r="TQY886" s="37"/>
      <c r="TQZ886" s="37"/>
      <c r="TRA886" s="228"/>
      <c r="TRB886" s="11"/>
      <c r="TRC886" s="28"/>
      <c r="TRD886" s="231"/>
      <c r="TRE886" s="12"/>
      <c r="TRF886" s="27"/>
      <c r="TRG886" s="37"/>
      <c r="TRH886" s="37"/>
      <c r="TRI886" s="14"/>
      <c r="TRJ886" s="14"/>
      <c r="TRK886" s="228"/>
      <c r="TRL886" s="232"/>
      <c r="TRM886" s="232"/>
      <c r="TRN886" s="232"/>
      <c r="TRO886" s="228"/>
      <c r="TRP886" s="229"/>
      <c r="TRQ886" s="229"/>
      <c r="TRR886" s="229"/>
      <c r="TRS886" s="229"/>
      <c r="TRT886" s="229"/>
      <c r="TRU886" s="229"/>
      <c r="TRV886" s="229"/>
      <c r="TRW886" s="37"/>
      <c r="TRX886" s="228"/>
      <c r="TRY886" s="12"/>
      <c r="TRZ886" s="12"/>
      <c r="TSA886" s="162"/>
      <c r="TSB886" s="162"/>
      <c r="TSC886" s="37"/>
      <c r="TSD886" s="230"/>
      <c r="TSE886" s="37"/>
      <c r="TSF886" s="37"/>
      <c r="TSG886" s="228"/>
      <c r="TSH886" s="11"/>
      <c r="TSI886" s="28"/>
      <c r="TSJ886" s="231"/>
      <c r="TSK886" s="12"/>
      <c r="TSL886" s="27"/>
      <c r="TSM886" s="37"/>
      <c r="TSN886" s="37"/>
      <c r="TSO886" s="14"/>
      <c r="TSP886" s="14"/>
      <c r="TSQ886" s="228"/>
      <c r="TSR886" s="232"/>
      <c r="TSS886" s="232"/>
      <c r="TST886" s="232"/>
      <c r="TSU886" s="228"/>
      <c r="TSV886" s="229"/>
      <c r="TSW886" s="229"/>
      <c r="TSX886" s="229"/>
      <c r="TSY886" s="229"/>
      <c r="TSZ886" s="229"/>
      <c r="TTA886" s="229"/>
      <c r="TTB886" s="229"/>
      <c r="TTC886" s="37"/>
      <c r="TTD886" s="228"/>
      <c r="TTE886" s="12"/>
      <c r="TTF886" s="12"/>
      <c r="TTG886" s="162"/>
      <c r="TTH886" s="162"/>
      <c r="TTI886" s="37"/>
      <c r="TTJ886" s="230"/>
      <c r="TTK886" s="37"/>
      <c r="TTL886" s="37"/>
      <c r="TTM886" s="228"/>
      <c r="TTN886" s="11"/>
      <c r="TTO886" s="28"/>
      <c r="TTP886" s="231"/>
      <c r="TTQ886" s="12"/>
      <c r="TTR886" s="27"/>
      <c r="TTS886" s="37"/>
      <c r="TTT886" s="37"/>
      <c r="TTU886" s="14"/>
      <c r="TTV886" s="14"/>
      <c r="TTW886" s="228"/>
      <c r="TTX886" s="232"/>
      <c r="TTY886" s="232"/>
      <c r="TTZ886" s="232"/>
      <c r="TUA886" s="228"/>
      <c r="TUB886" s="229"/>
      <c r="TUC886" s="229"/>
      <c r="TUD886" s="229"/>
      <c r="TUE886" s="229"/>
      <c r="TUF886" s="229"/>
      <c r="TUG886" s="229"/>
      <c r="TUH886" s="229"/>
      <c r="TUI886" s="37"/>
      <c r="TUJ886" s="228"/>
      <c r="TUK886" s="12"/>
      <c r="TUL886" s="12"/>
      <c r="TUM886" s="162"/>
      <c r="TUN886" s="162"/>
      <c r="TUO886" s="37"/>
      <c r="TUP886" s="230"/>
      <c r="TUQ886" s="37"/>
      <c r="TUR886" s="37"/>
      <c r="TUS886" s="228"/>
      <c r="TUT886" s="11"/>
      <c r="TUU886" s="28"/>
      <c r="TUV886" s="231"/>
      <c r="TUW886" s="12"/>
      <c r="TUX886" s="27"/>
      <c r="TUY886" s="37"/>
      <c r="TUZ886" s="37"/>
      <c r="TVA886" s="14"/>
      <c r="TVB886" s="14"/>
      <c r="TVC886" s="228"/>
      <c r="TVD886" s="232"/>
      <c r="TVE886" s="232"/>
      <c r="TVF886" s="232"/>
      <c r="TVG886" s="228"/>
      <c r="TVH886" s="229"/>
      <c r="TVI886" s="229"/>
      <c r="TVJ886" s="229"/>
      <c r="TVK886" s="229"/>
      <c r="TVL886" s="229"/>
      <c r="TVM886" s="229"/>
      <c r="TVN886" s="229"/>
      <c r="TVO886" s="37"/>
      <c r="TVP886" s="228"/>
      <c r="TVQ886" s="12"/>
      <c r="TVR886" s="12"/>
      <c r="TVS886" s="162"/>
      <c r="TVT886" s="162"/>
      <c r="TVU886" s="37"/>
      <c r="TVV886" s="230"/>
      <c r="TVW886" s="37"/>
      <c r="TVX886" s="37"/>
      <c r="TVY886" s="228"/>
      <c r="TVZ886" s="11"/>
      <c r="TWA886" s="28"/>
      <c r="TWB886" s="231"/>
      <c r="TWC886" s="12"/>
      <c r="TWD886" s="27"/>
      <c r="TWE886" s="37"/>
      <c r="TWF886" s="37"/>
      <c r="TWG886" s="14"/>
      <c r="TWH886" s="14"/>
      <c r="TWI886" s="228"/>
      <c r="TWJ886" s="232"/>
      <c r="TWK886" s="232"/>
      <c r="TWL886" s="232"/>
      <c r="TWM886" s="228"/>
      <c r="TWN886" s="229"/>
      <c r="TWO886" s="229"/>
      <c r="TWP886" s="229"/>
      <c r="TWQ886" s="229"/>
      <c r="TWR886" s="229"/>
      <c r="TWS886" s="229"/>
      <c r="TWT886" s="229"/>
      <c r="TWU886" s="37"/>
      <c r="TWV886" s="228"/>
      <c r="TWW886" s="12"/>
      <c r="TWX886" s="12"/>
      <c r="TWY886" s="162"/>
      <c r="TWZ886" s="162"/>
      <c r="TXA886" s="37"/>
      <c r="TXB886" s="230"/>
      <c r="TXC886" s="37"/>
      <c r="TXD886" s="37"/>
      <c r="TXE886" s="228"/>
      <c r="TXF886" s="11"/>
      <c r="TXG886" s="28"/>
      <c r="TXH886" s="231"/>
      <c r="TXI886" s="12"/>
      <c r="TXJ886" s="27"/>
      <c r="TXK886" s="37"/>
      <c r="TXL886" s="37"/>
      <c r="TXM886" s="14"/>
      <c r="TXN886" s="14"/>
      <c r="TXO886" s="228"/>
      <c r="TXP886" s="232"/>
      <c r="TXQ886" s="232"/>
      <c r="TXR886" s="232"/>
      <c r="TXS886" s="228"/>
      <c r="TXT886" s="229"/>
      <c r="TXU886" s="229"/>
      <c r="TXV886" s="229"/>
      <c r="TXW886" s="229"/>
      <c r="TXX886" s="229"/>
      <c r="TXY886" s="229"/>
      <c r="TXZ886" s="229"/>
      <c r="TYA886" s="37"/>
      <c r="TYB886" s="228"/>
      <c r="TYC886" s="12"/>
      <c r="TYD886" s="12"/>
      <c r="TYE886" s="162"/>
      <c r="TYF886" s="162"/>
      <c r="TYG886" s="37"/>
      <c r="TYH886" s="230"/>
      <c r="TYI886" s="37"/>
      <c r="TYJ886" s="37"/>
      <c r="TYK886" s="228"/>
      <c r="TYL886" s="11"/>
      <c r="TYM886" s="28"/>
      <c r="TYN886" s="231"/>
      <c r="TYO886" s="12"/>
      <c r="TYP886" s="27"/>
      <c r="TYQ886" s="37"/>
      <c r="TYR886" s="37"/>
      <c r="TYS886" s="14"/>
      <c r="TYT886" s="14"/>
      <c r="TYU886" s="228"/>
      <c r="TYV886" s="232"/>
      <c r="TYW886" s="232"/>
      <c r="TYX886" s="232"/>
      <c r="TYY886" s="228"/>
      <c r="TYZ886" s="229"/>
      <c r="TZA886" s="229"/>
      <c r="TZB886" s="229"/>
      <c r="TZC886" s="229"/>
      <c r="TZD886" s="229"/>
      <c r="TZE886" s="229"/>
      <c r="TZF886" s="229"/>
      <c r="TZG886" s="37"/>
      <c r="TZH886" s="228"/>
      <c r="TZI886" s="12"/>
      <c r="TZJ886" s="12"/>
      <c r="TZK886" s="162"/>
      <c r="TZL886" s="162"/>
      <c r="TZM886" s="37"/>
      <c r="TZN886" s="230"/>
      <c r="TZO886" s="37"/>
      <c r="TZP886" s="37"/>
      <c r="TZQ886" s="228"/>
      <c r="TZR886" s="11"/>
      <c r="TZS886" s="28"/>
      <c r="TZT886" s="231"/>
      <c r="TZU886" s="12"/>
      <c r="TZV886" s="27"/>
      <c r="TZW886" s="37"/>
      <c r="TZX886" s="37"/>
      <c r="TZY886" s="14"/>
      <c r="TZZ886" s="14"/>
      <c r="UAA886" s="228"/>
      <c r="UAB886" s="232"/>
      <c r="UAC886" s="232"/>
      <c r="UAD886" s="232"/>
      <c r="UAE886" s="228"/>
      <c r="UAF886" s="229"/>
      <c r="UAG886" s="229"/>
      <c r="UAH886" s="229"/>
      <c r="UAI886" s="229"/>
      <c r="UAJ886" s="229"/>
      <c r="UAK886" s="229"/>
      <c r="UAL886" s="229"/>
      <c r="UAM886" s="37"/>
      <c r="UAN886" s="228"/>
      <c r="UAO886" s="12"/>
      <c r="UAP886" s="12"/>
      <c r="UAQ886" s="162"/>
      <c r="UAR886" s="162"/>
      <c r="UAS886" s="37"/>
      <c r="UAT886" s="230"/>
      <c r="UAU886" s="37"/>
      <c r="UAV886" s="37"/>
      <c r="UAW886" s="228"/>
      <c r="UAX886" s="11"/>
      <c r="UAY886" s="28"/>
      <c r="UAZ886" s="231"/>
      <c r="UBA886" s="12"/>
      <c r="UBB886" s="27"/>
      <c r="UBC886" s="37"/>
      <c r="UBD886" s="37"/>
      <c r="UBE886" s="14"/>
      <c r="UBF886" s="14"/>
      <c r="UBG886" s="228"/>
      <c r="UBH886" s="232"/>
      <c r="UBI886" s="232"/>
      <c r="UBJ886" s="232"/>
      <c r="UBK886" s="228"/>
      <c r="UBL886" s="229"/>
      <c r="UBM886" s="229"/>
      <c r="UBN886" s="229"/>
      <c r="UBO886" s="229"/>
      <c r="UBP886" s="229"/>
      <c r="UBQ886" s="229"/>
      <c r="UBR886" s="229"/>
      <c r="UBS886" s="37"/>
      <c r="UBT886" s="228"/>
      <c r="UBU886" s="12"/>
      <c r="UBV886" s="12"/>
      <c r="UBW886" s="162"/>
      <c r="UBX886" s="162"/>
      <c r="UBY886" s="37"/>
      <c r="UBZ886" s="230"/>
      <c r="UCA886" s="37"/>
      <c r="UCB886" s="37"/>
      <c r="UCC886" s="228"/>
      <c r="UCD886" s="11"/>
      <c r="UCE886" s="28"/>
      <c r="UCF886" s="231"/>
      <c r="UCG886" s="12"/>
      <c r="UCH886" s="27"/>
      <c r="UCI886" s="37"/>
      <c r="UCJ886" s="37"/>
      <c r="UCK886" s="14"/>
      <c r="UCL886" s="14"/>
      <c r="UCM886" s="228"/>
      <c r="UCN886" s="232"/>
      <c r="UCO886" s="232"/>
      <c r="UCP886" s="232"/>
      <c r="UCQ886" s="228"/>
      <c r="UCR886" s="229"/>
      <c r="UCS886" s="229"/>
      <c r="UCT886" s="229"/>
      <c r="UCU886" s="229"/>
      <c r="UCV886" s="229"/>
      <c r="UCW886" s="229"/>
      <c r="UCX886" s="229"/>
      <c r="UCY886" s="37"/>
      <c r="UCZ886" s="228"/>
      <c r="UDA886" s="12"/>
      <c r="UDB886" s="12"/>
      <c r="UDC886" s="162"/>
      <c r="UDD886" s="162"/>
      <c r="UDE886" s="37"/>
      <c r="UDF886" s="230"/>
      <c r="UDG886" s="37"/>
      <c r="UDH886" s="37"/>
      <c r="UDI886" s="228"/>
      <c r="UDJ886" s="11"/>
      <c r="UDK886" s="28"/>
      <c r="UDL886" s="231"/>
      <c r="UDM886" s="12"/>
      <c r="UDN886" s="27"/>
      <c r="UDO886" s="37"/>
      <c r="UDP886" s="37"/>
      <c r="UDQ886" s="14"/>
      <c r="UDR886" s="14"/>
      <c r="UDS886" s="228"/>
      <c r="UDT886" s="232"/>
      <c r="UDU886" s="232"/>
      <c r="UDV886" s="232"/>
      <c r="UDW886" s="228"/>
      <c r="UDX886" s="229"/>
      <c r="UDY886" s="229"/>
      <c r="UDZ886" s="229"/>
      <c r="UEA886" s="229"/>
      <c r="UEB886" s="229"/>
      <c r="UEC886" s="229"/>
      <c r="UED886" s="229"/>
      <c r="UEE886" s="37"/>
      <c r="UEF886" s="228"/>
      <c r="UEG886" s="12"/>
      <c r="UEH886" s="12"/>
      <c r="UEI886" s="162"/>
      <c r="UEJ886" s="162"/>
      <c r="UEK886" s="37"/>
      <c r="UEL886" s="230"/>
      <c r="UEM886" s="37"/>
      <c r="UEN886" s="37"/>
      <c r="UEO886" s="228"/>
      <c r="UEP886" s="11"/>
      <c r="UEQ886" s="28"/>
      <c r="UER886" s="231"/>
      <c r="UES886" s="12"/>
      <c r="UET886" s="27"/>
      <c r="UEU886" s="37"/>
      <c r="UEV886" s="37"/>
      <c r="UEW886" s="14"/>
      <c r="UEX886" s="14"/>
      <c r="UEY886" s="228"/>
      <c r="UEZ886" s="232"/>
      <c r="UFA886" s="232"/>
      <c r="UFB886" s="232"/>
      <c r="UFC886" s="228"/>
      <c r="UFD886" s="229"/>
      <c r="UFE886" s="229"/>
      <c r="UFF886" s="229"/>
      <c r="UFG886" s="229"/>
      <c r="UFH886" s="229"/>
      <c r="UFI886" s="229"/>
      <c r="UFJ886" s="229"/>
      <c r="UFK886" s="37"/>
      <c r="UFL886" s="228"/>
      <c r="UFM886" s="12"/>
      <c r="UFN886" s="12"/>
      <c r="UFO886" s="162"/>
      <c r="UFP886" s="162"/>
      <c r="UFQ886" s="37"/>
      <c r="UFR886" s="230"/>
      <c r="UFS886" s="37"/>
      <c r="UFT886" s="37"/>
      <c r="UFU886" s="228"/>
      <c r="UFV886" s="11"/>
      <c r="UFW886" s="28"/>
      <c r="UFX886" s="231"/>
      <c r="UFY886" s="12"/>
      <c r="UFZ886" s="27"/>
      <c r="UGA886" s="37"/>
      <c r="UGB886" s="37"/>
      <c r="UGC886" s="14"/>
      <c r="UGD886" s="14"/>
      <c r="UGE886" s="228"/>
      <c r="UGF886" s="232"/>
      <c r="UGG886" s="232"/>
      <c r="UGH886" s="232"/>
      <c r="UGI886" s="228"/>
      <c r="UGJ886" s="229"/>
      <c r="UGK886" s="229"/>
      <c r="UGL886" s="229"/>
      <c r="UGM886" s="229"/>
      <c r="UGN886" s="229"/>
      <c r="UGO886" s="229"/>
      <c r="UGP886" s="229"/>
      <c r="UGQ886" s="37"/>
      <c r="UGR886" s="228"/>
      <c r="UGS886" s="12"/>
      <c r="UGT886" s="12"/>
      <c r="UGU886" s="162"/>
      <c r="UGV886" s="162"/>
      <c r="UGW886" s="37"/>
      <c r="UGX886" s="230"/>
      <c r="UGY886" s="37"/>
      <c r="UGZ886" s="37"/>
      <c r="UHA886" s="228"/>
      <c r="UHB886" s="11"/>
      <c r="UHC886" s="28"/>
      <c r="UHD886" s="231"/>
      <c r="UHE886" s="12"/>
      <c r="UHF886" s="27"/>
      <c r="UHG886" s="37"/>
      <c r="UHH886" s="37"/>
      <c r="UHI886" s="14"/>
      <c r="UHJ886" s="14"/>
      <c r="UHK886" s="228"/>
      <c r="UHL886" s="232"/>
      <c r="UHM886" s="232"/>
      <c r="UHN886" s="232"/>
      <c r="UHO886" s="228"/>
      <c r="UHP886" s="229"/>
      <c r="UHQ886" s="229"/>
      <c r="UHR886" s="229"/>
      <c r="UHS886" s="229"/>
      <c r="UHT886" s="229"/>
      <c r="UHU886" s="229"/>
      <c r="UHV886" s="229"/>
      <c r="UHW886" s="37"/>
      <c r="UHX886" s="228"/>
      <c r="UHY886" s="12"/>
      <c r="UHZ886" s="12"/>
      <c r="UIA886" s="162"/>
      <c r="UIB886" s="162"/>
      <c r="UIC886" s="37"/>
      <c r="UID886" s="230"/>
      <c r="UIE886" s="37"/>
      <c r="UIF886" s="37"/>
      <c r="UIG886" s="228"/>
      <c r="UIH886" s="11"/>
      <c r="UII886" s="28"/>
      <c r="UIJ886" s="231"/>
      <c r="UIK886" s="12"/>
      <c r="UIL886" s="27"/>
      <c r="UIM886" s="37"/>
      <c r="UIN886" s="37"/>
      <c r="UIO886" s="14"/>
      <c r="UIP886" s="14"/>
      <c r="UIQ886" s="228"/>
      <c r="UIR886" s="232"/>
      <c r="UIS886" s="232"/>
      <c r="UIT886" s="232"/>
      <c r="UIU886" s="228"/>
      <c r="UIV886" s="229"/>
      <c r="UIW886" s="229"/>
      <c r="UIX886" s="229"/>
      <c r="UIY886" s="229"/>
      <c r="UIZ886" s="229"/>
      <c r="UJA886" s="229"/>
      <c r="UJB886" s="229"/>
      <c r="UJC886" s="37"/>
      <c r="UJD886" s="228"/>
      <c r="UJE886" s="12"/>
      <c r="UJF886" s="12"/>
      <c r="UJG886" s="162"/>
      <c r="UJH886" s="162"/>
      <c r="UJI886" s="37"/>
      <c r="UJJ886" s="230"/>
      <c r="UJK886" s="37"/>
      <c r="UJL886" s="37"/>
      <c r="UJM886" s="228"/>
      <c r="UJN886" s="11"/>
      <c r="UJO886" s="28"/>
      <c r="UJP886" s="231"/>
      <c r="UJQ886" s="12"/>
      <c r="UJR886" s="27"/>
      <c r="UJS886" s="37"/>
      <c r="UJT886" s="37"/>
      <c r="UJU886" s="14"/>
      <c r="UJV886" s="14"/>
      <c r="UJW886" s="228"/>
      <c r="UJX886" s="232"/>
      <c r="UJY886" s="232"/>
      <c r="UJZ886" s="232"/>
      <c r="UKA886" s="228"/>
      <c r="UKB886" s="229"/>
      <c r="UKC886" s="229"/>
      <c r="UKD886" s="229"/>
      <c r="UKE886" s="229"/>
      <c r="UKF886" s="229"/>
      <c r="UKG886" s="229"/>
      <c r="UKH886" s="229"/>
      <c r="UKI886" s="37"/>
      <c r="UKJ886" s="228"/>
      <c r="UKK886" s="12"/>
      <c r="UKL886" s="12"/>
      <c r="UKM886" s="162"/>
      <c r="UKN886" s="162"/>
      <c r="UKO886" s="37"/>
      <c r="UKP886" s="230"/>
      <c r="UKQ886" s="37"/>
      <c r="UKR886" s="37"/>
      <c r="UKS886" s="228"/>
      <c r="UKT886" s="11"/>
      <c r="UKU886" s="28"/>
      <c r="UKV886" s="231"/>
      <c r="UKW886" s="12"/>
      <c r="UKX886" s="27"/>
      <c r="UKY886" s="37"/>
      <c r="UKZ886" s="37"/>
      <c r="ULA886" s="14"/>
      <c r="ULB886" s="14"/>
      <c r="ULC886" s="228"/>
      <c r="ULD886" s="232"/>
      <c r="ULE886" s="232"/>
      <c r="ULF886" s="232"/>
      <c r="ULG886" s="228"/>
      <c r="ULH886" s="229"/>
      <c r="ULI886" s="229"/>
      <c r="ULJ886" s="229"/>
      <c r="ULK886" s="229"/>
      <c r="ULL886" s="229"/>
      <c r="ULM886" s="229"/>
      <c r="ULN886" s="229"/>
      <c r="ULO886" s="37"/>
      <c r="ULP886" s="228"/>
      <c r="ULQ886" s="12"/>
      <c r="ULR886" s="12"/>
      <c r="ULS886" s="162"/>
      <c r="ULT886" s="162"/>
      <c r="ULU886" s="37"/>
      <c r="ULV886" s="230"/>
      <c r="ULW886" s="37"/>
      <c r="ULX886" s="37"/>
      <c r="ULY886" s="228"/>
      <c r="ULZ886" s="11"/>
      <c r="UMA886" s="28"/>
      <c r="UMB886" s="231"/>
      <c r="UMC886" s="12"/>
      <c r="UMD886" s="27"/>
      <c r="UME886" s="37"/>
      <c r="UMF886" s="37"/>
      <c r="UMG886" s="14"/>
      <c r="UMH886" s="14"/>
      <c r="UMI886" s="228"/>
      <c r="UMJ886" s="232"/>
      <c r="UMK886" s="232"/>
      <c r="UML886" s="232"/>
      <c r="UMM886" s="228"/>
      <c r="UMN886" s="229"/>
      <c r="UMO886" s="229"/>
      <c r="UMP886" s="229"/>
      <c r="UMQ886" s="229"/>
      <c r="UMR886" s="229"/>
      <c r="UMS886" s="229"/>
      <c r="UMT886" s="229"/>
      <c r="UMU886" s="37"/>
      <c r="UMV886" s="228"/>
      <c r="UMW886" s="12"/>
      <c r="UMX886" s="12"/>
      <c r="UMY886" s="162"/>
      <c r="UMZ886" s="162"/>
      <c r="UNA886" s="37"/>
      <c r="UNB886" s="230"/>
      <c r="UNC886" s="37"/>
      <c r="UND886" s="37"/>
      <c r="UNE886" s="228"/>
      <c r="UNF886" s="11"/>
      <c r="UNG886" s="28"/>
      <c r="UNH886" s="231"/>
      <c r="UNI886" s="12"/>
      <c r="UNJ886" s="27"/>
      <c r="UNK886" s="37"/>
      <c r="UNL886" s="37"/>
      <c r="UNM886" s="14"/>
      <c r="UNN886" s="14"/>
      <c r="UNO886" s="228"/>
      <c r="UNP886" s="232"/>
      <c r="UNQ886" s="232"/>
      <c r="UNR886" s="232"/>
      <c r="UNS886" s="228"/>
      <c r="UNT886" s="229"/>
      <c r="UNU886" s="229"/>
      <c r="UNV886" s="229"/>
      <c r="UNW886" s="229"/>
      <c r="UNX886" s="229"/>
      <c r="UNY886" s="229"/>
      <c r="UNZ886" s="229"/>
      <c r="UOA886" s="37"/>
      <c r="UOB886" s="228"/>
      <c r="UOC886" s="12"/>
      <c r="UOD886" s="12"/>
      <c r="UOE886" s="162"/>
      <c r="UOF886" s="162"/>
      <c r="UOG886" s="37"/>
      <c r="UOH886" s="230"/>
      <c r="UOI886" s="37"/>
      <c r="UOJ886" s="37"/>
      <c r="UOK886" s="228"/>
      <c r="UOL886" s="11"/>
      <c r="UOM886" s="28"/>
      <c r="UON886" s="231"/>
      <c r="UOO886" s="12"/>
      <c r="UOP886" s="27"/>
      <c r="UOQ886" s="37"/>
      <c r="UOR886" s="37"/>
      <c r="UOS886" s="14"/>
      <c r="UOT886" s="14"/>
      <c r="UOU886" s="228"/>
      <c r="UOV886" s="232"/>
      <c r="UOW886" s="232"/>
      <c r="UOX886" s="232"/>
      <c r="UOY886" s="228"/>
      <c r="UOZ886" s="229"/>
      <c r="UPA886" s="229"/>
      <c r="UPB886" s="229"/>
      <c r="UPC886" s="229"/>
      <c r="UPD886" s="229"/>
      <c r="UPE886" s="229"/>
      <c r="UPF886" s="229"/>
      <c r="UPG886" s="37"/>
      <c r="UPH886" s="228"/>
      <c r="UPI886" s="12"/>
      <c r="UPJ886" s="12"/>
      <c r="UPK886" s="162"/>
      <c r="UPL886" s="162"/>
      <c r="UPM886" s="37"/>
      <c r="UPN886" s="230"/>
      <c r="UPO886" s="37"/>
      <c r="UPP886" s="37"/>
      <c r="UPQ886" s="228"/>
      <c r="UPR886" s="11"/>
      <c r="UPS886" s="28"/>
      <c r="UPT886" s="231"/>
      <c r="UPU886" s="12"/>
      <c r="UPV886" s="27"/>
      <c r="UPW886" s="37"/>
      <c r="UPX886" s="37"/>
      <c r="UPY886" s="14"/>
      <c r="UPZ886" s="14"/>
      <c r="UQA886" s="228"/>
      <c r="UQB886" s="232"/>
      <c r="UQC886" s="232"/>
      <c r="UQD886" s="232"/>
      <c r="UQE886" s="228"/>
      <c r="UQF886" s="229"/>
      <c r="UQG886" s="229"/>
      <c r="UQH886" s="229"/>
      <c r="UQI886" s="229"/>
      <c r="UQJ886" s="229"/>
      <c r="UQK886" s="229"/>
      <c r="UQL886" s="229"/>
      <c r="UQM886" s="37"/>
      <c r="UQN886" s="228"/>
      <c r="UQO886" s="12"/>
      <c r="UQP886" s="12"/>
      <c r="UQQ886" s="162"/>
      <c r="UQR886" s="162"/>
      <c r="UQS886" s="37"/>
      <c r="UQT886" s="230"/>
      <c r="UQU886" s="37"/>
      <c r="UQV886" s="37"/>
      <c r="UQW886" s="228"/>
      <c r="UQX886" s="11"/>
      <c r="UQY886" s="28"/>
      <c r="UQZ886" s="231"/>
      <c r="URA886" s="12"/>
      <c r="URB886" s="27"/>
      <c r="URC886" s="37"/>
      <c r="URD886" s="37"/>
      <c r="URE886" s="14"/>
      <c r="URF886" s="14"/>
      <c r="URG886" s="228"/>
      <c r="URH886" s="232"/>
      <c r="URI886" s="232"/>
      <c r="URJ886" s="232"/>
      <c r="URK886" s="228"/>
      <c r="URL886" s="229"/>
      <c r="URM886" s="229"/>
      <c r="URN886" s="229"/>
      <c r="URO886" s="229"/>
      <c r="URP886" s="229"/>
      <c r="URQ886" s="229"/>
      <c r="URR886" s="229"/>
      <c r="URS886" s="37"/>
      <c r="URT886" s="228"/>
      <c r="URU886" s="12"/>
      <c r="URV886" s="12"/>
      <c r="URW886" s="162"/>
      <c r="URX886" s="162"/>
      <c r="URY886" s="37"/>
      <c r="URZ886" s="230"/>
      <c r="USA886" s="37"/>
      <c r="USB886" s="37"/>
      <c r="USC886" s="228"/>
      <c r="USD886" s="11"/>
      <c r="USE886" s="28"/>
      <c r="USF886" s="231"/>
      <c r="USG886" s="12"/>
      <c r="USH886" s="27"/>
      <c r="USI886" s="37"/>
      <c r="USJ886" s="37"/>
      <c r="USK886" s="14"/>
      <c r="USL886" s="14"/>
      <c r="USM886" s="228"/>
      <c r="USN886" s="232"/>
      <c r="USO886" s="232"/>
      <c r="USP886" s="232"/>
      <c r="USQ886" s="228"/>
      <c r="USR886" s="229"/>
      <c r="USS886" s="229"/>
      <c r="UST886" s="229"/>
      <c r="USU886" s="229"/>
      <c r="USV886" s="229"/>
      <c r="USW886" s="229"/>
      <c r="USX886" s="229"/>
      <c r="USY886" s="37"/>
      <c r="USZ886" s="228"/>
      <c r="UTA886" s="12"/>
      <c r="UTB886" s="12"/>
      <c r="UTC886" s="162"/>
      <c r="UTD886" s="162"/>
      <c r="UTE886" s="37"/>
      <c r="UTF886" s="230"/>
      <c r="UTG886" s="37"/>
      <c r="UTH886" s="37"/>
      <c r="UTI886" s="228"/>
      <c r="UTJ886" s="11"/>
      <c r="UTK886" s="28"/>
      <c r="UTL886" s="231"/>
      <c r="UTM886" s="12"/>
      <c r="UTN886" s="27"/>
      <c r="UTO886" s="37"/>
      <c r="UTP886" s="37"/>
      <c r="UTQ886" s="14"/>
      <c r="UTR886" s="14"/>
      <c r="UTS886" s="228"/>
      <c r="UTT886" s="232"/>
      <c r="UTU886" s="232"/>
      <c r="UTV886" s="232"/>
      <c r="UTW886" s="228"/>
      <c r="UTX886" s="229"/>
      <c r="UTY886" s="229"/>
      <c r="UTZ886" s="229"/>
      <c r="UUA886" s="229"/>
      <c r="UUB886" s="229"/>
      <c r="UUC886" s="229"/>
      <c r="UUD886" s="229"/>
      <c r="UUE886" s="37"/>
      <c r="UUF886" s="228"/>
      <c r="UUG886" s="12"/>
      <c r="UUH886" s="12"/>
      <c r="UUI886" s="162"/>
      <c r="UUJ886" s="162"/>
      <c r="UUK886" s="37"/>
      <c r="UUL886" s="230"/>
      <c r="UUM886" s="37"/>
      <c r="UUN886" s="37"/>
      <c r="UUO886" s="228"/>
      <c r="UUP886" s="11"/>
      <c r="UUQ886" s="28"/>
      <c r="UUR886" s="231"/>
      <c r="UUS886" s="12"/>
      <c r="UUT886" s="27"/>
      <c r="UUU886" s="37"/>
      <c r="UUV886" s="37"/>
      <c r="UUW886" s="14"/>
      <c r="UUX886" s="14"/>
      <c r="UUY886" s="228"/>
      <c r="UUZ886" s="232"/>
      <c r="UVA886" s="232"/>
      <c r="UVB886" s="232"/>
      <c r="UVC886" s="228"/>
      <c r="UVD886" s="229"/>
      <c r="UVE886" s="229"/>
      <c r="UVF886" s="229"/>
      <c r="UVG886" s="229"/>
      <c r="UVH886" s="229"/>
      <c r="UVI886" s="229"/>
      <c r="UVJ886" s="229"/>
      <c r="UVK886" s="37"/>
      <c r="UVL886" s="228"/>
      <c r="UVM886" s="12"/>
      <c r="UVN886" s="12"/>
      <c r="UVO886" s="162"/>
      <c r="UVP886" s="162"/>
      <c r="UVQ886" s="37"/>
      <c r="UVR886" s="230"/>
      <c r="UVS886" s="37"/>
      <c r="UVT886" s="37"/>
      <c r="UVU886" s="228"/>
      <c r="UVV886" s="11"/>
      <c r="UVW886" s="28"/>
      <c r="UVX886" s="231"/>
      <c r="UVY886" s="12"/>
      <c r="UVZ886" s="27"/>
      <c r="UWA886" s="37"/>
      <c r="UWB886" s="37"/>
      <c r="UWC886" s="14"/>
      <c r="UWD886" s="14"/>
      <c r="UWE886" s="228"/>
      <c r="UWF886" s="232"/>
      <c r="UWG886" s="232"/>
      <c r="UWH886" s="232"/>
      <c r="UWI886" s="228"/>
      <c r="UWJ886" s="229"/>
      <c r="UWK886" s="229"/>
      <c r="UWL886" s="229"/>
      <c r="UWM886" s="229"/>
      <c r="UWN886" s="229"/>
      <c r="UWO886" s="229"/>
      <c r="UWP886" s="229"/>
      <c r="UWQ886" s="37"/>
      <c r="UWR886" s="228"/>
      <c r="UWS886" s="12"/>
      <c r="UWT886" s="12"/>
      <c r="UWU886" s="162"/>
      <c r="UWV886" s="162"/>
      <c r="UWW886" s="37"/>
      <c r="UWX886" s="230"/>
      <c r="UWY886" s="37"/>
      <c r="UWZ886" s="37"/>
      <c r="UXA886" s="228"/>
      <c r="UXB886" s="11"/>
      <c r="UXC886" s="28"/>
      <c r="UXD886" s="231"/>
      <c r="UXE886" s="12"/>
      <c r="UXF886" s="27"/>
      <c r="UXG886" s="37"/>
      <c r="UXH886" s="37"/>
      <c r="UXI886" s="14"/>
      <c r="UXJ886" s="14"/>
      <c r="UXK886" s="228"/>
      <c r="UXL886" s="232"/>
      <c r="UXM886" s="232"/>
      <c r="UXN886" s="232"/>
      <c r="UXO886" s="228"/>
      <c r="UXP886" s="229"/>
      <c r="UXQ886" s="229"/>
      <c r="UXR886" s="229"/>
      <c r="UXS886" s="229"/>
      <c r="UXT886" s="229"/>
      <c r="UXU886" s="229"/>
      <c r="UXV886" s="229"/>
      <c r="UXW886" s="37"/>
      <c r="UXX886" s="228"/>
      <c r="UXY886" s="12"/>
      <c r="UXZ886" s="12"/>
      <c r="UYA886" s="162"/>
      <c r="UYB886" s="162"/>
      <c r="UYC886" s="37"/>
      <c r="UYD886" s="230"/>
      <c r="UYE886" s="37"/>
      <c r="UYF886" s="37"/>
      <c r="UYG886" s="228"/>
      <c r="UYH886" s="11"/>
      <c r="UYI886" s="28"/>
      <c r="UYJ886" s="231"/>
      <c r="UYK886" s="12"/>
      <c r="UYL886" s="27"/>
      <c r="UYM886" s="37"/>
      <c r="UYN886" s="37"/>
      <c r="UYO886" s="14"/>
      <c r="UYP886" s="14"/>
      <c r="UYQ886" s="228"/>
      <c r="UYR886" s="232"/>
      <c r="UYS886" s="232"/>
      <c r="UYT886" s="232"/>
      <c r="UYU886" s="228"/>
      <c r="UYV886" s="229"/>
      <c r="UYW886" s="229"/>
      <c r="UYX886" s="229"/>
      <c r="UYY886" s="229"/>
      <c r="UYZ886" s="229"/>
      <c r="UZA886" s="229"/>
      <c r="UZB886" s="229"/>
      <c r="UZC886" s="37"/>
      <c r="UZD886" s="228"/>
      <c r="UZE886" s="12"/>
      <c r="UZF886" s="12"/>
      <c r="UZG886" s="162"/>
      <c r="UZH886" s="162"/>
      <c r="UZI886" s="37"/>
      <c r="UZJ886" s="230"/>
      <c r="UZK886" s="37"/>
      <c r="UZL886" s="37"/>
      <c r="UZM886" s="228"/>
      <c r="UZN886" s="11"/>
      <c r="UZO886" s="28"/>
      <c r="UZP886" s="231"/>
      <c r="UZQ886" s="12"/>
      <c r="UZR886" s="27"/>
      <c r="UZS886" s="37"/>
      <c r="UZT886" s="37"/>
      <c r="UZU886" s="14"/>
      <c r="UZV886" s="14"/>
      <c r="UZW886" s="228"/>
      <c r="UZX886" s="232"/>
      <c r="UZY886" s="232"/>
      <c r="UZZ886" s="232"/>
      <c r="VAA886" s="228"/>
      <c r="VAB886" s="229"/>
      <c r="VAC886" s="229"/>
      <c r="VAD886" s="229"/>
      <c r="VAE886" s="229"/>
      <c r="VAF886" s="229"/>
      <c r="VAG886" s="229"/>
      <c r="VAH886" s="229"/>
      <c r="VAI886" s="37"/>
      <c r="VAJ886" s="228"/>
      <c r="VAK886" s="12"/>
      <c r="VAL886" s="12"/>
      <c r="VAM886" s="162"/>
      <c r="VAN886" s="162"/>
      <c r="VAO886" s="37"/>
      <c r="VAP886" s="230"/>
      <c r="VAQ886" s="37"/>
      <c r="VAR886" s="37"/>
      <c r="VAS886" s="228"/>
      <c r="VAT886" s="11"/>
      <c r="VAU886" s="28"/>
      <c r="VAV886" s="231"/>
      <c r="VAW886" s="12"/>
      <c r="VAX886" s="27"/>
      <c r="VAY886" s="37"/>
      <c r="VAZ886" s="37"/>
      <c r="VBA886" s="14"/>
      <c r="VBB886" s="14"/>
      <c r="VBC886" s="228"/>
      <c r="VBD886" s="232"/>
      <c r="VBE886" s="232"/>
      <c r="VBF886" s="232"/>
      <c r="VBG886" s="228"/>
      <c r="VBH886" s="229"/>
      <c r="VBI886" s="229"/>
      <c r="VBJ886" s="229"/>
      <c r="VBK886" s="229"/>
      <c r="VBL886" s="229"/>
      <c r="VBM886" s="229"/>
      <c r="VBN886" s="229"/>
      <c r="VBO886" s="37"/>
      <c r="VBP886" s="228"/>
      <c r="VBQ886" s="12"/>
      <c r="VBR886" s="12"/>
      <c r="VBS886" s="162"/>
      <c r="VBT886" s="162"/>
      <c r="VBU886" s="37"/>
      <c r="VBV886" s="230"/>
      <c r="VBW886" s="37"/>
      <c r="VBX886" s="37"/>
      <c r="VBY886" s="228"/>
      <c r="VBZ886" s="11"/>
      <c r="VCA886" s="28"/>
      <c r="VCB886" s="231"/>
      <c r="VCC886" s="12"/>
      <c r="VCD886" s="27"/>
      <c r="VCE886" s="37"/>
      <c r="VCF886" s="37"/>
      <c r="VCG886" s="14"/>
      <c r="VCH886" s="14"/>
      <c r="VCI886" s="228"/>
      <c r="VCJ886" s="232"/>
      <c r="VCK886" s="232"/>
      <c r="VCL886" s="232"/>
      <c r="VCM886" s="228"/>
      <c r="VCN886" s="229"/>
      <c r="VCO886" s="229"/>
      <c r="VCP886" s="229"/>
      <c r="VCQ886" s="229"/>
      <c r="VCR886" s="229"/>
      <c r="VCS886" s="229"/>
      <c r="VCT886" s="229"/>
      <c r="VCU886" s="37"/>
      <c r="VCV886" s="228"/>
      <c r="VCW886" s="12"/>
      <c r="VCX886" s="12"/>
      <c r="VCY886" s="162"/>
      <c r="VCZ886" s="162"/>
      <c r="VDA886" s="37"/>
      <c r="VDB886" s="230"/>
      <c r="VDC886" s="37"/>
      <c r="VDD886" s="37"/>
      <c r="VDE886" s="228"/>
      <c r="VDF886" s="11"/>
      <c r="VDG886" s="28"/>
      <c r="VDH886" s="231"/>
      <c r="VDI886" s="12"/>
      <c r="VDJ886" s="27"/>
      <c r="VDK886" s="37"/>
      <c r="VDL886" s="37"/>
      <c r="VDM886" s="14"/>
      <c r="VDN886" s="14"/>
      <c r="VDO886" s="228"/>
      <c r="VDP886" s="232"/>
      <c r="VDQ886" s="232"/>
      <c r="VDR886" s="232"/>
      <c r="VDS886" s="228"/>
      <c r="VDT886" s="229"/>
      <c r="VDU886" s="229"/>
      <c r="VDV886" s="229"/>
      <c r="VDW886" s="229"/>
      <c r="VDX886" s="229"/>
      <c r="VDY886" s="229"/>
      <c r="VDZ886" s="229"/>
      <c r="VEA886" s="37"/>
      <c r="VEB886" s="228"/>
      <c r="VEC886" s="12"/>
      <c r="VED886" s="12"/>
      <c r="VEE886" s="162"/>
      <c r="VEF886" s="162"/>
      <c r="VEG886" s="37"/>
      <c r="VEH886" s="230"/>
      <c r="VEI886" s="37"/>
      <c r="VEJ886" s="37"/>
      <c r="VEK886" s="228"/>
      <c r="VEL886" s="11"/>
      <c r="VEM886" s="28"/>
      <c r="VEN886" s="231"/>
      <c r="VEO886" s="12"/>
      <c r="VEP886" s="27"/>
      <c r="VEQ886" s="37"/>
      <c r="VER886" s="37"/>
      <c r="VES886" s="14"/>
      <c r="VET886" s="14"/>
      <c r="VEU886" s="228"/>
      <c r="VEV886" s="232"/>
      <c r="VEW886" s="232"/>
      <c r="VEX886" s="232"/>
      <c r="VEY886" s="228"/>
      <c r="VEZ886" s="229"/>
      <c r="VFA886" s="229"/>
      <c r="VFB886" s="229"/>
      <c r="VFC886" s="229"/>
      <c r="VFD886" s="229"/>
      <c r="VFE886" s="229"/>
      <c r="VFF886" s="229"/>
      <c r="VFG886" s="37"/>
      <c r="VFH886" s="228"/>
      <c r="VFI886" s="12"/>
      <c r="VFJ886" s="12"/>
      <c r="VFK886" s="162"/>
      <c r="VFL886" s="162"/>
      <c r="VFM886" s="37"/>
      <c r="VFN886" s="230"/>
      <c r="VFO886" s="37"/>
      <c r="VFP886" s="37"/>
      <c r="VFQ886" s="228"/>
      <c r="VFR886" s="11"/>
      <c r="VFS886" s="28"/>
      <c r="VFT886" s="231"/>
      <c r="VFU886" s="12"/>
      <c r="VFV886" s="27"/>
      <c r="VFW886" s="37"/>
      <c r="VFX886" s="37"/>
      <c r="VFY886" s="14"/>
      <c r="VFZ886" s="14"/>
      <c r="VGA886" s="228"/>
      <c r="VGB886" s="232"/>
      <c r="VGC886" s="232"/>
      <c r="VGD886" s="232"/>
      <c r="VGE886" s="228"/>
      <c r="VGF886" s="229"/>
      <c r="VGG886" s="229"/>
      <c r="VGH886" s="229"/>
      <c r="VGI886" s="229"/>
      <c r="VGJ886" s="229"/>
      <c r="VGK886" s="229"/>
      <c r="VGL886" s="229"/>
      <c r="VGM886" s="37"/>
      <c r="VGN886" s="228"/>
      <c r="VGO886" s="12"/>
      <c r="VGP886" s="12"/>
      <c r="VGQ886" s="162"/>
      <c r="VGR886" s="162"/>
      <c r="VGS886" s="37"/>
      <c r="VGT886" s="230"/>
      <c r="VGU886" s="37"/>
      <c r="VGV886" s="37"/>
      <c r="VGW886" s="228"/>
      <c r="VGX886" s="11"/>
      <c r="VGY886" s="28"/>
      <c r="VGZ886" s="231"/>
      <c r="VHA886" s="12"/>
      <c r="VHB886" s="27"/>
      <c r="VHC886" s="37"/>
      <c r="VHD886" s="37"/>
      <c r="VHE886" s="14"/>
      <c r="VHF886" s="14"/>
      <c r="VHG886" s="228"/>
      <c r="VHH886" s="232"/>
      <c r="VHI886" s="232"/>
      <c r="VHJ886" s="232"/>
      <c r="VHK886" s="228"/>
      <c r="VHL886" s="229"/>
      <c r="VHM886" s="229"/>
      <c r="VHN886" s="229"/>
      <c r="VHO886" s="229"/>
      <c r="VHP886" s="229"/>
      <c r="VHQ886" s="229"/>
      <c r="VHR886" s="229"/>
      <c r="VHS886" s="37"/>
      <c r="VHT886" s="228"/>
      <c r="VHU886" s="12"/>
      <c r="VHV886" s="12"/>
      <c r="VHW886" s="162"/>
      <c r="VHX886" s="162"/>
      <c r="VHY886" s="37"/>
      <c r="VHZ886" s="230"/>
      <c r="VIA886" s="37"/>
      <c r="VIB886" s="37"/>
      <c r="VIC886" s="228"/>
      <c r="VID886" s="11"/>
      <c r="VIE886" s="28"/>
      <c r="VIF886" s="231"/>
      <c r="VIG886" s="12"/>
      <c r="VIH886" s="27"/>
      <c r="VII886" s="37"/>
      <c r="VIJ886" s="37"/>
      <c r="VIK886" s="14"/>
      <c r="VIL886" s="14"/>
      <c r="VIM886" s="228"/>
      <c r="VIN886" s="232"/>
      <c r="VIO886" s="232"/>
      <c r="VIP886" s="232"/>
      <c r="VIQ886" s="228"/>
      <c r="VIR886" s="229"/>
      <c r="VIS886" s="229"/>
      <c r="VIT886" s="229"/>
      <c r="VIU886" s="229"/>
      <c r="VIV886" s="229"/>
      <c r="VIW886" s="229"/>
      <c r="VIX886" s="229"/>
      <c r="VIY886" s="37"/>
      <c r="VIZ886" s="228"/>
      <c r="VJA886" s="12"/>
      <c r="VJB886" s="12"/>
      <c r="VJC886" s="162"/>
      <c r="VJD886" s="162"/>
      <c r="VJE886" s="37"/>
      <c r="VJF886" s="230"/>
      <c r="VJG886" s="37"/>
      <c r="VJH886" s="37"/>
      <c r="VJI886" s="228"/>
      <c r="VJJ886" s="11"/>
      <c r="VJK886" s="28"/>
      <c r="VJL886" s="231"/>
      <c r="VJM886" s="12"/>
      <c r="VJN886" s="27"/>
      <c r="VJO886" s="37"/>
      <c r="VJP886" s="37"/>
      <c r="VJQ886" s="14"/>
      <c r="VJR886" s="14"/>
      <c r="VJS886" s="228"/>
      <c r="VJT886" s="232"/>
      <c r="VJU886" s="232"/>
      <c r="VJV886" s="232"/>
      <c r="VJW886" s="228"/>
      <c r="VJX886" s="229"/>
      <c r="VJY886" s="229"/>
      <c r="VJZ886" s="229"/>
      <c r="VKA886" s="229"/>
      <c r="VKB886" s="229"/>
      <c r="VKC886" s="229"/>
      <c r="VKD886" s="229"/>
      <c r="VKE886" s="37"/>
      <c r="VKF886" s="228"/>
      <c r="VKG886" s="12"/>
      <c r="VKH886" s="12"/>
      <c r="VKI886" s="162"/>
      <c r="VKJ886" s="162"/>
      <c r="VKK886" s="37"/>
      <c r="VKL886" s="230"/>
      <c r="VKM886" s="37"/>
      <c r="VKN886" s="37"/>
      <c r="VKO886" s="228"/>
      <c r="VKP886" s="11"/>
      <c r="VKQ886" s="28"/>
      <c r="VKR886" s="231"/>
      <c r="VKS886" s="12"/>
      <c r="VKT886" s="27"/>
      <c r="VKU886" s="37"/>
      <c r="VKV886" s="37"/>
      <c r="VKW886" s="14"/>
      <c r="VKX886" s="14"/>
      <c r="VKY886" s="228"/>
      <c r="VKZ886" s="232"/>
      <c r="VLA886" s="232"/>
      <c r="VLB886" s="232"/>
      <c r="VLC886" s="228"/>
      <c r="VLD886" s="229"/>
      <c r="VLE886" s="229"/>
      <c r="VLF886" s="229"/>
      <c r="VLG886" s="229"/>
      <c r="VLH886" s="229"/>
      <c r="VLI886" s="229"/>
      <c r="VLJ886" s="229"/>
      <c r="VLK886" s="37"/>
      <c r="VLL886" s="228"/>
      <c r="VLM886" s="12"/>
      <c r="VLN886" s="12"/>
      <c r="VLO886" s="162"/>
      <c r="VLP886" s="162"/>
      <c r="VLQ886" s="37"/>
      <c r="VLR886" s="230"/>
      <c r="VLS886" s="37"/>
      <c r="VLT886" s="37"/>
      <c r="VLU886" s="228"/>
      <c r="VLV886" s="11"/>
      <c r="VLW886" s="28"/>
      <c r="VLX886" s="231"/>
      <c r="VLY886" s="12"/>
      <c r="VLZ886" s="27"/>
      <c r="VMA886" s="37"/>
      <c r="VMB886" s="37"/>
      <c r="VMC886" s="14"/>
      <c r="VMD886" s="14"/>
      <c r="VME886" s="228"/>
      <c r="VMF886" s="232"/>
      <c r="VMG886" s="232"/>
      <c r="VMH886" s="232"/>
      <c r="VMI886" s="228"/>
      <c r="VMJ886" s="229"/>
      <c r="VMK886" s="229"/>
      <c r="VML886" s="229"/>
      <c r="VMM886" s="229"/>
      <c r="VMN886" s="229"/>
      <c r="VMO886" s="229"/>
      <c r="VMP886" s="229"/>
      <c r="VMQ886" s="37"/>
      <c r="VMR886" s="228"/>
      <c r="VMS886" s="12"/>
      <c r="VMT886" s="12"/>
      <c r="VMU886" s="162"/>
      <c r="VMV886" s="162"/>
      <c r="VMW886" s="37"/>
      <c r="VMX886" s="230"/>
      <c r="VMY886" s="37"/>
      <c r="VMZ886" s="37"/>
      <c r="VNA886" s="228"/>
      <c r="VNB886" s="11"/>
      <c r="VNC886" s="28"/>
      <c r="VND886" s="231"/>
      <c r="VNE886" s="12"/>
      <c r="VNF886" s="27"/>
      <c r="VNG886" s="37"/>
      <c r="VNH886" s="37"/>
      <c r="VNI886" s="14"/>
      <c r="VNJ886" s="14"/>
      <c r="VNK886" s="228"/>
      <c r="VNL886" s="232"/>
      <c r="VNM886" s="232"/>
      <c r="VNN886" s="232"/>
      <c r="VNO886" s="228"/>
      <c r="VNP886" s="229"/>
      <c r="VNQ886" s="229"/>
      <c r="VNR886" s="229"/>
      <c r="VNS886" s="229"/>
      <c r="VNT886" s="229"/>
      <c r="VNU886" s="229"/>
      <c r="VNV886" s="229"/>
      <c r="VNW886" s="37"/>
      <c r="VNX886" s="228"/>
      <c r="VNY886" s="12"/>
      <c r="VNZ886" s="12"/>
      <c r="VOA886" s="162"/>
      <c r="VOB886" s="162"/>
      <c r="VOC886" s="37"/>
      <c r="VOD886" s="230"/>
      <c r="VOE886" s="37"/>
      <c r="VOF886" s="37"/>
      <c r="VOG886" s="228"/>
      <c r="VOH886" s="11"/>
      <c r="VOI886" s="28"/>
      <c r="VOJ886" s="231"/>
      <c r="VOK886" s="12"/>
      <c r="VOL886" s="27"/>
      <c r="VOM886" s="37"/>
      <c r="VON886" s="37"/>
      <c r="VOO886" s="14"/>
      <c r="VOP886" s="14"/>
      <c r="VOQ886" s="228"/>
      <c r="VOR886" s="232"/>
      <c r="VOS886" s="232"/>
      <c r="VOT886" s="232"/>
      <c r="VOU886" s="228"/>
      <c r="VOV886" s="229"/>
      <c r="VOW886" s="229"/>
      <c r="VOX886" s="229"/>
      <c r="VOY886" s="229"/>
      <c r="VOZ886" s="229"/>
      <c r="VPA886" s="229"/>
      <c r="VPB886" s="229"/>
      <c r="VPC886" s="37"/>
      <c r="VPD886" s="228"/>
      <c r="VPE886" s="12"/>
      <c r="VPF886" s="12"/>
      <c r="VPG886" s="162"/>
      <c r="VPH886" s="162"/>
      <c r="VPI886" s="37"/>
      <c r="VPJ886" s="230"/>
      <c r="VPK886" s="37"/>
      <c r="VPL886" s="37"/>
      <c r="VPM886" s="228"/>
      <c r="VPN886" s="11"/>
      <c r="VPO886" s="28"/>
      <c r="VPP886" s="231"/>
      <c r="VPQ886" s="12"/>
      <c r="VPR886" s="27"/>
      <c r="VPS886" s="37"/>
      <c r="VPT886" s="37"/>
      <c r="VPU886" s="14"/>
      <c r="VPV886" s="14"/>
      <c r="VPW886" s="228"/>
      <c r="VPX886" s="232"/>
      <c r="VPY886" s="232"/>
      <c r="VPZ886" s="232"/>
      <c r="VQA886" s="228"/>
      <c r="VQB886" s="229"/>
      <c r="VQC886" s="229"/>
      <c r="VQD886" s="229"/>
      <c r="VQE886" s="229"/>
      <c r="VQF886" s="229"/>
      <c r="VQG886" s="229"/>
      <c r="VQH886" s="229"/>
      <c r="VQI886" s="37"/>
      <c r="VQJ886" s="228"/>
      <c r="VQK886" s="12"/>
      <c r="VQL886" s="12"/>
      <c r="VQM886" s="162"/>
      <c r="VQN886" s="162"/>
      <c r="VQO886" s="37"/>
      <c r="VQP886" s="230"/>
      <c r="VQQ886" s="37"/>
      <c r="VQR886" s="37"/>
      <c r="VQS886" s="228"/>
      <c r="VQT886" s="11"/>
      <c r="VQU886" s="28"/>
      <c r="VQV886" s="231"/>
      <c r="VQW886" s="12"/>
      <c r="VQX886" s="27"/>
      <c r="VQY886" s="37"/>
      <c r="VQZ886" s="37"/>
      <c r="VRA886" s="14"/>
      <c r="VRB886" s="14"/>
      <c r="VRC886" s="228"/>
      <c r="VRD886" s="232"/>
      <c r="VRE886" s="232"/>
      <c r="VRF886" s="232"/>
      <c r="VRG886" s="228"/>
      <c r="VRH886" s="229"/>
      <c r="VRI886" s="229"/>
      <c r="VRJ886" s="229"/>
      <c r="VRK886" s="229"/>
      <c r="VRL886" s="229"/>
      <c r="VRM886" s="229"/>
      <c r="VRN886" s="229"/>
      <c r="VRO886" s="37"/>
      <c r="VRP886" s="228"/>
      <c r="VRQ886" s="12"/>
      <c r="VRR886" s="12"/>
      <c r="VRS886" s="162"/>
      <c r="VRT886" s="162"/>
      <c r="VRU886" s="37"/>
      <c r="VRV886" s="230"/>
      <c r="VRW886" s="37"/>
      <c r="VRX886" s="37"/>
      <c r="VRY886" s="228"/>
      <c r="VRZ886" s="11"/>
      <c r="VSA886" s="28"/>
      <c r="VSB886" s="231"/>
      <c r="VSC886" s="12"/>
      <c r="VSD886" s="27"/>
      <c r="VSE886" s="37"/>
      <c r="VSF886" s="37"/>
      <c r="VSG886" s="14"/>
      <c r="VSH886" s="14"/>
      <c r="VSI886" s="228"/>
      <c r="VSJ886" s="232"/>
      <c r="VSK886" s="232"/>
      <c r="VSL886" s="232"/>
      <c r="VSM886" s="228"/>
      <c r="VSN886" s="229"/>
      <c r="VSO886" s="229"/>
      <c r="VSP886" s="229"/>
      <c r="VSQ886" s="229"/>
      <c r="VSR886" s="229"/>
      <c r="VSS886" s="229"/>
      <c r="VST886" s="229"/>
      <c r="VSU886" s="37"/>
      <c r="VSV886" s="228"/>
      <c r="VSW886" s="12"/>
      <c r="VSX886" s="12"/>
      <c r="VSY886" s="162"/>
      <c r="VSZ886" s="162"/>
      <c r="VTA886" s="37"/>
      <c r="VTB886" s="230"/>
      <c r="VTC886" s="37"/>
      <c r="VTD886" s="37"/>
      <c r="VTE886" s="228"/>
      <c r="VTF886" s="11"/>
      <c r="VTG886" s="28"/>
      <c r="VTH886" s="231"/>
      <c r="VTI886" s="12"/>
      <c r="VTJ886" s="27"/>
      <c r="VTK886" s="37"/>
      <c r="VTL886" s="37"/>
      <c r="VTM886" s="14"/>
      <c r="VTN886" s="14"/>
      <c r="VTO886" s="228"/>
      <c r="VTP886" s="232"/>
      <c r="VTQ886" s="232"/>
      <c r="VTR886" s="232"/>
      <c r="VTS886" s="228"/>
      <c r="VTT886" s="229"/>
      <c r="VTU886" s="229"/>
      <c r="VTV886" s="229"/>
      <c r="VTW886" s="229"/>
      <c r="VTX886" s="229"/>
      <c r="VTY886" s="229"/>
      <c r="VTZ886" s="229"/>
      <c r="VUA886" s="37"/>
      <c r="VUB886" s="228"/>
      <c r="VUC886" s="12"/>
      <c r="VUD886" s="12"/>
      <c r="VUE886" s="162"/>
      <c r="VUF886" s="162"/>
      <c r="VUG886" s="37"/>
      <c r="VUH886" s="230"/>
      <c r="VUI886" s="37"/>
      <c r="VUJ886" s="37"/>
      <c r="VUK886" s="228"/>
      <c r="VUL886" s="11"/>
      <c r="VUM886" s="28"/>
      <c r="VUN886" s="231"/>
      <c r="VUO886" s="12"/>
      <c r="VUP886" s="27"/>
      <c r="VUQ886" s="37"/>
      <c r="VUR886" s="37"/>
      <c r="VUS886" s="14"/>
      <c r="VUT886" s="14"/>
      <c r="VUU886" s="228"/>
      <c r="VUV886" s="232"/>
      <c r="VUW886" s="232"/>
      <c r="VUX886" s="232"/>
      <c r="VUY886" s="228"/>
      <c r="VUZ886" s="229"/>
      <c r="VVA886" s="229"/>
      <c r="VVB886" s="229"/>
      <c r="VVC886" s="229"/>
      <c r="VVD886" s="229"/>
      <c r="VVE886" s="229"/>
      <c r="VVF886" s="229"/>
      <c r="VVG886" s="37"/>
      <c r="VVH886" s="228"/>
      <c r="VVI886" s="12"/>
      <c r="VVJ886" s="12"/>
      <c r="VVK886" s="162"/>
      <c r="VVL886" s="162"/>
      <c r="VVM886" s="37"/>
      <c r="VVN886" s="230"/>
      <c r="VVO886" s="37"/>
      <c r="VVP886" s="37"/>
      <c r="VVQ886" s="228"/>
      <c r="VVR886" s="11"/>
      <c r="VVS886" s="28"/>
      <c r="VVT886" s="231"/>
      <c r="VVU886" s="12"/>
      <c r="VVV886" s="27"/>
      <c r="VVW886" s="37"/>
      <c r="VVX886" s="37"/>
      <c r="VVY886" s="14"/>
      <c r="VVZ886" s="14"/>
      <c r="VWA886" s="228"/>
      <c r="VWB886" s="232"/>
      <c r="VWC886" s="232"/>
      <c r="VWD886" s="232"/>
      <c r="VWE886" s="228"/>
      <c r="VWF886" s="229"/>
      <c r="VWG886" s="229"/>
      <c r="VWH886" s="229"/>
      <c r="VWI886" s="229"/>
      <c r="VWJ886" s="229"/>
      <c r="VWK886" s="229"/>
      <c r="VWL886" s="229"/>
      <c r="VWM886" s="37"/>
      <c r="VWN886" s="228"/>
      <c r="VWO886" s="12"/>
      <c r="VWP886" s="12"/>
      <c r="VWQ886" s="162"/>
      <c r="VWR886" s="162"/>
      <c r="VWS886" s="37"/>
      <c r="VWT886" s="230"/>
      <c r="VWU886" s="37"/>
      <c r="VWV886" s="37"/>
      <c r="VWW886" s="228"/>
      <c r="VWX886" s="11"/>
      <c r="VWY886" s="28"/>
      <c r="VWZ886" s="231"/>
      <c r="VXA886" s="12"/>
      <c r="VXB886" s="27"/>
      <c r="VXC886" s="37"/>
      <c r="VXD886" s="37"/>
      <c r="VXE886" s="14"/>
      <c r="VXF886" s="14"/>
      <c r="VXG886" s="228"/>
      <c r="VXH886" s="232"/>
      <c r="VXI886" s="232"/>
      <c r="VXJ886" s="232"/>
      <c r="VXK886" s="228"/>
      <c r="VXL886" s="229"/>
      <c r="VXM886" s="229"/>
      <c r="VXN886" s="229"/>
      <c r="VXO886" s="229"/>
      <c r="VXP886" s="229"/>
      <c r="VXQ886" s="229"/>
      <c r="VXR886" s="229"/>
      <c r="VXS886" s="37"/>
      <c r="VXT886" s="228"/>
      <c r="VXU886" s="12"/>
      <c r="VXV886" s="12"/>
      <c r="VXW886" s="162"/>
      <c r="VXX886" s="162"/>
      <c r="VXY886" s="37"/>
      <c r="VXZ886" s="230"/>
      <c r="VYA886" s="37"/>
      <c r="VYB886" s="37"/>
      <c r="VYC886" s="228"/>
      <c r="VYD886" s="11"/>
      <c r="VYE886" s="28"/>
      <c r="VYF886" s="231"/>
      <c r="VYG886" s="12"/>
      <c r="VYH886" s="27"/>
      <c r="VYI886" s="37"/>
      <c r="VYJ886" s="37"/>
      <c r="VYK886" s="14"/>
      <c r="VYL886" s="14"/>
      <c r="VYM886" s="228"/>
      <c r="VYN886" s="232"/>
      <c r="VYO886" s="232"/>
      <c r="VYP886" s="232"/>
      <c r="VYQ886" s="228"/>
      <c r="VYR886" s="229"/>
      <c r="VYS886" s="229"/>
      <c r="VYT886" s="229"/>
      <c r="VYU886" s="229"/>
      <c r="VYV886" s="229"/>
      <c r="VYW886" s="229"/>
      <c r="VYX886" s="229"/>
      <c r="VYY886" s="37"/>
      <c r="VYZ886" s="228"/>
      <c r="VZA886" s="12"/>
      <c r="VZB886" s="12"/>
      <c r="VZC886" s="162"/>
      <c r="VZD886" s="162"/>
      <c r="VZE886" s="37"/>
      <c r="VZF886" s="230"/>
      <c r="VZG886" s="37"/>
      <c r="VZH886" s="37"/>
      <c r="VZI886" s="228"/>
      <c r="VZJ886" s="11"/>
      <c r="VZK886" s="28"/>
      <c r="VZL886" s="231"/>
      <c r="VZM886" s="12"/>
      <c r="VZN886" s="27"/>
      <c r="VZO886" s="37"/>
      <c r="VZP886" s="37"/>
      <c r="VZQ886" s="14"/>
      <c r="VZR886" s="14"/>
      <c r="VZS886" s="228"/>
      <c r="VZT886" s="232"/>
      <c r="VZU886" s="232"/>
      <c r="VZV886" s="232"/>
      <c r="VZW886" s="228"/>
      <c r="VZX886" s="229"/>
      <c r="VZY886" s="229"/>
      <c r="VZZ886" s="229"/>
      <c r="WAA886" s="229"/>
      <c r="WAB886" s="229"/>
      <c r="WAC886" s="229"/>
      <c r="WAD886" s="229"/>
      <c r="WAE886" s="37"/>
      <c r="WAF886" s="228"/>
      <c r="WAG886" s="12"/>
      <c r="WAH886" s="12"/>
      <c r="WAI886" s="162"/>
      <c r="WAJ886" s="162"/>
      <c r="WAK886" s="37"/>
      <c r="WAL886" s="230"/>
      <c r="WAM886" s="37"/>
      <c r="WAN886" s="37"/>
      <c r="WAO886" s="228"/>
      <c r="WAP886" s="11"/>
      <c r="WAQ886" s="28"/>
      <c r="WAR886" s="231"/>
      <c r="WAS886" s="12"/>
      <c r="WAT886" s="27"/>
      <c r="WAU886" s="37"/>
      <c r="WAV886" s="37"/>
      <c r="WAW886" s="14"/>
      <c r="WAX886" s="14"/>
      <c r="WAY886" s="228"/>
      <c r="WAZ886" s="232"/>
      <c r="WBA886" s="232"/>
      <c r="WBB886" s="232"/>
      <c r="WBC886" s="228"/>
      <c r="WBD886" s="229"/>
      <c r="WBE886" s="229"/>
      <c r="WBF886" s="229"/>
      <c r="WBG886" s="229"/>
      <c r="WBH886" s="229"/>
      <c r="WBI886" s="229"/>
      <c r="WBJ886" s="229"/>
      <c r="WBK886" s="37"/>
      <c r="WBL886" s="228"/>
      <c r="WBM886" s="12"/>
      <c r="WBN886" s="12"/>
      <c r="WBO886" s="162"/>
      <c r="WBP886" s="162"/>
      <c r="WBQ886" s="37"/>
      <c r="WBR886" s="230"/>
      <c r="WBS886" s="37"/>
      <c r="WBT886" s="37"/>
      <c r="WBU886" s="228"/>
      <c r="WBV886" s="11"/>
      <c r="WBW886" s="28"/>
      <c r="WBX886" s="231"/>
      <c r="WBY886" s="12"/>
      <c r="WBZ886" s="27"/>
      <c r="WCA886" s="37"/>
      <c r="WCB886" s="37"/>
      <c r="WCC886" s="14"/>
      <c r="WCD886" s="14"/>
      <c r="WCE886" s="228"/>
      <c r="WCF886" s="232"/>
      <c r="WCG886" s="232"/>
      <c r="WCH886" s="232"/>
      <c r="WCI886" s="228"/>
      <c r="WCJ886" s="229"/>
      <c r="WCK886" s="229"/>
      <c r="WCL886" s="229"/>
      <c r="WCM886" s="229"/>
      <c r="WCN886" s="229"/>
      <c r="WCO886" s="229"/>
      <c r="WCP886" s="229"/>
      <c r="WCQ886" s="37"/>
      <c r="WCR886" s="228"/>
      <c r="WCS886" s="12"/>
      <c r="WCT886" s="12"/>
      <c r="WCU886" s="162"/>
      <c r="WCV886" s="162"/>
      <c r="WCW886" s="37"/>
      <c r="WCX886" s="230"/>
      <c r="WCY886" s="37"/>
      <c r="WCZ886" s="37"/>
      <c r="WDA886" s="228"/>
      <c r="WDB886" s="11"/>
      <c r="WDC886" s="28"/>
      <c r="WDD886" s="231"/>
      <c r="WDE886" s="12"/>
      <c r="WDF886" s="27"/>
      <c r="WDG886" s="37"/>
      <c r="WDH886" s="37"/>
      <c r="WDI886" s="14"/>
      <c r="WDJ886" s="14"/>
      <c r="WDK886" s="228"/>
      <c r="WDL886" s="232"/>
      <c r="WDM886" s="232"/>
      <c r="WDN886" s="232"/>
      <c r="WDO886" s="228"/>
      <c r="WDP886" s="229"/>
      <c r="WDQ886" s="229"/>
      <c r="WDR886" s="229"/>
      <c r="WDS886" s="229"/>
      <c r="WDT886" s="229"/>
      <c r="WDU886" s="229"/>
      <c r="WDV886" s="229"/>
      <c r="WDW886" s="37"/>
      <c r="WDX886" s="228"/>
      <c r="WDY886" s="12"/>
      <c r="WDZ886" s="12"/>
      <c r="WEA886" s="162"/>
      <c r="WEB886" s="162"/>
      <c r="WEC886" s="37"/>
      <c r="WED886" s="230"/>
      <c r="WEE886" s="37"/>
      <c r="WEF886" s="37"/>
      <c r="WEG886" s="228"/>
      <c r="WEH886" s="11"/>
      <c r="WEI886" s="28"/>
      <c r="WEJ886" s="231"/>
      <c r="WEK886" s="12"/>
      <c r="WEL886" s="27"/>
      <c r="WEM886" s="37"/>
      <c r="WEN886" s="37"/>
      <c r="WEO886" s="14"/>
      <c r="WEP886" s="14"/>
      <c r="WEQ886" s="228"/>
      <c r="WER886" s="232"/>
      <c r="WES886" s="232"/>
      <c r="WET886" s="232"/>
      <c r="WEU886" s="228"/>
      <c r="WEV886" s="229"/>
      <c r="WEW886" s="229"/>
      <c r="WEX886" s="229"/>
      <c r="WEY886" s="229"/>
      <c r="WEZ886" s="229"/>
      <c r="WFA886" s="229"/>
      <c r="WFB886" s="229"/>
      <c r="WFC886" s="37"/>
      <c r="WFD886" s="228"/>
      <c r="WFE886" s="12"/>
      <c r="WFF886" s="12"/>
      <c r="WFG886" s="162"/>
      <c r="WFH886" s="162"/>
      <c r="WFI886" s="37"/>
      <c r="WFJ886" s="230"/>
      <c r="WFK886" s="37"/>
      <c r="WFL886" s="37"/>
      <c r="WFM886" s="228"/>
      <c r="WFN886" s="11"/>
      <c r="WFO886" s="28"/>
      <c r="WFP886" s="231"/>
      <c r="WFQ886" s="12"/>
      <c r="WFR886" s="27"/>
      <c r="WFS886" s="37"/>
      <c r="WFT886" s="37"/>
      <c r="WFU886" s="14"/>
      <c r="WFV886" s="14"/>
      <c r="WFW886" s="228"/>
      <c r="WFX886" s="232"/>
      <c r="WFY886" s="232"/>
      <c r="WFZ886" s="232"/>
      <c r="WGA886" s="228"/>
      <c r="WGB886" s="229"/>
      <c r="WGC886" s="229"/>
      <c r="WGD886" s="229"/>
      <c r="WGE886" s="229"/>
      <c r="WGF886" s="229"/>
      <c r="WGG886" s="229"/>
      <c r="WGH886" s="229"/>
      <c r="WGI886" s="37"/>
      <c r="WGJ886" s="228"/>
      <c r="WGK886" s="12"/>
      <c r="WGL886" s="12"/>
      <c r="WGM886" s="162"/>
      <c r="WGN886" s="162"/>
      <c r="WGO886" s="37"/>
      <c r="WGP886" s="230"/>
      <c r="WGQ886" s="37"/>
      <c r="WGR886" s="37"/>
      <c r="WGS886" s="228"/>
      <c r="WGT886" s="11"/>
      <c r="WGU886" s="28"/>
      <c r="WGV886" s="231"/>
      <c r="WGW886" s="12"/>
      <c r="WGX886" s="27"/>
      <c r="WGY886" s="37"/>
      <c r="WGZ886" s="37"/>
      <c r="WHA886" s="14"/>
      <c r="WHB886" s="14"/>
      <c r="WHC886" s="228"/>
      <c r="WHD886" s="232"/>
      <c r="WHE886" s="232"/>
      <c r="WHF886" s="232"/>
      <c r="WHG886" s="228"/>
      <c r="WHH886" s="229"/>
      <c r="WHI886" s="229"/>
      <c r="WHJ886" s="229"/>
      <c r="WHK886" s="229"/>
      <c r="WHL886" s="229"/>
      <c r="WHM886" s="229"/>
      <c r="WHN886" s="229"/>
      <c r="WHO886" s="37"/>
      <c r="WHP886" s="228"/>
      <c r="WHQ886" s="12"/>
      <c r="WHR886" s="12"/>
      <c r="WHS886" s="162"/>
      <c r="WHT886" s="162"/>
      <c r="WHU886" s="37"/>
      <c r="WHV886" s="230"/>
      <c r="WHW886" s="37"/>
      <c r="WHX886" s="37"/>
      <c r="WHY886" s="228"/>
      <c r="WHZ886" s="11"/>
      <c r="WIA886" s="28"/>
      <c r="WIB886" s="231"/>
      <c r="WIC886" s="12"/>
      <c r="WID886" s="27"/>
      <c r="WIE886" s="37"/>
      <c r="WIF886" s="37"/>
      <c r="WIG886" s="14"/>
      <c r="WIH886" s="14"/>
      <c r="WII886" s="228"/>
      <c r="WIJ886" s="232"/>
      <c r="WIK886" s="232"/>
      <c r="WIL886" s="232"/>
      <c r="WIM886" s="228"/>
      <c r="WIN886" s="229"/>
      <c r="WIO886" s="229"/>
      <c r="WIP886" s="229"/>
      <c r="WIQ886" s="229"/>
      <c r="WIR886" s="229"/>
      <c r="WIS886" s="229"/>
      <c r="WIT886" s="229"/>
      <c r="WIU886" s="37"/>
      <c r="WIV886" s="228"/>
      <c r="WIW886" s="12"/>
      <c r="WIX886" s="12"/>
      <c r="WIY886" s="162"/>
      <c r="WIZ886" s="162"/>
      <c r="WJA886" s="37"/>
      <c r="WJB886" s="230"/>
      <c r="WJC886" s="37"/>
      <c r="WJD886" s="37"/>
      <c r="WJE886" s="228"/>
      <c r="WJF886" s="11"/>
      <c r="WJG886" s="28"/>
      <c r="WJH886" s="231"/>
      <c r="WJI886" s="12"/>
      <c r="WJJ886" s="27"/>
      <c r="WJK886" s="37"/>
      <c r="WJL886" s="37"/>
      <c r="WJM886" s="14"/>
      <c r="WJN886" s="14"/>
      <c r="WJO886" s="228"/>
      <c r="WJP886" s="232"/>
      <c r="WJQ886" s="232"/>
      <c r="WJR886" s="232"/>
      <c r="WJS886" s="228"/>
      <c r="WJT886" s="229"/>
      <c r="WJU886" s="229"/>
      <c r="WJV886" s="229"/>
      <c r="WJW886" s="229"/>
      <c r="WJX886" s="229"/>
      <c r="WJY886" s="229"/>
      <c r="WJZ886" s="229"/>
      <c r="WKA886" s="37"/>
      <c r="WKB886" s="228"/>
      <c r="WKC886" s="12"/>
      <c r="WKD886" s="12"/>
      <c r="WKE886" s="162"/>
      <c r="WKF886" s="162"/>
      <c r="WKG886" s="37"/>
      <c r="WKH886" s="230"/>
      <c r="WKI886" s="37"/>
      <c r="WKJ886" s="37"/>
      <c r="WKK886" s="228"/>
      <c r="WKL886" s="11"/>
      <c r="WKM886" s="28"/>
      <c r="WKN886" s="231"/>
      <c r="WKO886" s="12"/>
      <c r="WKP886" s="27"/>
      <c r="WKQ886" s="37"/>
      <c r="WKR886" s="37"/>
      <c r="WKS886" s="14"/>
      <c r="WKT886" s="14"/>
      <c r="WKU886" s="228"/>
      <c r="WKV886" s="232"/>
      <c r="WKW886" s="232"/>
      <c r="WKX886" s="232"/>
      <c r="WKY886" s="228"/>
      <c r="WKZ886" s="229"/>
      <c r="WLA886" s="229"/>
      <c r="WLB886" s="229"/>
      <c r="WLC886" s="229"/>
      <c r="WLD886" s="229"/>
      <c r="WLE886" s="229"/>
      <c r="WLF886" s="229"/>
      <c r="WLG886" s="37"/>
      <c r="WLH886" s="228"/>
      <c r="WLI886" s="12"/>
      <c r="WLJ886" s="12"/>
      <c r="WLK886" s="162"/>
      <c r="WLL886" s="162"/>
      <c r="WLM886" s="37"/>
      <c r="WLN886" s="230"/>
      <c r="WLO886" s="37"/>
      <c r="WLP886" s="37"/>
      <c r="WLQ886" s="228"/>
      <c r="WLR886" s="11"/>
      <c r="WLS886" s="28"/>
      <c r="WLT886" s="231"/>
      <c r="WLU886" s="12"/>
      <c r="WLV886" s="27"/>
      <c r="WLW886" s="37"/>
      <c r="WLX886" s="37"/>
      <c r="WLY886" s="14"/>
      <c r="WLZ886" s="14"/>
      <c r="WMA886" s="228"/>
      <c r="WMB886" s="232"/>
      <c r="WMC886" s="232"/>
      <c r="WMD886" s="232"/>
      <c r="WME886" s="228"/>
      <c r="WMF886" s="229"/>
      <c r="WMG886" s="229"/>
      <c r="WMH886" s="229"/>
      <c r="WMI886" s="229"/>
      <c r="WMJ886" s="229"/>
      <c r="WMK886" s="229"/>
      <c r="WML886" s="229"/>
      <c r="WMM886" s="37"/>
      <c r="WMN886" s="228"/>
      <c r="WMO886" s="12"/>
      <c r="WMP886" s="12"/>
      <c r="WMQ886" s="162"/>
      <c r="WMR886" s="162"/>
      <c r="WMS886" s="37"/>
      <c r="WMT886" s="230"/>
      <c r="WMU886" s="37"/>
      <c r="WMV886" s="37"/>
      <c r="WMW886" s="228"/>
      <c r="WMX886" s="11"/>
      <c r="WMY886" s="28"/>
      <c r="WMZ886" s="231"/>
      <c r="WNA886" s="12"/>
      <c r="WNB886" s="27"/>
      <c r="WNC886" s="37"/>
      <c r="WND886" s="37"/>
      <c r="WNE886" s="14"/>
      <c r="WNF886" s="14"/>
      <c r="WNG886" s="228"/>
      <c r="WNH886" s="232"/>
      <c r="WNI886" s="232"/>
      <c r="WNJ886" s="232"/>
      <c r="WNK886" s="228"/>
      <c r="WNL886" s="229"/>
      <c r="WNM886" s="229"/>
      <c r="WNN886" s="229"/>
      <c r="WNO886" s="229"/>
      <c r="WNP886" s="229"/>
      <c r="WNQ886" s="229"/>
      <c r="WNR886" s="229"/>
      <c r="WNS886" s="37"/>
      <c r="WNT886" s="228"/>
      <c r="WNU886" s="12"/>
      <c r="WNV886" s="12"/>
      <c r="WNW886" s="162"/>
      <c r="WNX886" s="162"/>
      <c r="WNY886" s="37"/>
      <c r="WNZ886" s="230"/>
      <c r="WOA886" s="37"/>
      <c r="WOB886" s="37"/>
      <c r="WOC886" s="228"/>
      <c r="WOD886" s="11"/>
      <c r="WOE886" s="28"/>
      <c r="WOF886" s="231"/>
      <c r="WOG886" s="12"/>
      <c r="WOH886" s="27"/>
      <c r="WOI886" s="37"/>
      <c r="WOJ886" s="37"/>
      <c r="WOK886" s="14"/>
      <c r="WOL886" s="14"/>
      <c r="WOM886" s="228"/>
      <c r="WON886" s="232"/>
      <c r="WOO886" s="232"/>
      <c r="WOP886" s="232"/>
      <c r="WOQ886" s="228"/>
      <c r="WOR886" s="229"/>
      <c r="WOS886" s="229"/>
      <c r="WOT886" s="229"/>
      <c r="WOU886" s="229"/>
      <c r="WOV886" s="229"/>
      <c r="WOW886" s="229"/>
      <c r="WOX886" s="229"/>
      <c r="WOY886" s="37"/>
      <c r="WOZ886" s="228"/>
      <c r="WPA886" s="12"/>
      <c r="WPB886" s="12"/>
      <c r="WPC886" s="162"/>
      <c r="WPD886" s="162"/>
      <c r="WPE886" s="37"/>
      <c r="WPF886" s="230"/>
      <c r="WPG886" s="37"/>
      <c r="WPH886" s="37"/>
      <c r="WPI886" s="228"/>
      <c r="WPJ886" s="11"/>
      <c r="WPK886" s="28"/>
      <c r="WPL886" s="231"/>
      <c r="WPM886" s="12"/>
      <c r="WPN886" s="27"/>
      <c r="WPO886" s="37"/>
      <c r="WPP886" s="37"/>
      <c r="WPQ886" s="14"/>
      <c r="WPR886" s="14"/>
      <c r="WPS886" s="228"/>
      <c r="WPT886" s="232"/>
      <c r="WPU886" s="232"/>
      <c r="WPV886" s="232"/>
      <c r="WPW886" s="228"/>
      <c r="WPX886" s="229"/>
      <c r="WPY886" s="229"/>
      <c r="WPZ886" s="229"/>
      <c r="WQA886" s="229"/>
      <c r="WQB886" s="229"/>
      <c r="WQC886" s="229"/>
      <c r="WQD886" s="229"/>
      <c r="WQE886" s="37"/>
      <c r="WQF886" s="228"/>
      <c r="WQG886" s="12"/>
      <c r="WQH886" s="12"/>
      <c r="WQI886" s="162"/>
      <c r="WQJ886" s="162"/>
      <c r="WQK886" s="37"/>
      <c r="WQL886" s="230"/>
      <c r="WQM886" s="37"/>
      <c r="WQN886" s="37"/>
      <c r="WQO886" s="228"/>
      <c r="WQP886" s="11"/>
      <c r="WQQ886" s="28"/>
      <c r="WQR886" s="231"/>
      <c r="WQS886" s="12"/>
      <c r="WQT886" s="27"/>
      <c r="WQU886" s="37"/>
      <c r="WQV886" s="37"/>
      <c r="WQW886" s="14"/>
      <c r="WQX886" s="14"/>
      <c r="WQY886" s="228"/>
      <c r="WQZ886" s="232"/>
      <c r="WRA886" s="232"/>
      <c r="WRB886" s="232"/>
      <c r="WRC886" s="228"/>
      <c r="WRD886" s="229"/>
      <c r="WRE886" s="229"/>
      <c r="WRF886" s="229"/>
      <c r="WRG886" s="229"/>
      <c r="WRH886" s="229"/>
      <c r="WRI886" s="229"/>
      <c r="WRJ886" s="229"/>
      <c r="WRK886" s="37"/>
      <c r="WRL886" s="228"/>
      <c r="WRM886" s="12"/>
      <c r="WRN886" s="12"/>
      <c r="WRO886" s="162"/>
      <c r="WRP886" s="162"/>
      <c r="WRQ886" s="37"/>
      <c r="WRR886" s="230"/>
      <c r="WRS886" s="37"/>
      <c r="WRT886" s="37"/>
      <c r="WRU886" s="228"/>
      <c r="WRV886" s="11"/>
      <c r="WRW886" s="28"/>
      <c r="WRX886" s="231"/>
      <c r="WRY886" s="12"/>
      <c r="WRZ886" s="27"/>
      <c r="WSA886" s="37"/>
      <c r="WSB886" s="37"/>
      <c r="WSC886" s="14"/>
      <c r="WSD886" s="14"/>
      <c r="WSE886" s="228"/>
      <c r="WSF886" s="232"/>
      <c r="WSG886" s="232"/>
      <c r="WSH886" s="232"/>
      <c r="WSI886" s="228"/>
      <c r="WSJ886" s="229"/>
      <c r="WSK886" s="229"/>
      <c r="WSL886" s="229"/>
      <c r="WSM886" s="229"/>
      <c r="WSN886" s="229"/>
      <c r="WSO886" s="229"/>
      <c r="WSP886" s="229"/>
      <c r="WSQ886" s="37"/>
      <c r="WSR886" s="228"/>
      <c r="WSS886" s="12"/>
      <c r="WST886" s="12"/>
      <c r="WSU886" s="162"/>
      <c r="WSV886" s="162"/>
      <c r="WSW886" s="37"/>
      <c r="WSX886" s="230"/>
      <c r="WSY886" s="37"/>
      <c r="WSZ886" s="37"/>
      <c r="WTA886" s="228"/>
      <c r="WTB886" s="11"/>
      <c r="WTC886" s="28"/>
      <c r="WTD886" s="231"/>
      <c r="WTE886" s="12"/>
      <c r="WTF886" s="27"/>
      <c r="WTG886" s="37"/>
      <c r="WTH886" s="37"/>
      <c r="WTI886" s="14"/>
      <c r="WTJ886" s="14"/>
      <c r="WTK886" s="228"/>
      <c r="WTL886" s="232"/>
      <c r="WTM886" s="232"/>
      <c r="WTN886" s="232"/>
      <c r="WTO886" s="228"/>
      <c r="WTP886" s="229"/>
      <c r="WTQ886" s="229"/>
      <c r="WTR886" s="229"/>
      <c r="WTS886" s="229"/>
      <c r="WTT886" s="229"/>
      <c r="WTU886" s="229"/>
      <c r="WTV886" s="229"/>
      <c r="WTW886" s="37"/>
      <c r="WTX886" s="228"/>
      <c r="WTY886" s="12"/>
      <c r="WTZ886" s="12"/>
      <c r="WUA886" s="162"/>
      <c r="WUB886" s="162"/>
      <c r="WUC886" s="37"/>
      <c r="WUD886" s="230"/>
      <c r="WUE886" s="37"/>
      <c r="WUF886" s="37"/>
      <c r="WUG886" s="228"/>
      <c r="WUH886" s="11"/>
      <c r="WUI886" s="28"/>
      <c r="WUJ886" s="231"/>
      <c r="WUK886" s="12"/>
      <c r="WUL886" s="27"/>
      <c r="WUM886" s="37"/>
      <c r="WUN886" s="37"/>
      <c r="WUO886" s="14"/>
      <c r="WUP886" s="14"/>
      <c r="WUQ886" s="228"/>
      <c r="WUR886" s="232"/>
      <c r="WUS886" s="232"/>
      <c r="WUT886" s="232"/>
      <c r="WUU886" s="228"/>
      <c r="WUV886" s="229"/>
      <c r="WUW886" s="229"/>
      <c r="WUX886" s="229"/>
      <c r="WUY886" s="229"/>
      <c r="WUZ886" s="229"/>
      <c r="WVA886" s="229"/>
      <c r="WVB886" s="229"/>
      <c r="WVC886" s="37"/>
      <c r="WVD886" s="228"/>
      <c r="WVE886" s="12"/>
      <c r="WVF886" s="12"/>
      <c r="WVG886" s="162"/>
      <c r="WVH886" s="162"/>
      <c r="WVI886" s="37"/>
      <c r="WVJ886" s="230"/>
      <c r="WVK886" s="37"/>
      <c r="WVL886" s="37"/>
      <c r="WVM886" s="228"/>
      <c r="WVN886" s="11"/>
      <c r="WVO886" s="28"/>
      <c r="WVP886" s="231"/>
      <c r="WVQ886" s="12"/>
      <c r="WVR886" s="27"/>
      <c r="WVS886" s="37"/>
      <c r="WVT886" s="37"/>
      <c r="WVU886" s="14"/>
      <c r="WVV886" s="14"/>
      <c r="WVW886" s="228"/>
      <c r="WVX886" s="232"/>
      <c r="WVY886" s="232"/>
      <c r="WVZ886" s="232"/>
      <c r="WWA886" s="228"/>
      <c r="WWB886" s="229"/>
      <c r="WWC886" s="229"/>
      <c r="WWD886" s="229"/>
      <c r="WWE886" s="229"/>
      <c r="WWF886" s="229"/>
      <c r="WWG886" s="229"/>
      <c r="WWH886" s="229"/>
      <c r="WWI886" s="37"/>
      <c r="WWJ886" s="228"/>
      <c r="WWK886" s="12"/>
      <c r="WWL886" s="12"/>
      <c r="WWM886" s="162"/>
      <c r="WWN886" s="162"/>
      <c r="WWO886" s="37"/>
      <c r="WWP886" s="230"/>
      <c r="WWQ886" s="37"/>
      <c r="WWR886" s="37"/>
      <c r="WWS886" s="228"/>
      <c r="WWT886" s="11"/>
      <c r="WWU886" s="28"/>
      <c r="WWV886" s="231"/>
      <c r="WWW886" s="12"/>
      <c r="WWX886" s="27"/>
      <c r="WWY886" s="37"/>
      <c r="WWZ886" s="37"/>
      <c r="WXA886" s="14"/>
      <c r="WXB886" s="14"/>
      <c r="WXC886" s="228"/>
      <c r="WXD886" s="232"/>
      <c r="WXE886" s="232"/>
      <c r="WXF886" s="232"/>
      <c r="WXG886" s="228"/>
      <c r="WXH886" s="229"/>
      <c r="WXI886" s="229"/>
      <c r="WXJ886" s="229"/>
      <c r="WXK886" s="229"/>
      <c r="WXL886" s="229"/>
      <c r="WXM886" s="229"/>
      <c r="WXN886" s="229"/>
      <c r="WXO886" s="37"/>
      <c r="WXP886" s="228"/>
      <c r="WXQ886" s="12"/>
      <c r="WXR886" s="12"/>
      <c r="WXS886" s="162"/>
      <c r="WXT886" s="162"/>
      <c r="WXU886" s="37"/>
      <c r="WXV886" s="230"/>
      <c r="WXW886" s="37"/>
      <c r="WXX886" s="37"/>
      <c r="WXY886" s="228"/>
      <c r="WXZ886" s="11"/>
      <c r="WYA886" s="28"/>
      <c r="WYB886" s="231"/>
      <c r="WYC886" s="12"/>
      <c r="WYD886" s="27"/>
      <c r="WYE886" s="37"/>
      <c r="WYF886" s="37"/>
      <c r="WYG886" s="14"/>
      <c r="WYH886" s="14"/>
      <c r="WYI886" s="228"/>
      <c r="WYJ886" s="232"/>
      <c r="WYK886" s="232"/>
      <c r="WYL886" s="232"/>
      <c r="WYM886" s="228"/>
      <c r="WYN886" s="229"/>
      <c r="WYO886" s="229"/>
      <c r="WYP886" s="229"/>
      <c r="WYQ886" s="229"/>
      <c r="WYR886" s="229"/>
      <c r="WYS886" s="229"/>
      <c r="WYT886" s="229"/>
      <c r="WYU886" s="37"/>
      <c r="WYV886" s="228"/>
      <c r="WYW886" s="12"/>
      <c r="WYX886" s="12"/>
      <c r="WYY886" s="162"/>
      <c r="WYZ886" s="162"/>
      <c r="WZA886" s="37"/>
      <c r="WZB886" s="230"/>
      <c r="WZC886" s="37"/>
      <c r="WZD886" s="37"/>
      <c r="WZE886" s="228"/>
      <c r="WZF886" s="11"/>
      <c r="WZG886" s="28"/>
      <c r="WZH886" s="231"/>
      <c r="WZI886" s="12"/>
      <c r="WZJ886" s="27"/>
      <c r="WZK886" s="37"/>
      <c r="WZL886" s="37"/>
      <c r="WZM886" s="14"/>
      <c r="WZN886" s="14"/>
      <c r="WZO886" s="228"/>
      <c r="WZP886" s="232"/>
      <c r="WZQ886" s="232"/>
      <c r="WZR886" s="232"/>
      <c r="WZS886" s="228"/>
      <c r="WZT886" s="229"/>
      <c r="WZU886" s="229"/>
      <c r="WZV886" s="229"/>
      <c r="WZW886" s="229"/>
      <c r="WZX886" s="229"/>
      <c r="WZY886" s="229"/>
      <c r="WZZ886" s="229"/>
      <c r="XAA886" s="37"/>
      <c r="XAB886" s="228"/>
      <c r="XAC886" s="12"/>
      <c r="XAD886" s="12"/>
      <c r="XAE886" s="162"/>
      <c r="XAF886" s="162"/>
      <c r="XAG886" s="37"/>
      <c r="XAH886" s="230"/>
      <c r="XAI886" s="37"/>
      <c r="XAJ886" s="37"/>
      <c r="XAK886" s="228"/>
      <c r="XAL886" s="11"/>
      <c r="XAM886" s="28"/>
      <c r="XAN886" s="231"/>
      <c r="XAO886" s="12"/>
      <c r="XAP886" s="27"/>
      <c r="XAQ886" s="37"/>
      <c r="XAR886" s="37"/>
      <c r="XAS886" s="14"/>
      <c r="XAT886" s="14"/>
      <c r="XAU886" s="228"/>
      <c r="XAV886" s="232"/>
      <c r="XAW886" s="232"/>
      <c r="XAX886" s="232"/>
      <c r="XAY886" s="228"/>
      <c r="XAZ886" s="229"/>
      <c r="XBA886" s="229"/>
      <c r="XBB886" s="229"/>
      <c r="XBC886" s="229"/>
      <c r="XBD886" s="229"/>
      <c r="XBE886" s="229"/>
      <c r="XBF886" s="229"/>
      <c r="XBG886" s="37"/>
      <c r="XBH886" s="228"/>
      <c r="XBI886" s="12"/>
      <c r="XBJ886" s="12"/>
      <c r="XBK886" s="162"/>
      <c r="XBL886" s="162"/>
      <c r="XBM886" s="37"/>
      <c r="XBN886" s="230"/>
      <c r="XBO886" s="37"/>
      <c r="XBP886" s="37"/>
      <c r="XBQ886" s="228"/>
      <c r="XBR886" s="11"/>
      <c r="XBS886" s="28"/>
      <c r="XBT886" s="231"/>
      <c r="XBU886" s="12"/>
      <c r="XBV886" s="27"/>
      <c r="XBW886" s="37"/>
      <c r="XBX886" s="37"/>
      <c r="XBY886" s="14"/>
      <c r="XBZ886" s="14"/>
      <c r="XCA886" s="228"/>
      <c r="XCB886" s="232"/>
      <c r="XCC886" s="232"/>
      <c r="XCD886" s="232"/>
      <c r="XCE886" s="228"/>
      <c r="XCF886" s="229"/>
      <c r="XCG886" s="229"/>
      <c r="XCH886" s="229"/>
      <c r="XCI886" s="229"/>
      <c r="XCJ886" s="229"/>
      <c r="XCK886" s="229"/>
      <c r="XCL886" s="229"/>
      <c r="XCM886" s="37"/>
      <c r="XCN886" s="228"/>
      <c r="XCO886" s="12"/>
      <c r="XCP886" s="12"/>
      <c r="XCQ886" s="162"/>
      <c r="XCR886" s="162"/>
      <c r="XCS886" s="37"/>
      <c r="XCT886" s="230"/>
      <c r="XCU886" s="37"/>
      <c r="XCV886" s="37"/>
      <c r="XCW886" s="228"/>
      <c r="XCX886" s="11"/>
      <c r="XCY886" s="28"/>
      <c r="XCZ886" s="231"/>
      <c r="XDA886" s="12"/>
      <c r="XDB886" s="27"/>
      <c r="XDC886" s="37"/>
      <c r="XDD886" s="37"/>
      <c r="XDE886" s="14"/>
      <c r="XDF886" s="14"/>
      <c r="XDG886" s="228"/>
      <c r="XDH886" s="232"/>
      <c r="XDI886" s="232"/>
      <c r="XDJ886" s="232"/>
      <c r="XDK886" s="228"/>
      <c r="XDL886" s="229"/>
      <c r="XDM886" s="229"/>
      <c r="XDN886" s="229"/>
      <c r="XDO886" s="229"/>
      <c r="XDP886" s="229"/>
      <c r="XDQ886" s="229"/>
      <c r="XDR886" s="229"/>
      <c r="XDS886" s="37"/>
      <c r="XDT886" s="228"/>
      <c r="XDU886" s="12"/>
      <c r="XDV886" s="12"/>
      <c r="XDW886" s="162"/>
      <c r="XDX886" s="162"/>
      <c r="XDY886" s="37"/>
      <c r="XDZ886" s="230"/>
      <c r="XEA886" s="37"/>
      <c r="XEB886" s="37"/>
      <c r="XEC886" s="228"/>
      <c r="XED886" s="11"/>
      <c r="XEE886" s="28"/>
      <c r="XEF886" s="231"/>
      <c r="XEG886" s="12"/>
      <c r="XEH886" s="27"/>
      <c r="XEI886" s="37"/>
      <c r="XEJ886" s="37"/>
      <c r="XEK886" s="14"/>
      <c r="XEL886" s="14"/>
      <c r="XEM886" s="228"/>
      <c r="XEN886" s="232"/>
      <c r="XEO886" s="232"/>
      <c r="XEP886" s="232"/>
      <c r="XEQ886" s="228"/>
      <c r="XER886" s="229"/>
      <c r="XES886" s="229"/>
      <c r="XET886" s="229"/>
      <c r="XEU886" s="229"/>
      <c r="XEV886" s="229"/>
      <c r="XEW886" s="229"/>
      <c r="XEX886" s="229"/>
      <c r="XEY886" s="37"/>
      <c r="XEZ886" s="228"/>
      <c r="XFA886" s="12"/>
      <c r="XFB886" s="12"/>
      <c r="XFC886" s="162"/>
      <c r="XFD886" s="162"/>
    </row>
    <row r="887" spans="1:16384" s="212" customFormat="1" ht="16.5">
      <c r="A887" s="287"/>
      <c r="B887" s="225"/>
      <c r="C887" s="219"/>
      <c r="D887" s="496"/>
      <c r="E887" s="220"/>
      <c r="F887" s="233"/>
      <c r="G887" s="221"/>
      <c r="H887" s="220"/>
      <c r="I887" s="222"/>
      <c r="J887" s="223"/>
      <c r="K887" s="219"/>
      <c r="L887" s="219"/>
      <c r="M887" s="224"/>
      <c r="N887" s="224"/>
      <c r="O887" s="220"/>
      <c r="P887" s="222"/>
      <c r="Q887" s="222"/>
      <c r="R887" s="222"/>
      <c r="S887" s="220"/>
      <c r="T887" s="222"/>
      <c r="U887" s="225"/>
      <c r="V887" s="219"/>
      <c r="W887" s="219"/>
      <c r="X887" s="219"/>
      <c r="Y887" s="219"/>
      <c r="Z887" s="219"/>
      <c r="AA887" s="221"/>
      <c r="AB887" s="220"/>
      <c r="AC887" s="220"/>
      <c r="AD887" s="219"/>
      <c r="AE887" s="225"/>
      <c r="AF887" s="225"/>
      <c r="AG887" s="219"/>
      <c r="AH887" s="219"/>
      <c r="AI887" s="219"/>
      <c r="AJ887" s="219"/>
      <c r="AK887" s="220"/>
      <c r="AL887" s="233"/>
      <c r="AM887" s="226"/>
      <c r="AN887" s="220"/>
      <c r="AO887" s="222"/>
      <c r="AP887" s="227"/>
      <c r="AQ887" s="219"/>
      <c r="AR887" s="219"/>
      <c r="AS887" s="224"/>
      <c r="AT887" s="224"/>
      <c r="AU887" s="220"/>
      <c r="AV887" s="222"/>
      <c r="AW887" s="222"/>
      <c r="AX887" s="222"/>
      <c r="AY887" s="11"/>
      <c r="AZ887" s="12"/>
      <c r="BA887" s="162"/>
      <c r="BB887" s="37"/>
      <c r="BC887" s="37"/>
      <c r="BD887" s="37"/>
      <c r="BE887" s="37"/>
      <c r="BF887" s="37"/>
      <c r="BG887" s="28"/>
      <c r="BH887" s="11"/>
      <c r="BI887" s="11"/>
      <c r="BJ887" s="37"/>
      <c r="BK887" s="162"/>
      <c r="BL887" s="162"/>
      <c r="BM887" s="37"/>
      <c r="BN887" s="12"/>
      <c r="BO887" s="37"/>
      <c r="BP887" s="37"/>
      <c r="BQ887" s="11"/>
      <c r="BR887" s="24"/>
      <c r="BS887" s="28"/>
      <c r="BT887" s="11"/>
      <c r="BU887" s="12"/>
      <c r="BV887" s="27"/>
      <c r="BW887" s="37"/>
      <c r="BX887" s="37"/>
      <c r="BY887" s="14"/>
      <c r="BZ887" s="14"/>
      <c r="CA887" s="11"/>
      <c r="CB887" s="12"/>
      <c r="CC887" s="12"/>
      <c r="CD887" s="12"/>
      <c r="CE887" s="11"/>
      <c r="CF887" s="12"/>
      <c r="CG887" s="162"/>
      <c r="CH887" s="37"/>
      <c r="CI887" s="37"/>
      <c r="CJ887" s="37"/>
      <c r="CK887" s="37"/>
      <c r="CL887" s="37"/>
      <c r="CM887" s="28"/>
      <c r="CN887" s="11"/>
      <c r="CO887" s="11"/>
      <c r="CP887" s="37"/>
      <c r="CQ887" s="162"/>
      <c r="CR887" s="162"/>
      <c r="CS887" s="37"/>
      <c r="CT887" s="12"/>
      <c r="CU887" s="37"/>
      <c r="CV887" s="37"/>
      <c r="CW887" s="11"/>
      <c r="CX887" s="24"/>
      <c r="CY887" s="28"/>
      <c r="CZ887" s="11"/>
      <c r="DA887" s="12"/>
      <c r="DB887" s="27"/>
      <c r="DC887" s="37"/>
      <c r="DD887" s="37"/>
      <c r="DE887" s="14"/>
      <c r="DF887" s="14"/>
      <c r="DG887" s="11"/>
      <c r="DH887" s="12"/>
      <c r="DI887" s="12"/>
      <c r="DJ887" s="12"/>
      <c r="DK887" s="11"/>
      <c r="DL887" s="12"/>
      <c r="DM887" s="162"/>
      <c r="DN887" s="37"/>
      <c r="DO887" s="37"/>
      <c r="DP887" s="37"/>
      <c r="DQ887" s="37"/>
      <c r="DR887" s="37"/>
      <c r="DS887" s="28"/>
      <c r="DT887" s="11"/>
      <c r="DU887" s="11"/>
      <c r="DV887" s="37"/>
      <c r="DW887" s="162"/>
      <c r="DX887" s="162"/>
      <c r="DY887" s="37"/>
      <c r="DZ887" s="12"/>
      <c r="EA887" s="37"/>
      <c r="EB887" s="37"/>
      <c r="EC887" s="11"/>
      <c r="ED887" s="24"/>
      <c r="EE887" s="28"/>
      <c r="EF887" s="11"/>
      <c r="EG887" s="12"/>
      <c r="EH887" s="27"/>
      <c r="EI887" s="37"/>
      <c r="EJ887" s="37"/>
      <c r="EK887" s="14"/>
      <c r="EL887" s="14"/>
      <c r="EM887" s="11"/>
      <c r="EN887" s="12"/>
      <c r="EO887" s="12"/>
      <c r="EP887" s="12"/>
      <c r="EQ887" s="11"/>
      <c r="ER887" s="12"/>
      <c r="ES887" s="162"/>
      <c r="ET887" s="37"/>
      <c r="EU887" s="37"/>
      <c r="EV887" s="37"/>
      <c r="EW887" s="37"/>
      <c r="EX887" s="37"/>
      <c r="EY887" s="28"/>
      <c r="EZ887" s="11"/>
      <c r="FA887" s="11"/>
      <c r="FB887" s="37"/>
      <c r="FC887" s="162"/>
      <c r="FD887" s="162"/>
      <c r="FE887" s="37"/>
      <c r="FF887" s="12"/>
      <c r="FG887" s="37"/>
      <c r="FH887" s="37"/>
      <c r="FI887" s="11"/>
      <c r="FJ887" s="24"/>
      <c r="FK887" s="28"/>
      <c r="FL887" s="11"/>
      <c r="FM887" s="12"/>
      <c r="FN887" s="27"/>
      <c r="FO887" s="37"/>
      <c r="FP887" s="37"/>
      <c r="FQ887" s="14"/>
      <c r="FR887" s="14"/>
      <c r="FS887" s="11"/>
      <c r="FT887" s="12"/>
      <c r="FU887" s="12"/>
      <c r="FV887" s="12"/>
      <c r="FW887" s="11"/>
      <c r="FX887" s="12"/>
      <c r="FY887" s="162"/>
      <c r="FZ887" s="37"/>
      <c r="GA887" s="37"/>
      <c r="GB887" s="37"/>
      <c r="GC887" s="37"/>
      <c r="GD887" s="37"/>
      <c r="GE887" s="28"/>
      <c r="GF887" s="11"/>
      <c r="GG887" s="11"/>
      <c r="GH887" s="37"/>
      <c r="GI887" s="162"/>
      <c r="GJ887" s="162"/>
      <c r="GK887" s="37"/>
      <c r="GL887" s="12"/>
      <c r="GM887" s="37"/>
      <c r="GN887" s="37"/>
      <c r="GO887" s="11"/>
      <c r="GP887" s="24"/>
      <c r="GQ887" s="28"/>
      <c r="GR887" s="11"/>
      <c r="GS887" s="12"/>
      <c r="GT887" s="27"/>
      <c r="GU887" s="37"/>
      <c r="GV887" s="37"/>
      <c r="GW887" s="14"/>
      <c r="GX887" s="14"/>
      <c r="GY887" s="11"/>
      <c r="GZ887" s="12"/>
      <c r="HA887" s="12"/>
      <c r="HB887" s="12"/>
      <c r="HC887" s="11"/>
      <c r="HD887" s="12"/>
      <c r="HE887" s="162"/>
      <c r="HF887" s="37"/>
      <c r="HG887" s="37"/>
      <c r="HH887" s="37"/>
      <c r="HI887" s="37"/>
      <c r="HJ887" s="37"/>
      <c r="HK887" s="28"/>
      <c r="HL887" s="11"/>
      <c r="HM887" s="11"/>
      <c r="HN887" s="37"/>
      <c r="HO887" s="162"/>
      <c r="HP887" s="162"/>
      <c r="HQ887" s="37"/>
      <c r="HR887" s="12"/>
      <c r="HS887" s="37"/>
      <c r="HT887" s="37"/>
      <c r="HU887" s="11"/>
      <c r="HV887" s="24"/>
      <c r="HW887" s="28"/>
      <c r="HX887" s="11"/>
      <c r="HY887" s="12"/>
      <c r="HZ887" s="27"/>
      <c r="IA887" s="37"/>
      <c r="IB887" s="37"/>
      <c r="IC887" s="14"/>
      <c r="ID887" s="14"/>
      <c r="IE887" s="11"/>
      <c r="IF887" s="12"/>
      <c r="IG887" s="12"/>
      <c r="IH887" s="12"/>
      <c r="II887" s="11"/>
      <c r="IJ887" s="12"/>
      <c r="IK887" s="162"/>
      <c r="IL887" s="37"/>
      <c r="IM887" s="37"/>
      <c r="IN887" s="37"/>
      <c r="IO887" s="37"/>
      <c r="IP887" s="37"/>
      <c r="IQ887" s="28"/>
      <c r="IR887" s="11"/>
      <c r="IS887" s="11"/>
      <c r="IT887" s="37"/>
      <c r="IU887" s="162"/>
      <c r="IV887" s="162"/>
      <c r="IW887" s="37"/>
      <c r="IX887" s="12"/>
      <c r="IY887" s="37"/>
      <c r="IZ887" s="37"/>
      <c r="JA887" s="11"/>
      <c r="JB887" s="24"/>
      <c r="JC887" s="28"/>
      <c r="JD887" s="11"/>
      <c r="JE887" s="12"/>
      <c r="JF887" s="27"/>
      <c r="JG887" s="37"/>
      <c r="JH887" s="37"/>
      <c r="JI887" s="14"/>
      <c r="JJ887" s="14"/>
      <c r="JK887" s="11"/>
      <c r="JL887" s="12"/>
      <c r="JM887" s="12"/>
      <c r="JN887" s="12"/>
      <c r="JO887" s="11"/>
      <c r="JP887" s="12"/>
      <c r="JQ887" s="162"/>
      <c r="JR887" s="37"/>
      <c r="JS887" s="37"/>
      <c r="JT887" s="37"/>
      <c r="JU887" s="37"/>
      <c r="JV887" s="37"/>
      <c r="JW887" s="28"/>
      <c r="JX887" s="11"/>
      <c r="JY887" s="11"/>
      <c r="JZ887" s="37"/>
      <c r="KA887" s="162"/>
      <c r="KB887" s="162"/>
      <c r="KC887" s="37"/>
      <c r="KD887" s="12"/>
      <c r="KE887" s="37"/>
      <c r="KF887" s="37"/>
      <c r="KG887" s="11"/>
      <c r="KH887" s="24"/>
      <c r="KI887" s="28"/>
      <c r="KJ887" s="11"/>
      <c r="KK887" s="12"/>
      <c r="KL887" s="27"/>
      <c r="KM887" s="37"/>
      <c r="KN887" s="37"/>
      <c r="KO887" s="14"/>
      <c r="KP887" s="14"/>
      <c r="KQ887" s="11"/>
      <c r="KR887" s="12"/>
      <c r="KS887" s="12"/>
      <c r="KT887" s="12"/>
      <c r="KU887" s="11"/>
      <c r="KV887" s="12"/>
      <c r="KW887" s="162"/>
      <c r="KX887" s="37"/>
      <c r="KY887" s="37"/>
      <c r="KZ887" s="37"/>
      <c r="LA887" s="37"/>
      <c r="LB887" s="37"/>
      <c r="LC887" s="28"/>
      <c r="LD887" s="11"/>
      <c r="LE887" s="11"/>
      <c r="LF887" s="37"/>
      <c r="LG887" s="162"/>
      <c r="LH887" s="162"/>
      <c r="LI887" s="37"/>
      <c r="LJ887" s="12"/>
      <c r="LK887" s="37"/>
      <c r="LL887" s="37"/>
      <c r="LM887" s="11"/>
      <c r="LN887" s="24"/>
      <c r="LO887" s="28"/>
      <c r="LP887" s="11"/>
      <c r="LQ887" s="12"/>
      <c r="LR887" s="27"/>
      <c r="LS887" s="37"/>
      <c r="LT887" s="37"/>
      <c r="LU887" s="14"/>
      <c r="LV887" s="14"/>
      <c r="LW887" s="11"/>
      <c r="LX887" s="12"/>
      <c r="LY887" s="12"/>
      <c r="LZ887" s="12"/>
      <c r="MA887" s="11"/>
      <c r="MB887" s="12"/>
      <c r="MC887" s="162"/>
      <c r="MD887" s="37"/>
      <c r="ME887" s="37"/>
      <c r="MF887" s="37"/>
      <c r="MG887" s="37"/>
      <c r="MH887" s="37"/>
      <c r="MI887" s="28"/>
      <c r="MJ887" s="11"/>
      <c r="MK887" s="11"/>
      <c r="ML887" s="37"/>
      <c r="MM887" s="162"/>
      <c r="MN887" s="162"/>
      <c r="MO887" s="37"/>
      <c r="MP887" s="12"/>
      <c r="MQ887" s="37"/>
      <c r="MR887" s="37"/>
      <c r="MS887" s="11"/>
      <c r="MT887" s="24"/>
      <c r="MU887" s="28"/>
      <c r="MV887" s="11"/>
      <c r="MW887" s="12"/>
      <c r="MX887" s="27"/>
      <c r="MY887" s="37"/>
      <c r="MZ887" s="37"/>
      <c r="NA887" s="14"/>
      <c r="NB887" s="14"/>
      <c r="NC887" s="11"/>
      <c r="ND887" s="12"/>
      <c r="NE887" s="12"/>
      <c r="NF887" s="12"/>
      <c r="NG887" s="11"/>
      <c r="NH887" s="12"/>
      <c r="NI887" s="162"/>
      <c r="NJ887" s="37"/>
      <c r="NK887" s="37"/>
      <c r="NL887" s="37"/>
      <c r="NM887" s="37"/>
      <c r="NN887" s="37"/>
      <c r="NO887" s="28"/>
      <c r="NP887" s="11"/>
      <c r="NQ887" s="11"/>
      <c r="NR887" s="37"/>
      <c r="NS887" s="162"/>
      <c r="NT887" s="162"/>
      <c r="NU887" s="37"/>
      <c r="NV887" s="12"/>
      <c r="NW887" s="37"/>
      <c r="NX887" s="37"/>
      <c r="NY887" s="11"/>
      <c r="NZ887" s="24"/>
      <c r="OA887" s="28"/>
      <c r="OB887" s="11"/>
      <c r="OC887" s="12"/>
      <c r="OD887" s="27"/>
      <c r="OE887" s="37"/>
      <c r="OF887" s="37"/>
      <c r="OG887" s="14"/>
      <c r="OH887" s="14"/>
      <c r="OI887" s="11"/>
      <c r="OJ887" s="12"/>
      <c r="OK887" s="12"/>
      <c r="OL887" s="12"/>
      <c r="OM887" s="11"/>
      <c r="ON887" s="12"/>
      <c r="OO887" s="162"/>
      <c r="OP887" s="37"/>
      <c r="OQ887" s="37"/>
      <c r="OR887" s="37"/>
      <c r="OS887" s="37"/>
      <c r="OT887" s="37"/>
      <c r="OU887" s="28"/>
      <c r="OV887" s="11"/>
      <c r="OW887" s="11"/>
      <c r="OX887" s="37"/>
      <c r="OY887" s="162"/>
      <c r="OZ887" s="162"/>
      <c r="PA887" s="37"/>
      <c r="PB887" s="12"/>
      <c r="PC887" s="37"/>
      <c r="PD887" s="37"/>
      <c r="PE887" s="11"/>
      <c r="PF887" s="24"/>
      <c r="PG887" s="28"/>
      <c r="PH887" s="11"/>
      <c r="PI887" s="12"/>
      <c r="PJ887" s="27"/>
      <c r="PK887" s="37"/>
      <c r="PL887" s="37"/>
      <c r="PM887" s="14"/>
      <c r="PN887" s="14"/>
      <c r="PO887" s="11"/>
      <c r="PP887" s="12"/>
      <c r="PQ887" s="12"/>
      <c r="PR887" s="12"/>
      <c r="PS887" s="11"/>
      <c r="PT887" s="12"/>
      <c r="PU887" s="162"/>
      <c r="PV887" s="37"/>
      <c r="PW887" s="37"/>
      <c r="PX887" s="37"/>
      <c r="PY887" s="37"/>
      <c r="PZ887" s="37"/>
      <c r="QA887" s="28"/>
      <c r="QB887" s="11"/>
      <c r="QC887" s="11"/>
      <c r="QD887" s="37"/>
      <c r="QE887" s="162"/>
      <c r="QF887" s="162"/>
      <c r="QG887" s="37"/>
      <c r="QH887" s="12"/>
      <c r="QI887" s="37"/>
      <c r="QJ887" s="37"/>
      <c r="QK887" s="11"/>
      <c r="QL887" s="24"/>
      <c r="QM887" s="28"/>
      <c r="QN887" s="11"/>
      <c r="QO887" s="12"/>
      <c r="QP887" s="27"/>
      <c r="QQ887" s="37"/>
      <c r="QR887" s="37"/>
      <c r="QS887" s="14"/>
      <c r="QT887" s="14"/>
      <c r="QU887" s="11"/>
      <c r="QV887" s="12"/>
      <c r="QW887" s="12"/>
      <c r="QX887" s="12"/>
      <c r="QY887" s="11"/>
      <c r="QZ887" s="12"/>
      <c r="RA887" s="162"/>
      <c r="RB887" s="37"/>
      <c r="RC887" s="37"/>
      <c r="RD887" s="37"/>
      <c r="RE887" s="37"/>
      <c r="RF887" s="37"/>
      <c r="RG887" s="28"/>
      <c r="RH887" s="11"/>
      <c r="RI887" s="11"/>
      <c r="RJ887" s="37"/>
      <c r="RK887" s="162"/>
      <c r="RL887" s="162"/>
      <c r="RM887" s="37"/>
      <c r="RN887" s="12"/>
      <c r="RO887" s="37"/>
      <c r="RP887" s="37"/>
      <c r="RQ887" s="11"/>
      <c r="RR887" s="24"/>
      <c r="RS887" s="28"/>
      <c r="RT887" s="11"/>
      <c r="RU887" s="12"/>
      <c r="RV887" s="27"/>
      <c r="RW887" s="37"/>
      <c r="RX887" s="37"/>
      <c r="RY887" s="14"/>
      <c r="RZ887" s="14"/>
      <c r="SA887" s="11"/>
      <c r="SB887" s="12"/>
      <c r="SC887" s="12"/>
      <c r="SD887" s="12"/>
      <c r="SE887" s="11"/>
      <c r="SF887" s="12"/>
      <c r="SG887" s="162"/>
      <c r="SH887" s="37"/>
      <c r="SI887" s="37"/>
      <c r="SJ887" s="37"/>
      <c r="SK887" s="37"/>
      <c r="SL887" s="37"/>
      <c r="SM887" s="28"/>
      <c r="SN887" s="11"/>
      <c r="SO887" s="11"/>
      <c r="SP887" s="37"/>
      <c r="SQ887" s="162"/>
      <c r="SR887" s="162"/>
      <c r="SS887" s="37"/>
      <c r="ST887" s="12"/>
      <c r="SU887" s="37"/>
      <c r="SV887" s="37"/>
      <c r="SW887" s="11"/>
      <c r="SX887" s="24"/>
      <c r="SY887" s="28"/>
      <c r="SZ887" s="11"/>
      <c r="TA887" s="12"/>
      <c r="TB887" s="27"/>
      <c r="TC887" s="37"/>
      <c r="TD887" s="37"/>
      <c r="TE887" s="14"/>
      <c r="TF887" s="14"/>
      <c r="TG887" s="11"/>
      <c r="TH887" s="12"/>
      <c r="TI887" s="12"/>
      <c r="TJ887" s="12"/>
      <c r="TK887" s="11"/>
      <c r="TL887" s="12"/>
      <c r="TM887" s="162"/>
      <c r="TN887" s="37"/>
      <c r="TO887" s="37"/>
      <c r="TP887" s="37"/>
      <c r="TQ887" s="37"/>
      <c r="TR887" s="37"/>
      <c r="TS887" s="28"/>
      <c r="TT887" s="11"/>
      <c r="TU887" s="11"/>
      <c r="TV887" s="37"/>
      <c r="TW887" s="162"/>
      <c r="TX887" s="162"/>
      <c r="TY887" s="37"/>
      <c r="TZ887" s="12"/>
      <c r="UA887" s="37"/>
      <c r="UB887" s="37"/>
      <c r="UC887" s="11"/>
      <c r="UD887" s="24"/>
      <c r="UE887" s="28"/>
      <c r="UF887" s="11"/>
      <c r="UG887" s="12"/>
      <c r="UH887" s="27"/>
      <c r="UI887" s="37"/>
      <c r="UJ887" s="37"/>
      <c r="UK887" s="14"/>
      <c r="UL887" s="14"/>
      <c r="UM887" s="11"/>
      <c r="UN887" s="12"/>
      <c r="UO887" s="12"/>
      <c r="UP887" s="12"/>
      <c r="UQ887" s="11"/>
      <c r="UR887" s="12"/>
      <c r="US887" s="162"/>
      <c r="UT887" s="37"/>
      <c r="UU887" s="37"/>
      <c r="UV887" s="37"/>
      <c r="UW887" s="37"/>
      <c r="UX887" s="37"/>
      <c r="UY887" s="28"/>
      <c r="UZ887" s="11"/>
      <c r="VA887" s="11"/>
      <c r="VB887" s="37"/>
      <c r="VC887" s="162"/>
      <c r="VD887" s="162"/>
      <c r="VE887" s="37"/>
      <c r="VF887" s="12"/>
      <c r="VG887" s="37"/>
      <c r="VH887" s="37"/>
      <c r="VI887" s="11"/>
      <c r="VJ887" s="24"/>
      <c r="VK887" s="28"/>
      <c r="VL887" s="11"/>
      <c r="VM887" s="12"/>
      <c r="VN887" s="27"/>
      <c r="VO887" s="37"/>
      <c r="VP887" s="37"/>
      <c r="VQ887" s="14"/>
      <c r="VR887" s="14"/>
      <c r="VS887" s="11"/>
      <c r="VT887" s="12"/>
      <c r="VU887" s="12"/>
      <c r="VV887" s="12"/>
      <c r="VW887" s="11"/>
      <c r="VX887" s="12"/>
      <c r="VY887" s="162"/>
      <c r="VZ887" s="37"/>
      <c r="WA887" s="37"/>
      <c r="WB887" s="37"/>
      <c r="WC887" s="37"/>
      <c r="WD887" s="37"/>
      <c r="WE887" s="28"/>
      <c r="WF887" s="11"/>
      <c r="WG887" s="11"/>
      <c r="WH887" s="37"/>
      <c r="WI887" s="162"/>
      <c r="WJ887" s="162"/>
      <c r="WK887" s="37"/>
      <c r="WL887" s="12"/>
      <c r="WM887" s="37"/>
      <c r="WN887" s="37"/>
      <c r="WO887" s="11"/>
      <c r="WP887" s="24"/>
      <c r="WQ887" s="28"/>
      <c r="WR887" s="11"/>
      <c r="WS887" s="12"/>
      <c r="WT887" s="27"/>
      <c r="WU887" s="37"/>
      <c r="WV887" s="37"/>
      <c r="WW887" s="14"/>
      <c r="WX887" s="14"/>
      <c r="WY887" s="11"/>
      <c r="WZ887" s="12"/>
      <c r="XA887" s="12"/>
      <c r="XB887" s="12"/>
      <c r="XC887" s="11"/>
      <c r="XD887" s="12"/>
      <c r="XE887" s="162"/>
      <c r="XF887" s="37"/>
      <c r="XG887" s="37"/>
      <c r="XH887" s="37"/>
      <c r="XI887" s="37"/>
      <c r="XJ887" s="37"/>
      <c r="XK887" s="28"/>
      <c r="XL887" s="11"/>
      <c r="XM887" s="11"/>
      <c r="XN887" s="37"/>
      <c r="XO887" s="162"/>
      <c r="XP887" s="162"/>
      <c r="XQ887" s="37"/>
      <c r="XR887" s="12"/>
      <c r="XS887" s="37"/>
      <c r="XT887" s="37"/>
      <c r="XU887" s="11"/>
      <c r="XV887" s="24"/>
      <c r="XW887" s="28"/>
      <c r="XX887" s="11"/>
      <c r="XY887" s="12"/>
      <c r="XZ887" s="27"/>
      <c r="YA887" s="37"/>
      <c r="YB887" s="37"/>
      <c r="YC887" s="14"/>
      <c r="YD887" s="14"/>
      <c r="YE887" s="11"/>
      <c r="YF887" s="12"/>
      <c r="YG887" s="12"/>
      <c r="YH887" s="12"/>
      <c r="YI887" s="11"/>
      <c r="YJ887" s="12"/>
      <c r="YK887" s="162"/>
      <c r="YL887" s="37"/>
      <c r="YM887" s="37"/>
      <c r="YN887" s="37"/>
      <c r="YO887" s="37"/>
      <c r="YP887" s="37"/>
      <c r="YQ887" s="28"/>
      <c r="YR887" s="11"/>
      <c r="YS887" s="11"/>
      <c r="YT887" s="37"/>
      <c r="YU887" s="162"/>
      <c r="YV887" s="162"/>
      <c r="YW887" s="37"/>
      <c r="YX887" s="12"/>
      <c r="YY887" s="37"/>
      <c r="YZ887" s="37"/>
      <c r="ZA887" s="11"/>
      <c r="ZB887" s="24"/>
      <c r="ZC887" s="28"/>
      <c r="ZD887" s="11"/>
      <c r="ZE887" s="12"/>
      <c r="ZF887" s="27"/>
      <c r="ZG887" s="37"/>
      <c r="ZH887" s="37"/>
      <c r="ZI887" s="14"/>
      <c r="ZJ887" s="14"/>
      <c r="ZK887" s="11"/>
      <c r="ZL887" s="12"/>
      <c r="ZM887" s="12"/>
      <c r="ZN887" s="12"/>
      <c r="ZO887" s="11"/>
      <c r="ZP887" s="12"/>
      <c r="ZQ887" s="162"/>
      <c r="ZR887" s="37"/>
      <c r="ZS887" s="37"/>
      <c r="ZT887" s="37"/>
      <c r="ZU887" s="37"/>
      <c r="ZV887" s="37"/>
      <c r="ZW887" s="28"/>
      <c r="ZX887" s="11"/>
      <c r="ZY887" s="11"/>
      <c r="ZZ887" s="37"/>
      <c r="AAA887" s="162"/>
      <c r="AAB887" s="162"/>
      <c r="AAC887" s="37"/>
      <c r="AAD887" s="12"/>
      <c r="AAE887" s="37"/>
      <c r="AAF887" s="37"/>
      <c r="AAG887" s="11"/>
      <c r="AAH887" s="24"/>
      <c r="AAI887" s="28"/>
      <c r="AAJ887" s="11"/>
      <c r="AAK887" s="12"/>
      <c r="AAL887" s="27"/>
      <c r="AAM887" s="37"/>
      <c r="AAN887" s="37"/>
      <c r="AAO887" s="14"/>
      <c r="AAP887" s="14"/>
      <c r="AAQ887" s="11"/>
      <c r="AAR887" s="12"/>
      <c r="AAS887" s="12"/>
      <c r="AAT887" s="12"/>
      <c r="AAU887" s="11"/>
      <c r="AAV887" s="12"/>
      <c r="AAW887" s="162"/>
      <c r="AAX887" s="37"/>
      <c r="AAY887" s="37"/>
      <c r="AAZ887" s="37"/>
      <c r="ABA887" s="37"/>
      <c r="ABB887" s="37"/>
      <c r="ABC887" s="28"/>
      <c r="ABD887" s="11"/>
      <c r="ABE887" s="11"/>
      <c r="ABF887" s="37"/>
      <c r="ABG887" s="162"/>
      <c r="ABH887" s="162"/>
      <c r="ABI887" s="37"/>
      <c r="ABJ887" s="12"/>
      <c r="ABK887" s="37"/>
      <c r="ABL887" s="37"/>
      <c r="ABM887" s="11"/>
      <c r="ABN887" s="24"/>
      <c r="ABO887" s="28"/>
      <c r="ABP887" s="11"/>
      <c r="ABQ887" s="12"/>
      <c r="ABR887" s="27"/>
      <c r="ABS887" s="37"/>
      <c r="ABT887" s="37"/>
      <c r="ABU887" s="14"/>
      <c r="ABV887" s="14"/>
      <c r="ABW887" s="11"/>
      <c r="ABX887" s="12"/>
      <c r="ABY887" s="12"/>
      <c r="ABZ887" s="12"/>
      <c r="ACA887" s="11"/>
      <c r="ACB887" s="12"/>
      <c r="ACC887" s="162"/>
      <c r="ACD887" s="37"/>
      <c r="ACE887" s="37"/>
      <c r="ACF887" s="37"/>
      <c r="ACG887" s="37"/>
      <c r="ACH887" s="37"/>
      <c r="ACI887" s="28"/>
      <c r="ACJ887" s="11"/>
      <c r="ACK887" s="11"/>
      <c r="ACL887" s="37"/>
      <c r="ACM887" s="162"/>
      <c r="ACN887" s="162"/>
      <c r="ACO887" s="37"/>
      <c r="ACP887" s="12"/>
      <c r="ACQ887" s="37"/>
      <c r="ACR887" s="37"/>
      <c r="ACS887" s="11"/>
      <c r="ACT887" s="24"/>
      <c r="ACU887" s="28"/>
      <c r="ACV887" s="11"/>
      <c r="ACW887" s="12"/>
      <c r="ACX887" s="27"/>
      <c r="ACY887" s="37"/>
      <c r="ACZ887" s="37"/>
      <c r="ADA887" s="14"/>
      <c r="ADB887" s="14"/>
      <c r="ADC887" s="11"/>
      <c r="ADD887" s="12"/>
      <c r="ADE887" s="12"/>
      <c r="ADF887" s="12"/>
      <c r="ADG887" s="11"/>
      <c r="ADH887" s="12"/>
      <c r="ADI887" s="162"/>
      <c r="ADJ887" s="37"/>
      <c r="ADK887" s="37"/>
      <c r="ADL887" s="37"/>
      <c r="ADM887" s="37"/>
      <c r="ADN887" s="37"/>
      <c r="ADO887" s="28"/>
      <c r="ADP887" s="11"/>
      <c r="ADQ887" s="11"/>
      <c r="ADR887" s="37"/>
      <c r="ADS887" s="162"/>
      <c r="ADT887" s="162"/>
      <c r="ADU887" s="37"/>
      <c r="ADV887" s="12"/>
      <c r="ADW887" s="37"/>
      <c r="ADX887" s="37"/>
      <c r="ADY887" s="11"/>
      <c r="ADZ887" s="24"/>
      <c r="AEA887" s="28"/>
      <c r="AEB887" s="11"/>
      <c r="AEC887" s="12"/>
      <c r="AED887" s="27"/>
      <c r="AEE887" s="37"/>
      <c r="AEF887" s="37"/>
      <c r="AEG887" s="14"/>
      <c r="AEH887" s="14"/>
      <c r="AEI887" s="11"/>
      <c r="AEJ887" s="12"/>
      <c r="AEK887" s="12"/>
      <c r="AEL887" s="12"/>
      <c r="AEM887" s="11"/>
      <c r="AEN887" s="12"/>
      <c r="AEO887" s="162"/>
      <c r="AEP887" s="37"/>
      <c r="AEQ887" s="37"/>
      <c r="AER887" s="37"/>
      <c r="AES887" s="37"/>
      <c r="AET887" s="37"/>
      <c r="AEU887" s="28"/>
      <c r="AEV887" s="11"/>
      <c r="AEW887" s="11"/>
      <c r="AEX887" s="37"/>
      <c r="AEY887" s="162"/>
      <c r="AEZ887" s="162"/>
      <c r="AFA887" s="37"/>
      <c r="AFB887" s="12"/>
      <c r="AFC887" s="37"/>
      <c r="AFD887" s="37"/>
      <c r="AFE887" s="11"/>
      <c r="AFF887" s="24"/>
      <c r="AFG887" s="28"/>
      <c r="AFH887" s="11"/>
      <c r="AFI887" s="12"/>
      <c r="AFJ887" s="27"/>
      <c r="AFK887" s="37"/>
      <c r="AFL887" s="37"/>
      <c r="AFM887" s="14"/>
      <c r="AFN887" s="14"/>
      <c r="AFO887" s="11"/>
      <c r="AFP887" s="12"/>
      <c r="AFQ887" s="12"/>
      <c r="AFR887" s="12"/>
      <c r="AFS887" s="11"/>
      <c r="AFT887" s="12"/>
      <c r="AFU887" s="162"/>
      <c r="AFV887" s="37"/>
      <c r="AFW887" s="37"/>
      <c r="AFX887" s="37"/>
      <c r="AFY887" s="37"/>
      <c r="AFZ887" s="37"/>
      <c r="AGA887" s="28"/>
      <c r="AGB887" s="11"/>
      <c r="AGC887" s="11"/>
      <c r="AGD887" s="37"/>
      <c r="AGE887" s="162"/>
      <c r="AGF887" s="162"/>
      <c r="AGG887" s="37"/>
      <c r="AGH887" s="12"/>
      <c r="AGI887" s="37"/>
      <c r="AGJ887" s="37"/>
      <c r="AGK887" s="11"/>
      <c r="AGL887" s="24"/>
      <c r="AGM887" s="28"/>
      <c r="AGN887" s="11"/>
      <c r="AGO887" s="12"/>
      <c r="AGP887" s="27"/>
      <c r="AGQ887" s="37"/>
      <c r="AGR887" s="37"/>
      <c r="AGS887" s="14"/>
      <c r="AGT887" s="14"/>
      <c r="AGU887" s="11"/>
      <c r="AGV887" s="12"/>
      <c r="AGW887" s="12"/>
      <c r="AGX887" s="12"/>
      <c r="AGY887" s="11"/>
      <c r="AGZ887" s="12"/>
      <c r="AHA887" s="162"/>
      <c r="AHB887" s="37"/>
      <c r="AHC887" s="37"/>
      <c r="AHD887" s="37"/>
      <c r="AHE887" s="37"/>
      <c r="AHF887" s="37"/>
      <c r="AHG887" s="28"/>
      <c r="AHH887" s="11"/>
      <c r="AHI887" s="11"/>
      <c r="AHJ887" s="37"/>
      <c r="AHK887" s="162"/>
      <c r="AHL887" s="162"/>
      <c r="AHM887" s="37"/>
      <c r="AHN887" s="12"/>
      <c r="AHO887" s="37"/>
      <c r="AHP887" s="37"/>
      <c r="AHQ887" s="11"/>
      <c r="AHR887" s="24"/>
      <c r="AHS887" s="28"/>
      <c r="AHT887" s="11"/>
      <c r="AHU887" s="12"/>
      <c r="AHV887" s="27"/>
      <c r="AHW887" s="37"/>
      <c r="AHX887" s="37"/>
      <c r="AHY887" s="14"/>
      <c r="AHZ887" s="14"/>
      <c r="AIA887" s="11"/>
      <c r="AIB887" s="12"/>
      <c r="AIC887" s="12"/>
      <c r="AID887" s="12"/>
      <c r="AIE887" s="11"/>
      <c r="AIF887" s="12"/>
      <c r="AIG887" s="162"/>
      <c r="AIH887" s="37"/>
      <c r="AII887" s="37"/>
      <c r="AIJ887" s="37"/>
      <c r="AIK887" s="37"/>
      <c r="AIL887" s="37"/>
      <c r="AIM887" s="28"/>
      <c r="AIN887" s="11"/>
      <c r="AIO887" s="11"/>
      <c r="AIP887" s="37"/>
      <c r="AIQ887" s="162"/>
      <c r="AIR887" s="162"/>
      <c r="AIS887" s="37"/>
      <c r="AIT887" s="12"/>
      <c r="AIU887" s="37"/>
      <c r="AIV887" s="37"/>
      <c r="AIW887" s="11"/>
      <c r="AIX887" s="24"/>
      <c r="AIY887" s="28"/>
      <c r="AIZ887" s="11"/>
      <c r="AJA887" s="12"/>
      <c r="AJB887" s="27"/>
      <c r="AJC887" s="37"/>
      <c r="AJD887" s="37"/>
      <c r="AJE887" s="14"/>
      <c r="AJF887" s="14"/>
      <c r="AJG887" s="11"/>
      <c r="AJH887" s="12"/>
      <c r="AJI887" s="12"/>
      <c r="AJJ887" s="12"/>
      <c r="AJK887" s="11"/>
      <c r="AJL887" s="12"/>
      <c r="AJM887" s="162"/>
      <c r="AJN887" s="37"/>
      <c r="AJO887" s="37"/>
      <c r="AJP887" s="37"/>
      <c r="AJQ887" s="37"/>
      <c r="AJR887" s="37"/>
      <c r="AJS887" s="28"/>
      <c r="AJT887" s="11"/>
      <c r="AJU887" s="11"/>
      <c r="AJV887" s="37"/>
      <c r="AJW887" s="162"/>
      <c r="AJX887" s="162"/>
      <c r="AJY887" s="37"/>
      <c r="AJZ887" s="12"/>
      <c r="AKA887" s="37"/>
      <c r="AKB887" s="37"/>
      <c r="AKC887" s="11"/>
      <c r="AKD887" s="24"/>
      <c r="AKE887" s="28"/>
      <c r="AKF887" s="11"/>
      <c r="AKG887" s="12"/>
      <c r="AKH887" s="27"/>
      <c r="AKI887" s="37"/>
      <c r="AKJ887" s="37"/>
      <c r="AKK887" s="14"/>
      <c r="AKL887" s="14"/>
      <c r="AKM887" s="11"/>
      <c r="AKN887" s="12"/>
      <c r="AKO887" s="12"/>
      <c r="AKP887" s="12"/>
      <c r="AKQ887" s="11"/>
      <c r="AKR887" s="12"/>
      <c r="AKS887" s="162"/>
      <c r="AKT887" s="37"/>
      <c r="AKU887" s="37"/>
      <c r="AKV887" s="37"/>
      <c r="AKW887" s="37"/>
      <c r="AKX887" s="37"/>
      <c r="AKY887" s="28"/>
      <c r="AKZ887" s="11"/>
      <c r="ALA887" s="11"/>
      <c r="ALB887" s="37"/>
      <c r="ALC887" s="162"/>
      <c r="ALD887" s="162"/>
      <c r="ALE887" s="37"/>
      <c r="ALF887" s="12"/>
      <c r="ALG887" s="37"/>
      <c r="ALH887" s="37"/>
      <c r="ALI887" s="11"/>
      <c r="ALJ887" s="24"/>
      <c r="ALK887" s="28"/>
      <c r="ALL887" s="11"/>
      <c r="ALM887" s="12"/>
      <c r="ALN887" s="27"/>
      <c r="ALO887" s="37"/>
      <c r="ALP887" s="37"/>
      <c r="ALQ887" s="14"/>
      <c r="ALR887" s="14"/>
      <c r="ALS887" s="11"/>
      <c r="ALT887" s="12"/>
      <c r="ALU887" s="12"/>
      <c r="ALV887" s="12"/>
      <c r="ALW887" s="11"/>
      <c r="ALX887" s="12"/>
      <c r="ALY887" s="162"/>
      <c r="ALZ887" s="37"/>
      <c r="AMA887" s="37"/>
      <c r="AMB887" s="37"/>
      <c r="AMC887" s="37"/>
      <c r="AMD887" s="37"/>
      <c r="AME887" s="28"/>
      <c r="AMF887" s="11"/>
      <c r="AMG887" s="11"/>
      <c r="AMH887" s="37"/>
      <c r="AMI887" s="162"/>
      <c r="AMJ887" s="162"/>
      <c r="AMK887" s="37"/>
      <c r="AML887" s="12"/>
      <c r="AMM887" s="37"/>
      <c r="AMN887" s="37"/>
      <c r="AMO887" s="11"/>
      <c r="AMP887" s="24"/>
      <c r="AMQ887" s="28"/>
      <c r="AMR887" s="11"/>
      <c r="AMS887" s="12"/>
      <c r="AMT887" s="27"/>
      <c r="AMU887" s="37"/>
      <c r="AMV887" s="37"/>
      <c r="AMW887" s="14"/>
      <c r="AMX887" s="14"/>
      <c r="AMY887" s="11"/>
      <c r="AMZ887" s="12"/>
      <c r="ANA887" s="12"/>
      <c r="ANB887" s="12"/>
      <c r="ANC887" s="11"/>
      <c r="AND887" s="12"/>
      <c r="ANE887" s="162"/>
      <c r="ANF887" s="37"/>
      <c r="ANG887" s="37"/>
      <c r="ANH887" s="37"/>
      <c r="ANI887" s="37"/>
      <c r="ANJ887" s="37"/>
      <c r="ANK887" s="28"/>
      <c r="ANL887" s="11"/>
      <c r="ANM887" s="11"/>
      <c r="ANN887" s="37"/>
      <c r="ANO887" s="162"/>
      <c r="ANP887" s="162"/>
      <c r="ANQ887" s="37"/>
      <c r="ANR887" s="12"/>
      <c r="ANS887" s="37"/>
      <c r="ANT887" s="37"/>
      <c r="ANU887" s="11"/>
      <c r="ANV887" s="24"/>
      <c r="ANW887" s="28"/>
      <c r="ANX887" s="11"/>
      <c r="ANY887" s="12"/>
      <c r="ANZ887" s="27"/>
      <c r="AOA887" s="37"/>
      <c r="AOB887" s="37"/>
      <c r="AOC887" s="14"/>
      <c r="AOD887" s="14"/>
      <c r="AOE887" s="11"/>
      <c r="AOF887" s="12"/>
      <c r="AOG887" s="12"/>
      <c r="AOH887" s="12"/>
      <c r="AOI887" s="11"/>
      <c r="AOJ887" s="12"/>
      <c r="AOK887" s="162"/>
      <c r="AOL887" s="37"/>
      <c r="AOM887" s="37"/>
      <c r="AON887" s="37"/>
      <c r="AOO887" s="37"/>
      <c r="AOP887" s="37"/>
      <c r="AOQ887" s="28"/>
      <c r="AOR887" s="11"/>
      <c r="AOS887" s="11"/>
      <c r="AOT887" s="37"/>
      <c r="AOU887" s="162"/>
      <c r="AOV887" s="162"/>
      <c r="AOW887" s="37"/>
      <c r="AOX887" s="12"/>
      <c r="AOY887" s="37"/>
      <c r="AOZ887" s="37"/>
      <c r="APA887" s="11"/>
      <c r="APB887" s="24"/>
      <c r="APC887" s="28"/>
      <c r="APD887" s="11"/>
      <c r="APE887" s="12"/>
      <c r="APF887" s="27"/>
      <c r="APG887" s="37"/>
      <c r="APH887" s="37"/>
      <c r="API887" s="14"/>
      <c r="APJ887" s="14"/>
      <c r="APK887" s="11"/>
      <c r="APL887" s="12"/>
      <c r="APM887" s="12"/>
      <c r="APN887" s="12"/>
      <c r="APO887" s="11"/>
      <c r="APP887" s="12"/>
      <c r="APQ887" s="162"/>
      <c r="APR887" s="37"/>
      <c r="APS887" s="37"/>
      <c r="APT887" s="37"/>
      <c r="APU887" s="37"/>
      <c r="APV887" s="37"/>
      <c r="APW887" s="28"/>
      <c r="APX887" s="11"/>
      <c r="APY887" s="11"/>
      <c r="APZ887" s="37"/>
      <c r="AQA887" s="162"/>
      <c r="AQB887" s="162"/>
      <c r="AQC887" s="37"/>
      <c r="AQD887" s="12"/>
      <c r="AQE887" s="37"/>
      <c r="AQF887" s="37"/>
      <c r="AQG887" s="11"/>
      <c r="AQH887" s="24"/>
      <c r="AQI887" s="28"/>
      <c r="AQJ887" s="11"/>
      <c r="AQK887" s="12"/>
      <c r="AQL887" s="27"/>
      <c r="AQM887" s="37"/>
      <c r="AQN887" s="37"/>
      <c r="AQO887" s="14"/>
      <c r="AQP887" s="14"/>
      <c r="AQQ887" s="11"/>
      <c r="AQR887" s="12"/>
      <c r="AQS887" s="12"/>
      <c r="AQT887" s="12"/>
      <c r="AQU887" s="11"/>
      <c r="AQV887" s="12"/>
      <c r="AQW887" s="162"/>
      <c r="AQX887" s="37"/>
      <c r="AQY887" s="37"/>
      <c r="AQZ887" s="37"/>
      <c r="ARA887" s="37"/>
      <c r="ARB887" s="37"/>
      <c r="ARC887" s="28"/>
      <c r="ARD887" s="11"/>
      <c r="ARE887" s="11"/>
      <c r="ARF887" s="37"/>
      <c r="ARG887" s="162"/>
      <c r="ARH887" s="162"/>
      <c r="ARI887" s="37"/>
      <c r="ARJ887" s="12"/>
      <c r="ARK887" s="37"/>
      <c r="ARL887" s="37"/>
      <c r="ARM887" s="11"/>
      <c r="ARN887" s="24"/>
      <c r="ARO887" s="28"/>
      <c r="ARP887" s="11"/>
      <c r="ARQ887" s="12"/>
      <c r="ARR887" s="27"/>
      <c r="ARS887" s="37"/>
      <c r="ART887" s="37"/>
      <c r="ARU887" s="14"/>
      <c r="ARV887" s="14"/>
      <c r="ARW887" s="11"/>
      <c r="ARX887" s="12"/>
      <c r="ARY887" s="12"/>
      <c r="ARZ887" s="12"/>
      <c r="ASA887" s="11"/>
      <c r="ASB887" s="12"/>
      <c r="ASC887" s="162"/>
      <c r="ASD887" s="37"/>
      <c r="ASE887" s="37"/>
      <c r="ASF887" s="37"/>
      <c r="ASG887" s="37"/>
      <c r="ASH887" s="37"/>
      <c r="ASI887" s="28"/>
      <c r="ASJ887" s="11"/>
      <c r="ASK887" s="11"/>
      <c r="ASL887" s="37"/>
      <c r="ASM887" s="162"/>
      <c r="ASN887" s="162"/>
      <c r="ASO887" s="37"/>
      <c r="ASP887" s="12"/>
      <c r="ASQ887" s="37"/>
      <c r="ASR887" s="37"/>
      <c r="ASS887" s="11"/>
      <c r="AST887" s="24"/>
      <c r="ASU887" s="28"/>
      <c r="ASV887" s="11"/>
      <c r="ASW887" s="12"/>
      <c r="ASX887" s="27"/>
      <c r="ASY887" s="37"/>
      <c r="ASZ887" s="37"/>
      <c r="ATA887" s="14"/>
      <c r="ATB887" s="14"/>
      <c r="ATC887" s="11"/>
      <c r="ATD887" s="12"/>
      <c r="ATE887" s="12"/>
      <c r="ATF887" s="12"/>
      <c r="ATG887" s="11"/>
      <c r="ATH887" s="12"/>
      <c r="ATI887" s="162"/>
      <c r="ATJ887" s="37"/>
      <c r="ATK887" s="37"/>
      <c r="ATL887" s="37"/>
      <c r="ATM887" s="37"/>
      <c r="ATN887" s="37"/>
      <c r="ATO887" s="28"/>
      <c r="ATP887" s="11"/>
      <c r="ATQ887" s="11"/>
      <c r="ATR887" s="37"/>
      <c r="ATS887" s="162"/>
      <c r="ATT887" s="162"/>
      <c r="ATU887" s="37"/>
      <c r="ATV887" s="12"/>
      <c r="ATW887" s="37"/>
      <c r="ATX887" s="37"/>
      <c r="ATY887" s="11"/>
      <c r="ATZ887" s="24"/>
      <c r="AUA887" s="28"/>
      <c r="AUB887" s="11"/>
      <c r="AUC887" s="12"/>
      <c r="AUD887" s="27"/>
      <c r="AUE887" s="37"/>
      <c r="AUF887" s="37"/>
      <c r="AUG887" s="14"/>
      <c r="AUH887" s="14"/>
      <c r="AUI887" s="11"/>
      <c r="AUJ887" s="12"/>
      <c r="AUK887" s="12"/>
      <c r="AUL887" s="12"/>
      <c r="AUM887" s="11"/>
      <c r="AUN887" s="12"/>
      <c r="AUO887" s="162"/>
      <c r="AUP887" s="37"/>
      <c r="AUQ887" s="37"/>
      <c r="AUR887" s="37"/>
      <c r="AUS887" s="37"/>
      <c r="AUT887" s="37"/>
      <c r="AUU887" s="28"/>
      <c r="AUV887" s="11"/>
      <c r="AUW887" s="11"/>
      <c r="AUX887" s="37"/>
      <c r="AUY887" s="162"/>
      <c r="AUZ887" s="162"/>
      <c r="AVA887" s="37"/>
      <c r="AVB887" s="12"/>
      <c r="AVC887" s="37"/>
      <c r="AVD887" s="37"/>
      <c r="AVE887" s="11"/>
      <c r="AVF887" s="24"/>
      <c r="AVG887" s="28"/>
      <c r="AVH887" s="11"/>
      <c r="AVI887" s="12"/>
      <c r="AVJ887" s="27"/>
      <c r="AVK887" s="37"/>
      <c r="AVL887" s="37"/>
      <c r="AVM887" s="14"/>
      <c r="AVN887" s="14"/>
      <c r="AVO887" s="11"/>
      <c r="AVP887" s="12"/>
      <c r="AVQ887" s="12"/>
      <c r="AVR887" s="12"/>
      <c r="AVS887" s="11"/>
      <c r="AVT887" s="12"/>
      <c r="AVU887" s="162"/>
      <c r="AVV887" s="37"/>
      <c r="AVW887" s="37"/>
      <c r="AVX887" s="37"/>
      <c r="AVY887" s="37"/>
      <c r="AVZ887" s="37"/>
      <c r="AWA887" s="28"/>
      <c r="AWB887" s="11"/>
      <c r="AWC887" s="11"/>
      <c r="AWD887" s="37"/>
      <c r="AWE887" s="162"/>
      <c r="AWF887" s="162"/>
      <c r="AWG887" s="37"/>
      <c r="AWH887" s="12"/>
      <c r="AWI887" s="37"/>
      <c r="AWJ887" s="37"/>
      <c r="AWK887" s="11"/>
      <c r="AWL887" s="24"/>
      <c r="AWM887" s="28"/>
      <c r="AWN887" s="11"/>
      <c r="AWO887" s="12"/>
      <c r="AWP887" s="27"/>
      <c r="AWQ887" s="37"/>
      <c r="AWR887" s="37"/>
      <c r="AWS887" s="14"/>
      <c r="AWT887" s="14"/>
      <c r="AWU887" s="11"/>
      <c r="AWV887" s="12"/>
      <c r="AWW887" s="12"/>
      <c r="AWX887" s="12"/>
      <c r="AWY887" s="11"/>
      <c r="AWZ887" s="12"/>
      <c r="AXA887" s="162"/>
      <c r="AXB887" s="37"/>
      <c r="AXC887" s="37"/>
      <c r="AXD887" s="37"/>
      <c r="AXE887" s="37"/>
      <c r="AXF887" s="37"/>
      <c r="AXG887" s="28"/>
      <c r="AXH887" s="11"/>
      <c r="AXI887" s="11"/>
      <c r="AXJ887" s="37"/>
      <c r="AXK887" s="162"/>
      <c r="AXL887" s="162"/>
      <c r="AXM887" s="37"/>
      <c r="AXN887" s="12"/>
      <c r="AXO887" s="37"/>
      <c r="AXP887" s="37"/>
      <c r="AXQ887" s="11"/>
      <c r="AXR887" s="24"/>
      <c r="AXS887" s="28"/>
      <c r="AXT887" s="11"/>
      <c r="AXU887" s="12"/>
      <c r="AXV887" s="27"/>
      <c r="AXW887" s="37"/>
      <c r="AXX887" s="37"/>
      <c r="AXY887" s="14"/>
      <c r="AXZ887" s="14"/>
      <c r="AYA887" s="11"/>
      <c r="AYB887" s="12"/>
      <c r="AYC887" s="12"/>
      <c r="AYD887" s="12"/>
      <c r="AYE887" s="11"/>
      <c r="AYF887" s="12"/>
      <c r="AYG887" s="162"/>
      <c r="AYH887" s="37"/>
      <c r="AYI887" s="37"/>
      <c r="AYJ887" s="37"/>
      <c r="AYK887" s="37"/>
      <c r="AYL887" s="37"/>
      <c r="AYM887" s="28"/>
      <c r="AYN887" s="11"/>
      <c r="AYO887" s="11"/>
      <c r="AYP887" s="37"/>
      <c r="AYQ887" s="162"/>
      <c r="AYR887" s="162"/>
      <c r="AYS887" s="37"/>
      <c r="AYT887" s="12"/>
      <c r="AYU887" s="37"/>
      <c r="AYV887" s="37"/>
      <c r="AYW887" s="11"/>
      <c r="AYX887" s="24"/>
      <c r="AYY887" s="28"/>
      <c r="AYZ887" s="11"/>
      <c r="AZA887" s="12"/>
      <c r="AZB887" s="27"/>
      <c r="AZC887" s="37"/>
      <c r="AZD887" s="37"/>
      <c r="AZE887" s="14"/>
      <c r="AZF887" s="14"/>
      <c r="AZG887" s="11"/>
      <c r="AZH887" s="12"/>
      <c r="AZI887" s="12"/>
      <c r="AZJ887" s="12"/>
      <c r="AZK887" s="11"/>
      <c r="AZL887" s="12"/>
      <c r="AZM887" s="162"/>
      <c r="AZN887" s="37"/>
      <c r="AZO887" s="37"/>
      <c r="AZP887" s="37"/>
      <c r="AZQ887" s="37"/>
      <c r="AZR887" s="37"/>
      <c r="AZS887" s="28"/>
      <c r="AZT887" s="11"/>
      <c r="AZU887" s="11"/>
      <c r="AZV887" s="37"/>
      <c r="AZW887" s="162"/>
      <c r="AZX887" s="162"/>
      <c r="AZY887" s="37"/>
      <c r="AZZ887" s="12"/>
      <c r="BAA887" s="37"/>
      <c r="BAB887" s="37"/>
      <c r="BAC887" s="11"/>
      <c r="BAD887" s="24"/>
      <c r="BAE887" s="28"/>
      <c r="BAF887" s="11"/>
      <c r="BAG887" s="12"/>
      <c r="BAH887" s="27"/>
      <c r="BAI887" s="37"/>
      <c r="BAJ887" s="37"/>
      <c r="BAK887" s="14"/>
      <c r="BAL887" s="14"/>
      <c r="BAM887" s="11"/>
      <c r="BAN887" s="12"/>
      <c r="BAO887" s="12"/>
      <c r="BAP887" s="12"/>
      <c r="BAQ887" s="11"/>
      <c r="BAR887" s="12"/>
      <c r="BAS887" s="162"/>
      <c r="BAT887" s="37"/>
      <c r="BAU887" s="37"/>
      <c r="BAV887" s="37"/>
      <c r="BAW887" s="37"/>
      <c r="BAX887" s="37"/>
      <c r="BAY887" s="28"/>
      <c r="BAZ887" s="11"/>
      <c r="BBA887" s="11"/>
      <c r="BBB887" s="37"/>
      <c r="BBC887" s="162"/>
      <c r="BBD887" s="162"/>
      <c r="BBE887" s="37"/>
      <c r="BBF887" s="12"/>
      <c r="BBG887" s="37"/>
      <c r="BBH887" s="37"/>
      <c r="BBI887" s="11"/>
      <c r="BBJ887" s="24"/>
      <c r="BBK887" s="28"/>
      <c r="BBL887" s="11"/>
      <c r="BBM887" s="12"/>
      <c r="BBN887" s="27"/>
      <c r="BBO887" s="37"/>
      <c r="BBP887" s="37"/>
      <c r="BBQ887" s="14"/>
      <c r="BBR887" s="14"/>
      <c r="BBS887" s="11"/>
      <c r="BBT887" s="12"/>
      <c r="BBU887" s="12"/>
      <c r="BBV887" s="12"/>
      <c r="BBW887" s="11"/>
      <c r="BBX887" s="12"/>
      <c r="BBY887" s="162"/>
      <c r="BBZ887" s="37"/>
      <c r="BCA887" s="37"/>
      <c r="BCB887" s="37"/>
      <c r="BCC887" s="37"/>
      <c r="BCD887" s="37"/>
      <c r="BCE887" s="28"/>
      <c r="BCF887" s="11"/>
      <c r="BCG887" s="11"/>
      <c r="BCH887" s="37"/>
      <c r="BCI887" s="162"/>
      <c r="BCJ887" s="162"/>
      <c r="BCK887" s="37"/>
      <c r="BCL887" s="12"/>
      <c r="BCM887" s="37"/>
      <c r="BCN887" s="37"/>
      <c r="BCO887" s="11"/>
      <c r="BCP887" s="24"/>
      <c r="BCQ887" s="28"/>
      <c r="BCR887" s="11"/>
      <c r="BCS887" s="12"/>
      <c r="BCT887" s="27"/>
      <c r="BCU887" s="37"/>
      <c r="BCV887" s="37"/>
      <c r="BCW887" s="14"/>
      <c r="BCX887" s="14"/>
      <c r="BCY887" s="11"/>
      <c r="BCZ887" s="12"/>
      <c r="BDA887" s="12"/>
      <c r="BDB887" s="12"/>
      <c r="BDC887" s="11"/>
      <c r="BDD887" s="12"/>
      <c r="BDE887" s="162"/>
      <c r="BDF887" s="37"/>
      <c r="BDG887" s="37"/>
      <c r="BDH887" s="37"/>
      <c r="BDI887" s="37"/>
      <c r="BDJ887" s="37"/>
      <c r="BDK887" s="28"/>
      <c r="BDL887" s="11"/>
      <c r="BDM887" s="11"/>
      <c r="BDN887" s="37"/>
      <c r="BDO887" s="162"/>
      <c r="BDP887" s="162"/>
      <c r="BDQ887" s="37"/>
      <c r="BDR887" s="12"/>
      <c r="BDS887" s="37"/>
      <c r="BDT887" s="37"/>
      <c r="BDU887" s="11"/>
      <c r="BDV887" s="24"/>
      <c r="BDW887" s="28"/>
      <c r="BDX887" s="11"/>
      <c r="BDY887" s="12"/>
      <c r="BDZ887" s="27"/>
      <c r="BEA887" s="37"/>
      <c r="BEB887" s="37"/>
      <c r="BEC887" s="14"/>
      <c r="BED887" s="14"/>
      <c r="BEE887" s="11"/>
      <c r="BEF887" s="12"/>
      <c r="BEG887" s="12"/>
      <c r="BEH887" s="12"/>
      <c r="BEI887" s="11"/>
      <c r="BEJ887" s="12"/>
      <c r="BEK887" s="162"/>
      <c r="BEL887" s="37"/>
      <c r="BEM887" s="37"/>
      <c r="BEN887" s="37"/>
      <c r="BEO887" s="37"/>
      <c r="BEP887" s="37"/>
      <c r="BEQ887" s="28"/>
      <c r="BER887" s="11"/>
      <c r="BES887" s="11"/>
      <c r="BET887" s="37"/>
      <c r="BEU887" s="162"/>
      <c r="BEV887" s="162"/>
      <c r="BEW887" s="37"/>
      <c r="BEX887" s="12"/>
      <c r="BEY887" s="37"/>
      <c r="BEZ887" s="37"/>
      <c r="BFA887" s="11"/>
      <c r="BFB887" s="24"/>
      <c r="BFC887" s="28"/>
      <c r="BFD887" s="11"/>
      <c r="BFE887" s="12"/>
      <c r="BFF887" s="27"/>
      <c r="BFG887" s="37"/>
      <c r="BFH887" s="37"/>
      <c r="BFI887" s="14"/>
      <c r="BFJ887" s="14"/>
      <c r="BFK887" s="11"/>
      <c r="BFL887" s="12"/>
      <c r="BFM887" s="12"/>
      <c r="BFN887" s="12"/>
      <c r="BFO887" s="11"/>
      <c r="BFP887" s="12"/>
      <c r="BFQ887" s="162"/>
      <c r="BFR887" s="37"/>
      <c r="BFS887" s="37"/>
      <c r="BFT887" s="37"/>
      <c r="BFU887" s="37"/>
      <c r="BFV887" s="37"/>
      <c r="BFW887" s="28"/>
      <c r="BFX887" s="11"/>
      <c r="BFY887" s="11"/>
      <c r="BFZ887" s="37"/>
      <c r="BGA887" s="162"/>
      <c r="BGB887" s="162"/>
      <c r="BGC887" s="37"/>
      <c r="BGD887" s="12"/>
      <c r="BGE887" s="37"/>
      <c r="BGF887" s="37"/>
      <c r="BGG887" s="11"/>
      <c r="BGH887" s="24"/>
      <c r="BGI887" s="28"/>
      <c r="BGJ887" s="11"/>
      <c r="BGK887" s="12"/>
      <c r="BGL887" s="27"/>
      <c r="BGM887" s="37"/>
      <c r="BGN887" s="37"/>
      <c r="BGO887" s="14"/>
      <c r="BGP887" s="14"/>
      <c r="BGQ887" s="11"/>
      <c r="BGR887" s="12"/>
      <c r="BGS887" s="12"/>
      <c r="BGT887" s="12"/>
      <c r="BGU887" s="11"/>
      <c r="BGV887" s="12"/>
      <c r="BGW887" s="162"/>
      <c r="BGX887" s="37"/>
      <c r="BGY887" s="37"/>
      <c r="BGZ887" s="37"/>
      <c r="BHA887" s="37"/>
      <c r="BHB887" s="37"/>
      <c r="BHC887" s="28"/>
      <c r="BHD887" s="11"/>
      <c r="BHE887" s="11"/>
      <c r="BHF887" s="37"/>
      <c r="BHG887" s="162"/>
      <c r="BHH887" s="162"/>
      <c r="BHI887" s="37"/>
      <c r="BHJ887" s="12"/>
      <c r="BHK887" s="37"/>
      <c r="BHL887" s="37"/>
      <c r="BHM887" s="11"/>
      <c r="BHN887" s="24"/>
      <c r="BHO887" s="28"/>
      <c r="BHP887" s="11"/>
      <c r="BHQ887" s="12"/>
      <c r="BHR887" s="27"/>
      <c r="BHS887" s="37"/>
      <c r="BHT887" s="37"/>
      <c r="BHU887" s="14"/>
      <c r="BHV887" s="14"/>
      <c r="BHW887" s="11"/>
      <c r="BHX887" s="12"/>
      <c r="BHY887" s="12"/>
      <c r="BHZ887" s="12"/>
      <c r="BIA887" s="11"/>
      <c r="BIB887" s="12"/>
      <c r="BIC887" s="162"/>
      <c r="BID887" s="37"/>
      <c r="BIE887" s="37"/>
      <c r="BIF887" s="37"/>
      <c r="BIG887" s="37"/>
      <c r="BIH887" s="37"/>
      <c r="BII887" s="28"/>
      <c r="BIJ887" s="11"/>
      <c r="BIK887" s="11"/>
      <c r="BIL887" s="37"/>
      <c r="BIM887" s="162"/>
      <c r="BIN887" s="162"/>
      <c r="BIO887" s="37"/>
      <c r="BIP887" s="12"/>
      <c r="BIQ887" s="37"/>
      <c r="BIR887" s="37"/>
      <c r="BIS887" s="11"/>
      <c r="BIT887" s="24"/>
      <c r="BIU887" s="28"/>
      <c r="BIV887" s="11"/>
      <c r="BIW887" s="12"/>
      <c r="BIX887" s="27"/>
      <c r="BIY887" s="37"/>
      <c r="BIZ887" s="37"/>
      <c r="BJA887" s="14"/>
      <c r="BJB887" s="14"/>
      <c r="BJC887" s="11"/>
      <c r="BJD887" s="12"/>
      <c r="BJE887" s="12"/>
      <c r="BJF887" s="12"/>
      <c r="BJG887" s="11"/>
      <c r="BJH887" s="12"/>
      <c r="BJI887" s="162"/>
      <c r="BJJ887" s="37"/>
      <c r="BJK887" s="37"/>
      <c r="BJL887" s="37"/>
      <c r="BJM887" s="37"/>
      <c r="BJN887" s="37"/>
      <c r="BJO887" s="28"/>
      <c r="BJP887" s="11"/>
      <c r="BJQ887" s="11"/>
      <c r="BJR887" s="37"/>
      <c r="BJS887" s="162"/>
      <c r="BJT887" s="162"/>
      <c r="BJU887" s="37"/>
      <c r="BJV887" s="12"/>
      <c r="BJW887" s="37"/>
      <c r="BJX887" s="37"/>
      <c r="BJY887" s="11"/>
      <c r="BJZ887" s="24"/>
      <c r="BKA887" s="28"/>
      <c r="BKB887" s="11"/>
      <c r="BKC887" s="12"/>
      <c r="BKD887" s="27"/>
      <c r="BKE887" s="37"/>
      <c r="BKF887" s="37"/>
      <c r="BKG887" s="14"/>
      <c r="BKH887" s="14"/>
      <c r="BKI887" s="11"/>
      <c r="BKJ887" s="12"/>
      <c r="BKK887" s="12"/>
      <c r="BKL887" s="12"/>
      <c r="BKM887" s="11"/>
      <c r="BKN887" s="12"/>
      <c r="BKO887" s="162"/>
      <c r="BKP887" s="37"/>
      <c r="BKQ887" s="37"/>
      <c r="BKR887" s="37"/>
      <c r="BKS887" s="37"/>
      <c r="BKT887" s="37"/>
      <c r="BKU887" s="28"/>
      <c r="BKV887" s="11"/>
      <c r="BKW887" s="11"/>
      <c r="BKX887" s="37"/>
      <c r="BKY887" s="162"/>
      <c r="BKZ887" s="162"/>
      <c r="BLA887" s="37"/>
      <c r="BLB887" s="12"/>
      <c r="BLC887" s="37"/>
      <c r="BLD887" s="37"/>
      <c r="BLE887" s="11"/>
      <c r="BLF887" s="24"/>
      <c r="BLG887" s="28"/>
      <c r="BLH887" s="11"/>
      <c r="BLI887" s="12"/>
      <c r="BLJ887" s="27"/>
      <c r="BLK887" s="37"/>
      <c r="BLL887" s="37"/>
      <c r="BLM887" s="14"/>
      <c r="BLN887" s="14"/>
      <c r="BLO887" s="11"/>
      <c r="BLP887" s="12"/>
      <c r="BLQ887" s="12"/>
      <c r="BLR887" s="12"/>
      <c r="BLS887" s="11"/>
      <c r="BLT887" s="12"/>
      <c r="BLU887" s="162"/>
      <c r="BLV887" s="37"/>
      <c r="BLW887" s="37"/>
      <c r="BLX887" s="37"/>
      <c r="BLY887" s="37"/>
      <c r="BLZ887" s="37"/>
      <c r="BMA887" s="28"/>
      <c r="BMB887" s="11"/>
      <c r="BMC887" s="11"/>
      <c r="BMD887" s="37"/>
      <c r="BME887" s="162"/>
      <c r="BMF887" s="162"/>
      <c r="BMG887" s="37"/>
      <c r="BMH887" s="12"/>
      <c r="BMI887" s="37"/>
      <c r="BMJ887" s="37"/>
      <c r="BMK887" s="11"/>
      <c r="BML887" s="24"/>
      <c r="BMM887" s="28"/>
      <c r="BMN887" s="11"/>
      <c r="BMO887" s="12"/>
      <c r="BMP887" s="27"/>
      <c r="BMQ887" s="37"/>
      <c r="BMR887" s="37"/>
      <c r="BMS887" s="14"/>
      <c r="BMT887" s="14"/>
      <c r="BMU887" s="11"/>
      <c r="BMV887" s="12"/>
      <c r="BMW887" s="12"/>
      <c r="BMX887" s="12"/>
      <c r="BMY887" s="11"/>
      <c r="BMZ887" s="12"/>
      <c r="BNA887" s="162"/>
      <c r="BNB887" s="37"/>
      <c r="BNC887" s="37"/>
      <c r="BND887" s="37"/>
      <c r="BNE887" s="37"/>
      <c r="BNF887" s="37"/>
      <c r="BNG887" s="28"/>
      <c r="BNH887" s="11"/>
      <c r="BNI887" s="11"/>
      <c r="BNJ887" s="37"/>
      <c r="BNK887" s="162"/>
      <c r="BNL887" s="162"/>
      <c r="BNM887" s="37"/>
      <c r="BNN887" s="12"/>
      <c r="BNO887" s="37"/>
      <c r="BNP887" s="37"/>
      <c r="BNQ887" s="11"/>
      <c r="BNR887" s="24"/>
      <c r="BNS887" s="28"/>
      <c r="BNT887" s="11"/>
      <c r="BNU887" s="12"/>
      <c r="BNV887" s="27"/>
      <c r="BNW887" s="37"/>
      <c r="BNX887" s="37"/>
      <c r="BNY887" s="14"/>
      <c r="BNZ887" s="14"/>
      <c r="BOA887" s="11"/>
      <c r="BOB887" s="12"/>
      <c r="BOC887" s="12"/>
      <c r="BOD887" s="12"/>
      <c r="BOE887" s="11"/>
      <c r="BOF887" s="12"/>
      <c r="BOG887" s="162"/>
      <c r="BOH887" s="37"/>
      <c r="BOI887" s="37"/>
      <c r="BOJ887" s="37"/>
      <c r="BOK887" s="37"/>
      <c r="BOL887" s="37"/>
      <c r="BOM887" s="28"/>
      <c r="BON887" s="11"/>
      <c r="BOO887" s="11"/>
      <c r="BOP887" s="37"/>
      <c r="BOQ887" s="162"/>
      <c r="BOR887" s="162"/>
      <c r="BOS887" s="37"/>
      <c r="BOT887" s="12"/>
      <c r="BOU887" s="37"/>
      <c r="BOV887" s="37"/>
      <c r="BOW887" s="11"/>
      <c r="BOX887" s="24"/>
      <c r="BOY887" s="28"/>
      <c r="BOZ887" s="11"/>
      <c r="BPA887" s="12"/>
      <c r="BPB887" s="27"/>
      <c r="BPC887" s="37"/>
      <c r="BPD887" s="37"/>
      <c r="BPE887" s="14"/>
      <c r="BPF887" s="14"/>
      <c r="BPG887" s="11"/>
      <c r="BPH887" s="12"/>
      <c r="BPI887" s="12"/>
      <c r="BPJ887" s="12"/>
      <c r="BPK887" s="11"/>
      <c r="BPL887" s="12"/>
      <c r="BPM887" s="162"/>
      <c r="BPN887" s="37"/>
      <c r="BPO887" s="37"/>
      <c r="BPP887" s="37"/>
      <c r="BPQ887" s="37"/>
      <c r="BPR887" s="37"/>
      <c r="BPS887" s="28"/>
      <c r="BPT887" s="11"/>
      <c r="BPU887" s="11"/>
      <c r="BPV887" s="37"/>
      <c r="BPW887" s="162"/>
      <c r="BPX887" s="162"/>
      <c r="BPY887" s="37"/>
      <c r="BPZ887" s="12"/>
      <c r="BQA887" s="37"/>
      <c r="BQB887" s="37"/>
      <c r="BQC887" s="11"/>
      <c r="BQD887" s="24"/>
      <c r="BQE887" s="28"/>
      <c r="BQF887" s="11"/>
      <c r="BQG887" s="12"/>
      <c r="BQH887" s="27"/>
      <c r="BQI887" s="37"/>
      <c r="BQJ887" s="37"/>
      <c r="BQK887" s="14"/>
      <c r="BQL887" s="14"/>
      <c r="BQM887" s="11"/>
      <c r="BQN887" s="12"/>
      <c r="BQO887" s="12"/>
      <c r="BQP887" s="12"/>
      <c r="BQQ887" s="11"/>
      <c r="BQR887" s="12"/>
      <c r="BQS887" s="162"/>
      <c r="BQT887" s="37"/>
      <c r="BQU887" s="37"/>
      <c r="BQV887" s="37"/>
      <c r="BQW887" s="37"/>
      <c r="BQX887" s="37"/>
      <c r="BQY887" s="28"/>
      <c r="BQZ887" s="11"/>
      <c r="BRA887" s="11"/>
      <c r="BRB887" s="37"/>
      <c r="BRC887" s="162"/>
      <c r="BRD887" s="162"/>
      <c r="BRE887" s="37"/>
      <c r="BRF887" s="12"/>
      <c r="BRG887" s="37"/>
      <c r="BRH887" s="37"/>
      <c r="BRI887" s="11"/>
      <c r="BRJ887" s="24"/>
      <c r="BRK887" s="28"/>
      <c r="BRL887" s="11"/>
      <c r="BRM887" s="12"/>
      <c r="BRN887" s="27"/>
      <c r="BRO887" s="37"/>
      <c r="BRP887" s="37"/>
      <c r="BRQ887" s="14"/>
      <c r="BRR887" s="14"/>
      <c r="BRS887" s="11"/>
      <c r="BRT887" s="12"/>
      <c r="BRU887" s="12"/>
      <c r="BRV887" s="12"/>
      <c r="BRW887" s="11"/>
      <c r="BRX887" s="12"/>
      <c r="BRY887" s="162"/>
      <c r="BRZ887" s="37"/>
      <c r="BSA887" s="37"/>
      <c r="BSB887" s="37"/>
      <c r="BSC887" s="37"/>
      <c r="BSD887" s="37"/>
      <c r="BSE887" s="28"/>
      <c r="BSF887" s="11"/>
      <c r="BSG887" s="11"/>
      <c r="BSH887" s="37"/>
      <c r="BSI887" s="162"/>
      <c r="BSJ887" s="162"/>
      <c r="BSK887" s="37"/>
      <c r="BSL887" s="12"/>
      <c r="BSM887" s="37"/>
      <c r="BSN887" s="37"/>
      <c r="BSO887" s="11"/>
      <c r="BSP887" s="24"/>
      <c r="BSQ887" s="28"/>
      <c r="BSR887" s="11"/>
      <c r="BSS887" s="12"/>
      <c r="BST887" s="27"/>
      <c r="BSU887" s="37"/>
      <c r="BSV887" s="37"/>
      <c r="BSW887" s="14"/>
      <c r="BSX887" s="14"/>
      <c r="BSY887" s="11"/>
      <c r="BSZ887" s="12"/>
      <c r="BTA887" s="12"/>
      <c r="BTB887" s="12"/>
      <c r="BTC887" s="11"/>
      <c r="BTD887" s="12"/>
      <c r="BTE887" s="162"/>
      <c r="BTF887" s="37"/>
      <c r="BTG887" s="37"/>
      <c r="BTH887" s="37"/>
      <c r="BTI887" s="37"/>
      <c r="BTJ887" s="37"/>
      <c r="BTK887" s="28"/>
      <c r="BTL887" s="11"/>
      <c r="BTM887" s="11"/>
      <c r="BTN887" s="37"/>
      <c r="BTO887" s="162"/>
      <c r="BTP887" s="162"/>
      <c r="BTQ887" s="37"/>
      <c r="BTR887" s="12"/>
      <c r="BTS887" s="37"/>
      <c r="BTT887" s="37"/>
      <c r="BTU887" s="11"/>
      <c r="BTV887" s="24"/>
      <c r="BTW887" s="28"/>
      <c r="BTX887" s="11"/>
      <c r="BTY887" s="12"/>
      <c r="BTZ887" s="27"/>
      <c r="BUA887" s="37"/>
      <c r="BUB887" s="37"/>
      <c r="BUC887" s="14"/>
      <c r="BUD887" s="14"/>
      <c r="BUE887" s="11"/>
      <c r="BUF887" s="12"/>
      <c r="BUG887" s="12"/>
      <c r="BUH887" s="12"/>
      <c r="BUI887" s="11"/>
      <c r="BUJ887" s="12"/>
      <c r="BUK887" s="162"/>
      <c r="BUL887" s="37"/>
      <c r="BUM887" s="37"/>
      <c r="BUN887" s="37"/>
      <c r="BUO887" s="37"/>
      <c r="BUP887" s="37"/>
      <c r="BUQ887" s="28"/>
      <c r="BUR887" s="11"/>
      <c r="BUS887" s="11"/>
      <c r="BUT887" s="37"/>
      <c r="BUU887" s="162"/>
      <c r="BUV887" s="162"/>
      <c r="BUW887" s="37"/>
      <c r="BUX887" s="12"/>
      <c r="BUY887" s="37"/>
      <c r="BUZ887" s="37"/>
      <c r="BVA887" s="11"/>
      <c r="BVB887" s="24"/>
      <c r="BVC887" s="28"/>
      <c r="BVD887" s="11"/>
      <c r="BVE887" s="12"/>
      <c r="BVF887" s="27"/>
      <c r="BVG887" s="37"/>
      <c r="BVH887" s="37"/>
      <c r="BVI887" s="14"/>
      <c r="BVJ887" s="14"/>
      <c r="BVK887" s="11"/>
      <c r="BVL887" s="12"/>
      <c r="BVM887" s="12"/>
      <c r="BVN887" s="12"/>
      <c r="BVO887" s="11"/>
      <c r="BVP887" s="12"/>
      <c r="BVQ887" s="162"/>
      <c r="BVR887" s="37"/>
      <c r="BVS887" s="37"/>
      <c r="BVT887" s="37"/>
      <c r="BVU887" s="37"/>
      <c r="BVV887" s="37"/>
      <c r="BVW887" s="28"/>
      <c r="BVX887" s="11"/>
      <c r="BVY887" s="11"/>
      <c r="BVZ887" s="37"/>
      <c r="BWA887" s="162"/>
      <c r="BWB887" s="162"/>
      <c r="BWC887" s="37"/>
      <c r="BWD887" s="12"/>
      <c r="BWE887" s="37"/>
      <c r="BWF887" s="37"/>
      <c r="BWG887" s="11"/>
      <c r="BWH887" s="24"/>
      <c r="BWI887" s="28"/>
      <c r="BWJ887" s="11"/>
      <c r="BWK887" s="12"/>
      <c r="BWL887" s="27"/>
      <c r="BWM887" s="37"/>
      <c r="BWN887" s="37"/>
      <c r="BWO887" s="14"/>
      <c r="BWP887" s="14"/>
      <c r="BWQ887" s="11"/>
      <c r="BWR887" s="12"/>
      <c r="BWS887" s="12"/>
      <c r="BWT887" s="12"/>
      <c r="BWU887" s="11"/>
      <c r="BWV887" s="12"/>
      <c r="BWW887" s="162"/>
      <c r="BWX887" s="37"/>
      <c r="BWY887" s="37"/>
      <c r="BWZ887" s="37"/>
      <c r="BXA887" s="37"/>
      <c r="BXB887" s="37"/>
      <c r="BXC887" s="28"/>
      <c r="BXD887" s="11"/>
      <c r="BXE887" s="11"/>
      <c r="BXF887" s="37"/>
      <c r="BXG887" s="162"/>
      <c r="BXH887" s="162"/>
      <c r="BXI887" s="37"/>
      <c r="BXJ887" s="12"/>
      <c r="BXK887" s="37"/>
      <c r="BXL887" s="37"/>
      <c r="BXM887" s="11"/>
      <c r="BXN887" s="24"/>
      <c r="BXO887" s="28"/>
      <c r="BXP887" s="11"/>
      <c r="BXQ887" s="12"/>
      <c r="BXR887" s="27"/>
      <c r="BXS887" s="37"/>
      <c r="BXT887" s="37"/>
      <c r="BXU887" s="14"/>
      <c r="BXV887" s="14"/>
      <c r="BXW887" s="11"/>
      <c r="BXX887" s="12"/>
      <c r="BXY887" s="12"/>
      <c r="BXZ887" s="12"/>
      <c r="BYA887" s="11"/>
      <c r="BYB887" s="12"/>
      <c r="BYC887" s="162"/>
      <c r="BYD887" s="37"/>
      <c r="BYE887" s="37"/>
      <c r="BYF887" s="37"/>
      <c r="BYG887" s="37"/>
      <c r="BYH887" s="37"/>
      <c r="BYI887" s="28"/>
      <c r="BYJ887" s="11"/>
      <c r="BYK887" s="11"/>
      <c r="BYL887" s="37"/>
      <c r="BYM887" s="162"/>
      <c r="BYN887" s="162"/>
      <c r="BYO887" s="37"/>
      <c r="BYP887" s="12"/>
      <c r="BYQ887" s="37"/>
      <c r="BYR887" s="37"/>
      <c r="BYS887" s="11"/>
      <c r="BYT887" s="24"/>
      <c r="BYU887" s="28"/>
      <c r="BYV887" s="11"/>
      <c r="BYW887" s="12"/>
      <c r="BYX887" s="27"/>
      <c r="BYY887" s="37"/>
      <c r="BYZ887" s="37"/>
      <c r="BZA887" s="14"/>
      <c r="BZB887" s="14"/>
      <c r="BZC887" s="11"/>
      <c r="BZD887" s="12"/>
      <c r="BZE887" s="12"/>
      <c r="BZF887" s="12"/>
      <c r="BZG887" s="11"/>
      <c r="BZH887" s="12"/>
      <c r="BZI887" s="162"/>
      <c r="BZJ887" s="37"/>
      <c r="BZK887" s="37"/>
      <c r="BZL887" s="37"/>
      <c r="BZM887" s="37"/>
      <c r="BZN887" s="37"/>
      <c r="BZO887" s="28"/>
      <c r="BZP887" s="11"/>
      <c r="BZQ887" s="11"/>
      <c r="BZR887" s="37"/>
      <c r="BZS887" s="162"/>
      <c r="BZT887" s="162"/>
      <c r="BZU887" s="37"/>
      <c r="BZV887" s="12"/>
      <c r="BZW887" s="37"/>
      <c r="BZX887" s="37"/>
      <c r="BZY887" s="11"/>
      <c r="BZZ887" s="24"/>
      <c r="CAA887" s="28"/>
      <c r="CAB887" s="11"/>
      <c r="CAC887" s="12"/>
      <c r="CAD887" s="27"/>
      <c r="CAE887" s="37"/>
      <c r="CAF887" s="37"/>
      <c r="CAG887" s="14"/>
      <c r="CAH887" s="14"/>
      <c r="CAI887" s="11"/>
      <c r="CAJ887" s="12"/>
      <c r="CAK887" s="12"/>
      <c r="CAL887" s="12"/>
      <c r="CAM887" s="11"/>
      <c r="CAN887" s="12"/>
      <c r="CAO887" s="162"/>
      <c r="CAP887" s="37"/>
      <c r="CAQ887" s="37"/>
      <c r="CAR887" s="37"/>
      <c r="CAS887" s="37"/>
      <c r="CAT887" s="37"/>
      <c r="CAU887" s="28"/>
      <c r="CAV887" s="11"/>
      <c r="CAW887" s="11"/>
      <c r="CAX887" s="37"/>
      <c r="CAY887" s="162"/>
      <c r="CAZ887" s="162"/>
      <c r="CBA887" s="37"/>
      <c r="CBB887" s="12"/>
      <c r="CBC887" s="37"/>
      <c r="CBD887" s="37"/>
      <c r="CBE887" s="11"/>
      <c r="CBF887" s="24"/>
      <c r="CBG887" s="28"/>
      <c r="CBH887" s="11"/>
      <c r="CBI887" s="12"/>
      <c r="CBJ887" s="27"/>
      <c r="CBK887" s="37"/>
      <c r="CBL887" s="37"/>
      <c r="CBM887" s="14"/>
      <c r="CBN887" s="14"/>
      <c r="CBO887" s="11"/>
      <c r="CBP887" s="12"/>
      <c r="CBQ887" s="12"/>
      <c r="CBR887" s="12"/>
      <c r="CBS887" s="11"/>
      <c r="CBT887" s="12"/>
      <c r="CBU887" s="162"/>
      <c r="CBV887" s="37"/>
      <c r="CBW887" s="37"/>
      <c r="CBX887" s="37"/>
      <c r="CBY887" s="37"/>
      <c r="CBZ887" s="37"/>
      <c r="CCA887" s="28"/>
      <c r="CCB887" s="11"/>
      <c r="CCC887" s="11"/>
      <c r="CCD887" s="37"/>
      <c r="CCE887" s="162"/>
      <c r="CCF887" s="162"/>
      <c r="CCG887" s="37"/>
      <c r="CCH887" s="12"/>
      <c r="CCI887" s="37"/>
      <c r="CCJ887" s="37"/>
      <c r="CCK887" s="11"/>
      <c r="CCL887" s="24"/>
      <c r="CCM887" s="28"/>
      <c r="CCN887" s="11"/>
      <c r="CCO887" s="12"/>
      <c r="CCP887" s="27"/>
      <c r="CCQ887" s="37"/>
      <c r="CCR887" s="37"/>
      <c r="CCS887" s="14"/>
      <c r="CCT887" s="14"/>
      <c r="CCU887" s="11"/>
      <c r="CCV887" s="12"/>
      <c r="CCW887" s="12"/>
      <c r="CCX887" s="12"/>
      <c r="CCY887" s="11"/>
      <c r="CCZ887" s="12"/>
      <c r="CDA887" s="162"/>
      <c r="CDB887" s="37"/>
      <c r="CDC887" s="37"/>
      <c r="CDD887" s="37"/>
      <c r="CDE887" s="37"/>
      <c r="CDF887" s="37"/>
      <c r="CDG887" s="28"/>
      <c r="CDH887" s="11"/>
      <c r="CDI887" s="11"/>
      <c r="CDJ887" s="37"/>
      <c r="CDK887" s="162"/>
      <c r="CDL887" s="162"/>
      <c r="CDM887" s="37"/>
      <c r="CDN887" s="12"/>
      <c r="CDO887" s="37"/>
      <c r="CDP887" s="37"/>
      <c r="CDQ887" s="11"/>
      <c r="CDR887" s="24"/>
      <c r="CDS887" s="28"/>
      <c r="CDT887" s="11"/>
      <c r="CDU887" s="12"/>
      <c r="CDV887" s="27"/>
      <c r="CDW887" s="37"/>
      <c r="CDX887" s="37"/>
      <c r="CDY887" s="14"/>
      <c r="CDZ887" s="14"/>
      <c r="CEA887" s="11"/>
      <c r="CEB887" s="12"/>
      <c r="CEC887" s="12"/>
      <c r="CED887" s="12"/>
      <c r="CEE887" s="11"/>
      <c r="CEF887" s="12"/>
      <c r="CEG887" s="162"/>
      <c r="CEH887" s="37"/>
      <c r="CEI887" s="37"/>
      <c r="CEJ887" s="37"/>
      <c r="CEK887" s="37"/>
      <c r="CEL887" s="37"/>
      <c r="CEM887" s="28"/>
      <c r="CEN887" s="11"/>
      <c r="CEO887" s="11"/>
      <c r="CEP887" s="37"/>
      <c r="CEQ887" s="162"/>
      <c r="CER887" s="162"/>
      <c r="CES887" s="37"/>
      <c r="CET887" s="12"/>
      <c r="CEU887" s="37"/>
      <c r="CEV887" s="37"/>
      <c r="CEW887" s="11"/>
      <c r="CEX887" s="24"/>
      <c r="CEY887" s="28"/>
      <c r="CEZ887" s="11"/>
      <c r="CFA887" s="12"/>
      <c r="CFB887" s="27"/>
      <c r="CFC887" s="37"/>
      <c r="CFD887" s="37"/>
      <c r="CFE887" s="14"/>
      <c r="CFF887" s="14"/>
      <c r="CFG887" s="11"/>
      <c r="CFH887" s="12"/>
      <c r="CFI887" s="12"/>
      <c r="CFJ887" s="12"/>
      <c r="CFK887" s="11"/>
      <c r="CFL887" s="12"/>
      <c r="CFM887" s="162"/>
      <c r="CFN887" s="37"/>
      <c r="CFO887" s="37"/>
      <c r="CFP887" s="37"/>
      <c r="CFQ887" s="37"/>
      <c r="CFR887" s="37"/>
      <c r="CFS887" s="28"/>
      <c r="CFT887" s="11"/>
      <c r="CFU887" s="11"/>
      <c r="CFV887" s="37"/>
      <c r="CFW887" s="162"/>
      <c r="CFX887" s="162"/>
      <c r="CFY887" s="37"/>
      <c r="CFZ887" s="12"/>
      <c r="CGA887" s="37"/>
      <c r="CGB887" s="37"/>
      <c r="CGC887" s="11"/>
      <c r="CGD887" s="24"/>
      <c r="CGE887" s="28"/>
      <c r="CGF887" s="11"/>
      <c r="CGG887" s="12"/>
      <c r="CGH887" s="27"/>
      <c r="CGI887" s="37"/>
      <c r="CGJ887" s="37"/>
      <c r="CGK887" s="14"/>
      <c r="CGL887" s="14"/>
      <c r="CGM887" s="11"/>
      <c r="CGN887" s="12"/>
      <c r="CGO887" s="12"/>
      <c r="CGP887" s="12"/>
      <c r="CGQ887" s="11"/>
      <c r="CGR887" s="12"/>
      <c r="CGS887" s="162"/>
      <c r="CGT887" s="37"/>
      <c r="CGU887" s="37"/>
      <c r="CGV887" s="37"/>
      <c r="CGW887" s="37"/>
      <c r="CGX887" s="37"/>
      <c r="CGY887" s="28"/>
      <c r="CGZ887" s="11"/>
      <c r="CHA887" s="11"/>
      <c r="CHB887" s="37"/>
      <c r="CHC887" s="162"/>
      <c r="CHD887" s="162"/>
      <c r="CHE887" s="37"/>
      <c r="CHF887" s="12"/>
      <c r="CHG887" s="37"/>
      <c r="CHH887" s="37"/>
      <c r="CHI887" s="11"/>
      <c r="CHJ887" s="24"/>
      <c r="CHK887" s="28"/>
      <c r="CHL887" s="11"/>
      <c r="CHM887" s="12"/>
      <c r="CHN887" s="27"/>
      <c r="CHO887" s="37"/>
      <c r="CHP887" s="37"/>
      <c r="CHQ887" s="14"/>
      <c r="CHR887" s="14"/>
      <c r="CHS887" s="11"/>
      <c r="CHT887" s="12"/>
      <c r="CHU887" s="12"/>
      <c r="CHV887" s="12"/>
      <c r="CHW887" s="11"/>
      <c r="CHX887" s="12"/>
      <c r="CHY887" s="162"/>
      <c r="CHZ887" s="37"/>
      <c r="CIA887" s="37"/>
      <c r="CIB887" s="37"/>
      <c r="CIC887" s="37"/>
      <c r="CID887" s="37"/>
      <c r="CIE887" s="28"/>
      <c r="CIF887" s="11"/>
      <c r="CIG887" s="11"/>
      <c r="CIH887" s="37"/>
      <c r="CII887" s="162"/>
      <c r="CIJ887" s="162"/>
      <c r="CIK887" s="37"/>
      <c r="CIL887" s="12"/>
      <c r="CIM887" s="37"/>
      <c r="CIN887" s="37"/>
      <c r="CIO887" s="11"/>
      <c r="CIP887" s="24"/>
      <c r="CIQ887" s="28"/>
      <c r="CIR887" s="11"/>
      <c r="CIS887" s="12"/>
      <c r="CIT887" s="27"/>
      <c r="CIU887" s="37"/>
      <c r="CIV887" s="37"/>
      <c r="CIW887" s="14"/>
      <c r="CIX887" s="14"/>
      <c r="CIY887" s="11"/>
      <c r="CIZ887" s="12"/>
      <c r="CJA887" s="12"/>
      <c r="CJB887" s="12"/>
      <c r="CJC887" s="11"/>
      <c r="CJD887" s="12"/>
      <c r="CJE887" s="162"/>
      <c r="CJF887" s="37"/>
      <c r="CJG887" s="37"/>
      <c r="CJH887" s="37"/>
      <c r="CJI887" s="37"/>
      <c r="CJJ887" s="37"/>
      <c r="CJK887" s="28"/>
      <c r="CJL887" s="11"/>
      <c r="CJM887" s="11"/>
      <c r="CJN887" s="37"/>
      <c r="CJO887" s="162"/>
      <c r="CJP887" s="162"/>
      <c r="CJQ887" s="37"/>
      <c r="CJR887" s="12"/>
      <c r="CJS887" s="37"/>
      <c r="CJT887" s="37"/>
      <c r="CJU887" s="11"/>
      <c r="CJV887" s="24"/>
      <c r="CJW887" s="28"/>
      <c r="CJX887" s="11"/>
      <c r="CJY887" s="12"/>
      <c r="CJZ887" s="27"/>
      <c r="CKA887" s="37"/>
      <c r="CKB887" s="37"/>
      <c r="CKC887" s="14"/>
      <c r="CKD887" s="14"/>
      <c r="CKE887" s="11"/>
      <c r="CKF887" s="12"/>
      <c r="CKG887" s="12"/>
      <c r="CKH887" s="12"/>
      <c r="CKI887" s="11"/>
      <c r="CKJ887" s="12"/>
      <c r="CKK887" s="162"/>
      <c r="CKL887" s="37"/>
      <c r="CKM887" s="37"/>
      <c r="CKN887" s="37"/>
      <c r="CKO887" s="37"/>
      <c r="CKP887" s="37"/>
      <c r="CKQ887" s="28"/>
      <c r="CKR887" s="11"/>
      <c r="CKS887" s="11"/>
      <c r="CKT887" s="37"/>
      <c r="CKU887" s="162"/>
      <c r="CKV887" s="162"/>
      <c r="CKW887" s="37"/>
      <c r="CKX887" s="12"/>
      <c r="CKY887" s="37"/>
      <c r="CKZ887" s="37"/>
      <c r="CLA887" s="11"/>
      <c r="CLB887" s="24"/>
      <c r="CLC887" s="28"/>
      <c r="CLD887" s="11"/>
      <c r="CLE887" s="12"/>
      <c r="CLF887" s="27"/>
      <c r="CLG887" s="37"/>
      <c r="CLH887" s="37"/>
      <c r="CLI887" s="14"/>
      <c r="CLJ887" s="14"/>
      <c r="CLK887" s="11"/>
      <c r="CLL887" s="12"/>
      <c r="CLM887" s="12"/>
      <c r="CLN887" s="12"/>
      <c r="CLO887" s="11"/>
      <c r="CLP887" s="12"/>
      <c r="CLQ887" s="162"/>
      <c r="CLR887" s="37"/>
      <c r="CLS887" s="37"/>
      <c r="CLT887" s="37"/>
      <c r="CLU887" s="37"/>
      <c r="CLV887" s="37"/>
      <c r="CLW887" s="28"/>
      <c r="CLX887" s="11"/>
      <c r="CLY887" s="11"/>
      <c r="CLZ887" s="37"/>
      <c r="CMA887" s="162"/>
      <c r="CMB887" s="162"/>
      <c r="CMC887" s="37"/>
      <c r="CMD887" s="12"/>
      <c r="CME887" s="37"/>
      <c r="CMF887" s="37"/>
      <c r="CMG887" s="11"/>
      <c r="CMH887" s="24"/>
      <c r="CMI887" s="28"/>
      <c r="CMJ887" s="11"/>
      <c r="CMK887" s="12"/>
      <c r="CML887" s="27"/>
      <c r="CMM887" s="37"/>
      <c r="CMN887" s="37"/>
      <c r="CMO887" s="14"/>
      <c r="CMP887" s="14"/>
      <c r="CMQ887" s="11"/>
      <c r="CMR887" s="12"/>
      <c r="CMS887" s="12"/>
      <c r="CMT887" s="12"/>
      <c r="CMU887" s="11"/>
      <c r="CMV887" s="12"/>
      <c r="CMW887" s="162"/>
      <c r="CMX887" s="37"/>
      <c r="CMY887" s="37"/>
      <c r="CMZ887" s="37"/>
      <c r="CNA887" s="37"/>
      <c r="CNB887" s="37"/>
      <c r="CNC887" s="28"/>
      <c r="CND887" s="11"/>
      <c r="CNE887" s="11"/>
      <c r="CNF887" s="37"/>
      <c r="CNG887" s="162"/>
      <c r="CNH887" s="162"/>
      <c r="CNI887" s="37"/>
      <c r="CNJ887" s="12"/>
      <c r="CNK887" s="37"/>
      <c r="CNL887" s="37"/>
      <c r="CNM887" s="11"/>
      <c r="CNN887" s="24"/>
      <c r="CNO887" s="28"/>
      <c r="CNP887" s="11"/>
      <c r="CNQ887" s="12"/>
      <c r="CNR887" s="27"/>
      <c r="CNS887" s="37"/>
      <c r="CNT887" s="37"/>
      <c r="CNU887" s="14"/>
      <c r="CNV887" s="14"/>
      <c r="CNW887" s="11"/>
      <c r="CNX887" s="12"/>
      <c r="CNY887" s="12"/>
      <c r="CNZ887" s="12"/>
      <c r="COA887" s="11"/>
      <c r="COB887" s="12"/>
      <c r="COC887" s="162"/>
      <c r="COD887" s="37"/>
      <c r="COE887" s="37"/>
      <c r="COF887" s="37"/>
      <c r="COG887" s="37"/>
      <c r="COH887" s="37"/>
      <c r="COI887" s="28"/>
      <c r="COJ887" s="11"/>
      <c r="COK887" s="11"/>
      <c r="COL887" s="37"/>
      <c r="COM887" s="162"/>
      <c r="CON887" s="162"/>
      <c r="COO887" s="37"/>
      <c r="COP887" s="12"/>
      <c r="COQ887" s="37"/>
      <c r="COR887" s="37"/>
      <c r="COS887" s="11"/>
      <c r="COT887" s="24"/>
      <c r="COU887" s="28"/>
      <c r="COV887" s="11"/>
      <c r="COW887" s="12"/>
      <c r="COX887" s="27"/>
      <c r="COY887" s="37"/>
      <c r="COZ887" s="37"/>
      <c r="CPA887" s="14"/>
      <c r="CPB887" s="14"/>
      <c r="CPC887" s="11"/>
      <c r="CPD887" s="12"/>
      <c r="CPE887" s="12"/>
      <c r="CPF887" s="12"/>
      <c r="CPG887" s="11"/>
      <c r="CPH887" s="12"/>
      <c r="CPI887" s="162"/>
      <c r="CPJ887" s="37"/>
      <c r="CPK887" s="37"/>
      <c r="CPL887" s="37"/>
      <c r="CPM887" s="37"/>
      <c r="CPN887" s="37"/>
      <c r="CPO887" s="28"/>
      <c r="CPP887" s="11"/>
      <c r="CPQ887" s="11"/>
      <c r="CPR887" s="37"/>
      <c r="CPS887" s="162"/>
      <c r="CPT887" s="162"/>
      <c r="CPU887" s="37"/>
      <c r="CPV887" s="12"/>
      <c r="CPW887" s="37"/>
      <c r="CPX887" s="37"/>
      <c r="CPY887" s="11"/>
      <c r="CPZ887" s="24"/>
      <c r="CQA887" s="28"/>
      <c r="CQB887" s="11"/>
      <c r="CQC887" s="12"/>
      <c r="CQD887" s="27"/>
      <c r="CQE887" s="37"/>
      <c r="CQF887" s="37"/>
      <c r="CQG887" s="14"/>
      <c r="CQH887" s="14"/>
      <c r="CQI887" s="11"/>
      <c r="CQJ887" s="12"/>
      <c r="CQK887" s="12"/>
      <c r="CQL887" s="12"/>
      <c r="CQM887" s="11"/>
      <c r="CQN887" s="12"/>
      <c r="CQO887" s="162"/>
      <c r="CQP887" s="37"/>
      <c r="CQQ887" s="37"/>
      <c r="CQR887" s="37"/>
      <c r="CQS887" s="37"/>
      <c r="CQT887" s="37"/>
      <c r="CQU887" s="28"/>
      <c r="CQV887" s="11"/>
      <c r="CQW887" s="11"/>
      <c r="CQX887" s="37"/>
      <c r="CQY887" s="162"/>
      <c r="CQZ887" s="162"/>
      <c r="CRA887" s="37"/>
      <c r="CRB887" s="12"/>
      <c r="CRC887" s="37"/>
      <c r="CRD887" s="37"/>
      <c r="CRE887" s="11"/>
      <c r="CRF887" s="24"/>
      <c r="CRG887" s="28"/>
      <c r="CRH887" s="11"/>
      <c r="CRI887" s="12"/>
      <c r="CRJ887" s="27"/>
      <c r="CRK887" s="37"/>
      <c r="CRL887" s="37"/>
      <c r="CRM887" s="14"/>
      <c r="CRN887" s="14"/>
      <c r="CRO887" s="11"/>
      <c r="CRP887" s="12"/>
      <c r="CRQ887" s="12"/>
      <c r="CRR887" s="12"/>
      <c r="CRS887" s="11"/>
      <c r="CRT887" s="12"/>
      <c r="CRU887" s="162"/>
      <c r="CRV887" s="37"/>
      <c r="CRW887" s="37"/>
      <c r="CRX887" s="37"/>
      <c r="CRY887" s="37"/>
      <c r="CRZ887" s="37"/>
      <c r="CSA887" s="28"/>
      <c r="CSB887" s="11"/>
      <c r="CSC887" s="11"/>
      <c r="CSD887" s="37"/>
      <c r="CSE887" s="162"/>
      <c r="CSF887" s="162"/>
      <c r="CSG887" s="37"/>
      <c r="CSH887" s="12"/>
      <c r="CSI887" s="37"/>
      <c r="CSJ887" s="37"/>
      <c r="CSK887" s="11"/>
      <c r="CSL887" s="24"/>
      <c r="CSM887" s="28"/>
      <c r="CSN887" s="11"/>
      <c r="CSO887" s="12"/>
      <c r="CSP887" s="27"/>
      <c r="CSQ887" s="37"/>
      <c r="CSR887" s="37"/>
      <c r="CSS887" s="14"/>
      <c r="CST887" s="14"/>
      <c r="CSU887" s="11"/>
      <c r="CSV887" s="12"/>
      <c r="CSW887" s="12"/>
      <c r="CSX887" s="12"/>
      <c r="CSY887" s="11"/>
      <c r="CSZ887" s="12"/>
      <c r="CTA887" s="162"/>
      <c r="CTB887" s="37"/>
      <c r="CTC887" s="37"/>
      <c r="CTD887" s="37"/>
      <c r="CTE887" s="37"/>
      <c r="CTF887" s="37"/>
      <c r="CTG887" s="28"/>
      <c r="CTH887" s="11"/>
      <c r="CTI887" s="11"/>
      <c r="CTJ887" s="37"/>
      <c r="CTK887" s="162"/>
      <c r="CTL887" s="162"/>
      <c r="CTM887" s="37"/>
      <c r="CTN887" s="12"/>
      <c r="CTO887" s="37"/>
      <c r="CTP887" s="37"/>
      <c r="CTQ887" s="11"/>
      <c r="CTR887" s="24"/>
      <c r="CTS887" s="28"/>
      <c r="CTT887" s="11"/>
      <c r="CTU887" s="12"/>
      <c r="CTV887" s="27"/>
      <c r="CTW887" s="37"/>
      <c r="CTX887" s="37"/>
      <c r="CTY887" s="14"/>
      <c r="CTZ887" s="14"/>
      <c r="CUA887" s="11"/>
      <c r="CUB887" s="12"/>
      <c r="CUC887" s="12"/>
      <c r="CUD887" s="12"/>
      <c r="CUE887" s="11"/>
      <c r="CUF887" s="12"/>
      <c r="CUG887" s="162"/>
      <c r="CUH887" s="37"/>
      <c r="CUI887" s="37"/>
      <c r="CUJ887" s="37"/>
      <c r="CUK887" s="37"/>
      <c r="CUL887" s="37"/>
      <c r="CUM887" s="28"/>
      <c r="CUN887" s="11"/>
      <c r="CUO887" s="11"/>
      <c r="CUP887" s="37"/>
      <c r="CUQ887" s="162"/>
      <c r="CUR887" s="162"/>
      <c r="CUS887" s="37"/>
      <c r="CUT887" s="12"/>
      <c r="CUU887" s="37"/>
      <c r="CUV887" s="37"/>
      <c r="CUW887" s="11"/>
      <c r="CUX887" s="24"/>
      <c r="CUY887" s="28"/>
      <c r="CUZ887" s="11"/>
      <c r="CVA887" s="12"/>
      <c r="CVB887" s="27"/>
      <c r="CVC887" s="37"/>
      <c r="CVD887" s="37"/>
      <c r="CVE887" s="14"/>
      <c r="CVF887" s="14"/>
      <c r="CVG887" s="11"/>
      <c r="CVH887" s="12"/>
      <c r="CVI887" s="12"/>
      <c r="CVJ887" s="12"/>
      <c r="CVK887" s="11"/>
      <c r="CVL887" s="12"/>
      <c r="CVM887" s="162"/>
      <c r="CVN887" s="37"/>
      <c r="CVO887" s="37"/>
      <c r="CVP887" s="37"/>
      <c r="CVQ887" s="37"/>
      <c r="CVR887" s="37"/>
      <c r="CVS887" s="28"/>
      <c r="CVT887" s="11"/>
      <c r="CVU887" s="11"/>
      <c r="CVV887" s="37"/>
      <c r="CVW887" s="162"/>
      <c r="CVX887" s="162"/>
      <c r="CVY887" s="37"/>
      <c r="CVZ887" s="12"/>
      <c r="CWA887" s="37"/>
      <c r="CWB887" s="37"/>
      <c r="CWC887" s="11"/>
      <c r="CWD887" s="24"/>
      <c r="CWE887" s="28"/>
      <c r="CWF887" s="11"/>
      <c r="CWG887" s="12"/>
      <c r="CWH887" s="27"/>
      <c r="CWI887" s="37"/>
      <c r="CWJ887" s="37"/>
      <c r="CWK887" s="14"/>
      <c r="CWL887" s="14"/>
      <c r="CWM887" s="11"/>
      <c r="CWN887" s="12"/>
      <c r="CWO887" s="12"/>
      <c r="CWP887" s="12"/>
      <c r="CWQ887" s="11"/>
      <c r="CWR887" s="12"/>
      <c r="CWS887" s="162"/>
      <c r="CWT887" s="37"/>
      <c r="CWU887" s="37"/>
      <c r="CWV887" s="37"/>
      <c r="CWW887" s="37"/>
      <c r="CWX887" s="37"/>
      <c r="CWY887" s="28"/>
      <c r="CWZ887" s="11"/>
      <c r="CXA887" s="11"/>
      <c r="CXB887" s="37"/>
      <c r="CXC887" s="162"/>
      <c r="CXD887" s="162"/>
      <c r="CXE887" s="37"/>
      <c r="CXF887" s="12"/>
      <c r="CXG887" s="37"/>
      <c r="CXH887" s="37"/>
      <c r="CXI887" s="11"/>
      <c r="CXJ887" s="24"/>
      <c r="CXK887" s="28"/>
      <c r="CXL887" s="11"/>
      <c r="CXM887" s="12"/>
      <c r="CXN887" s="27"/>
      <c r="CXO887" s="37"/>
      <c r="CXP887" s="37"/>
      <c r="CXQ887" s="14"/>
      <c r="CXR887" s="14"/>
      <c r="CXS887" s="11"/>
      <c r="CXT887" s="12"/>
      <c r="CXU887" s="12"/>
      <c r="CXV887" s="12"/>
      <c r="CXW887" s="11"/>
      <c r="CXX887" s="12"/>
      <c r="CXY887" s="162"/>
      <c r="CXZ887" s="37"/>
      <c r="CYA887" s="37"/>
      <c r="CYB887" s="37"/>
      <c r="CYC887" s="37"/>
      <c r="CYD887" s="37"/>
      <c r="CYE887" s="28"/>
      <c r="CYF887" s="11"/>
      <c r="CYG887" s="11"/>
      <c r="CYH887" s="37"/>
      <c r="CYI887" s="162"/>
      <c r="CYJ887" s="162"/>
      <c r="CYK887" s="37"/>
      <c r="CYL887" s="12"/>
      <c r="CYM887" s="37"/>
      <c r="CYN887" s="37"/>
      <c r="CYO887" s="11"/>
      <c r="CYP887" s="24"/>
      <c r="CYQ887" s="28"/>
      <c r="CYR887" s="11"/>
      <c r="CYS887" s="12"/>
      <c r="CYT887" s="27"/>
      <c r="CYU887" s="37"/>
      <c r="CYV887" s="37"/>
      <c r="CYW887" s="14"/>
      <c r="CYX887" s="14"/>
      <c r="CYY887" s="11"/>
      <c r="CYZ887" s="12"/>
      <c r="CZA887" s="12"/>
      <c r="CZB887" s="12"/>
      <c r="CZC887" s="11"/>
      <c r="CZD887" s="12"/>
      <c r="CZE887" s="162"/>
      <c r="CZF887" s="37"/>
      <c r="CZG887" s="37"/>
      <c r="CZH887" s="37"/>
      <c r="CZI887" s="37"/>
      <c r="CZJ887" s="37"/>
      <c r="CZK887" s="28"/>
      <c r="CZL887" s="11"/>
      <c r="CZM887" s="11"/>
      <c r="CZN887" s="37"/>
      <c r="CZO887" s="162"/>
      <c r="CZP887" s="162"/>
      <c r="CZQ887" s="37"/>
      <c r="CZR887" s="12"/>
      <c r="CZS887" s="37"/>
      <c r="CZT887" s="37"/>
      <c r="CZU887" s="11"/>
      <c r="CZV887" s="24"/>
      <c r="CZW887" s="28"/>
      <c r="CZX887" s="11"/>
      <c r="CZY887" s="12"/>
      <c r="CZZ887" s="27"/>
      <c r="DAA887" s="37"/>
      <c r="DAB887" s="37"/>
      <c r="DAC887" s="14"/>
      <c r="DAD887" s="14"/>
      <c r="DAE887" s="11"/>
      <c r="DAF887" s="12"/>
      <c r="DAG887" s="12"/>
      <c r="DAH887" s="12"/>
      <c r="DAI887" s="11"/>
      <c r="DAJ887" s="12"/>
      <c r="DAK887" s="162"/>
      <c r="DAL887" s="37"/>
      <c r="DAM887" s="37"/>
      <c r="DAN887" s="37"/>
      <c r="DAO887" s="37"/>
      <c r="DAP887" s="37"/>
      <c r="DAQ887" s="28"/>
      <c r="DAR887" s="11"/>
      <c r="DAS887" s="11"/>
      <c r="DAT887" s="37"/>
      <c r="DAU887" s="162"/>
      <c r="DAV887" s="162"/>
      <c r="DAW887" s="37"/>
      <c r="DAX887" s="12"/>
      <c r="DAY887" s="37"/>
      <c r="DAZ887" s="37"/>
      <c r="DBA887" s="11"/>
      <c r="DBB887" s="24"/>
      <c r="DBC887" s="28"/>
      <c r="DBD887" s="11"/>
      <c r="DBE887" s="12"/>
      <c r="DBF887" s="27"/>
      <c r="DBG887" s="37"/>
      <c r="DBH887" s="37"/>
      <c r="DBI887" s="14"/>
      <c r="DBJ887" s="14"/>
      <c r="DBK887" s="11"/>
      <c r="DBL887" s="12"/>
      <c r="DBM887" s="12"/>
      <c r="DBN887" s="12"/>
      <c r="DBO887" s="11"/>
      <c r="DBP887" s="12"/>
      <c r="DBQ887" s="162"/>
      <c r="DBR887" s="37"/>
      <c r="DBS887" s="37"/>
      <c r="DBT887" s="37"/>
      <c r="DBU887" s="37"/>
      <c r="DBV887" s="37"/>
      <c r="DBW887" s="28"/>
      <c r="DBX887" s="11"/>
      <c r="DBY887" s="11"/>
      <c r="DBZ887" s="37"/>
      <c r="DCA887" s="162"/>
      <c r="DCB887" s="162"/>
      <c r="DCC887" s="37"/>
      <c r="DCD887" s="12"/>
      <c r="DCE887" s="37"/>
      <c r="DCF887" s="37"/>
      <c r="DCG887" s="11"/>
      <c r="DCH887" s="24"/>
      <c r="DCI887" s="28"/>
      <c r="DCJ887" s="11"/>
      <c r="DCK887" s="12"/>
      <c r="DCL887" s="27"/>
      <c r="DCM887" s="37"/>
      <c r="DCN887" s="37"/>
      <c r="DCO887" s="14"/>
      <c r="DCP887" s="14"/>
      <c r="DCQ887" s="11"/>
      <c r="DCR887" s="12"/>
      <c r="DCS887" s="12"/>
      <c r="DCT887" s="12"/>
      <c r="DCU887" s="11"/>
      <c r="DCV887" s="12"/>
      <c r="DCW887" s="162"/>
      <c r="DCX887" s="37"/>
      <c r="DCY887" s="37"/>
      <c r="DCZ887" s="37"/>
      <c r="DDA887" s="37"/>
      <c r="DDB887" s="37"/>
      <c r="DDC887" s="28"/>
      <c r="DDD887" s="11"/>
      <c r="DDE887" s="11"/>
      <c r="DDF887" s="37"/>
      <c r="DDG887" s="162"/>
      <c r="DDH887" s="162"/>
      <c r="DDI887" s="37"/>
      <c r="DDJ887" s="12"/>
      <c r="DDK887" s="37"/>
      <c r="DDL887" s="37"/>
      <c r="DDM887" s="11"/>
      <c r="DDN887" s="24"/>
      <c r="DDO887" s="28"/>
      <c r="DDP887" s="11"/>
      <c r="DDQ887" s="12"/>
      <c r="DDR887" s="27"/>
      <c r="DDS887" s="37"/>
      <c r="DDT887" s="37"/>
      <c r="DDU887" s="14"/>
      <c r="DDV887" s="14"/>
      <c r="DDW887" s="11"/>
      <c r="DDX887" s="12"/>
      <c r="DDY887" s="12"/>
      <c r="DDZ887" s="12"/>
      <c r="DEA887" s="11"/>
      <c r="DEB887" s="12"/>
      <c r="DEC887" s="162"/>
      <c r="DED887" s="37"/>
      <c r="DEE887" s="37"/>
      <c r="DEF887" s="37"/>
      <c r="DEG887" s="37"/>
      <c r="DEH887" s="37"/>
      <c r="DEI887" s="28"/>
      <c r="DEJ887" s="11"/>
      <c r="DEK887" s="11"/>
      <c r="DEL887" s="37"/>
      <c r="DEM887" s="162"/>
      <c r="DEN887" s="162"/>
      <c r="DEO887" s="37"/>
      <c r="DEP887" s="12"/>
      <c r="DEQ887" s="37"/>
      <c r="DER887" s="37"/>
      <c r="DES887" s="11"/>
      <c r="DET887" s="24"/>
      <c r="DEU887" s="28"/>
      <c r="DEV887" s="11"/>
      <c r="DEW887" s="12"/>
      <c r="DEX887" s="27"/>
      <c r="DEY887" s="37"/>
      <c r="DEZ887" s="37"/>
      <c r="DFA887" s="14"/>
      <c r="DFB887" s="14"/>
      <c r="DFC887" s="11"/>
      <c r="DFD887" s="12"/>
      <c r="DFE887" s="12"/>
      <c r="DFF887" s="12"/>
      <c r="DFG887" s="11"/>
      <c r="DFH887" s="12"/>
      <c r="DFI887" s="162"/>
      <c r="DFJ887" s="37"/>
      <c r="DFK887" s="37"/>
      <c r="DFL887" s="37"/>
      <c r="DFM887" s="37"/>
      <c r="DFN887" s="37"/>
      <c r="DFO887" s="28"/>
      <c r="DFP887" s="11"/>
      <c r="DFQ887" s="11"/>
      <c r="DFR887" s="37"/>
      <c r="DFS887" s="162"/>
      <c r="DFT887" s="162"/>
      <c r="DFU887" s="37"/>
      <c r="DFV887" s="12"/>
      <c r="DFW887" s="37"/>
      <c r="DFX887" s="37"/>
      <c r="DFY887" s="11"/>
      <c r="DFZ887" s="24"/>
      <c r="DGA887" s="28"/>
      <c r="DGB887" s="11"/>
      <c r="DGC887" s="12"/>
      <c r="DGD887" s="27"/>
      <c r="DGE887" s="37"/>
      <c r="DGF887" s="37"/>
      <c r="DGG887" s="14"/>
      <c r="DGH887" s="14"/>
      <c r="DGI887" s="11"/>
      <c r="DGJ887" s="12"/>
      <c r="DGK887" s="12"/>
      <c r="DGL887" s="12"/>
      <c r="DGM887" s="11"/>
      <c r="DGN887" s="12"/>
      <c r="DGO887" s="162"/>
      <c r="DGP887" s="37"/>
      <c r="DGQ887" s="37"/>
      <c r="DGR887" s="37"/>
      <c r="DGS887" s="37"/>
      <c r="DGT887" s="37"/>
      <c r="DGU887" s="28"/>
      <c r="DGV887" s="11"/>
      <c r="DGW887" s="11"/>
      <c r="DGX887" s="37"/>
      <c r="DGY887" s="162"/>
      <c r="DGZ887" s="162"/>
      <c r="DHA887" s="37"/>
      <c r="DHB887" s="12"/>
      <c r="DHC887" s="37"/>
      <c r="DHD887" s="37"/>
      <c r="DHE887" s="11"/>
      <c r="DHF887" s="24"/>
      <c r="DHG887" s="28"/>
      <c r="DHH887" s="11"/>
      <c r="DHI887" s="12"/>
      <c r="DHJ887" s="27"/>
      <c r="DHK887" s="37"/>
      <c r="DHL887" s="37"/>
      <c r="DHM887" s="14"/>
      <c r="DHN887" s="14"/>
      <c r="DHO887" s="11"/>
      <c r="DHP887" s="12"/>
      <c r="DHQ887" s="12"/>
      <c r="DHR887" s="12"/>
      <c r="DHS887" s="11"/>
      <c r="DHT887" s="12"/>
      <c r="DHU887" s="162"/>
      <c r="DHV887" s="37"/>
      <c r="DHW887" s="37"/>
      <c r="DHX887" s="37"/>
      <c r="DHY887" s="37"/>
      <c r="DHZ887" s="37"/>
      <c r="DIA887" s="28"/>
      <c r="DIB887" s="11"/>
      <c r="DIC887" s="11"/>
      <c r="DID887" s="37"/>
      <c r="DIE887" s="162"/>
      <c r="DIF887" s="162"/>
      <c r="DIG887" s="37"/>
      <c r="DIH887" s="12"/>
      <c r="DII887" s="37"/>
      <c r="DIJ887" s="37"/>
      <c r="DIK887" s="11"/>
      <c r="DIL887" s="24"/>
      <c r="DIM887" s="28"/>
      <c r="DIN887" s="11"/>
      <c r="DIO887" s="12"/>
      <c r="DIP887" s="27"/>
      <c r="DIQ887" s="37"/>
      <c r="DIR887" s="37"/>
      <c r="DIS887" s="14"/>
      <c r="DIT887" s="14"/>
      <c r="DIU887" s="11"/>
      <c r="DIV887" s="12"/>
      <c r="DIW887" s="12"/>
      <c r="DIX887" s="12"/>
      <c r="DIY887" s="11"/>
      <c r="DIZ887" s="12"/>
      <c r="DJA887" s="162"/>
      <c r="DJB887" s="37"/>
      <c r="DJC887" s="37"/>
      <c r="DJD887" s="37"/>
      <c r="DJE887" s="37"/>
      <c r="DJF887" s="37"/>
      <c r="DJG887" s="28"/>
      <c r="DJH887" s="11"/>
      <c r="DJI887" s="11"/>
      <c r="DJJ887" s="37"/>
      <c r="DJK887" s="162"/>
      <c r="DJL887" s="162"/>
      <c r="DJM887" s="37"/>
      <c r="DJN887" s="12"/>
      <c r="DJO887" s="37"/>
      <c r="DJP887" s="37"/>
      <c r="DJQ887" s="11"/>
      <c r="DJR887" s="24"/>
      <c r="DJS887" s="28"/>
      <c r="DJT887" s="11"/>
      <c r="DJU887" s="12"/>
      <c r="DJV887" s="27"/>
      <c r="DJW887" s="37"/>
      <c r="DJX887" s="37"/>
      <c r="DJY887" s="14"/>
      <c r="DJZ887" s="14"/>
      <c r="DKA887" s="11"/>
      <c r="DKB887" s="12"/>
      <c r="DKC887" s="12"/>
      <c r="DKD887" s="12"/>
      <c r="DKE887" s="11"/>
      <c r="DKF887" s="12"/>
      <c r="DKG887" s="162"/>
      <c r="DKH887" s="37"/>
      <c r="DKI887" s="37"/>
      <c r="DKJ887" s="37"/>
      <c r="DKK887" s="37"/>
      <c r="DKL887" s="37"/>
      <c r="DKM887" s="28"/>
      <c r="DKN887" s="11"/>
      <c r="DKO887" s="11"/>
      <c r="DKP887" s="37"/>
      <c r="DKQ887" s="162"/>
      <c r="DKR887" s="162"/>
      <c r="DKS887" s="37"/>
      <c r="DKT887" s="12"/>
      <c r="DKU887" s="37"/>
      <c r="DKV887" s="37"/>
      <c r="DKW887" s="11"/>
      <c r="DKX887" s="24"/>
      <c r="DKY887" s="28"/>
      <c r="DKZ887" s="11"/>
      <c r="DLA887" s="12"/>
      <c r="DLB887" s="27"/>
      <c r="DLC887" s="37"/>
      <c r="DLD887" s="37"/>
      <c r="DLE887" s="14"/>
      <c r="DLF887" s="14"/>
      <c r="DLG887" s="11"/>
      <c r="DLH887" s="12"/>
      <c r="DLI887" s="12"/>
      <c r="DLJ887" s="12"/>
      <c r="DLK887" s="11"/>
      <c r="DLL887" s="12"/>
      <c r="DLM887" s="162"/>
      <c r="DLN887" s="37"/>
      <c r="DLO887" s="37"/>
      <c r="DLP887" s="37"/>
      <c r="DLQ887" s="37"/>
      <c r="DLR887" s="37"/>
      <c r="DLS887" s="28"/>
      <c r="DLT887" s="11"/>
      <c r="DLU887" s="11"/>
      <c r="DLV887" s="37"/>
      <c r="DLW887" s="162"/>
      <c r="DLX887" s="162"/>
      <c r="DLY887" s="37"/>
      <c r="DLZ887" s="12"/>
      <c r="DMA887" s="37"/>
      <c r="DMB887" s="37"/>
      <c r="DMC887" s="11"/>
      <c r="DMD887" s="24"/>
      <c r="DME887" s="28"/>
      <c r="DMF887" s="11"/>
      <c r="DMG887" s="12"/>
      <c r="DMH887" s="27"/>
      <c r="DMI887" s="37"/>
      <c r="DMJ887" s="37"/>
      <c r="DMK887" s="14"/>
      <c r="DML887" s="14"/>
      <c r="DMM887" s="11"/>
      <c r="DMN887" s="12"/>
      <c r="DMO887" s="12"/>
      <c r="DMP887" s="12"/>
      <c r="DMQ887" s="11"/>
      <c r="DMR887" s="12"/>
      <c r="DMS887" s="162"/>
      <c r="DMT887" s="37"/>
      <c r="DMU887" s="37"/>
      <c r="DMV887" s="37"/>
      <c r="DMW887" s="37"/>
      <c r="DMX887" s="37"/>
      <c r="DMY887" s="28"/>
      <c r="DMZ887" s="11"/>
      <c r="DNA887" s="11"/>
      <c r="DNB887" s="37"/>
      <c r="DNC887" s="162"/>
      <c r="DND887" s="162"/>
      <c r="DNE887" s="37"/>
      <c r="DNF887" s="12"/>
      <c r="DNG887" s="37"/>
      <c r="DNH887" s="37"/>
      <c r="DNI887" s="11"/>
      <c r="DNJ887" s="24"/>
      <c r="DNK887" s="28"/>
      <c r="DNL887" s="11"/>
      <c r="DNM887" s="12"/>
      <c r="DNN887" s="27"/>
      <c r="DNO887" s="37"/>
      <c r="DNP887" s="37"/>
      <c r="DNQ887" s="14"/>
      <c r="DNR887" s="14"/>
      <c r="DNS887" s="11"/>
      <c r="DNT887" s="12"/>
      <c r="DNU887" s="12"/>
      <c r="DNV887" s="12"/>
      <c r="DNW887" s="11"/>
      <c r="DNX887" s="12"/>
      <c r="DNY887" s="162"/>
      <c r="DNZ887" s="37"/>
      <c r="DOA887" s="37"/>
      <c r="DOB887" s="37"/>
      <c r="DOC887" s="37"/>
      <c r="DOD887" s="37"/>
      <c r="DOE887" s="28"/>
      <c r="DOF887" s="11"/>
      <c r="DOG887" s="11"/>
      <c r="DOH887" s="37"/>
      <c r="DOI887" s="162"/>
      <c r="DOJ887" s="162"/>
      <c r="DOK887" s="37"/>
      <c r="DOL887" s="12"/>
      <c r="DOM887" s="37"/>
      <c r="DON887" s="37"/>
      <c r="DOO887" s="11"/>
      <c r="DOP887" s="24"/>
      <c r="DOQ887" s="28"/>
      <c r="DOR887" s="11"/>
      <c r="DOS887" s="12"/>
      <c r="DOT887" s="27"/>
      <c r="DOU887" s="37"/>
      <c r="DOV887" s="37"/>
      <c r="DOW887" s="14"/>
      <c r="DOX887" s="14"/>
      <c r="DOY887" s="11"/>
      <c r="DOZ887" s="12"/>
      <c r="DPA887" s="12"/>
      <c r="DPB887" s="12"/>
      <c r="DPC887" s="11"/>
      <c r="DPD887" s="12"/>
      <c r="DPE887" s="162"/>
      <c r="DPF887" s="37"/>
      <c r="DPG887" s="37"/>
      <c r="DPH887" s="37"/>
      <c r="DPI887" s="37"/>
      <c r="DPJ887" s="37"/>
      <c r="DPK887" s="28"/>
      <c r="DPL887" s="11"/>
      <c r="DPM887" s="11"/>
      <c r="DPN887" s="37"/>
      <c r="DPO887" s="162"/>
      <c r="DPP887" s="162"/>
      <c r="DPQ887" s="37"/>
      <c r="DPR887" s="12"/>
      <c r="DPS887" s="37"/>
      <c r="DPT887" s="37"/>
      <c r="DPU887" s="11"/>
      <c r="DPV887" s="24"/>
      <c r="DPW887" s="28"/>
      <c r="DPX887" s="11"/>
      <c r="DPY887" s="12"/>
      <c r="DPZ887" s="27"/>
      <c r="DQA887" s="37"/>
      <c r="DQB887" s="37"/>
      <c r="DQC887" s="14"/>
      <c r="DQD887" s="14"/>
      <c r="DQE887" s="11"/>
      <c r="DQF887" s="12"/>
      <c r="DQG887" s="12"/>
      <c r="DQH887" s="12"/>
      <c r="DQI887" s="11"/>
      <c r="DQJ887" s="12"/>
      <c r="DQK887" s="162"/>
      <c r="DQL887" s="37"/>
      <c r="DQM887" s="37"/>
      <c r="DQN887" s="37"/>
      <c r="DQO887" s="37"/>
      <c r="DQP887" s="37"/>
      <c r="DQQ887" s="28"/>
      <c r="DQR887" s="11"/>
      <c r="DQS887" s="11"/>
      <c r="DQT887" s="37"/>
      <c r="DQU887" s="162"/>
      <c r="DQV887" s="162"/>
      <c r="DQW887" s="37"/>
      <c r="DQX887" s="12"/>
      <c r="DQY887" s="37"/>
      <c r="DQZ887" s="37"/>
      <c r="DRA887" s="11"/>
      <c r="DRB887" s="24"/>
      <c r="DRC887" s="28"/>
      <c r="DRD887" s="11"/>
      <c r="DRE887" s="12"/>
      <c r="DRF887" s="27"/>
      <c r="DRG887" s="37"/>
      <c r="DRH887" s="37"/>
      <c r="DRI887" s="14"/>
      <c r="DRJ887" s="14"/>
      <c r="DRK887" s="11"/>
      <c r="DRL887" s="12"/>
      <c r="DRM887" s="12"/>
      <c r="DRN887" s="12"/>
      <c r="DRO887" s="11"/>
      <c r="DRP887" s="12"/>
      <c r="DRQ887" s="162"/>
      <c r="DRR887" s="37"/>
      <c r="DRS887" s="37"/>
      <c r="DRT887" s="37"/>
      <c r="DRU887" s="37"/>
      <c r="DRV887" s="37"/>
      <c r="DRW887" s="28"/>
      <c r="DRX887" s="11"/>
      <c r="DRY887" s="11"/>
      <c r="DRZ887" s="37"/>
      <c r="DSA887" s="162"/>
      <c r="DSB887" s="162"/>
      <c r="DSC887" s="37"/>
      <c r="DSD887" s="12"/>
      <c r="DSE887" s="37"/>
      <c r="DSF887" s="37"/>
      <c r="DSG887" s="11"/>
      <c r="DSH887" s="24"/>
      <c r="DSI887" s="28"/>
      <c r="DSJ887" s="11"/>
      <c r="DSK887" s="12"/>
      <c r="DSL887" s="27"/>
      <c r="DSM887" s="37"/>
      <c r="DSN887" s="37"/>
      <c r="DSO887" s="14"/>
      <c r="DSP887" s="14"/>
      <c r="DSQ887" s="11"/>
      <c r="DSR887" s="12"/>
      <c r="DSS887" s="12"/>
      <c r="DST887" s="12"/>
      <c r="DSU887" s="11"/>
      <c r="DSV887" s="12"/>
      <c r="DSW887" s="162"/>
      <c r="DSX887" s="37"/>
      <c r="DSY887" s="37"/>
      <c r="DSZ887" s="37"/>
      <c r="DTA887" s="37"/>
      <c r="DTB887" s="37"/>
      <c r="DTC887" s="28"/>
      <c r="DTD887" s="11"/>
      <c r="DTE887" s="11"/>
      <c r="DTF887" s="37"/>
      <c r="DTG887" s="162"/>
      <c r="DTH887" s="162"/>
      <c r="DTI887" s="37"/>
      <c r="DTJ887" s="12"/>
      <c r="DTK887" s="37"/>
      <c r="DTL887" s="37"/>
      <c r="DTM887" s="11"/>
      <c r="DTN887" s="24"/>
      <c r="DTO887" s="28"/>
      <c r="DTP887" s="11"/>
      <c r="DTQ887" s="12"/>
      <c r="DTR887" s="27"/>
      <c r="DTS887" s="37"/>
      <c r="DTT887" s="37"/>
      <c r="DTU887" s="14"/>
      <c r="DTV887" s="14"/>
      <c r="DTW887" s="11"/>
      <c r="DTX887" s="12"/>
      <c r="DTY887" s="12"/>
      <c r="DTZ887" s="12"/>
      <c r="DUA887" s="11"/>
      <c r="DUB887" s="12"/>
      <c r="DUC887" s="162"/>
      <c r="DUD887" s="37"/>
      <c r="DUE887" s="37"/>
      <c r="DUF887" s="37"/>
      <c r="DUG887" s="37"/>
      <c r="DUH887" s="37"/>
      <c r="DUI887" s="28"/>
      <c r="DUJ887" s="11"/>
      <c r="DUK887" s="11"/>
      <c r="DUL887" s="37"/>
      <c r="DUM887" s="162"/>
      <c r="DUN887" s="162"/>
      <c r="DUO887" s="37"/>
      <c r="DUP887" s="12"/>
      <c r="DUQ887" s="37"/>
      <c r="DUR887" s="37"/>
      <c r="DUS887" s="11"/>
      <c r="DUT887" s="24"/>
      <c r="DUU887" s="28"/>
      <c r="DUV887" s="11"/>
      <c r="DUW887" s="12"/>
      <c r="DUX887" s="27"/>
      <c r="DUY887" s="37"/>
      <c r="DUZ887" s="37"/>
      <c r="DVA887" s="14"/>
      <c r="DVB887" s="14"/>
      <c r="DVC887" s="11"/>
      <c r="DVD887" s="12"/>
      <c r="DVE887" s="12"/>
      <c r="DVF887" s="12"/>
      <c r="DVG887" s="11"/>
      <c r="DVH887" s="12"/>
      <c r="DVI887" s="162"/>
      <c r="DVJ887" s="37"/>
      <c r="DVK887" s="37"/>
      <c r="DVL887" s="37"/>
      <c r="DVM887" s="37"/>
      <c r="DVN887" s="37"/>
      <c r="DVO887" s="28"/>
      <c r="DVP887" s="11"/>
      <c r="DVQ887" s="11"/>
      <c r="DVR887" s="37"/>
      <c r="DVS887" s="162"/>
      <c r="DVT887" s="162"/>
      <c r="DVU887" s="37"/>
      <c r="DVV887" s="12"/>
      <c r="DVW887" s="37"/>
      <c r="DVX887" s="37"/>
      <c r="DVY887" s="11"/>
      <c r="DVZ887" s="24"/>
      <c r="DWA887" s="28"/>
      <c r="DWB887" s="11"/>
      <c r="DWC887" s="12"/>
      <c r="DWD887" s="27"/>
      <c r="DWE887" s="37"/>
      <c r="DWF887" s="37"/>
      <c r="DWG887" s="14"/>
      <c r="DWH887" s="14"/>
      <c r="DWI887" s="11"/>
      <c r="DWJ887" s="12"/>
      <c r="DWK887" s="12"/>
      <c r="DWL887" s="12"/>
      <c r="DWM887" s="11"/>
      <c r="DWN887" s="12"/>
      <c r="DWO887" s="162"/>
      <c r="DWP887" s="37"/>
      <c r="DWQ887" s="37"/>
      <c r="DWR887" s="37"/>
      <c r="DWS887" s="37"/>
      <c r="DWT887" s="37"/>
      <c r="DWU887" s="28"/>
      <c r="DWV887" s="11"/>
      <c r="DWW887" s="11"/>
      <c r="DWX887" s="37"/>
      <c r="DWY887" s="162"/>
      <c r="DWZ887" s="162"/>
      <c r="DXA887" s="37"/>
      <c r="DXB887" s="12"/>
      <c r="DXC887" s="37"/>
      <c r="DXD887" s="37"/>
      <c r="DXE887" s="11"/>
      <c r="DXF887" s="24"/>
      <c r="DXG887" s="28"/>
      <c r="DXH887" s="11"/>
      <c r="DXI887" s="12"/>
      <c r="DXJ887" s="27"/>
      <c r="DXK887" s="37"/>
      <c r="DXL887" s="37"/>
      <c r="DXM887" s="14"/>
      <c r="DXN887" s="14"/>
      <c r="DXO887" s="11"/>
      <c r="DXP887" s="12"/>
      <c r="DXQ887" s="12"/>
      <c r="DXR887" s="12"/>
      <c r="DXS887" s="11"/>
      <c r="DXT887" s="12"/>
      <c r="DXU887" s="162"/>
      <c r="DXV887" s="37"/>
      <c r="DXW887" s="37"/>
      <c r="DXX887" s="37"/>
      <c r="DXY887" s="37"/>
      <c r="DXZ887" s="37"/>
      <c r="DYA887" s="28"/>
      <c r="DYB887" s="11"/>
      <c r="DYC887" s="11"/>
      <c r="DYD887" s="37"/>
      <c r="DYE887" s="162"/>
      <c r="DYF887" s="162"/>
      <c r="DYG887" s="37"/>
      <c r="DYH887" s="12"/>
      <c r="DYI887" s="37"/>
      <c r="DYJ887" s="37"/>
      <c r="DYK887" s="11"/>
      <c r="DYL887" s="24"/>
      <c r="DYM887" s="28"/>
      <c r="DYN887" s="11"/>
      <c r="DYO887" s="12"/>
      <c r="DYP887" s="27"/>
      <c r="DYQ887" s="37"/>
      <c r="DYR887" s="37"/>
      <c r="DYS887" s="14"/>
      <c r="DYT887" s="14"/>
      <c r="DYU887" s="11"/>
      <c r="DYV887" s="12"/>
      <c r="DYW887" s="12"/>
      <c r="DYX887" s="12"/>
      <c r="DYY887" s="11"/>
      <c r="DYZ887" s="12"/>
      <c r="DZA887" s="162"/>
      <c r="DZB887" s="37"/>
      <c r="DZC887" s="37"/>
      <c r="DZD887" s="37"/>
      <c r="DZE887" s="37"/>
      <c r="DZF887" s="37"/>
      <c r="DZG887" s="28"/>
      <c r="DZH887" s="11"/>
      <c r="DZI887" s="11"/>
      <c r="DZJ887" s="37"/>
      <c r="DZK887" s="162"/>
      <c r="DZL887" s="162"/>
      <c r="DZM887" s="37"/>
      <c r="DZN887" s="12"/>
      <c r="DZO887" s="37"/>
      <c r="DZP887" s="37"/>
      <c r="DZQ887" s="11"/>
      <c r="DZR887" s="24"/>
      <c r="DZS887" s="28"/>
      <c r="DZT887" s="11"/>
      <c r="DZU887" s="12"/>
      <c r="DZV887" s="27"/>
      <c r="DZW887" s="37"/>
      <c r="DZX887" s="37"/>
      <c r="DZY887" s="14"/>
      <c r="DZZ887" s="14"/>
      <c r="EAA887" s="11"/>
      <c r="EAB887" s="12"/>
      <c r="EAC887" s="12"/>
      <c r="EAD887" s="12"/>
      <c r="EAE887" s="11"/>
      <c r="EAF887" s="12"/>
      <c r="EAG887" s="162"/>
      <c r="EAH887" s="37"/>
      <c r="EAI887" s="37"/>
      <c r="EAJ887" s="37"/>
      <c r="EAK887" s="37"/>
      <c r="EAL887" s="37"/>
      <c r="EAM887" s="28"/>
      <c r="EAN887" s="11"/>
      <c r="EAO887" s="11"/>
      <c r="EAP887" s="37"/>
      <c r="EAQ887" s="162"/>
      <c r="EAR887" s="162"/>
      <c r="EAS887" s="37"/>
      <c r="EAT887" s="12"/>
      <c r="EAU887" s="37"/>
      <c r="EAV887" s="37"/>
      <c r="EAW887" s="11"/>
      <c r="EAX887" s="24"/>
      <c r="EAY887" s="28"/>
      <c r="EAZ887" s="11"/>
      <c r="EBA887" s="12"/>
      <c r="EBB887" s="27"/>
      <c r="EBC887" s="37"/>
      <c r="EBD887" s="37"/>
      <c r="EBE887" s="14"/>
      <c r="EBF887" s="14"/>
      <c r="EBG887" s="11"/>
      <c r="EBH887" s="12"/>
      <c r="EBI887" s="12"/>
      <c r="EBJ887" s="12"/>
      <c r="EBK887" s="11"/>
      <c r="EBL887" s="12"/>
      <c r="EBM887" s="162"/>
      <c r="EBN887" s="37"/>
      <c r="EBO887" s="37"/>
      <c r="EBP887" s="37"/>
      <c r="EBQ887" s="37"/>
      <c r="EBR887" s="37"/>
      <c r="EBS887" s="28"/>
      <c r="EBT887" s="11"/>
      <c r="EBU887" s="11"/>
      <c r="EBV887" s="37"/>
      <c r="EBW887" s="162"/>
      <c r="EBX887" s="162"/>
      <c r="EBY887" s="37"/>
      <c r="EBZ887" s="12"/>
      <c r="ECA887" s="37"/>
      <c r="ECB887" s="37"/>
      <c r="ECC887" s="11"/>
      <c r="ECD887" s="24"/>
      <c r="ECE887" s="28"/>
      <c r="ECF887" s="11"/>
      <c r="ECG887" s="12"/>
      <c r="ECH887" s="27"/>
      <c r="ECI887" s="37"/>
      <c r="ECJ887" s="37"/>
      <c r="ECK887" s="14"/>
      <c r="ECL887" s="14"/>
      <c r="ECM887" s="11"/>
      <c r="ECN887" s="12"/>
      <c r="ECO887" s="12"/>
      <c r="ECP887" s="12"/>
      <c r="ECQ887" s="11"/>
      <c r="ECR887" s="12"/>
      <c r="ECS887" s="162"/>
      <c r="ECT887" s="37"/>
      <c r="ECU887" s="37"/>
      <c r="ECV887" s="37"/>
      <c r="ECW887" s="37"/>
      <c r="ECX887" s="37"/>
      <c r="ECY887" s="28"/>
      <c r="ECZ887" s="11"/>
      <c r="EDA887" s="11"/>
      <c r="EDB887" s="37"/>
      <c r="EDC887" s="162"/>
      <c r="EDD887" s="162"/>
      <c r="EDE887" s="37"/>
      <c r="EDF887" s="12"/>
      <c r="EDG887" s="37"/>
      <c r="EDH887" s="37"/>
      <c r="EDI887" s="11"/>
      <c r="EDJ887" s="24"/>
      <c r="EDK887" s="28"/>
      <c r="EDL887" s="11"/>
      <c r="EDM887" s="12"/>
      <c r="EDN887" s="27"/>
      <c r="EDO887" s="37"/>
      <c r="EDP887" s="37"/>
      <c r="EDQ887" s="14"/>
      <c r="EDR887" s="14"/>
      <c r="EDS887" s="11"/>
      <c r="EDT887" s="12"/>
      <c r="EDU887" s="12"/>
      <c r="EDV887" s="12"/>
      <c r="EDW887" s="11"/>
      <c r="EDX887" s="12"/>
      <c r="EDY887" s="162"/>
      <c r="EDZ887" s="37"/>
      <c r="EEA887" s="37"/>
      <c r="EEB887" s="37"/>
      <c r="EEC887" s="37"/>
      <c r="EED887" s="37"/>
      <c r="EEE887" s="28"/>
      <c r="EEF887" s="11"/>
      <c r="EEG887" s="11"/>
      <c r="EEH887" s="37"/>
      <c r="EEI887" s="162"/>
      <c r="EEJ887" s="162"/>
      <c r="EEK887" s="37"/>
      <c r="EEL887" s="12"/>
      <c r="EEM887" s="37"/>
      <c r="EEN887" s="37"/>
      <c r="EEO887" s="11"/>
      <c r="EEP887" s="24"/>
      <c r="EEQ887" s="28"/>
      <c r="EER887" s="11"/>
      <c r="EES887" s="12"/>
      <c r="EET887" s="27"/>
      <c r="EEU887" s="37"/>
      <c r="EEV887" s="37"/>
      <c r="EEW887" s="14"/>
      <c r="EEX887" s="14"/>
      <c r="EEY887" s="11"/>
      <c r="EEZ887" s="12"/>
      <c r="EFA887" s="12"/>
      <c r="EFB887" s="12"/>
      <c r="EFC887" s="11"/>
      <c r="EFD887" s="12"/>
      <c r="EFE887" s="162"/>
      <c r="EFF887" s="37"/>
      <c r="EFG887" s="37"/>
      <c r="EFH887" s="37"/>
      <c r="EFI887" s="37"/>
      <c r="EFJ887" s="37"/>
      <c r="EFK887" s="28"/>
      <c r="EFL887" s="11"/>
      <c r="EFM887" s="11"/>
      <c r="EFN887" s="37"/>
      <c r="EFO887" s="162"/>
      <c r="EFP887" s="162"/>
      <c r="EFQ887" s="37"/>
      <c r="EFR887" s="12"/>
      <c r="EFS887" s="37"/>
      <c r="EFT887" s="37"/>
      <c r="EFU887" s="11"/>
      <c r="EFV887" s="24"/>
      <c r="EFW887" s="28"/>
      <c r="EFX887" s="11"/>
      <c r="EFY887" s="12"/>
      <c r="EFZ887" s="27"/>
      <c r="EGA887" s="37"/>
      <c r="EGB887" s="37"/>
      <c r="EGC887" s="14"/>
      <c r="EGD887" s="14"/>
      <c r="EGE887" s="11"/>
      <c r="EGF887" s="12"/>
      <c r="EGG887" s="12"/>
      <c r="EGH887" s="12"/>
      <c r="EGI887" s="11"/>
      <c r="EGJ887" s="12"/>
      <c r="EGK887" s="162"/>
      <c r="EGL887" s="37"/>
      <c r="EGM887" s="37"/>
      <c r="EGN887" s="37"/>
      <c r="EGO887" s="37"/>
      <c r="EGP887" s="37"/>
      <c r="EGQ887" s="28"/>
      <c r="EGR887" s="11"/>
      <c r="EGS887" s="11"/>
      <c r="EGT887" s="37"/>
      <c r="EGU887" s="162"/>
      <c r="EGV887" s="162"/>
      <c r="EGW887" s="37"/>
      <c r="EGX887" s="12"/>
      <c r="EGY887" s="37"/>
      <c r="EGZ887" s="37"/>
      <c r="EHA887" s="11"/>
      <c r="EHB887" s="24"/>
      <c r="EHC887" s="28"/>
      <c r="EHD887" s="11"/>
      <c r="EHE887" s="12"/>
      <c r="EHF887" s="27"/>
      <c r="EHG887" s="37"/>
      <c r="EHH887" s="37"/>
      <c r="EHI887" s="14"/>
      <c r="EHJ887" s="14"/>
      <c r="EHK887" s="11"/>
      <c r="EHL887" s="12"/>
      <c r="EHM887" s="12"/>
      <c r="EHN887" s="12"/>
      <c r="EHO887" s="11"/>
      <c r="EHP887" s="12"/>
      <c r="EHQ887" s="162"/>
      <c r="EHR887" s="37"/>
      <c r="EHS887" s="37"/>
      <c r="EHT887" s="37"/>
      <c r="EHU887" s="37"/>
      <c r="EHV887" s="37"/>
      <c r="EHW887" s="28"/>
      <c r="EHX887" s="11"/>
      <c r="EHY887" s="11"/>
      <c r="EHZ887" s="37"/>
      <c r="EIA887" s="162"/>
      <c r="EIB887" s="162"/>
      <c r="EIC887" s="37"/>
      <c r="EID887" s="12"/>
      <c r="EIE887" s="37"/>
      <c r="EIF887" s="37"/>
      <c r="EIG887" s="11"/>
      <c r="EIH887" s="24"/>
      <c r="EII887" s="28"/>
      <c r="EIJ887" s="11"/>
      <c r="EIK887" s="12"/>
      <c r="EIL887" s="27"/>
      <c r="EIM887" s="37"/>
      <c r="EIN887" s="37"/>
      <c r="EIO887" s="14"/>
      <c r="EIP887" s="14"/>
      <c r="EIQ887" s="11"/>
      <c r="EIR887" s="12"/>
      <c r="EIS887" s="12"/>
      <c r="EIT887" s="12"/>
      <c r="EIU887" s="11"/>
      <c r="EIV887" s="12"/>
      <c r="EIW887" s="162"/>
      <c r="EIX887" s="37"/>
      <c r="EIY887" s="37"/>
      <c r="EIZ887" s="37"/>
      <c r="EJA887" s="37"/>
      <c r="EJB887" s="37"/>
      <c r="EJC887" s="28"/>
      <c r="EJD887" s="11"/>
      <c r="EJE887" s="11"/>
      <c r="EJF887" s="37"/>
      <c r="EJG887" s="162"/>
      <c r="EJH887" s="162"/>
      <c r="EJI887" s="37"/>
      <c r="EJJ887" s="12"/>
      <c r="EJK887" s="37"/>
      <c r="EJL887" s="37"/>
      <c r="EJM887" s="11"/>
      <c r="EJN887" s="24"/>
      <c r="EJO887" s="28"/>
      <c r="EJP887" s="11"/>
      <c r="EJQ887" s="12"/>
      <c r="EJR887" s="27"/>
      <c r="EJS887" s="37"/>
      <c r="EJT887" s="37"/>
      <c r="EJU887" s="14"/>
      <c r="EJV887" s="14"/>
      <c r="EJW887" s="11"/>
      <c r="EJX887" s="12"/>
      <c r="EJY887" s="12"/>
      <c r="EJZ887" s="12"/>
      <c r="EKA887" s="11"/>
      <c r="EKB887" s="12"/>
      <c r="EKC887" s="162"/>
      <c r="EKD887" s="37"/>
      <c r="EKE887" s="37"/>
      <c r="EKF887" s="37"/>
      <c r="EKG887" s="37"/>
      <c r="EKH887" s="37"/>
      <c r="EKI887" s="28"/>
      <c r="EKJ887" s="11"/>
      <c r="EKK887" s="11"/>
      <c r="EKL887" s="37"/>
      <c r="EKM887" s="162"/>
      <c r="EKN887" s="162"/>
      <c r="EKO887" s="37"/>
      <c r="EKP887" s="12"/>
      <c r="EKQ887" s="37"/>
      <c r="EKR887" s="37"/>
      <c r="EKS887" s="11"/>
      <c r="EKT887" s="24"/>
      <c r="EKU887" s="28"/>
      <c r="EKV887" s="11"/>
      <c r="EKW887" s="12"/>
      <c r="EKX887" s="27"/>
      <c r="EKY887" s="37"/>
      <c r="EKZ887" s="37"/>
      <c r="ELA887" s="14"/>
      <c r="ELB887" s="14"/>
      <c r="ELC887" s="11"/>
      <c r="ELD887" s="12"/>
      <c r="ELE887" s="12"/>
      <c r="ELF887" s="12"/>
      <c r="ELG887" s="11"/>
      <c r="ELH887" s="12"/>
      <c r="ELI887" s="162"/>
      <c r="ELJ887" s="37"/>
      <c r="ELK887" s="37"/>
      <c r="ELL887" s="37"/>
      <c r="ELM887" s="37"/>
      <c r="ELN887" s="37"/>
      <c r="ELO887" s="28"/>
      <c r="ELP887" s="11"/>
      <c r="ELQ887" s="11"/>
      <c r="ELR887" s="37"/>
      <c r="ELS887" s="162"/>
      <c r="ELT887" s="162"/>
      <c r="ELU887" s="37"/>
      <c r="ELV887" s="12"/>
      <c r="ELW887" s="37"/>
      <c r="ELX887" s="37"/>
      <c r="ELY887" s="11"/>
      <c r="ELZ887" s="24"/>
      <c r="EMA887" s="28"/>
      <c r="EMB887" s="11"/>
      <c r="EMC887" s="12"/>
      <c r="EMD887" s="27"/>
      <c r="EME887" s="37"/>
      <c r="EMF887" s="37"/>
      <c r="EMG887" s="14"/>
      <c r="EMH887" s="14"/>
      <c r="EMI887" s="11"/>
      <c r="EMJ887" s="12"/>
      <c r="EMK887" s="12"/>
      <c r="EML887" s="12"/>
      <c r="EMM887" s="11"/>
      <c r="EMN887" s="12"/>
      <c r="EMO887" s="162"/>
      <c r="EMP887" s="37"/>
      <c r="EMQ887" s="37"/>
      <c r="EMR887" s="37"/>
      <c r="EMS887" s="37"/>
      <c r="EMT887" s="37"/>
      <c r="EMU887" s="28"/>
      <c r="EMV887" s="11"/>
      <c r="EMW887" s="11"/>
      <c r="EMX887" s="37"/>
      <c r="EMY887" s="162"/>
      <c r="EMZ887" s="162"/>
      <c r="ENA887" s="37"/>
      <c r="ENB887" s="12"/>
      <c r="ENC887" s="37"/>
      <c r="END887" s="37"/>
      <c r="ENE887" s="11"/>
      <c r="ENF887" s="24"/>
      <c r="ENG887" s="28"/>
      <c r="ENH887" s="11"/>
      <c r="ENI887" s="12"/>
      <c r="ENJ887" s="27"/>
      <c r="ENK887" s="37"/>
      <c r="ENL887" s="37"/>
      <c r="ENM887" s="14"/>
      <c r="ENN887" s="14"/>
      <c r="ENO887" s="11"/>
      <c r="ENP887" s="12"/>
      <c r="ENQ887" s="12"/>
      <c r="ENR887" s="12"/>
      <c r="ENS887" s="11"/>
      <c r="ENT887" s="12"/>
      <c r="ENU887" s="162"/>
      <c r="ENV887" s="37"/>
      <c r="ENW887" s="37"/>
      <c r="ENX887" s="37"/>
      <c r="ENY887" s="37"/>
      <c r="ENZ887" s="37"/>
      <c r="EOA887" s="28"/>
      <c r="EOB887" s="11"/>
      <c r="EOC887" s="11"/>
      <c r="EOD887" s="37"/>
      <c r="EOE887" s="162"/>
      <c r="EOF887" s="162"/>
      <c r="EOG887" s="37"/>
      <c r="EOH887" s="12"/>
      <c r="EOI887" s="37"/>
      <c r="EOJ887" s="37"/>
      <c r="EOK887" s="11"/>
      <c r="EOL887" s="24"/>
      <c r="EOM887" s="28"/>
      <c r="EON887" s="11"/>
      <c r="EOO887" s="12"/>
      <c r="EOP887" s="27"/>
      <c r="EOQ887" s="37"/>
      <c r="EOR887" s="37"/>
      <c r="EOS887" s="14"/>
      <c r="EOT887" s="14"/>
      <c r="EOU887" s="11"/>
      <c r="EOV887" s="12"/>
      <c r="EOW887" s="12"/>
      <c r="EOX887" s="12"/>
      <c r="EOY887" s="11"/>
      <c r="EOZ887" s="12"/>
      <c r="EPA887" s="162"/>
      <c r="EPB887" s="37"/>
      <c r="EPC887" s="37"/>
      <c r="EPD887" s="37"/>
      <c r="EPE887" s="37"/>
      <c r="EPF887" s="37"/>
      <c r="EPG887" s="28"/>
      <c r="EPH887" s="11"/>
      <c r="EPI887" s="11"/>
      <c r="EPJ887" s="37"/>
      <c r="EPK887" s="162"/>
      <c r="EPL887" s="162"/>
      <c r="EPM887" s="37"/>
      <c r="EPN887" s="12"/>
      <c r="EPO887" s="37"/>
      <c r="EPP887" s="37"/>
      <c r="EPQ887" s="11"/>
      <c r="EPR887" s="24"/>
      <c r="EPS887" s="28"/>
      <c r="EPT887" s="11"/>
      <c r="EPU887" s="12"/>
      <c r="EPV887" s="27"/>
      <c r="EPW887" s="37"/>
      <c r="EPX887" s="37"/>
      <c r="EPY887" s="14"/>
      <c r="EPZ887" s="14"/>
      <c r="EQA887" s="11"/>
      <c r="EQB887" s="12"/>
      <c r="EQC887" s="12"/>
      <c r="EQD887" s="12"/>
      <c r="EQE887" s="11"/>
      <c r="EQF887" s="12"/>
      <c r="EQG887" s="162"/>
      <c r="EQH887" s="37"/>
      <c r="EQI887" s="37"/>
      <c r="EQJ887" s="37"/>
      <c r="EQK887" s="37"/>
      <c r="EQL887" s="37"/>
      <c r="EQM887" s="28"/>
      <c r="EQN887" s="11"/>
      <c r="EQO887" s="11"/>
      <c r="EQP887" s="37"/>
      <c r="EQQ887" s="162"/>
      <c r="EQR887" s="162"/>
      <c r="EQS887" s="37"/>
      <c r="EQT887" s="12"/>
      <c r="EQU887" s="37"/>
      <c r="EQV887" s="37"/>
      <c r="EQW887" s="11"/>
      <c r="EQX887" s="24"/>
      <c r="EQY887" s="28"/>
      <c r="EQZ887" s="11"/>
      <c r="ERA887" s="12"/>
      <c r="ERB887" s="27"/>
      <c r="ERC887" s="37"/>
      <c r="ERD887" s="37"/>
      <c r="ERE887" s="14"/>
      <c r="ERF887" s="14"/>
      <c r="ERG887" s="11"/>
      <c r="ERH887" s="12"/>
      <c r="ERI887" s="12"/>
      <c r="ERJ887" s="12"/>
      <c r="ERK887" s="11"/>
      <c r="ERL887" s="12"/>
      <c r="ERM887" s="162"/>
      <c r="ERN887" s="37"/>
      <c r="ERO887" s="37"/>
      <c r="ERP887" s="37"/>
      <c r="ERQ887" s="37"/>
      <c r="ERR887" s="37"/>
      <c r="ERS887" s="28"/>
      <c r="ERT887" s="11"/>
      <c r="ERU887" s="11"/>
      <c r="ERV887" s="37"/>
      <c r="ERW887" s="162"/>
      <c r="ERX887" s="162"/>
      <c r="ERY887" s="37"/>
      <c r="ERZ887" s="12"/>
      <c r="ESA887" s="37"/>
      <c r="ESB887" s="37"/>
      <c r="ESC887" s="11"/>
      <c r="ESD887" s="24"/>
      <c r="ESE887" s="28"/>
      <c r="ESF887" s="11"/>
      <c r="ESG887" s="12"/>
      <c r="ESH887" s="27"/>
      <c r="ESI887" s="37"/>
      <c r="ESJ887" s="37"/>
      <c r="ESK887" s="14"/>
      <c r="ESL887" s="14"/>
      <c r="ESM887" s="11"/>
      <c r="ESN887" s="12"/>
      <c r="ESO887" s="12"/>
      <c r="ESP887" s="12"/>
      <c r="ESQ887" s="11"/>
      <c r="ESR887" s="12"/>
      <c r="ESS887" s="162"/>
      <c r="EST887" s="37"/>
      <c r="ESU887" s="37"/>
      <c r="ESV887" s="37"/>
      <c r="ESW887" s="37"/>
      <c r="ESX887" s="37"/>
      <c r="ESY887" s="28"/>
      <c r="ESZ887" s="11"/>
      <c r="ETA887" s="11"/>
      <c r="ETB887" s="37"/>
      <c r="ETC887" s="162"/>
      <c r="ETD887" s="162"/>
      <c r="ETE887" s="37"/>
      <c r="ETF887" s="12"/>
      <c r="ETG887" s="37"/>
      <c r="ETH887" s="37"/>
      <c r="ETI887" s="11"/>
      <c r="ETJ887" s="24"/>
      <c r="ETK887" s="28"/>
      <c r="ETL887" s="11"/>
      <c r="ETM887" s="12"/>
      <c r="ETN887" s="27"/>
      <c r="ETO887" s="37"/>
      <c r="ETP887" s="37"/>
      <c r="ETQ887" s="14"/>
      <c r="ETR887" s="14"/>
      <c r="ETS887" s="11"/>
      <c r="ETT887" s="12"/>
      <c r="ETU887" s="12"/>
      <c r="ETV887" s="12"/>
      <c r="ETW887" s="11"/>
      <c r="ETX887" s="12"/>
      <c r="ETY887" s="162"/>
      <c r="ETZ887" s="37"/>
      <c r="EUA887" s="37"/>
      <c r="EUB887" s="37"/>
      <c r="EUC887" s="37"/>
      <c r="EUD887" s="37"/>
      <c r="EUE887" s="28"/>
      <c r="EUF887" s="11"/>
      <c r="EUG887" s="11"/>
      <c r="EUH887" s="37"/>
      <c r="EUI887" s="162"/>
      <c r="EUJ887" s="162"/>
      <c r="EUK887" s="37"/>
      <c r="EUL887" s="12"/>
      <c r="EUM887" s="37"/>
      <c r="EUN887" s="37"/>
      <c r="EUO887" s="11"/>
      <c r="EUP887" s="24"/>
      <c r="EUQ887" s="28"/>
      <c r="EUR887" s="11"/>
      <c r="EUS887" s="12"/>
      <c r="EUT887" s="27"/>
      <c r="EUU887" s="37"/>
      <c r="EUV887" s="37"/>
      <c r="EUW887" s="14"/>
      <c r="EUX887" s="14"/>
      <c r="EUY887" s="11"/>
      <c r="EUZ887" s="12"/>
      <c r="EVA887" s="12"/>
      <c r="EVB887" s="12"/>
      <c r="EVC887" s="11"/>
      <c r="EVD887" s="12"/>
      <c r="EVE887" s="162"/>
      <c r="EVF887" s="37"/>
      <c r="EVG887" s="37"/>
      <c r="EVH887" s="37"/>
      <c r="EVI887" s="37"/>
      <c r="EVJ887" s="37"/>
      <c r="EVK887" s="28"/>
      <c r="EVL887" s="11"/>
      <c r="EVM887" s="11"/>
      <c r="EVN887" s="37"/>
      <c r="EVO887" s="162"/>
      <c r="EVP887" s="162"/>
      <c r="EVQ887" s="37"/>
      <c r="EVR887" s="12"/>
      <c r="EVS887" s="37"/>
      <c r="EVT887" s="37"/>
      <c r="EVU887" s="11"/>
      <c r="EVV887" s="24"/>
      <c r="EVW887" s="28"/>
      <c r="EVX887" s="11"/>
      <c r="EVY887" s="12"/>
      <c r="EVZ887" s="27"/>
      <c r="EWA887" s="37"/>
      <c r="EWB887" s="37"/>
      <c r="EWC887" s="14"/>
      <c r="EWD887" s="14"/>
      <c r="EWE887" s="11"/>
      <c r="EWF887" s="12"/>
      <c r="EWG887" s="12"/>
      <c r="EWH887" s="12"/>
      <c r="EWI887" s="11"/>
      <c r="EWJ887" s="12"/>
      <c r="EWK887" s="162"/>
      <c r="EWL887" s="37"/>
      <c r="EWM887" s="37"/>
      <c r="EWN887" s="37"/>
      <c r="EWO887" s="37"/>
      <c r="EWP887" s="37"/>
      <c r="EWQ887" s="28"/>
      <c r="EWR887" s="11"/>
      <c r="EWS887" s="11"/>
      <c r="EWT887" s="37"/>
      <c r="EWU887" s="162"/>
      <c r="EWV887" s="162"/>
      <c r="EWW887" s="37"/>
      <c r="EWX887" s="12"/>
      <c r="EWY887" s="37"/>
      <c r="EWZ887" s="37"/>
      <c r="EXA887" s="11"/>
      <c r="EXB887" s="24"/>
      <c r="EXC887" s="28"/>
      <c r="EXD887" s="11"/>
      <c r="EXE887" s="12"/>
      <c r="EXF887" s="27"/>
      <c r="EXG887" s="37"/>
      <c r="EXH887" s="37"/>
      <c r="EXI887" s="14"/>
      <c r="EXJ887" s="14"/>
      <c r="EXK887" s="11"/>
      <c r="EXL887" s="12"/>
      <c r="EXM887" s="12"/>
      <c r="EXN887" s="12"/>
      <c r="EXO887" s="11"/>
      <c r="EXP887" s="12"/>
      <c r="EXQ887" s="162"/>
      <c r="EXR887" s="37"/>
      <c r="EXS887" s="37"/>
      <c r="EXT887" s="37"/>
      <c r="EXU887" s="37"/>
      <c r="EXV887" s="37"/>
      <c r="EXW887" s="28"/>
      <c r="EXX887" s="11"/>
      <c r="EXY887" s="11"/>
      <c r="EXZ887" s="37"/>
      <c r="EYA887" s="162"/>
      <c r="EYB887" s="162"/>
      <c r="EYC887" s="37"/>
      <c r="EYD887" s="12"/>
      <c r="EYE887" s="37"/>
      <c r="EYF887" s="37"/>
      <c r="EYG887" s="11"/>
      <c r="EYH887" s="24"/>
      <c r="EYI887" s="28"/>
      <c r="EYJ887" s="11"/>
      <c r="EYK887" s="12"/>
      <c r="EYL887" s="27"/>
      <c r="EYM887" s="37"/>
      <c r="EYN887" s="37"/>
      <c r="EYO887" s="14"/>
      <c r="EYP887" s="14"/>
      <c r="EYQ887" s="11"/>
      <c r="EYR887" s="12"/>
      <c r="EYS887" s="12"/>
      <c r="EYT887" s="12"/>
      <c r="EYU887" s="11"/>
      <c r="EYV887" s="12"/>
      <c r="EYW887" s="162"/>
      <c r="EYX887" s="37"/>
      <c r="EYY887" s="37"/>
      <c r="EYZ887" s="37"/>
      <c r="EZA887" s="37"/>
      <c r="EZB887" s="37"/>
      <c r="EZC887" s="28"/>
      <c r="EZD887" s="11"/>
      <c r="EZE887" s="11"/>
      <c r="EZF887" s="37"/>
      <c r="EZG887" s="162"/>
      <c r="EZH887" s="162"/>
      <c r="EZI887" s="37"/>
      <c r="EZJ887" s="12"/>
      <c r="EZK887" s="37"/>
      <c r="EZL887" s="37"/>
      <c r="EZM887" s="11"/>
      <c r="EZN887" s="24"/>
      <c r="EZO887" s="28"/>
      <c r="EZP887" s="11"/>
      <c r="EZQ887" s="12"/>
      <c r="EZR887" s="27"/>
      <c r="EZS887" s="37"/>
      <c r="EZT887" s="37"/>
      <c r="EZU887" s="14"/>
      <c r="EZV887" s="14"/>
      <c r="EZW887" s="11"/>
      <c r="EZX887" s="12"/>
      <c r="EZY887" s="12"/>
      <c r="EZZ887" s="12"/>
      <c r="FAA887" s="11"/>
      <c r="FAB887" s="12"/>
      <c r="FAC887" s="162"/>
      <c r="FAD887" s="37"/>
      <c r="FAE887" s="37"/>
      <c r="FAF887" s="37"/>
      <c r="FAG887" s="37"/>
      <c r="FAH887" s="37"/>
      <c r="FAI887" s="28"/>
      <c r="FAJ887" s="11"/>
      <c r="FAK887" s="11"/>
      <c r="FAL887" s="37"/>
      <c r="FAM887" s="162"/>
      <c r="FAN887" s="162"/>
      <c r="FAO887" s="37"/>
      <c r="FAP887" s="12"/>
      <c r="FAQ887" s="37"/>
      <c r="FAR887" s="37"/>
      <c r="FAS887" s="11"/>
      <c r="FAT887" s="24"/>
      <c r="FAU887" s="28"/>
      <c r="FAV887" s="11"/>
      <c r="FAW887" s="12"/>
      <c r="FAX887" s="27"/>
      <c r="FAY887" s="37"/>
      <c r="FAZ887" s="37"/>
      <c r="FBA887" s="14"/>
      <c r="FBB887" s="14"/>
      <c r="FBC887" s="11"/>
      <c r="FBD887" s="12"/>
      <c r="FBE887" s="12"/>
      <c r="FBF887" s="12"/>
      <c r="FBG887" s="11"/>
      <c r="FBH887" s="12"/>
      <c r="FBI887" s="162"/>
      <c r="FBJ887" s="37"/>
      <c r="FBK887" s="37"/>
      <c r="FBL887" s="37"/>
      <c r="FBM887" s="37"/>
      <c r="FBN887" s="37"/>
      <c r="FBO887" s="28"/>
      <c r="FBP887" s="11"/>
      <c r="FBQ887" s="11"/>
      <c r="FBR887" s="37"/>
      <c r="FBS887" s="162"/>
      <c r="FBT887" s="162"/>
      <c r="FBU887" s="37"/>
      <c r="FBV887" s="12"/>
      <c r="FBW887" s="37"/>
      <c r="FBX887" s="37"/>
      <c r="FBY887" s="11"/>
      <c r="FBZ887" s="24"/>
      <c r="FCA887" s="28"/>
      <c r="FCB887" s="11"/>
      <c r="FCC887" s="12"/>
      <c r="FCD887" s="27"/>
      <c r="FCE887" s="37"/>
      <c r="FCF887" s="37"/>
      <c r="FCG887" s="14"/>
      <c r="FCH887" s="14"/>
      <c r="FCI887" s="11"/>
      <c r="FCJ887" s="12"/>
      <c r="FCK887" s="12"/>
      <c r="FCL887" s="12"/>
      <c r="FCM887" s="11"/>
      <c r="FCN887" s="12"/>
      <c r="FCO887" s="162"/>
      <c r="FCP887" s="37"/>
      <c r="FCQ887" s="37"/>
      <c r="FCR887" s="37"/>
      <c r="FCS887" s="37"/>
      <c r="FCT887" s="37"/>
      <c r="FCU887" s="28"/>
      <c r="FCV887" s="11"/>
      <c r="FCW887" s="11"/>
      <c r="FCX887" s="37"/>
      <c r="FCY887" s="162"/>
      <c r="FCZ887" s="162"/>
      <c r="FDA887" s="37"/>
      <c r="FDB887" s="12"/>
      <c r="FDC887" s="37"/>
      <c r="FDD887" s="37"/>
      <c r="FDE887" s="11"/>
      <c r="FDF887" s="24"/>
      <c r="FDG887" s="28"/>
      <c r="FDH887" s="11"/>
      <c r="FDI887" s="12"/>
      <c r="FDJ887" s="27"/>
      <c r="FDK887" s="37"/>
      <c r="FDL887" s="37"/>
      <c r="FDM887" s="14"/>
      <c r="FDN887" s="14"/>
      <c r="FDO887" s="11"/>
      <c r="FDP887" s="12"/>
      <c r="FDQ887" s="12"/>
      <c r="FDR887" s="12"/>
      <c r="FDS887" s="11"/>
      <c r="FDT887" s="12"/>
      <c r="FDU887" s="162"/>
      <c r="FDV887" s="37"/>
      <c r="FDW887" s="37"/>
      <c r="FDX887" s="37"/>
      <c r="FDY887" s="37"/>
      <c r="FDZ887" s="37"/>
      <c r="FEA887" s="28"/>
      <c r="FEB887" s="11"/>
      <c r="FEC887" s="11"/>
      <c r="FED887" s="37"/>
      <c r="FEE887" s="162"/>
      <c r="FEF887" s="162"/>
      <c r="FEG887" s="37"/>
      <c r="FEH887" s="12"/>
      <c r="FEI887" s="37"/>
      <c r="FEJ887" s="37"/>
      <c r="FEK887" s="11"/>
      <c r="FEL887" s="24"/>
      <c r="FEM887" s="28"/>
      <c r="FEN887" s="11"/>
      <c r="FEO887" s="12"/>
      <c r="FEP887" s="27"/>
      <c r="FEQ887" s="37"/>
      <c r="FER887" s="37"/>
      <c r="FES887" s="14"/>
      <c r="FET887" s="14"/>
      <c r="FEU887" s="11"/>
      <c r="FEV887" s="12"/>
      <c r="FEW887" s="12"/>
      <c r="FEX887" s="12"/>
      <c r="FEY887" s="11"/>
      <c r="FEZ887" s="12"/>
      <c r="FFA887" s="162"/>
      <c r="FFB887" s="37"/>
      <c r="FFC887" s="37"/>
      <c r="FFD887" s="37"/>
      <c r="FFE887" s="37"/>
      <c r="FFF887" s="37"/>
      <c r="FFG887" s="28"/>
      <c r="FFH887" s="11"/>
      <c r="FFI887" s="11"/>
      <c r="FFJ887" s="37"/>
      <c r="FFK887" s="162"/>
      <c r="FFL887" s="162"/>
      <c r="FFM887" s="37"/>
      <c r="FFN887" s="12"/>
      <c r="FFO887" s="37"/>
      <c r="FFP887" s="37"/>
      <c r="FFQ887" s="11"/>
      <c r="FFR887" s="24"/>
      <c r="FFS887" s="28"/>
      <c r="FFT887" s="11"/>
      <c r="FFU887" s="12"/>
      <c r="FFV887" s="27"/>
      <c r="FFW887" s="37"/>
      <c r="FFX887" s="37"/>
      <c r="FFY887" s="14"/>
      <c r="FFZ887" s="14"/>
      <c r="FGA887" s="11"/>
      <c r="FGB887" s="12"/>
      <c r="FGC887" s="12"/>
      <c r="FGD887" s="12"/>
      <c r="FGE887" s="11"/>
      <c r="FGF887" s="12"/>
      <c r="FGG887" s="162"/>
      <c r="FGH887" s="37"/>
      <c r="FGI887" s="37"/>
      <c r="FGJ887" s="37"/>
      <c r="FGK887" s="37"/>
      <c r="FGL887" s="37"/>
      <c r="FGM887" s="28"/>
      <c r="FGN887" s="11"/>
      <c r="FGO887" s="11"/>
      <c r="FGP887" s="37"/>
      <c r="FGQ887" s="162"/>
      <c r="FGR887" s="162"/>
      <c r="FGS887" s="37"/>
      <c r="FGT887" s="12"/>
      <c r="FGU887" s="37"/>
      <c r="FGV887" s="37"/>
      <c r="FGW887" s="11"/>
      <c r="FGX887" s="24"/>
      <c r="FGY887" s="28"/>
      <c r="FGZ887" s="11"/>
      <c r="FHA887" s="12"/>
      <c r="FHB887" s="27"/>
      <c r="FHC887" s="37"/>
      <c r="FHD887" s="37"/>
      <c r="FHE887" s="14"/>
      <c r="FHF887" s="14"/>
      <c r="FHG887" s="11"/>
      <c r="FHH887" s="12"/>
      <c r="FHI887" s="12"/>
      <c r="FHJ887" s="12"/>
      <c r="FHK887" s="11"/>
      <c r="FHL887" s="12"/>
      <c r="FHM887" s="162"/>
      <c r="FHN887" s="37"/>
      <c r="FHO887" s="37"/>
      <c r="FHP887" s="37"/>
      <c r="FHQ887" s="37"/>
      <c r="FHR887" s="37"/>
      <c r="FHS887" s="28"/>
      <c r="FHT887" s="11"/>
      <c r="FHU887" s="11"/>
      <c r="FHV887" s="37"/>
      <c r="FHW887" s="162"/>
      <c r="FHX887" s="162"/>
      <c r="FHY887" s="37"/>
      <c r="FHZ887" s="12"/>
      <c r="FIA887" s="37"/>
      <c r="FIB887" s="37"/>
      <c r="FIC887" s="11"/>
      <c r="FID887" s="24"/>
      <c r="FIE887" s="28"/>
      <c r="FIF887" s="11"/>
      <c r="FIG887" s="12"/>
      <c r="FIH887" s="27"/>
      <c r="FII887" s="37"/>
      <c r="FIJ887" s="37"/>
      <c r="FIK887" s="14"/>
      <c r="FIL887" s="14"/>
      <c r="FIM887" s="11"/>
      <c r="FIN887" s="12"/>
      <c r="FIO887" s="12"/>
      <c r="FIP887" s="12"/>
      <c r="FIQ887" s="11"/>
      <c r="FIR887" s="12"/>
      <c r="FIS887" s="162"/>
      <c r="FIT887" s="37"/>
      <c r="FIU887" s="37"/>
      <c r="FIV887" s="37"/>
      <c r="FIW887" s="37"/>
      <c r="FIX887" s="37"/>
      <c r="FIY887" s="28"/>
      <c r="FIZ887" s="11"/>
      <c r="FJA887" s="11"/>
      <c r="FJB887" s="37"/>
      <c r="FJC887" s="162"/>
      <c r="FJD887" s="162"/>
      <c r="FJE887" s="37"/>
      <c r="FJF887" s="12"/>
      <c r="FJG887" s="37"/>
      <c r="FJH887" s="37"/>
      <c r="FJI887" s="11"/>
      <c r="FJJ887" s="24"/>
      <c r="FJK887" s="28"/>
      <c r="FJL887" s="11"/>
      <c r="FJM887" s="12"/>
      <c r="FJN887" s="27"/>
      <c r="FJO887" s="37"/>
      <c r="FJP887" s="37"/>
      <c r="FJQ887" s="14"/>
      <c r="FJR887" s="14"/>
      <c r="FJS887" s="11"/>
      <c r="FJT887" s="12"/>
      <c r="FJU887" s="12"/>
      <c r="FJV887" s="12"/>
      <c r="FJW887" s="11"/>
      <c r="FJX887" s="12"/>
      <c r="FJY887" s="162"/>
      <c r="FJZ887" s="37"/>
      <c r="FKA887" s="37"/>
      <c r="FKB887" s="37"/>
      <c r="FKC887" s="37"/>
      <c r="FKD887" s="37"/>
      <c r="FKE887" s="28"/>
      <c r="FKF887" s="11"/>
      <c r="FKG887" s="11"/>
      <c r="FKH887" s="37"/>
      <c r="FKI887" s="162"/>
      <c r="FKJ887" s="162"/>
      <c r="FKK887" s="37"/>
      <c r="FKL887" s="12"/>
      <c r="FKM887" s="37"/>
      <c r="FKN887" s="37"/>
      <c r="FKO887" s="11"/>
      <c r="FKP887" s="24"/>
      <c r="FKQ887" s="28"/>
      <c r="FKR887" s="11"/>
      <c r="FKS887" s="12"/>
      <c r="FKT887" s="27"/>
      <c r="FKU887" s="37"/>
      <c r="FKV887" s="37"/>
      <c r="FKW887" s="14"/>
      <c r="FKX887" s="14"/>
      <c r="FKY887" s="11"/>
      <c r="FKZ887" s="12"/>
      <c r="FLA887" s="12"/>
      <c r="FLB887" s="12"/>
      <c r="FLC887" s="11"/>
      <c r="FLD887" s="12"/>
      <c r="FLE887" s="162"/>
      <c r="FLF887" s="37"/>
      <c r="FLG887" s="37"/>
      <c r="FLH887" s="37"/>
      <c r="FLI887" s="37"/>
      <c r="FLJ887" s="37"/>
      <c r="FLK887" s="28"/>
      <c r="FLL887" s="11"/>
      <c r="FLM887" s="11"/>
      <c r="FLN887" s="37"/>
      <c r="FLO887" s="162"/>
      <c r="FLP887" s="162"/>
      <c r="FLQ887" s="37"/>
      <c r="FLR887" s="12"/>
      <c r="FLS887" s="37"/>
      <c r="FLT887" s="37"/>
      <c r="FLU887" s="11"/>
      <c r="FLV887" s="24"/>
      <c r="FLW887" s="28"/>
      <c r="FLX887" s="11"/>
      <c r="FLY887" s="12"/>
      <c r="FLZ887" s="27"/>
      <c r="FMA887" s="37"/>
      <c r="FMB887" s="37"/>
      <c r="FMC887" s="14"/>
      <c r="FMD887" s="14"/>
      <c r="FME887" s="11"/>
      <c r="FMF887" s="12"/>
      <c r="FMG887" s="12"/>
      <c r="FMH887" s="12"/>
      <c r="FMI887" s="11"/>
      <c r="FMJ887" s="12"/>
      <c r="FMK887" s="162"/>
      <c r="FML887" s="37"/>
      <c r="FMM887" s="37"/>
      <c r="FMN887" s="37"/>
      <c r="FMO887" s="37"/>
      <c r="FMP887" s="37"/>
      <c r="FMQ887" s="28"/>
      <c r="FMR887" s="11"/>
      <c r="FMS887" s="11"/>
      <c r="FMT887" s="37"/>
      <c r="FMU887" s="162"/>
      <c r="FMV887" s="162"/>
      <c r="FMW887" s="37"/>
      <c r="FMX887" s="12"/>
      <c r="FMY887" s="37"/>
      <c r="FMZ887" s="37"/>
      <c r="FNA887" s="11"/>
      <c r="FNB887" s="24"/>
      <c r="FNC887" s="28"/>
      <c r="FND887" s="11"/>
      <c r="FNE887" s="12"/>
      <c r="FNF887" s="27"/>
      <c r="FNG887" s="37"/>
      <c r="FNH887" s="37"/>
      <c r="FNI887" s="14"/>
      <c r="FNJ887" s="14"/>
      <c r="FNK887" s="11"/>
      <c r="FNL887" s="12"/>
      <c r="FNM887" s="12"/>
      <c r="FNN887" s="12"/>
      <c r="FNO887" s="11"/>
      <c r="FNP887" s="12"/>
      <c r="FNQ887" s="162"/>
      <c r="FNR887" s="37"/>
      <c r="FNS887" s="37"/>
      <c r="FNT887" s="37"/>
      <c r="FNU887" s="37"/>
      <c r="FNV887" s="37"/>
      <c r="FNW887" s="28"/>
      <c r="FNX887" s="11"/>
      <c r="FNY887" s="11"/>
      <c r="FNZ887" s="37"/>
      <c r="FOA887" s="162"/>
      <c r="FOB887" s="162"/>
      <c r="FOC887" s="37"/>
      <c r="FOD887" s="12"/>
      <c r="FOE887" s="37"/>
      <c r="FOF887" s="37"/>
      <c r="FOG887" s="11"/>
      <c r="FOH887" s="24"/>
      <c r="FOI887" s="28"/>
      <c r="FOJ887" s="11"/>
      <c r="FOK887" s="12"/>
      <c r="FOL887" s="27"/>
      <c r="FOM887" s="37"/>
      <c r="FON887" s="37"/>
      <c r="FOO887" s="14"/>
      <c r="FOP887" s="14"/>
      <c r="FOQ887" s="11"/>
      <c r="FOR887" s="12"/>
      <c r="FOS887" s="12"/>
      <c r="FOT887" s="12"/>
      <c r="FOU887" s="11"/>
      <c r="FOV887" s="12"/>
      <c r="FOW887" s="162"/>
      <c r="FOX887" s="37"/>
      <c r="FOY887" s="37"/>
      <c r="FOZ887" s="37"/>
      <c r="FPA887" s="37"/>
      <c r="FPB887" s="37"/>
      <c r="FPC887" s="28"/>
      <c r="FPD887" s="11"/>
      <c r="FPE887" s="11"/>
      <c r="FPF887" s="37"/>
      <c r="FPG887" s="162"/>
      <c r="FPH887" s="162"/>
      <c r="FPI887" s="37"/>
      <c r="FPJ887" s="12"/>
      <c r="FPK887" s="37"/>
      <c r="FPL887" s="37"/>
      <c r="FPM887" s="11"/>
      <c r="FPN887" s="24"/>
      <c r="FPO887" s="28"/>
      <c r="FPP887" s="11"/>
      <c r="FPQ887" s="12"/>
      <c r="FPR887" s="27"/>
      <c r="FPS887" s="37"/>
      <c r="FPT887" s="37"/>
      <c r="FPU887" s="14"/>
      <c r="FPV887" s="14"/>
      <c r="FPW887" s="11"/>
      <c r="FPX887" s="12"/>
      <c r="FPY887" s="12"/>
      <c r="FPZ887" s="12"/>
      <c r="FQA887" s="11"/>
      <c r="FQB887" s="12"/>
      <c r="FQC887" s="162"/>
      <c r="FQD887" s="37"/>
      <c r="FQE887" s="37"/>
      <c r="FQF887" s="37"/>
      <c r="FQG887" s="37"/>
      <c r="FQH887" s="37"/>
      <c r="FQI887" s="28"/>
      <c r="FQJ887" s="11"/>
      <c r="FQK887" s="11"/>
      <c r="FQL887" s="37"/>
      <c r="FQM887" s="162"/>
      <c r="FQN887" s="162"/>
      <c r="FQO887" s="37"/>
      <c r="FQP887" s="12"/>
      <c r="FQQ887" s="37"/>
      <c r="FQR887" s="37"/>
      <c r="FQS887" s="11"/>
      <c r="FQT887" s="24"/>
      <c r="FQU887" s="28"/>
      <c r="FQV887" s="11"/>
      <c r="FQW887" s="12"/>
      <c r="FQX887" s="27"/>
      <c r="FQY887" s="37"/>
      <c r="FQZ887" s="37"/>
      <c r="FRA887" s="14"/>
      <c r="FRB887" s="14"/>
      <c r="FRC887" s="11"/>
      <c r="FRD887" s="12"/>
      <c r="FRE887" s="12"/>
      <c r="FRF887" s="12"/>
      <c r="FRG887" s="11"/>
      <c r="FRH887" s="12"/>
      <c r="FRI887" s="162"/>
      <c r="FRJ887" s="37"/>
      <c r="FRK887" s="37"/>
      <c r="FRL887" s="37"/>
      <c r="FRM887" s="37"/>
      <c r="FRN887" s="37"/>
      <c r="FRO887" s="28"/>
      <c r="FRP887" s="11"/>
      <c r="FRQ887" s="11"/>
      <c r="FRR887" s="37"/>
      <c r="FRS887" s="162"/>
      <c r="FRT887" s="162"/>
      <c r="FRU887" s="37"/>
      <c r="FRV887" s="12"/>
      <c r="FRW887" s="37"/>
      <c r="FRX887" s="37"/>
      <c r="FRY887" s="11"/>
      <c r="FRZ887" s="24"/>
      <c r="FSA887" s="28"/>
      <c r="FSB887" s="11"/>
      <c r="FSC887" s="12"/>
      <c r="FSD887" s="27"/>
      <c r="FSE887" s="37"/>
      <c r="FSF887" s="37"/>
      <c r="FSG887" s="14"/>
      <c r="FSH887" s="14"/>
      <c r="FSI887" s="11"/>
      <c r="FSJ887" s="12"/>
      <c r="FSK887" s="12"/>
      <c r="FSL887" s="12"/>
      <c r="FSM887" s="11"/>
      <c r="FSN887" s="12"/>
      <c r="FSO887" s="162"/>
      <c r="FSP887" s="37"/>
      <c r="FSQ887" s="37"/>
      <c r="FSR887" s="37"/>
      <c r="FSS887" s="37"/>
      <c r="FST887" s="37"/>
      <c r="FSU887" s="28"/>
      <c r="FSV887" s="11"/>
      <c r="FSW887" s="11"/>
      <c r="FSX887" s="37"/>
      <c r="FSY887" s="162"/>
      <c r="FSZ887" s="162"/>
      <c r="FTA887" s="37"/>
      <c r="FTB887" s="12"/>
      <c r="FTC887" s="37"/>
      <c r="FTD887" s="37"/>
      <c r="FTE887" s="11"/>
      <c r="FTF887" s="24"/>
      <c r="FTG887" s="28"/>
      <c r="FTH887" s="11"/>
      <c r="FTI887" s="12"/>
      <c r="FTJ887" s="27"/>
      <c r="FTK887" s="37"/>
      <c r="FTL887" s="37"/>
      <c r="FTM887" s="14"/>
      <c r="FTN887" s="14"/>
      <c r="FTO887" s="11"/>
      <c r="FTP887" s="12"/>
      <c r="FTQ887" s="12"/>
      <c r="FTR887" s="12"/>
      <c r="FTS887" s="11"/>
      <c r="FTT887" s="12"/>
      <c r="FTU887" s="162"/>
      <c r="FTV887" s="37"/>
      <c r="FTW887" s="37"/>
      <c r="FTX887" s="37"/>
      <c r="FTY887" s="37"/>
      <c r="FTZ887" s="37"/>
      <c r="FUA887" s="28"/>
      <c r="FUB887" s="11"/>
      <c r="FUC887" s="11"/>
      <c r="FUD887" s="37"/>
      <c r="FUE887" s="162"/>
      <c r="FUF887" s="162"/>
      <c r="FUG887" s="37"/>
      <c r="FUH887" s="12"/>
      <c r="FUI887" s="37"/>
      <c r="FUJ887" s="37"/>
      <c r="FUK887" s="11"/>
      <c r="FUL887" s="24"/>
      <c r="FUM887" s="28"/>
      <c r="FUN887" s="11"/>
      <c r="FUO887" s="12"/>
      <c r="FUP887" s="27"/>
      <c r="FUQ887" s="37"/>
      <c r="FUR887" s="37"/>
      <c r="FUS887" s="14"/>
      <c r="FUT887" s="14"/>
      <c r="FUU887" s="11"/>
      <c r="FUV887" s="12"/>
      <c r="FUW887" s="12"/>
      <c r="FUX887" s="12"/>
      <c r="FUY887" s="11"/>
      <c r="FUZ887" s="12"/>
      <c r="FVA887" s="162"/>
      <c r="FVB887" s="37"/>
      <c r="FVC887" s="37"/>
      <c r="FVD887" s="37"/>
      <c r="FVE887" s="37"/>
      <c r="FVF887" s="37"/>
      <c r="FVG887" s="28"/>
      <c r="FVH887" s="11"/>
      <c r="FVI887" s="11"/>
      <c r="FVJ887" s="37"/>
      <c r="FVK887" s="162"/>
      <c r="FVL887" s="162"/>
      <c r="FVM887" s="37"/>
      <c r="FVN887" s="12"/>
      <c r="FVO887" s="37"/>
      <c r="FVP887" s="37"/>
      <c r="FVQ887" s="11"/>
      <c r="FVR887" s="24"/>
      <c r="FVS887" s="28"/>
      <c r="FVT887" s="11"/>
      <c r="FVU887" s="12"/>
      <c r="FVV887" s="27"/>
      <c r="FVW887" s="37"/>
      <c r="FVX887" s="37"/>
      <c r="FVY887" s="14"/>
      <c r="FVZ887" s="14"/>
      <c r="FWA887" s="11"/>
      <c r="FWB887" s="12"/>
      <c r="FWC887" s="12"/>
      <c r="FWD887" s="12"/>
      <c r="FWE887" s="11"/>
      <c r="FWF887" s="12"/>
      <c r="FWG887" s="162"/>
      <c r="FWH887" s="37"/>
      <c r="FWI887" s="37"/>
      <c r="FWJ887" s="37"/>
      <c r="FWK887" s="37"/>
      <c r="FWL887" s="37"/>
      <c r="FWM887" s="28"/>
      <c r="FWN887" s="11"/>
      <c r="FWO887" s="11"/>
      <c r="FWP887" s="37"/>
      <c r="FWQ887" s="162"/>
      <c r="FWR887" s="162"/>
      <c r="FWS887" s="37"/>
      <c r="FWT887" s="12"/>
      <c r="FWU887" s="37"/>
      <c r="FWV887" s="37"/>
      <c r="FWW887" s="11"/>
      <c r="FWX887" s="24"/>
      <c r="FWY887" s="28"/>
      <c r="FWZ887" s="11"/>
      <c r="FXA887" s="12"/>
      <c r="FXB887" s="27"/>
      <c r="FXC887" s="37"/>
      <c r="FXD887" s="37"/>
      <c r="FXE887" s="14"/>
      <c r="FXF887" s="14"/>
      <c r="FXG887" s="11"/>
      <c r="FXH887" s="12"/>
      <c r="FXI887" s="12"/>
      <c r="FXJ887" s="12"/>
      <c r="FXK887" s="11"/>
      <c r="FXL887" s="12"/>
      <c r="FXM887" s="162"/>
      <c r="FXN887" s="37"/>
      <c r="FXO887" s="37"/>
      <c r="FXP887" s="37"/>
      <c r="FXQ887" s="37"/>
      <c r="FXR887" s="37"/>
      <c r="FXS887" s="28"/>
      <c r="FXT887" s="11"/>
      <c r="FXU887" s="11"/>
      <c r="FXV887" s="37"/>
      <c r="FXW887" s="162"/>
      <c r="FXX887" s="162"/>
      <c r="FXY887" s="37"/>
      <c r="FXZ887" s="12"/>
      <c r="FYA887" s="37"/>
      <c r="FYB887" s="37"/>
      <c r="FYC887" s="11"/>
      <c r="FYD887" s="24"/>
      <c r="FYE887" s="28"/>
      <c r="FYF887" s="11"/>
      <c r="FYG887" s="12"/>
      <c r="FYH887" s="27"/>
      <c r="FYI887" s="37"/>
      <c r="FYJ887" s="37"/>
      <c r="FYK887" s="14"/>
      <c r="FYL887" s="14"/>
      <c r="FYM887" s="11"/>
      <c r="FYN887" s="12"/>
      <c r="FYO887" s="12"/>
      <c r="FYP887" s="12"/>
      <c r="FYQ887" s="11"/>
      <c r="FYR887" s="12"/>
      <c r="FYS887" s="162"/>
      <c r="FYT887" s="37"/>
      <c r="FYU887" s="37"/>
      <c r="FYV887" s="37"/>
      <c r="FYW887" s="37"/>
      <c r="FYX887" s="37"/>
      <c r="FYY887" s="28"/>
      <c r="FYZ887" s="11"/>
      <c r="FZA887" s="11"/>
      <c r="FZB887" s="37"/>
      <c r="FZC887" s="162"/>
      <c r="FZD887" s="162"/>
      <c r="FZE887" s="37"/>
      <c r="FZF887" s="12"/>
      <c r="FZG887" s="37"/>
      <c r="FZH887" s="37"/>
      <c r="FZI887" s="11"/>
      <c r="FZJ887" s="24"/>
      <c r="FZK887" s="28"/>
      <c r="FZL887" s="11"/>
      <c r="FZM887" s="12"/>
      <c r="FZN887" s="27"/>
      <c r="FZO887" s="37"/>
      <c r="FZP887" s="37"/>
      <c r="FZQ887" s="14"/>
      <c r="FZR887" s="14"/>
      <c r="FZS887" s="11"/>
      <c r="FZT887" s="12"/>
      <c r="FZU887" s="12"/>
      <c r="FZV887" s="12"/>
      <c r="FZW887" s="11"/>
      <c r="FZX887" s="12"/>
      <c r="FZY887" s="162"/>
      <c r="FZZ887" s="37"/>
      <c r="GAA887" s="37"/>
      <c r="GAB887" s="37"/>
      <c r="GAC887" s="37"/>
      <c r="GAD887" s="37"/>
      <c r="GAE887" s="28"/>
      <c r="GAF887" s="11"/>
      <c r="GAG887" s="11"/>
      <c r="GAH887" s="37"/>
      <c r="GAI887" s="162"/>
      <c r="GAJ887" s="162"/>
      <c r="GAK887" s="37"/>
      <c r="GAL887" s="12"/>
      <c r="GAM887" s="37"/>
      <c r="GAN887" s="37"/>
      <c r="GAO887" s="11"/>
      <c r="GAP887" s="24"/>
      <c r="GAQ887" s="28"/>
      <c r="GAR887" s="11"/>
      <c r="GAS887" s="12"/>
      <c r="GAT887" s="27"/>
      <c r="GAU887" s="37"/>
      <c r="GAV887" s="37"/>
      <c r="GAW887" s="14"/>
      <c r="GAX887" s="14"/>
      <c r="GAY887" s="11"/>
      <c r="GAZ887" s="12"/>
      <c r="GBA887" s="12"/>
      <c r="GBB887" s="12"/>
      <c r="GBC887" s="11"/>
      <c r="GBD887" s="12"/>
      <c r="GBE887" s="162"/>
      <c r="GBF887" s="37"/>
      <c r="GBG887" s="37"/>
      <c r="GBH887" s="37"/>
      <c r="GBI887" s="37"/>
      <c r="GBJ887" s="37"/>
      <c r="GBK887" s="28"/>
      <c r="GBL887" s="11"/>
      <c r="GBM887" s="11"/>
      <c r="GBN887" s="37"/>
      <c r="GBO887" s="162"/>
      <c r="GBP887" s="162"/>
      <c r="GBQ887" s="37"/>
      <c r="GBR887" s="12"/>
      <c r="GBS887" s="37"/>
      <c r="GBT887" s="37"/>
      <c r="GBU887" s="11"/>
      <c r="GBV887" s="24"/>
      <c r="GBW887" s="28"/>
      <c r="GBX887" s="11"/>
      <c r="GBY887" s="12"/>
      <c r="GBZ887" s="27"/>
      <c r="GCA887" s="37"/>
      <c r="GCB887" s="37"/>
      <c r="GCC887" s="14"/>
      <c r="GCD887" s="14"/>
      <c r="GCE887" s="11"/>
      <c r="GCF887" s="12"/>
      <c r="GCG887" s="12"/>
      <c r="GCH887" s="12"/>
      <c r="GCI887" s="11"/>
      <c r="GCJ887" s="12"/>
      <c r="GCK887" s="162"/>
      <c r="GCL887" s="37"/>
      <c r="GCM887" s="37"/>
      <c r="GCN887" s="37"/>
      <c r="GCO887" s="37"/>
      <c r="GCP887" s="37"/>
      <c r="GCQ887" s="28"/>
      <c r="GCR887" s="11"/>
      <c r="GCS887" s="11"/>
      <c r="GCT887" s="37"/>
      <c r="GCU887" s="162"/>
      <c r="GCV887" s="162"/>
      <c r="GCW887" s="37"/>
      <c r="GCX887" s="12"/>
      <c r="GCY887" s="37"/>
      <c r="GCZ887" s="37"/>
      <c r="GDA887" s="11"/>
      <c r="GDB887" s="24"/>
      <c r="GDC887" s="28"/>
      <c r="GDD887" s="11"/>
      <c r="GDE887" s="12"/>
      <c r="GDF887" s="27"/>
      <c r="GDG887" s="37"/>
      <c r="GDH887" s="37"/>
      <c r="GDI887" s="14"/>
      <c r="GDJ887" s="14"/>
      <c r="GDK887" s="11"/>
      <c r="GDL887" s="12"/>
      <c r="GDM887" s="12"/>
      <c r="GDN887" s="12"/>
      <c r="GDO887" s="11"/>
      <c r="GDP887" s="12"/>
      <c r="GDQ887" s="162"/>
      <c r="GDR887" s="37"/>
      <c r="GDS887" s="37"/>
      <c r="GDT887" s="37"/>
      <c r="GDU887" s="37"/>
      <c r="GDV887" s="37"/>
      <c r="GDW887" s="28"/>
      <c r="GDX887" s="11"/>
      <c r="GDY887" s="11"/>
      <c r="GDZ887" s="37"/>
      <c r="GEA887" s="162"/>
      <c r="GEB887" s="162"/>
      <c r="GEC887" s="37"/>
      <c r="GED887" s="12"/>
      <c r="GEE887" s="37"/>
      <c r="GEF887" s="37"/>
      <c r="GEG887" s="11"/>
      <c r="GEH887" s="24"/>
      <c r="GEI887" s="28"/>
      <c r="GEJ887" s="11"/>
      <c r="GEK887" s="12"/>
      <c r="GEL887" s="27"/>
      <c r="GEM887" s="37"/>
      <c r="GEN887" s="37"/>
      <c r="GEO887" s="14"/>
      <c r="GEP887" s="14"/>
      <c r="GEQ887" s="11"/>
      <c r="GER887" s="12"/>
      <c r="GES887" s="12"/>
      <c r="GET887" s="12"/>
      <c r="GEU887" s="11"/>
      <c r="GEV887" s="12"/>
      <c r="GEW887" s="162"/>
      <c r="GEX887" s="37"/>
      <c r="GEY887" s="37"/>
      <c r="GEZ887" s="37"/>
      <c r="GFA887" s="37"/>
      <c r="GFB887" s="37"/>
      <c r="GFC887" s="28"/>
      <c r="GFD887" s="11"/>
      <c r="GFE887" s="11"/>
      <c r="GFF887" s="37"/>
      <c r="GFG887" s="162"/>
      <c r="GFH887" s="162"/>
      <c r="GFI887" s="37"/>
      <c r="GFJ887" s="12"/>
      <c r="GFK887" s="37"/>
      <c r="GFL887" s="37"/>
      <c r="GFM887" s="11"/>
      <c r="GFN887" s="24"/>
      <c r="GFO887" s="28"/>
      <c r="GFP887" s="11"/>
      <c r="GFQ887" s="12"/>
      <c r="GFR887" s="27"/>
      <c r="GFS887" s="37"/>
      <c r="GFT887" s="37"/>
      <c r="GFU887" s="14"/>
      <c r="GFV887" s="14"/>
      <c r="GFW887" s="11"/>
      <c r="GFX887" s="12"/>
      <c r="GFY887" s="12"/>
      <c r="GFZ887" s="12"/>
      <c r="GGA887" s="11"/>
      <c r="GGB887" s="12"/>
      <c r="GGC887" s="162"/>
      <c r="GGD887" s="37"/>
      <c r="GGE887" s="37"/>
      <c r="GGF887" s="37"/>
      <c r="GGG887" s="37"/>
      <c r="GGH887" s="37"/>
      <c r="GGI887" s="28"/>
      <c r="GGJ887" s="11"/>
      <c r="GGK887" s="11"/>
      <c r="GGL887" s="37"/>
      <c r="GGM887" s="162"/>
      <c r="GGN887" s="162"/>
      <c r="GGO887" s="37"/>
      <c r="GGP887" s="12"/>
      <c r="GGQ887" s="37"/>
      <c r="GGR887" s="37"/>
      <c r="GGS887" s="11"/>
      <c r="GGT887" s="24"/>
      <c r="GGU887" s="28"/>
      <c r="GGV887" s="11"/>
      <c r="GGW887" s="12"/>
      <c r="GGX887" s="27"/>
      <c r="GGY887" s="37"/>
      <c r="GGZ887" s="37"/>
      <c r="GHA887" s="14"/>
      <c r="GHB887" s="14"/>
      <c r="GHC887" s="11"/>
      <c r="GHD887" s="12"/>
      <c r="GHE887" s="12"/>
      <c r="GHF887" s="12"/>
      <c r="GHG887" s="11"/>
      <c r="GHH887" s="12"/>
      <c r="GHI887" s="162"/>
      <c r="GHJ887" s="37"/>
      <c r="GHK887" s="37"/>
      <c r="GHL887" s="37"/>
      <c r="GHM887" s="37"/>
      <c r="GHN887" s="37"/>
      <c r="GHO887" s="28"/>
      <c r="GHP887" s="11"/>
      <c r="GHQ887" s="11"/>
      <c r="GHR887" s="37"/>
      <c r="GHS887" s="162"/>
      <c r="GHT887" s="162"/>
      <c r="GHU887" s="37"/>
      <c r="GHV887" s="12"/>
      <c r="GHW887" s="37"/>
      <c r="GHX887" s="37"/>
      <c r="GHY887" s="11"/>
      <c r="GHZ887" s="24"/>
      <c r="GIA887" s="28"/>
      <c r="GIB887" s="11"/>
      <c r="GIC887" s="12"/>
      <c r="GID887" s="27"/>
      <c r="GIE887" s="37"/>
      <c r="GIF887" s="37"/>
      <c r="GIG887" s="14"/>
      <c r="GIH887" s="14"/>
      <c r="GII887" s="11"/>
      <c r="GIJ887" s="12"/>
      <c r="GIK887" s="12"/>
      <c r="GIL887" s="12"/>
      <c r="GIM887" s="11"/>
      <c r="GIN887" s="12"/>
      <c r="GIO887" s="162"/>
      <c r="GIP887" s="37"/>
      <c r="GIQ887" s="37"/>
      <c r="GIR887" s="37"/>
      <c r="GIS887" s="37"/>
      <c r="GIT887" s="37"/>
      <c r="GIU887" s="28"/>
      <c r="GIV887" s="11"/>
      <c r="GIW887" s="11"/>
      <c r="GIX887" s="37"/>
      <c r="GIY887" s="162"/>
      <c r="GIZ887" s="162"/>
      <c r="GJA887" s="37"/>
      <c r="GJB887" s="12"/>
      <c r="GJC887" s="37"/>
      <c r="GJD887" s="37"/>
      <c r="GJE887" s="11"/>
      <c r="GJF887" s="24"/>
      <c r="GJG887" s="28"/>
      <c r="GJH887" s="11"/>
      <c r="GJI887" s="12"/>
      <c r="GJJ887" s="27"/>
      <c r="GJK887" s="37"/>
      <c r="GJL887" s="37"/>
      <c r="GJM887" s="14"/>
      <c r="GJN887" s="14"/>
      <c r="GJO887" s="11"/>
      <c r="GJP887" s="12"/>
      <c r="GJQ887" s="12"/>
      <c r="GJR887" s="12"/>
      <c r="GJS887" s="11"/>
      <c r="GJT887" s="12"/>
      <c r="GJU887" s="162"/>
      <c r="GJV887" s="37"/>
      <c r="GJW887" s="37"/>
      <c r="GJX887" s="37"/>
      <c r="GJY887" s="37"/>
      <c r="GJZ887" s="37"/>
      <c r="GKA887" s="28"/>
      <c r="GKB887" s="11"/>
      <c r="GKC887" s="11"/>
      <c r="GKD887" s="37"/>
      <c r="GKE887" s="162"/>
      <c r="GKF887" s="162"/>
      <c r="GKG887" s="37"/>
      <c r="GKH887" s="12"/>
      <c r="GKI887" s="37"/>
      <c r="GKJ887" s="37"/>
      <c r="GKK887" s="11"/>
      <c r="GKL887" s="24"/>
      <c r="GKM887" s="28"/>
      <c r="GKN887" s="11"/>
      <c r="GKO887" s="12"/>
      <c r="GKP887" s="27"/>
      <c r="GKQ887" s="37"/>
      <c r="GKR887" s="37"/>
      <c r="GKS887" s="14"/>
      <c r="GKT887" s="14"/>
      <c r="GKU887" s="11"/>
      <c r="GKV887" s="12"/>
      <c r="GKW887" s="12"/>
      <c r="GKX887" s="12"/>
      <c r="GKY887" s="11"/>
      <c r="GKZ887" s="12"/>
      <c r="GLA887" s="162"/>
      <c r="GLB887" s="37"/>
      <c r="GLC887" s="37"/>
      <c r="GLD887" s="37"/>
      <c r="GLE887" s="37"/>
      <c r="GLF887" s="37"/>
      <c r="GLG887" s="28"/>
      <c r="GLH887" s="11"/>
      <c r="GLI887" s="11"/>
      <c r="GLJ887" s="37"/>
      <c r="GLK887" s="162"/>
      <c r="GLL887" s="162"/>
      <c r="GLM887" s="37"/>
      <c r="GLN887" s="12"/>
      <c r="GLO887" s="37"/>
      <c r="GLP887" s="37"/>
      <c r="GLQ887" s="11"/>
      <c r="GLR887" s="24"/>
      <c r="GLS887" s="28"/>
      <c r="GLT887" s="11"/>
      <c r="GLU887" s="12"/>
      <c r="GLV887" s="27"/>
      <c r="GLW887" s="37"/>
      <c r="GLX887" s="37"/>
      <c r="GLY887" s="14"/>
      <c r="GLZ887" s="14"/>
      <c r="GMA887" s="11"/>
      <c r="GMB887" s="12"/>
      <c r="GMC887" s="12"/>
      <c r="GMD887" s="12"/>
      <c r="GME887" s="11"/>
      <c r="GMF887" s="12"/>
      <c r="GMG887" s="162"/>
      <c r="GMH887" s="37"/>
      <c r="GMI887" s="37"/>
      <c r="GMJ887" s="37"/>
      <c r="GMK887" s="37"/>
      <c r="GML887" s="37"/>
      <c r="GMM887" s="28"/>
      <c r="GMN887" s="11"/>
      <c r="GMO887" s="11"/>
      <c r="GMP887" s="37"/>
      <c r="GMQ887" s="162"/>
      <c r="GMR887" s="162"/>
      <c r="GMS887" s="37"/>
      <c r="GMT887" s="12"/>
      <c r="GMU887" s="37"/>
      <c r="GMV887" s="37"/>
      <c r="GMW887" s="11"/>
      <c r="GMX887" s="24"/>
      <c r="GMY887" s="28"/>
      <c r="GMZ887" s="11"/>
      <c r="GNA887" s="12"/>
      <c r="GNB887" s="27"/>
      <c r="GNC887" s="37"/>
      <c r="GND887" s="37"/>
      <c r="GNE887" s="14"/>
      <c r="GNF887" s="14"/>
      <c r="GNG887" s="11"/>
      <c r="GNH887" s="12"/>
      <c r="GNI887" s="12"/>
      <c r="GNJ887" s="12"/>
      <c r="GNK887" s="11"/>
      <c r="GNL887" s="12"/>
      <c r="GNM887" s="162"/>
      <c r="GNN887" s="37"/>
      <c r="GNO887" s="37"/>
      <c r="GNP887" s="37"/>
      <c r="GNQ887" s="37"/>
      <c r="GNR887" s="37"/>
      <c r="GNS887" s="28"/>
      <c r="GNT887" s="11"/>
      <c r="GNU887" s="11"/>
      <c r="GNV887" s="37"/>
      <c r="GNW887" s="162"/>
      <c r="GNX887" s="162"/>
      <c r="GNY887" s="37"/>
      <c r="GNZ887" s="12"/>
      <c r="GOA887" s="37"/>
      <c r="GOB887" s="37"/>
      <c r="GOC887" s="11"/>
      <c r="GOD887" s="24"/>
      <c r="GOE887" s="28"/>
      <c r="GOF887" s="11"/>
      <c r="GOG887" s="12"/>
      <c r="GOH887" s="27"/>
      <c r="GOI887" s="37"/>
      <c r="GOJ887" s="37"/>
      <c r="GOK887" s="14"/>
      <c r="GOL887" s="14"/>
      <c r="GOM887" s="11"/>
      <c r="GON887" s="12"/>
      <c r="GOO887" s="12"/>
      <c r="GOP887" s="12"/>
      <c r="GOQ887" s="11"/>
      <c r="GOR887" s="12"/>
      <c r="GOS887" s="162"/>
      <c r="GOT887" s="37"/>
      <c r="GOU887" s="37"/>
      <c r="GOV887" s="37"/>
      <c r="GOW887" s="37"/>
      <c r="GOX887" s="37"/>
      <c r="GOY887" s="28"/>
      <c r="GOZ887" s="11"/>
      <c r="GPA887" s="11"/>
      <c r="GPB887" s="37"/>
      <c r="GPC887" s="162"/>
      <c r="GPD887" s="162"/>
      <c r="GPE887" s="37"/>
      <c r="GPF887" s="12"/>
      <c r="GPG887" s="37"/>
      <c r="GPH887" s="37"/>
      <c r="GPI887" s="11"/>
      <c r="GPJ887" s="24"/>
      <c r="GPK887" s="28"/>
      <c r="GPL887" s="11"/>
      <c r="GPM887" s="12"/>
      <c r="GPN887" s="27"/>
      <c r="GPO887" s="37"/>
      <c r="GPP887" s="37"/>
      <c r="GPQ887" s="14"/>
      <c r="GPR887" s="14"/>
      <c r="GPS887" s="11"/>
      <c r="GPT887" s="12"/>
      <c r="GPU887" s="12"/>
      <c r="GPV887" s="12"/>
      <c r="GPW887" s="11"/>
      <c r="GPX887" s="12"/>
      <c r="GPY887" s="162"/>
      <c r="GPZ887" s="37"/>
      <c r="GQA887" s="37"/>
      <c r="GQB887" s="37"/>
      <c r="GQC887" s="37"/>
      <c r="GQD887" s="37"/>
      <c r="GQE887" s="28"/>
      <c r="GQF887" s="11"/>
      <c r="GQG887" s="11"/>
      <c r="GQH887" s="37"/>
      <c r="GQI887" s="162"/>
      <c r="GQJ887" s="162"/>
      <c r="GQK887" s="37"/>
      <c r="GQL887" s="12"/>
      <c r="GQM887" s="37"/>
      <c r="GQN887" s="37"/>
      <c r="GQO887" s="11"/>
      <c r="GQP887" s="24"/>
      <c r="GQQ887" s="28"/>
      <c r="GQR887" s="11"/>
      <c r="GQS887" s="12"/>
      <c r="GQT887" s="27"/>
      <c r="GQU887" s="37"/>
      <c r="GQV887" s="37"/>
      <c r="GQW887" s="14"/>
      <c r="GQX887" s="14"/>
      <c r="GQY887" s="11"/>
      <c r="GQZ887" s="12"/>
      <c r="GRA887" s="12"/>
      <c r="GRB887" s="12"/>
      <c r="GRC887" s="11"/>
      <c r="GRD887" s="12"/>
      <c r="GRE887" s="162"/>
      <c r="GRF887" s="37"/>
      <c r="GRG887" s="37"/>
      <c r="GRH887" s="37"/>
      <c r="GRI887" s="37"/>
      <c r="GRJ887" s="37"/>
      <c r="GRK887" s="28"/>
      <c r="GRL887" s="11"/>
      <c r="GRM887" s="11"/>
      <c r="GRN887" s="37"/>
      <c r="GRO887" s="162"/>
      <c r="GRP887" s="162"/>
      <c r="GRQ887" s="37"/>
      <c r="GRR887" s="12"/>
      <c r="GRS887" s="37"/>
      <c r="GRT887" s="37"/>
      <c r="GRU887" s="11"/>
      <c r="GRV887" s="24"/>
      <c r="GRW887" s="28"/>
      <c r="GRX887" s="11"/>
      <c r="GRY887" s="12"/>
      <c r="GRZ887" s="27"/>
      <c r="GSA887" s="37"/>
      <c r="GSB887" s="37"/>
      <c r="GSC887" s="14"/>
      <c r="GSD887" s="14"/>
      <c r="GSE887" s="11"/>
      <c r="GSF887" s="12"/>
      <c r="GSG887" s="12"/>
      <c r="GSH887" s="12"/>
      <c r="GSI887" s="11"/>
      <c r="GSJ887" s="12"/>
      <c r="GSK887" s="162"/>
      <c r="GSL887" s="37"/>
      <c r="GSM887" s="37"/>
      <c r="GSN887" s="37"/>
      <c r="GSO887" s="37"/>
      <c r="GSP887" s="37"/>
      <c r="GSQ887" s="28"/>
      <c r="GSR887" s="11"/>
      <c r="GSS887" s="11"/>
      <c r="GST887" s="37"/>
      <c r="GSU887" s="162"/>
      <c r="GSV887" s="162"/>
      <c r="GSW887" s="37"/>
      <c r="GSX887" s="12"/>
      <c r="GSY887" s="37"/>
      <c r="GSZ887" s="37"/>
      <c r="GTA887" s="11"/>
      <c r="GTB887" s="24"/>
      <c r="GTC887" s="28"/>
      <c r="GTD887" s="11"/>
      <c r="GTE887" s="12"/>
      <c r="GTF887" s="27"/>
      <c r="GTG887" s="37"/>
      <c r="GTH887" s="37"/>
      <c r="GTI887" s="14"/>
      <c r="GTJ887" s="14"/>
      <c r="GTK887" s="11"/>
      <c r="GTL887" s="12"/>
      <c r="GTM887" s="12"/>
      <c r="GTN887" s="12"/>
      <c r="GTO887" s="11"/>
      <c r="GTP887" s="12"/>
      <c r="GTQ887" s="162"/>
      <c r="GTR887" s="37"/>
      <c r="GTS887" s="37"/>
      <c r="GTT887" s="37"/>
      <c r="GTU887" s="37"/>
      <c r="GTV887" s="37"/>
      <c r="GTW887" s="28"/>
      <c r="GTX887" s="11"/>
      <c r="GTY887" s="11"/>
      <c r="GTZ887" s="37"/>
      <c r="GUA887" s="162"/>
      <c r="GUB887" s="162"/>
      <c r="GUC887" s="37"/>
      <c r="GUD887" s="12"/>
      <c r="GUE887" s="37"/>
      <c r="GUF887" s="37"/>
      <c r="GUG887" s="11"/>
      <c r="GUH887" s="24"/>
      <c r="GUI887" s="28"/>
      <c r="GUJ887" s="11"/>
      <c r="GUK887" s="12"/>
      <c r="GUL887" s="27"/>
      <c r="GUM887" s="37"/>
      <c r="GUN887" s="37"/>
      <c r="GUO887" s="14"/>
      <c r="GUP887" s="14"/>
      <c r="GUQ887" s="11"/>
      <c r="GUR887" s="12"/>
      <c r="GUS887" s="12"/>
      <c r="GUT887" s="12"/>
      <c r="GUU887" s="11"/>
      <c r="GUV887" s="12"/>
      <c r="GUW887" s="162"/>
      <c r="GUX887" s="37"/>
      <c r="GUY887" s="37"/>
      <c r="GUZ887" s="37"/>
      <c r="GVA887" s="37"/>
      <c r="GVB887" s="37"/>
      <c r="GVC887" s="28"/>
      <c r="GVD887" s="11"/>
      <c r="GVE887" s="11"/>
      <c r="GVF887" s="37"/>
      <c r="GVG887" s="162"/>
      <c r="GVH887" s="162"/>
      <c r="GVI887" s="37"/>
      <c r="GVJ887" s="12"/>
      <c r="GVK887" s="37"/>
      <c r="GVL887" s="37"/>
      <c r="GVM887" s="11"/>
      <c r="GVN887" s="24"/>
      <c r="GVO887" s="28"/>
      <c r="GVP887" s="11"/>
      <c r="GVQ887" s="12"/>
      <c r="GVR887" s="27"/>
      <c r="GVS887" s="37"/>
      <c r="GVT887" s="37"/>
      <c r="GVU887" s="14"/>
      <c r="GVV887" s="14"/>
      <c r="GVW887" s="11"/>
      <c r="GVX887" s="12"/>
      <c r="GVY887" s="12"/>
      <c r="GVZ887" s="12"/>
      <c r="GWA887" s="11"/>
      <c r="GWB887" s="12"/>
      <c r="GWC887" s="162"/>
      <c r="GWD887" s="37"/>
      <c r="GWE887" s="37"/>
      <c r="GWF887" s="37"/>
      <c r="GWG887" s="37"/>
      <c r="GWH887" s="37"/>
      <c r="GWI887" s="28"/>
      <c r="GWJ887" s="11"/>
      <c r="GWK887" s="11"/>
      <c r="GWL887" s="37"/>
      <c r="GWM887" s="162"/>
      <c r="GWN887" s="162"/>
      <c r="GWO887" s="37"/>
      <c r="GWP887" s="12"/>
      <c r="GWQ887" s="37"/>
      <c r="GWR887" s="37"/>
      <c r="GWS887" s="11"/>
      <c r="GWT887" s="24"/>
      <c r="GWU887" s="28"/>
      <c r="GWV887" s="11"/>
      <c r="GWW887" s="12"/>
      <c r="GWX887" s="27"/>
      <c r="GWY887" s="37"/>
      <c r="GWZ887" s="37"/>
      <c r="GXA887" s="14"/>
      <c r="GXB887" s="14"/>
      <c r="GXC887" s="11"/>
      <c r="GXD887" s="12"/>
      <c r="GXE887" s="12"/>
      <c r="GXF887" s="12"/>
      <c r="GXG887" s="11"/>
      <c r="GXH887" s="12"/>
      <c r="GXI887" s="162"/>
      <c r="GXJ887" s="37"/>
      <c r="GXK887" s="37"/>
      <c r="GXL887" s="37"/>
      <c r="GXM887" s="37"/>
      <c r="GXN887" s="37"/>
      <c r="GXO887" s="28"/>
      <c r="GXP887" s="11"/>
      <c r="GXQ887" s="11"/>
      <c r="GXR887" s="37"/>
      <c r="GXS887" s="162"/>
      <c r="GXT887" s="162"/>
      <c r="GXU887" s="37"/>
      <c r="GXV887" s="12"/>
      <c r="GXW887" s="37"/>
      <c r="GXX887" s="37"/>
      <c r="GXY887" s="11"/>
      <c r="GXZ887" s="24"/>
      <c r="GYA887" s="28"/>
      <c r="GYB887" s="11"/>
      <c r="GYC887" s="12"/>
      <c r="GYD887" s="27"/>
      <c r="GYE887" s="37"/>
      <c r="GYF887" s="37"/>
      <c r="GYG887" s="14"/>
      <c r="GYH887" s="14"/>
      <c r="GYI887" s="11"/>
      <c r="GYJ887" s="12"/>
      <c r="GYK887" s="12"/>
      <c r="GYL887" s="12"/>
      <c r="GYM887" s="11"/>
      <c r="GYN887" s="12"/>
      <c r="GYO887" s="162"/>
      <c r="GYP887" s="37"/>
      <c r="GYQ887" s="37"/>
      <c r="GYR887" s="37"/>
      <c r="GYS887" s="37"/>
      <c r="GYT887" s="37"/>
      <c r="GYU887" s="28"/>
      <c r="GYV887" s="11"/>
      <c r="GYW887" s="11"/>
      <c r="GYX887" s="37"/>
      <c r="GYY887" s="162"/>
      <c r="GYZ887" s="162"/>
      <c r="GZA887" s="37"/>
      <c r="GZB887" s="12"/>
      <c r="GZC887" s="37"/>
      <c r="GZD887" s="37"/>
      <c r="GZE887" s="11"/>
      <c r="GZF887" s="24"/>
      <c r="GZG887" s="28"/>
      <c r="GZH887" s="11"/>
      <c r="GZI887" s="12"/>
      <c r="GZJ887" s="27"/>
      <c r="GZK887" s="37"/>
      <c r="GZL887" s="37"/>
      <c r="GZM887" s="14"/>
      <c r="GZN887" s="14"/>
      <c r="GZO887" s="11"/>
      <c r="GZP887" s="12"/>
      <c r="GZQ887" s="12"/>
      <c r="GZR887" s="12"/>
      <c r="GZS887" s="11"/>
      <c r="GZT887" s="12"/>
      <c r="GZU887" s="162"/>
      <c r="GZV887" s="37"/>
      <c r="GZW887" s="37"/>
      <c r="GZX887" s="37"/>
      <c r="GZY887" s="37"/>
      <c r="GZZ887" s="37"/>
      <c r="HAA887" s="28"/>
      <c r="HAB887" s="11"/>
      <c r="HAC887" s="11"/>
      <c r="HAD887" s="37"/>
      <c r="HAE887" s="162"/>
      <c r="HAF887" s="162"/>
      <c r="HAG887" s="37"/>
      <c r="HAH887" s="12"/>
      <c r="HAI887" s="37"/>
      <c r="HAJ887" s="37"/>
      <c r="HAK887" s="11"/>
      <c r="HAL887" s="24"/>
      <c r="HAM887" s="28"/>
      <c r="HAN887" s="11"/>
      <c r="HAO887" s="12"/>
      <c r="HAP887" s="27"/>
      <c r="HAQ887" s="37"/>
      <c r="HAR887" s="37"/>
      <c r="HAS887" s="14"/>
      <c r="HAT887" s="14"/>
      <c r="HAU887" s="11"/>
      <c r="HAV887" s="12"/>
      <c r="HAW887" s="12"/>
      <c r="HAX887" s="12"/>
      <c r="HAY887" s="11"/>
      <c r="HAZ887" s="12"/>
      <c r="HBA887" s="162"/>
      <c r="HBB887" s="37"/>
      <c r="HBC887" s="37"/>
      <c r="HBD887" s="37"/>
      <c r="HBE887" s="37"/>
      <c r="HBF887" s="37"/>
      <c r="HBG887" s="28"/>
      <c r="HBH887" s="11"/>
      <c r="HBI887" s="11"/>
      <c r="HBJ887" s="37"/>
      <c r="HBK887" s="162"/>
      <c r="HBL887" s="162"/>
      <c r="HBM887" s="37"/>
      <c r="HBN887" s="12"/>
      <c r="HBO887" s="37"/>
      <c r="HBP887" s="37"/>
      <c r="HBQ887" s="11"/>
      <c r="HBR887" s="24"/>
      <c r="HBS887" s="28"/>
      <c r="HBT887" s="11"/>
      <c r="HBU887" s="12"/>
      <c r="HBV887" s="27"/>
      <c r="HBW887" s="37"/>
      <c r="HBX887" s="37"/>
      <c r="HBY887" s="14"/>
      <c r="HBZ887" s="14"/>
      <c r="HCA887" s="11"/>
      <c r="HCB887" s="12"/>
      <c r="HCC887" s="12"/>
      <c r="HCD887" s="12"/>
      <c r="HCE887" s="11"/>
      <c r="HCF887" s="12"/>
      <c r="HCG887" s="162"/>
      <c r="HCH887" s="37"/>
      <c r="HCI887" s="37"/>
      <c r="HCJ887" s="37"/>
      <c r="HCK887" s="37"/>
      <c r="HCL887" s="37"/>
      <c r="HCM887" s="28"/>
      <c r="HCN887" s="11"/>
      <c r="HCO887" s="11"/>
      <c r="HCP887" s="37"/>
      <c r="HCQ887" s="162"/>
      <c r="HCR887" s="162"/>
      <c r="HCS887" s="37"/>
      <c r="HCT887" s="12"/>
      <c r="HCU887" s="37"/>
      <c r="HCV887" s="37"/>
      <c r="HCW887" s="11"/>
      <c r="HCX887" s="24"/>
      <c r="HCY887" s="28"/>
      <c r="HCZ887" s="11"/>
      <c r="HDA887" s="12"/>
      <c r="HDB887" s="27"/>
      <c r="HDC887" s="37"/>
      <c r="HDD887" s="37"/>
      <c r="HDE887" s="14"/>
      <c r="HDF887" s="14"/>
      <c r="HDG887" s="11"/>
      <c r="HDH887" s="12"/>
      <c r="HDI887" s="12"/>
      <c r="HDJ887" s="12"/>
      <c r="HDK887" s="11"/>
      <c r="HDL887" s="12"/>
      <c r="HDM887" s="162"/>
      <c r="HDN887" s="37"/>
      <c r="HDO887" s="37"/>
      <c r="HDP887" s="37"/>
      <c r="HDQ887" s="37"/>
      <c r="HDR887" s="37"/>
      <c r="HDS887" s="28"/>
      <c r="HDT887" s="11"/>
      <c r="HDU887" s="11"/>
      <c r="HDV887" s="37"/>
      <c r="HDW887" s="162"/>
      <c r="HDX887" s="162"/>
      <c r="HDY887" s="37"/>
      <c r="HDZ887" s="12"/>
      <c r="HEA887" s="37"/>
      <c r="HEB887" s="37"/>
      <c r="HEC887" s="11"/>
      <c r="HED887" s="24"/>
      <c r="HEE887" s="28"/>
      <c r="HEF887" s="11"/>
      <c r="HEG887" s="12"/>
      <c r="HEH887" s="27"/>
      <c r="HEI887" s="37"/>
      <c r="HEJ887" s="37"/>
      <c r="HEK887" s="14"/>
      <c r="HEL887" s="14"/>
      <c r="HEM887" s="11"/>
      <c r="HEN887" s="12"/>
      <c r="HEO887" s="12"/>
      <c r="HEP887" s="12"/>
      <c r="HEQ887" s="11"/>
      <c r="HER887" s="12"/>
      <c r="HES887" s="162"/>
      <c r="HET887" s="37"/>
      <c r="HEU887" s="37"/>
      <c r="HEV887" s="37"/>
      <c r="HEW887" s="37"/>
      <c r="HEX887" s="37"/>
      <c r="HEY887" s="28"/>
      <c r="HEZ887" s="11"/>
      <c r="HFA887" s="11"/>
      <c r="HFB887" s="37"/>
      <c r="HFC887" s="162"/>
      <c r="HFD887" s="162"/>
      <c r="HFE887" s="37"/>
      <c r="HFF887" s="12"/>
      <c r="HFG887" s="37"/>
      <c r="HFH887" s="37"/>
      <c r="HFI887" s="11"/>
      <c r="HFJ887" s="24"/>
      <c r="HFK887" s="28"/>
      <c r="HFL887" s="11"/>
      <c r="HFM887" s="12"/>
      <c r="HFN887" s="27"/>
      <c r="HFO887" s="37"/>
      <c r="HFP887" s="37"/>
      <c r="HFQ887" s="14"/>
      <c r="HFR887" s="14"/>
      <c r="HFS887" s="11"/>
      <c r="HFT887" s="12"/>
      <c r="HFU887" s="12"/>
      <c r="HFV887" s="12"/>
      <c r="HFW887" s="11"/>
      <c r="HFX887" s="12"/>
      <c r="HFY887" s="162"/>
      <c r="HFZ887" s="37"/>
      <c r="HGA887" s="37"/>
      <c r="HGB887" s="37"/>
      <c r="HGC887" s="37"/>
      <c r="HGD887" s="37"/>
      <c r="HGE887" s="28"/>
      <c r="HGF887" s="11"/>
      <c r="HGG887" s="11"/>
      <c r="HGH887" s="37"/>
      <c r="HGI887" s="162"/>
      <c r="HGJ887" s="162"/>
      <c r="HGK887" s="37"/>
      <c r="HGL887" s="12"/>
      <c r="HGM887" s="37"/>
      <c r="HGN887" s="37"/>
      <c r="HGO887" s="11"/>
      <c r="HGP887" s="24"/>
      <c r="HGQ887" s="28"/>
      <c r="HGR887" s="11"/>
      <c r="HGS887" s="12"/>
      <c r="HGT887" s="27"/>
      <c r="HGU887" s="37"/>
      <c r="HGV887" s="37"/>
      <c r="HGW887" s="14"/>
      <c r="HGX887" s="14"/>
      <c r="HGY887" s="11"/>
      <c r="HGZ887" s="12"/>
      <c r="HHA887" s="12"/>
      <c r="HHB887" s="12"/>
      <c r="HHC887" s="11"/>
      <c r="HHD887" s="12"/>
      <c r="HHE887" s="162"/>
      <c r="HHF887" s="37"/>
      <c r="HHG887" s="37"/>
      <c r="HHH887" s="37"/>
      <c r="HHI887" s="37"/>
      <c r="HHJ887" s="37"/>
      <c r="HHK887" s="28"/>
      <c r="HHL887" s="11"/>
      <c r="HHM887" s="11"/>
      <c r="HHN887" s="37"/>
      <c r="HHO887" s="162"/>
      <c r="HHP887" s="162"/>
      <c r="HHQ887" s="37"/>
      <c r="HHR887" s="12"/>
      <c r="HHS887" s="37"/>
      <c r="HHT887" s="37"/>
      <c r="HHU887" s="11"/>
      <c r="HHV887" s="24"/>
      <c r="HHW887" s="28"/>
      <c r="HHX887" s="11"/>
      <c r="HHY887" s="12"/>
      <c r="HHZ887" s="27"/>
      <c r="HIA887" s="37"/>
      <c r="HIB887" s="37"/>
      <c r="HIC887" s="14"/>
      <c r="HID887" s="14"/>
      <c r="HIE887" s="11"/>
      <c r="HIF887" s="12"/>
      <c r="HIG887" s="12"/>
      <c r="HIH887" s="12"/>
      <c r="HII887" s="11"/>
      <c r="HIJ887" s="12"/>
      <c r="HIK887" s="162"/>
      <c r="HIL887" s="37"/>
      <c r="HIM887" s="37"/>
      <c r="HIN887" s="37"/>
      <c r="HIO887" s="37"/>
      <c r="HIP887" s="37"/>
      <c r="HIQ887" s="28"/>
      <c r="HIR887" s="11"/>
      <c r="HIS887" s="11"/>
      <c r="HIT887" s="37"/>
      <c r="HIU887" s="162"/>
      <c r="HIV887" s="162"/>
      <c r="HIW887" s="37"/>
      <c r="HIX887" s="12"/>
      <c r="HIY887" s="37"/>
      <c r="HIZ887" s="37"/>
      <c r="HJA887" s="11"/>
      <c r="HJB887" s="24"/>
      <c r="HJC887" s="28"/>
      <c r="HJD887" s="11"/>
      <c r="HJE887" s="12"/>
      <c r="HJF887" s="27"/>
      <c r="HJG887" s="37"/>
      <c r="HJH887" s="37"/>
      <c r="HJI887" s="14"/>
      <c r="HJJ887" s="14"/>
      <c r="HJK887" s="11"/>
      <c r="HJL887" s="12"/>
      <c r="HJM887" s="12"/>
      <c r="HJN887" s="12"/>
      <c r="HJO887" s="11"/>
      <c r="HJP887" s="12"/>
      <c r="HJQ887" s="162"/>
      <c r="HJR887" s="37"/>
      <c r="HJS887" s="37"/>
      <c r="HJT887" s="37"/>
      <c r="HJU887" s="37"/>
      <c r="HJV887" s="37"/>
      <c r="HJW887" s="28"/>
      <c r="HJX887" s="11"/>
      <c r="HJY887" s="11"/>
      <c r="HJZ887" s="37"/>
      <c r="HKA887" s="162"/>
      <c r="HKB887" s="162"/>
      <c r="HKC887" s="37"/>
      <c r="HKD887" s="12"/>
      <c r="HKE887" s="37"/>
      <c r="HKF887" s="37"/>
      <c r="HKG887" s="11"/>
      <c r="HKH887" s="24"/>
      <c r="HKI887" s="28"/>
      <c r="HKJ887" s="11"/>
      <c r="HKK887" s="12"/>
      <c r="HKL887" s="27"/>
      <c r="HKM887" s="37"/>
      <c r="HKN887" s="37"/>
      <c r="HKO887" s="14"/>
      <c r="HKP887" s="14"/>
      <c r="HKQ887" s="11"/>
      <c r="HKR887" s="12"/>
      <c r="HKS887" s="12"/>
      <c r="HKT887" s="12"/>
      <c r="HKU887" s="11"/>
      <c r="HKV887" s="12"/>
      <c r="HKW887" s="162"/>
      <c r="HKX887" s="37"/>
      <c r="HKY887" s="37"/>
      <c r="HKZ887" s="37"/>
      <c r="HLA887" s="37"/>
      <c r="HLB887" s="37"/>
      <c r="HLC887" s="28"/>
      <c r="HLD887" s="11"/>
      <c r="HLE887" s="11"/>
      <c r="HLF887" s="37"/>
      <c r="HLG887" s="162"/>
      <c r="HLH887" s="162"/>
      <c r="HLI887" s="37"/>
      <c r="HLJ887" s="12"/>
      <c r="HLK887" s="37"/>
      <c r="HLL887" s="37"/>
      <c r="HLM887" s="11"/>
      <c r="HLN887" s="24"/>
      <c r="HLO887" s="28"/>
      <c r="HLP887" s="11"/>
      <c r="HLQ887" s="12"/>
      <c r="HLR887" s="27"/>
      <c r="HLS887" s="37"/>
      <c r="HLT887" s="37"/>
      <c r="HLU887" s="14"/>
      <c r="HLV887" s="14"/>
      <c r="HLW887" s="11"/>
      <c r="HLX887" s="12"/>
      <c r="HLY887" s="12"/>
      <c r="HLZ887" s="12"/>
      <c r="HMA887" s="11"/>
      <c r="HMB887" s="12"/>
      <c r="HMC887" s="162"/>
      <c r="HMD887" s="37"/>
      <c r="HME887" s="37"/>
      <c r="HMF887" s="37"/>
      <c r="HMG887" s="37"/>
      <c r="HMH887" s="37"/>
      <c r="HMI887" s="28"/>
      <c r="HMJ887" s="11"/>
      <c r="HMK887" s="11"/>
      <c r="HML887" s="37"/>
      <c r="HMM887" s="162"/>
      <c r="HMN887" s="162"/>
      <c r="HMO887" s="37"/>
      <c r="HMP887" s="12"/>
      <c r="HMQ887" s="37"/>
      <c r="HMR887" s="37"/>
      <c r="HMS887" s="11"/>
      <c r="HMT887" s="24"/>
      <c r="HMU887" s="28"/>
      <c r="HMV887" s="11"/>
      <c r="HMW887" s="12"/>
      <c r="HMX887" s="27"/>
      <c r="HMY887" s="37"/>
      <c r="HMZ887" s="37"/>
      <c r="HNA887" s="14"/>
      <c r="HNB887" s="14"/>
      <c r="HNC887" s="11"/>
      <c r="HND887" s="12"/>
      <c r="HNE887" s="12"/>
      <c r="HNF887" s="12"/>
      <c r="HNG887" s="11"/>
      <c r="HNH887" s="12"/>
      <c r="HNI887" s="162"/>
      <c r="HNJ887" s="37"/>
      <c r="HNK887" s="37"/>
      <c r="HNL887" s="37"/>
      <c r="HNM887" s="37"/>
      <c r="HNN887" s="37"/>
      <c r="HNO887" s="28"/>
      <c r="HNP887" s="11"/>
      <c r="HNQ887" s="11"/>
      <c r="HNR887" s="37"/>
      <c r="HNS887" s="162"/>
      <c r="HNT887" s="162"/>
      <c r="HNU887" s="37"/>
      <c r="HNV887" s="12"/>
      <c r="HNW887" s="37"/>
      <c r="HNX887" s="37"/>
      <c r="HNY887" s="11"/>
      <c r="HNZ887" s="24"/>
      <c r="HOA887" s="28"/>
      <c r="HOB887" s="11"/>
      <c r="HOC887" s="12"/>
      <c r="HOD887" s="27"/>
      <c r="HOE887" s="37"/>
      <c r="HOF887" s="37"/>
      <c r="HOG887" s="14"/>
      <c r="HOH887" s="14"/>
      <c r="HOI887" s="11"/>
      <c r="HOJ887" s="12"/>
      <c r="HOK887" s="12"/>
      <c r="HOL887" s="12"/>
      <c r="HOM887" s="11"/>
      <c r="HON887" s="12"/>
      <c r="HOO887" s="162"/>
      <c r="HOP887" s="37"/>
      <c r="HOQ887" s="37"/>
      <c r="HOR887" s="37"/>
      <c r="HOS887" s="37"/>
      <c r="HOT887" s="37"/>
      <c r="HOU887" s="28"/>
      <c r="HOV887" s="11"/>
      <c r="HOW887" s="11"/>
      <c r="HOX887" s="37"/>
      <c r="HOY887" s="162"/>
      <c r="HOZ887" s="162"/>
      <c r="HPA887" s="37"/>
      <c r="HPB887" s="12"/>
      <c r="HPC887" s="37"/>
      <c r="HPD887" s="37"/>
      <c r="HPE887" s="11"/>
      <c r="HPF887" s="24"/>
      <c r="HPG887" s="28"/>
      <c r="HPH887" s="11"/>
      <c r="HPI887" s="12"/>
      <c r="HPJ887" s="27"/>
      <c r="HPK887" s="37"/>
      <c r="HPL887" s="37"/>
      <c r="HPM887" s="14"/>
      <c r="HPN887" s="14"/>
      <c r="HPO887" s="11"/>
      <c r="HPP887" s="12"/>
      <c r="HPQ887" s="12"/>
      <c r="HPR887" s="12"/>
      <c r="HPS887" s="11"/>
      <c r="HPT887" s="12"/>
      <c r="HPU887" s="162"/>
      <c r="HPV887" s="37"/>
      <c r="HPW887" s="37"/>
      <c r="HPX887" s="37"/>
      <c r="HPY887" s="37"/>
      <c r="HPZ887" s="37"/>
      <c r="HQA887" s="28"/>
      <c r="HQB887" s="11"/>
      <c r="HQC887" s="11"/>
      <c r="HQD887" s="37"/>
      <c r="HQE887" s="162"/>
      <c r="HQF887" s="162"/>
      <c r="HQG887" s="37"/>
      <c r="HQH887" s="12"/>
      <c r="HQI887" s="37"/>
      <c r="HQJ887" s="37"/>
      <c r="HQK887" s="11"/>
      <c r="HQL887" s="24"/>
      <c r="HQM887" s="28"/>
      <c r="HQN887" s="11"/>
      <c r="HQO887" s="12"/>
      <c r="HQP887" s="27"/>
      <c r="HQQ887" s="37"/>
      <c r="HQR887" s="37"/>
      <c r="HQS887" s="14"/>
      <c r="HQT887" s="14"/>
      <c r="HQU887" s="11"/>
      <c r="HQV887" s="12"/>
      <c r="HQW887" s="12"/>
      <c r="HQX887" s="12"/>
      <c r="HQY887" s="11"/>
      <c r="HQZ887" s="12"/>
      <c r="HRA887" s="162"/>
      <c r="HRB887" s="37"/>
      <c r="HRC887" s="37"/>
      <c r="HRD887" s="37"/>
      <c r="HRE887" s="37"/>
      <c r="HRF887" s="37"/>
      <c r="HRG887" s="28"/>
      <c r="HRH887" s="11"/>
      <c r="HRI887" s="11"/>
      <c r="HRJ887" s="37"/>
      <c r="HRK887" s="162"/>
      <c r="HRL887" s="162"/>
      <c r="HRM887" s="37"/>
      <c r="HRN887" s="12"/>
      <c r="HRO887" s="37"/>
      <c r="HRP887" s="37"/>
      <c r="HRQ887" s="11"/>
      <c r="HRR887" s="24"/>
      <c r="HRS887" s="28"/>
      <c r="HRT887" s="11"/>
      <c r="HRU887" s="12"/>
      <c r="HRV887" s="27"/>
      <c r="HRW887" s="37"/>
      <c r="HRX887" s="37"/>
      <c r="HRY887" s="14"/>
      <c r="HRZ887" s="14"/>
      <c r="HSA887" s="11"/>
      <c r="HSB887" s="12"/>
      <c r="HSC887" s="12"/>
      <c r="HSD887" s="12"/>
      <c r="HSE887" s="11"/>
      <c r="HSF887" s="12"/>
      <c r="HSG887" s="162"/>
      <c r="HSH887" s="37"/>
      <c r="HSI887" s="37"/>
      <c r="HSJ887" s="37"/>
      <c r="HSK887" s="37"/>
      <c r="HSL887" s="37"/>
      <c r="HSM887" s="28"/>
      <c r="HSN887" s="11"/>
      <c r="HSO887" s="11"/>
      <c r="HSP887" s="37"/>
      <c r="HSQ887" s="162"/>
      <c r="HSR887" s="162"/>
      <c r="HSS887" s="37"/>
      <c r="HST887" s="12"/>
      <c r="HSU887" s="37"/>
      <c r="HSV887" s="37"/>
      <c r="HSW887" s="11"/>
      <c r="HSX887" s="24"/>
      <c r="HSY887" s="28"/>
      <c r="HSZ887" s="11"/>
      <c r="HTA887" s="12"/>
      <c r="HTB887" s="27"/>
      <c r="HTC887" s="37"/>
      <c r="HTD887" s="37"/>
      <c r="HTE887" s="14"/>
      <c r="HTF887" s="14"/>
      <c r="HTG887" s="11"/>
      <c r="HTH887" s="12"/>
      <c r="HTI887" s="12"/>
      <c r="HTJ887" s="12"/>
      <c r="HTK887" s="11"/>
      <c r="HTL887" s="12"/>
      <c r="HTM887" s="162"/>
      <c r="HTN887" s="37"/>
      <c r="HTO887" s="37"/>
      <c r="HTP887" s="37"/>
      <c r="HTQ887" s="37"/>
      <c r="HTR887" s="37"/>
      <c r="HTS887" s="28"/>
      <c r="HTT887" s="11"/>
      <c r="HTU887" s="11"/>
      <c r="HTV887" s="37"/>
      <c r="HTW887" s="162"/>
      <c r="HTX887" s="162"/>
      <c r="HTY887" s="37"/>
      <c r="HTZ887" s="12"/>
      <c r="HUA887" s="37"/>
      <c r="HUB887" s="37"/>
      <c r="HUC887" s="11"/>
      <c r="HUD887" s="24"/>
      <c r="HUE887" s="28"/>
      <c r="HUF887" s="11"/>
      <c r="HUG887" s="12"/>
      <c r="HUH887" s="27"/>
      <c r="HUI887" s="37"/>
      <c r="HUJ887" s="37"/>
      <c r="HUK887" s="14"/>
      <c r="HUL887" s="14"/>
      <c r="HUM887" s="11"/>
      <c r="HUN887" s="12"/>
      <c r="HUO887" s="12"/>
      <c r="HUP887" s="12"/>
      <c r="HUQ887" s="11"/>
      <c r="HUR887" s="12"/>
      <c r="HUS887" s="162"/>
      <c r="HUT887" s="37"/>
      <c r="HUU887" s="37"/>
      <c r="HUV887" s="37"/>
      <c r="HUW887" s="37"/>
      <c r="HUX887" s="37"/>
      <c r="HUY887" s="28"/>
      <c r="HUZ887" s="11"/>
      <c r="HVA887" s="11"/>
      <c r="HVB887" s="37"/>
      <c r="HVC887" s="162"/>
      <c r="HVD887" s="162"/>
      <c r="HVE887" s="37"/>
      <c r="HVF887" s="12"/>
      <c r="HVG887" s="37"/>
      <c r="HVH887" s="37"/>
      <c r="HVI887" s="11"/>
      <c r="HVJ887" s="24"/>
      <c r="HVK887" s="28"/>
      <c r="HVL887" s="11"/>
      <c r="HVM887" s="12"/>
      <c r="HVN887" s="27"/>
      <c r="HVO887" s="37"/>
      <c r="HVP887" s="37"/>
      <c r="HVQ887" s="14"/>
      <c r="HVR887" s="14"/>
      <c r="HVS887" s="11"/>
      <c r="HVT887" s="12"/>
      <c r="HVU887" s="12"/>
      <c r="HVV887" s="12"/>
      <c r="HVW887" s="11"/>
      <c r="HVX887" s="12"/>
      <c r="HVY887" s="162"/>
      <c r="HVZ887" s="37"/>
      <c r="HWA887" s="37"/>
      <c r="HWB887" s="37"/>
      <c r="HWC887" s="37"/>
      <c r="HWD887" s="37"/>
      <c r="HWE887" s="28"/>
      <c r="HWF887" s="11"/>
      <c r="HWG887" s="11"/>
      <c r="HWH887" s="37"/>
      <c r="HWI887" s="162"/>
      <c r="HWJ887" s="162"/>
      <c r="HWK887" s="37"/>
      <c r="HWL887" s="12"/>
      <c r="HWM887" s="37"/>
      <c r="HWN887" s="37"/>
      <c r="HWO887" s="11"/>
      <c r="HWP887" s="24"/>
      <c r="HWQ887" s="28"/>
      <c r="HWR887" s="11"/>
      <c r="HWS887" s="12"/>
      <c r="HWT887" s="27"/>
      <c r="HWU887" s="37"/>
      <c r="HWV887" s="37"/>
      <c r="HWW887" s="14"/>
      <c r="HWX887" s="14"/>
      <c r="HWY887" s="11"/>
      <c r="HWZ887" s="12"/>
      <c r="HXA887" s="12"/>
      <c r="HXB887" s="12"/>
      <c r="HXC887" s="11"/>
      <c r="HXD887" s="12"/>
      <c r="HXE887" s="162"/>
      <c r="HXF887" s="37"/>
      <c r="HXG887" s="37"/>
      <c r="HXH887" s="37"/>
      <c r="HXI887" s="37"/>
      <c r="HXJ887" s="37"/>
      <c r="HXK887" s="28"/>
      <c r="HXL887" s="11"/>
      <c r="HXM887" s="11"/>
      <c r="HXN887" s="37"/>
      <c r="HXO887" s="162"/>
      <c r="HXP887" s="162"/>
      <c r="HXQ887" s="37"/>
      <c r="HXR887" s="12"/>
      <c r="HXS887" s="37"/>
      <c r="HXT887" s="37"/>
      <c r="HXU887" s="11"/>
      <c r="HXV887" s="24"/>
      <c r="HXW887" s="28"/>
      <c r="HXX887" s="11"/>
      <c r="HXY887" s="12"/>
      <c r="HXZ887" s="27"/>
      <c r="HYA887" s="37"/>
      <c r="HYB887" s="37"/>
      <c r="HYC887" s="14"/>
      <c r="HYD887" s="14"/>
      <c r="HYE887" s="11"/>
      <c r="HYF887" s="12"/>
      <c r="HYG887" s="12"/>
      <c r="HYH887" s="12"/>
      <c r="HYI887" s="11"/>
      <c r="HYJ887" s="12"/>
      <c r="HYK887" s="162"/>
      <c r="HYL887" s="37"/>
      <c r="HYM887" s="37"/>
      <c r="HYN887" s="37"/>
      <c r="HYO887" s="37"/>
      <c r="HYP887" s="37"/>
      <c r="HYQ887" s="28"/>
      <c r="HYR887" s="11"/>
      <c r="HYS887" s="11"/>
      <c r="HYT887" s="37"/>
      <c r="HYU887" s="162"/>
      <c r="HYV887" s="162"/>
      <c r="HYW887" s="37"/>
      <c r="HYX887" s="12"/>
      <c r="HYY887" s="37"/>
      <c r="HYZ887" s="37"/>
      <c r="HZA887" s="11"/>
      <c r="HZB887" s="24"/>
      <c r="HZC887" s="28"/>
      <c r="HZD887" s="11"/>
      <c r="HZE887" s="12"/>
      <c r="HZF887" s="27"/>
      <c r="HZG887" s="37"/>
      <c r="HZH887" s="37"/>
      <c r="HZI887" s="14"/>
      <c r="HZJ887" s="14"/>
      <c r="HZK887" s="11"/>
      <c r="HZL887" s="12"/>
      <c r="HZM887" s="12"/>
      <c r="HZN887" s="12"/>
      <c r="HZO887" s="11"/>
      <c r="HZP887" s="12"/>
      <c r="HZQ887" s="162"/>
      <c r="HZR887" s="37"/>
      <c r="HZS887" s="37"/>
      <c r="HZT887" s="37"/>
      <c r="HZU887" s="37"/>
      <c r="HZV887" s="37"/>
      <c r="HZW887" s="28"/>
      <c r="HZX887" s="11"/>
      <c r="HZY887" s="11"/>
      <c r="HZZ887" s="37"/>
      <c r="IAA887" s="162"/>
      <c r="IAB887" s="162"/>
      <c r="IAC887" s="37"/>
      <c r="IAD887" s="12"/>
      <c r="IAE887" s="37"/>
      <c r="IAF887" s="37"/>
      <c r="IAG887" s="11"/>
      <c r="IAH887" s="24"/>
      <c r="IAI887" s="28"/>
      <c r="IAJ887" s="11"/>
      <c r="IAK887" s="12"/>
      <c r="IAL887" s="27"/>
      <c r="IAM887" s="37"/>
      <c r="IAN887" s="37"/>
      <c r="IAO887" s="14"/>
      <c r="IAP887" s="14"/>
      <c r="IAQ887" s="11"/>
      <c r="IAR887" s="12"/>
      <c r="IAS887" s="12"/>
      <c r="IAT887" s="12"/>
      <c r="IAU887" s="11"/>
      <c r="IAV887" s="12"/>
      <c r="IAW887" s="162"/>
      <c r="IAX887" s="37"/>
      <c r="IAY887" s="37"/>
      <c r="IAZ887" s="37"/>
      <c r="IBA887" s="37"/>
      <c r="IBB887" s="37"/>
      <c r="IBC887" s="28"/>
      <c r="IBD887" s="11"/>
      <c r="IBE887" s="11"/>
      <c r="IBF887" s="37"/>
      <c r="IBG887" s="162"/>
      <c r="IBH887" s="162"/>
      <c r="IBI887" s="37"/>
      <c r="IBJ887" s="12"/>
      <c r="IBK887" s="37"/>
      <c r="IBL887" s="37"/>
      <c r="IBM887" s="11"/>
      <c r="IBN887" s="24"/>
      <c r="IBO887" s="28"/>
      <c r="IBP887" s="11"/>
      <c r="IBQ887" s="12"/>
      <c r="IBR887" s="27"/>
      <c r="IBS887" s="37"/>
      <c r="IBT887" s="37"/>
      <c r="IBU887" s="14"/>
      <c r="IBV887" s="14"/>
      <c r="IBW887" s="11"/>
      <c r="IBX887" s="12"/>
      <c r="IBY887" s="12"/>
      <c r="IBZ887" s="12"/>
      <c r="ICA887" s="11"/>
      <c r="ICB887" s="12"/>
      <c r="ICC887" s="162"/>
      <c r="ICD887" s="37"/>
      <c r="ICE887" s="37"/>
      <c r="ICF887" s="37"/>
      <c r="ICG887" s="37"/>
      <c r="ICH887" s="37"/>
      <c r="ICI887" s="28"/>
      <c r="ICJ887" s="11"/>
      <c r="ICK887" s="11"/>
      <c r="ICL887" s="37"/>
      <c r="ICM887" s="162"/>
      <c r="ICN887" s="162"/>
      <c r="ICO887" s="37"/>
      <c r="ICP887" s="12"/>
      <c r="ICQ887" s="37"/>
      <c r="ICR887" s="37"/>
      <c r="ICS887" s="11"/>
      <c r="ICT887" s="24"/>
      <c r="ICU887" s="28"/>
      <c r="ICV887" s="11"/>
      <c r="ICW887" s="12"/>
      <c r="ICX887" s="27"/>
      <c r="ICY887" s="37"/>
      <c r="ICZ887" s="37"/>
      <c r="IDA887" s="14"/>
      <c r="IDB887" s="14"/>
      <c r="IDC887" s="11"/>
      <c r="IDD887" s="12"/>
      <c r="IDE887" s="12"/>
      <c r="IDF887" s="12"/>
      <c r="IDG887" s="11"/>
      <c r="IDH887" s="12"/>
      <c r="IDI887" s="162"/>
      <c r="IDJ887" s="37"/>
      <c r="IDK887" s="37"/>
      <c r="IDL887" s="37"/>
      <c r="IDM887" s="37"/>
      <c r="IDN887" s="37"/>
      <c r="IDO887" s="28"/>
      <c r="IDP887" s="11"/>
      <c r="IDQ887" s="11"/>
      <c r="IDR887" s="37"/>
      <c r="IDS887" s="162"/>
      <c r="IDT887" s="162"/>
      <c r="IDU887" s="37"/>
      <c r="IDV887" s="12"/>
      <c r="IDW887" s="37"/>
      <c r="IDX887" s="37"/>
      <c r="IDY887" s="11"/>
      <c r="IDZ887" s="24"/>
      <c r="IEA887" s="28"/>
      <c r="IEB887" s="11"/>
      <c r="IEC887" s="12"/>
      <c r="IED887" s="27"/>
      <c r="IEE887" s="37"/>
      <c r="IEF887" s="37"/>
      <c r="IEG887" s="14"/>
      <c r="IEH887" s="14"/>
      <c r="IEI887" s="11"/>
      <c r="IEJ887" s="12"/>
      <c r="IEK887" s="12"/>
      <c r="IEL887" s="12"/>
      <c r="IEM887" s="11"/>
      <c r="IEN887" s="12"/>
      <c r="IEO887" s="162"/>
      <c r="IEP887" s="37"/>
      <c r="IEQ887" s="37"/>
      <c r="IER887" s="37"/>
      <c r="IES887" s="37"/>
      <c r="IET887" s="37"/>
      <c r="IEU887" s="28"/>
      <c r="IEV887" s="11"/>
      <c r="IEW887" s="11"/>
      <c r="IEX887" s="37"/>
      <c r="IEY887" s="162"/>
      <c r="IEZ887" s="162"/>
      <c r="IFA887" s="37"/>
      <c r="IFB887" s="12"/>
      <c r="IFC887" s="37"/>
      <c r="IFD887" s="37"/>
      <c r="IFE887" s="11"/>
      <c r="IFF887" s="24"/>
      <c r="IFG887" s="28"/>
      <c r="IFH887" s="11"/>
      <c r="IFI887" s="12"/>
      <c r="IFJ887" s="27"/>
      <c r="IFK887" s="37"/>
      <c r="IFL887" s="37"/>
      <c r="IFM887" s="14"/>
      <c r="IFN887" s="14"/>
      <c r="IFO887" s="11"/>
      <c r="IFP887" s="12"/>
      <c r="IFQ887" s="12"/>
      <c r="IFR887" s="12"/>
      <c r="IFS887" s="11"/>
      <c r="IFT887" s="12"/>
      <c r="IFU887" s="162"/>
      <c r="IFV887" s="37"/>
      <c r="IFW887" s="37"/>
      <c r="IFX887" s="37"/>
      <c r="IFY887" s="37"/>
      <c r="IFZ887" s="37"/>
      <c r="IGA887" s="28"/>
      <c r="IGB887" s="11"/>
      <c r="IGC887" s="11"/>
      <c r="IGD887" s="37"/>
      <c r="IGE887" s="162"/>
      <c r="IGF887" s="162"/>
      <c r="IGG887" s="37"/>
      <c r="IGH887" s="12"/>
      <c r="IGI887" s="37"/>
      <c r="IGJ887" s="37"/>
      <c r="IGK887" s="11"/>
      <c r="IGL887" s="24"/>
      <c r="IGM887" s="28"/>
      <c r="IGN887" s="11"/>
      <c r="IGO887" s="12"/>
      <c r="IGP887" s="27"/>
      <c r="IGQ887" s="37"/>
      <c r="IGR887" s="37"/>
      <c r="IGS887" s="14"/>
      <c r="IGT887" s="14"/>
      <c r="IGU887" s="11"/>
      <c r="IGV887" s="12"/>
      <c r="IGW887" s="12"/>
      <c r="IGX887" s="12"/>
      <c r="IGY887" s="11"/>
      <c r="IGZ887" s="12"/>
      <c r="IHA887" s="162"/>
      <c r="IHB887" s="37"/>
      <c r="IHC887" s="37"/>
      <c r="IHD887" s="37"/>
      <c r="IHE887" s="37"/>
      <c r="IHF887" s="37"/>
      <c r="IHG887" s="28"/>
      <c r="IHH887" s="11"/>
      <c r="IHI887" s="11"/>
      <c r="IHJ887" s="37"/>
      <c r="IHK887" s="162"/>
      <c r="IHL887" s="162"/>
      <c r="IHM887" s="37"/>
      <c r="IHN887" s="12"/>
      <c r="IHO887" s="37"/>
      <c r="IHP887" s="37"/>
      <c r="IHQ887" s="11"/>
      <c r="IHR887" s="24"/>
      <c r="IHS887" s="28"/>
      <c r="IHT887" s="11"/>
      <c r="IHU887" s="12"/>
      <c r="IHV887" s="27"/>
      <c r="IHW887" s="37"/>
      <c r="IHX887" s="37"/>
      <c r="IHY887" s="14"/>
      <c r="IHZ887" s="14"/>
      <c r="IIA887" s="11"/>
      <c r="IIB887" s="12"/>
      <c r="IIC887" s="12"/>
      <c r="IID887" s="12"/>
      <c r="IIE887" s="11"/>
      <c r="IIF887" s="12"/>
      <c r="IIG887" s="162"/>
      <c r="IIH887" s="37"/>
      <c r="III887" s="37"/>
      <c r="IIJ887" s="37"/>
      <c r="IIK887" s="37"/>
      <c r="IIL887" s="37"/>
      <c r="IIM887" s="28"/>
      <c r="IIN887" s="11"/>
      <c r="IIO887" s="11"/>
      <c r="IIP887" s="37"/>
      <c r="IIQ887" s="162"/>
      <c r="IIR887" s="162"/>
      <c r="IIS887" s="37"/>
      <c r="IIT887" s="12"/>
      <c r="IIU887" s="37"/>
      <c r="IIV887" s="37"/>
      <c r="IIW887" s="11"/>
      <c r="IIX887" s="24"/>
      <c r="IIY887" s="28"/>
      <c r="IIZ887" s="11"/>
      <c r="IJA887" s="12"/>
      <c r="IJB887" s="27"/>
      <c r="IJC887" s="37"/>
      <c r="IJD887" s="37"/>
      <c r="IJE887" s="14"/>
      <c r="IJF887" s="14"/>
      <c r="IJG887" s="11"/>
      <c r="IJH887" s="12"/>
      <c r="IJI887" s="12"/>
      <c r="IJJ887" s="12"/>
      <c r="IJK887" s="11"/>
      <c r="IJL887" s="12"/>
      <c r="IJM887" s="162"/>
      <c r="IJN887" s="37"/>
      <c r="IJO887" s="37"/>
      <c r="IJP887" s="37"/>
      <c r="IJQ887" s="37"/>
      <c r="IJR887" s="37"/>
      <c r="IJS887" s="28"/>
      <c r="IJT887" s="11"/>
      <c r="IJU887" s="11"/>
      <c r="IJV887" s="37"/>
      <c r="IJW887" s="162"/>
      <c r="IJX887" s="162"/>
      <c r="IJY887" s="37"/>
      <c r="IJZ887" s="12"/>
      <c r="IKA887" s="37"/>
      <c r="IKB887" s="37"/>
      <c r="IKC887" s="11"/>
      <c r="IKD887" s="24"/>
      <c r="IKE887" s="28"/>
      <c r="IKF887" s="11"/>
      <c r="IKG887" s="12"/>
      <c r="IKH887" s="27"/>
      <c r="IKI887" s="37"/>
      <c r="IKJ887" s="37"/>
      <c r="IKK887" s="14"/>
      <c r="IKL887" s="14"/>
      <c r="IKM887" s="11"/>
      <c r="IKN887" s="12"/>
      <c r="IKO887" s="12"/>
      <c r="IKP887" s="12"/>
      <c r="IKQ887" s="11"/>
      <c r="IKR887" s="12"/>
      <c r="IKS887" s="162"/>
      <c r="IKT887" s="37"/>
      <c r="IKU887" s="37"/>
      <c r="IKV887" s="37"/>
      <c r="IKW887" s="37"/>
      <c r="IKX887" s="37"/>
      <c r="IKY887" s="28"/>
      <c r="IKZ887" s="11"/>
      <c r="ILA887" s="11"/>
      <c r="ILB887" s="37"/>
      <c r="ILC887" s="162"/>
      <c r="ILD887" s="162"/>
      <c r="ILE887" s="37"/>
      <c r="ILF887" s="12"/>
      <c r="ILG887" s="37"/>
      <c r="ILH887" s="37"/>
      <c r="ILI887" s="11"/>
      <c r="ILJ887" s="24"/>
      <c r="ILK887" s="28"/>
      <c r="ILL887" s="11"/>
      <c r="ILM887" s="12"/>
      <c r="ILN887" s="27"/>
      <c r="ILO887" s="37"/>
      <c r="ILP887" s="37"/>
      <c r="ILQ887" s="14"/>
      <c r="ILR887" s="14"/>
      <c r="ILS887" s="11"/>
      <c r="ILT887" s="12"/>
      <c r="ILU887" s="12"/>
      <c r="ILV887" s="12"/>
      <c r="ILW887" s="11"/>
      <c r="ILX887" s="12"/>
      <c r="ILY887" s="162"/>
      <c r="ILZ887" s="37"/>
      <c r="IMA887" s="37"/>
      <c r="IMB887" s="37"/>
      <c r="IMC887" s="37"/>
      <c r="IMD887" s="37"/>
      <c r="IME887" s="28"/>
      <c r="IMF887" s="11"/>
      <c r="IMG887" s="11"/>
      <c r="IMH887" s="37"/>
      <c r="IMI887" s="162"/>
      <c r="IMJ887" s="162"/>
      <c r="IMK887" s="37"/>
      <c r="IML887" s="12"/>
      <c r="IMM887" s="37"/>
      <c r="IMN887" s="37"/>
      <c r="IMO887" s="11"/>
      <c r="IMP887" s="24"/>
      <c r="IMQ887" s="28"/>
      <c r="IMR887" s="11"/>
      <c r="IMS887" s="12"/>
      <c r="IMT887" s="27"/>
      <c r="IMU887" s="37"/>
      <c r="IMV887" s="37"/>
      <c r="IMW887" s="14"/>
      <c r="IMX887" s="14"/>
      <c r="IMY887" s="11"/>
      <c r="IMZ887" s="12"/>
      <c r="INA887" s="12"/>
      <c r="INB887" s="12"/>
      <c r="INC887" s="11"/>
      <c r="IND887" s="12"/>
      <c r="INE887" s="162"/>
      <c r="INF887" s="37"/>
      <c r="ING887" s="37"/>
      <c r="INH887" s="37"/>
      <c r="INI887" s="37"/>
      <c r="INJ887" s="37"/>
      <c r="INK887" s="28"/>
      <c r="INL887" s="11"/>
      <c r="INM887" s="11"/>
      <c r="INN887" s="37"/>
      <c r="INO887" s="162"/>
      <c r="INP887" s="162"/>
      <c r="INQ887" s="37"/>
      <c r="INR887" s="12"/>
      <c r="INS887" s="37"/>
      <c r="INT887" s="37"/>
      <c r="INU887" s="11"/>
      <c r="INV887" s="24"/>
      <c r="INW887" s="28"/>
      <c r="INX887" s="11"/>
      <c r="INY887" s="12"/>
      <c r="INZ887" s="27"/>
      <c r="IOA887" s="37"/>
      <c r="IOB887" s="37"/>
      <c r="IOC887" s="14"/>
      <c r="IOD887" s="14"/>
      <c r="IOE887" s="11"/>
      <c r="IOF887" s="12"/>
      <c r="IOG887" s="12"/>
      <c r="IOH887" s="12"/>
      <c r="IOI887" s="11"/>
      <c r="IOJ887" s="12"/>
      <c r="IOK887" s="162"/>
      <c r="IOL887" s="37"/>
      <c r="IOM887" s="37"/>
      <c r="ION887" s="37"/>
      <c r="IOO887" s="37"/>
      <c r="IOP887" s="37"/>
      <c r="IOQ887" s="28"/>
      <c r="IOR887" s="11"/>
      <c r="IOS887" s="11"/>
      <c r="IOT887" s="37"/>
      <c r="IOU887" s="162"/>
      <c r="IOV887" s="162"/>
      <c r="IOW887" s="37"/>
      <c r="IOX887" s="12"/>
      <c r="IOY887" s="37"/>
      <c r="IOZ887" s="37"/>
      <c r="IPA887" s="11"/>
      <c r="IPB887" s="24"/>
      <c r="IPC887" s="28"/>
      <c r="IPD887" s="11"/>
      <c r="IPE887" s="12"/>
      <c r="IPF887" s="27"/>
      <c r="IPG887" s="37"/>
      <c r="IPH887" s="37"/>
      <c r="IPI887" s="14"/>
      <c r="IPJ887" s="14"/>
      <c r="IPK887" s="11"/>
      <c r="IPL887" s="12"/>
      <c r="IPM887" s="12"/>
      <c r="IPN887" s="12"/>
      <c r="IPO887" s="11"/>
      <c r="IPP887" s="12"/>
      <c r="IPQ887" s="162"/>
      <c r="IPR887" s="37"/>
      <c r="IPS887" s="37"/>
      <c r="IPT887" s="37"/>
      <c r="IPU887" s="37"/>
      <c r="IPV887" s="37"/>
      <c r="IPW887" s="28"/>
      <c r="IPX887" s="11"/>
      <c r="IPY887" s="11"/>
      <c r="IPZ887" s="37"/>
      <c r="IQA887" s="162"/>
      <c r="IQB887" s="162"/>
      <c r="IQC887" s="37"/>
      <c r="IQD887" s="12"/>
      <c r="IQE887" s="37"/>
      <c r="IQF887" s="37"/>
      <c r="IQG887" s="11"/>
      <c r="IQH887" s="24"/>
      <c r="IQI887" s="28"/>
      <c r="IQJ887" s="11"/>
      <c r="IQK887" s="12"/>
      <c r="IQL887" s="27"/>
      <c r="IQM887" s="37"/>
      <c r="IQN887" s="37"/>
      <c r="IQO887" s="14"/>
      <c r="IQP887" s="14"/>
      <c r="IQQ887" s="11"/>
      <c r="IQR887" s="12"/>
      <c r="IQS887" s="12"/>
      <c r="IQT887" s="12"/>
      <c r="IQU887" s="11"/>
      <c r="IQV887" s="12"/>
      <c r="IQW887" s="162"/>
      <c r="IQX887" s="37"/>
      <c r="IQY887" s="37"/>
      <c r="IQZ887" s="37"/>
      <c r="IRA887" s="37"/>
      <c r="IRB887" s="37"/>
      <c r="IRC887" s="28"/>
      <c r="IRD887" s="11"/>
      <c r="IRE887" s="11"/>
      <c r="IRF887" s="37"/>
      <c r="IRG887" s="162"/>
      <c r="IRH887" s="162"/>
      <c r="IRI887" s="37"/>
      <c r="IRJ887" s="12"/>
      <c r="IRK887" s="37"/>
      <c r="IRL887" s="37"/>
      <c r="IRM887" s="11"/>
      <c r="IRN887" s="24"/>
      <c r="IRO887" s="28"/>
      <c r="IRP887" s="11"/>
      <c r="IRQ887" s="12"/>
      <c r="IRR887" s="27"/>
      <c r="IRS887" s="37"/>
      <c r="IRT887" s="37"/>
      <c r="IRU887" s="14"/>
      <c r="IRV887" s="14"/>
      <c r="IRW887" s="11"/>
      <c r="IRX887" s="12"/>
      <c r="IRY887" s="12"/>
      <c r="IRZ887" s="12"/>
      <c r="ISA887" s="11"/>
      <c r="ISB887" s="12"/>
      <c r="ISC887" s="162"/>
      <c r="ISD887" s="37"/>
      <c r="ISE887" s="37"/>
      <c r="ISF887" s="37"/>
      <c r="ISG887" s="37"/>
      <c r="ISH887" s="37"/>
      <c r="ISI887" s="28"/>
      <c r="ISJ887" s="11"/>
      <c r="ISK887" s="11"/>
      <c r="ISL887" s="37"/>
      <c r="ISM887" s="162"/>
      <c r="ISN887" s="162"/>
      <c r="ISO887" s="37"/>
      <c r="ISP887" s="12"/>
      <c r="ISQ887" s="37"/>
      <c r="ISR887" s="37"/>
      <c r="ISS887" s="11"/>
      <c r="IST887" s="24"/>
      <c r="ISU887" s="28"/>
      <c r="ISV887" s="11"/>
      <c r="ISW887" s="12"/>
      <c r="ISX887" s="27"/>
      <c r="ISY887" s="37"/>
      <c r="ISZ887" s="37"/>
      <c r="ITA887" s="14"/>
      <c r="ITB887" s="14"/>
      <c r="ITC887" s="11"/>
      <c r="ITD887" s="12"/>
      <c r="ITE887" s="12"/>
      <c r="ITF887" s="12"/>
      <c r="ITG887" s="11"/>
      <c r="ITH887" s="12"/>
      <c r="ITI887" s="162"/>
      <c r="ITJ887" s="37"/>
      <c r="ITK887" s="37"/>
      <c r="ITL887" s="37"/>
      <c r="ITM887" s="37"/>
      <c r="ITN887" s="37"/>
      <c r="ITO887" s="28"/>
      <c r="ITP887" s="11"/>
      <c r="ITQ887" s="11"/>
      <c r="ITR887" s="37"/>
      <c r="ITS887" s="162"/>
      <c r="ITT887" s="162"/>
      <c r="ITU887" s="37"/>
      <c r="ITV887" s="12"/>
      <c r="ITW887" s="37"/>
      <c r="ITX887" s="37"/>
      <c r="ITY887" s="11"/>
      <c r="ITZ887" s="24"/>
      <c r="IUA887" s="28"/>
      <c r="IUB887" s="11"/>
      <c r="IUC887" s="12"/>
      <c r="IUD887" s="27"/>
      <c r="IUE887" s="37"/>
      <c r="IUF887" s="37"/>
      <c r="IUG887" s="14"/>
      <c r="IUH887" s="14"/>
      <c r="IUI887" s="11"/>
      <c r="IUJ887" s="12"/>
      <c r="IUK887" s="12"/>
      <c r="IUL887" s="12"/>
      <c r="IUM887" s="11"/>
      <c r="IUN887" s="12"/>
      <c r="IUO887" s="162"/>
      <c r="IUP887" s="37"/>
      <c r="IUQ887" s="37"/>
      <c r="IUR887" s="37"/>
      <c r="IUS887" s="37"/>
      <c r="IUT887" s="37"/>
      <c r="IUU887" s="28"/>
      <c r="IUV887" s="11"/>
      <c r="IUW887" s="11"/>
      <c r="IUX887" s="37"/>
      <c r="IUY887" s="162"/>
      <c r="IUZ887" s="162"/>
      <c r="IVA887" s="37"/>
      <c r="IVB887" s="12"/>
      <c r="IVC887" s="37"/>
      <c r="IVD887" s="37"/>
      <c r="IVE887" s="11"/>
      <c r="IVF887" s="24"/>
      <c r="IVG887" s="28"/>
      <c r="IVH887" s="11"/>
      <c r="IVI887" s="12"/>
      <c r="IVJ887" s="27"/>
      <c r="IVK887" s="37"/>
      <c r="IVL887" s="37"/>
      <c r="IVM887" s="14"/>
      <c r="IVN887" s="14"/>
      <c r="IVO887" s="11"/>
      <c r="IVP887" s="12"/>
      <c r="IVQ887" s="12"/>
      <c r="IVR887" s="12"/>
      <c r="IVS887" s="11"/>
      <c r="IVT887" s="12"/>
      <c r="IVU887" s="162"/>
      <c r="IVV887" s="37"/>
      <c r="IVW887" s="37"/>
      <c r="IVX887" s="37"/>
      <c r="IVY887" s="37"/>
      <c r="IVZ887" s="37"/>
      <c r="IWA887" s="28"/>
      <c r="IWB887" s="11"/>
      <c r="IWC887" s="11"/>
      <c r="IWD887" s="37"/>
      <c r="IWE887" s="162"/>
      <c r="IWF887" s="162"/>
      <c r="IWG887" s="37"/>
      <c r="IWH887" s="12"/>
      <c r="IWI887" s="37"/>
      <c r="IWJ887" s="37"/>
      <c r="IWK887" s="11"/>
      <c r="IWL887" s="24"/>
      <c r="IWM887" s="28"/>
      <c r="IWN887" s="11"/>
      <c r="IWO887" s="12"/>
      <c r="IWP887" s="27"/>
      <c r="IWQ887" s="37"/>
      <c r="IWR887" s="37"/>
      <c r="IWS887" s="14"/>
      <c r="IWT887" s="14"/>
      <c r="IWU887" s="11"/>
      <c r="IWV887" s="12"/>
      <c r="IWW887" s="12"/>
      <c r="IWX887" s="12"/>
      <c r="IWY887" s="11"/>
      <c r="IWZ887" s="12"/>
      <c r="IXA887" s="162"/>
      <c r="IXB887" s="37"/>
      <c r="IXC887" s="37"/>
      <c r="IXD887" s="37"/>
      <c r="IXE887" s="37"/>
      <c r="IXF887" s="37"/>
      <c r="IXG887" s="28"/>
      <c r="IXH887" s="11"/>
      <c r="IXI887" s="11"/>
      <c r="IXJ887" s="37"/>
      <c r="IXK887" s="162"/>
      <c r="IXL887" s="162"/>
      <c r="IXM887" s="37"/>
      <c r="IXN887" s="12"/>
      <c r="IXO887" s="37"/>
      <c r="IXP887" s="37"/>
      <c r="IXQ887" s="11"/>
      <c r="IXR887" s="24"/>
      <c r="IXS887" s="28"/>
      <c r="IXT887" s="11"/>
      <c r="IXU887" s="12"/>
      <c r="IXV887" s="27"/>
      <c r="IXW887" s="37"/>
      <c r="IXX887" s="37"/>
      <c r="IXY887" s="14"/>
      <c r="IXZ887" s="14"/>
      <c r="IYA887" s="11"/>
      <c r="IYB887" s="12"/>
      <c r="IYC887" s="12"/>
      <c r="IYD887" s="12"/>
      <c r="IYE887" s="11"/>
      <c r="IYF887" s="12"/>
      <c r="IYG887" s="162"/>
      <c r="IYH887" s="37"/>
      <c r="IYI887" s="37"/>
      <c r="IYJ887" s="37"/>
      <c r="IYK887" s="37"/>
      <c r="IYL887" s="37"/>
      <c r="IYM887" s="28"/>
      <c r="IYN887" s="11"/>
      <c r="IYO887" s="11"/>
      <c r="IYP887" s="37"/>
      <c r="IYQ887" s="162"/>
      <c r="IYR887" s="162"/>
      <c r="IYS887" s="37"/>
      <c r="IYT887" s="12"/>
      <c r="IYU887" s="37"/>
      <c r="IYV887" s="37"/>
      <c r="IYW887" s="11"/>
      <c r="IYX887" s="24"/>
      <c r="IYY887" s="28"/>
      <c r="IYZ887" s="11"/>
      <c r="IZA887" s="12"/>
      <c r="IZB887" s="27"/>
      <c r="IZC887" s="37"/>
      <c r="IZD887" s="37"/>
      <c r="IZE887" s="14"/>
      <c r="IZF887" s="14"/>
      <c r="IZG887" s="11"/>
      <c r="IZH887" s="12"/>
      <c r="IZI887" s="12"/>
      <c r="IZJ887" s="12"/>
      <c r="IZK887" s="11"/>
      <c r="IZL887" s="12"/>
      <c r="IZM887" s="162"/>
      <c r="IZN887" s="37"/>
      <c r="IZO887" s="37"/>
      <c r="IZP887" s="37"/>
      <c r="IZQ887" s="37"/>
      <c r="IZR887" s="37"/>
      <c r="IZS887" s="28"/>
      <c r="IZT887" s="11"/>
      <c r="IZU887" s="11"/>
      <c r="IZV887" s="37"/>
      <c r="IZW887" s="162"/>
      <c r="IZX887" s="162"/>
      <c r="IZY887" s="37"/>
      <c r="IZZ887" s="12"/>
      <c r="JAA887" s="37"/>
      <c r="JAB887" s="37"/>
      <c r="JAC887" s="11"/>
      <c r="JAD887" s="24"/>
      <c r="JAE887" s="28"/>
      <c r="JAF887" s="11"/>
      <c r="JAG887" s="12"/>
      <c r="JAH887" s="27"/>
      <c r="JAI887" s="37"/>
      <c r="JAJ887" s="37"/>
      <c r="JAK887" s="14"/>
      <c r="JAL887" s="14"/>
      <c r="JAM887" s="11"/>
      <c r="JAN887" s="12"/>
      <c r="JAO887" s="12"/>
      <c r="JAP887" s="12"/>
      <c r="JAQ887" s="11"/>
      <c r="JAR887" s="12"/>
      <c r="JAS887" s="162"/>
      <c r="JAT887" s="37"/>
      <c r="JAU887" s="37"/>
      <c r="JAV887" s="37"/>
      <c r="JAW887" s="37"/>
      <c r="JAX887" s="37"/>
      <c r="JAY887" s="28"/>
      <c r="JAZ887" s="11"/>
      <c r="JBA887" s="11"/>
      <c r="JBB887" s="37"/>
      <c r="JBC887" s="162"/>
      <c r="JBD887" s="162"/>
      <c r="JBE887" s="37"/>
      <c r="JBF887" s="12"/>
      <c r="JBG887" s="37"/>
      <c r="JBH887" s="37"/>
      <c r="JBI887" s="11"/>
      <c r="JBJ887" s="24"/>
      <c r="JBK887" s="28"/>
      <c r="JBL887" s="11"/>
      <c r="JBM887" s="12"/>
      <c r="JBN887" s="27"/>
      <c r="JBO887" s="37"/>
      <c r="JBP887" s="37"/>
      <c r="JBQ887" s="14"/>
      <c r="JBR887" s="14"/>
      <c r="JBS887" s="11"/>
      <c r="JBT887" s="12"/>
      <c r="JBU887" s="12"/>
      <c r="JBV887" s="12"/>
      <c r="JBW887" s="11"/>
      <c r="JBX887" s="12"/>
      <c r="JBY887" s="162"/>
      <c r="JBZ887" s="37"/>
      <c r="JCA887" s="37"/>
      <c r="JCB887" s="37"/>
      <c r="JCC887" s="37"/>
      <c r="JCD887" s="37"/>
      <c r="JCE887" s="28"/>
      <c r="JCF887" s="11"/>
      <c r="JCG887" s="11"/>
      <c r="JCH887" s="37"/>
      <c r="JCI887" s="162"/>
      <c r="JCJ887" s="162"/>
      <c r="JCK887" s="37"/>
      <c r="JCL887" s="12"/>
      <c r="JCM887" s="37"/>
      <c r="JCN887" s="37"/>
      <c r="JCO887" s="11"/>
      <c r="JCP887" s="24"/>
      <c r="JCQ887" s="28"/>
      <c r="JCR887" s="11"/>
      <c r="JCS887" s="12"/>
      <c r="JCT887" s="27"/>
      <c r="JCU887" s="37"/>
      <c r="JCV887" s="37"/>
      <c r="JCW887" s="14"/>
      <c r="JCX887" s="14"/>
      <c r="JCY887" s="11"/>
      <c r="JCZ887" s="12"/>
      <c r="JDA887" s="12"/>
      <c r="JDB887" s="12"/>
      <c r="JDC887" s="11"/>
      <c r="JDD887" s="12"/>
      <c r="JDE887" s="162"/>
      <c r="JDF887" s="37"/>
      <c r="JDG887" s="37"/>
      <c r="JDH887" s="37"/>
      <c r="JDI887" s="37"/>
      <c r="JDJ887" s="37"/>
      <c r="JDK887" s="28"/>
      <c r="JDL887" s="11"/>
      <c r="JDM887" s="11"/>
      <c r="JDN887" s="37"/>
      <c r="JDO887" s="162"/>
      <c r="JDP887" s="162"/>
      <c r="JDQ887" s="37"/>
      <c r="JDR887" s="12"/>
      <c r="JDS887" s="37"/>
      <c r="JDT887" s="37"/>
      <c r="JDU887" s="11"/>
      <c r="JDV887" s="24"/>
      <c r="JDW887" s="28"/>
      <c r="JDX887" s="11"/>
      <c r="JDY887" s="12"/>
      <c r="JDZ887" s="27"/>
      <c r="JEA887" s="37"/>
      <c r="JEB887" s="37"/>
      <c r="JEC887" s="14"/>
      <c r="JED887" s="14"/>
      <c r="JEE887" s="11"/>
      <c r="JEF887" s="12"/>
      <c r="JEG887" s="12"/>
      <c r="JEH887" s="12"/>
      <c r="JEI887" s="11"/>
      <c r="JEJ887" s="12"/>
      <c r="JEK887" s="162"/>
      <c r="JEL887" s="37"/>
      <c r="JEM887" s="37"/>
      <c r="JEN887" s="37"/>
      <c r="JEO887" s="37"/>
      <c r="JEP887" s="37"/>
      <c r="JEQ887" s="28"/>
      <c r="JER887" s="11"/>
      <c r="JES887" s="11"/>
      <c r="JET887" s="37"/>
      <c r="JEU887" s="162"/>
      <c r="JEV887" s="162"/>
      <c r="JEW887" s="37"/>
      <c r="JEX887" s="12"/>
      <c r="JEY887" s="37"/>
      <c r="JEZ887" s="37"/>
      <c r="JFA887" s="11"/>
      <c r="JFB887" s="24"/>
      <c r="JFC887" s="28"/>
      <c r="JFD887" s="11"/>
      <c r="JFE887" s="12"/>
      <c r="JFF887" s="27"/>
      <c r="JFG887" s="37"/>
      <c r="JFH887" s="37"/>
      <c r="JFI887" s="14"/>
      <c r="JFJ887" s="14"/>
      <c r="JFK887" s="11"/>
      <c r="JFL887" s="12"/>
      <c r="JFM887" s="12"/>
      <c r="JFN887" s="12"/>
      <c r="JFO887" s="11"/>
      <c r="JFP887" s="12"/>
      <c r="JFQ887" s="162"/>
      <c r="JFR887" s="37"/>
      <c r="JFS887" s="37"/>
      <c r="JFT887" s="37"/>
      <c r="JFU887" s="37"/>
      <c r="JFV887" s="37"/>
      <c r="JFW887" s="28"/>
      <c r="JFX887" s="11"/>
      <c r="JFY887" s="11"/>
      <c r="JFZ887" s="37"/>
      <c r="JGA887" s="162"/>
      <c r="JGB887" s="162"/>
      <c r="JGC887" s="37"/>
      <c r="JGD887" s="12"/>
      <c r="JGE887" s="37"/>
      <c r="JGF887" s="37"/>
      <c r="JGG887" s="11"/>
      <c r="JGH887" s="24"/>
      <c r="JGI887" s="28"/>
      <c r="JGJ887" s="11"/>
      <c r="JGK887" s="12"/>
      <c r="JGL887" s="27"/>
      <c r="JGM887" s="37"/>
      <c r="JGN887" s="37"/>
      <c r="JGO887" s="14"/>
      <c r="JGP887" s="14"/>
      <c r="JGQ887" s="11"/>
      <c r="JGR887" s="12"/>
      <c r="JGS887" s="12"/>
      <c r="JGT887" s="12"/>
      <c r="JGU887" s="11"/>
      <c r="JGV887" s="12"/>
      <c r="JGW887" s="162"/>
      <c r="JGX887" s="37"/>
      <c r="JGY887" s="37"/>
      <c r="JGZ887" s="37"/>
      <c r="JHA887" s="37"/>
      <c r="JHB887" s="37"/>
      <c r="JHC887" s="28"/>
      <c r="JHD887" s="11"/>
      <c r="JHE887" s="11"/>
      <c r="JHF887" s="37"/>
      <c r="JHG887" s="162"/>
      <c r="JHH887" s="162"/>
      <c r="JHI887" s="37"/>
      <c r="JHJ887" s="12"/>
      <c r="JHK887" s="37"/>
      <c r="JHL887" s="37"/>
      <c r="JHM887" s="11"/>
      <c r="JHN887" s="24"/>
      <c r="JHO887" s="28"/>
      <c r="JHP887" s="11"/>
      <c r="JHQ887" s="12"/>
      <c r="JHR887" s="27"/>
      <c r="JHS887" s="37"/>
      <c r="JHT887" s="37"/>
      <c r="JHU887" s="14"/>
      <c r="JHV887" s="14"/>
      <c r="JHW887" s="11"/>
      <c r="JHX887" s="12"/>
      <c r="JHY887" s="12"/>
      <c r="JHZ887" s="12"/>
      <c r="JIA887" s="11"/>
      <c r="JIB887" s="12"/>
      <c r="JIC887" s="162"/>
      <c r="JID887" s="37"/>
      <c r="JIE887" s="37"/>
      <c r="JIF887" s="37"/>
      <c r="JIG887" s="37"/>
      <c r="JIH887" s="37"/>
      <c r="JII887" s="28"/>
      <c r="JIJ887" s="11"/>
      <c r="JIK887" s="11"/>
      <c r="JIL887" s="37"/>
      <c r="JIM887" s="162"/>
      <c r="JIN887" s="162"/>
      <c r="JIO887" s="37"/>
      <c r="JIP887" s="12"/>
      <c r="JIQ887" s="37"/>
      <c r="JIR887" s="37"/>
      <c r="JIS887" s="11"/>
      <c r="JIT887" s="24"/>
      <c r="JIU887" s="28"/>
      <c r="JIV887" s="11"/>
      <c r="JIW887" s="12"/>
      <c r="JIX887" s="27"/>
      <c r="JIY887" s="37"/>
      <c r="JIZ887" s="37"/>
      <c r="JJA887" s="14"/>
      <c r="JJB887" s="14"/>
      <c r="JJC887" s="11"/>
      <c r="JJD887" s="12"/>
      <c r="JJE887" s="12"/>
      <c r="JJF887" s="12"/>
      <c r="JJG887" s="11"/>
      <c r="JJH887" s="12"/>
      <c r="JJI887" s="162"/>
      <c r="JJJ887" s="37"/>
      <c r="JJK887" s="37"/>
      <c r="JJL887" s="37"/>
      <c r="JJM887" s="37"/>
      <c r="JJN887" s="37"/>
      <c r="JJO887" s="28"/>
      <c r="JJP887" s="11"/>
      <c r="JJQ887" s="11"/>
      <c r="JJR887" s="37"/>
      <c r="JJS887" s="162"/>
      <c r="JJT887" s="162"/>
      <c r="JJU887" s="37"/>
      <c r="JJV887" s="12"/>
      <c r="JJW887" s="37"/>
      <c r="JJX887" s="37"/>
      <c r="JJY887" s="11"/>
      <c r="JJZ887" s="24"/>
      <c r="JKA887" s="28"/>
      <c r="JKB887" s="11"/>
      <c r="JKC887" s="12"/>
      <c r="JKD887" s="27"/>
      <c r="JKE887" s="37"/>
      <c r="JKF887" s="37"/>
      <c r="JKG887" s="14"/>
      <c r="JKH887" s="14"/>
      <c r="JKI887" s="11"/>
      <c r="JKJ887" s="12"/>
      <c r="JKK887" s="12"/>
      <c r="JKL887" s="12"/>
      <c r="JKM887" s="11"/>
      <c r="JKN887" s="12"/>
      <c r="JKO887" s="162"/>
      <c r="JKP887" s="37"/>
      <c r="JKQ887" s="37"/>
      <c r="JKR887" s="37"/>
      <c r="JKS887" s="37"/>
      <c r="JKT887" s="37"/>
      <c r="JKU887" s="28"/>
      <c r="JKV887" s="11"/>
      <c r="JKW887" s="11"/>
      <c r="JKX887" s="37"/>
      <c r="JKY887" s="162"/>
      <c r="JKZ887" s="162"/>
      <c r="JLA887" s="37"/>
      <c r="JLB887" s="12"/>
      <c r="JLC887" s="37"/>
      <c r="JLD887" s="37"/>
      <c r="JLE887" s="11"/>
      <c r="JLF887" s="24"/>
      <c r="JLG887" s="28"/>
      <c r="JLH887" s="11"/>
      <c r="JLI887" s="12"/>
      <c r="JLJ887" s="27"/>
      <c r="JLK887" s="37"/>
      <c r="JLL887" s="37"/>
      <c r="JLM887" s="14"/>
      <c r="JLN887" s="14"/>
      <c r="JLO887" s="11"/>
      <c r="JLP887" s="12"/>
      <c r="JLQ887" s="12"/>
      <c r="JLR887" s="12"/>
      <c r="JLS887" s="11"/>
      <c r="JLT887" s="12"/>
      <c r="JLU887" s="162"/>
      <c r="JLV887" s="37"/>
      <c r="JLW887" s="37"/>
      <c r="JLX887" s="37"/>
      <c r="JLY887" s="37"/>
      <c r="JLZ887" s="37"/>
      <c r="JMA887" s="28"/>
      <c r="JMB887" s="11"/>
      <c r="JMC887" s="11"/>
      <c r="JMD887" s="37"/>
      <c r="JME887" s="162"/>
      <c r="JMF887" s="162"/>
      <c r="JMG887" s="37"/>
      <c r="JMH887" s="12"/>
      <c r="JMI887" s="37"/>
      <c r="JMJ887" s="37"/>
      <c r="JMK887" s="11"/>
      <c r="JML887" s="24"/>
      <c r="JMM887" s="28"/>
      <c r="JMN887" s="11"/>
      <c r="JMO887" s="12"/>
      <c r="JMP887" s="27"/>
      <c r="JMQ887" s="37"/>
      <c r="JMR887" s="37"/>
      <c r="JMS887" s="14"/>
      <c r="JMT887" s="14"/>
      <c r="JMU887" s="11"/>
      <c r="JMV887" s="12"/>
      <c r="JMW887" s="12"/>
      <c r="JMX887" s="12"/>
      <c r="JMY887" s="11"/>
      <c r="JMZ887" s="12"/>
      <c r="JNA887" s="162"/>
      <c r="JNB887" s="37"/>
      <c r="JNC887" s="37"/>
      <c r="JND887" s="37"/>
      <c r="JNE887" s="37"/>
      <c r="JNF887" s="37"/>
      <c r="JNG887" s="28"/>
      <c r="JNH887" s="11"/>
      <c r="JNI887" s="11"/>
      <c r="JNJ887" s="37"/>
      <c r="JNK887" s="162"/>
      <c r="JNL887" s="162"/>
      <c r="JNM887" s="37"/>
      <c r="JNN887" s="12"/>
      <c r="JNO887" s="37"/>
      <c r="JNP887" s="37"/>
      <c r="JNQ887" s="11"/>
      <c r="JNR887" s="24"/>
      <c r="JNS887" s="28"/>
      <c r="JNT887" s="11"/>
      <c r="JNU887" s="12"/>
      <c r="JNV887" s="27"/>
      <c r="JNW887" s="37"/>
      <c r="JNX887" s="37"/>
      <c r="JNY887" s="14"/>
      <c r="JNZ887" s="14"/>
      <c r="JOA887" s="11"/>
      <c r="JOB887" s="12"/>
      <c r="JOC887" s="12"/>
      <c r="JOD887" s="12"/>
      <c r="JOE887" s="11"/>
      <c r="JOF887" s="12"/>
      <c r="JOG887" s="162"/>
      <c r="JOH887" s="37"/>
      <c r="JOI887" s="37"/>
      <c r="JOJ887" s="37"/>
      <c r="JOK887" s="37"/>
      <c r="JOL887" s="37"/>
      <c r="JOM887" s="28"/>
      <c r="JON887" s="11"/>
      <c r="JOO887" s="11"/>
      <c r="JOP887" s="37"/>
      <c r="JOQ887" s="162"/>
      <c r="JOR887" s="162"/>
      <c r="JOS887" s="37"/>
      <c r="JOT887" s="12"/>
      <c r="JOU887" s="37"/>
      <c r="JOV887" s="37"/>
      <c r="JOW887" s="11"/>
      <c r="JOX887" s="24"/>
      <c r="JOY887" s="28"/>
      <c r="JOZ887" s="11"/>
      <c r="JPA887" s="12"/>
      <c r="JPB887" s="27"/>
      <c r="JPC887" s="37"/>
      <c r="JPD887" s="37"/>
      <c r="JPE887" s="14"/>
      <c r="JPF887" s="14"/>
      <c r="JPG887" s="11"/>
      <c r="JPH887" s="12"/>
      <c r="JPI887" s="12"/>
      <c r="JPJ887" s="12"/>
      <c r="JPK887" s="11"/>
      <c r="JPL887" s="12"/>
      <c r="JPM887" s="162"/>
      <c r="JPN887" s="37"/>
      <c r="JPO887" s="37"/>
      <c r="JPP887" s="37"/>
      <c r="JPQ887" s="37"/>
      <c r="JPR887" s="37"/>
      <c r="JPS887" s="28"/>
      <c r="JPT887" s="11"/>
      <c r="JPU887" s="11"/>
      <c r="JPV887" s="37"/>
      <c r="JPW887" s="162"/>
      <c r="JPX887" s="162"/>
      <c r="JPY887" s="37"/>
      <c r="JPZ887" s="12"/>
      <c r="JQA887" s="37"/>
      <c r="JQB887" s="37"/>
      <c r="JQC887" s="11"/>
      <c r="JQD887" s="24"/>
      <c r="JQE887" s="28"/>
      <c r="JQF887" s="11"/>
      <c r="JQG887" s="12"/>
      <c r="JQH887" s="27"/>
      <c r="JQI887" s="37"/>
      <c r="JQJ887" s="37"/>
      <c r="JQK887" s="14"/>
      <c r="JQL887" s="14"/>
      <c r="JQM887" s="11"/>
      <c r="JQN887" s="12"/>
      <c r="JQO887" s="12"/>
      <c r="JQP887" s="12"/>
      <c r="JQQ887" s="11"/>
      <c r="JQR887" s="12"/>
      <c r="JQS887" s="162"/>
      <c r="JQT887" s="37"/>
      <c r="JQU887" s="37"/>
      <c r="JQV887" s="37"/>
      <c r="JQW887" s="37"/>
      <c r="JQX887" s="37"/>
      <c r="JQY887" s="28"/>
      <c r="JQZ887" s="11"/>
      <c r="JRA887" s="11"/>
      <c r="JRB887" s="37"/>
      <c r="JRC887" s="162"/>
      <c r="JRD887" s="162"/>
      <c r="JRE887" s="37"/>
      <c r="JRF887" s="12"/>
      <c r="JRG887" s="37"/>
      <c r="JRH887" s="37"/>
      <c r="JRI887" s="11"/>
      <c r="JRJ887" s="24"/>
      <c r="JRK887" s="28"/>
      <c r="JRL887" s="11"/>
      <c r="JRM887" s="12"/>
      <c r="JRN887" s="27"/>
      <c r="JRO887" s="37"/>
      <c r="JRP887" s="37"/>
      <c r="JRQ887" s="14"/>
      <c r="JRR887" s="14"/>
      <c r="JRS887" s="11"/>
      <c r="JRT887" s="12"/>
      <c r="JRU887" s="12"/>
      <c r="JRV887" s="12"/>
      <c r="JRW887" s="11"/>
      <c r="JRX887" s="12"/>
      <c r="JRY887" s="162"/>
      <c r="JRZ887" s="37"/>
      <c r="JSA887" s="37"/>
      <c r="JSB887" s="37"/>
      <c r="JSC887" s="37"/>
      <c r="JSD887" s="37"/>
      <c r="JSE887" s="28"/>
      <c r="JSF887" s="11"/>
      <c r="JSG887" s="11"/>
      <c r="JSH887" s="37"/>
      <c r="JSI887" s="162"/>
      <c r="JSJ887" s="162"/>
      <c r="JSK887" s="37"/>
      <c r="JSL887" s="12"/>
      <c r="JSM887" s="37"/>
      <c r="JSN887" s="37"/>
      <c r="JSO887" s="11"/>
      <c r="JSP887" s="24"/>
      <c r="JSQ887" s="28"/>
      <c r="JSR887" s="11"/>
      <c r="JSS887" s="12"/>
      <c r="JST887" s="27"/>
      <c r="JSU887" s="37"/>
      <c r="JSV887" s="37"/>
      <c r="JSW887" s="14"/>
      <c r="JSX887" s="14"/>
      <c r="JSY887" s="11"/>
      <c r="JSZ887" s="12"/>
      <c r="JTA887" s="12"/>
      <c r="JTB887" s="12"/>
      <c r="JTC887" s="11"/>
      <c r="JTD887" s="12"/>
      <c r="JTE887" s="162"/>
      <c r="JTF887" s="37"/>
      <c r="JTG887" s="37"/>
      <c r="JTH887" s="37"/>
      <c r="JTI887" s="37"/>
      <c r="JTJ887" s="37"/>
      <c r="JTK887" s="28"/>
      <c r="JTL887" s="11"/>
      <c r="JTM887" s="11"/>
      <c r="JTN887" s="37"/>
      <c r="JTO887" s="162"/>
      <c r="JTP887" s="162"/>
      <c r="JTQ887" s="37"/>
      <c r="JTR887" s="12"/>
      <c r="JTS887" s="37"/>
      <c r="JTT887" s="37"/>
      <c r="JTU887" s="11"/>
      <c r="JTV887" s="24"/>
      <c r="JTW887" s="28"/>
      <c r="JTX887" s="11"/>
      <c r="JTY887" s="12"/>
      <c r="JTZ887" s="27"/>
      <c r="JUA887" s="37"/>
      <c r="JUB887" s="37"/>
      <c r="JUC887" s="14"/>
      <c r="JUD887" s="14"/>
      <c r="JUE887" s="11"/>
      <c r="JUF887" s="12"/>
      <c r="JUG887" s="12"/>
      <c r="JUH887" s="12"/>
      <c r="JUI887" s="11"/>
      <c r="JUJ887" s="12"/>
      <c r="JUK887" s="162"/>
      <c r="JUL887" s="37"/>
      <c r="JUM887" s="37"/>
      <c r="JUN887" s="37"/>
      <c r="JUO887" s="37"/>
      <c r="JUP887" s="37"/>
      <c r="JUQ887" s="28"/>
      <c r="JUR887" s="11"/>
      <c r="JUS887" s="11"/>
      <c r="JUT887" s="37"/>
      <c r="JUU887" s="162"/>
      <c r="JUV887" s="162"/>
      <c r="JUW887" s="37"/>
      <c r="JUX887" s="12"/>
      <c r="JUY887" s="37"/>
      <c r="JUZ887" s="37"/>
      <c r="JVA887" s="11"/>
      <c r="JVB887" s="24"/>
      <c r="JVC887" s="28"/>
      <c r="JVD887" s="11"/>
      <c r="JVE887" s="12"/>
      <c r="JVF887" s="27"/>
      <c r="JVG887" s="37"/>
      <c r="JVH887" s="37"/>
      <c r="JVI887" s="14"/>
      <c r="JVJ887" s="14"/>
      <c r="JVK887" s="11"/>
      <c r="JVL887" s="12"/>
      <c r="JVM887" s="12"/>
      <c r="JVN887" s="12"/>
      <c r="JVO887" s="11"/>
      <c r="JVP887" s="12"/>
      <c r="JVQ887" s="162"/>
      <c r="JVR887" s="37"/>
      <c r="JVS887" s="37"/>
      <c r="JVT887" s="37"/>
      <c r="JVU887" s="37"/>
      <c r="JVV887" s="37"/>
      <c r="JVW887" s="28"/>
      <c r="JVX887" s="11"/>
      <c r="JVY887" s="11"/>
      <c r="JVZ887" s="37"/>
      <c r="JWA887" s="162"/>
      <c r="JWB887" s="162"/>
      <c r="JWC887" s="37"/>
      <c r="JWD887" s="12"/>
      <c r="JWE887" s="37"/>
      <c r="JWF887" s="37"/>
      <c r="JWG887" s="11"/>
      <c r="JWH887" s="24"/>
      <c r="JWI887" s="28"/>
      <c r="JWJ887" s="11"/>
      <c r="JWK887" s="12"/>
      <c r="JWL887" s="27"/>
      <c r="JWM887" s="37"/>
      <c r="JWN887" s="37"/>
      <c r="JWO887" s="14"/>
      <c r="JWP887" s="14"/>
      <c r="JWQ887" s="11"/>
      <c r="JWR887" s="12"/>
      <c r="JWS887" s="12"/>
      <c r="JWT887" s="12"/>
      <c r="JWU887" s="11"/>
      <c r="JWV887" s="12"/>
      <c r="JWW887" s="162"/>
      <c r="JWX887" s="37"/>
      <c r="JWY887" s="37"/>
      <c r="JWZ887" s="37"/>
      <c r="JXA887" s="37"/>
      <c r="JXB887" s="37"/>
      <c r="JXC887" s="28"/>
      <c r="JXD887" s="11"/>
      <c r="JXE887" s="11"/>
      <c r="JXF887" s="37"/>
      <c r="JXG887" s="162"/>
      <c r="JXH887" s="162"/>
      <c r="JXI887" s="37"/>
      <c r="JXJ887" s="12"/>
      <c r="JXK887" s="37"/>
      <c r="JXL887" s="37"/>
      <c r="JXM887" s="11"/>
      <c r="JXN887" s="24"/>
      <c r="JXO887" s="28"/>
      <c r="JXP887" s="11"/>
      <c r="JXQ887" s="12"/>
      <c r="JXR887" s="27"/>
      <c r="JXS887" s="37"/>
      <c r="JXT887" s="37"/>
      <c r="JXU887" s="14"/>
      <c r="JXV887" s="14"/>
      <c r="JXW887" s="11"/>
      <c r="JXX887" s="12"/>
      <c r="JXY887" s="12"/>
      <c r="JXZ887" s="12"/>
      <c r="JYA887" s="11"/>
      <c r="JYB887" s="12"/>
      <c r="JYC887" s="162"/>
      <c r="JYD887" s="37"/>
      <c r="JYE887" s="37"/>
      <c r="JYF887" s="37"/>
      <c r="JYG887" s="37"/>
      <c r="JYH887" s="37"/>
      <c r="JYI887" s="28"/>
      <c r="JYJ887" s="11"/>
      <c r="JYK887" s="11"/>
      <c r="JYL887" s="37"/>
      <c r="JYM887" s="162"/>
      <c r="JYN887" s="162"/>
      <c r="JYO887" s="37"/>
      <c r="JYP887" s="12"/>
      <c r="JYQ887" s="37"/>
      <c r="JYR887" s="37"/>
      <c r="JYS887" s="11"/>
      <c r="JYT887" s="24"/>
      <c r="JYU887" s="28"/>
      <c r="JYV887" s="11"/>
      <c r="JYW887" s="12"/>
      <c r="JYX887" s="27"/>
      <c r="JYY887" s="37"/>
      <c r="JYZ887" s="37"/>
      <c r="JZA887" s="14"/>
      <c r="JZB887" s="14"/>
      <c r="JZC887" s="11"/>
      <c r="JZD887" s="12"/>
      <c r="JZE887" s="12"/>
      <c r="JZF887" s="12"/>
      <c r="JZG887" s="11"/>
      <c r="JZH887" s="12"/>
      <c r="JZI887" s="162"/>
      <c r="JZJ887" s="37"/>
      <c r="JZK887" s="37"/>
      <c r="JZL887" s="37"/>
      <c r="JZM887" s="37"/>
      <c r="JZN887" s="37"/>
      <c r="JZO887" s="28"/>
      <c r="JZP887" s="11"/>
      <c r="JZQ887" s="11"/>
      <c r="JZR887" s="37"/>
      <c r="JZS887" s="162"/>
      <c r="JZT887" s="162"/>
      <c r="JZU887" s="37"/>
      <c r="JZV887" s="12"/>
      <c r="JZW887" s="37"/>
      <c r="JZX887" s="37"/>
      <c r="JZY887" s="11"/>
      <c r="JZZ887" s="24"/>
      <c r="KAA887" s="28"/>
      <c r="KAB887" s="11"/>
      <c r="KAC887" s="12"/>
      <c r="KAD887" s="27"/>
      <c r="KAE887" s="37"/>
      <c r="KAF887" s="37"/>
      <c r="KAG887" s="14"/>
      <c r="KAH887" s="14"/>
      <c r="KAI887" s="11"/>
      <c r="KAJ887" s="12"/>
      <c r="KAK887" s="12"/>
      <c r="KAL887" s="12"/>
      <c r="KAM887" s="11"/>
      <c r="KAN887" s="12"/>
      <c r="KAO887" s="162"/>
      <c r="KAP887" s="37"/>
      <c r="KAQ887" s="37"/>
      <c r="KAR887" s="37"/>
      <c r="KAS887" s="37"/>
      <c r="KAT887" s="37"/>
      <c r="KAU887" s="28"/>
      <c r="KAV887" s="11"/>
      <c r="KAW887" s="11"/>
      <c r="KAX887" s="37"/>
      <c r="KAY887" s="162"/>
      <c r="KAZ887" s="162"/>
      <c r="KBA887" s="37"/>
      <c r="KBB887" s="12"/>
      <c r="KBC887" s="37"/>
      <c r="KBD887" s="37"/>
      <c r="KBE887" s="11"/>
      <c r="KBF887" s="24"/>
      <c r="KBG887" s="28"/>
      <c r="KBH887" s="11"/>
      <c r="KBI887" s="12"/>
      <c r="KBJ887" s="27"/>
      <c r="KBK887" s="37"/>
      <c r="KBL887" s="37"/>
      <c r="KBM887" s="14"/>
      <c r="KBN887" s="14"/>
      <c r="KBO887" s="11"/>
      <c r="KBP887" s="12"/>
      <c r="KBQ887" s="12"/>
      <c r="KBR887" s="12"/>
      <c r="KBS887" s="11"/>
      <c r="KBT887" s="12"/>
      <c r="KBU887" s="162"/>
      <c r="KBV887" s="37"/>
      <c r="KBW887" s="37"/>
      <c r="KBX887" s="37"/>
      <c r="KBY887" s="37"/>
      <c r="KBZ887" s="37"/>
      <c r="KCA887" s="28"/>
      <c r="KCB887" s="11"/>
      <c r="KCC887" s="11"/>
      <c r="KCD887" s="37"/>
      <c r="KCE887" s="162"/>
      <c r="KCF887" s="162"/>
      <c r="KCG887" s="37"/>
      <c r="KCH887" s="12"/>
      <c r="KCI887" s="37"/>
      <c r="KCJ887" s="37"/>
      <c r="KCK887" s="11"/>
      <c r="KCL887" s="24"/>
      <c r="KCM887" s="28"/>
      <c r="KCN887" s="11"/>
      <c r="KCO887" s="12"/>
      <c r="KCP887" s="27"/>
      <c r="KCQ887" s="37"/>
      <c r="KCR887" s="37"/>
      <c r="KCS887" s="14"/>
      <c r="KCT887" s="14"/>
      <c r="KCU887" s="11"/>
      <c r="KCV887" s="12"/>
      <c r="KCW887" s="12"/>
      <c r="KCX887" s="12"/>
      <c r="KCY887" s="11"/>
      <c r="KCZ887" s="12"/>
      <c r="KDA887" s="162"/>
      <c r="KDB887" s="37"/>
      <c r="KDC887" s="37"/>
      <c r="KDD887" s="37"/>
      <c r="KDE887" s="37"/>
      <c r="KDF887" s="37"/>
      <c r="KDG887" s="28"/>
      <c r="KDH887" s="11"/>
      <c r="KDI887" s="11"/>
      <c r="KDJ887" s="37"/>
      <c r="KDK887" s="162"/>
      <c r="KDL887" s="162"/>
      <c r="KDM887" s="37"/>
      <c r="KDN887" s="12"/>
      <c r="KDO887" s="37"/>
      <c r="KDP887" s="37"/>
      <c r="KDQ887" s="11"/>
      <c r="KDR887" s="24"/>
      <c r="KDS887" s="28"/>
      <c r="KDT887" s="11"/>
      <c r="KDU887" s="12"/>
      <c r="KDV887" s="27"/>
      <c r="KDW887" s="37"/>
      <c r="KDX887" s="37"/>
      <c r="KDY887" s="14"/>
      <c r="KDZ887" s="14"/>
      <c r="KEA887" s="11"/>
      <c r="KEB887" s="12"/>
      <c r="KEC887" s="12"/>
      <c r="KED887" s="12"/>
      <c r="KEE887" s="11"/>
      <c r="KEF887" s="12"/>
      <c r="KEG887" s="162"/>
      <c r="KEH887" s="37"/>
      <c r="KEI887" s="37"/>
      <c r="KEJ887" s="37"/>
      <c r="KEK887" s="37"/>
      <c r="KEL887" s="37"/>
      <c r="KEM887" s="28"/>
      <c r="KEN887" s="11"/>
      <c r="KEO887" s="11"/>
      <c r="KEP887" s="37"/>
      <c r="KEQ887" s="162"/>
      <c r="KER887" s="162"/>
      <c r="KES887" s="37"/>
      <c r="KET887" s="12"/>
      <c r="KEU887" s="37"/>
      <c r="KEV887" s="37"/>
      <c r="KEW887" s="11"/>
      <c r="KEX887" s="24"/>
      <c r="KEY887" s="28"/>
      <c r="KEZ887" s="11"/>
      <c r="KFA887" s="12"/>
      <c r="KFB887" s="27"/>
      <c r="KFC887" s="37"/>
      <c r="KFD887" s="37"/>
      <c r="KFE887" s="14"/>
      <c r="KFF887" s="14"/>
      <c r="KFG887" s="11"/>
      <c r="KFH887" s="12"/>
      <c r="KFI887" s="12"/>
      <c r="KFJ887" s="12"/>
      <c r="KFK887" s="11"/>
      <c r="KFL887" s="12"/>
      <c r="KFM887" s="162"/>
      <c r="KFN887" s="37"/>
      <c r="KFO887" s="37"/>
      <c r="KFP887" s="37"/>
      <c r="KFQ887" s="37"/>
      <c r="KFR887" s="37"/>
      <c r="KFS887" s="28"/>
      <c r="KFT887" s="11"/>
      <c r="KFU887" s="11"/>
      <c r="KFV887" s="37"/>
      <c r="KFW887" s="162"/>
      <c r="KFX887" s="162"/>
      <c r="KFY887" s="37"/>
      <c r="KFZ887" s="12"/>
      <c r="KGA887" s="37"/>
      <c r="KGB887" s="37"/>
      <c r="KGC887" s="11"/>
      <c r="KGD887" s="24"/>
      <c r="KGE887" s="28"/>
      <c r="KGF887" s="11"/>
      <c r="KGG887" s="12"/>
      <c r="KGH887" s="27"/>
      <c r="KGI887" s="37"/>
      <c r="KGJ887" s="37"/>
      <c r="KGK887" s="14"/>
      <c r="KGL887" s="14"/>
      <c r="KGM887" s="11"/>
      <c r="KGN887" s="12"/>
      <c r="KGO887" s="12"/>
      <c r="KGP887" s="12"/>
      <c r="KGQ887" s="11"/>
      <c r="KGR887" s="12"/>
      <c r="KGS887" s="162"/>
      <c r="KGT887" s="37"/>
      <c r="KGU887" s="37"/>
      <c r="KGV887" s="37"/>
      <c r="KGW887" s="37"/>
      <c r="KGX887" s="37"/>
      <c r="KGY887" s="28"/>
      <c r="KGZ887" s="11"/>
      <c r="KHA887" s="11"/>
      <c r="KHB887" s="37"/>
      <c r="KHC887" s="162"/>
      <c r="KHD887" s="162"/>
      <c r="KHE887" s="37"/>
      <c r="KHF887" s="12"/>
      <c r="KHG887" s="37"/>
      <c r="KHH887" s="37"/>
      <c r="KHI887" s="11"/>
      <c r="KHJ887" s="24"/>
      <c r="KHK887" s="28"/>
      <c r="KHL887" s="11"/>
      <c r="KHM887" s="12"/>
      <c r="KHN887" s="27"/>
      <c r="KHO887" s="37"/>
      <c r="KHP887" s="37"/>
      <c r="KHQ887" s="14"/>
      <c r="KHR887" s="14"/>
      <c r="KHS887" s="11"/>
      <c r="KHT887" s="12"/>
      <c r="KHU887" s="12"/>
      <c r="KHV887" s="12"/>
      <c r="KHW887" s="11"/>
      <c r="KHX887" s="12"/>
      <c r="KHY887" s="162"/>
      <c r="KHZ887" s="37"/>
      <c r="KIA887" s="37"/>
      <c r="KIB887" s="37"/>
      <c r="KIC887" s="37"/>
      <c r="KID887" s="37"/>
      <c r="KIE887" s="28"/>
      <c r="KIF887" s="11"/>
      <c r="KIG887" s="11"/>
      <c r="KIH887" s="37"/>
      <c r="KII887" s="162"/>
      <c r="KIJ887" s="162"/>
      <c r="KIK887" s="37"/>
      <c r="KIL887" s="12"/>
      <c r="KIM887" s="37"/>
      <c r="KIN887" s="37"/>
      <c r="KIO887" s="11"/>
      <c r="KIP887" s="24"/>
      <c r="KIQ887" s="28"/>
      <c r="KIR887" s="11"/>
      <c r="KIS887" s="12"/>
      <c r="KIT887" s="27"/>
      <c r="KIU887" s="37"/>
      <c r="KIV887" s="37"/>
      <c r="KIW887" s="14"/>
      <c r="KIX887" s="14"/>
      <c r="KIY887" s="11"/>
      <c r="KIZ887" s="12"/>
      <c r="KJA887" s="12"/>
      <c r="KJB887" s="12"/>
      <c r="KJC887" s="11"/>
      <c r="KJD887" s="12"/>
      <c r="KJE887" s="162"/>
      <c r="KJF887" s="37"/>
      <c r="KJG887" s="37"/>
      <c r="KJH887" s="37"/>
      <c r="KJI887" s="37"/>
      <c r="KJJ887" s="37"/>
      <c r="KJK887" s="28"/>
      <c r="KJL887" s="11"/>
      <c r="KJM887" s="11"/>
      <c r="KJN887" s="37"/>
      <c r="KJO887" s="162"/>
      <c r="KJP887" s="162"/>
      <c r="KJQ887" s="37"/>
      <c r="KJR887" s="12"/>
      <c r="KJS887" s="37"/>
      <c r="KJT887" s="37"/>
      <c r="KJU887" s="11"/>
      <c r="KJV887" s="24"/>
      <c r="KJW887" s="28"/>
      <c r="KJX887" s="11"/>
      <c r="KJY887" s="12"/>
      <c r="KJZ887" s="27"/>
      <c r="KKA887" s="37"/>
      <c r="KKB887" s="37"/>
      <c r="KKC887" s="14"/>
      <c r="KKD887" s="14"/>
      <c r="KKE887" s="11"/>
      <c r="KKF887" s="12"/>
      <c r="KKG887" s="12"/>
      <c r="KKH887" s="12"/>
      <c r="KKI887" s="11"/>
      <c r="KKJ887" s="12"/>
      <c r="KKK887" s="162"/>
      <c r="KKL887" s="37"/>
      <c r="KKM887" s="37"/>
      <c r="KKN887" s="37"/>
      <c r="KKO887" s="37"/>
      <c r="KKP887" s="37"/>
      <c r="KKQ887" s="28"/>
      <c r="KKR887" s="11"/>
      <c r="KKS887" s="11"/>
      <c r="KKT887" s="37"/>
      <c r="KKU887" s="162"/>
      <c r="KKV887" s="162"/>
      <c r="KKW887" s="37"/>
      <c r="KKX887" s="12"/>
      <c r="KKY887" s="37"/>
      <c r="KKZ887" s="37"/>
      <c r="KLA887" s="11"/>
      <c r="KLB887" s="24"/>
      <c r="KLC887" s="28"/>
      <c r="KLD887" s="11"/>
      <c r="KLE887" s="12"/>
      <c r="KLF887" s="27"/>
      <c r="KLG887" s="37"/>
      <c r="KLH887" s="37"/>
      <c r="KLI887" s="14"/>
      <c r="KLJ887" s="14"/>
      <c r="KLK887" s="11"/>
      <c r="KLL887" s="12"/>
      <c r="KLM887" s="12"/>
      <c r="KLN887" s="12"/>
      <c r="KLO887" s="11"/>
      <c r="KLP887" s="12"/>
      <c r="KLQ887" s="162"/>
      <c r="KLR887" s="37"/>
      <c r="KLS887" s="37"/>
      <c r="KLT887" s="37"/>
      <c r="KLU887" s="37"/>
      <c r="KLV887" s="37"/>
      <c r="KLW887" s="28"/>
      <c r="KLX887" s="11"/>
      <c r="KLY887" s="11"/>
      <c r="KLZ887" s="37"/>
      <c r="KMA887" s="162"/>
      <c r="KMB887" s="162"/>
      <c r="KMC887" s="37"/>
      <c r="KMD887" s="12"/>
      <c r="KME887" s="37"/>
      <c r="KMF887" s="37"/>
      <c r="KMG887" s="11"/>
      <c r="KMH887" s="24"/>
      <c r="KMI887" s="28"/>
      <c r="KMJ887" s="11"/>
      <c r="KMK887" s="12"/>
      <c r="KML887" s="27"/>
      <c r="KMM887" s="37"/>
      <c r="KMN887" s="37"/>
      <c r="KMO887" s="14"/>
      <c r="KMP887" s="14"/>
      <c r="KMQ887" s="11"/>
      <c r="KMR887" s="12"/>
      <c r="KMS887" s="12"/>
      <c r="KMT887" s="12"/>
      <c r="KMU887" s="11"/>
      <c r="KMV887" s="12"/>
      <c r="KMW887" s="162"/>
      <c r="KMX887" s="37"/>
      <c r="KMY887" s="37"/>
      <c r="KMZ887" s="37"/>
      <c r="KNA887" s="37"/>
      <c r="KNB887" s="37"/>
      <c r="KNC887" s="28"/>
      <c r="KND887" s="11"/>
      <c r="KNE887" s="11"/>
      <c r="KNF887" s="37"/>
      <c r="KNG887" s="162"/>
      <c r="KNH887" s="162"/>
      <c r="KNI887" s="37"/>
      <c r="KNJ887" s="12"/>
      <c r="KNK887" s="37"/>
      <c r="KNL887" s="37"/>
      <c r="KNM887" s="11"/>
      <c r="KNN887" s="24"/>
      <c r="KNO887" s="28"/>
      <c r="KNP887" s="11"/>
      <c r="KNQ887" s="12"/>
      <c r="KNR887" s="27"/>
      <c r="KNS887" s="37"/>
      <c r="KNT887" s="37"/>
      <c r="KNU887" s="14"/>
      <c r="KNV887" s="14"/>
      <c r="KNW887" s="11"/>
      <c r="KNX887" s="12"/>
      <c r="KNY887" s="12"/>
      <c r="KNZ887" s="12"/>
      <c r="KOA887" s="11"/>
      <c r="KOB887" s="12"/>
      <c r="KOC887" s="162"/>
      <c r="KOD887" s="37"/>
      <c r="KOE887" s="37"/>
      <c r="KOF887" s="37"/>
      <c r="KOG887" s="37"/>
      <c r="KOH887" s="37"/>
      <c r="KOI887" s="28"/>
      <c r="KOJ887" s="11"/>
      <c r="KOK887" s="11"/>
      <c r="KOL887" s="37"/>
      <c r="KOM887" s="162"/>
      <c r="KON887" s="162"/>
      <c r="KOO887" s="37"/>
      <c r="KOP887" s="12"/>
      <c r="KOQ887" s="37"/>
      <c r="KOR887" s="37"/>
      <c r="KOS887" s="11"/>
      <c r="KOT887" s="24"/>
      <c r="KOU887" s="28"/>
      <c r="KOV887" s="11"/>
      <c r="KOW887" s="12"/>
      <c r="KOX887" s="27"/>
      <c r="KOY887" s="37"/>
      <c r="KOZ887" s="37"/>
      <c r="KPA887" s="14"/>
      <c r="KPB887" s="14"/>
      <c r="KPC887" s="11"/>
      <c r="KPD887" s="12"/>
      <c r="KPE887" s="12"/>
      <c r="KPF887" s="12"/>
      <c r="KPG887" s="11"/>
      <c r="KPH887" s="12"/>
      <c r="KPI887" s="162"/>
      <c r="KPJ887" s="37"/>
      <c r="KPK887" s="37"/>
      <c r="KPL887" s="37"/>
      <c r="KPM887" s="37"/>
      <c r="KPN887" s="37"/>
      <c r="KPO887" s="28"/>
      <c r="KPP887" s="11"/>
      <c r="KPQ887" s="11"/>
      <c r="KPR887" s="37"/>
      <c r="KPS887" s="162"/>
      <c r="KPT887" s="162"/>
      <c r="KPU887" s="37"/>
      <c r="KPV887" s="12"/>
      <c r="KPW887" s="37"/>
      <c r="KPX887" s="37"/>
      <c r="KPY887" s="11"/>
      <c r="KPZ887" s="24"/>
      <c r="KQA887" s="28"/>
      <c r="KQB887" s="11"/>
      <c r="KQC887" s="12"/>
      <c r="KQD887" s="27"/>
      <c r="KQE887" s="37"/>
      <c r="KQF887" s="37"/>
      <c r="KQG887" s="14"/>
      <c r="KQH887" s="14"/>
      <c r="KQI887" s="11"/>
      <c r="KQJ887" s="12"/>
      <c r="KQK887" s="12"/>
      <c r="KQL887" s="12"/>
      <c r="KQM887" s="11"/>
      <c r="KQN887" s="12"/>
      <c r="KQO887" s="162"/>
      <c r="KQP887" s="37"/>
      <c r="KQQ887" s="37"/>
      <c r="KQR887" s="37"/>
      <c r="KQS887" s="37"/>
      <c r="KQT887" s="37"/>
      <c r="KQU887" s="28"/>
      <c r="KQV887" s="11"/>
      <c r="KQW887" s="11"/>
      <c r="KQX887" s="37"/>
      <c r="KQY887" s="162"/>
      <c r="KQZ887" s="162"/>
      <c r="KRA887" s="37"/>
      <c r="KRB887" s="12"/>
      <c r="KRC887" s="37"/>
      <c r="KRD887" s="37"/>
      <c r="KRE887" s="11"/>
      <c r="KRF887" s="24"/>
      <c r="KRG887" s="28"/>
      <c r="KRH887" s="11"/>
      <c r="KRI887" s="12"/>
      <c r="KRJ887" s="27"/>
      <c r="KRK887" s="37"/>
      <c r="KRL887" s="37"/>
      <c r="KRM887" s="14"/>
      <c r="KRN887" s="14"/>
      <c r="KRO887" s="11"/>
      <c r="KRP887" s="12"/>
      <c r="KRQ887" s="12"/>
      <c r="KRR887" s="12"/>
      <c r="KRS887" s="11"/>
      <c r="KRT887" s="12"/>
      <c r="KRU887" s="162"/>
      <c r="KRV887" s="37"/>
      <c r="KRW887" s="37"/>
      <c r="KRX887" s="37"/>
      <c r="KRY887" s="37"/>
      <c r="KRZ887" s="37"/>
      <c r="KSA887" s="28"/>
      <c r="KSB887" s="11"/>
      <c r="KSC887" s="11"/>
      <c r="KSD887" s="37"/>
      <c r="KSE887" s="162"/>
      <c r="KSF887" s="162"/>
      <c r="KSG887" s="37"/>
      <c r="KSH887" s="12"/>
      <c r="KSI887" s="37"/>
      <c r="KSJ887" s="37"/>
      <c r="KSK887" s="11"/>
      <c r="KSL887" s="24"/>
      <c r="KSM887" s="28"/>
      <c r="KSN887" s="11"/>
      <c r="KSO887" s="12"/>
      <c r="KSP887" s="27"/>
      <c r="KSQ887" s="37"/>
      <c r="KSR887" s="37"/>
      <c r="KSS887" s="14"/>
      <c r="KST887" s="14"/>
      <c r="KSU887" s="11"/>
      <c r="KSV887" s="12"/>
      <c r="KSW887" s="12"/>
      <c r="KSX887" s="12"/>
      <c r="KSY887" s="11"/>
      <c r="KSZ887" s="12"/>
      <c r="KTA887" s="162"/>
      <c r="KTB887" s="37"/>
      <c r="KTC887" s="37"/>
      <c r="KTD887" s="37"/>
      <c r="KTE887" s="37"/>
      <c r="KTF887" s="37"/>
      <c r="KTG887" s="28"/>
      <c r="KTH887" s="11"/>
      <c r="KTI887" s="11"/>
      <c r="KTJ887" s="37"/>
      <c r="KTK887" s="162"/>
      <c r="KTL887" s="162"/>
      <c r="KTM887" s="37"/>
      <c r="KTN887" s="12"/>
      <c r="KTO887" s="37"/>
      <c r="KTP887" s="37"/>
      <c r="KTQ887" s="11"/>
      <c r="KTR887" s="24"/>
      <c r="KTS887" s="28"/>
      <c r="KTT887" s="11"/>
      <c r="KTU887" s="12"/>
      <c r="KTV887" s="27"/>
      <c r="KTW887" s="37"/>
      <c r="KTX887" s="37"/>
      <c r="KTY887" s="14"/>
      <c r="KTZ887" s="14"/>
      <c r="KUA887" s="11"/>
      <c r="KUB887" s="12"/>
      <c r="KUC887" s="12"/>
      <c r="KUD887" s="12"/>
      <c r="KUE887" s="11"/>
      <c r="KUF887" s="12"/>
      <c r="KUG887" s="162"/>
      <c r="KUH887" s="37"/>
      <c r="KUI887" s="37"/>
      <c r="KUJ887" s="37"/>
      <c r="KUK887" s="37"/>
      <c r="KUL887" s="37"/>
      <c r="KUM887" s="28"/>
      <c r="KUN887" s="11"/>
      <c r="KUO887" s="11"/>
      <c r="KUP887" s="37"/>
      <c r="KUQ887" s="162"/>
      <c r="KUR887" s="162"/>
      <c r="KUS887" s="37"/>
      <c r="KUT887" s="12"/>
      <c r="KUU887" s="37"/>
      <c r="KUV887" s="37"/>
      <c r="KUW887" s="11"/>
      <c r="KUX887" s="24"/>
      <c r="KUY887" s="28"/>
      <c r="KUZ887" s="11"/>
      <c r="KVA887" s="12"/>
      <c r="KVB887" s="27"/>
      <c r="KVC887" s="37"/>
      <c r="KVD887" s="37"/>
      <c r="KVE887" s="14"/>
      <c r="KVF887" s="14"/>
      <c r="KVG887" s="11"/>
      <c r="KVH887" s="12"/>
      <c r="KVI887" s="12"/>
      <c r="KVJ887" s="12"/>
      <c r="KVK887" s="11"/>
      <c r="KVL887" s="12"/>
      <c r="KVM887" s="162"/>
      <c r="KVN887" s="37"/>
      <c r="KVO887" s="37"/>
      <c r="KVP887" s="37"/>
      <c r="KVQ887" s="37"/>
      <c r="KVR887" s="37"/>
      <c r="KVS887" s="28"/>
      <c r="KVT887" s="11"/>
      <c r="KVU887" s="11"/>
      <c r="KVV887" s="37"/>
      <c r="KVW887" s="162"/>
      <c r="KVX887" s="162"/>
      <c r="KVY887" s="37"/>
      <c r="KVZ887" s="12"/>
      <c r="KWA887" s="37"/>
      <c r="KWB887" s="37"/>
      <c r="KWC887" s="11"/>
      <c r="KWD887" s="24"/>
      <c r="KWE887" s="28"/>
      <c r="KWF887" s="11"/>
      <c r="KWG887" s="12"/>
      <c r="KWH887" s="27"/>
      <c r="KWI887" s="37"/>
      <c r="KWJ887" s="37"/>
      <c r="KWK887" s="14"/>
      <c r="KWL887" s="14"/>
      <c r="KWM887" s="11"/>
      <c r="KWN887" s="12"/>
      <c r="KWO887" s="12"/>
      <c r="KWP887" s="12"/>
      <c r="KWQ887" s="11"/>
      <c r="KWR887" s="12"/>
      <c r="KWS887" s="162"/>
      <c r="KWT887" s="37"/>
      <c r="KWU887" s="37"/>
      <c r="KWV887" s="37"/>
      <c r="KWW887" s="37"/>
      <c r="KWX887" s="37"/>
      <c r="KWY887" s="28"/>
      <c r="KWZ887" s="11"/>
      <c r="KXA887" s="11"/>
      <c r="KXB887" s="37"/>
      <c r="KXC887" s="162"/>
      <c r="KXD887" s="162"/>
      <c r="KXE887" s="37"/>
      <c r="KXF887" s="12"/>
      <c r="KXG887" s="37"/>
      <c r="KXH887" s="37"/>
      <c r="KXI887" s="11"/>
      <c r="KXJ887" s="24"/>
      <c r="KXK887" s="28"/>
      <c r="KXL887" s="11"/>
      <c r="KXM887" s="12"/>
      <c r="KXN887" s="27"/>
      <c r="KXO887" s="37"/>
      <c r="KXP887" s="37"/>
      <c r="KXQ887" s="14"/>
      <c r="KXR887" s="14"/>
      <c r="KXS887" s="11"/>
      <c r="KXT887" s="12"/>
      <c r="KXU887" s="12"/>
      <c r="KXV887" s="12"/>
      <c r="KXW887" s="11"/>
      <c r="KXX887" s="12"/>
      <c r="KXY887" s="162"/>
      <c r="KXZ887" s="37"/>
      <c r="KYA887" s="37"/>
      <c r="KYB887" s="37"/>
      <c r="KYC887" s="37"/>
      <c r="KYD887" s="37"/>
      <c r="KYE887" s="28"/>
      <c r="KYF887" s="11"/>
      <c r="KYG887" s="11"/>
      <c r="KYH887" s="37"/>
      <c r="KYI887" s="162"/>
      <c r="KYJ887" s="162"/>
      <c r="KYK887" s="37"/>
      <c r="KYL887" s="12"/>
      <c r="KYM887" s="37"/>
      <c r="KYN887" s="37"/>
      <c r="KYO887" s="11"/>
      <c r="KYP887" s="24"/>
      <c r="KYQ887" s="28"/>
      <c r="KYR887" s="11"/>
      <c r="KYS887" s="12"/>
      <c r="KYT887" s="27"/>
      <c r="KYU887" s="37"/>
      <c r="KYV887" s="37"/>
      <c r="KYW887" s="14"/>
      <c r="KYX887" s="14"/>
      <c r="KYY887" s="11"/>
      <c r="KYZ887" s="12"/>
      <c r="KZA887" s="12"/>
      <c r="KZB887" s="12"/>
      <c r="KZC887" s="11"/>
      <c r="KZD887" s="12"/>
      <c r="KZE887" s="162"/>
      <c r="KZF887" s="37"/>
      <c r="KZG887" s="37"/>
      <c r="KZH887" s="37"/>
      <c r="KZI887" s="37"/>
      <c r="KZJ887" s="37"/>
      <c r="KZK887" s="28"/>
      <c r="KZL887" s="11"/>
      <c r="KZM887" s="11"/>
      <c r="KZN887" s="37"/>
      <c r="KZO887" s="162"/>
      <c r="KZP887" s="162"/>
      <c r="KZQ887" s="37"/>
      <c r="KZR887" s="12"/>
      <c r="KZS887" s="37"/>
      <c r="KZT887" s="37"/>
      <c r="KZU887" s="11"/>
      <c r="KZV887" s="24"/>
      <c r="KZW887" s="28"/>
      <c r="KZX887" s="11"/>
      <c r="KZY887" s="12"/>
      <c r="KZZ887" s="27"/>
      <c r="LAA887" s="37"/>
      <c r="LAB887" s="37"/>
      <c r="LAC887" s="14"/>
      <c r="LAD887" s="14"/>
      <c r="LAE887" s="11"/>
      <c r="LAF887" s="12"/>
      <c r="LAG887" s="12"/>
      <c r="LAH887" s="12"/>
      <c r="LAI887" s="11"/>
      <c r="LAJ887" s="12"/>
      <c r="LAK887" s="162"/>
      <c r="LAL887" s="37"/>
      <c r="LAM887" s="37"/>
      <c r="LAN887" s="37"/>
      <c r="LAO887" s="37"/>
      <c r="LAP887" s="37"/>
      <c r="LAQ887" s="28"/>
      <c r="LAR887" s="11"/>
      <c r="LAS887" s="11"/>
      <c r="LAT887" s="37"/>
      <c r="LAU887" s="162"/>
      <c r="LAV887" s="162"/>
      <c r="LAW887" s="37"/>
      <c r="LAX887" s="12"/>
      <c r="LAY887" s="37"/>
      <c r="LAZ887" s="37"/>
      <c r="LBA887" s="11"/>
      <c r="LBB887" s="24"/>
      <c r="LBC887" s="28"/>
      <c r="LBD887" s="11"/>
      <c r="LBE887" s="12"/>
      <c r="LBF887" s="27"/>
      <c r="LBG887" s="37"/>
      <c r="LBH887" s="37"/>
      <c r="LBI887" s="14"/>
      <c r="LBJ887" s="14"/>
      <c r="LBK887" s="11"/>
      <c r="LBL887" s="12"/>
      <c r="LBM887" s="12"/>
      <c r="LBN887" s="12"/>
      <c r="LBO887" s="11"/>
      <c r="LBP887" s="12"/>
      <c r="LBQ887" s="162"/>
      <c r="LBR887" s="37"/>
      <c r="LBS887" s="37"/>
      <c r="LBT887" s="37"/>
      <c r="LBU887" s="37"/>
      <c r="LBV887" s="37"/>
      <c r="LBW887" s="28"/>
      <c r="LBX887" s="11"/>
      <c r="LBY887" s="11"/>
      <c r="LBZ887" s="37"/>
      <c r="LCA887" s="162"/>
      <c r="LCB887" s="162"/>
      <c r="LCC887" s="37"/>
      <c r="LCD887" s="12"/>
      <c r="LCE887" s="37"/>
      <c r="LCF887" s="37"/>
      <c r="LCG887" s="11"/>
      <c r="LCH887" s="24"/>
      <c r="LCI887" s="28"/>
      <c r="LCJ887" s="11"/>
      <c r="LCK887" s="12"/>
      <c r="LCL887" s="27"/>
      <c r="LCM887" s="37"/>
      <c r="LCN887" s="37"/>
      <c r="LCO887" s="14"/>
      <c r="LCP887" s="14"/>
      <c r="LCQ887" s="11"/>
      <c r="LCR887" s="12"/>
      <c r="LCS887" s="12"/>
      <c r="LCT887" s="12"/>
      <c r="LCU887" s="11"/>
      <c r="LCV887" s="12"/>
      <c r="LCW887" s="162"/>
      <c r="LCX887" s="37"/>
      <c r="LCY887" s="37"/>
      <c r="LCZ887" s="37"/>
      <c r="LDA887" s="37"/>
      <c r="LDB887" s="37"/>
      <c r="LDC887" s="28"/>
      <c r="LDD887" s="11"/>
      <c r="LDE887" s="11"/>
      <c r="LDF887" s="37"/>
      <c r="LDG887" s="162"/>
      <c r="LDH887" s="162"/>
      <c r="LDI887" s="37"/>
      <c r="LDJ887" s="12"/>
      <c r="LDK887" s="37"/>
      <c r="LDL887" s="37"/>
      <c r="LDM887" s="11"/>
      <c r="LDN887" s="24"/>
      <c r="LDO887" s="28"/>
      <c r="LDP887" s="11"/>
      <c r="LDQ887" s="12"/>
      <c r="LDR887" s="27"/>
      <c r="LDS887" s="37"/>
      <c r="LDT887" s="37"/>
      <c r="LDU887" s="14"/>
      <c r="LDV887" s="14"/>
      <c r="LDW887" s="11"/>
      <c r="LDX887" s="12"/>
      <c r="LDY887" s="12"/>
      <c r="LDZ887" s="12"/>
      <c r="LEA887" s="11"/>
      <c r="LEB887" s="12"/>
      <c r="LEC887" s="162"/>
      <c r="LED887" s="37"/>
      <c r="LEE887" s="37"/>
      <c r="LEF887" s="37"/>
      <c r="LEG887" s="37"/>
      <c r="LEH887" s="37"/>
      <c r="LEI887" s="28"/>
      <c r="LEJ887" s="11"/>
      <c r="LEK887" s="11"/>
      <c r="LEL887" s="37"/>
      <c r="LEM887" s="162"/>
      <c r="LEN887" s="162"/>
      <c r="LEO887" s="37"/>
      <c r="LEP887" s="12"/>
      <c r="LEQ887" s="37"/>
      <c r="LER887" s="37"/>
      <c r="LES887" s="11"/>
      <c r="LET887" s="24"/>
      <c r="LEU887" s="28"/>
      <c r="LEV887" s="11"/>
      <c r="LEW887" s="12"/>
      <c r="LEX887" s="27"/>
      <c r="LEY887" s="37"/>
      <c r="LEZ887" s="37"/>
      <c r="LFA887" s="14"/>
      <c r="LFB887" s="14"/>
      <c r="LFC887" s="11"/>
      <c r="LFD887" s="12"/>
      <c r="LFE887" s="12"/>
      <c r="LFF887" s="12"/>
      <c r="LFG887" s="11"/>
      <c r="LFH887" s="12"/>
      <c r="LFI887" s="162"/>
      <c r="LFJ887" s="37"/>
      <c r="LFK887" s="37"/>
      <c r="LFL887" s="37"/>
      <c r="LFM887" s="37"/>
      <c r="LFN887" s="37"/>
      <c r="LFO887" s="28"/>
      <c r="LFP887" s="11"/>
      <c r="LFQ887" s="11"/>
      <c r="LFR887" s="37"/>
      <c r="LFS887" s="162"/>
      <c r="LFT887" s="162"/>
      <c r="LFU887" s="37"/>
      <c r="LFV887" s="12"/>
      <c r="LFW887" s="37"/>
      <c r="LFX887" s="37"/>
      <c r="LFY887" s="11"/>
      <c r="LFZ887" s="24"/>
      <c r="LGA887" s="28"/>
      <c r="LGB887" s="11"/>
      <c r="LGC887" s="12"/>
      <c r="LGD887" s="27"/>
      <c r="LGE887" s="37"/>
      <c r="LGF887" s="37"/>
      <c r="LGG887" s="14"/>
      <c r="LGH887" s="14"/>
      <c r="LGI887" s="11"/>
      <c r="LGJ887" s="12"/>
      <c r="LGK887" s="12"/>
      <c r="LGL887" s="12"/>
      <c r="LGM887" s="11"/>
      <c r="LGN887" s="12"/>
      <c r="LGO887" s="162"/>
      <c r="LGP887" s="37"/>
      <c r="LGQ887" s="37"/>
      <c r="LGR887" s="37"/>
      <c r="LGS887" s="37"/>
      <c r="LGT887" s="37"/>
      <c r="LGU887" s="28"/>
      <c r="LGV887" s="11"/>
      <c r="LGW887" s="11"/>
      <c r="LGX887" s="37"/>
      <c r="LGY887" s="162"/>
      <c r="LGZ887" s="162"/>
      <c r="LHA887" s="37"/>
      <c r="LHB887" s="12"/>
      <c r="LHC887" s="37"/>
      <c r="LHD887" s="37"/>
      <c r="LHE887" s="11"/>
      <c r="LHF887" s="24"/>
      <c r="LHG887" s="28"/>
      <c r="LHH887" s="11"/>
      <c r="LHI887" s="12"/>
      <c r="LHJ887" s="27"/>
      <c r="LHK887" s="37"/>
      <c r="LHL887" s="37"/>
      <c r="LHM887" s="14"/>
      <c r="LHN887" s="14"/>
      <c r="LHO887" s="11"/>
      <c r="LHP887" s="12"/>
      <c r="LHQ887" s="12"/>
      <c r="LHR887" s="12"/>
      <c r="LHS887" s="11"/>
      <c r="LHT887" s="12"/>
      <c r="LHU887" s="162"/>
      <c r="LHV887" s="37"/>
      <c r="LHW887" s="37"/>
      <c r="LHX887" s="37"/>
      <c r="LHY887" s="37"/>
      <c r="LHZ887" s="37"/>
      <c r="LIA887" s="28"/>
      <c r="LIB887" s="11"/>
      <c r="LIC887" s="11"/>
      <c r="LID887" s="37"/>
      <c r="LIE887" s="162"/>
      <c r="LIF887" s="162"/>
      <c r="LIG887" s="37"/>
      <c r="LIH887" s="12"/>
      <c r="LII887" s="37"/>
      <c r="LIJ887" s="37"/>
      <c r="LIK887" s="11"/>
      <c r="LIL887" s="24"/>
      <c r="LIM887" s="28"/>
      <c r="LIN887" s="11"/>
      <c r="LIO887" s="12"/>
      <c r="LIP887" s="27"/>
      <c r="LIQ887" s="37"/>
      <c r="LIR887" s="37"/>
      <c r="LIS887" s="14"/>
      <c r="LIT887" s="14"/>
      <c r="LIU887" s="11"/>
      <c r="LIV887" s="12"/>
      <c r="LIW887" s="12"/>
      <c r="LIX887" s="12"/>
      <c r="LIY887" s="11"/>
      <c r="LIZ887" s="12"/>
      <c r="LJA887" s="162"/>
      <c r="LJB887" s="37"/>
      <c r="LJC887" s="37"/>
      <c r="LJD887" s="37"/>
      <c r="LJE887" s="37"/>
      <c r="LJF887" s="37"/>
      <c r="LJG887" s="28"/>
      <c r="LJH887" s="11"/>
      <c r="LJI887" s="11"/>
      <c r="LJJ887" s="37"/>
      <c r="LJK887" s="162"/>
      <c r="LJL887" s="162"/>
      <c r="LJM887" s="37"/>
      <c r="LJN887" s="12"/>
      <c r="LJO887" s="37"/>
      <c r="LJP887" s="37"/>
      <c r="LJQ887" s="11"/>
      <c r="LJR887" s="24"/>
      <c r="LJS887" s="28"/>
      <c r="LJT887" s="11"/>
      <c r="LJU887" s="12"/>
      <c r="LJV887" s="27"/>
      <c r="LJW887" s="37"/>
      <c r="LJX887" s="37"/>
      <c r="LJY887" s="14"/>
      <c r="LJZ887" s="14"/>
      <c r="LKA887" s="11"/>
      <c r="LKB887" s="12"/>
      <c r="LKC887" s="12"/>
      <c r="LKD887" s="12"/>
      <c r="LKE887" s="11"/>
      <c r="LKF887" s="12"/>
      <c r="LKG887" s="162"/>
      <c r="LKH887" s="37"/>
      <c r="LKI887" s="37"/>
      <c r="LKJ887" s="37"/>
      <c r="LKK887" s="37"/>
      <c r="LKL887" s="37"/>
      <c r="LKM887" s="28"/>
      <c r="LKN887" s="11"/>
      <c r="LKO887" s="11"/>
      <c r="LKP887" s="37"/>
      <c r="LKQ887" s="162"/>
      <c r="LKR887" s="162"/>
      <c r="LKS887" s="37"/>
      <c r="LKT887" s="12"/>
      <c r="LKU887" s="37"/>
      <c r="LKV887" s="37"/>
      <c r="LKW887" s="11"/>
      <c r="LKX887" s="24"/>
      <c r="LKY887" s="28"/>
      <c r="LKZ887" s="11"/>
      <c r="LLA887" s="12"/>
      <c r="LLB887" s="27"/>
      <c r="LLC887" s="37"/>
      <c r="LLD887" s="37"/>
      <c r="LLE887" s="14"/>
      <c r="LLF887" s="14"/>
      <c r="LLG887" s="11"/>
      <c r="LLH887" s="12"/>
      <c r="LLI887" s="12"/>
      <c r="LLJ887" s="12"/>
      <c r="LLK887" s="11"/>
      <c r="LLL887" s="12"/>
      <c r="LLM887" s="162"/>
      <c r="LLN887" s="37"/>
      <c r="LLO887" s="37"/>
      <c r="LLP887" s="37"/>
      <c r="LLQ887" s="37"/>
      <c r="LLR887" s="37"/>
      <c r="LLS887" s="28"/>
      <c r="LLT887" s="11"/>
      <c r="LLU887" s="11"/>
      <c r="LLV887" s="37"/>
      <c r="LLW887" s="162"/>
      <c r="LLX887" s="162"/>
      <c r="LLY887" s="37"/>
      <c r="LLZ887" s="12"/>
      <c r="LMA887" s="37"/>
      <c r="LMB887" s="37"/>
      <c r="LMC887" s="11"/>
      <c r="LMD887" s="24"/>
      <c r="LME887" s="28"/>
      <c r="LMF887" s="11"/>
      <c r="LMG887" s="12"/>
      <c r="LMH887" s="27"/>
      <c r="LMI887" s="37"/>
      <c r="LMJ887" s="37"/>
      <c r="LMK887" s="14"/>
      <c r="LML887" s="14"/>
      <c r="LMM887" s="11"/>
      <c r="LMN887" s="12"/>
      <c r="LMO887" s="12"/>
      <c r="LMP887" s="12"/>
      <c r="LMQ887" s="11"/>
      <c r="LMR887" s="12"/>
      <c r="LMS887" s="162"/>
      <c r="LMT887" s="37"/>
      <c r="LMU887" s="37"/>
      <c r="LMV887" s="37"/>
      <c r="LMW887" s="37"/>
      <c r="LMX887" s="37"/>
      <c r="LMY887" s="28"/>
      <c r="LMZ887" s="11"/>
      <c r="LNA887" s="11"/>
      <c r="LNB887" s="37"/>
      <c r="LNC887" s="162"/>
      <c r="LND887" s="162"/>
      <c r="LNE887" s="37"/>
      <c r="LNF887" s="12"/>
      <c r="LNG887" s="37"/>
      <c r="LNH887" s="37"/>
      <c r="LNI887" s="11"/>
      <c r="LNJ887" s="24"/>
      <c r="LNK887" s="28"/>
      <c r="LNL887" s="11"/>
      <c r="LNM887" s="12"/>
      <c r="LNN887" s="27"/>
      <c r="LNO887" s="37"/>
      <c r="LNP887" s="37"/>
      <c r="LNQ887" s="14"/>
      <c r="LNR887" s="14"/>
      <c r="LNS887" s="11"/>
      <c r="LNT887" s="12"/>
      <c r="LNU887" s="12"/>
      <c r="LNV887" s="12"/>
      <c r="LNW887" s="11"/>
      <c r="LNX887" s="12"/>
      <c r="LNY887" s="162"/>
      <c r="LNZ887" s="37"/>
      <c r="LOA887" s="37"/>
      <c r="LOB887" s="37"/>
      <c r="LOC887" s="37"/>
      <c r="LOD887" s="37"/>
      <c r="LOE887" s="28"/>
      <c r="LOF887" s="11"/>
      <c r="LOG887" s="11"/>
      <c r="LOH887" s="37"/>
      <c r="LOI887" s="162"/>
      <c r="LOJ887" s="162"/>
      <c r="LOK887" s="37"/>
      <c r="LOL887" s="12"/>
      <c r="LOM887" s="37"/>
      <c r="LON887" s="37"/>
      <c r="LOO887" s="11"/>
      <c r="LOP887" s="24"/>
      <c r="LOQ887" s="28"/>
      <c r="LOR887" s="11"/>
      <c r="LOS887" s="12"/>
      <c r="LOT887" s="27"/>
      <c r="LOU887" s="37"/>
      <c r="LOV887" s="37"/>
      <c r="LOW887" s="14"/>
      <c r="LOX887" s="14"/>
      <c r="LOY887" s="11"/>
      <c r="LOZ887" s="12"/>
      <c r="LPA887" s="12"/>
      <c r="LPB887" s="12"/>
      <c r="LPC887" s="11"/>
      <c r="LPD887" s="12"/>
      <c r="LPE887" s="162"/>
      <c r="LPF887" s="37"/>
      <c r="LPG887" s="37"/>
      <c r="LPH887" s="37"/>
      <c r="LPI887" s="37"/>
      <c r="LPJ887" s="37"/>
      <c r="LPK887" s="28"/>
      <c r="LPL887" s="11"/>
      <c r="LPM887" s="11"/>
      <c r="LPN887" s="37"/>
      <c r="LPO887" s="162"/>
      <c r="LPP887" s="162"/>
      <c r="LPQ887" s="37"/>
      <c r="LPR887" s="12"/>
      <c r="LPS887" s="37"/>
      <c r="LPT887" s="37"/>
      <c r="LPU887" s="11"/>
      <c r="LPV887" s="24"/>
      <c r="LPW887" s="28"/>
      <c r="LPX887" s="11"/>
      <c r="LPY887" s="12"/>
      <c r="LPZ887" s="27"/>
      <c r="LQA887" s="37"/>
      <c r="LQB887" s="37"/>
      <c r="LQC887" s="14"/>
      <c r="LQD887" s="14"/>
      <c r="LQE887" s="11"/>
      <c r="LQF887" s="12"/>
      <c r="LQG887" s="12"/>
      <c r="LQH887" s="12"/>
      <c r="LQI887" s="11"/>
      <c r="LQJ887" s="12"/>
      <c r="LQK887" s="162"/>
      <c r="LQL887" s="37"/>
      <c r="LQM887" s="37"/>
      <c r="LQN887" s="37"/>
      <c r="LQO887" s="37"/>
      <c r="LQP887" s="37"/>
      <c r="LQQ887" s="28"/>
      <c r="LQR887" s="11"/>
      <c r="LQS887" s="11"/>
      <c r="LQT887" s="37"/>
      <c r="LQU887" s="162"/>
      <c r="LQV887" s="162"/>
      <c r="LQW887" s="37"/>
      <c r="LQX887" s="12"/>
      <c r="LQY887" s="37"/>
      <c r="LQZ887" s="37"/>
      <c r="LRA887" s="11"/>
      <c r="LRB887" s="24"/>
      <c r="LRC887" s="28"/>
      <c r="LRD887" s="11"/>
      <c r="LRE887" s="12"/>
      <c r="LRF887" s="27"/>
      <c r="LRG887" s="37"/>
      <c r="LRH887" s="37"/>
      <c r="LRI887" s="14"/>
      <c r="LRJ887" s="14"/>
      <c r="LRK887" s="11"/>
      <c r="LRL887" s="12"/>
      <c r="LRM887" s="12"/>
      <c r="LRN887" s="12"/>
      <c r="LRO887" s="11"/>
      <c r="LRP887" s="12"/>
      <c r="LRQ887" s="162"/>
      <c r="LRR887" s="37"/>
      <c r="LRS887" s="37"/>
      <c r="LRT887" s="37"/>
      <c r="LRU887" s="37"/>
      <c r="LRV887" s="37"/>
      <c r="LRW887" s="28"/>
      <c r="LRX887" s="11"/>
      <c r="LRY887" s="11"/>
      <c r="LRZ887" s="37"/>
      <c r="LSA887" s="162"/>
      <c r="LSB887" s="162"/>
      <c r="LSC887" s="37"/>
      <c r="LSD887" s="12"/>
      <c r="LSE887" s="37"/>
      <c r="LSF887" s="37"/>
      <c r="LSG887" s="11"/>
      <c r="LSH887" s="24"/>
      <c r="LSI887" s="28"/>
      <c r="LSJ887" s="11"/>
      <c r="LSK887" s="12"/>
      <c r="LSL887" s="27"/>
      <c r="LSM887" s="37"/>
      <c r="LSN887" s="37"/>
      <c r="LSO887" s="14"/>
      <c r="LSP887" s="14"/>
      <c r="LSQ887" s="11"/>
      <c r="LSR887" s="12"/>
      <c r="LSS887" s="12"/>
      <c r="LST887" s="12"/>
      <c r="LSU887" s="11"/>
      <c r="LSV887" s="12"/>
      <c r="LSW887" s="162"/>
      <c r="LSX887" s="37"/>
      <c r="LSY887" s="37"/>
      <c r="LSZ887" s="37"/>
      <c r="LTA887" s="37"/>
      <c r="LTB887" s="37"/>
      <c r="LTC887" s="28"/>
      <c r="LTD887" s="11"/>
      <c r="LTE887" s="11"/>
      <c r="LTF887" s="37"/>
      <c r="LTG887" s="162"/>
      <c r="LTH887" s="162"/>
      <c r="LTI887" s="37"/>
      <c r="LTJ887" s="12"/>
      <c r="LTK887" s="37"/>
      <c r="LTL887" s="37"/>
      <c r="LTM887" s="11"/>
      <c r="LTN887" s="24"/>
      <c r="LTO887" s="28"/>
      <c r="LTP887" s="11"/>
      <c r="LTQ887" s="12"/>
      <c r="LTR887" s="27"/>
      <c r="LTS887" s="37"/>
      <c r="LTT887" s="37"/>
      <c r="LTU887" s="14"/>
      <c r="LTV887" s="14"/>
      <c r="LTW887" s="11"/>
      <c r="LTX887" s="12"/>
      <c r="LTY887" s="12"/>
      <c r="LTZ887" s="12"/>
      <c r="LUA887" s="11"/>
      <c r="LUB887" s="12"/>
      <c r="LUC887" s="162"/>
      <c r="LUD887" s="37"/>
      <c r="LUE887" s="37"/>
      <c r="LUF887" s="37"/>
      <c r="LUG887" s="37"/>
      <c r="LUH887" s="37"/>
      <c r="LUI887" s="28"/>
      <c r="LUJ887" s="11"/>
      <c r="LUK887" s="11"/>
      <c r="LUL887" s="37"/>
      <c r="LUM887" s="162"/>
      <c r="LUN887" s="162"/>
      <c r="LUO887" s="37"/>
      <c r="LUP887" s="12"/>
      <c r="LUQ887" s="37"/>
      <c r="LUR887" s="37"/>
      <c r="LUS887" s="11"/>
      <c r="LUT887" s="24"/>
      <c r="LUU887" s="28"/>
      <c r="LUV887" s="11"/>
      <c r="LUW887" s="12"/>
      <c r="LUX887" s="27"/>
      <c r="LUY887" s="37"/>
      <c r="LUZ887" s="37"/>
      <c r="LVA887" s="14"/>
      <c r="LVB887" s="14"/>
      <c r="LVC887" s="11"/>
      <c r="LVD887" s="12"/>
      <c r="LVE887" s="12"/>
      <c r="LVF887" s="12"/>
      <c r="LVG887" s="11"/>
      <c r="LVH887" s="12"/>
      <c r="LVI887" s="162"/>
      <c r="LVJ887" s="37"/>
      <c r="LVK887" s="37"/>
      <c r="LVL887" s="37"/>
      <c r="LVM887" s="37"/>
      <c r="LVN887" s="37"/>
      <c r="LVO887" s="28"/>
      <c r="LVP887" s="11"/>
      <c r="LVQ887" s="11"/>
      <c r="LVR887" s="37"/>
      <c r="LVS887" s="162"/>
      <c r="LVT887" s="162"/>
      <c r="LVU887" s="37"/>
      <c r="LVV887" s="12"/>
      <c r="LVW887" s="37"/>
      <c r="LVX887" s="37"/>
      <c r="LVY887" s="11"/>
      <c r="LVZ887" s="24"/>
      <c r="LWA887" s="28"/>
      <c r="LWB887" s="11"/>
      <c r="LWC887" s="12"/>
      <c r="LWD887" s="27"/>
      <c r="LWE887" s="37"/>
      <c r="LWF887" s="37"/>
      <c r="LWG887" s="14"/>
      <c r="LWH887" s="14"/>
      <c r="LWI887" s="11"/>
      <c r="LWJ887" s="12"/>
      <c r="LWK887" s="12"/>
      <c r="LWL887" s="12"/>
      <c r="LWM887" s="11"/>
      <c r="LWN887" s="12"/>
      <c r="LWO887" s="162"/>
      <c r="LWP887" s="37"/>
      <c r="LWQ887" s="37"/>
      <c r="LWR887" s="37"/>
      <c r="LWS887" s="37"/>
      <c r="LWT887" s="37"/>
      <c r="LWU887" s="28"/>
      <c r="LWV887" s="11"/>
      <c r="LWW887" s="11"/>
      <c r="LWX887" s="37"/>
      <c r="LWY887" s="162"/>
      <c r="LWZ887" s="162"/>
      <c r="LXA887" s="37"/>
      <c r="LXB887" s="12"/>
      <c r="LXC887" s="37"/>
      <c r="LXD887" s="37"/>
      <c r="LXE887" s="11"/>
      <c r="LXF887" s="24"/>
      <c r="LXG887" s="28"/>
      <c r="LXH887" s="11"/>
      <c r="LXI887" s="12"/>
      <c r="LXJ887" s="27"/>
      <c r="LXK887" s="37"/>
      <c r="LXL887" s="37"/>
      <c r="LXM887" s="14"/>
      <c r="LXN887" s="14"/>
      <c r="LXO887" s="11"/>
      <c r="LXP887" s="12"/>
      <c r="LXQ887" s="12"/>
      <c r="LXR887" s="12"/>
      <c r="LXS887" s="11"/>
      <c r="LXT887" s="12"/>
      <c r="LXU887" s="162"/>
      <c r="LXV887" s="37"/>
      <c r="LXW887" s="37"/>
      <c r="LXX887" s="37"/>
      <c r="LXY887" s="37"/>
      <c r="LXZ887" s="37"/>
      <c r="LYA887" s="28"/>
      <c r="LYB887" s="11"/>
      <c r="LYC887" s="11"/>
      <c r="LYD887" s="37"/>
      <c r="LYE887" s="162"/>
      <c r="LYF887" s="162"/>
      <c r="LYG887" s="37"/>
      <c r="LYH887" s="12"/>
      <c r="LYI887" s="37"/>
      <c r="LYJ887" s="37"/>
      <c r="LYK887" s="11"/>
      <c r="LYL887" s="24"/>
      <c r="LYM887" s="28"/>
      <c r="LYN887" s="11"/>
      <c r="LYO887" s="12"/>
      <c r="LYP887" s="27"/>
      <c r="LYQ887" s="37"/>
      <c r="LYR887" s="37"/>
      <c r="LYS887" s="14"/>
      <c r="LYT887" s="14"/>
      <c r="LYU887" s="11"/>
      <c r="LYV887" s="12"/>
      <c r="LYW887" s="12"/>
      <c r="LYX887" s="12"/>
      <c r="LYY887" s="11"/>
      <c r="LYZ887" s="12"/>
      <c r="LZA887" s="162"/>
      <c r="LZB887" s="37"/>
      <c r="LZC887" s="37"/>
      <c r="LZD887" s="37"/>
      <c r="LZE887" s="37"/>
      <c r="LZF887" s="37"/>
      <c r="LZG887" s="28"/>
      <c r="LZH887" s="11"/>
      <c r="LZI887" s="11"/>
      <c r="LZJ887" s="37"/>
      <c r="LZK887" s="162"/>
      <c r="LZL887" s="162"/>
      <c r="LZM887" s="37"/>
      <c r="LZN887" s="12"/>
      <c r="LZO887" s="37"/>
      <c r="LZP887" s="37"/>
      <c r="LZQ887" s="11"/>
      <c r="LZR887" s="24"/>
      <c r="LZS887" s="28"/>
      <c r="LZT887" s="11"/>
      <c r="LZU887" s="12"/>
      <c r="LZV887" s="27"/>
      <c r="LZW887" s="37"/>
      <c r="LZX887" s="37"/>
      <c r="LZY887" s="14"/>
      <c r="LZZ887" s="14"/>
      <c r="MAA887" s="11"/>
      <c r="MAB887" s="12"/>
      <c r="MAC887" s="12"/>
      <c r="MAD887" s="12"/>
      <c r="MAE887" s="11"/>
      <c r="MAF887" s="12"/>
      <c r="MAG887" s="162"/>
      <c r="MAH887" s="37"/>
      <c r="MAI887" s="37"/>
      <c r="MAJ887" s="37"/>
      <c r="MAK887" s="37"/>
      <c r="MAL887" s="37"/>
      <c r="MAM887" s="28"/>
      <c r="MAN887" s="11"/>
      <c r="MAO887" s="11"/>
      <c r="MAP887" s="37"/>
      <c r="MAQ887" s="162"/>
      <c r="MAR887" s="162"/>
      <c r="MAS887" s="37"/>
      <c r="MAT887" s="12"/>
      <c r="MAU887" s="37"/>
      <c r="MAV887" s="37"/>
      <c r="MAW887" s="11"/>
      <c r="MAX887" s="24"/>
      <c r="MAY887" s="28"/>
      <c r="MAZ887" s="11"/>
      <c r="MBA887" s="12"/>
      <c r="MBB887" s="27"/>
      <c r="MBC887" s="37"/>
      <c r="MBD887" s="37"/>
      <c r="MBE887" s="14"/>
      <c r="MBF887" s="14"/>
      <c r="MBG887" s="11"/>
      <c r="MBH887" s="12"/>
      <c r="MBI887" s="12"/>
      <c r="MBJ887" s="12"/>
      <c r="MBK887" s="11"/>
      <c r="MBL887" s="12"/>
      <c r="MBM887" s="162"/>
      <c r="MBN887" s="37"/>
      <c r="MBO887" s="37"/>
      <c r="MBP887" s="37"/>
      <c r="MBQ887" s="37"/>
      <c r="MBR887" s="37"/>
      <c r="MBS887" s="28"/>
      <c r="MBT887" s="11"/>
      <c r="MBU887" s="11"/>
      <c r="MBV887" s="37"/>
      <c r="MBW887" s="162"/>
      <c r="MBX887" s="162"/>
      <c r="MBY887" s="37"/>
      <c r="MBZ887" s="12"/>
      <c r="MCA887" s="37"/>
      <c r="MCB887" s="37"/>
      <c r="MCC887" s="11"/>
      <c r="MCD887" s="24"/>
      <c r="MCE887" s="28"/>
      <c r="MCF887" s="11"/>
      <c r="MCG887" s="12"/>
      <c r="MCH887" s="27"/>
      <c r="MCI887" s="37"/>
      <c r="MCJ887" s="37"/>
      <c r="MCK887" s="14"/>
      <c r="MCL887" s="14"/>
      <c r="MCM887" s="11"/>
      <c r="MCN887" s="12"/>
      <c r="MCO887" s="12"/>
      <c r="MCP887" s="12"/>
      <c r="MCQ887" s="11"/>
      <c r="MCR887" s="12"/>
      <c r="MCS887" s="162"/>
      <c r="MCT887" s="37"/>
      <c r="MCU887" s="37"/>
      <c r="MCV887" s="37"/>
      <c r="MCW887" s="37"/>
      <c r="MCX887" s="37"/>
      <c r="MCY887" s="28"/>
      <c r="MCZ887" s="11"/>
      <c r="MDA887" s="11"/>
      <c r="MDB887" s="37"/>
      <c r="MDC887" s="162"/>
      <c r="MDD887" s="162"/>
      <c r="MDE887" s="37"/>
      <c r="MDF887" s="12"/>
      <c r="MDG887" s="37"/>
      <c r="MDH887" s="37"/>
      <c r="MDI887" s="11"/>
      <c r="MDJ887" s="24"/>
      <c r="MDK887" s="28"/>
      <c r="MDL887" s="11"/>
      <c r="MDM887" s="12"/>
      <c r="MDN887" s="27"/>
      <c r="MDO887" s="37"/>
      <c r="MDP887" s="37"/>
      <c r="MDQ887" s="14"/>
      <c r="MDR887" s="14"/>
      <c r="MDS887" s="11"/>
      <c r="MDT887" s="12"/>
      <c r="MDU887" s="12"/>
      <c r="MDV887" s="12"/>
      <c r="MDW887" s="11"/>
      <c r="MDX887" s="12"/>
      <c r="MDY887" s="162"/>
      <c r="MDZ887" s="37"/>
      <c r="MEA887" s="37"/>
      <c r="MEB887" s="37"/>
      <c r="MEC887" s="37"/>
      <c r="MED887" s="37"/>
      <c r="MEE887" s="28"/>
      <c r="MEF887" s="11"/>
      <c r="MEG887" s="11"/>
      <c r="MEH887" s="37"/>
      <c r="MEI887" s="162"/>
      <c r="MEJ887" s="162"/>
      <c r="MEK887" s="37"/>
      <c r="MEL887" s="12"/>
      <c r="MEM887" s="37"/>
      <c r="MEN887" s="37"/>
      <c r="MEO887" s="11"/>
      <c r="MEP887" s="24"/>
      <c r="MEQ887" s="28"/>
      <c r="MER887" s="11"/>
      <c r="MES887" s="12"/>
      <c r="MET887" s="27"/>
      <c r="MEU887" s="37"/>
      <c r="MEV887" s="37"/>
      <c r="MEW887" s="14"/>
      <c r="MEX887" s="14"/>
      <c r="MEY887" s="11"/>
      <c r="MEZ887" s="12"/>
      <c r="MFA887" s="12"/>
      <c r="MFB887" s="12"/>
      <c r="MFC887" s="11"/>
      <c r="MFD887" s="12"/>
      <c r="MFE887" s="162"/>
      <c r="MFF887" s="37"/>
      <c r="MFG887" s="37"/>
      <c r="MFH887" s="37"/>
      <c r="MFI887" s="37"/>
      <c r="MFJ887" s="37"/>
      <c r="MFK887" s="28"/>
      <c r="MFL887" s="11"/>
      <c r="MFM887" s="11"/>
      <c r="MFN887" s="37"/>
      <c r="MFO887" s="162"/>
      <c r="MFP887" s="162"/>
      <c r="MFQ887" s="37"/>
      <c r="MFR887" s="12"/>
      <c r="MFS887" s="37"/>
      <c r="MFT887" s="37"/>
      <c r="MFU887" s="11"/>
      <c r="MFV887" s="24"/>
      <c r="MFW887" s="28"/>
      <c r="MFX887" s="11"/>
      <c r="MFY887" s="12"/>
      <c r="MFZ887" s="27"/>
      <c r="MGA887" s="37"/>
      <c r="MGB887" s="37"/>
      <c r="MGC887" s="14"/>
      <c r="MGD887" s="14"/>
      <c r="MGE887" s="11"/>
      <c r="MGF887" s="12"/>
      <c r="MGG887" s="12"/>
      <c r="MGH887" s="12"/>
      <c r="MGI887" s="11"/>
      <c r="MGJ887" s="12"/>
      <c r="MGK887" s="162"/>
      <c r="MGL887" s="37"/>
      <c r="MGM887" s="37"/>
      <c r="MGN887" s="37"/>
      <c r="MGO887" s="37"/>
      <c r="MGP887" s="37"/>
      <c r="MGQ887" s="28"/>
      <c r="MGR887" s="11"/>
      <c r="MGS887" s="11"/>
      <c r="MGT887" s="37"/>
      <c r="MGU887" s="162"/>
      <c r="MGV887" s="162"/>
      <c r="MGW887" s="37"/>
      <c r="MGX887" s="12"/>
      <c r="MGY887" s="37"/>
      <c r="MGZ887" s="37"/>
      <c r="MHA887" s="11"/>
      <c r="MHB887" s="24"/>
      <c r="MHC887" s="28"/>
      <c r="MHD887" s="11"/>
      <c r="MHE887" s="12"/>
      <c r="MHF887" s="27"/>
      <c r="MHG887" s="37"/>
      <c r="MHH887" s="37"/>
      <c r="MHI887" s="14"/>
      <c r="MHJ887" s="14"/>
      <c r="MHK887" s="11"/>
      <c r="MHL887" s="12"/>
      <c r="MHM887" s="12"/>
      <c r="MHN887" s="12"/>
      <c r="MHO887" s="11"/>
      <c r="MHP887" s="12"/>
      <c r="MHQ887" s="162"/>
      <c r="MHR887" s="37"/>
      <c r="MHS887" s="37"/>
      <c r="MHT887" s="37"/>
      <c r="MHU887" s="37"/>
      <c r="MHV887" s="37"/>
      <c r="MHW887" s="28"/>
      <c r="MHX887" s="11"/>
      <c r="MHY887" s="11"/>
      <c r="MHZ887" s="37"/>
      <c r="MIA887" s="162"/>
      <c r="MIB887" s="162"/>
      <c r="MIC887" s="37"/>
      <c r="MID887" s="12"/>
      <c r="MIE887" s="37"/>
      <c r="MIF887" s="37"/>
      <c r="MIG887" s="11"/>
      <c r="MIH887" s="24"/>
      <c r="MII887" s="28"/>
      <c r="MIJ887" s="11"/>
      <c r="MIK887" s="12"/>
      <c r="MIL887" s="27"/>
      <c r="MIM887" s="37"/>
      <c r="MIN887" s="37"/>
      <c r="MIO887" s="14"/>
      <c r="MIP887" s="14"/>
      <c r="MIQ887" s="11"/>
      <c r="MIR887" s="12"/>
      <c r="MIS887" s="12"/>
      <c r="MIT887" s="12"/>
      <c r="MIU887" s="11"/>
      <c r="MIV887" s="12"/>
      <c r="MIW887" s="162"/>
      <c r="MIX887" s="37"/>
      <c r="MIY887" s="37"/>
      <c r="MIZ887" s="37"/>
      <c r="MJA887" s="37"/>
      <c r="MJB887" s="37"/>
      <c r="MJC887" s="28"/>
      <c r="MJD887" s="11"/>
      <c r="MJE887" s="11"/>
      <c r="MJF887" s="37"/>
      <c r="MJG887" s="162"/>
      <c r="MJH887" s="162"/>
      <c r="MJI887" s="37"/>
      <c r="MJJ887" s="12"/>
      <c r="MJK887" s="37"/>
      <c r="MJL887" s="37"/>
      <c r="MJM887" s="11"/>
      <c r="MJN887" s="24"/>
      <c r="MJO887" s="28"/>
      <c r="MJP887" s="11"/>
      <c r="MJQ887" s="12"/>
      <c r="MJR887" s="27"/>
      <c r="MJS887" s="37"/>
      <c r="MJT887" s="37"/>
      <c r="MJU887" s="14"/>
      <c r="MJV887" s="14"/>
      <c r="MJW887" s="11"/>
      <c r="MJX887" s="12"/>
      <c r="MJY887" s="12"/>
      <c r="MJZ887" s="12"/>
      <c r="MKA887" s="11"/>
      <c r="MKB887" s="12"/>
      <c r="MKC887" s="162"/>
      <c r="MKD887" s="37"/>
      <c r="MKE887" s="37"/>
      <c r="MKF887" s="37"/>
      <c r="MKG887" s="37"/>
      <c r="MKH887" s="37"/>
      <c r="MKI887" s="28"/>
      <c r="MKJ887" s="11"/>
      <c r="MKK887" s="11"/>
      <c r="MKL887" s="37"/>
      <c r="MKM887" s="162"/>
      <c r="MKN887" s="162"/>
      <c r="MKO887" s="37"/>
      <c r="MKP887" s="12"/>
      <c r="MKQ887" s="37"/>
      <c r="MKR887" s="37"/>
      <c r="MKS887" s="11"/>
      <c r="MKT887" s="24"/>
      <c r="MKU887" s="28"/>
      <c r="MKV887" s="11"/>
      <c r="MKW887" s="12"/>
      <c r="MKX887" s="27"/>
      <c r="MKY887" s="37"/>
      <c r="MKZ887" s="37"/>
      <c r="MLA887" s="14"/>
      <c r="MLB887" s="14"/>
      <c r="MLC887" s="11"/>
      <c r="MLD887" s="12"/>
      <c r="MLE887" s="12"/>
      <c r="MLF887" s="12"/>
      <c r="MLG887" s="11"/>
      <c r="MLH887" s="12"/>
      <c r="MLI887" s="162"/>
      <c r="MLJ887" s="37"/>
      <c r="MLK887" s="37"/>
      <c r="MLL887" s="37"/>
      <c r="MLM887" s="37"/>
      <c r="MLN887" s="37"/>
      <c r="MLO887" s="28"/>
      <c r="MLP887" s="11"/>
      <c r="MLQ887" s="11"/>
      <c r="MLR887" s="37"/>
      <c r="MLS887" s="162"/>
      <c r="MLT887" s="162"/>
      <c r="MLU887" s="37"/>
      <c r="MLV887" s="12"/>
      <c r="MLW887" s="37"/>
      <c r="MLX887" s="37"/>
      <c r="MLY887" s="11"/>
      <c r="MLZ887" s="24"/>
      <c r="MMA887" s="28"/>
      <c r="MMB887" s="11"/>
      <c r="MMC887" s="12"/>
      <c r="MMD887" s="27"/>
      <c r="MME887" s="37"/>
      <c r="MMF887" s="37"/>
      <c r="MMG887" s="14"/>
      <c r="MMH887" s="14"/>
      <c r="MMI887" s="11"/>
      <c r="MMJ887" s="12"/>
      <c r="MMK887" s="12"/>
      <c r="MML887" s="12"/>
      <c r="MMM887" s="11"/>
      <c r="MMN887" s="12"/>
      <c r="MMO887" s="162"/>
      <c r="MMP887" s="37"/>
      <c r="MMQ887" s="37"/>
      <c r="MMR887" s="37"/>
      <c r="MMS887" s="37"/>
      <c r="MMT887" s="37"/>
      <c r="MMU887" s="28"/>
      <c r="MMV887" s="11"/>
      <c r="MMW887" s="11"/>
      <c r="MMX887" s="37"/>
      <c r="MMY887" s="162"/>
      <c r="MMZ887" s="162"/>
      <c r="MNA887" s="37"/>
      <c r="MNB887" s="12"/>
      <c r="MNC887" s="37"/>
      <c r="MND887" s="37"/>
      <c r="MNE887" s="11"/>
      <c r="MNF887" s="24"/>
      <c r="MNG887" s="28"/>
      <c r="MNH887" s="11"/>
      <c r="MNI887" s="12"/>
      <c r="MNJ887" s="27"/>
      <c r="MNK887" s="37"/>
      <c r="MNL887" s="37"/>
      <c r="MNM887" s="14"/>
      <c r="MNN887" s="14"/>
      <c r="MNO887" s="11"/>
      <c r="MNP887" s="12"/>
      <c r="MNQ887" s="12"/>
      <c r="MNR887" s="12"/>
      <c r="MNS887" s="11"/>
      <c r="MNT887" s="12"/>
      <c r="MNU887" s="162"/>
      <c r="MNV887" s="37"/>
      <c r="MNW887" s="37"/>
      <c r="MNX887" s="37"/>
      <c r="MNY887" s="37"/>
      <c r="MNZ887" s="37"/>
      <c r="MOA887" s="28"/>
      <c r="MOB887" s="11"/>
      <c r="MOC887" s="11"/>
      <c r="MOD887" s="37"/>
      <c r="MOE887" s="162"/>
      <c r="MOF887" s="162"/>
      <c r="MOG887" s="37"/>
      <c r="MOH887" s="12"/>
      <c r="MOI887" s="37"/>
      <c r="MOJ887" s="37"/>
      <c r="MOK887" s="11"/>
      <c r="MOL887" s="24"/>
      <c r="MOM887" s="28"/>
      <c r="MON887" s="11"/>
      <c r="MOO887" s="12"/>
      <c r="MOP887" s="27"/>
      <c r="MOQ887" s="37"/>
      <c r="MOR887" s="37"/>
      <c r="MOS887" s="14"/>
      <c r="MOT887" s="14"/>
      <c r="MOU887" s="11"/>
      <c r="MOV887" s="12"/>
      <c r="MOW887" s="12"/>
      <c r="MOX887" s="12"/>
      <c r="MOY887" s="11"/>
      <c r="MOZ887" s="12"/>
      <c r="MPA887" s="162"/>
      <c r="MPB887" s="37"/>
      <c r="MPC887" s="37"/>
      <c r="MPD887" s="37"/>
      <c r="MPE887" s="37"/>
      <c r="MPF887" s="37"/>
      <c r="MPG887" s="28"/>
      <c r="MPH887" s="11"/>
      <c r="MPI887" s="11"/>
      <c r="MPJ887" s="37"/>
      <c r="MPK887" s="162"/>
      <c r="MPL887" s="162"/>
      <c r="MPM887" s="37"/>
      <c r="MPN887" s="12"/>
      <c r="MPO887" s="37"/>
      <c r="MPP887" s="37"/>
      <c r="MPQ887" s="11"/>
      <c r="MPR887" s="24"/>
      <c r="MPS887" s="28"/>
      <c r="MPT887" s="11"/>
      <c r="MPU887" s="12"/>
      <c r="MPV887" s="27"/>
      <c r="MPW887" s="37"/>
      <c r="MPX887" s="37"/>
      <c r="MPY887" s="14"/>
      <c r="MPZ887" s="14"/>
      <c r="MQA887" s="11"/>
      <c r="MQB887" s="12"/>
      <c r="MQC887" s="12"/>
      <c r="MQD887" s="12"/>
      <c r="MQE887" s="11"/>
      <c r="MQF887" s="12"/>
      <c r="MQG887" s="162"/>
      <c r="MQH887" s="37"/>
      <c r="MQI887" s="37"/>
      <c r="MQJ887" s="37"/>
      <c r="MQK887" s="37"/>
      <c r="MQL887" s="37"/>
      <c r="MQM887" s="28"/>
      <c r="MQN887" s="11"/>
      <c r="MQO887" s="11"/>
      <c r="MQP887" s="37"/>
      <c r="MQQ887" s="162"/>
      <c r="MQR887" s="162"/>
      <c r="MQS887" s="37"/>
      <c r="MQT887" s="12"/>
      <c r="MQU887" s="37"/>
      <c r="MQV887" s="37"/>
      <c r="MQW887" s="11"/>
      <c r="MQX887" s="24"/>
      <c r="MQY887" s="28"/>
      <c r="MQZ887" s="11"/>
      <c r="MRA887" s="12"/>
      <c r="MRB887" s="27"/>
      <c r="MRC887" s="37"/>
      <c r="MRD887" s="37"/>
      <c r="MRE887" s="14"/>
      <c r="MRF887" s="14"/>
      <c r="MRG887" s="11"/>
      <c r="MRH887" s="12"/>
      <c r="MRI887" s="12"/>
      <c r="MRJ887" s="12"/>
      <c r="MRK887" s="11"/>
      <c r="MRL887" s="12"/>
      <c r="MRM887" s="162"/>
      <c r="MRN887" s="37"/>
      <c r="MRO887" s="37"/>
      <c r="MRP887" s="37"/>
      <c r="MRQ887" s="37"/>
      <c r="MRR887" s="37"/>
      <c r="MRS887" s="28"/>
      <c r="MRT887" s="11"/>
      <c r="MRU887" s="11"/>
      <c r="MRV887" s="37"/>
      <c r="MRW887" s="162"/>
      <c r="MRX887" s="162"/>
      <c r="MRY887" s="37"/>
      <c r="MRZ887" s="12"/>
      <c r="MSA887" s="37"/>
      <c r="MSB887" s="37"/>
      <c r="MSC887" s="11"/>
      <c r="MSD887" s="24"/>
      <c r="MSE887" s="28"/>
      <c r="MSF887" s="11"/>
      <c r="MSG887" s="12"/>
      <c r="MSH887" s="27"/>
      <c r="MSI887" s="37"/>
      <c r="MSJ887" s="37"/>
      <c r="MSK887" s="14"/>
      <c r="MSL887" s="14"/>
      <c r="MSM887" s="11"/>
      <c r="MSN887" s="12"/>
      <c r="MSO887" s="12"/>
      <c r="MSP887" s="12"/>
      <c r="MSQ887" s="11"/>
      <c r="MSR887" s="12"/>
      <c r="MSS887" s="162"/>
      <c r="MST887" s="37"/>
      <c r="MSU887" s="37"/>
      <c r="MSV887" s="37"/>
      <c r="MSW887" s="37"/>
      <c r="MSX887" s="37"/>
      <c r="MSY887" s="28"/>
      <c r="MSZ887" s="11"/>
      <c r="MTA887" s="11"/>
      <c r="MTB887" s="37"/>
      <c r="MTC887" s="162"/>
      <c r="MTD887" s="162"/>
      <c r="MTE887" s="37"/>
      <c r="MTF887" s="12"/>
      <c r="MTG887" s="37"/>
      <c r="MTH887" s="37"/>
      <c r="MTI887" s="11"/>
      <c r="MTJ887" s="24"/>
      <c r="MTK887" s="28"/>
      <c r="MTL887" s="11"/>
      <c r="MTM887" s="12"/>
      <c r="MTN887" s="27"/>
      <c r="MTO887" s="37"/>
      <c r="MTP887" s="37"/>
      <c r="MTQ887" s="14"/>
      <c r="MTR887" s="14"/>
      <c r="MTS887" s="11"/>
      <c r="MTT887" s="12"/>
      <c r="MTU887" s="12"/>
      <c r="MTV887" s="12"/>
      <c r="MTW887" s="11"/>
      <c r="MTX887" s="12"/>
      <c r="MTY887" s="162"/>
      <c r="MTZ887" s="37"/>
      <c r="MUA887" s="37"/>
      <c r="MUB887" s="37"/>
      <c r="MUC887" s="37"/>
      <c r="MUD887" s="37"/>
      <c r="MUE887" s="28"/>
      <c r="MUF887" s="11"/>
      <c r="MUG887" s="11"/>
      <c r="MUH887" s="37"/>
      <c r="MUI887" s="162"/>
      <c r="MUJ887" s="162"/>
      <c r="MUK887" s="37"/>
      <c r="MUL887" s="12"/>
      <c r="MUM887" s="37"/>
      <c r="MUN887" s="37"/>
      <c r="MUO887" s="11"/>
      <c r="MUP887" s="24"/>
      <c r="MUQ887" s="28"/>
      <c r="MUR887" s="11"/>
      <c r="MUS887" s="12"/>
      <c r="MUT887" s="27"/>
      <c r="MUU887" s="37"/>
      <c r="MUV887" s="37"/>
      <c r="MUW887" s="14"/>
      <c r="MUX887" s="14"/>
      <c r="MUY887" s="11"/>
      <c r="MUZ887" s="12"/>
      <c r="MVA887" s="12"/>
      <c r="MVB887" s="12"/>
      <c r="MVC887" s="11"/>
      <c r="MVD887" s="12"/>
      <c r="MVE887" s="162"/>
      <c r="MVF887" s="37"/>
      <c r="MVG887" s="37"/>
      <c r="MVH887" s="37"/>
      <c r="MVI887" s="37"/>
      <c r="MVJ887" s="37"/>
      <c r="MVK887" s="28"/>
      <c r="MVL887" s="11"/>
      <c r="MVM887" s="11"/>
      <c r="MVN887" s="37"/>
      <c r="MVO887" s="162"/>
      <c r="MVP887" s="162"/>
      <c r="MVQ887" s="37"/>
      <c r="MVR887" s="12"/>
      <c r="MVS887" s="37"/>
      <c r="MVT887" s="37"/>
      <c r="MVU887" s="11"/>
      <c r="MVV887" s="24"/>
      <c r="MVW887" s="28"/>
      <c r="MVX887" s="11"/>
      <c r="MVY887" s="12"/>
      <c r="MVZ887" s="27"/>
      <c r="MWA887" s="37"/>
      <c r="MWB887" s="37"/>
      <c r="MWC887" s="14"/>
      <c r="MWD887" s="14"/>
      <c r="MWE887" s="11"/>
      <c r="MWF887" s="12"/>
      <c r="MWG887" s="12"/>
      <c r="MWH887" s="12"/>
      <c r="MWI887" s="11"/>
      <c r="MWJ887" s="12"/>
      <c r="MWK887" s="162"/>
      <c r="MWL887" s="37"/>
      <c r="MWM887" s="37"/>
      <c r="MWN887" s="37"/>
      <c r="MWO887" s="37"/>
      <c r="MWP887" s="37"/>
      <c r="MWQ887" s="28"/>
      <c r="MWR887" s="11"/>
      <c r="MWS887" s="11"/>
      <c r="MWT887" s="37"/>
      <c r="MWU887" s="162"/>
      <c r="MWV887" s="162"/>
      <c r="MWW887" s="37"/>
      <c r="MWX887" s="12"/>
      <c r="MWY887" s="37"/>
      <c r="MWZ887" s="37"/>
      <c r="MXA887" s="11"/>
      <c r="MXB887" s="24"/>
      <c r="MXC887" s="28"/>
      <c r="MXD887" s="11"/>
      <c r="MXE887" s="12"/>
      <c r="MXF887" s="27"/>
      <c r="MXG887" s="37"/>
      <c r="MXH887" s="37"/>
      <c r="MXI887" s="14"/>
      <c r="MXJ887" s="14"/>
      <c r="MXK887" s="11"/>
      <c r="MXL887" s="12"/>
      <c r="MXM887" s="12"/>
      <c r="MXN887" s="12"/>
      <c r="MXO887" s="11"/>
      <c r="MXP887" s="12"/>
      <c r="MXQ887" s="162"/>
      <c r="MXR887" s="37"/>
      <c r="MXS887" s="37"/>
      <c r="MXT887" s="37"/>
      <c r="MXU887" s="37"/>
      <c r="MXV887" s="37"/>
      <c r="MXW887" s="28"/>
      <c r="MXX887" s="11"/>
      <c r="MXY887" s="11"/>
      <c r="MXZ887" s="37"/>
      <c r="MYA887" s="162"/>
      <c r="MYB887" s="162"/>
      <c r="MYC887" s="37"/>
      <c r="MYD887" s="12"/>
      <c r="MYE887" s="37"/>
      <c r="MYF887" s="37"/>
      <c r="MYG887" s="11"/>
      <c r="MYH887" s="24"/>
      <c r="MYI887" s="28"/>
      <c r="MYJ887" s="11"/>
      <c r="MYK887" s="12"/>
      <c r="MYL887" s="27"/>
      <c r="MYM887" s="37"/>
      <c r="MYN887" s="37"/>
      <c r="MYO887" s="14"/>
      <c r="MYP887" s="14"/>
      <c r="MYQ887" s="11"/>
      <c r="MYR887" s="12"/>
      <c r="MYS887" s="12"/>
      <c r="MYT887" s="12"/>
      <c r="MYU887" s="11"/>
      <c r="MYV887" s="12"/>
      <c r="MYW887" s="162"/>
      <c r="MYX887" s="37"/>
      <c r="MYY887" s="37"/>
      <c r="MYZ887" s="37"/>
      <c r="MZA887" s="37"/>
      <c r="MZB887" s="37"/>
      <c r="MZC887" s="28"/>
      <c r="MZD887" s="11"/>
      <c r="MZE887" s="11"/>
      <c r="MZF887" s="37"/>
      <c r="MZG887" s="162"/>
      <c r="MZH887" s="162"/>
      <c r="MZI887" s="37"/>
      <c r="MZJ887" s="12"/>
      <c r="MZK887" s="37"/>
      <c r="MZL887" s="37"/>
      <c r="MZM887" s="11"/>
      <c r="MZN887" s="24"/>
      <c r="MZO887" s="28"/>
      <c r="MZP887" s="11"/>
      <c r="MZQ887" s="12"/>
      <c r="MZR887" s="27"/>
      <c r="MZS887" s="37"/>
      <c r="MZT887" s="37"/>
      <c r="MZU887" s="14"/>
      <c r="MZV887" s="14"/>
      <c r="MZW887" s="11"/>
      <c r="MZX887" s="12"/>
      <c r="MZY887" s="12"/>
      <c r="MZZ887" s="12"/>
      <c r="NAA887" s="11"/>
      <c r="NAB887" s="12"/>
      <c r="NAC887" s="162"/>
      <c r="NAD887" s="37"/>
      <c r="NAE887" s="37"/>
      <c r="NAF887" s="37"/>
      <c r="NAG887" s="37"/>
      <c r="NAH887" s="37"/>
      <c r="NAI887" s="28"/>
      <c r="NAJ887" s="11"/>
      <c r="NAK887" s="11"/>
      <c r="NAL887" s="37"/>
      <c r="NAM887" s="162"/>
      <c r="NAN887" s="162"/>
      <c r="NAO887" s="37"/>
      <c r="NAP887" s="12"/>
      <c r="NAQ887" s="37"/>
      <c r="NAR887" s="37"/>
      <c r="NAS887" s="11"/>
      <c r="NAT887" s="24"/>
      <c r="NAU887" s="28"/>
      <c r="NAV887" s="11"/>
      <c r="NAW887" s="12"/>
      <c r="NAX887" s="27"/>
      <c r="NAY887" s="37"/>
      <c r="NAZ887" s="37"/>
      <c r="NBA887" s="14"/>
      <c r="NBB887" s="14"/>
      <c r="NBC887" s="11"/>
      <c r="NBD887" s="12"/>
      <c r="NBE887" s="12"/>
      <c r="NBF887" s="12"/>
      <c r="NBG887" s="11"/>
      <c r="NBH887" s="12"/>
      <c r="NBI887" s="162"/>
      <c r="NBJ887" s="37"/>
      <c r="NBK887" s="37"/>
      <c r="NBL887" s="37"/>
      <c r="NBM887" s="37"/>
      <c r="NBN887" s="37"/>
      <c r="NBO887" s="28"/>
      <c r="NBP887" s="11"/>
      <c r="NBQ887" s="11"/>
      <c r="NBR887" s="37"/>
      <c r="NBS887" s="162"/>
      <c r="NBT887" s="162"/>
      <c r="NBU887" s="37"/>
      <c r="NBV887" s="12"/>
      <c r="NBW887" s="37"/>
      <c r="NBX887" s="37"/>
      <c r="NBY887" s="11"/>
      <c r="NBZ887" s="24"/>
      <c r="NCA887" s="28"/>
      <c r="NCB887" s="11"/>
      <c r="NCC887" s="12"/>
      <c r="NCD887" s="27"/>
      <c r="NCE887" s="37"/>
      <c r="NCF887" s="37"/>
      <c r="NCG887" s="14"/>
      <c r="NCH887" s="14"/>
      <c r="NCI887" s="11"/>
      <c r="NCJ887" s="12"/>
      <c r="NCK887" s="12"/>
      <c r="NCL887" s="12"/>
      <c r="NCM887" s="11"/>
      <c r="NCN887" s="12"/>
      <c r="NCO887" s="162"/>
      <c r="NCP887" s="37"/>
      <c r="NCQ887" s="37"/>
      <c r="NCR887" s="37"/>
      <c r="NCS887" s="37"/>
      <c r="NCT887" s="37"/>
      <c r="NCU887" s="28"/>
      <c r="NCV887" s="11"/>
      <c r="NCW887" s="11"/>
      <c r="NCX887" s="37"/>
      <c r="NCY887" s="162"/>
      <c r="NCZ887" s="162"/>
      <c r="NDA887" s="37"/>
      <c r="NDB887" s="12"/>
      <c r="NDC887" s="37"/>
      <c r="NDD887" s="37"/>
      <c r="NDE887" s="11"/>
      <c r="NDF887" s="24"/>
      <c r="NDG887" s="28"/>
      <c r="NDH887" s="11"/>
      <c r="NDI887" s="12"/>
      <c r="NDJ887" s="27"/>
      <c r="NDK887" s="37"/>
      <c r="NDL887" s="37"/>
      <c r="NDM887" s="14"/>
      <c r="NDN887" s="14"/>
      <c r="NDO887" s="11"/>
      <c r="NDP887" s="12"/>
      <c r="NDQ887" s="12"/>
      <c r="NDR887" s="12"/>
      <c r="NDS887" s="11"/>
      <c r="NDT887" s="12"/>
      <c r="NDU887" s="162"/>
      <c r="NDV887" s="37"/>
      <c r="NDW887" s="37"/>
      <c r="NDX887" s="37"/>
      <c r="NDY887" s="37"/>
      <c r="NDZ887" s="37"/>
      <c r="NEA887" s="28"/>
      <c r="NEB887" s="11"/>
      <c r="NEC887" s="11"/>
      <c r="NED887" s="37"/>
      <c r="NEE887" s="162"/>
      <c r="NEF887" s="162"/>
      <c r="NEG887" s="37"/>
      <c r="NEH887" s="12"/>
      <c r="NEI887" s="37"/>
      <c r="NEJ887" s="37"/>
      <c r="NEK887" s="11"/>
      <c r="NEL887" s="24"/>
      <c r="NEM887" s="28"/>
      <c r="NEN887" s="11"/>
      <c r="NEO887" s="12"/>
      <c r="NEP887" s="27"/>
      <c r="NEQ887" s="37"/>
      <c r="NER887" s="37"/>
      <c r="NES887" s="14"/>
      <c r="NET887" s="14"/>
      <c r="NEU887" s="11"/>
      <c r="NEV887" s="12"/>
      <c r="NEW887" s="12"/>
      <c r="NEX887" s="12"/>
      <c r="NEY887" s="11"/>
      <c r="NEZ887" s="12"/>
      <c r="NFA887" s="162"/>
      <c r="NFB887" s="37"/>
      <c r="NFC887" s="37"/>
      <c r="NFD887" s="37"/>
      <c r="NFE887" s="37"/>
      <c r="NFF887" s="37"/>
      <c r="NFG887" s="28"/>
      <c r="NFH887" s="11"/>
      <c r="NFI887" s="11"/>
      <c r="NFJ887" s="37"/>
      <c r="NFK887" s="162"/>
      <c r="NFL887" s="162"/>
      <c r="NFM887" s="37"/>
      <c r="NFN887" s="12"/>
      <c r="NFO887" s="37"/>
      <c r="NFP887" s="37"/>
      <c r="NFQ887" s="11"/>
      <c r="NFR887" s="24"/>
      <c r="NFS887" s="28"/>
      <c r="NFT887" s="11"/>
      <c r="NFU887" s="12"/>
      <c r="NFV887" s="27"/>
      <c r="NFW887" s="37"/>
      <c r="NFX887" s="37"/>
      <c r="NFY887" s="14"/>
      <c r="NFZ887" s="14"/>
      <c r="NGA887" s="11"/>
      <c r="NGB887" s="12"/>
      <c r="NGC887" s="12"/>
      <c r="NGD887" s="12"/>
      <c r="NGE887" s="11"/>
      <c r="NGF887" s="12"/>
      <c r="NGG887" s="162"/>
      <c r="NGH887" s="37"/>
      <c r="NGI887" s="37"/>
      <c r="NGJ887" s="37"/>
      <c r="NGK887" s="37"/>
      <c r="NGL887" s="37"/>
      <c r="NGM887" s="28"/>
      <c r="NGN887" s="11"/>
      <c r="NGO887" s="11"/>
      <c r="NGP887" s="37"/>
      <c r="NGQ887" s="162"/>
      <c r="NGR887" s="162"/>
      <c r="NGS887" s="37"/>
      <c r="NGT887" s="12"/>
      <c r="NGU887" s="37"/>
      <c r="NGV887" s="37"/>
      <c r="NGW887" s="11"/>
      <c r="NGX887" s="24"/>
      <c r="NGY887" s="28"/>
      <c r="NGZ887" s="11"/>
      <c r="NHA887" s="12"/>
      <c r="NHB887" s="27"/>
      <c r="NHC887" s="37"/>
      <c r="NHD887" s="37"/>
      <c r="NHE887" s="14"/>
      <c r="NHF887" s="14"/>
      <c r="NHG887" s="11"/>
      <c r="NHH887" s="12"/>
      <c r="NHI887" s="12"/>
      <c r="NHJ887" s="12"/>
      <c r="NHK887" s="11"/>
      <c r="NHL887" s="12"/>
      <c r="NHM887" s="162"/>
      <c r="NHN887" s="37"/>
      <c r="NHO887" s="37"/>
      <c r="NHP887" s="37"/>
      <c r="NHQ887" s="37"/>
      <c r="NHR887" s="37"/>
      <c r="NHS887" s="28"/>
      <c r="NHT887" s="11"/>
      <c r="NHU887" s="11"/>
      <c r="NHV887" s="37"/>
      <c r="NHW887" s="162"/>
      <c r="NHX887" s="162"/>
      <c r="NHY887" s="37"/>
      <c r="NHZ887" s="12"/>
      <c r="NIA887" s="37"/>
      <c r="NIB887" s="37"/>
      <c r="NIC887" s="11"/>
      <c r="NID887" s="24"/>
      <c r="NIE887" s="28"/>
      <c r="NIF887" s="11"/>
      <c r="NIG887" s="12"/>
      <c r="NIH887" s="27"/>
      <c r="NII887" s="37"/>
      <c r="NIJ887" s="37"/>
      <c r="NIK887" s="14"/>
      <c r="NIL887" s="14"/>
      <c r="NIM887" s="11"/>
      <c r="NIN887" s="12"/>
      <c r="NIO887" s="12"/>
      <c r="NIP887" s="12"/>
      <c r="NIQ887" s="11"/>
      <c r="NIR887" s="12"/>
      <c r="NIS887" s="162"/>
      <c r="NIT887" s="37"/>
      <c r="NIU887" s="37"/>
      <c r="NIV887" s="37"/>
      <c r="NIW887" s="37"/>
      <c r="NIX887" s="37"/>
      <c r="NIY887" s="28"/>
      <c r="NIZ887" s="11"/>
      <c r="NJA887" s="11"/>
      <c r="NJB887" s="37"/>
      <c r="NJC887" s="162"/>
      <c r="NJD887" s="162"/>
      <c r="NJE887" s="37"/>
      <c r="NJF887" s="12"/>
      <c r="NJG887" s="37"/>
      <c r="NJH887" s="37"/>
      <c r="NJI887" s="11"/>
      <c r="NJJ887" s="24"/>
      <c r="NJK887" s="28"/>
      <c r="NJL887" s="11"/>
      <c r="NJM887" s="12"/>
      <c r="NJN887" s="27"/>
      <c r="NJO887" s="37"/>
      <c r="NJP887" s="37"/>
      <c r="NJQ887" s="14"/>
      <c r="NJR887" s="14"/>
      <c r="NJS887" s="11"/>
      <c r="NJT887" s="12"/>
      <c r="NJU887" s="12"/>
      <c r="NJV887" s="12"/>
      <c r="NJW887" s="11"/>
      <c r="NJX887" s="12"/>
      <c r="NJY887" s="162"/>
      <c r="NJZ887" s="37"/>
      <c r="NKA887" s="37"/>
      <c r="NKB887" s="37"/>
      <c r="NKC887" s="37"/>
      <c r="NKD887" s="37"/>
      <c r="NKE887" s="28"/>
      <c r="NKF887" s="11"/>
      <c r="NKG887" s="11"/>
      <c r="NKH887" s="37"/>
      <c r="NKI887" s="162"/>
      <c r="NKJ887" s="162"/>
      <c r="NKK887" s="37"/>
      <c r="NKL887" s="12"/>
      <c r="NKM887" s="37"/>
      <c r="NKN887" s="37"/>
      <c r="NKO887" s="11"/>
      <c r="NKP887" s="24"/>
      <c r="NKQ887" s="28"/>
      <c r="NKR887" s="11"/>
      <c r="NKS887" s="12"/>
      <c r="NKT887" s="27"/>
      <c r="NKU887" s="37"/>
      <c r="NKV887" s="37"/>
      <c r="NKW887" s="14"/>
      <c r="NKX887" s="14"/>
      <c r="NKY887" s="11"/>
      <c r="NKZ887" s="12"/>
      <c r="NLA887" s="12"/>
      <c r="NLB887" s="12"/>
      <c r="NLC887" s="11"/>
      <c r="NLD887" s="12"/>
      <c r="NLE887" s="162"/>
      <c r="NLF887" s="37"/>
      <c r="NLG887" s="37"/>
      <c r="NLH887" s="37"/>
      <c r="NLI887" s="37"/>
      <c r="NLJ887" s="37"/>
      <c r="NLK887" s="28"/>
      <c r="NLL887" s="11"/>
      <c r="NLM887" s="11"/>
      <c r="NLN887" s="37"/>
      <c r="NLO887" s="162"/>
      <c r="NLP887" s="162"/>
      <c r="NLQ887" s="37"/>
      <c r="NLR887" s="12"/>
      <c r="NLS887" s="37"/>
      <c r="NLT887" s="37"/>
      <c r="NLU887" s="11"/>
      <c r="NLV887" s="24"/>
      <c r="NLW887" s="28"/>
      <c r="NLX887" s="11"/>
      <c r="NLY887" s="12"/>
      <c r="NLZ887" s="27"/>
      <c r="NMA887" s="37"/>
      <c r="NMB887" s="37"/>
      <c r="NMC887" s="14"/>
      <c r="NMD887" s="14"/>
      <c r="NME887" s="11"/>
      <c r="NMF887" s="12"/>
      <c r="NMG887" s="12"/>
      <c r="NMH887" s="12"/>
      <c r="NMI887" s="11"/>
      <c r="NMJ887" s="12"/>
      <c r="NMK887" s="162"/>
      <c r="NML887" s="37"/>
      <c r="NMM887" s="37"/>
      <c r="NMN887" s="37"/>
      <c r="NMO887" s="37"/>
      <c r="NMP887" s="37"/>
      <c r="NMQ887" s="28"/>
      <c r="NMR887" s="11"/>
      <c r="NMS887" s="11"/>
      <c r="NMT887" s="37"/>
      <c r="NMU887" s="162"/>
      <c r="NMV887" s="162"/>
      <c r="NMW887" s="37"/>
      <c r="NMX887" s="12"/>
      <c r="NMY887" s="37"/>
      <c r="NMZ887" s="37"/>
      <c r="NNA887" s="11"/>
      <c r="NNB887" s="24"/>
      <c r="NNC887" s="28"/>
      <c r="NND887" s="11"/>
      <c r="NNE887" s="12"/>
      <c r="NNF887" s="27"/>
      <c r="NNG887" s="37"/>
      <c r="NNH887" s="37"/>
      <c r="NNI887" s="14"/>
      <c r="NNJ887" s="14"/>
      <c r="NNK887" s="11"/>
      <c r="NNL887" s="12"/>
      <c r="NNM887" s="12"/>
      <c r="NNN887" s="12"/>
      <c r="NNO887" s="11"/>
      <c r="NNP887" s="12"/>
      <c r="NNQ887" s="162"/>
      <c r="NNR887" s="37"/>
      <c r="NNS887" s="37"/>
      <c r="NNT887" s="37"/>
      <c r="NNU887" s="37"/>
      <c r="NNV887" s="37"/>
      <c r="NNW887" s="28"/>
      <c r="NNX887" s="11"/>
      <c r="NNY887" s="11"/>
      <c r="NNZ887" s="37"/>
      <c r="NOA887" s="162"/>
      <c r="NOB887" s="162"/>
      <c r="NOC887" s="37"/>
      <c r="NOD887" s="12"/>
      <c r="NOE887" s="37"/>
      <c r="NOF887" s="37"/>
      <c r="NOG887" s="11"/>
      <c r="NOH887" s="24"/>
      <c r="NOI887" s="28"/>
      <c r="NOJ887" s="11"/>
      <c r="NOK887" s="12"/>
      <c r="NOL887" s="27"/>
      <c r="NOM887" s="37"/>
      <c r="NON887" s="37"/>
      <c r="NOO887" s="14"/>
      <c r="NOP887" s="14"/>
      <c r="NOQ887" s="11"/>
      <c r="NOR887" s="12"/>
      <c r="NOS887" s="12"/>
      <c r="NOT887" s="12"/>
      <c r="NOU887" s="11"/>
      <c r="NOV887" s="12"/>
      <c r="NOW887" s="162"/>
      <c r="NOX887" s="37"/>
      <c r="NOY887" s="37"/>
      <c r="NOZ887" s="37"/>
      <c r="NPA887" s="37"/>
      <c r="NPB887" s="37"/>
      <c r="NPC887" s="28"/>
      <c r="NPD887" s="11"/>
      <c r="NPE887" s="11"/>
      <c r="NPF887" s="37"/>
      <c r="NPG887" s="162"/>
      <c r="NPH887" s="162"/>
      <c r="NPI887" s="37"/>
      <c r="NPJ887" s="12"/>
      <c r="NPK887" s="37"/>
      <c r="NPL887" s="37"/>
      <c r="NPM887" s="11"/>
      <c r="NPN887" s="24"/>
      <c r="NPO887" s="28"/>
      <c r="NPP887" s="11"/>
      <c r="NPQ887" s="12"/>
      <c r="NPR887" s="27"/>
      <c r="NPS887" s="37"/>
      <c r="NPT887" s="37"/>
      <c r="NPU887" s="14"/>
      <c r="NPV887" s="14"/>
      <c r="NPW887" s="11"/>
      <c r="NPX887" s="12"/>
      <c r="NPY887" s="12"/>
      <c r="NPZ887" s="12"/>
      <c r="NQA887" s="11"/>
      <c r="NQB887" s="12"/>
      <c r="NQC887" s="162"/>
      <c r="NQD887" s="37"/>
      <c r="NQE887" s="37"/>
      <c r="NQF887" s="37"/>
      <c r="NQG887" s="37"/>
      <c r="NQH887" s="37"/>
      <c r="NQI887" s="28"/>
      <c r="NQJ887" s="11"/>
      <c r="NQK887" s="11"/>
      <c r="NQL887" s="37"/>
      <c r="NQM887" s="162"/>
      <c r="NQN887" s="162"/>
      <c r="NQO887" s="37"/>
      <c r="NQP887" s="12"/>
      <c r="NQQ887" s="37"/>
      <c r="NQR887" s="37"/>
      <c r="NQS887" s="11"/>
      <c r="NQT887" s="24"/>
      <c r="NQU887" s="28"/>
      <c r="NQV887" s="11"/>
      <c r="NQW887" s="12"/>
      <c r="NQX887" s="27"/>
      <c r="NQY887" s="37"/>
      <c r="NQZ887" s="37"/>
      <c r="NRA887" s="14"/>
      <c r="NRB887" s="14"/>
      <c r="NRC887" s="11"/>
      <c r="NRD887" s="12"/>
      <c r="NRE887" s="12"/>
      <c r="NRF887" s="12"/>
      <c r="NRG887" s="11"/>
      <c r="NRH887" s="12"/>
      <c r="NRI887" s="162"/>
      <c r="NRJ887" s="37"/>
      <c r="NRK887" s="37"/>
      <c r="NRL887" s="37"/>
      <c r="NRM887" s="37"/>
      <c r="NRN887" s="37"/>
      <c r="NRO887" s="28"/>
      <c r="NRP887" s="11"/>
      <c r="NRQ887" s="11"/>
      <c r="NRR887" s="37"/>
      <c r="NRS887" s="162"/>
      <c r="NRT887" s="162"/>
      <c r="NRU887" s="37"/>
      <c r="NRV887" s="12"/>
      <c r="NRW887" s="37"/>
      <c r="NRX887" s="37"/>
      <c r="NRY887" s="11"/>
      <c r="NRZ887" s="24"/>
      <c r="NSA887" s="28"/>
      <c r="NSB887" s="11"/>
      <c r="NSC887" s="12"/>
      <c r="NSD887" s="27"/>
      <c r="NSE887" s="37"/>
      <c r="NSF887" s="37"/>
      <c r="NSG887" s="14"/>
      <c r="NSH887" s="14"/>
      <c r="NSI887" s="11"/>
      <c r="NSJ887" s="12"/>
      <c r="NSK887" s="12"/>
      <c r="NSL887" s="12"/>
      <c r="NSM887" s="11"/>
      <c r="NSN887" s="12"/>
      <c r="NSO887" s="162"/>
      <c r="NSP887" s="37"/>
      <c r="NSQ887" s="37"/>
      <c r="NSR887" s="37"/>
      <c r="NSS887" s="37"/>
      <c r="NST887" s="37"/>
      <c r="NSU887" s="28"/>
      <c r="NSV887" s="11"/>
      <c r="NSW887" s="11"/>
      <c r="NSX887" s="37"/>
      <c r="NSY887" s="162"/>
      <c r="NSZ887" s="162"/>
      <c r="NTA887" s="37"/>
      <c r="NTB887" s="12"/>
      <c r="NTC887" s="37"/>
      <c r="NTD887" s="37"/>
      <c r="NTE887" s="11"/>
      <c r="NTF887" s="24"/>
      <c r="NTG887" s="28"/>
      <c r="NTH887" s="11"/>
      <c r="NTI887" s="12"/>
      <c r="NTJ887" s="27"/>
      <c r="NTK887" s="37"/>
      <c r="NTL887" s="37"/>
      <c r="NTM887" s="14"/>
      <c r="NTN887" s="14"/>
      <c r="NTO887" s="11"/>
      <c r="NTP887" s="12"/>
      <c r="NTQ887" s="12"/>
      <c r="NTR887" s="12"/>
      <c r="NTS887" s="11"/>
      <c r="NTT887" s="12"/>
      <c r="NTU887" s="162"/>
      <c r="NTV887" s="37"/>
      <c r="NTW887" s="37"/>
      <c r="NTX887" s="37"/>
      <c r="NTY887" s="37"/>
      <c r="NTZ887" s="37"/>
      <c r="NUA887" s="28"/>
      <c r="NUB887" s="11"/>
      <c r="NUC887" s="11"/>
      <c r="NUD887" s="37"/>
      <c r="NUE887" s="162"/>
      <c r="NUF887" s="162"/>
      <c r="NUG887" s="37"/>
      <c r="NUH887" s="12"/>
      <c r="NUI887" s="37"/>
      <c r="NUJ887" s="37"/>
      <c r="NUK887" s="11"/>
      <c r="NUL887" s="24"/>
      <c r="NUM887" s="28"/>
      <c r="NUN887" s="11"/>
      <c r="NUO887" s="12"/>
      <c r="NUP887" s="27"/>
      <c r="NUQ887" s="37"/>
      <c r="NUR887" s="37"/>
      <c r="NUS887" s="14"/>
      <c r="NUT887" s="14"/>
      <c r="NUU887" s="11"/>
      <c r="NUV887" s="12"/>
      <c r="NUW887" s="12"/>
      <c r="NUX887" s="12"/>
      <c r="NUY887" s="11"/>
      <c r="NUZ887" s="12"/>
      <c r="NVA887" s="162"/>
      <c r="NVB887" s="37"/>
      <c r="NVC887" s="37"/>
      <c r="NVD887" s="37"/>
      <c r="NVE887" s="37"/>
      <c r="NVF887" s="37"/>
      <c r="NVG887" s="28"/>
      <c r="NVH887" s="11"/>
      <c r="NVI887" s="11"/>
      <c r="NVJ887" s="37"/>
      <c r="NVK887" s="162"/>
      <c r="NVL887" s="162"/>
      <c r="NVM887" s="37"/>
      <c r="NVN887" s="12"/>
      <c r="NVO887" s="37"/>
      <c r="NVP887" s="37"/>
      <c r="NVQ887" s="11"/>
      <c r="NVR887" s="24"/>
      <c r="NVS887" s="28"/>
      <c r="NVT887" s="11"/>
      <c r="NVU887" s="12"/>
      <c r="NVV887" s="27"/>
      <c r="NVW887" s="37"/>
      <c r="NVX887" s="37"/>
      <c r="NVY887" s="14"/>
      <c r="NVZ887" s="14"/>
      <c r="NWA887" s="11"/>
      <c r="NWB887" s="12"/>
      <c r="NWC887" s="12"/>
      <c r="NWD887" s="12"/>
      <c r="NWE887" s="11"/>
      <c r="NWF887" s="12"/>
      <c r="NWG887" s="162"/>
      <c r="NWH887" s="37"/>
      <c r="NWI887" s="37"/>
      <c r="NWJ887" s="37"/>
      <c r="NWK887" s="37"/>
      <c r="NWL887" s="37"/>
      <c r="NWM887" s="28"/>
      <c r="NWN887" s="11"/>
      <c r="NWO887" s="11"/>
      <c r="NWP887" s="37"/>
      <c r="NWQ887" s="162"/>
      <c r="NWR887" s="162"/>
      <c r="NWS887" s="37"/>
      <c r="NWT887" s="12"/>
      <c r="NWU887" s="37"/>
      <c r="NWV887" s="37"/>
      <c r="NWW887" s="11"/>
      <c r="NWX887" s="24"/>
      <c r="NWY887" s="28"/>
      <c r="NWZ887" s="11"/>
      <c r="NXA887" s="12"/>
      <c r="NXB887" s="27"/>
      <c r="NXC887" s="37"/>
      <c r="NXD887" s="37"/>
      <c r="NXE887" s="14"/>
      <c r="NXF887" s="14"/>
      <c r="NXG887" s="11"/>
      <c r="NXH887" s="12"/>
      <c r="NXI887" s="12"/>
      <c r="NXJ887" s="12"/>
      <c r="NXK887" s="11"/>
      <c r="NXL887" s="12"/>
      <c r="NXM887" s="162"/>
      <c r="NXN887" s="37"/>
      <c r="NXO887" s="37"/>
      <c r="NXP887" s="37"/>
      <c r="NXQ887" s="37"/>
      <c r="NXR887" s="37"/>
      <c r="NXS887" s="28"/>
      <c r="NXT887" s="11"/>
      <c r="NXU887" s="11"/>
      <c r="NXV887" s="37"/>
      <c r="NXW887" s="162"/>
      <c r="NXX887" s="162"/>
      <c r="NXY887" s="37"/>
      <c r="NXZ887" s="12"/>
      <c r="NYA887" s="37"/>
      <c r="NYB887" s="37"/>
      <c r="NYC887" s="11"/>
      <c r="NYD887" s="24"/>
      <c r="NYE887" s="28"/>
      <c r="NYF887" s="11"/>
      <c r="NYG887" s="12"/>
      <c r="NYH887" s="27"/>
      <c r="NYI887" s="37"/>
      <c r="NYJ887" s="37"/>
      <c r="NYK887" s="14"/>
      <c r="NYL887" s="14"/>
      <c r="NYM887" s="11"/>
      <c r="NYN887" s="12"/>
      <c r="NYO887" s="12"/>
      <c r="NYP887" s="12"/>
      <c r="NYQ887" s="11"/>
      <c r="NYR887" s="12"/>
      <c r="NYS887" s="162"/>
      <c r="NYT887" s="37"/>
      <c r="NYU887" s="37"/>
      <c r="NYV887" s="37"/>
      <c r="NYW887" s="37"/>
      <c r="NYX887" s="37"/>
      <c r="NYY887" s="28"/>
      <c r="NYZ887" s="11"/>
      <c r="NZA887" s="11"/>
      <c r="NZB887" s="37"/>
      <c r="NZC887" s="162"/>
      <c r="NZD887" s="162"/>
      <c r="NZE887" s="37"/>
      <c r="NZF887" s="12"/>
      <c r="NZG887" s="37"/>
      <c r="NZH887" s="37"/>
      <c r="NZI887" s="11"/>
      <c r="NZJ887" s="24"/>
      <c r="NZK887" s="28"/>
      <c r="NZL887" s="11"/>
      <c r="NZM887" s="12"/>
      <c r="NZN887" s="27"/>
      <c r="NZO887" s="37"/>
      <c r="NZP887" s="37"/>
      <c r="NZQ887" s="14"/>
      <c r="NZR887" s="14"/>
      <c r="NZS887" s="11"/>
      <c r="NZT887" s="12"/>
      <c r="NZU887" s="12"/>
      <c r="NZV887" s="12"/>
      <c r="NZW887" s="11"/>
      <c r="NZX887" s="12"/>
      <c r="NZY887" s="162"/>
      <c r="NZZ887" s="37"/>
      <c r="OAA887" s="37"/>
      <c r="OAB887" s="37"/>
      <c r="OAC887" s="37"/>
      <c r="OAD887" s="37"/>
      <c r="OAE887" s="28"/>
      <c r="OAF887" s="11"/>
      <c r="OAG887" s="11"/>
      <c r="OAH887" s="37"/>
      <c r="OAI887" s="162"/>
      <c r="OAJ887" s="162"/>
      <c r="OAK887" s="37"/>
      <c r="OAL887" s="12"/>
      <c r="OAM887" s="37"/>
      <c r="OAN887" s="37"/>
      <c r="OAO887" s="11"/>
      <c r="OAP887" s="24"/>
      <c r="OAQ887" s="28"/>
      <c r="OAR887" s="11"/>
      <c r="OAS887" s="12"/>
      <c r="OAT887" s="27"/>
      <c r="OAU887" s="37"/>
      <c r="OAV887" s="37"/>
      <c r="OAW887" s="14"/>
      <c r="OAX887" s="14"/>
      <c r="OAY887" s="11"/>
      <c r="OAZ887" s="12"/>
      <c r="OBA887" s="12"/>
      <c r="OBB887" s="12"/>
      <c r="OBC887" s="11"/>
      <c r="OBD887" s="12"/>
      <c r="OBE887" s="162"/>
      <c r="OBF887" s="37"/>
      <c r="OBG887" s="37"/>
      <c r="OBH887" s="37"/>
      <c r="OBI887" s="37"/>
      <c r="OBJ887" s="37"/>
      <c r="OBK887" s="28"/>
      <c r="OBL887" s="11"/>
      <c r="OBM887" s="11"/>
      <c r="OBN887" s="37"/>
      <c r="OBO887" s="162"/>
      <c r="OBP887" s="162"/>
      <c r="OBQ887" s="37"/>
      <c r="OBR887" s="12"/>
      <c r="OBS887" s="37"/>
      <c r="OBT887" s="37"/>
      <c r="OBU887" s="11"/>
      <c r="OBV887" s="24"/>
      <c r="OBW887" s="28"/>
      <c r="OBX887" s="11"/>
      <c r="OBY887" s="12"/>
      <c r="OBZ887" s="27"/>
      <c r="OCA887" s="37"/>
      <c r="OCB887" s="37"/>
      <c r="OCC887" s="14"/>
      <c r="OCD887" s="14"/>
      <c r="OCE887" s="11"/>
      <c r="OCF887" s="12"/>
      <c r="OCG887" s="12"/>
      <c r="OCH887" s="12"/>
      <c r="OCI887" s="11"/>
      <c r="OCJ887" s="12"/>
      <c r="OCK887" s="162"/>
      <c r="OCL887" s="37"/>
      <c r="OCM887" s="37"/>
      <c r="OCN887" s="37"/>
      <c r="OCO887" s="37"/>
      <c r="OCP887" s="37"/>
      <c r="OCQ887" s="28"/>
      <c r="OCR887" s="11"/>
      <c r="OCS887" s="11"/>
      <c r="OCT887" s="37"/>
      <c r="OCU887" s="162"/>
      <c r="OCV887" s="162"/>
      <c r="OCW887" s="37"/>
      <c r="OCX887" s="12"/>
      <c r="OCY887" s="37"/>
      <c r="OCZ887" s="37"/>
      <c r="ODA887" s="11"/>
      <c r="ODB887" s="24"/>
      <c r="ODC887" s="28"/>
      <c r="ODD887" s="11"/>
      <c r="ODE887" s="12"/>
      <c r="ODF887" s="27"/>
      <c r="ODG887" s="37"/>
      <c r="ODH887" s="37"/>
      <c r="ODI887" s="14"/>
      <c r="ODJ887" s="14"/>
      <c r="ODK887" s="11"/>
      <c r="ODL887" s="12"/>
      <c r="ODM887" s="12"/>
      <c r="ODN887" s="12"/>
      <c r="ODO887" s="11"/>
      <c r="ODP887" s="12"/>
      <c r="ODQ887" s="162"/>
      <c r="ODR887" s="37"/>
      <c r="ODS887" s="37"/>
      <c r="ODT887" s="37"/>
      <c r="ODU887" s="37"/>
      <c r="ODV887" s="37"/>
      <c r="ODW887" s="28"/>
      <c r="ODX887" s="11"/>
      <c r="ODY887" s="11"/>
      <c r="ODZ887" s="37"/>
      <c r="OEA887" s="162"/>
      <c r="OEB887" s="162"/>
      <c r="OEC887" s="37"/>
      <c r="OED887" s="12"/>
      <c r="OEE887" s="37"/>
      <c r="OEF887" s="37"/>
      <c r="OEG887" s="11"/>
      <c r="OEH887" s="24"/>
      <c r="OEI887" s="28"/>
      <c r="OEJ887" s="11"/>
      <c r="OEK887" s="12"/>
      <c r="OEL887" s="27"/>
      <c r="OEM887" s="37"/>
      <c r="OEN887" s="37"/>
      <c r="OEO887" s="14"/>
      <c r="OEP887" s="14"/>
      <c r="OEQ887" s="11"/>
      <c r="OER887" s="12"/>
      <c r="OES887" s="12"/>
      <c r="OET887" s="12"/>
      <c r="OEU887" s="11"/>
      <c r="OEV887" s="12"/>
      <c r="OEW887" s="162"/>
      <c r="OEX887" s="37"/>
      <c r="OEY887" s="37"/>
      <c r="OEZ887" s="37"/>
      <c r="OFA887" s="37"/>
      <c r="OFB887" s="37"/>
      <c r="OFC887" s="28"/>
      <c r="OFD887" s="11"/>
      <c r="OFE887" s="11"/>
      <c r="OFF887" s="37"/>
      <c r="OFG887" s="162"/>
      <c r="OFH887" s="162"/>
      <c r="OFI887" s="37"/>
      <c r="OFJ887" s="12"/>
      <c r="OFK887" s="37"/>
      <c r="OFL887" s="37"/>
      <c r="OFM887" s="11"/>
      <c r="OFN887" s="24"/>
      <c r="OFO887" s="28"/>
      <c r="OFP887" s="11"/>
      <c r="OFQ887" s="12"/>
      <c r="OFR887" s="27"/>
      <c r="OFS887" s="37"/>
      <c r="OFT887" s="37"/>
      <c r="OFU887" s="14"/>
      <c r="OFV887" s="14"/>
      <c r="OFW887" s="11"/>
      <c r="OFX887" s="12"/>
      <c r="OFY887" s="12"/>
      <c r="OFZ887" s="12"/>
      <c r="OGA887" s="11"/>
      <c r="OGB887" s="12"/>
      <c r="OGC887" s="162"/>
      <c r="OGD887" s="37"/>
      <c r="OGE887" s="37"/>
      <c r="OGF887" s="37"/>
      <c r="OGG887" s="37"/>
      <c r="OGH887" s="37"/>
      <c r="OGI887" s="28"/>
      <c r="OGJ887" s="11"/>
      <c r="OGK887" s="11"/>
      <c r="OGL887" s="37"/>
      <c r="OGM887" s="162"/>
      <c r="OGN887" s="162"/>
      <c r="OGO887" s="37"/>
      <c r="OGP887" s="12"/>
      <c r="OGQ887" s="37"/>
      <c r="OGR887" s="37"/>
      <c r="OGS887" s="11"/>
      <c r="OGT887" s="24"/>
      <c r="OGU887" s="28"/>
      <c r="OGV887" s="11"/>
      <c r="OGW887" s="12"/>
      <c r="OGX887" s="27"/>
      <c r="OGY887" s="37"/>
      <c r="OGZ887" s="37"/>
      <c r="OHA887" s="14"/>
      <c r="OHB887" s="14"/>
      <c r="OHC887" s="11"/>
      <c r="OHD887" s="12"/>
      <c r="OHE887" s="12"/>
      <c r="OHF887" s="12"/>
      <c r="OHG887" s="11"/>
      <c r="OHH887" s="12"/>
      <c r="OHI887" s="162"/>
      <c r="OHJ887" s="37"/>
      <c r="OHK887" s="37"/>
      <c r="OHL887" s="37"/>
      <c r="OHM887" s="37"/>
      <c r="OHN887" s="37"/>
      <c r="OHO887" s="28"/>
      <c r="OHP887" s="11"/>
      <c r="OHQ887" s="11"/>
      <c r="OHR887" s="37"/>
      <c r="OHS887" s="162"/>
      <c r="OHT887" s="162"/>
      <c r="OHU887" s="37"/>
      <c r="OHV887" s="12"/>
      <c r="OHW887" s="37"/>
      <c r="OHX887" s="37"/>
      <c r="OHY887" s="11"/>
      <c r="OHZ887" s="24"/>
      <c r="OIA887" s="28"/>
      <c r="OIB887" s="11"/>
      <c r="OIC887" s="12"/>
      <c r="OID887" s="27"/>
      <c r="OIE887" s="37"/>
      <c r="OIF887" s="37"/>
      <c r="OIG887" s="14"/>
      <c r="OIH887" s="14"/>
      <c r="OII887" s="11"/>
      <c r="OIJ887" s="12"/>
      <c r="OIK887" s="12"/>
      <c r="OIL887" s="12"/>
      <c r="OIM887" s="11"/>
      <c r="OIN887" s="12"/>
      <c r="OIO887" s="162"/>
      <c r="OIP887" s="37"/>
      <c r="OIQ887" s="37"/>
      <c r="OIR887" s="37"/>
      <c r="OIS887" s="37"/>
      <c r="OIT887" s="37"/>
      <c r="OIU887" s="28"/>
      <c r="OIV887" s="11"/>
      <c r="OIW887" s="11"/>
      <c r="OIX887" s="37"/>
      <c r="OIY887" s="162"/>
      <c r="OIZ887" s="162"/>
      <c r="OJA887" s="37"/>
      <c r="OJB887" s="12"/>
      <c r="OJC887" s="37"/>
      <c r="OJD887" s="37"/>
      <c r="OJE887" s="11"/>
      <c r="OJF887" s="24"/>
      <c r="OJG887" s="28"/>
      <c r="OJH887" s="11"/>
      <c r="OJI887" s="12"/>
      <c r="OJJ887" s="27"/>
      <c r="OJK887" s="37"/>
      <c r="OJL887" s="37"/>
      <c r="OJM887" s="14"/>
      <c r="OJN887" s="14"/>
      <c r="OJO887" s="11"/>
      <c r="OJP887" s="12"/>
      <c r="OJQ887" s="12"/>
      <c r="OJR887" s="12"/>
      <c r="OJS887" s="11"/>
      <c r="OJT887" s="12"/>
      <c r="OJU887" s="162"/>
      <c r="OJV887" s="37"/>
      <c r="OJW887" s="37"/>
      <c r="OJX887" s="37"/>
      <c r="OJY887" s="37"/>
      <c r="OJZ887" s="37"/>
      <c r="OKA887" s="28"/>
      <c r="OKB887" s="11"/>
      <c r="OKC887" s="11"/>
      <c r="OKD887" s="37"/>
      <c r="OKE887" s="162"/>
      <c r="OKF887" s="162"/>
      <c r="OKG887" s="37"/>
      <c r="OKH887" s="12"/>
      <c r="OKI887" s="37"/>
      <c r="OKJ887" s="37"/>
      <c r="OKK887" s="11"/>
      <c r="OKL887" s="24"/>
      <c r="OKM887" s="28"/>
      <c r="OKN887" s="11"/>
      <c r="OKO887" s="12"/>
      <c r="OKP887" s="27"/>
      <c r="OKQ887" s="37"/>
      <c r="OKR887" s="37"/>
      <c r="OKS887" s="14"/>
      <c r="OKT887" s="14"/>
      <c r="OKU887" s="11"/>
      <c r="OKV887" s="12"/>
      <c r="OKW887" s="12"/>
      <c r="OKX887" s="12"/>
      <c r="OKY887" s="11"/>
      <c r="OKZ887" s="12"/>
      <c r="OLA887" s="162"/>
      <c r="OLB887" s="37"/>
      <c r="OLC887" s="37"/>
      <c r="OLD887" s="37"/>
      <c r="OLE887" s="37"/>
      <c r="OLF887" s="37"/>
      <c r="OLG887" s="28"/>
      <c r="OLH887" s="11"/>
      <c r="OLI887" s="11"/>
      <c r="OLJ887" s="37"/>
      <c r="OLK887" s="162"/>
      <c r="OLL887" s="162"/>
      <c r="OLM887" s="37"/>
      <c r="OLN887" s="12"/>
      <c r="OLO887" s="37"/>
      <c r="OLP887" s="37"/>
      <c r="OLQ887" s="11"/>
      <c r="OLR887" s="24"/>
      <c r="OLS887" s="28"/>
      <c r="OLT887" s="11"/>
      <c r="OLU887" s="12"/>
      <c r="OLV887" s="27"/>
      <c r="OLW887" s="37"/>
      <c r="OLX887" s="37"/>
      <c r="OLY887" s="14"/>
      <c r="OLZ887" s="14"/>
      <c r="OMA887" s="11"/>
      <c r="OMB887" s="12"/>
      <c r="OMC887" s="12"/>
      <c r="OMD887" s="12"/>
      <c r="OME887" s="11"/>
      <c r="OMF887" s="12"/>
      <c r="OMG887" s="162"/>
      <c r="OMH887" s="37"/>
      <c r="OMI887" s="37"/>
      <c r="OMJ887" s="37"/>
      <c r="OMK887" s="37"/>
      <c r="OML887" s="37"/>
      <c r="OMM887" s="28"/>
      <c r="OMN887" s="11"/>
      <c r="OMO887" s="11"/>
      <c r="OMP887" s="37"/>
      <c r="OMQ887" s="162"/>
      <c r="OMR887" s="162"/>
      <c r="OMS887" s="37"/>
      <c r="OMT887" s="12"/>
      <c r="OMU887" s="37"/>
      <c r="OMV887" s="37"/>
      <c r="OMW887" s="11"/>
      <c r="OMX887" s="24"/>
      <c r="OMY887" s="28"/>
      <c r="OMZ887" s="11"/>
      <c r="ONA887" s="12"/>
      <c r="ONB887" s="27"/>
      <c r="ONC887" s="37"/>
      <c r="OND887" s="37"/>
      <c r="ONE887" s="14"/>
      <c r="ONF887" s="14"/>
      <c r="ONG887" s="11"/>
      <c r="ONH887" s="12"/>
      <c r="ONI887" s="12"/>
      <c r="ONJ887" s="12"/>
      <c r="ONK887" s="11"/>
      <c r="ONL887" s="12"/>
      <c r="ONM887" s="162"/>
      <c r="ONN887" s="37"/>
      <c r="ONO887" s="37"/>
      <c r="ONP887" s="37"/>
      <c r="ONQ887" s="37"/>
      <c r="ONR887" s="37"/>
      <c r="ONS887" s="28"/>
      <c r="ONT887" s="11"/>
      <c r="ONU887" s="11"/>
      <c r="ONV887" s="37"/>
      <c r="ONW887" s="162"/>
      <c r="ONX887" s="162"/>
      <c r="ONY887" s="37"/>
      <c r="ONZ887" s="12"/>
      <c r="OOA887" s="37"/>
      <c r="OOB887" s="37"/>
      <c r="OOC887" s="11"/>
      <c r="OOD887" s="24"/>
      <c r="OOE887" s="28"/>
      <c r="OOF887" s="11"/>
      <c r="OOG887" s="12"/>
      <c r="OOH887" s="27"/>
      <c r="OOI887" s="37"/>
      <c r="OOJ887" s="37"/>
      <c r="OOK887" s="14"/>
      <c r="OOL887" s="14"/>
      <c r="OOM887" s="11"/>
      <c r="OON887" s="12"/>
      <c r="OOO887" s="12"/>
      <c r="OOP887" s="12"/>
      <c r="OOQ887" s="11"/>
      <c r="OOR887" s="12"/>
      <c r="OOS887" s="162"/>
      <c r="OOT887" s="37"/>
      <c r="OOU887" s="37"/>
      <c r="OOV887" s="37"/>
      <c r="OOW887" s="37"/>
      <c r="OOX887" s="37"/>
      <c r="OOY887" s="28"/>
      <c r="OOZ887" s="11"/>
      <c r="OPA887" s="11"/>
      <c r="OPB887" s="37"/>
      <c r="OPC887" s="162"/>
      <c r="OPD887" s="162"/>
      <c r="OPE887" s="37"/>
      <c r="OPF887" s="12"/>
      <c r="OPG887" s="37"/>
      <c r="OPH887" s="37"/>
      <c r="OPI887" s="11"/>
      <c r="OPJ887" s="24"/>
      <c r="OPK887" s="28"/>
      <c r="OPL887" s="11"/>
      <c r="OPM887" s="12"/>
      <c r="OPN887" s="27"/>
      <c r="OPO887" s="37"/>
      <c r="OPP887" s="37"/>
      <c r="OPQ887" s="14"/>
      <c r="OPR887" s="14"/>
      <c r="OPS887" s="11"/>
      <c r="OPT887" s="12"/>
      <c r="OPU887" s="12"/>
      <c r="OPV887" s="12"/>
      <c r="OPW887" s="11"/>
      <c r="OPX887" s="12"/>
      <c r="OPY887" s="162"/>
      <c r="OPZ887" s="37"/>
      <c r="OQA887" s="37"/>
      <c r="OQB887" s="37"/>
      <c r="OQC887" s="37"/>
      <c r="OQD887" s="37"/>
      <c r="OQE887" s="28"/>
      <c r="OQF887" s="11"/>
      <c r="OQG887" s="11"/>
      <c r="OQH887" s="37"/>
      <c r="OQI887" s="162"/>
      <c r="OQJ887" s="162"/>
      <c r="OQK887" s="37"/>
      <c r="OQL887" s="12"/>
      <c r="OQM887" s="37"/>
      <c r="OQN887" s="37"/>
      <c r="OQO887" s="11"/>
      <c r="OQP887" s="24"/>
      <c r="OQQ887" s="28"/>
      <c r="OQR887" s="11"/>
      <c r="OQS887" s="12"/>
      <c r="OQT887" s="27"/>
      <c r="OQU887" s="37"/>
      <c r="OQV887" s="37"/>
      <c r="OQW887" s="14"/>
      <c r="OQX887" s="14"/>
      <c r="OQY887" s="11"/>
      <c r="OQZ887" s="12"/>
      <c r="ORA887" s="12"/>
      <c r="ORB887" s="12"/>
      <c r="ORC887" s="11"/>
      <c r="ORD887" s="12"/>
      <c r="ORE887" s="162"/>
      <c r="ORF887" s="37"/>
      <c r="ORG887" s="37"/>
      <c r="ORH887" s="37"/>
      <c r="ORI887" s="37"/>
      <c r="ORJ887" s="37"/>
      <c r="ORK887" s="28"/>
      <c r="ORL887" s="11"/>
      <c r="ORM887" s="11"/>
      <c r="ORN887" s="37"/>
      <c r="ORO887" s="162"/>
      <c r="ORP887" s="162"/>
      <c r="ORQ887" s="37"/>
      <c r="ORR887" s="12"/>
      <c r="ORS887" s="37"/>
      <c r="ORT887" s="37"/>
      <c r="ORU887" s="11"/>
      <c r="ORV887" s="24"/>
      <c r="ORW887" s="28"/>
      <c r="ORX887" s="11"/>
      <c r="ORY887" s="12"/>
      <c r="ORZ887" s="27"/>
      <c r="OSA887" s="37"/>
      <c r="OSB887" s="37"/>
      <c r="OSC887" s="14"/>
      <c r="OSD887" s="14"/>
      <c r="OSE887" s="11"/>
      <c r="OSF887" s="12"/>
      <c r="OSG887" s="12"/>
      <c r="OSH887" s="12"/>
      <c r="OSI887" s="11"/>
      <c r="OSJ887" s="12"/>
      <c r="OSK887" s="162"/>
      <c r="OSL887" s="37"/>
      <c r="OSM887" s="37"/>
      <c r="OSN887" s="37"/>
      <c r="OSO887" s="37"/>
      <c r="OSP887" s="37"/>
      <c r="OSQ887" s="28"/>
      <c r="OSR887" s="11"/>
      <c r="OSS887" s="11"/>
      <c r="OST887" s="37"/>
      <c r="OSU887" s="162"/>
      <c r="OSV887" s="162"/>
      <c r="OSW887" s="37"/>
      <c r="OSX887" s="12"/>
      <c r="OSY887" s="37"/>
      <c r="OSZ887" s="37"/>
      <c r="OTA887" s="11"/>
      <c r="OTB887" s="24"/>
      <c r="OTC887" s="28"/>
      <c r="OTD887" s="11"/>
      <c r="OTE887" s="12"/>
      <c r="OTF887" s="27"/>
      <c r="OTG887" s="37"/>
      <c r="OTH887" s="37"/>
      <c r="OTI887" s="14"/>
      <c r="OTJ887" s="14"/>
      <c r="OTK887" s="11"/>
      <c r="OTL887" s="12"/>
      <c r="OTM887" s="12"/>
      <c r="OTN887" s="12"/>
      <c r="OTO887" s="11"/>
      <c r="OTP887" s="12"/>
      <c r="OTQ887" s="162"/>
      <c r="OTR887" s="37"/>
      <c r="OTS887" s="37"/>
      <c r="OTT887" s="37"/>
      <c r="OTU887" s="37"/>
      <c r="OTV887" s="37"/>
      <c r="OTW887" s="28"/>
      <c r="OTX887" s="11"/>
      <c r="OTY887" s="11"/>
      <c r="OTZ887" s="37"/>
      <c r="OUA887" s="162"/>
      <c r="OUB887" s="162"/>
      <c r="OUC887" s="37"/>
      <c r="OUD887" s="12"/>
      <c r="OUE887" s="37"/>
      <c r="OUF887" s="37"/>
      <c r="OUG887" s="11"/>
      <c r="OUH887" s="24"/>
      <c r="OUI887" s="28"/>
      <c r="OUJ887" s="11"/>
      <c r="OUK887" s="12"/>
      <c r="OUL887" s="27"/>
      <c r="OUM887" s="37"/>
      <c r="OUN887" s="37"/>
      <c r="OUO887" s="14"/>
      <c r="OUP887" s="14"/>
      <c r="OUQ887" s="11"/>
      <c r="OUR887" s="12"/>
      <c r="OUS887" s="12"/>
      <c r="OUT887" s="12"/>
      <c r="OUU887" s="11"/>
      <c r="OUV887" s="12"/>
      <c r="OUW887" s="162"/>
      <c r="OUX887" s="37"/>
      <c r="OUY887" s="37"/>
      <c r="OUZ887" s="37"/>
      <c r="OVA887" s="37"/>
      <c r="OVB887" s="37"/>
      <c r="OVC887" s="28"/>
      <c r="OVD887" s="11"/>
      <c r="OVE887" s="11"/>
      <c r="OVF887" s="37"/>
      <c r="OVG887" s="162"/>
      <c r="OVH887" s="162"/>
      <c r="OVI887" s="37"/>
      <c r="OVJ887" s="12"/>
      <c r="OVK887" s="37"/>
      <c r="OVL887" s="37"/>
      <c r="OVM887" s="11"/>
      <c r="OVN887" s="24"/>
      <c r="OVO887" s="28"/>
      <c r="OVP887" s="11"/>
      <c r="OVQ887" s="12"/>
      <c r="OVR887" s="27"/>
      <c r="OVS887" s="37"/>
      <c r="OVT887" s="37"/>
      <c r="OVU887" s="14"/>
      <c r="OVV887" s="14"/>
      <c r="OVW887" s="11"/>
      <c r="OVX887" s="12"/>
      <c r="OVY887" s="12"/>
      <c r="OVZ887" s="12"/>
      <c r="OWA887" s="11"/>
      <c r="OWB887" s="12"/>
      <c r="OWC887" s="162"/>
      <c r="OWD887" s="37"/>
      <c r="OWE887" s="37"/>
      <c r="OWF887" s="37"/>
      <c r="OWG887" s="37"/>
      <c r="OWH887" s="37"/>
      <c r="OWI887" s="28"/>
      <c r="OWJ887" s="11"/>
      <c r="OWK887" s="11"/>
      <c r="OWL887" s="37"/>
      <c r="OWM887" s="162"/>
      <c r="OWN887" s="162"/>
      <c r="OWO887" s="37"/>
      <c r="OWP887" s="12"/>
      <c r="OWQ887" s="37"/>
      <c r="OWR887" s="37"/>
      <c r="OWS887" s="11"/>
      <c r="OWT887" s="24"/>
      <c r="OWU887" s="28"/>
      <c r="OWV887" s="11"/>
      <c r="OWW887" s="12"/>
      <c r="OWX887" s="27"/>
      <c r="OWY887" s="37"/>
      <c r="OWZ887" s="37"/>
      <c r="OXA887" s="14"/>
      <c r="OXB887" s="14"/>
      <c r="OXC887" s="11"/>
      <c r="OXD887" s="12"/>
      <c r="OXE887" s="12"/>
      <c r="OXF887" s="12"/>
      <c r="OXG887" s="11"/>
      <c r="OXH887" s="12"/>
      <c r="OXI887" s="162"/>
      <c r="OXJ887" s="37"/>
      <c r="OXK887" s="37"/>
      <c r="OXL887" s="37"/>
      <c r="OXM887" s="37"/>
      <c r="OXN887" s="37"/>
      <c r="OXO887" s="28"/>
      <c r="OXP887" s="11"/>
      <c r="OXQ887" s="11"/>
      <c r="OXR887" s="37"/>
      <c r="OXS887" s="162"/>
      <c r="OXT887" s="162"/>
      <c r="OXU887" s="37"/>
      <c r="OXV887" s="12"/>
      <c r="OXW887" s="37"/>
      <c r="OXX887" s="37"/>
      <c r="OXY887" s="11"/>
      <c r="OXZ887" s="24"/>
      <c r="OYA887" s="28"/>
      <c r="OYB887" s="11"/>
      <c r="OYC887" s="12"/>
      <c r="OYD887" s="27"/>
      <c r="OYE887" s="37"/>
      <c r="OYF887" s="37"/>
      <c r="OYG887" s="14"/>
      <c r="OYH887" s="14"/>
      <c r="OYI887" s="11"/>
      <c r="OYJ887" s="12"/>
      <c r="OYK887" s="12"/>
      <c r="OYL887" s="12"/>
      <c r="OYM887" s="11"/>
      <c r="OYN887" s="12"/>
      <c r="OYO887" s="162"/>
      <c r="OYP887" s="37"/>
      <c r="OYQ887" s="37"/>
      <c r="OYR887" s="37"/>
      <c r="OYS887" s="37"/>
      <c r="OYT887" s="37"/>
      <c r="OYU887" s="28"/>
      <c r="OYV887" s="11"/>
      <c r="OYW887" s="11"/>
      <c r="OYX887" s="37"/>
      <c r="OYY887" s="162"/>
      <c r="OYZ887" s="162"/>
      <c r="OZA887" s="37"/>
      <c r="OZB887" s="12"/>
      <c r="OZC887" s="37"/>
      <c r="OZD887" s="37"/>
      <c r="OZE887" s="11"/>
      <c r="OZF887" s="24"/>
      <c r="OZG887" s="28"/>
      <c r="OZH887" s="11"/>
      <c r="OZI887" s="12"/>
      <c r="OZJ887" s="27"/>
      <c r="OZK887" s="37"/>
      <c r="OZL887" s="37"/>
      <c r="OZM887" s="14"/>
      <c r="OZN887" s="14"/>
      <c r="OZO887" s="11"/>
      <c r="OZP887" s="12"/>
      <c r="OZQ887" s="12"/>
      <c r="OZR887" s="12"/>
      <c r="OZS887" s="11"/>
      <c r="OZT887" s="12"/>
      <c r="OZU887" s="162"/>
      <c r="OZV887" s="37"/>
      <c r="OZW887" s="37"/>
      <c r="OZX887" s="37"/>
      <c r="OZY887" s="37"/>
      <c r="OZZ887" s="37"/>
      <c r="PAA887" s="28"/>
      <c r="PAB887" s="11"/>
      <c r="PAC887" s="11"/>
      <c r="PAD887" s="37"/>
      <c r="PAE887" s="162"/>
      <c r="PAF887" s="162"/>
      <c r="PAG887" s="37"/>
      <c r="PAH887" s="12"/>
      <c r="PAI887" s="37"/>
      <c r="PAJ887" s="37"/>
      <c r="PAK887" s="11"/>
      <c r="PAL887" s="24"/>
      <c r="PAM887" s="28"/>
      <c r="PAN887" s="11"/>
      <c r="PAO887" s="12"/>
      <c r="PAP887" s="27"/>
      <c r="PAQ887" s="37"/>
      <c r="PAR887" s="37"/>
      <c r="PAS887" s="14"/>
      <c r="PAT887" s="14"/>
      <c r="PAU887" s="11"/>
      <c r="PAV887" s="12"/>
      <c r="PAW887" s="12"/>
      <c r="PAX887" s="12"/>
      <c r="PAY887" s="11"/>
      <c r="PAZ887" s="12"/>
      <c r="PBA887" s="162"/>
      <c r="PBB887" s="37"/>
      <c r="PBC887" s="37"/>
      <c r="PBD887" s="37"/>
      <c r="PBE887" s="37"/>
      <c r="PBF887" s="37"/>
      <c r="PBG887" s="28"/>
      <c r="PBH887" s="11"/>
      <c r="PBI887" s="11"/>
      <c r="PBJ887" s="37"/>
      <c r="PBK887" s="162"/>
      <c r="PBL887" s="162"/>
      <c r="PBM887" s="37"/>
      <c r="PBN887" s="12"/>
      <c r="PBO887" s="37"/>
      <c r="PBP887" s="37"/>
      <c r="PBQ887" s="11"/>
      <c r="PBR887" s="24"/>
      <c r="PBS887" s="28"/>
      <c r="PBT887" s="11"/>
      <c r="PBU887" s="12"/>
      <c r="PBV887" s="27"/>
      <c r="PBW887" s="37"/>
      <c r="PBX887" s="37"/>
      <c r="PBY887" s="14"/>
      <c r="PBZ887" s="14"/>
      <c r="PCA887" s="11"/>
      <c r="PCB887" s="12"/>
      <c r="PCC887" s="12"/>
      <c r="PCD887" s="12"/>
      <c r="PCE887" s="11"/>
      <c r="PCF887" s="12"/>
      <c r="PCG887" s="162"/>
      <c r="PCH887" s="37"/>
      <c r="PCI887" s="37"/>
      <c r="PCJ887" s="37"/>
      <c r="PCK887" s="37"/>
      <c r="PCL887" s="37"/>
      <c r="PCM887" s="28"/>
      <c r="PCN887" s="11"/>
      <c r="PCO887" s="11"/>
      <c r="PCP887" s="37"/>
      <c r="PCQ887" s="162"/>
      <c r="PCR887" s="162"/>
      <c r="PCS887" s="37"/>
      <c r="PCT887" s="12"/>
      <c r="PCU887" s="37"/>
      <c r="PCV887" s="37"/>
      <c r="PCW887" s="11"/>
      <c r="PCX887" s="24"/>
      <c r="PCY887" s="28"/>
      <c r="PCZ887" s="11"/>
      <c r="PDA887" s="12"/>
      <c r="PDB887" s="27"/>
      <c r="PDC887" s="37"/>
      <c r="PDD887" s="37"/>
      <c r="PDE887" s="14"/>
      <c r="PDF887" s="14"/>
      <c r="PDG887" s="11"/>
      <c r="PDH887" s="12"/>
      <c r="PDI887" s="12"/>
      <c r="PDJ887" s="12"/>
      <c r="PDK887" s="11"/>
      <c r="PDL887" s="12"/>
      <c r="PDM887" s="162"/>
      <c r="PDN887" s="37"/>
      <c r="PDO887" s="37"/>
      <c r="PDP887" s="37"/>
      <c r="PDQ887" s="37"/>
      <c r="PDR887" s="37"/>
      <c r="PDS887" s="28"/>
      <c r="PDT887" s="11"/>
      <c r="PDU887" s="11"/>
      <c r="PDV887" s="37"/>
      <c r="PDW887" s="162"/>
      <c r="PDX887" s="162"/>
      <c r="PDY887" s="37"/>
      <c r="PDZ887" s="12"/>
      <c r="PEA887" s="37"/>
      <c r="PEB887" s="37"/>
      <c r="PEC887" s="11"/>
      <c r="PED887" s="24"/>
      <c r="PEE887" s="28"/>
      <c r="PEF887" s="11"/>
      <c r="PEG887" s="12"/>
      <c r="PEH887" s="27"/>
      <c r="PEI887" s="37"/>
      <c r="PEJ887" s="37"/>
      <c r="PEK887" s="14"/>
      <c r="PEL887" s="14"/>
      <c r="PEM887" s="11"/>
      <c r="PEN887" s="12"/>
      <c r="PEO887" s="12"/>
      <c r="PEP887" s="12"/>
      <c r="PEQ887" s="11"/>
      <c r="PER887" s="12"/>
      <c r="PES887" s="162"/>
      <c r="PET887" s="37"/>
      <c r="PEU887" s="37"/>
      <c r="PEV887" s="37"/>
      <c r="PEW887" s="37"/>
      <c r="PEX887" s="37"/>
      <c r="PEY887" s="28"/>
      <c r="PEZ887" s="11"/>
      <c r="PFA887" s="11"/>
      <c r="PFB887" s="37"/>
      <c r="PFC887" s="162"/>
      <c r="PFD887" s="162"/>
      <c r="PFE887" s="37"/>
      <c r="PFF887" s="12"/>
      <c r="PFG887" s="37"/>
      <c r="PFH887" s="37"/>
      <c r="PFI887" s="11"/>
      <c r="PFJ887" s="24"/>
      <c r="PFK887" s="28"/>
      <c r="PFL887" s="11"/>
      <c r="PFM887" s="12"/>
      <c r="PFN887" s="27"/>
      <c r="PFO887" s="37"/>
      <c r="PFP887" s="37"/>
      <c r="PFQ887" s="14"/>
      <c r="PFR887" s="14"/>
      <c r="PFS887" s="11"/>
      <c r="PFT887" s="12"/>
      <c r="PFU887" s="12"/>
      <c r="PFV887" s="12"/>
      <c r="PFW887" s="11"/>
      <c r="PFX887" s="12"/>
      <c r="PFY887" s="162"/>
      <c r="PFZ887" s="37"/>
      <c r="PGA887" s="37"/>
      <c r="PGB887" s="37"/>
      <c r="PGC887" s="37"/>
      <c r="PGD887" s="37"/>
      <c r="PGE887" s="28"/>
      <c r="PGF887" s="11"/>
      <c r="PGG887" s="11"/>
      <c r="PGH887" s="37"/>
      <c r="PGI887" s="162"/>
      <c r="PGJ887" s="162"/>
      <c r="PGK887" s="37"/>
      <c r="PGL887" s="12"/>
      <c r="PGM887" s="37"/>
      <c r="PGN887" s="37"/>
      <c r="PGO887" s="11"/>
      <c r="PGP887" s="24"/>
      <c r="PGQ887" s="28"/>
      <c r="PGR887" s="11"/>
      <c r="PGS887" s="12"/>
      <c r="PGT887" s="27"/>
      <c r="PGU887" s="37"/>
      <c r="PGV887" s="37"/>
      <c r="PGW887" s="14"/>
      <c r="PGX887" s="14"/>
      <c r="PGY887" s="11"/>
      <c r="PGZ887" s="12"/>
      <c r="PHA887" s="12"/>
      <c r="PHB887" s="12"/>
      <c r="PHC887" s="11"/>
      <c r="PHD887" s="12"/>
      <c r="PHE887" s="162"/>
      <c r="PHF887" s="37"/>
      <c r="PHG887" s="37"/>
      <c r="PHH887" s="37"/>
      <c r="PHI887" s="37"/>
      <c r="PHJ887" s="37"/>
      <c r="PHK887" s="28"/>
      <c r="PHL887" s="11"/>
      <c r="PHM887" s="11"/>
      <c r="PHN887" s="37"/>
      <c r="PHO887" s="162"/>
      <c r="PHP887" s="162"/>
      <c r="PHQ887" s="37"/>
      <c r="PHR887" s="12"/>
      <c r="PHS887" s="37"/>
      <c r="PHT887" s="37"/>
      <c r="PHU887" s="11"/>
      <c r="PHV887" s="24"/>
      <c r="PHW887" s="28"/>
      <c r="PHX887" s="11"/>
      <c r="PHY887" s="12"/>
      <c r="PHZ887" s="27"/>
      <c r="PIA887" s="37"/>
      <c r="PIB887" s="37"/>
      <c r="PIC887" s="14"/>
      <c r="PID887" s="14"/>
      <c r="PIE887" s="11"/>
      <c r="PIF887" s="12"/>
      <c r="PIG887" s="12"/>
      <c r="PIH887" s="12"/>
      <c r="PII887" s="11"/>
      <c r="PIJ887" s="12"/>
      <c r="PIK887" s="162"/>
      <c r="PIL887" s="37"/>
      <c r="PIM887" s="37"/>
      <c r="PIN887" s="37"/>
      <c r="PIO887" s="37"/>
      <c r="PIP887" s="37"/>
      <c r="PIQ887" s="28"/>
      <c r="PIR887" s="11"/>
      <c r="PIS887" s="11"/>
      <c r="PIT887" s="37"/>
      <c r="PIU887" s="162"/>
      <c r="PIV887" s="162"/>
      <c r="PIW887" s="37"/>
      <c r="PIX887" s="12"/>
      <c r="PIY887" s="37"/>
      <c r="PIZ887" s="37"/>
      <c r="PJA887" s="11"/>
      <c r="PJB887" s="24"/>
      <c r="PJC887" s="28"/>
      <c r="PJD887" s="11"/>
      <c r="PJE887" s="12"/>
      <c r="PJF887" s="27"/>
      <c r="PJG887" s="37"/>
      <c r="PJH887" s="37"/>
      <c r="PJI887" s="14"/>
      <c r="PJJ887" s="14"/>
      <c r="PJK887" s="11"/>
      <c r="PJL887" s="12"/>
      <c r="PJM887" s="12"/>
      <c r="PJN887" s="12"/>
      <c r="PJO887" s="11"/>
      <c r="PJP887" s="12"/>
      <c r="PJQ887" s="162"/>
      <c r="PJR887" s="37"/>
      <c r="PJS887" s="37"/>
      <c r="PJT887" s="37"/>
      <c r="PJU887" s="37"/>
      <c r="PJV887" s="37"/>
      <c r="PJW887" s="28"/>
      <c r="PJX887" s="11"/>
      <c r="PJY887" s="11"/>
      <c r="PJZ887" s="37"/>
      <c r="PKA887" s="162"/>
      <c r="PKB887" s="162"/>
      <c r="PKC887" s="37"/>
      <c r="PKD887" s="12"/>
      <c r="PKE887" s="37"/>
      <c r="PKF887" s="37"/>
      <c r="PKG887" s="11"/>
      <c r="PKH887" s="24"/>
      <c r="PKI887" s="28"/>
      <c r="PKJ887" s="11"/>
      <c r="PKK887" s="12"/>
      <c r="PKL887" s="27"/>
      <c r="PKM887" s="37"/>
      <c r="PKN887" s="37"/>
      <c r="PKO887" s="14"/>
      <c r="PKP887" s="14"/>
      <c r="PKQ887" s="11"/>
      <c r="PKR887" s="12"/>
      <c r="PKS887" s="12"/>
      <c r="PKT887" s="12"/>
      <c r="PKU887" s="11"/>
      <c r="PKV887" s="12"/>
      <c r="PKW887" s="162"/>
      <c r="PKX887" s="37"/>
      <c r="PKY887" s="37"/>
      <c r="PKZ887" s="37"/>
      <c r="PLA887" s="37"/>
      <c r="PLB887" s="37"/>
      <c r="PLC887" s="28"/>
      <c r="PLD887" s="11"/>
      <c r="PLE887" s="11"/>
      <c r="PLF887" s="37"/>
      <c r="PLG887" s="162"/>
      <c r="PLH887" s="162"/>
      <c r="PLI887" s="37"/>
      <c r="PLJ887" s="12"/>
      <c r="PLK887" s="37"/>
      <c r="PLL887" s="37"/>
      <c r="PLM887" s="11"/>
      <c r="PLN887" s="24"/>
      <c r="PLO887" s="28"/>
      <c r="PLP887" s="11"/>
      <c r="PLQ887" s="12"/>
      <c r="PLR887" s="27"/>
      <c r="PLS887" s="37"/>
      <c r="PLT887" s="37"/>
      <c r="PLU887" s="14"/>
      <c r="PLV887" s="14"/>
      <c r="PLW887" s="11"/>
      <c r="PLX887" s="12"/>
      <c r="PLY887" s="12"/>
      <c r="PLZ887" s="12"/>
      <c r="PMA887" s="11"/>
      <c r="PMB887" s="12"/>
      <c r="PMC887" s="162"/>
      <c r="PMD887" s="37"/>
      <c r="PME887" s="37"/>
      <c r="PMF887" s="37"/>
      <c r="PMG887" s="37"/>
      <c r="PMH887" s="37"/>
      <c r="PMI887" s="28"/>
      <c r="PMJ887" s="11"/>
      <c r="PMK887" s="11"/>
      <c r="PML887" s="37"/>
      <c r="PMM887" s="162"/>
      <c r="PMN887" s="162"/>
      <c r="PMO887" s="37"/>
      <c r="PMP887" s="12"/>
      <c r="PMQ887" s="37"/>
      <c r="PMR887" s="37"/>
      <c r="PMS887" s="11"/>
      <c r="PMT887" s="24"/>
      <c r="PMU887" s="28"/>
      <c r="PMV887" s="11"/>
      <c r="PMW887" s="12"/>
      <c r="PMX887" s="27"/>
      <c r="PMY887" s="37"/>
      <c r="PMZ887" s="37"/>
      <c r="PNA887" s="14"/>
      <c r="PNB887" s="14"/>
      <c r="PNC887" s="11"/>
      <c r="PND887" s="12"/>
      <c r="PNE887" s="12"/>
      <c r="PNF887" s="12"/>
      <c r="PNG887" s="11"/>
      <c r="PNH887" s="12"/>
      <c r="PNI887" s="162"/>
      <c r="PNJ887" s="37"/>
      <c r="PNK887" s="37"/>
      <c r="PNL887" s="37"/>
      <c r="PNM887" s="37"/>
      <c r="PNN887" s="37"/>
      <c r="PNO887" s="28"/>
      <c r="PNP887" s="11"/>
      <c r="PNQ887" s="11"/>
      <c r="PNR887" s="37"/>
      <c r="PNS887" s="162"/>
      <c r="PNT887" s="162"/>
      <c r="PNU887" s="37"/>
      <c r="PNV887" s="12"/>
      <c r="PNW887" s="37"/>
      <c r="PNX887" s="37"/>
      <c r="PNY887" s="11"/>
      <c r="PNZ887" s="24"/>
      <c r="POA887" s="28"/>
      <c r="POB887" s="11"/>
      <c r="POC887" s="12"/>
      <c r="POD887" s="27"/>
      <c r="POE887" s="37"/>
      <c r="POF887" s="37"/>
      <c r="POG887" s="14"/>
      <c r="POH887" s="14"/>
      <c r="POI887" s="11"/>
      <c r="POJ887" s="12"/>
      <c r="POK887" s="12"/>
      <c r="POL887" s="12"/>
      <c r="POM887" s="11"/>
      <c r="PON887" s="12"/>
      <c r="POO887" s="162"/>
      <c r="POP887" s="37"/>
      <c r="POQ887" s="37"/>
      <c r="POR887" s="37"/>
      <c r="POS887" s="37"/>
      <c r="POT887" s="37"/>
      <c r="POU887" s="28"/>
      <c r="POV887" s="11"/>
      <c r="POW887" s="11"/>
      <c r="POX887" s="37"/>
      <c r="POY887" s="162"/>
      <c r="POZ887" s="162"/>
      <c r="PPA887" s="37"/>
      <c r="PPB887" s="12"/>
      <c r="PPC887" s="37"/>
      <c r="PPD887" s="37"/>
      <c r="PPE887" s="11"/>
      <c r="PPF887" s="24"/>
      <c r="PPG887" s="28"/>
      <c r="PPH887" s="11"/>
      <c r="PPI887" s="12"/>
      <c r="PPJ887" s="27"/>
      <c r="PPK887" s="37"/>
      <c r="PPL887" s="37"/>
      <c r="PPM887" s="14"/>
      <c r="PPN887" s="14"/>
      <c r="PPO887" s="11"/>
      <c r="PPP887" s="12"/>
      <c r="PPQ887" s="12"/>
      <c r="PPR887" s="12"/>
      <c r="PPS887" s="11"/>
      <c r="PPT887" s="12"/>
      <c r="PPU887" s="162"/>
      <c r="PPV887" s="37"/>
      <c r="PPW887" s="37"/>
      <c r="PPX887" s="37"/>
      <c r="PPY887" s="37"/>
      <c r="PPZ887" s="37"/>
      <c r="PQA887" s="28"/>
      <c r="PQB887" s="11"/>
      <c r="PQC887" s="11"/>
      <c r="PQD887" s="37"/>
      <c r="PQE887" s="162"/>
      <c r="PQF887" s="162"/>
      <c r="PQG887" s="37"/>
      <c r="PQH887" s="12"/>
      <c r="PQI887" s="37"/>
      <c r="PQJ887" s="37"/>
      <c r="PQK887" s="11"/>
      <c r="PQL887" s="24"/>
      <c r="PQM887" s="28"/>
      <c r="PQN887" s="11"/>
      <c r="PQO887" s="12"/>
      <c r="PQP887" s="27"/>
      <c r="PQQ887" s="37"/>
      <c r="PQR887" s="37"/>
      <c r="PQS887" s="14"/>
      <c r="PQT887" s="14"/>
      <c r="PQU887" s="11"/>
      <c r="PQV887" s="12"/>
      <c r="PQW887" s="12"/>
      <c r="PQX887" s="12"/>
      <c r="PQY887" s="11"/>
      <c r="PQZ887" s="12"/>
      <c r="PRA887" s="162"/>
      <c r="PRB887" s="37"/>
      <c r="PRC887" s="37"/>
      <c r="PRD887" s="37"/>
      <c r="PRE887" s="37"/>
      <c r="PRF887" s="37"/>
      <c r="PRG887" s="28"/>
      <c r="PRH887" s="11"/>
      <c r="PRI887" s="11"/>
      <c r="PRJ887" s="37"/>
      <c r="PRK887" s="162"/>
      <c r="PRL887" s="162"/>
      <c r="PRM887" s="37"/>
      <c r="PRN887" s="12"/>
      <c r="PRO887" s="37"/>
      <c r="PRP887" s="37"/>
      <c r="PRQ887" s="11"/>
      <c r="PRR887" s="24"/>
      <c r="PRS887" s="28"/>
      <c r="PRT887" s="11"/>
      <c r="PRU887" s="12"/>
      <c r="PRV887" s="27"/>
      <c r="PRW887" s="37"/>
      <c r="PRX887" s="37"/>
      <c r="PRY887" s="14"/>
      <c r="PRZ887" s="14"/>
      <c r="PSA887" s="11"/>
      <c r="PSB887" s="12"/>
      <c r="PSC887" s="12"/>
      <c r="PSD887" s="12"/>
      <c r="PSE887" s="11"/>
      <c r="PSF887" s="12"/>
      <c r="PSG887" s="162"/>
      <c r="PSH887" s="37"/>
      <c r="PSI887" s="37"/>
      <c r="PSJ887" s="37"/>
      <c r="PSK887" s="37"/>
      <c r="PSL887" s="37"/>
      <c r="PSM887" s="28"/>
      <c r="PSN887" s="11"/>
      <c r="PSO887" s="11"/>
      <c r="PSP887" s="37"/>
      <c r="PSQ887" s="162"/>
      <c r="PSR887" s="162"/>
      <c r="PSS887" s="37"/>
      <c r="PST887" s="12"/>
      <c r="PSU887" s="37"/>
      <c r="PSV887" s="37"/>
      <c r="PSW887" s="11"/>
      <c r="PSX887" s="24"/>
      <c r="PSY887" s="28"/>
      <c r="PSZ887" s="11"/>
      <c r="PTA887" s="12"/>
      <c r="PTB887" s="27"/>
      <c r="PTC887" s="37"/>
      <c r="PTD887" s="37"/>
      <c r="PTE887" s="14"/>
      <c r="PTF887" s="14"/>
      <c r="PTG887" s="11"/>
      <c r="PTH887" s="12"/>
      <c r="PTI887" s="12"/>
      <c r="PTJ887" s="12"/>
      <c r="PTK887" s="11"/>
      <c r="PTL887" s="12"/>
      <c r="PTM887" s="162"/>
      <c r="PTN887" s="37"/>
      <c r="PTO887" s="37"/>
      <c r="PTP887" s="37"/>
      <c r="PTQ887" s="37"/>
      <c r="PTR887" s="37"/>
      <c r="PTS887" s="28"/>
      <c r="PTT887" s="11"/>
      <c r="PTU887" s="11"/>
      <c r="PTV887" s="37"/>
      <c r="PTW887" s="162"/>
      <c r="PTX887" s="162"/>
      <c r="PTY887" s="37"/>
      <c r="PTZ887" s="12"/>
      <c r="PUA887" s="37"/>
      <c r="PUB887" s="37"/>
      <c r="PUC887" s="11"/>
      <c r="PUD887" s="24"/>
      <c r="PUE887" s="28"/>
      <c r="PUF887" s="11"/>
      <c r="PUG887" s="12"/>
      <c r="PUH887" s="27"/>
      <c r="PUI887" s="37"/>
      <c r="PUJ887" s="37"/>
      <c r="PUK887" s="14"/>
      <c r="PUL887" s="14"/>
      <c r="PUM887" s="11"/>
      <c r="PUN887" s="12"/>
      <c r="PUO887" s="12"/>
      <c r="PUP887" s="12"/>
      <c r="PUQ887" s="11"/>
      <c r="PUR887" s="12"/>
      <c r="PUS887" s="162"/>
      <c r="PUT887" s="37"/>
      <c r="PUU887" s="37"/>
      <c r="PUV887" s="37"/>
      <c r="PUW887" s="37"/>
      <c r="PUX887" s="37"/>
      <c r="PUY887" s="28"/>
      <c r="PUZ887" s="11"/>
      <c r="PVA887" s="11"/>
      <c r="PVB887" s="37"/>
      <c r="PVC887" s="162"/>
      <c r="PVD887" s="162"/>
      <c r="PVE887" s="37"/>
      <c r="PVF887" s="12"/>
      <c r="PVG887" s="37"/>
      <c r="PVH887" s="37"/>
      <c r="PVI887" s="11"/>
      <c r="PVJ887" s="24"/>
      <c r="PVK887" s="28"/>
      <c r="PVL887" s="11"/>
      <c r="PVM887" s="12"/>
      <c r="PVN887" s="27"/>
      <c r="PVO887" s="37"/>
      <c r="PVP887" s="37"/>
      <c r="PVQ887" s="14"/>
      <c r="PVR887" s="14"/>
      <c r="PVS887" s="11"/>
      <c r="PVT887" s="12"/>
      <c r="PVU887" s="12"/>
      <c r="PVV887" s="12"/>
      <c r="PVW887" s="11"/>
      <c r="PVX887" s="12"/>
      <c r="PVY887" s="162"/>
      <c r="PVZ887" s="37"/>
      <c r="PWA887" s="37"/>
      <c r="PWB887" s="37"/>
      <c r="PWC887" s="37"/>
      <c r="PWD887" s="37"/>
      <c r="PWE887" s="28"/>
      <c r="PWF887" s="11"/>
      <c r="PWG887" s="11"/>
      <c r="PWH887" s="37"/>
      <c r="PWI887" s="162"/>
      <c r="PWJ887" s="162"/>
      <c r="PWK887" s="37"/>
      <c r="PWL887" s="12"/>
      <c r="PWM887" s="37"/>
      <c r="PWN887" s="37"/>
      <c r="PWO887" s="11"/>
      <c r="PWP887" s="24"/>
      <c r="PWQ887" s="28"/>
      <c r="PWR887" s="11"/>
      <c r="PWS887" s="12"/>
      <c r="PWT887" s="27"/>
      <c r="PWU887" s="37"/>
      <c r="PWV887" s="37"/>
      <c r="PWW887" s="14"/>
      <c r="PWX887" s="14"/>
      <c r="PWY887" s="11"/>
      <c r="PWZ887" s="12"/>
      <c r="PXA887" s="12"/>
      <c r="PXB887" s="12"/>
      <c r="PXC887" s="11"/>
      <c r="PXD887" s="12"/>
      <c r="PXE887" s="162"/>
      <c r="PXF887" s="37"/>
      <c r="PXG887" s="37"/>
      <c r="PXH887" s="37"/>
      <c r="PXI887" s="37"/>
      <c r="PXJ887" s="37"/>
      <c r="PXK887" s="28"/>
      <c r="PXL887" s="11"/>
      <c r="PXM887" s="11"/>
      <c r="PXN887" s="37"/>
      <c r="PXO887" s="162"/>
      <c r="PXP887" s="162"/>
      <c r="PXQ887" s="37"/>
      <c r="PXR887" s="12"/>
      <c r="PXS887" s="37"/>
      <c r="PXT887" s="37"/>
      <c r="PXU887" s="11"/>
      <c r="PXV887" s="24"/>
      <c r="PXW887" s="28"/>
      <c r="PXX887" s="11"/>
      <c r="PXY887" s="12"/>
      <c r="PXZ887" s="27"/>
      <c r="PYA887" s="37"/>
      <c r="PYB887" s="37"/>
      <c r="PYC887" s="14"/>
      <c r="PYD887" s="14"/>
      <c r="PYE887" s="11"/>
      <c r="PYF887" s="12"/>
      <c r="PYG887" s="12"/>
      <c r="PYH887" s="12"/>
      <c r="PYI887" s="11"/>
      <c r="PYJ887" s="12"/>
      <c r="PYK887" s="162"/>
      <c r="PYL887" s="37"/>
      <c r="PYM887" s="37"/>
      <c r="PYN887" s="37"/>
      <c r="PYO887" s="37"/>
      <c r="PYP887" s="37"/>
      <c r="PYQ887" s="28"/>
      <c r="PYR887" s="11"/>
      <c r="PYS887" s="11"/>
      <c r="PYT887" s="37"/>
      <c r="PYU887" s="162"/>
      <c r="PYV887" s="162"/>
      <c r="PYW887" s="37"/>
      <c r="PYX887" s="12"/>
      <c r="PYY887" s="37"/>
      <c r="PYZ887" s="37"/>
      <c r="PZA887" s="11"/>
      <c r="PZB887" s="24"/>
      <c r="PZC887" s="28"/>
      <c r="PZD887" s="11"/>
      <c r="PZE887" s="12"/>
      <c r="PZF887" s="27"/>
      <c r="PZG887" s="37"/>
      <c r="PZH887" s="37"/>
      <c r="PZI887" s="14"/>
      <c r="PZJ887" s="14"/>
      <c r="PZK887" s="11"/>
      <c r="PZL887" s="12"/>
      <c r="PZM887" s="12"/>
      <c r="PZN887" s="12"/>
      <c r="PZO887" s="11"/>
      <c r="PZP887" s="12"/>
      <c r="PZQ887" s="162"/>
      <c r="PZR887" s="37"/>
      <c r="PZS887" s="37"/>
      <c r="PZT887" s="37"/>
      <c r="PZU887" s="37"/>
      <c r="PZV887" s="37"/>
      <c r="PZW887" s="28"/>
      <c r="PZX887" s="11"/>
      <c r="PZY887" s="11"/>
      <c r="PZZ887" s="37"/>
      <c r="QAA887" s="162"/>
      <c r="QAB887" s="162"/>
      <c r="QAC887" s="37"/>
      <c r="QAD887" s="12"/>
      <c r="QAE887" s="37"/>
      <c r="QAF887" s="37"/>
      <c r="QAG887" s="11"/>
      <c r="QAH887" s="24"/>
      <c r="QAI887" s="28"/>
      <c r="QAJ887" s="11"/>
      <c r="QAK887" s="12"/>
      <c r="QAL887" s="27"/>
      <c r="QAM887" s="37"/>
      <c r="QAN887" s="37"/>
      <c r="QAO887" s="14"/>
      <c r="QAP887" s="14"/>
      <c r="QAQ887" s="11"/>
      <c r="QAR887" s="12"/>
      <c r="QAS887" s="12"/>
      <c r="QAT887" s="12"/>
      <c r="QAU887" s="11"/>
      <c r="QAV887" s="12"/>
      <c r="QAW887" s="162"/>
      <c r="QAX887" s="37"/>
      <c r="QAY887" s="37"/>
      <c r="QAZ887" s="37"/>
      <c r="QBA887" s="37"/>
      <c r="QBB887" s="37"/>
      <c r="QBC887" s="28"/>
      <c r="QBD887" s="11"/>
      <c r="QBE887" s="11"/>
      <c r="QBF887" s="37"/>
      <c r="QBG887" s="162"/>
      <c r="QBH887" s="162"/>
      <c r="QBI887" s="37"/>
      <c r="QBJ887" s="12"/>
      <c r="QBK887" s="37"/>
      <c r="QBL887" s="37"/>
      <c r="QBM887" s="11"/>
      <c r="QBN887" s="24"/>
      <c r="QBO887" s="28"/>
      <c r="QBP887" s="11"/>
      <c r="QBQ887" s="12"/>
      <c r="QBR887" s="27"/>
      <c r="QBS887" s="37"/>
      <c r="QBT887" s="37"/>
      <c r="QBU887" s="14"/>
      <c r="QBV887" s="14"/>
      <c r="QBW887" s="11"/>
      <c r="QBX887" s="12"/>
      <c r="QBY887" s="12"/>
      <c r="QBZ887" s="12"/>
      <c r="QCA887" s="11"/>
      <c r="QCB887" s="12"/>
      <c r="QCC887" s="162"/>
      <c r="QCD887" s="37"/>
      <c r="QCE887" s="37"/>
      <c r="QCF887" s="37"/>
      <c r="QCG887" s="37"/>
      <c r="QCH887" s="37"/>
      <c r="QCI887" s="28"/>
      <c r="QCJ887" s="11"/>
      <c r="QCK887" s="11"/>
      <c r="QCL887" s="37"/>
      <c r="QCM887" s="162"/>
      <c r="QCN887" s="162"/>
      <c r="QCO887" s="37"/>
      <c r="QCP887" s="12"/>
      <c r="QCQ887" s="37"/>
      <c r="QCR887" s="37"/>
      <c r="QCS887" s="11"/>
      <c r="QCT887" s="24"/>
      <c r="QCU887" s="28"/>
      <c r="QCV887" s="11"/>
      <c r="QCW887" s="12"/>
      <c r="QCX887" s="27"/>
      <c r="QCY887" s="37"/>
      <c r="QCZ887" s="37"/>
      <c r="QDA887" s="14"/>
      <c r="QDB887" s="14"/>
      <c r="QDC887" s="11"/>
      <c r="QDD887" s="12"/>
      <c r="QDE887" s="12"/>
      <c r="QDF887" s="12"/>
      <c r="QDG887" s="11"/>
      <c r="QDH887" s="12"/>
      <c r="QDI887" s="162"/>
      <c r="QDJ887" s="37"/>
      <c r="QDK887" s="37"/>
      <c r="QDL887" s="37"/>
      <c r="QDM887" s="37"/>
      <c r="QDN887" s="37"/>
      <c r="QDO887" s="28"/>
      <c r="QDP887" s="11"/>
      <c r="QDQ887" s="11"/>
      <c r="QDR887" s="37"/>
      <c r="QDS887" s="162"/>
      <c r="QDT887" s="162"/>
      <c r="QDU887" s="37"/>
      <c r="QDV887" s="12"/>
      <c r="QDW887" s="37"/>
      <c r="QDX887" s="37"/>
      <c r="QDY887" s="11"/>
      <c r="QDZ887" s="24"/>
      <c r="QEA887" s="28"/>
      <c r="QEB887" s="11"/>
      <c r="QEC887" s="12"/>
      <c r="QED887" s="27"/>
      <c r="QEE887" s="37"/>
      <c r="QEF887" s="37"/>
      <c r="QEG887" s="14"/>
      <c r="QEH887" s="14"/>
      <c r="QEI887" s="11"/>
      <c r="QEJ887" s="12"/>
      <c r="QEK887" s="12"/>
      <c r="QEL887" s="12"/>
      <c r="QEM887" s="11"/>
      <c r="QEN887" s="12"/>
      <c r="QEO887" s="162"/>
      <c r="QEP887" s="37"/>
      <c r="QEQ887" s="37"/>
      <c r="QER887" s="37"/>
      <c r="QES887" s="37"/>
      <c r="QET887" s="37"/>
      <c r="QEU887" s="28"/>
      <c r="QEV887" s="11"/>
      <c r="QEW887" s="11"/>
      <c r="QEX887" s="37"/>
      <c r="QEY887" s="162"/>
      <c r="QEZ887" s="162"/>
      <c r="QFA887" s="37"/>
      <c r="QFB887" s="12"/>
      <c r="QFC887" s="37"/>
      <c r="QFD887" s="37"/>
      <c r="QFE887" s="11"/>
      <c r="QFF887" s="24"/>
      <c r="QFG887" s="28"/>
      <c r="QFH887" s="11"/>
      <c r="QFI887" s="12"/>
      <c r="QFJ887" s="27"/>
      <c r="QFK887" s="37"/>
      <c r="QFL887" s="37"/>
      <c r="QFM887" s="14"/>
      <c r="QFN887" s="14"/>
      <c r="QFO887" s="11"/>
      <c r="QFP887" s="12"/>
      <c r="QFQ887" s="12"/>
      <c r="QFR887" s="12"/>
      <c r="QFS887" s="11"/>
      <c r="QFT887" s="12"/>
      <c r="QFU887" s="162"/>
      <c r="QFV887" s="37"/>
      <c r="QFW887" s="37"/>
      <c r="QFX887" s="37"/>
      <c r="QFY887" s="37"/>
      <c r="QFZ887" s="37"/>
      <c r="QGA887" s="28"/>
      <c r="QGB887" s="11"/>
      <c r="QGC887" s="11"/>
      <c r="QGD887" s="37"/>
      <c r="QGE887" s="162"/>
      <c r="QGF887" s="162"/>
      <c r="QGG887" s="37"/>
      <c r="QGH887" s="12"/>
      <c r="QGI887" s="37"/>
      <c r="QGJ887" s="37"/>
      <c r="QGK887" s="11"/>
      <c r="QGL887" s="24"/>
      <c r="QGM887" s="28"/>
      <c r="QGN887" s="11"/>
      <c r="QGO887" s="12"/>
      <c r="QGP887" s="27"/>
      <c r="QGQ887" s="37"/>
      <c r="QGR887" s="37"/>
      <c r="QGS887" s="14"/>
      <c r="QGT887" s="14"/>
      <c r="QGU887" s="11"/>
      <c r="QGV887" s="12"/>
      <c r="QGW887" s="12"/>
      <c r="QGX887" s="12"/>
      <c r="QGY887" s="11"/>
      <c r="QGZ887" s="12"/>
      <c r="QHA887" s="162"/>
      <c r="QHB887" s="37"/>
      <c r="QHC887" s="37"/>
      <c r="QHD887" s="37"/>
      <c r="QHE887" s="37"/>
      <c r="QHF887" s="37"/>
      <c r="QHG887" s="28"/>
      <c r="QHH887" s="11"/>
      <c r="QHI887" s="11"/>
      <c r="QHJ887" s="37"/>
      <c r="QHK887" s="162"/>
      <c r="QHL887" s="162"/>
      <c r="QHM887" s="37"/>
      <c r="QHN887" s="12"/>
      <c r="QHO887" s="37"/>
      <c r="QHP887" s="37"/>
      <c r="QHQ887" s="11"/>
      <c r="QHR887" s="24"/>
      <c r="QHS887" s="28"/>
      <c r="QHT887" s="11"/>
      <c r="QHU887" s="12"/>
      <c r="QHV887" s="27"/>
      <c r="QHW887" s="37"/>
      <c r="QHX887" s="37"/>
      <c r="QHY887" s="14"/>
      <c r="QHZ887" s="14"/>
      <c r="QIA887" s="11"/>
      <c r="QIB887" s="12"/>
      <c r="QIC887" s="12"/>
      <c r="QID887" s="12"/>
      <c r="QIE887" s="11"/>
      <c r="QIF887" s="12"/>
      <c r="QIG887" s="162"/>
      <c r="QIH887" s="37"/>
      <c r="QII887" s="37"/>
      <c r="QIJ887" s="37"/>
      <c r="QIK887" s="37"/>
      <c r="QIL887" s="37"/>
      <c r="QIM887" s="28"/>
      <c r="QIN887" s="11"/>
      <c r="QIO887" s="11"/>
      <c r="QIP887" s="37"/>
      <c r="QIQ887" s="162"/>
      <c r="QIR887" s="162"/>
      <c r="QIS887" s="37"/>
      <c r="QIT887" s="12"/>
      <c r="QIU887" s="37"/>
      <c r="QIV887" s="37"/>
      <c r="QIW887" s="11"/>
      <c r="QIX887" s="24"/>
      <c r="QIY887" s="28"/>
      <c r="QIZ887" s="11"/>
      <c r="QJA887" s="12"/>
      <c r="QJB887" s="27"/>
      <c r="QJC887" s="37"/>
      <c r="QJD887" s="37"/>
      <c r="QJE887" s="14"/>
      <c r="QJF887" s="14"/>
      <c r="QJG887" s="11"/>
      <c r="QJH887" s="12"/>
      <c r="QJI887" s="12"/>
      <c r="QJJ887" s="12"/>
      <c r="QJK887" s="11"/>
      <c r="QJL887" s="12"/>
      <c r="QJM887" s="162"/>
      <c r="QJN887" s="37"/>
      <c r="QJO887" s="37"/>
      <c r="QJP887" s="37"/>
      <c r="QJQ887" s="37"/>
      <c r="QJR887" s="37"/>
      <c r="QJS887" s="28"/>
      <c r="QJT887" s="11"/>
      <c r="QJU887" s="11"/>
      <c r="QJV887" s="37"/>
      <c r="QJW887" s="162"/>
      <c r="QJX887" s="162"/>
      <c r="QJY887" s="37"/>
      <c r="QJZ887" s="12"/>
      <c r="QKA887" s="37"/>
      <c r="QKB887" s="37"/>
      <c r="QKC887" s="11"/>
      <c r="QKD887" s="24"/>
      <c r="QKE887" s="28"/>
      <c r="QKF887" s="11"/>
      <c r="QKG887" s="12"/>
      <c r="QKH887" s="27"/>
      <c r="QKI887" s="37"/>
      <c r="QKJ887" s="37"/>
      <c r="QKK887" s="14"/>
      <c r="QKL887" s="14"/>
      <c r="QKM887" s="11"/>
      <c r="QKN887" s="12"/>
      <c r="QKO887" s="12"/>
      <c r="QKP887" s="12"/>
      <c r="QKQ887" s="11"/>
      <c r="QKR887" s="12"/>
      <c r="QKS887" s="162"/>
      <c r="QKT887" s="37"/>
      <c r="QKU887" s="37"/>
      <c r="QKV887" s="37"/>
      <c r="QKW887" s="37"/>
      <c r="QKX887" s="37"/>
      <c r="QKY887" s="28"/>
      <c r="QKZ887" s="11"/>
      <c r="QLA887" s="11"/>
      <c r="QLB887" s="37"/>
      <c r="QLC887" s="162"/>
      <c r="QLD887" s="162"/>
      <c r="QLE887" s="37"/>
      <c r="QLF887" s="12"/>
      <c r="QLG887" s="37"/>
      <c r="QLH887" s="37"/>
      <c r="QLI887" s="11"/>
      <c r="QLJ887" s="24"/>
      <c r="QLK887" s="28"/>
      <c r="QLL887" s="11"/>
      <c r="QLM887" s="12"/>
      <c r="QLN887" s="27"/>
      <c r="QLO887" s="37"/>
      <c r="QLP887" s="37"/>
      <c r="QLQ887" s="14"/>
      <c r="QLR887" s="14"/>
      <c r="QLS887" s="11"/>
      <c r="QLT887" s="12"/>
      <c r="QLU887" s="12"/>
      <c r="QLV887" s="12"/>
      <c r="QLW887" s="11"/>
      <c r="QLX887" s="12"/>
      <c r="QLY887" s="162"/>
      <c r="QLZ887" s="37"/>
      <c r="QMA887" s="37"/>
      <c r="QMB887" s="37"/>
      <c r="QMC887" s="37"/>
      <c r="QMD887" s="37"/>
      <c r="QME887" s="28"/>
      <c r="QMF887" s="11"/>
      <c r="QMG887" s="11"/>
      <c r="QMH887" s="37"/>
      <c r="QMI887" s="162"/>
      <c r="QMJ887" s="162"/>
      <c r="QMK887" s="37"/>
      <c r="QML887" s="12"/>
      <c r="QMM887" s="37"/>
      <c r="QMN887" s="37"/>
      <c r="QMO887" s="11"/>
      <c r="QMP887" s="24"/>
      <c r="QMQ887" s="28"/>
      <c r="QMR887" s="11"/>
      <c r="QMS887" s="12"/>
      <c r="QMT887" s="27"/>
      <c r="QMU887" s="37"/>
      <c r="QMV887" s="37"/>
      <c r="QMW887" s="14"/>
      <c r="QMX887" s="14"/>
      <c r="QMY887" s="11"/>
      <c r="QMZ887" s="12"/>
      <c r="QNA887" s="12"/>
      <c r="QNB887" s="12"/>
      <c r="QNC887" s="11"/>
      <c r="QND887" s="12"/>
      <c r="QNE887" s="162"/>
      <c r="QNF887" s="37"/>
      <c r="QNG887" s="37"/>
      <c r="QNH887" s="37"/>
      <c r="QNI887" s="37"/>
      <c r="QNJ887" s="37"/>
      <c r="QNK887" s="28"/>
      <c r="QNL887" s="11"/>
      <c r="QNM887" s="11"/>
      <c r="QNN887" s="37"/>
      <c r="QNO887" s="162"/>
      <c r="QNP887" s="162"/>
      <c r="QNQ887" s="37"/>
      <c r="QNR887" s="12"/>
      <c r="QNS887" s="37"/>
      <c r="QNT887" s="37"/>
      <c r="QNU887" s="11"/>
      <c r="QNV887" s="24"/>
      <c r="QNW887" s="28"/>
      <c r="QNX887" s="11"/>
      <c r="QNY887" s="12"/>
      <c r="QNZ887" s="27"/>
      <c r="QOA887" s="37"/>
      <c r="QOB887" s="37"/>
      <c r="QOC887" s="14"/>
      <c r="QOD887" s="14"/>
      <c r="QOE887" s="11"/>
      <c r="QOF887" s="12"/>
      <c r="QOG887" s="12"/>
      <c r="QOH887" s="12"/>
      <c r="QOI887" s="11"/>
      <c r="QOJ887" s="12"/>
      <c r="QOK887" s="162"/>
      <c r="QOL887" s="37"/>
      <c r="QOM887" s="37"/>
      <c r="QON887" s="37"/>
      <c r="QOO887" s="37"/>
      <c r="QOP887" s="37"/>
      <c r="QOQ887" s="28"/>
      <c r="QOR887" s="11"/>
      <c r="QOS887" s="11"/>
      <c r="QOT887" s="37"/>
      <c r="QOU887" s="162"/>
      <c r="QOV887" s="162"/>
      <c r="QOW887" s="37"/>
      <c r="QOX887" s="12"/>
      <c r="QOY887" s="37"/>
      <c r="QOZ887" s="37"/>
      <c r="QPA887" s="11"/>
      <c r="QPB887" s="24"/>
      <c r="QPC887" s="28"/>
      <c r="QPD887" s="11"/>
      <c r="QPE887" s="12"/>
      <c r="QPF887" s="27"/>
      <c r="QPG887" s="37"/>
      <c r="QPH887" s="37"/>
      <c r="QPI887" s="14"/>
      <c r="QPJ887" s="14"/>
      <c r="QPK887" s="11"/>
      <c r="QPL887" s="12"/>
      <c r="QPM887" s="12"/>
      <c r="QPN887" s="12"/>
      <c r="QPO887" s="11"/>
      <c r="QPP887" s="12"/>
      <c r="QPQ887" s="162"/>
      <c r="QPR887" s="37"/>
      <c r="QPS887" s="37"/>
      <c r="QPT887" s="37"/>
      <c r="QPU887" s="37"/>
      <c r="QPV887" s="37"/>
      <c r="QPW887" s="28"/>
      <c r="QPX887" s="11"/>
      <c r="QPY887" s="11"/>
      <c r="QPZ887" s="37"/>
      <c r="QQA887" s="162"/>
      <c r="QQB887" s="162"/>
      <c r="QQC887" s="37"/>
      <c r="QQD887" s="12"/>
      <c r="QQE887" s="37"/>
      <c r="QQF887" s="37"/>
      <c r="QQG887" s="11"/>
      <c r="QQH887" s="24"/>
      <c r="QQI887" s="28"/>
      <c r="QQJ887" s="11"/>
      <c r="QQK887" s="12"/>
      <c r="QQL887" s="27"/>
      <c r="QQM887" s="37"/>
      <c r="QQN887" s="37"/>
      <c r="QQO887" s="14"/>
      <c r="QQP887" s="14"/>
      <c r="QQQ887" s="11"/>
      <c r="QQR887" s="12"/>
      <c r="QQS887" s="12"/>
      <c r="QQT887" s="12"/>
      <c r="QQU887" s="11"/>
      <c r="QQV887" s="12"/>
      <c r="QQW887" s="162"/>
      <c r="QQX887" s="37"/>
      <c r="QQY887" s="37"/>
      <c r="QQZ887" s="37"/>
      <c r="QRA887" s="37"/>
      <c r="QRB887" s="37"/>
      <c r="QRC887" s="28"/>
      <c r="QRD887" s="11"/>
      <c r="QRE887" s="11"/>
      <c r="QRF887" s="37"/>
      <c r="QRG887" s="162"/>
      <c r="QRH887" s="162"/>
      <c r="QRI887" s="37"/>
      <c r="QRJ887" s="12"/>
      <c r="QRK887" s="37"/>
      <c r="QRL887" s="37"/>
      <c r="QRM887" s="11"/>
      <c r="QRN887" s="24"/>
      <c r="QRO887" s="28"/>
      <c r="QRP887" s="11"/>
      <c r="QRQ887" s="12"/>
      <c r="QRR887" s="27"/>
      <c r="QRS887" s="37"/>
      <c r="QRT887" s="37"/>
      <c r="QRU887" s="14"/>
      <c r="QRV887" s="14"/>
      <c r="QRW887" s="11"/>
      <c r="QRX887" s="12"/>
      <c r="QRY887" s="12"/>
      <c r="QRZ887" s="12"/>
      <c r="QSA887" s="11"/>
      <c r="QSB887" s="12"/>
      <c r="QSC887" s="162"/>
      <c r="QSD887" s="37"/>
      <c r="QSE887" s="37"/>
      <c r="QSF887" s="37"/>
      <c r="QSG887" s="37"/>
      <c r="QSH887" s="37"/>
      <c r="QSI887" s="28"/>
      <c r="QSJ887" s="11"/>
      <c r="QSK887" s="11"/>
      <c r="QSL887" s="37"/>
      <c r="QSM887" s="162"/>
      <c r="QSN887" s="162"/>
      <c r="QSO887" s="37"/>
      <c r="QSP887" s="12"/>
      <c r="QSQ887" s="37"/>
      <c r="QSR887" s="37"/>
      <c r="QSS887" s="11"/>
      <c r="QST887" s="24"/>
      <c r="QSU887" s="28"/>
      <c r="QSV887" s="11"/>
      <c r="QSW887" s="12"/>
      <c r="QSX887" s="27"/>
      <c r="QSY887" s="37"/>
      <c r="QSZ887" s="37"/>
      <c r="QTA887" s="14"/>
      <c r="QTB887" s="14"/>
      <c r="QTC887" s="11"/>
      <c r="QTD887" s="12"/>
      <c r="QTE887" s="12"/>
      <c r="QTF887" s="12"/>
      <c r="QTG887" s="11"/>
      <c r="QTH887" s="12"/>
      <c r="QTI887" s="162"/>
      <c r="QTJ887" s="37"/>
      <c r="QTK887" s="37"/>
      <c r="QTL887" s="37"/>
      <c r="QTM887" s="37"/>
      <c r="QTN887" s="37"/>
      <c r="QTO887" s="28"/>
      <c r="QTP887" s="11"/>
      <c r="QTQ887" s="11"/>
      <c r="QTR887" s="37"/>
      <c r="QTS887" s="162"/>
      <c r="QTT887" s="162"/>
      <c r="QTU887" s="37"/>
      <c r="QTV887" s="12"/>
      <c r="QTW887" s="37"/>
      <c r="QTX887" s="37"/>
      <c r="QTY887" s="11"/>
      <c r="QTZ887" s="24"/>
      <c r="QUA887" s="28"/>
      <c r="QUB887" s="11"/>
      <c r="QUC887" s="12"/>
      <c r="QUD887" s="27"/>
      <c r="QUE887" s="37"/>
      <c r="QUF887" s="37"/>
      <c r="QUG887" s="14"/>
      <c r="QUH887" s="14"/>
      <c r="QUI887" s="11"/>
      <c r="QUJ887" s="12"/>
      <c r="QUK887" s="12"/>
      <c r="QUL887" s="12"/>
      <c r="QUM887" s="11"/>
      <c r="QUN887" s="12"/>
      <c r="QUO887" s="162"/>
      <c r="QUP887" s="37"/>
      <c r="QUQ887" s="37"/>
      <c r="QUR887" s="37"/>
      <c r="QUS887" s="37"/>
      <c r="QUT887" s="37"/>
      <c r="QUU887" s="28"/>
      <c r="QUV887" s="11"/>
      <c r="QUW887" s="11"/>
      <c r="QUX887" s="37"/>
      <c r="QUY887" s="162"/>
      <c r="QUZ887" s="162"/>
      <c r="QVA887" s="37"/>
      <c r="QVB887" s="12"/>
      <c r="QVC887" s="37"/>
      <c r="QVD887" s="37"/>
      <c r="QVE887" s="11"/>
      <c r="QVF887" s="24"/>
      <c r="QVG887" s="28"/>
      <c r="QVH887" s="11"/>
      <c r="QVI887" s="12"/>
      <c r="QVJ887" s="27"/>
      <c r="QVK887" s="37"/>
      <c r="QVL887" s="37"/>
      <c r="QVM887" s="14"/>
      <c r="QVN887" s="14"/>
      <c r="QVO887" s="11"/>
      <c r="QVP887" s="12"/>
      <c r="QVQ887" s="12"/>
      <c r="QVR887" s="12"/>
      <c r="QVS887" s="11"/>
      <c r="QVT887" s="12"/>
      <c r="QVU887" s="162"/>
      <c r="QVV887" s="37"/>
      <c r="QVW887" s="37"/>
      <c r="QVX887" s="37"/>
      <c r="QVY887" s="37"/>
      <c r="QVZ887" s="37"/>
      <c r="QWA887" s="28"/>
      <c r="QWB887" s="11"/>
      <c r="QWC887" s="11"/>
      <c r="QWD887" s="37"/>
      <c r="QWE887" s="162"/>
      <c r="QWF887" s="162"/>
      <c r="QWG887" s="37"/>
      <c r="QWH887" s="12"/>
      <c r="QWI887" s="37"/>
      <c r="QWJ887" s="37"/>
      <c r="QWK887" s="11"/>
      <c r="QWL887" s="24"/>
      <c r="QWM887" s="28"/>
      <c r="QWN887" s="11"/>
      <c r="QWO887" s="12"/>
      <c r="QWP887" s="27"/>
      <c r="QWQ887" s="37"/>
      <c r="QWR887" s="37"/>
      <c r="QWS887" s="14"/>
      <c r="QWT887" s="14"/>
      <c r="QWU887" s="11"/>
      <c r="QWV887" s="12"/>
      <c r="QWW887" s="12"/>
      <c r="QWX887" s="12"/>
      <c r="QWY887" s="11"/>
      <c r="QWZ887" s="12"/>
      <c r="QXA887" s="162"/>
      <c r="QXB887" s="37"/>
      <c r="QXC887" s="37"/>
      <c r="QXD887" s="37"/>
      <c r="QXE887" s="37"/>
      <c r="QXF887" s="37"/>
      <c r="QXG887" s="28"/>
      <c r="QXH887" s="11"/>
      <c r="QXI887" s="11"/>
      <c r="QXJ887" s="37"/>
      <c r="QXK887" s="162"/>
      <c r="QXL887" s="162"/>
      <c r="QXM887" s="37"/>
      <c r="QXN887" s="12"/>
      <c r="QXO887" s="37"/>
      <c r="QXP887" s="37"/>
      <c r="QXQ887" s="11"/>
      <c r="QXR887" s="24"/>
      <c r="QXS887" s="28"/>
      <c r="QXT887" s="11"/>
      <c r="QXU887" s="12"/>
      <c r="QXV887" s="27"/>
      <c r="QXW887" s="37"/>
      <c r="QXX887" s="37"/>
      <c r="QXY887" s="14"/>
      <c r="QXZ887" s="14"/>
      <c r="QYA887" s="11"/>
      <c r="QYB887" s="12"/>
      <c r="QYC887" s="12"/>
      <c r="QYD887" s="12"/>
      <c r="QYE887" s="11"/>
      <c r="QYF887" s="12"/>
      <c r="QYG887" s="162"/>
      <c r="QYH887" s="37"/>
      <c r="QYI887" s="37"/>
      <c r="QYJ887" s="37"/>
      <c r="QYK887" s="37"/>
      <c r="QYL887" s="37"/>
      <c r="QYM887" s="28"/>
      <c r="QYN887" s="11"/>
      <c r="QYO887" s="11"/>
      <c r="QYP887" s="37"/>
      <c r="QYQ887" s="162"/>
      <c r="QYR887" s="162"/>
      <c r="QYS887" s="37"/>
      <c r="QYT887" s="12"/>
      <c r="QYU887" s="37"/>
      <c r="QYV887" s="37"/>
      <c r="QYW887" s="11"/>
      <c r="QYX887" s="24"/>
      <c r="QYY887" s="28"/>
      <c r="QYZ887" s="11"/>
      <c r="QZA887" s="12"/>
      <c r="QZB887" s="27"/>
      <c r="QZC887" s="37"/>
      <c r="QZD887" s="37"/>
      <c r="QZE887" s="14"/>
      <c r="QZF887" s="14"/>
      <c r="QZG887" s="11"/>
      <c r="QZH887" s="12"/>
      <c r="QZI887" s="12"/>
      <c r="QZJ887" s="12"/>
      <c r="QZK887" s="11"/>
      <c r="QZL887" s="12"/>
      <c r="QZM887" s="162"/>
      <c r="QZN887" s="37"/>
      <c r="QZO887" s="37"/>
      <c r="QZP887" s="37"/>
      <c r="QZQ887" s="37"/>
      <c r="QZR887" s="37"/>
      <c r="QZS887" s="28"/>
      <c r="QZT887" s="11"/>
      <c r="QZU887" s="11"/>
      <c r="QZV887" s="37"/>
      <c r="QZW887" s="162"/>
      <c r="QZX887" s="162"/>
      <c r="QZY887" s="37"/>
      <c r="QZZ887" s="12"/>
      <c r="RAA887" s="37"/>
      <c r="RAB887" s="37"/>
      <c r="RAC887" s="11"/>
      <c r="RAD887" s="24"/>
      <c r="RAE887" s="28"/>
      <c r="RAF887" s="11"/>
      <c r="RAG887" s="12"/>
      <c r="RAH887" s="27"/>
      <c r="RAI887" s="37"/>
      <c r="RAJ887" s="37"/>
      <c r="RAK887" s="14"/>
      <c r="RAL887" s="14"/>
      <c r="RAM887" s="11"/>
      <c r="RAN887" s="12"/>
      <c r="RAO887" s="12"/>
      <c r="RAP887" s="12"/>
      <c r="RAQ887" s="11"/>
      <c r="RAR887" s="12"/>
      <c r="RAS887" s="162"/>
      <c r="RAT887" s="37"/>
      <c r="RAU887" s="37"/>
      <c r="RAV887" s="37"/>
      <c r="RAW887" s="37"/>
      <c r="RAX887" s="37"/>
      <c r="RAY887" s="28"/>
      <c r="RAZ887" s="11"/>
      <c r="RBA887" s="11"/>
      <c r="RBB887" s="37"/>
      <c r="RBC887" s="162"/>
      <c r="RBD887" s="162"/>
      <c r="RBE887" s="37"/>
      <c r="RBF887" s="12"/>
      <c r="RBG887" s="37"/>
      <c r="RBH887" s="37"/>
      <c r="RBI887" s="11"/>
      <c r="RBJ887" s="24"/>
      <c r="RBK887" s="28"/>
      <c r="RBL887" s="11"/>
      <c r="RBM887" s="12"/>
      <c r="RBN887" s="27"/>
      <c r="RBO887" s="37"/>
      <c r="RBP887" s="37"/>
      <c r="RBQ887" s="14"/>
      <c r="RBR887" s="14"/>
      <c r="RBS887" s="11"/>
      <c r="RBT887" s="12"/>
      <c r="RBU887" s="12"/>
      <c r="RBV887" s="12"/>
      <c r="RBW887" s="11"/>
      <c r="RBX887" s="12"/>
      <c r="RBY887" s="162"/>
      <c r="RBZ887" s="37"/>
      <c r="RCA887" s="37"/>
      <c r="RCB887" s="37"/>
      <c r="RCC887" s="37"/>
      <c r="RCD887" s="37"/>
      <c r="RCE887" s="28"/>
      <c r="RCF887" s="11"/>
      <c r="RCG887" s="11"/>
      <c r="RCH887" s="37"/>
      <c r="RCI887" s="162"/>
      <c r="RCJ887" s="162"/>
      <c r="RCK887" s="37"/>
      <c r="RCL887" s="12"/>
      <c r="RCM887" s="37"/>
      <c r="RCN887" s="37"/>
      <c r="RCO887" s="11"/>
      <c r="RCP887" s="24"/>
      <c r="RCQ887" s="28"/>
      <c r="RCR887" s="11"/>
      <c r="RCS887" s="12"/>
      <c r="RCT887" s="27"/>
      <c r="RCU887" s="37"/>
      <c r="RCV887" s="37"/>
      <c r="RCW887" s="14"/>
      <c r="RCX887" s="14"/>
      <c r="RCY887" s="11"/>
      <c r="RCZ887" s="12"/>
      <c r="RDA887" s="12"/>
      <c r="RDB887" s="12"/>
      <c r="RDC887" s="11"/>
      <c r="RDD887" s="12"/>
      <c r="RDE887" s="162"/>
      <c r="RDF887" s="37"/>
      <c r="RDG887" s="37"/>
      <c r="RDH887" s="37"/>
      <c r="RDI887" s="37"/>
      <c r="RDJ887" s="37"/>
      <c r="RDK887" s="28"/>
      <c r="RDL887" s="11"/>
      <c r="RDM887" s="11"/>
      <c r="RDN887" s="37"/>
      <c r="RDO887" s="162"/>
      <c r="RDP887" s="162"/>
      <c r="RDQ887" s="37"/>
      <c r="RDR887" s="12"/>
      <c r="RDS887" s="37"/>
      <c r="RDT887" s="37"/>
      <c r="RDU887" s="11"/>
      <c r="RDV887" s="24"/>
      <c r="RDW887" s="28"/>
      <c r="RDX887" s="11"/>
      <c r="RDY887" s="12"/>
      <c r="RDZ887" s="27"/>
      <c r="REA887" s="37"/>
      <c r="REB887" s="37"/>
      <c r="REC887" s="14"/>
      <c r="RED887" s="14"/>
      <c r="REE887" s="11"/>
      <c r="REF887" s="12"/>
      <c r="REG887" s="12"/>
      <c r="REH887" s="12"/>
      <c r="REI887" s="11"/>
      <c r="REJ887" s="12"/>
      <c r="REK887" s="162"/>
      <c r="REL887" s="37"/>
      <c r="REM887" s="37"/>
      <c r="REN887" s="37"/>
      <c r="REO887" s="37"/>
      <c r="REP887" s="37"/>
      <c r="REQ887" s="28"/>
      <c r="RER887" s="11"/>
      <c r="RES887" s="11"/>
      <c r="RET887" s="37"/>
      <c r="REU887" s="162"/>
      <c r="REV887" s="162"/>
      <c r="REW887" s="37"/>
      <c r="REX887" s="12"/>
      <c r="REY887" s="37"/>
      <c r="REZ887" s="37"/>
      <c r="RFA887" s="11"/>
      <c r="RFB887" s="24"/>
      <c r="RFC887" s="28"/>
      <c r="RFD887" s="11"/>
      <c r="RFE887" s="12"/>
      <c r="RFF887" s="27"/>
      <c r="RFG887" s="37"/>
      <c r="RFH887" s="37"/>
      <c r="RFI887" s="14"/>
      <c r="RFJ887" s="14"/>
      <c r="RFK887" s="11"/>
      <c r="RFL887" s="12"/>
      <c r="RFM887" s="12"/>
      <c r="RFN887" s="12"/>
      <c r="RFO887" s="11"/>
      <c r="RFP887" s="12"/>
      <c r="RFQ887" s="162"/>
      <c r="RFR887" s="37"/>
      <c r="RFS887" s="37"/>
      <c r="RFT887" s="37"/>
      <c r="RFU887" s="37"/>
      <c r="RFV887" s="37"/>
      <c r="RFW887" s="28"/>
      <c r="RFX887" s="11"/>
      <c r="RFY887" s="11"/>
      <c r="RFZ887" s="37"/>
      <c r="RGA887" s="162"/>
      <c r="RGB887" s="162"/>
      <c r="RGC887" s="37"/>
      <c r="RGD887" s="12"/>
      <c r="RGE887" s="37"/>
      <c r="RGF887" s="37"/>
      <c r="RGG887" s="11"/>
      <c r="RGH887" s="24"/>
      <c r="RGI887" s="28"/>
      <c r="RGJ887" s="11"/>
      <c r="RGK887" s="12"/>
      <c r="RGL887" s="27"/>
      <c r="RGM887" s="37"/>
      <c r="RGN887" s="37"/>
      <c r="RGO887" s="14"/>
      <c r="RGP887" s="14"/>
      <c r="RGQ887" s="11"/>
      <c r="RGR887" s="12"/>
      <c r="RGS887" s="12"/>
      <c r="RGT887" s="12"/>
      <c r="RGU887" s="11"/>
      <c r="RGV887" s="12"/>
      <c r="RGW887" s="162"/>
      <c r="RGX887" s="37"/>
      <c r="RGY887" s="37"/>
      <c r="RGZ887" s="37"/>
      <c r="RHA887" s="37"/>
      <c r="RHB887" s="37"/>
      <c r="RHC887" s="28"/>
      <c r="RHD887" s="11"/>
      <c r="RHE887" s="11"/>
      <c r="RHF887" s="37"/>
      <c r="RHG887" s="162"/>
      <c r="RHH887" s="162"/>
      <c r="RHI887" s="37"/>
      <c r="RHJ887" s="12"/>
      <c r="RHK887" s="37"/>
      <c r="RHL887" s="37"/>
      <c r="RHM887" s="11"/>
      <c r="RHN887" s="24"/>
      <c r="RHO887" s="28"/>
      <c r="RHP887" s="11"/>
      <c r="RHQ887" s="12"/>
      <c r="RHR887" s="27"/>
      <c r="RHS887" s="37"/>
      <c r="RHT887" s="37"/>
      <c r="RHU887" s="14"/>
      <c r="RHV887" s="14"/>
      <c r="RHW887" s="11"/>
      <c r="RHX887" s="12"/>
      <c r="RHY887" s="12"/>
      <c r="RHZ887" s="12"/>
      <c r="RIA887" s="11"/>
      <c r="RIB887" s="12"/>
      <c r="RIC887" s="162"/>
      <c r="RID887" s="37"/>
      <c r="RIE887" s="37"/>
      <c r="RIF887" s="37"/>
      <c r="RIG887" s="37"/>
      <c r="RIH887" s="37"/>
      <c r="RII887" s="28"/>
      <c r="RIJ887" s="11"/>
      <c r="RIK887" s="11"/>
      <c r="RIL887" s="37"/>
      <c r="RIM887" s="162"/>
      <c r="RIN887" s="162"/>
      <c r="RIO887" s="37"/>
      <c r="RIP887" s="12"/>
      <c r="RIQ887" s="37"/>
      <c r="RIR887" s="37"/>
      <c r="RIS887" s="11"/>
      <c r="RIT887" s="24"/>
      <c r="RIU887" s="28"/>
      <c r="RIV887" s="11"/>
      <c r="RIW887" s="12"/>
      <c r="RIX887" s="27"/>
      <c r="RIY887" s="37"/>
      <c r="RIZ887" s="37"/>
      <c r="RJA887" s="14"/>
      <c r="RJB887" s="14"/>
      <c r="RJC887" s="11"/>
      <c r="RJD887" s="12"/>
      <c r="RJE887" s="12"/>
      <c r="RJF887" s="12"/>
      <c r="RJG887" s="11"/>
      <c r="RJH887" s="12"/>
      <c r="RJI887" s="162"/>
      <c r="RJJ887" s="37"/>
      <c r="RJK887" s="37"/>
      <c r="RJL887" s="37"/>
      <c r="RJM887" s="37"/>
      <c r="RJN887" s="37"/>
      <c r="RJO887" s="28"/>
      <c r="RJP887" s="11"/>
      <c r="RJQ887" s="11"/>
      <c r="RJR887" s="37"/>
      <c r="RJS887" s="162"/>
      <c r="RJT887" s="162"/>
      <c r="RJU887" s="37"/>
      <c r="RJV887" s="12"/>
      <c r="RJW887" s="37"/>
      <c r="RJX887" s="37"/>
      <c r="RJY887" s="11"/>
      <c r="RJZ887" s="24"/>
      <c r="RKA887" s="28"/>
      <c r="RKB887" s="11"/>
      <c r="RKC887" s="12"/>
      <c r="RKD887" s="27"/>
      <c r="RKE887" s="37"/>
      <c r="RKF887" s="37"/>
      <c r="RKG887" s="14"/>
      <c r="RKH887" s="14"/>
      <c r="RKI887" s="11"/>
      <c r="RKJ887" s="12"/>
      <c r="RKK887" s="12"/>
      <c r="RKL887" s="12"/>
      <c r="RKM887" s="11"/>
      <c r="RKN887" s="12"/>
      <c r="RKO887" s="162"/>
      <c r="RKP887" s="37"/>
      <c r="RKQ887" s="37"/>
      <c r="RKR887" s="37"/>
      <c r="RKS887" s="37"/>
      <c r="RKT887" s="37"/>
      <c r="RKU887" s="28"/>
      <c r="RKV887" s="11"/>
      <c r="RKW887" s="11"/>
      <c r="RKX887" s="37"/>
      <c r="RKY887" s="162"/>
      <c r="RKZ887" s="162"/>
      <c r="RLA887" s="37"/>
      <c r="RLB887" s="12"/>
      <c r="RLC887" s="37"/>
      <c r="RLD887" s="37"/>
      <c r="RLE887" s="11"/>
      <c r="RLF887" s="24"/>
      <c r="RLG887" s="28"/>
      <c r="RLH887" s="11"/>
      <c r="RLI887" s="12"/>
      <c r="RLJ887" s="27"/>
      <c r="RLK887" s="37"/>
      <c r="RLL887" s="37"/>
      <c r="RLM887" s="14"/>
      <c r="RLN887" s="14"/>
      <c r="RLO887" s="11"/>
      <c r="RLP887" s="12"/>
      <c r="RLQ887" s="12"/>
      <c r="RLR887" s="12"/>
      <c r="RLS887" s="11"/>
      <c r="RLT887" s="12"/>
      <c r="RLU887" s="162"/>
      <c r="RLV887" s="37"/>
      <c r="RLW887" s="37"/>
      <c r="RLX887" s="37"/>
      <c r="RLY887" s="37"/>
      <c r="RLZ887" s="37"/>
      <c r="RMA887" s="28"/>
      <c r="RMB887" s="11"/>
      <c r="RMC887" s="11"/>
      <c r="RMD887" s="37"/>
      <c r="RME887" s="162"/>
      <c r="RMF887" s="162"/>
      <c r="RMG887" s="37"/>
      <c r="RMH887" s="12"/>
      <c r="RMI887" s="37"/>
      <c r="RMJ887" s="37"/>
      <c r="RMK887" s="11"/>
      <c r="RML887" s="24"/>
      <c r="RMM887" s="28"/>
      <c r="RMN887" s="11"/>
      <c r="RMO887" s="12"/>
      <c r="RMP887" s="27"/>
      <c r="RMQ887" s="37"/>
      <c r="RMR887" s="37"/>
      <c r="RMS887" s="14"/>
      <c r="RMT887" s="14"/>
      <c r="RMU887" s="11"/>
      <c r="RMV887" s="12"/>
      <c r="RMW887" s="12"/>
      <c r="RMX887" s="12"/>
      <c r="RMY887" s="11"/>
      <c r="RMZ887" s="12"/>
      <c r="RNA887" s="162"/>
      <c r="RNB887" s="37"/>
      <c r="RNC887" s="37"/>
      <c r="RND887" s="37"/>
      <c r="RNE887" s="37"/>
      <c r="RNF887" s="37"/>
      <c r="RNG887" s="28"/>
      <c r="RNH887" s="11"/>
      <c r="RNI887" s="11"/>
      <c r="RNJ887" s="37"/>
      <c r="RNK887" s="162"/>
      <c r="RNL887" s="162"/>
      <c r="RNM887" s="37"/>
      <c r="RNN887" s="12"/>
      <c r="RNO887" s="37"/>
      <c r="RNP887" s="37"/>
      <c r="RNQ887" s="11"/>
      <c r="RNR887" s="24"/>
      <c r="RNS887" s="28"/>
      <c r="RNT887" s="11"/>
      <c r="RNU887" s="12"/>
      <c r="RNV887" s="27"/>
      <c r="RNW887" s="37"/>
      <c r="RNX887" s="37"/>
      <c r="RNY887" s="14"/>
      <c r="RNZ887" s="14"/>
      <c r="ROA887" s="11"/>
      <c r="ROB887" s="12"/>
      <c r="ROC887" s="12"/>
      <c r="ROD887" s="12"/>
      <c r="ROE887" s="11"/>
      <c r="ROF887" s="12"/>
      <c r="ROG887" s="162"/>
      <c r="ROH887" s="37"/>
      <c r="ROI887" s="37"/>
      <c r="ROJ887" s="37"/>
      <c r="ROK887" s="37"/>
      <c r="ROL887" s="37"/>
      <c r="ROM887" s="28"/>
      <c r="RON887" s="11"/>
      <c r="ROO887" s="11"/>
      <c r="ROP887" s="37"/>
      <c r="ROQ887" s="162"/>
      <c r="ROR887" s="162"/>
      <c r="ROS887" s="37"/>
      <c r="ROT887" s="12"/>
      <c r="ROU887" s="37"/>
      <c r="ROV887" s="37"/>
      <c r="ROW887" s="11"/>
      <c r="ROX887" s="24"/>
      <c r="ROY887" s="28"/>
      <c r="ROZ887" s="11"/>
      <c r="RPA887" s="12"/>
      <c r="RPB887" s="27"/>
      <c r="RPC887" s="37"/>
      <c r="RPD887" s="37"/>
      <c r="RPE887" s="14"/>
      <c r="RPF887" s="14"/>
      <c r="RPG887" s="11"/>
      <c r="RPH887" s="12"/>
      <c r="RPI887" s="12"/>
      <c r="RPJ887" s="12"/>
      <c r="RPK887" s="11"/>
      <c r="RPL887" s="12"/>
      <c r="RPM887" s="162"/>
      <c r="RPN887" s="37"/>
      <c r="RPO887" s="37"/>
      <c r="RPP887" s="37"/>
      <c r="RPQ887" s="37"/>
      <c r="RPR887" s="37"/>
      <c r="RPS887" s="28"/>
      <c r="RPT887" s="11"/>
      <c r="RPU887" s="11"/>
      <c r="RPV887" s="37"/>
      <c r="RPW887" s="162"/>
      <c r="RPX887" s="162"/>
      <c r="RPY887" s="37"/>
      <c r="RPZ887" s="12"/>
      <c r="RQA887" s="37"/>
      <c r="RQB887" s="37"/>
      <c r="RQC887" s="11"/>
      <c r="RQD887" s="24"/>
      <c r="RQE887" s="28"/>
      <c r="RQF887" s="11"/>
      <c r="RQG887" s="12"/>
      <c r="RQH887" s="27"/>
      <c r="RQI887" s="37"/>
      <c r="RQJ887" s="37"/>
      <c r="RQK887" s="14"/>
      <c r="RQL887" s="14"/>
      <c r="RQM887" s="11"/>
      <c r="RQN887" s="12"/>
      <c r="RQO887" s="12"/>
      <c r="RQP887" s="12"/>
      <c r="RQQ887" s="11"/>
      <c r="RQR887" s="12"/>
      <c r="RQS887" s="162"/>
      <c r="RQT887" s="37"/>
      <c r="RQU887" s="37"/>
      <c r="RQV887" s="37"/>
      <c r="RQW887" s="37"/>
      <c r="RQX887" s="37"/>
      <c r="RQY887" s="28"/>
      <c r="RQZ887" s="11"/>
      <c r="RRA887" s="11"/>
      <c r="RRB887" s="37"/>
      <c r="RRC887" s="162"/>
      <c r="RRD887" s="162"/>
      <c r="RRE887" s="37"/>
      <c r="RRF887" s="12"/>
      <c r="RRG887" s="37"/>
      <c r="RRH887" s="37"/>
      <c r="RRI887" s="11"/>
      <c r="RRJ887" s="24"/>
      <c r="RRK887" s="28"/>
      <c r="RRL887" s="11"/>
      <c r="RRM887" s="12"/>
      <c r="RRN887" s="27"/>
      <c r="RRO887" s="37"/>
      <c r="RRP887" s="37"/>
      <c r="RRQ887" s="14"/>
      <c r="RRR887" s="14"/>
      <c r="RRS887" s="11"/>
      <c r="RRT887" s="12"/>
      <c r="RRU887" s="12"/>
      <c r="RRV887" s="12"/>
      <c r="RRW887" s="11"/>
      <c r="RRX887" s="12"/>
      <c r="RRY887" s="162"/>
      <c r="RRZ887" s="37"/>
      <c r="RSA887" s="37"/>
      <c r="RSB887" s="37"/>
      <c r="RSC887" s="37"/>
      <c r="RSD887" s="37"/>
      <c r="RSE887" s="28"/>
      <c r="RSF887" s="11"/>
      <c r="RSG887" s="11"/>
      <c r="RSH887" s="37"/>
      <c r="RSI887" s="162"/>
      <c r="RSJ887" s="162"/>
      <c r="RSK887" s="37"/>
      <c r="RSL887" s="12"/>
      <c r="RSM887" s="37"/>
      <c r="RSN887" s="37"/>
      <c r="RSO887" s="11"/>
      <c r="RSP887" s="24"/>
      <c r="RSQ887" s="28"/>
      <c r="RSR887" s="11"/>
      <c r="RSS887" s="12"/>
      <c r="RST887" s="27"/>
      <c r="RSU887" s="37"/>
      <c r="RSV887" s="37"/>
      <c r="RSW887" s="14"/>
      <c r="RSX887" s="14"/>
      <c r="RSY887" s="11"/>
      <c r="RSZ887" s="12"/>
      <c r="RTA887" s="12"/>
      <c r="RTB887" s="12"/>
      <c r="RTC887" s="11"/>
      <c r="RTD887" s="12"/>
      <c r="RTE887" s="162"/>
      <c r="RTF887" s="37"/>
      <c r="RTG887" s="37"/>
      <c r="RTH887" s="37"/>
      <c r="RTI887" s="37"/>
      <c r="RTJ887" s="37"/>
      <c r="RTK887" s="28"/>
      <c r="RTL887" s="11"/>
      <c r="RTM887" s="11"/>
      <c r="RTN887" s="37"/>
      <c r="RTO887" s="162"/>
      <c r="RTP887" s="162"/>
      <c r="RTQ887" s="37"/>
      <c r="RTR887" s="12"/>
      <c r="RTS887" s="37"/>
      <c r="RTT887" s="37"/>
      <c r="RTU887" s="11"/>
      <c r="RTV887" s="24"/>
      <c r="RTW887" s="28"/>
      <c r="RTX887" s="11"/>
      <c r="RTY887" s="12"/>
      <c r="RTZ887" s="27"/>
      <c r="RUA887" s="37"/>
      <c r="RUB887" s="37"/>
      <c r="RUC887" s="14"/>
      <c r="RUD887" s="14"/>
      <c r="RUE887" s="11"/>
      <c r="RUF887" s="12"/>
      <c r="RUG887" s="12"/>
      <c r="RUH887" s="12"/>
      <c r="RUI887" s="11"/>
      <c r="RUJ887" s="12"/>
      <c r="RUK887" s="162"/>
      <c r="RUL887" s="37"/>
      <c r="RUM887" s="37"/>
      <c r="RUN887" s="37"/>
      <c r="RUO887" s="37"/>
      <c r="RUP887" s="37"/>
      <c r="RUQ887" s="28"/>
      <c r="RUR887" s="11"/>
      <c r="RUS887" s="11"/>
      <c r="RUT887" s="37"/>
      <c r="RUU887" s="162"/>
      <c r="RUV887" s="162"/>
      <c r="RUW887" s="37"/>
      <c r="RUX887" s="12"/>
      <c r="RUY887" s="37"/>
      <c r="RUZ887" s="37"/>
      <c r="RVA887" s="11"/>
      <c r="RVB887" s="24"/>
      <c r="RVC887" s="28"/>
      <c r="RVD887" s="11"/>
      <c r="RVE887" s="12"/>
      <c r="RVF887" s="27"/>
      <c r="RVG887" s="37"/>
      <c r="RVH887" s="37"/>
      <c r="RVI887" s="14"/>
      <c r="RVJ887" s="14"/>
      <c r="RVK887" s="11"/>
      <c r="RVL887" s="12"/>
      <c r="RVM887" s="12"/>
      <c r="RVN887" s="12"/>
      <c r="RVO887" s="11"/>
      <c r="RVP887" s="12"/>
      <c r="RVQ887" s="162"/>
      <c r="RVR887" s="37"/>
      <c r="RVS887" s="37"/>
      <c r="RVT887" s="37"/>
      <c r="RVU887" s="37"/>
      <c r="RVV887" s="37"/>
      <c r="RVW887" s="28"/>
      <c r="RVX887" s="11"/>
      <c r="RVY887" s="11"/>
      <c r="RVZ887" s="37"/>
      <c r="RWA887" s="162"/>
      <c r="RWB887" s="162"/>
      <c r="RWC887" s="37"/>
      <c r="RWD887" s="12"/>
      <c r="RWE887" s="37"/>
      <c r="RWF887" s="37"/>
      <c r="RWG887" s="11"/>
      <c r="RWH887" s="24"/>
      <c r="RWI887" s="28"/>
      <c r="RWJ887" s="11"/>
      <c r="RWK887" s="12"/>
      <c r="RWL887" s="27"/>
      <c r="RWM887" s="37"/>
      <c r="RWN887" s="37"/>
      <c r="RWO887" s="14"/>
      <c r="RWP887" s="14"/>
      <c r="RWQ887" s="11"/>
      <c r="RWR887" s="12"/>
      <c r="RWS887" s="12"/>
      <c r="RWT887" s="12"/>
      <c r="RWU887" s="11"/>
      <c r="RWV887" s="12"/>
      <c r="RWW887" s="162"/>
      <c r="RWX887" s="37"/>
      <c r="RWY887" s="37"/>
      <c r="RWZ887" s="37"/>
      <c r="RXA887" s="37"/>
      <c r="RXB887" s="37"/>
      <c r="RXC887" s="28"/>
      <c r="RXD887" s="11"/>
      <c r="RXE887" s="11"/>
      <c r="RXF887" s="37"/>
      <c r="RXG887" s="162"/>
      <c r="RXH887" s="162"/>
      <c r="RXI887" s="37"/>
      <c r="RXJ887" s="12"/>
      <c r="RXK887" s="37"/>
      <c r="RXL887" s="37"/>
      <c r="RXM887" s="11"/>
      <c r="RXN887" s="24"/>
      <c r="RXO887" s="28"/>
      <c r="RXP887" s="11"/>
      <c r="RXQ887" s="12"/>
      <c r="RXR887" s="27"/>
      <c r="RXS887" s="37"/>
      <c r="RXT887" s="37"/>
      <c r="RXU887" s="14"/>
      <c r="RXV887" s="14"/>
      <c r="RXW887" s="11"/>
      <c r="RXX887" s="12"/>
      <c r="RXY887" s="12"/>
      <c r="RXZ887" s="12"/>
      <c r="RYA887" s="11"/>
      <c r="RYB887" s="12"/>
      <c r="RYC887" s="162"/>
      <c r="RYD887" s="37"/>
      <c r="RYE887" s="37"/>
      <c r="RYF887" s="37"/>
      <c r="RYG887" s="37"/>
      <c r="RYH887" s="37"/>
      <c r="RYI887" s="28"/>
      <c r="RYJ887" s="11"/>
      <c r="RYK887" s="11"/>
      <c r="RYL887" s="37"/>
      <c r="RYM887" s="162"/>
      <c r="RYN887" s="162"/>
      <c r="RYO887" s="37"/>
      <c r="RYP887" s="12"/>
      <c r="RYQ887" s="37"/>
      <c r="RYR887" s="37"/>
      <c r="RYS887" s="11"/>
      <c r="RYT887" s="24"/>
      <c r="RYU887" s="28"/>
      <c r="RYV887" s="11"/>
      <c r="RYW887" s="12"/>
      <c r="RYX887" s="27"/>
      <c r="RYY887" s="37"/>
      <c r="RYZ887" s="37"/>
      <c r="RZA887" s="14"/>
      <c r="RZB887" s="14"/>
      <c r="RZC887" s="11"/>
      <c r="RZD887" s="12"/>
      <c r="RZE887" s="12"/>
      <c r="RZF887" s="12"/>
      <c r="RZG887" s="11"/>
      <c r="RZH887" s="12"/>
      <c r="RZI887" s="162"/>
      <c r="RZJ887" s="37"/>
      <c r="RZK887" s="37"/>
      <c r="RZL887" s="37"/>
      <c r="RZM887" s="37"/>
      <c r="RZN887" s="37"/>
      <c r="RZO887" s="28"/>
      <c r="RZP887" s="11"/>
      <c r="RZQ887" s="11"/>
      <c r="RZR887" s="37"/>
      <c r="RZS887" s="162"/>
      <c r="RZT887" s="162"/>
      <c r="RZU887" s="37"/>
      <c r="RZV887" s="12"/>
      <c r="RZW887" s="37"/>
      <c r="RZX887" s="37"/>
      <c r="RZY887" s="11"/>
      <c r="RZZ887" s="24"/>
      <c r="SAA887" s="28"/>
      <c r="SAB887" s="11"/>
      <c r="SAC887" s="12"/>
      <c r="SAD887" s="27"/>
      <c r="SAE887" s="37"/>
      <c r="SAF887" s="37"/>
      <c r="SAG887" s="14"/>
      <c r="SAH887" s="14"/>
      <c r="SAI887" s="11"/>
      <c r="SAJ887" s="12"/>
      <c r="SAK887" s="12"/>
      <c r="SAL887" s="12"/>
      <c r="SAM887" s="11"/>
      <c r="SAN887" s="12"/>
      <c r="SAO887" s="162"/>
      <c r="SAP887" s="37"/>
      <c r="SAQ887" s="37"/>
      <c r="SAR887" s="37"/>
      <c r="SAS887" s="37"/>
      <c r="SAT887" s="37"/>
      <c r="SAU887" s="28"/>
      <c r="SAV887" s="11"/>
      <c r="SAW887" s="11"/>
      <c r="SAX887" s="37"/>
      <c r="SAY887" s="162"/>
      <c r="SAZ887" s="162"/>
      <c r="SBA887" s="37"/>
      <c r="SBB887" s="12"/>
      <c r="SBC887" s="37"/>
      <c r="SBD887" s="37"/>
      <c r="SBE887" s="11"/>
      <c r="SBF887" s="24"/>
      <c r="SBG887" s="28"/>
      <c r="SBH887" s="11"/>
      <c r="SBI887" s="12"/>
      <c r="SBJ887" s="27"/>
      <c r="SBK887" s="37"/>
      <c r="SBL887" s="37"/>
      <c r="SBM887" s="14"/>
      <c r="SBN887" s="14"/>
      <c r="SBO887" s="11"/>
      <c r="SBP887" s="12"/>
      <c r="SBQ887" s="12"/>
      <c r="SBR887" s="12"/>
      <c r="SBS887" s="11"/>
      <c r="SBT887" s="12"/>
      <c r="SBU887" s="162"/>
      <c r="SBV887" s="37"/>
      <c r="SBW887" s="37"/>
      <c r="SBX887" s="37"/>
      <c r="SBY887" s="37"/>
      <c r="SBZ887" s="37"/>
      <c r="SCA887" s="28"/>
      <c r="SCB887" s="11"/>
      <c r="SCC887" s="11"/>
      <c r="SCD887" s="37"/>
      <c r="SCE887" s="162"/>
      <c r="SCF887" s="162"/>
      <c r="SCG887" s="37"/>
      <c r="SCH887" s="12"/>
      <c r="SCI887" s="37"/>
      <c r="SCJ887" s="37"/>
      <c r="SCK887" s="11"/>
      <c r="SCL887" s="24"/>
      <c r="SCM887" s="28"/>
      <c r="SCN887" s="11"/>
      <c r="SCO887" s="12"/>
      <c r="SCP887" s="27"/>
      <c r="SCQ887" s="37"/>
      <c r="SCR887" s="37"/>
      <c r="SCS887" s="14"/>
      <c r="SCT887" s="14"/>
      <c r="SCU887" s="11"/>
      <c r="SCV887" s="12"/>
      <c r="SCW887" s="12"/>
      <c r="SCX887" s="12"/>
      <c r="SCY887" s="11"/>
      <c r="SCZ887" s="12"/>
      <c r="SDA887" s="162"/>
      <c r="SDB887" s="37"/>
      <c r="SDC887" s="37"/>
      <c r="SDD887" s="37"/>
      <c r="SDE887" s="37"/>
      <c r="SDF887" s="37"/>
      <c r="SDG887" s="28"/>
      <c r="SDH887" s="11"/>
      <c r="SDI887" s="11"/>
      <c r="SDJ887" s="37"/>
      <c r="SDK887" s="162"/>
      <c r="SDL887" s="162"/>
      <c r="SDM887" s="37"/>
      <c r="SDN887" s="12"/>
      <c r="SDO887" s="37"/>
      <c r="SDP887" s="37"/>
      <c r="SDQ887" s="11"/>
      <c r="SDR887" s="24"/>
      <c r="SDS887" s="28"/>
      <c r="SDT887" s="11"/>
      <c r="SDU887" s="12"/>
      <c r="SDV887" s="27"/>
      <c r="SDW887" s="37"/>
      <c r="SDX887" s="37"/>
      <c r="SDY887" s="14"/>
      <c r="SDZ887" s="14"/>
      <c r="SEA887" s="11"/>
      <c r="SEB887" s="12"/>
      <c r="SEC887" s="12"/>
      <c r="SED887" s="12"/>
      <c r="SEE887" s="11"/>
      <c r="SEF887" s="12"/>
      <c r="SEG887" s="162"/>
      <c r="SEH887" s="37"/>
      <c r="SEI887" s="37"/>
      <c r="SEJ887" s="37"/>
      <c r="SEK887" s="37"/>
      <c r="SEL887" s="37"/>
      <c r="SEM887" s="28"/>
      <c r="SEN887" s="11"/>
      <c r="SEO887" s="11"/>
      <c r="SEP887" s="37"/>
      <c r="SEQ887" s="162"/>
      <c r="SER887" s="162"/>
      <c r="SES887" s="37"/>
      <c r="SET887" s="12"/>
      <c r="SEU887" s="37"/>
      <c r="SEV887" s="37"/>
      <c r="SEW887" s="11"/>
      <c r="SEX887" s="24"/>
      <c r="SEY887" s="28"/>
      <c r="SEZ887" s="11"/>
      <c r="SFA887" s="12"/>
      <c r="SFB887" s="27"/>
      <c r="SFC887" s="37"/>
      <c r="SFD887" s="37"/>
      <c r="SFE887" s="14"/>
      <c r="SFF887" s="14"/>
      <c r="SFG887" s="11"/>
      <c r="SFH887" s="12"/>
      <c r="SFI887" s="12"/>
      <c r="SFJ887" s="12"/>
      <c r="SFK887" s="11"/>
      <c r="SFL887" s="12"/>
      <c r="SFM887" s="162"/>
      <c r="SFN887" s="37"/>
      <c r="SFO887" s="37"/>
      <c r="SFP887" s="37"/>
      <c r="SFQ887" s="37"/>
      <c r="SFR887" s="37"/>
      <c r="SFS887" s="28"/>
      <c r="SFT887" s="11"/>
      <c r="SFU887" s="11"/>
      <c r="SFV887" s="37"/>
      <c r="SFW887" s="162"/>
      <c r="SFX887" s="162"/>
      <c r="SFY887" s="37"/>
      <c r="SFZ887" s="12"/>
      <c r="SGA887" s="37"/>
      <c r="SGB887" s="37"/>
      <c r="SGC887" s="11"/>
      <c r="SGD887" s="24"/>
      <c r="SGE887" s="28"/>
      <c r="SGF887" s="11"/>
      <c r="SGG887" s="12"/>
      <c r="SGH887" s="27"/>
      <c r="SGI887" s="37"/>
      <c r="SGJ887" s="37"/>
      <c r="SGK887" s="14"/>
      <c r="SGL887" s="14"/>
      <c r="SGM887" s="11"/>
      <c r="SGN887" s="12"/>
      <c r="SGO887" s="12"/>
      <c r="SGP887" s="12"/>
      <c r="SGQ887" s="11"/>
      <c r="SGR887" s="12"/>
      <c r="SGS887" s="162"/>
      <c r="SGT887" s="37"/>
      <c r="SGU887" s="37"/>
      <c r="SGV887" s="37"/>
      <c r="SGW887" s="37"/>
      <c r="SGX887" s="37"/>
      <c r="SGY887" s="28"/>
      <c r="SGZ887" s="11"/>
      <c r="SHA887" s="11"/>
      <c r="SHB887" s="37"/>
      <c r="SHC887" s="162"/>
      <c r="SHD887" s="162"/>
      <c r="SHE887" s="37"/>
      <c r="SHF887" s="12"/>
      <c r="SHG887" s="37"/>
      <c r="SHH887" s="37"/>
      <c r="SHI887" s="11"/>
      <c r="SHJ887" s="24"/>
      <c r="SHK887" s="28"/>
      <c r="SHL887" s="11"/>
      <c r="SHM887" s="12"/>
      <c r="SHN887" s="27"/>
      <c r="SHO887" s="37"/>
      <c r="SHP887" s="37"/>
      <c r="SHQ887" s="14"/>
      <c r="SHR887" s="14"/>
      <c r="SHS887" s="11"/>
      <c r="SHT887" s="12"/>
      <c r="SHU887" s="12"/>
      <c r="SHV887" s="12"/>
      <c r="SHW887" s="11"/>
      <c r="SHX887" s="12"/>
      <c r="SHY887" s="162"/>
      <c r="SHZ887" s="37"/>
      <c r="SIA887" s="37"/>
      <c r="SIB887" s="37"/>
      <c r="SIC887" s="37"/>
      <c r="SID887" s="37"/>
      <c r="SIE887" s="28"/>
      <c r="SIF887" s="11"/>
      <c r="SIG887" s="11"/>
      <c r="SIH887" s="37"/>
      <c r="SII887" s="162"/>
      <c r="SIJ887" s="162"/>
      <c r="SIK887" s="37"/>
      <c r="SIL887" s="12"/>
      <c r="SIM887" s="37"/>
      <c r="SIN887" s="37"/>
      <c r="SIO887" s="11"/>
      <c r="SIP887" s="24"/>
      <c r="SIQ887" s="28"/>
      <c r="SIR887" s="11"/>
      <c r="SIS887" s="12"/>
      <c r="SIT887" s="27"/>
      <c r="SIU887" s="37"/>
      <c r="SIV887" s="37"/>
      <c r="SIW887" s="14"/>
      <c r="SIX887" s="14"/>
      <c r="SIY887" s="11"/>
      <c r="SIZ887" s="12"/>
      <c r="SJA887" s="12"/>
      <c r="SJB887" s="12"/>
      <c r="SJC887" s="11"/>
      <c r="SJD887" s="12"/>
      <c r="SJE887" s="162"/>
      <c r="SJF887" s="37"/>
      <c r="SJG887" s="37"/>
      <c r="SJH887" s="37"/>
      <c r="SJI887" s="37"/>
      <c r="SJJ887" s="37"/>
      <c r="SJK887" s="28"/>
      <c r="SJL887" s="11"/>
      <c r="SJM887" s="11"/>
      <c r="SJN887" s="37"/>
      <c r="SJO887" s="162"/>
      <c r="SJP887" s="162"/>
      <c r="SJQ887" s="37"/>
      <c r="SJR887" s="12"/>
      <c r="SJS887" s="37"/>
      <c r="SJT887" s="37"/>
      <c r="SJU887" s="11"/>
      <c r="SJV887" s="24"/>
      <c r="SJW887" s="28"/>
      <c r="SJX887" s="11"/>
      <c r="SJY887" s="12"/>
      <c r="SJZ887" s="27"/>
      <c r="SKA887" s="37"/>
      <c r="SKB887" s="37"/>
      <c r="SKC887" s="14"/>
      <c r="SKD887" s="14"/>
      <c r="SKE887" s="11"/>
      <c r="SKF887" s="12"/>
      <c r="SKG887" s="12"/>
      <c r="SKH887" s="12"/>
      <c r="SKI887" s="11"/>
      <c r="SKJ887" s="12"/>
      <c r="SKK887" s="162"/>
      <c r="SKL887" s="37"/>
      <c r="SKM887" s="37"/>
      <c r="SKN887" s="37"/>
      <c r="SKO887" s="37"/>
      <c r="SKP887" s="37"/>
      <c r="SKQ887" s="28"/>
      <c r="SKR887" s="11"/>
      <c r="SKS887" s="11"/>
      <c r="SKT887" s="37"/>
      <c r="SKU887" s="162"/>
      <c r="SKV887" s="162"/>
      <c r="SKW887" s="37"/>
      <c r="SKX887" s="12"/>
      <c r="SKY887" s="37"/>
      <c r="SKZ887" s="37"/>
      <c r="SLA887" s="11"/>
      <c r="SLB887" s="24"/>
      <c r="SLC887" s="28"/>
      <c r="SLD887" s="11"/>
      <c r="SLE887" s="12"/>
      <c r="SLF887" s="27"/>
      <c r="SLG887" s="37"/>
      <c r="SLH887" s="37"/>
      <c r="SLI887" s="14"/>
      <c r="SLJ887" s="14"/>
      <c r="SLK887" s="11"/>
      <c r="SLL887" s="12"/>
      <c r="SLM887" s="12"/>
      <c r="SLN887" s="12"/>
      <c r="SLO887" s="11"/>
      <c r="SLP887" s="12"/>
      <c r="SLQ887" s="162"/>
      <c r="SLR887" s="37"/>
      <c r="SLS887" s="37"/>
      <c r="SLT887" s="37"/>
      <c r="SLU887" s="37"/>
      <c r="SLV887" s="37"/>
      <c r="SLW887" s="28"/>
      <c r="SLX887" s="11"/>
      <c r="SLY887" s="11"/>
      <c r="SLZ887" s="37"/>
      <c r="SMA887" s="162"/>
      <c r="SMB887" s="162"/>
      <c r="SMC887" s="37"/>
      <c r="SMD887" s="12"/>
      <c r="SME887" s="37"/>
      <c r="SMF887" s="37"/>
      <c r="SMG887" s="11"/>
      <c r="SMH887" s="24"/>
      <c r="SMI887" s="28"/>
      <c r="SMJ887" s="11"/>
      <c r="SMK887" s="12"/>
      <c r="SML887" s="27"/>
      <c r="SMM887" s="37"/>
      <c r="SMN887" s="37"/>
      <c r="SMO887" s="14"/>
      <c r="SMP887" s="14"/>
      <c r="SMQ887" s="11"/>
      <c r="SMR887" s="12"/>
      <c r="SMS887" s="12"/>
      <c r="SMT887" s="12"/>
      <c r="SMU887" s="11"/>
      <c r="SMV887" s="12"/>
      <c r="SMW887" s="162"/>
      <c r="SMX887" s="37"/>
      <c r="SMY887" s="37"/>
      <c r="SMZ887" s="37"/>
      <c r="SNA887" s="37"/>
      <c r="SNB887" s="37"/>
      <c r="SNC887" s="28"/>
      <c r="SND887" s="11"/>
      <c r="SNE887" s="11"/>
      <c r="SNF887" s="37"/>
      <c r="SNG887" s="162"/>
      <c r="SNH887" s="162"/>
      <c r="SNI887" s="37"/>
      <c r="SNJ887" s="12"/>
      <c r="SNK887" s="37"/>
      <c r="SNL887" s="37"/>
      <c r="SNM887" s="11"/>
      <c r="SNN887" s="24"/>
      <c r="SNO887" s="28"/>
      <c r="SNP887" s="11"/>
      <c r="SNQ887" s="12"/>
      <c r="SNR887" s="27"/>
      <c r="SNS887" s="37"/>
      <c r="SNT887" s="37"/>
      <c r="SNU887" s="14"/>
      <c r="SNV887" s="14"/>
      <c r="SNW887" s="11"/>
      <c r="SNX887" s="12"/>
      <c r="SNY887" s="12"/>
      <c r="SNZ887" s="12"/>
      <c r="SOA887" s="11"/>
      <c r="SOB887" s="12"/>
      <c r="SOC887" s="162"/>
      <c r="SOD887" s="37"/>
      <c r="SOE887" s="37"/>
      <c r="SOF887" s="37"/>
      <c r="SOG887" s="37"/>
      <c r="SOH887" s="37"/>
      <c r="SOI887" s="28"/>
      <c r="SOJ887" s="11"/>
      <c r="SOK887" s="11"/>
      <c r="SOL887" s="37"/>
      <c r="SOM887" s="162"/>
      <c r="SON887" s="162"/>
      <c r="SOO887" s="37"/>
      <c r="SOP887" s="12"/>
      <c r="SOQ887" s="37"/>
      <c r="SOR887" s="37"/>
      <c r="SOS887" s="11"/>
      <c r="SOT887" s="24"/>
      <c r="SOU887" s="28"/>
      <c r="SOV887" s="11"/>
      <c r="SOW887" s="12"/>
      <c r="SOX887" s="27"/>
      <c r="SOY887" s="37"/>
      <c r="SOZ887" s="37"/>
      <c r="SPA887" s="14"/>
      <c r="SPB887" s="14"/>
      <c r="SPC887" s="11"/>
      <c r="SPD887" s="12"/>
      <c r="SPE887" s="12"/>
      <c r="SPF887" s="12"/>
      <c r="SPG887" s="11"/>
      <c r="SPH887" s="12"/>
      <c r="SPI887" s="162"/>
      <c r="SPJ887" s="37"/>
      <c r="SPK887" s="37"/>
      <c r="SPL887" s="37"/>
      <c r="SPM887" s="37"/>
      <c r="SPN887" s="37"/>
      <c r="SPO887" s="28"/>
      <c r="SPP887" s="11"/>
      <c r="SPQ887" s="11"/>
      <c r="SPR887" s="37"/>
      <c r="SPS887" s="162"/>
      <c r="SPT887" s="162"/>
      <c r="SPU887" s="37"/>
      <c r="SPV887" s="12"/>
      <c r="SPW887" s="37"/>
      <c r="SPX887" s="37"/>
      <c r="SPY887" s="11"/>
      <c r="SPZ887" s="24"/>
      <c r="SQA887" s="28"/>
      <c r="SQB887" s="11"/>
      <c r="SQC887" s="12"/>
      <c r="SQD887" s="27"/>
      <c r="SQE887" s="37"/>
      <c r="SQF887" s="37"/>
      <c r="SQG887" s="14"/>
      <c r="SQH887" s="14"/>
      <c r="SQI887" s="11"/>
      <c r="SQJ887" s="12"/>
      <c r="SQK887" s="12"/>
      <c r="SQL887" s="12"/>
      <c r="SQM887" s="11"/>
      <c r="SQN887" s="12"/>
      <c r="SQO887" s="162"/>
      <c r="SQP887" s="37"/>
      <c r="SQQ887" s="37"/>
      <c r="SQR887" s="37"/>
      <c r="SQS887" s="37"/>
      <c r="SQT887" s="37"/>
      <c r="SQU887" s="28"/>
      <c r="SQV887" s="11"/>
      <c r="SQW887" s="11"/>
      <c r="SQX887" s="37"/>
      <c r="SQY887" s="162"/>
      <c r="SQZ887" s="162"/>
      <c r="SRA887" s="37"/>
      <c r="SRB887" s="12"/>
      <c r="SRC887" s="37"/>
      <c r="SRD887" s="37"/>
      <c r="SRE887" s="11"/>
      <c r="SRF887" s="24"/>
      <c r="SRG887" s="28"/>
      <c r="SRH887" s="11"/>
      <c r="SRI887" s="12"/>
      <c r="SRJ887" s="27"/>
      <c r="SRK887" s="37"/>
      <c r="SRL887" s="37"/>
      <c r="SRM887" s="14"/>
      <c r="SRN887" s="14"/>
      <c r="SRO887" s="11"/>
      <c r="SRP887" s="12"/>
      <c r="SRQ887" s="12"/>
      <c r="SRR887" s="12"/>
      <c r="SRS887" s="11"/>
      <c r="SRT887" s="12"/>
      <c r="SRU887" s="162"/>
      <c r="SRV887" s="37"/>
      <c r="SRW887" s="37"/>
      <c r="SRX887" s="37"/>
      <c r="SRY887" s="37"/>
      <c r="SRZ887" s="37"/>
      <c r="SSA887" s="28"/>
      <c r="SSB887" s="11"/>
      <c r="SSC887" s="11"/>
      <c r="SSD887" s="37"/>
      <c r="SSE887" s="162"/>
      <c r="SSF887" s="162"/>
      <c r="SSG887" s="37"/>
      <c r="SSH887" s="12"/>
      <c r="SSI887" s="37"/>
      <c r="SSJ887" s="37"/>
      <c r="SSK887" s="11"/>
      <c r="SSL887" s="24"/>
      <c r="SSM887" s="28"/>
      <c r="SSN887" s="11"/>
      <c r="SSO887" s="12"/>
      <c r="SSP887" s="27"/>
      <c r="SSQ887" s="37"/>
      <c r="SSR887" s="37"/>
      <c r="SSS887" s="14"/>
      <c r="SST887" s="14"/>
      <c r="SSU887" s="11"/>
      <c r="SSV887" s="12"/>
      <c r="SSW887" s="12"/>
      <c r="SSX887" s="12"/>
      <c r="SSY887" s="11"/>
      <c r="SSZ887" s="12"/>
      <c r="STA887" s="162"/>
      <c r="STB887" s="37"/>
      <c r="STC887" s="37"/>
      <c r="STD887" s="37"/>
      <c r="STE887" s="37"/>
      <c r="STF887" s="37"/>
      <c r="STG887" s="28"/>
      <c r="STH887" s="11"/>
      <c r="STI887" s="11"/>
      <c r="STJ887" s="37"/>
      <c r="STK887" s="162"/>
      <c r="STL887" s="162"/>
      <c r="STM887" s="37"/>
      <c r="STN887" s="12"/>
      <c r="STO887" s="37"/>
      <c r="STP887" s="37"/>
      <c r="STQ887" s="11"/>
      <c r="STR887" s="24"/>
      <c r="STS887" s="28"/>
      <c r="STT887" s="11"/>
      <c r="STU887" s="12"/>
      <c r="STV887" s="27"/>
      <c r="STW887" s="37"/>
      <c r="STX887" s="37"/>
      <c r="STY887" s="14"/>
      <c r="STZ887" s="14"/>
      <c r="SUA887" s="11"/>
      <c r="SUB887" s="12"/>
      <c r="SUC887" s="12"/>
      <c r="SUD887" s="12"/>
      <c r="SUE887" s="11"/>
      <c r="SUF887" s="12"/>
      <c r="SUG887" s="162"/>
      <c r="SUH887" s="37"/>
      <c r="SUI887" s="37"/>
      <c r="SUJ887" s="37"/>
      <c r="SUK887" s="37"/>
      <c r="SUL887" s="37"/>
      <c r="SUM887" s="28"/>
      <c r="SUN887" s="11"/>
      <c r="SUO887" s="11"/>
      <c r="SUP887" s="37"/>
      <c r="SUQ887" s="162"/>
      <c r="SUR887" s="162"/>
      <c r="SUS887" s="37"/>
      <c r="SUT887" s="12"/>
      <c r="SUU887" s="37"/>
      <c r="SUV887" s="37"/>
      <c r="SUW887" s="11"/>
      <c r="SUX887" s="24"/>
      <c r="SUY887" s="28"/>
      <c r="SUZ887" s="11"/>
      <c r="SVA887" s="12"/>
      <c r="SVB887" s="27"/>
      <c r="SVC887" s="37"/>
      <c r="SVD887" s="37"/>
      <c r="SVE887" s="14"/>
      <c r="SVF887" s="14"/>
      <c r="SVG887" s="11"/>
      <c r="SVH887" s="12"/>
      <c r="SVI887" s="12"/>
      <c r="SVJ887" s="12"/>
      <c r="SVK887" s="11"/>
      <c r="SVL887" s="12"/>
      <c r="SVM887" s="162"/>
      <c r="SVN887" s="37"/>
      <c r="SVO887" s="37"/>
      <c r="SVP887" s="37"/>
      <c r="SVQ887" s="37"/>
      <c r="SVR887" s="37"/>
      <c r="SVS887" s="28"/>
      <c r="SVT887" s="11"/>
      <c r="SVU887" s="11"/>
      <c r="SVV887" s="37"/>
      <c r="SVW887" s="162"/>
      <c r="SVX887" s="162"/>
      <c r="SVY887" s="37"/>
      <c r="SVZ887" s="12"/>
      <c r="SWA887" s="37"/>
      <c r="SWB887" s="37"/>
      <c r="SWC887" s="11"/>
      <c r="SWD887" s="24"/>
      <c r="SWE887" s="28"/>
      <c r="SWF887" s="11"/>
      <c r="SWG887" s="12"/>
      <c r="SWH887" s="27"/>
      <c r="SWI887" s="37"/>
      <c r="SWJ887" s="37"/>
      <c r="SWK887" s="14"/>
      <c r="SWL887" s="14"/>
      <c r="SWM887" s="11"/>
      <c r="SWN887" s="12"/>
      <c r="SWO887" s="12"/>
      <c r="SWP887" s="12"/>
      <c r="SWQ887" s="11"/>
      <c r="SWR887" s="12"/>
      <c r="SWS887" s="162"/>
      <c r="SWT887" s="37"/>
      <c r="SWU887" s="37"/>
      <c r="SWV887" s="37"/>
      <c r="SWW887" s="37"/>
      <c r="SWX887" s="37"/>
      <c r="SWY887" s="28"/>
      <c r="SWZ887" s="11"/>
      <c r="SXA887" s="11"/>
      <c r="SXB887" s="37"/>
      <c r="SXC887" s="162"/>
      <c r="SXD887" s="162"/>
      <c r="SXE887" s="37"/>
      <c r="SXF887" s="12"/>
      <c r="SXG887" s="37"/>
      <c r="SXH887" s="37"/>
      <c r="SXI887" s="11"/>
      <c r="SXJ887" s="24"/>
      <c r="SXK887" s="28"/>
      <c r="SXL887" s="11"/>
      <c r="SXM887" s="12"/>
      <c r="SXN887" s="27"/>
      <c r="SXO887" s="37"/>
      <c r="SXP887" s="37"/>
      <c r="SXQ887" s="14"/>
      <c r="SXR887" s="14"/>
      <c r="SXS887" s="11"/>
      <c r="SXT887" s="12"/>
      <c r="SXU887" s="12"/>
      <c r="SXV887" s="12"/>
      <c r="SXW887" s="11"/>
      <c r="SXX887" s="12"/>
      <c r="SXY887" s="162"/>
      <c r="SXZ887" s="37"/>
      <c r="SYA887" s="37"/>
      <c r="SYB887" s="37"/>
      <c r="SYC887" s="37"/>
      <c r="SYD887" s="37"/>
      <c r="SYE887" s="28"/>
      <c r="SYF887" s="11"/>
      <c r="SYG887" s="11"/>
      <c r="SYH887" s="37"/>
      <c r="SYI887" s="162"/>
      <c r="SYJ887" s="162"/>
      <c r="SYK887" s="37"/>
      <c r="SYL887" s="12"/>
      <c r="SYM887" s="37"/>
      <c r="SYN887" s="37"/>
      <c r="SYO887" s="11"/>
      <c r="SYP887" s="24"/>
      <c r="SYQ887" s="28"/>
      <c r="SYR887" s="11"/>
      <c r="SYS887" s="12"/>
      <c r="SYT887" s="27"/>
      <c r="SYU887" s="37"/>
      <c r="SYV887" s="37"/>
      <c r="SYW887" s="14"/>
      <c r="SYX887" s="14"/>
      <c r="SYY887" s="11"/>
      <c r="SYZ887" s="12"/>
      <c r="SZA887" s="12"/>
      <c r="SZB887" s="12"/>
      <c r="SZC887" s="11"/>
      <c r="SZD887" s="12"/>
      <c r="SZE887" s="162"/>
      <c r="SZF887" s="37"/>
      <c r="SZG887" s="37"/>
      <c r="SZH887" s="37"/>
      <c r="SZI887" s="37"/>
      <c r="SZJ887" s="37"/>
      <c r="SZK887" s="28"/>
      <c r="SZL887" s="11"/>
      <c r="SZM887" s="11"/>
      <c r="SZN887" s="37"/>
      <c r="SZO887" s="162"/>
      <c r="SZP887" s="162"/>
      <c r="SZQ887" s="37"/>
      <c r="SZR887" s="12"/>
      <c r="SZS887" s="37"/>
      <c r="SZT887" s="37"/>
      <c r="SZU887" s="11"/>
      <c r="SZV887" s="24"/>
      <c r="SZW887" s="28"/>
      <c r="SZX887" s="11"/>
      <c r="SZY887" s="12"/>
      <c r="SZZ887" s="27"/>
      <c r="TAA887" s="37"/>
      <c r="TAB887" s="37"/>
      <c r="TAC887" s="14"/>
      <c r="TAD887" s="14"/>
      <c r="TAE887" s="11"/>
      <c r="TAF887" s="12"/>
      <c r="TAG887" s="12"/>
      <c r="TAH887" s="12"/>
      <c r="TAI887" s="11"/>
      <c r="TAJ887" s="12"/>
      <c r="TAK887" s="162"/>
      <c r="TAL887" s="37"/>
      <c r="TAM887" s="37"/>
      <c r="TAN887" s="37"/>
      <c r="TAO887" s="37"/>
      <c r="TAP887" s="37"/>
      <c r="TAQ887" s="28"/>
      <c r="TAR887" s="11"/>
      <c r="TAS887" s="11"/>
      <c r="TAT887" s="37"/>
      <c r="TAU887" s="162"/>
      <c r="TAV887" s="162"/>
      <c r="TAW887" s="37"/>
      <c r="TAX887" s="12"/>
      <c r="TAY887" s="37"/>
      <c r="TAZ887" s="37"/>
      <c r="TBA887" s="11"/>
      <c r="TBB887" s="24"/>
      <c r="TBC887" s="28"/>
      <c r="TBD887" s="11"/>
      <c r="TBE887" s="12"/>
      <c r="TBF887" s="27"/>
      <c r="TBG887" s="37"/>
      <c r="TBH887" s="37"/>
      <c r="TBI887" s="14"/>
      <c r="TBJ887" s="14"/>
      <c r="TBK887" s="11"/>
      <c r="TBL887" s="12"/>
      <c r="TBM887" s="12"/>
      <c r="TBN887" s="12"/>
      <c r="TBO887" s="11"/>
      <c r="TBP887" s="12"/>
      <c r="TBQ887" s="162"/>
      <c r="TBR887" s="37"/>
      <c r="TBS887" s="37"/>
      <c r="TBT887" s="37"/>
      <c r="TBU887" s="37"/>
      <c r="TBV887" s="37"/>
      <c r="TBW887" s="28"/>
      <c r="TBX887" s="11"/>
      <c r="TBY887" s="11"/>
      <c r="TBZ887" s="37"/>
      <c r="TCA887" s="162"/>
      <c r="TCB887" s="162"/>
      <c r="TCC887" s="37"/>
      <c r="TCD887" s="12"/>
      <c r="TCE887" s="37"/>
      <c r="TCF887" s="37"/>
      <c r="TCG887" s="11"/>
      <c r="TCH887" s="24"/>
      <c r="TCI887" s="28"/>
      <c r="TCJ887" s="11"/>
      <c r="TCK887" s="12"/>
      <c r="TCL887" s="27"/>
      <c r="TCM887" s="37"/>
      <c r="TCN887" s="37"/>
      <c r="TCO887" s="14"/>
      <c r="TCP887" s="14"/>
      <c r="TCQ887" s="11"/>
      <c r="TCR887" s="12"/>
      <c r="TCS887" s="12"/>
      <c r="TCT887" s="12"/>
      <c r="TCU887" s="11"/>
      <c r="TCV887" s="12"/>
      <c r="TCW887" s="162"/>
      <c r="TCX887" s="37"/>
      <c r="TCY887" s="37"/>
      <c r="TCZ887" s="37"/>
      <c r="TDA887" s="37"/>
      <c r="TDB887" s="37"/>
      <c r="TDC887" s="28"/>
      <c r="TDD887" s="11"/>
      <c r="TDE887" s="11"/>
      <c r="TDF887" s="37"/>
      <c r="TDG887" s="162"/>
      <c r="TDH887" s="162"/>
      <c r="TDI887" s="37"/>
      <c r="TDJ887" s="12"/>
      <c r="TDK887" s="37"/>
      <c r="TDL887" s="37"/>
      <c r="TDM887" s="11"/>
      <c r="TDN887" s="24"/>
      <c r="TDO887" s="28"/>
      <c r="TDP887" s="11"/>
      <c r="TDQ887" s="12"/>
      <c r="TDR887" s="27"/>
      <c r="TDS887" s="37"/>
      <c r="TDT887" s="37"/>
      <c r="TDU887" s="14"/>
      <c r="TDV887" s="14"/>
      <c r="TDW887" s="11"/>
      <c r="TDX887" s="12"/>
      <c r="TDY887" s="12"/>
      <c r="TDZ887" s="12"/>
      <c r="TEA887" s="11"/>
      <c r="TEB887" s="12"/>
      <c r="TEC887" s="162"/>
      <c r="TED887" s="37"/>
      <c r="TEE887" s="37"/>
      <c r="TEF887" s="37"/>
      <c r="TEG887" s="37"/>
      <c r="TEH887" s="37"/>
      <c r="TEI887" s="28"/>
      <c r="TEJ887" s="11"/>
      <c r="TEK887" s="11"/>
      <c r="TEL887" s="37"/>
      <c r="TEM887" s="162"/>
      <c r="TEN887" s="162"/>
      <c r="TEO887" s="37"/>
      <c r="TEP887" s="12"/>
      <c r="TEQ887" s="37"/>
      <c r="TER887" s="37"/>
      <c r="TES887" s="11"/>
      <c r="TET887" s="24"/>
      <c r="TEU887" s="28"/>
      <c r="TEV887" s="11"/>
      <c r="TEW887" s="12"/>
      <c r="TEX887" s="27"/>
      <c r="TEY887" s="37"/>
      <c r="TEZ887" s="37"/>
      <c r="TFA887" s="14"/>
      <c r="TFB887" s="14"/>
      <c r="TFC887" s="11"/>
      <c r="TFD887" s="12"/>
      <c r="TFE887" s="12"/>
      <c r="TFF887" s="12"/>
      <c r="TFG887" s="11"/>
      <c r="TFH887" s="12"/>
      <c r="TFI887" s="162"/>
      <c r="TFJ887" s="37"/>
      <c r="TFK887" s="37"/>
      <c r="TFL887" s="37"/>
      <c r="TFM887" s="37"/>
      <c r="TFN887" s="37"/>
      <c r="TFO887" s="28"/>
      <c r="TFP887" s="11"/>
      <c r="TFQ887" s="11"/>
      <c r="TFR887" s="37"/>
      <c r="TFS887" s="162"/>
      <c r="TFT887" s="162"/>
      <c r="TFU887" s="37"/>
      <c r="TFV887" s="12"/>
      <c r="TFW887" s="37"/>
      <c r="TFX887" s="37"/>
      <c r="TFY887" s="11"/>
      <c r="TFZ887" s="24"/>
      <c r="TGA887" s="28"/>
      <c r="TGB887" s="11"/>
      <c r="TGC887" s="12"/>
      <c r="TGD887" s="27"/>
      <c r="TGE887" s="37"/>
      <c r="TGF887" s="37"/>
      <c r="TGG887" s="14"/>
      <c r="TGH887" s="14"/>
      <c r="TGI887" s="11"/>
      <c r="TGJ887" s="12"/>
      <c r="TGK887" s="12"/>
      <c r="TGL887" s="12"/>
      <c r="TGM887" s="11"/>
      <c r="TGN887" s="12"/>
      <c r="TGO887" s="162"/>
      <c r="TGP887" s="37"/>
      <c r="TGQ887" s="37"/>
      <c r="TGR887" s="37"/>
      <c r="TGS887" s="37"/>
      <c r="TGT887" s="37"/>
      <c r="TGU887" s="28"/>
      <c r="TGV887" s="11"/>
      <c r="TGW887" s="11"/>
      <c r="TGX887" s="37"/>
      <c r="TGY887" s="162"/>
      <c r="TGZ887" s="162"/>
      <c r="THA887" s="37"/>
      <c r="THB887" s="12"/>
      <c r="THC887" s="37"/>
      <c r="THD887" s="37"/>
      <c r="THE887" s="11"/>
      <c r="THF887" s="24"/>
      <c r="THG887" s="28"/>
      <c r="THH887" s="11"/>
      <c r="THI887" s="12"/>
      <c r="THJ887" s="27"/>
      <c r="THK887" s="37"/>
      <c r="THL887" s="37"/>
      <c r="THM887" s="14"/>
      <c r="THN887" s="14"/>
      <c r="THO887" s="11"/>
      <c r="THP887" s="12"/>
      <c r="THQ887" s="12"/>
      <c r="THR887" s="12"/>
      <c r="THS887" s="11"/>
      <c r="THT887" s="12"/>
      <c r="THU887" s="162"/>
      <c r="THV887" s="37"/>
      <c r="THW887" s="37"/>
      <c r="THX887" s="37"/>
      <c r="THY887" s="37"/>
      <c r="THZ887" s="37"/>
      <c r="TIA887" s="28"/>
      <c r="TIB887" s="11"/>
      <c r="TIC887" s="11"/>
      <c r="TID887" s="37"/>
      <c r="TIE887" s="162"/>
      <c r="TIF887" s="162"/>
      <c r="TIG887" s="37"/>
      <c r="TIH887" s="12"/>
      <c r="TII887" s="37"/>
      <c r="TIJ887" s="37"/>
      <c r="TIK887" s="11"/>
      <c r="TIL887" s="24"/>
      <c r="TIM887" s="28"/>
      <c r="TIN887" s="11"/>
      <c r="TIO887" s="12"/>
      <c r="TIP887" s="27"/>
      <c r="TIQ887" s="37"/>
      <c r="TIR887" s="37"/>
      <c r="TIS887" s="14"/>
      <c r="TIT887" s="14"/>
      <c r="TIU887" s="11"/>
      <c r="TIV887" s="12"/>
      <c r="TIW887" s="12"/>
      <c r="TIX887" s="12"/>
      <c r="TIY887" s="11"/>
      <c r="TIZ887" s="12"/>
      <c r="TJA887" s="162"/>
      <c r="TJB887" s="37"/>
      <c r="TJC887" s="37"/>
      <c r="TJD887" s="37"/>
      <c r="TJE887" s="37"/>
      <c r="TJF887" s="37"/>
      <c r="TJG887" s="28"/>
      <c r="TJH887" s="11"/>
      <c r="TJI887" s="11"/>
      <c r="TJJ887" s="37"/>
      <c r="TJK887" s="162"/>
      <c r="TJL887" s="162"/>
      <c r="TJM887" s="37"/>
      <c r="TJN887" s="12"/>
      <c r="TJO887" s="37"/>
      <c r="TJP887" s="37"/>
      <c r="TJQ887" s="11"/>
      <c r="TJR887" s="24"/>
      <c r="TJS887" s="28"/>
      <c r="TJT887" s="11"/>
      <c r="TJU887" s="12"/>
      <c r="TJV887" s="27"/>
      <c r="TJW887" s="37"/>
      <c r="TJX887" s="37"/>
      <c r="TJY887" s="14"/>
      <c r="TJZ887" s="14"/>
      <c r="TKA887" s="11"/>
      <c r="TKB887" s="12"/>
      <c r="TKC887" s="12"/>
      <c r="TKD887" s="12"/>
      <c r="TKE887" s="11"/>
      <c r="TKF887" s="12"/>
      <c r="TKG887" s="162"/>
      <c r="TKH887" s="37"/>
      <c r="TKI887" s="37"/>
      <c r="TKJ887" s="37"/>
      <c r="TKK887" s="37"/>
      <c r="TKL887" s="37"/>
      <c r="TKM887" s="28"/>
      <c r="TKN887" s="11"/>
      <c r="TKO887" s="11"/>
      <c r="TKP887" s="37"/>
      <c r="TKQ887" s="162"/>
      <c r="TKR887" s="162"/>
      <c r="TKS887" s="37"/>
      <c r="TKT887" s="12"/>
      <c r="TKU887" s="37"/>
      <c r="TKV887" s="37"/>
      <c r="TKW887" s="11"/>
      <c r="TKX887" s="24"/>
      <c r="TKY887" s="28"/>
      <c r="TKZ887" s="11"/>
      <c r="TLA887" s="12"/>
      <c r="TLB887" s="27"/>
      <c r="TLC887" s="37"/>
      <c r="TLD887" s="37"/>
      <c r="TLE887" s="14"/>
      <c r="TLF887" s="14"/>
      <c r="TLG887" s="11"/>
      <c r="TLH887" s="12"/>
      <c r="TLI887" s="12"/>
      <c r="TLJ887" s="12"/>
      <c r="TLK887" s="11"/>
      <c r="TLL887" s="12"/>
      <c r="TLM887" s="162"/>
      <c r="TLN887" s="37"/>
      <c r="TLO887" s="37"/>
      <c r="TLP887" s="37"/>
      <c r="TLQ887" s="37"/>
      <c r="TLR887" s="37"/>
      <c r="TLS887" s="28"/>
      <c r="TLT887" s="11"/>
      <c r="TLU887" s="11"/>
      <c r="TLV887" s="37"/>
      <c r="TLW887" s="162"/>
      <c r="TLX887" s="162"/>
      <c r="TLY887" s="37"/>
      <c r="TLZ887" s="12"/>
      <c r="TMA887" s="37"/>
      <c r="TMB887" s="37"/>
      <c r="TMC887" s="11"/>
      <c r="TMD887" s="24"/>
      <c r="TME887" s="28"/>
      <c r="TMF887" s="11"/>
      <c r="TMG887" s="12"/>
      <c r="TMH887" s="27"/>
      <c r="TMI887" s="37"/>
      <c r="TMJ887" s="37"/>
      <c r="TMK887" s="14"/>
      <c r="TML887" s="14"/>
      <c r="TMM887" s="11"/>
      <c r="TMN887" s="12"/>
      <c r="TMO887" s="12"/>
      <c r="TMP887" s="12"/>
      <c r="TMQ887" s="11"/>
      <c r="TMR887" s="12"/>
      <c r="TMS887" s="162"/>
      <c r="TMT887" s="37"/>
      <c r="TMU887" s="37"/>
      <c r="TMV887" s="37"/>
      <c r="TMW887" s="37"/>
      <c r="TMX887" s="37"/>
      <c r="TMY887" s="28"/>
      <c r="TMZ887" s="11"/>
      <c r="TNA887" s="11"/>
      <c r="TNB887" s="37"/>
      <c r="TNC887" s="162"/>
      <c r="TND887" s="162"/>
      <c r="TNE887" s="37"/>
      <c r="TNF887" s="12"/>
      <c r="TNG887" s="37"/>
      <c r="TNH887" s="37"/>
      <c r="TNI887" s="11"/>
      <c r="TNJ887" s="24"/>
      <c r="TNK887" s="28"/>
      <c r="TNL887" s="11"/>
      <c r="TNM887" s="12"/>
      <c r="TNN887" s="27"/>
      <c r="TNO887" s="37"/>
      <c r="TNP887" s="37"/>
      <c r="TNQ887" s="14"/>
      <c r="TNR887" s="14"/>
      <c r="TNS887" s="11"/>
      <c r="TNT887" s="12"/>
      <c r="TNU887" s="12"/>
      <c r="TNV887" s="12"/>
      <c r="TNW887" s="11"/>
      <c r="TNX887" s="12"/>
      <c r="TNY887" s="162"/>
      <c r="TNZ887" s="37"/>
      <c r="TOA887" s="37"/>
      <c r="TOB887" s="37"/>
      <c r="TOC887" s="37"/>
      <c r="TOD887" s="37"/>
      <c r="TOE887" s="28"/>
      <c r="TOF887" s="11"/>
      <c r="TOG887" s="11"/>
      <c r="TOH887" s="37"/>
      <c r="TOI887" s="162"/>
      <c r="TOJ887" s="162"/>
      <c r="TOK887" s="37"/>
      <c r="TOL887" s="12"/>
      <c r="TOM887" s="37"/>
      <c r="TON887" s="37"/>
      <c r="TOO887" s="11"/>
      <c r="TOP887" s="24"/>
      <c r="TOQ887" s="28"/>
      <c r="TOR887" s="11"/>
      <c r="TOS887" s="12"/>
      <c r="TOT887" s="27"/>
      <c r="TOU887" s="37"/>
      <c r="TOV887" s="37"/>
      <c r="TOW887" s="14"/>
      <c r="TOX887" s="14"/>
      <c r="TOY887" s="11"/>
      <c r="TOZ887" s="12"/>
      <c r="TPA887" s="12"/>
      <c r="TPB887" s="12"/>
      <c r="TPC887" s="11"/>
      <c r="TPD887" s="12"/>
      <c r="TPE887" s="162"/>
      <c r="TPF887" s="37"/>
      <c r="TPG887" s="37"/>
      <c r="TPH887" s="37"/>
      <c r="TPI887" s="37"/>
      <c r="TPJ887" s="37"/>
      <c r="TPK887" s="28"/>
      <c r="TPL887" s="11"/>
      <c r="TPM887" s="11"/>
      <c r="TPN887" s="37"/>
      <c r="TPO887" s="162"/>
      <c r="TPP887" s="162"/>
      <c r="TPQ887" s="37"/>
      <c r="TPR887" s="12"/>
      <c r="TPS887" s="37"/>
      <c r="TPT887" s="37"/>
      <c r="TPU887" s="11"/>
      <c r="TPV887" s="24"/>
      <c r="TPW887" s="28"/>
      <c r="TPX887" s="11"/>
      <c r="TPY887" s="12"/>
      <c r="TPZ887" s="27"/>
      <c r="TQA887" s="37"/>
      <c r="TQB887" s="37"/>
      <c r="TQC887" s="14"/>
      <c r="TQD887" s="14"/>
      <c r="TQE887" s="11"/>
      <c r="TQF887" s="12"/>
      <c r="TQG887" s="12"/>
      <c r="TQH887" s="12"/>
      <c r="TQI887" s="11"/>
      <c r="TQJ887" s="12"/>
      <c r="TQK887" s="162"/>
      <c r="TQL887" s="37"/>
      <c r="TQM887" s="37"/>
      <c r="TQN887" s="37"/>
      <c r="TQO887" s="37"/>
      <c r="TQP887" s="37"/>
      <c r="TQQ887" s="28"/>
      <c r="TQR887" s="11"/>
      <c r="TQS887" s="11"/>
      <c r="TQT887" s="37"/>
      <c r="TQU887" s="162"/>
      <c r="TQV887" s="162"/>
      <c r="TQW887" s="37"/>
      <c r="TQX887" s="12"/>
      <c r="TQY887" s="37"/>
      <c r="TQZ887" s="37"/>
      <c r="TRA887" s="11"/>
      <c r="TRB887" s="24"/>
      <c r="TRC887" s="28"/>
      <c r="TRD887" s="11"/>
      <c r="TRE887" s="12"/>
      <c r="TRF887" s="27"/>
      <c r="TRG887" s="37"/>
      <c r="TRH887" s="37"/>
      <c r="TRI887" s="14"/>
      <c r="TRJ887" s="14"/>
      <c r="TRK887" s="11"/>
      <c r="TRL887" s="12"/>
      <c r="TRM887" s="12"/>
      <c r="TRN887" s="12"/>
      <c r="TRO887" s="11"/>
      <c r="TRP887" s="12"/>
      <c r="TRQ887" s="162"/>
      <c r="TRR887" s="37"/>
      <c r="TRS887" s="37"/>
      <c r="TRT887" s="37"/>
      <c r="TRU887" s="37"/>
      <c r="TRV887" s="37"/>
      <c r="TRW887" s="28"/>
      <c r="TRX887" s="11"/>
      <c r="TRY887" s="11"/>
      <c r="TRZ887" s="37"/>
      <c r="TSA887" s="162"/>
      <c r="TSB887" s="162"/>
      <c r="TSC887" s="37"/>
      <c r="TSD887" s="12"/>
      <c r="TSE887" s="37"/>
      <c r="TSF887" s="37"/>
      <c r="TSG887" s="11"/>
      <c r="TSH887" s="24"/>
      <c r="TSI887" s="28"/>
      <c r="TSJ887" s="11"/>
      <c r="TSK887" s="12"/>
      <c r="TSL887" s="27"/>
      <c r="TSM887" s="37"/>
      <c r="TSN887" s="37"/>
      <c r="TSO887" s="14"/>
      <c r="TSP887" s="14"/>
      <c r="TSQ887" s="11"/>
      <c r="TSR887" s="12"/>
      <c r="TSS887" s="12"/>
      <c r="TST887" s="12"/>
      <c r="TSU887" s="11"/>
      <c r="TSV887" s="12"/>
      <c r="TSW887" s="162"/>
      <c r="TSX887" s="37"/>
      <c r="TSY887" s="37"/>
      <c r="TSZ887" s="37"/>
      <c r="TTA887" s="37"/>
      <c r="TTB887" s="37"/>
      <c r="TTC887" s="28"/>
      <c r="TTD887" s="11"/>
      <c r="TTE887" s="11"/>
      <c r="TTF887" s="37"/>
      <c r="TTG887" s="162"/>
      <c r="TTH887" s="162"/>
      <c r="TTI887" s="37"/>
      <c r="TTJ887" s="12"/>
      <c r="TTK887" s="37"/>
      <c r="TTL887" s="37"/>
      <c r="TTM887" s="11"/>
      <c r="TTN887" s="24"/>
      <c r="TTO887" s="28"/>
      <c r="TTP887" s="11"/>
      <c r="TTQ887" s="12"/>
      <c r="TTR887" s="27"/>
      <c r="TTS887" s="37"/>
      <c r="TTT887" s="37"/>
      <c r="TTU887" s="14"/>
      <c r="TTV887" s="14"/>
      <c r="TTW887" s="11"/>
      <c r="TTX887" s="12"/>
      <c r="TTY887" s="12"/>
      <c r="TTZ887" s="12"/>
      <c r="TUA887" s="11"/>
      <c r="TUB887" s="12"/>
      <c r="TUC887" s="162"/>
      <c r="TUD887" s="37"/>
      <c r="TUE887" s="37"/>
      <c r="TUF887" s="37"/>
      <c r="TUG887" s="37"/>
      <c r="TUH887" s="37"/>
      <c r="TUI887" s="28"/>
      <c r="TUJ887" s="11"/>
      <c r="TUK887" s="11"/>
      <c r="TUL887" s="37"/>
      <c r="TUM887" s="162"/>
      <c r="TUN887" s="162"/>
      <c r="TUO887" s="37"/>
      <c r="TUP887" s="12"/>
      <c r="TUQ887" s="37"/>
      <c r="TUR887" s="37"/>
      <c r="TUS887" s="11"/>
      <c r="TUT887" s="24"/>
      <c r="TUU887" s="28"/>
      <c r="TUV887" s="11"/>
      <c r="TUW887" s="12"/>
      <c r="TUX887" s="27"/>
      <c r="TUY887" s="37"/>
      <c r="TUZ887" s="37"/>
      <c r="TVA887" s="14"/>
      <c r="TVB887" s="14"/>
      <c r="TVC887" s="11"/>
      <c r="TVD887" s="12"/>
      <c r="TVE887" s="12"/>
      <c r="TVF887" s="12"/>
      <c r="TVG887" s="11"/>
      <c r="TVH887" s="12"/>
      <c r="TVI887" s="162"/>
      <c r="TVJ887" s="37"/>
      <c r="TVK887" s="37"/>
      <c r="TVL887" s="37"/>
      <c r="TVM887" s="37"/>
      <c r="TVN887" s="37"/>
      <c r="TVO887" s="28"/>
      <c r="TVP887" s="11"/>
      <c r="TVQ887" s="11"/>
      <c r="TVR887" s="37"/>
      <c r="TVS887" s="162"/>
      <c r="TVT887" s="162"/>
      <c r="TVU887" s="37"/>
      <c r="TVV887" s="12"/>
      <c r="TVW887" s="37"/>
      <c r="TVX887" s="37"/>
      <c r="TVY887" s="11"/>
      <c r="TVZ887" s="24"/>
      <c r="TWA887" s="28"/>
      <c r="TWB887" s="11"/>
      <c r="TWC887" s="12"/>
      <c r="TWD887" s="27"/>
      <c r="TWE887" s="37"/>
      <c r="TWF887" s="37"/>
      <c r="TWG887" s="14"/>
      <c r="TWH887" s="14"/>
      <c r="TWI887" s="11"/>
      <c r="TWJ887" s="12"/>
      <c r="TWK887" s="12"/>
      <c r="TWL887" s="12"/>
      <c r="TWM887" s="11"/>
      <c r="TWN887" s="12"/>
      <c r="TWO887" s="162"/>
      <c r="TWP887" s="37"/>
      <c r="TWQ887" s="37"/>
      <c r="TWR887" s="37"/>
      <c r="TWS887" s="37"/>
      <c r="TWT887" s="37"/>
      <c r="TWU887" s="28"/>
      <c r="TWV887" s="11"/>
      <c r="TWW887" s="11"/>
      <c r="TWX887" s="37"/>
      <c r="TWY887" s="162"/>
      <c r="TWZ887" s="162"/>
      <c r="TXA887" s="37"/>
      <c r="TXB887" s="12"/>
      <c r="TXC887" s="37"/>
      <c r="TXD887" s="37"/>
      <c r="TXE887" s="11"/>
      <c r="TXF887" s="24"/>
      <c r="TXG887" s="28"/>
      <c r="TXH887" s="11"/>
      <c r="TXI887" s="12"/>
      <c r="TXJ887" s="27"/>
      <c r="TXK887" s="37"/>
      <c r="TXL887" s="37"/>
      <c r="TXM887" s="14"/>
      <c r="TXN887" s="14"/>
      <c r="TXO887" s="11"/>
      <c r="TXP887" s="12"/>
      <c r="TXQ887" s="12"/>
      <c r="TXR887" s="12"/>
      <c r="TXS887" s="11"/>
      <c r="TXT887" s="12"/>
      <c r="TXU887" s="162"/>
      <c r="TXV887" s="37"/>
      <c r="TXW887" s="37"/>
      <c r="TXX887" s="37"/>
      <c r="TXY887" s="37"/>
      <c r="TXZ887" s="37"/>
      <c r="TYA887" s="28"/>
      <c r="TYB887" s="11"/>
      <c r="TYC887" s="11"/>
      <c r="TYD887" s="37"/>
      <c r="TYE887" s="162"/>
      <c r="TYF887" s="162"/>
      <c r="TYG887" s="37"/>
      <c r="TYH887" s="12"/>
      <c r="TYI887" s="37"/>
      <c r="TYJ887" s="37"/>
      <c r="TYK887" s="11"/>
      <c r="TYL887" s="24"/>
      <c r="TYM887" s="28"/>
      <c r="TYN887" s="11"/>
      <c r="TYO887" s="12"/>
      <c r="TYP887" s="27"/>
      <c r="TYQ887" s="37"/>
      <c r="TYR887" s="37"/>
      <c r="TYS887" s="14"/>
      <c r="TYT887" s="14"/>
      <c r="TYU887" s="11"/>
      <c r="TYV887" s="12"/>
      <c r="TYW887" s="12"/>
      <c r="TYX887" s="12"/>
      <c r="TYY887" s="11"/>
      <c r="TYZ887" s="12"/>
      <c r="TZA887" s="162"/>
      <c r="TZB887" s="37"/>
      <c r="TZC887" s="37"/>
      <c r="TZD887" s="37"/>
      <c r="TZE887" s="37"/>
      <c r="TZF887" s="37"/>
      <c r="TZG887" s="28"/>
      <c r="TZH887" s="11"/>
      <c r="TZI887" s="11"/>
      <c r="TZJ887" s="37"/>
      <c r="TZK887" s="162"/>
      <c r="TZL887" s="162"/>
      <c r="TZM887" s="37"/>
      <c r="TZN887" s="12"/>
      <c r="TZO887" s="37"/>
      <c r="TZP887" s="37"/>
      <c r="TZQ887" s="11"/>
      <c r="TZR887" s="24"/>
      <c r="TZS887" s="28"/>
      <c r="TZT887" s="11"/>
      <c r="TZU887" s="12"/>
      <c r="TZV887" s="27"/>
      <c r="TZW887" s="37"/>
      <c r="TZX887" s="37"/>
      <c r="TZY887" s="14"/>
      <c r="TZZ887" s="14"/>
      <c r="UAA887" s="11"/>
      <c r="UAB887" s="12"/>
      <c r="UAC887" s="12"/>
      <c r="UAD887" s="12"/>
      <c r="UAE887" s="11"/>
      <c r="UAF887" s="12"/>
      <c r="UAG887" s="162"/>
      <c r="UAH887" s="37"/>
      <c r="UAI887" s="37"/>
      <c r="UAJ887" s="37"/>
      <c r="UAK887" s="37"/>
      <c r="UAL887" s="37"/>
      <c r="UAM887" s="28"/>
      <c r="UAN887" s="11"/>
      <c r="UAO887" s="11"/>
      <c r="UAP887" s="37"/>
      <c r="UAQ887" s="162"/>
      <c r="UAR887" s="162"/>
      <c r="UAS887" s="37"/>
      <c r="UAT887" s="12"/>
      <c r="UAU887" s="37"/>
      <c r="UAV887" s="37"/>
      <c r="UAW887" s="11"/>
      <c r="UAX887" s="24"/>
      <c r="UAY887" s="28"/>
      <c r="UAZ887" s="11"/>
      <c r="UBA887" s="12"/>
      <c r="UBB887" s="27"/>
      <c r="UBC887" s="37"/>
      <c r="UBD887" s="37"/>
      <c r="UBE887" s="14"/>
      <c r="UBF887" s="14"/>
      <c r="UBG887" s="11"/>
      <c r="UBH887" s="12"/>
      <c r="UBI887" s="12"/>
      <c r="UBJ887" s="12"/>
      <c r="UBK887" s="11"/>
      <c r="UBL887" s="12"/>
      <c r="UBM887" s="162"/>
      <c r="UBN887" s="37"/>
      <c r="UBO887" s="37"/>
      <c r="UBP887" s="37"/>
      <c r="UBQ887" s="37"/>
      <c r="UBR887" s="37"/>
      <c r="UBS887" s="28"/>
      <c r="UBT887" s="11"/>
      <c r="UBU887" s="11"/>
      <c r="UBV887" s="37"/>
      <c r="UBW887" s="162"/>
      <c r="UBX887" s="162"/>
      <c r="UBY887" s="37"/>
      <c r="UBZ887" s="12"/>
      <c r="UCA887" s="37"/>
      <c r="UCB887" s="37"/>
      <c r="UCC887" s="11"/>
      <c r="UCD887" s="24"/>
      <c r="UCE887" s="28"/>
      <c r="UCF887" s="11"/>
      <c r="UCG887" s="12"/>
      <c r="UCH887" s="27"/>
      <c r="UCI887" s="37"/>
      <c r="UCJ887" s="37"/>
      <c r="UCK887" s="14"/>
      <c r="UCL887" s="14"/>
      <c r="UCM887" s="11"/>
      <c r="UCN887" s="12"/>
      <c r="UCO887" s="12"/>
      <c r="UCP887" s="12"/>
      <c r="UCQ887" s="11"/>
      <c r="UCR887" s="12"/>
      <c r="UCS887" s="162"/>
      <c r="UCT887" s="37"/>
      <c r="UCU887" s="37"/>
      <c r="UCV887" s="37"/>
      <c r="UCW887" s="37"/>
      <c r="UCX887" s="37"/>
      <c r="UCY887" s="28"/>
      <c r="UCZ887" s="11"/>
      <c r="UDA887" s="11"/>
      <c r="UDB887" s="37"/>
      <c r="UDC887" s="162"/>
      <c r="UDD887" s="162"/>
      <c r="UDE887" s="37"/>
      <c r="UDF887" s="12"/>
      <c r="UDG887" s="37"/>
      <c r="UDH887" s="37"/>
      <c r="UDI887" s="11"/>
      <c r="UDJ887" s="24"/>
      <c r="UDK887" s="28"/>
      <c r="UDL887" s="11"/>
      <c r="UDM887" s="12"/>
      <c r="UDN887" s="27"/>
      <c r="UDO887" s="37"/>
      <c r="UDP887" s="37"/>
      <c r="UDQ887" s="14"/>
      <c r="UDR887" s="14"/>
      <c r="UDS887" s="11"/>
      <c r="UDT887" s="12"/>
      <c r="UDU887" s="12"/>
      <c r="UDV887" s="12"/>
      <c r="UDW887" s="11"/>
      <c r="UDX887" s="12"/>
      <c r="UDY887" s="162"/>
      <c r="UDZ887" s="37"/>
      <c r="UEA887" s="37"/>
      <c r="UEB887" s="37"/>
      <c r="UEC887" s="37"/>
      <c r="UED887" s="37"/>
      <c r="UEE887" s="28"/>
      <c r="UEF887" s="11"/>
      <c r="UEG887" s="11"/>
      <c r="UEH887" s="37"/>
      <c r="UEI887" s="162"/>
      <c r="UEJ887" s="162"/>
      <c r="UEK887" s="37"/>
      <c r="UEL887" s="12"/>
      <c r="UEM887" s="37"/>
      <c r="UEN887" s="37"/>
      <c r="UEO887" s="11"/>
      <c r="UEP887" s="24"/>
      <c r="UEQ887" s="28"/>
      <c r="UER887" s="11"/>
      <c r="UES887" s="12"/>
      <c r="UET887" s="27"/>
      <c r="UEU887" s="37"/>
      <c r="UEV887" s="37"/>
      <c r="UEW887" s="14"/>
      <c r="UEX887" s="14"/>
      <c r="UEY887" s="11"/>
      <c r="UEZ887" s="12"/>
      <c r="UFA887" s="12"/>
      <c r="UFB887" s="12"/>
      <c r="UFC887" s="11"/>
      <c r="UFD887" s="12"/>
      <c r="UFE887" s="162"/>
      <c r="UFF887" s="37"/>
      <c r="UFG887" s="37"/>
      <c r="UFH887" s="37"/>
      <c r="UFI887" s="37"/>
      <c r="UFJ887" s="37"/>
      <c r="UFK887" s="28"/>
      <c r="UFL887" s="11"/>
      <c r="UFM887" s="11"/>
      <c r="UFN887" s="37"/>
      <c r="UFO887" s="162"/>
      <c r="UFP887" s="162"/>
      <c r="UFQ887" s="37"/>
      <c r="UFR887" s="12"/>
      <c r="UFS887" s="37"/>
      <c r="UFT887" s="37"/>
      <c r="UFU887" s="11"/>
      <c r="UFV887" s="24"/>
      <c r="UFW887" s="28"/>
      <c r="UFX887" s="11"/>
      <c r="UFY887" s="12"/>
      <c r="UFZ887" s="27"/>
      <c r="UGA887" s="37"/>
      <c r="UGB887" s="37"/>
      <c r="UGC887" s="14"/>
      <c r="UGD887" s="14"/>
      <c r="UGE887" s="11"/>
      <c r="UGF887" s="12"/>
      <c r="UGG887" s="12"/>
      <c r="UGH887" s="12"/>
      <c r="UGI887" s="11"/>
      <c r="UGJ887" s="12"/>
      <c r="UGK887" s="162"/>
      <c r="UGL887" s="37"/>
      <c r="UGM887" s="37"/>
      <c r="UGN887" s="37"/>
      <c r="UGO887" s="37"/>
      <c r="UGP887" s="37"/>
      <c r="UGQ887" s="28"/>
      <c r="UGR887" s="11"/>
      <c r="UGS887" s="11"/>
      <c r="UGT887" s="37"/>
      <c r="UGU887" s="162"/>
      <c r="UGV887" s="162"/>
      <c r="UGW887" s="37"/>
      <c r="UGX887" s="12"/>
      <c r="UGY887" s="37"/>
      <c r="UGZ887" s="37"/>
      <c r="UHA887" s="11"/>
      <c r="UHB887" s="24"/>
      <c r="UHC887" s="28"/>
      <c r="UHD887" s="11"/>
      <c r="UHE887" s="12"/>
      <c r="UHF887" s="27"/>
      <c r="UHG887" s="37"/>
      <c r="UHH887" s="37"/>
      <c r="UHI887" s="14"/>
      <c r="UHJ887" s="14"/>
      <c r="UHK887" s="11"/>
      <c r="UHL887" s="12"/>
      <c r="UHM887" s="12"/>
      <c r="UHN887" s="12"/>
      <c r="UHO887" s="11"/>
      <c r="UHP887" s="12"/>
      <c r="UHQ887" s="162"/>
      <c r="UHR887" s="37"/>
      <c r="UHS887" s="37"/>
      <c r="UHT887" s="37"/>
      <c r="UHU887" s="37"/>
      <c r="UHV887" s="37"/>
      <c r="UHW887" s="28"/>
      <c r="UHX887" s="11"/>
      <c r="UHY887" s="11"/>
      <c r="UHZ887" s="37"/>
      <c r="UIA887" s="162"/>
      <c r="UIB887" s="162"/>
      <c r="UIC887" s="37"/>
      <c r="UID887" s="12"/>
      <c r="UIE887" s="37"/>
      <c r="UIF887" s="37"/>
      <c r="UIG887" s="11"/>
      <c r="UIH887" s="24"/>
      <c r="UII887" s="28"/>
      <c r="UIJ887" s="11"/>
      <c r="UIK887" s="12"/>
      <c r="UIL887" s="27"/>
      <c r="UIM887" s="37"/>
      <c r="UIN887" s="37"/>
      <c r="UIO887" s="14"/>
      <c r="UIP887" s="14"/>
      <c r="UIQ887" s="11"/>
      <c r="UIR887" s="12"/>
      <c r="UIS887" s="12"/>
      <c r="UIT887" s="12"/>
      <c r="UIU887" s="11"/>
      <c r="UIV887" s="12"/>
      <c r="UIW887" s="162"/>
      <c r="UIX887" s="37"/>
      <c r="UIY887" s="37"/>
      <c r="UIZ887" s="37"/>
      <c r="UJA887" s="37"/>
      <c r="UJB887" s="37"/>
      <c r="UJC887" s="28"/>
      <c r="UJD887" s="11"/>
      <c r="UJE887" s="11"/>
      <c r="UJF887" s="37"/>
      <c r="UJG887" s="162"/>
      <c r="UJH887" s="162"/>
      <c r="UJI887" s="37"/>
      <c r="UJJ887" s="12"/>
      <c r="UJK887" s="37"/>
      <c r="UJL887" s="37"/>
      <c r="UJM887" s="11"/>
      <c r="UJN887" s="24"/>
      <c r="UJO887" s="28"/>
      <c r="UJP887" s="11"/>
      <c r="UJQ887" s="12"/>
      <c r="UJR887" s="27"/>
      <c r="UJS887" s="37"/>
      <c r="UJT887" s="37"/>
      <c r="UJU887" s="14"/>
      <c r="UJV887" s="14"/>
      <c r="UJW887" s="11"/>
      <c r="UJX887" s="12"/>
      <c r="UJY887" s="12"/>
      <c r="UJZ887" s="12"/>
      <c r="UKA887" s="11"/>
      <c r="UKB887" s="12"/>
      <c r="UKC887" s="162"/>
      <c r="UKD887" s="37"/>
      <c r="UKE887" s="37"/>
      <c r="UKF887" s="37"/>
      <c r="UKG887" s="37"/>
      <c r="UKH887" s="37"/>
      <c r="UKI887" s="28"/>
      <c r="UKJ887" s="11"/>
      <c r="UKK887" s="11"/>
      <c r="UKL887" s="37"/>
      <c r="UKM887" s="162"/>
      <c r="UKN887" s="162"/>
      <c r="UKO887" s="37"/>
      <c r="UKP887" s="12"/>
      <c r="UKQ887" s="37"/>
      <c r="UKR887" s="37"/>
      <c r="UKS887" s="11"/>
      <c r="UKT887" s="24"/>
      <c r="UKU887" s="28"/>
      <c r="UKV887" s="11"/>
      <c r="UKW887" s="12"/>
      <c r="UKX887" s="27"/>
      <c r="UKY887" s="37"/>
      <c r="UKZ887" s="37"/>
      <c r="ULA887" s="14"/>
      <c r="ULB887" s="14"/>
      <c r="ULC887" s="11"/>
      <c r="ULD887" s="12"/>
      <c r="ULE887" s="12"/>
      <c r="ULF887" s="12"/>
      <c r="ULG887" s="11"/>
      <c r="ULH887" s="12"/>
      <c r="ULI887" s="162"/>
      <c r="ULJ887" s="37"/>
      <c r="ULK887" s="37"/>
      <c r="ULL887" s="37"/>
      <c r="ULM887" s="37"/>
      <c r="ULN887" s="37"/>
      <c r="ULO887" s="28"/>
      <c r="ULP887" s="11"/>
      <c r="ULQ887" s="11"/>
      <c r="ULR887" s="37"/>
      <c r="ULS887" s="162"/>
      <c r="ULT887" s="162"/>
      <c r="ULU887" s="37"/>
      <c r="ULV887" s="12"/>
      <c r="ULW887" s="37"/>
      <c r="ULX887" s="37"/>
      <c r="ULY887" s="11"/>
      <c r="ULZ887" s="24"/>
      <c r="UMA887" s="28"/>
      <c r="UMB887" s="11"/>
      <c r="UMC887" s="12"/>
      <c r="UMD887" s="27"/>
      <c r="UME887" s="37"/>
      <c r="UMF887" s="37"/>
      <c r="UMG887" s="14"/>
      <c r="UMH887" s="14"/>
      <c r="UMI887" s="11"/>
      <c r="UMJ887" s="12"/>
      <c r="UMK887" s="12"/>
      <c r="UML887" s="12"/>
      <c r="UMM887" s="11"/>
      <c r="UMN887" s="12"/>
      <c r="UMO887" s="162"/>
      <c r="UMP887" s="37"/>
      <c r="UMQ887" s="37"/>
      <c r="UMR887" s="37"/>
      <c r="UMS887" s="37"/>
      <c r="UMT887" s="37"/>
      <c r="UMU887" s="28"/>
      <c r="UMV887" s="11"/>
      <c r="UMW887" s="11"/>
      <c r="UMX887" s="37"/>
      <c r="UMY887" s="162"/>
      <c r="UMZ887" s="162"/>
      <c r="UNA887" s="37"/>
      <c r="UNB887" s="12"/>
      <c r="UNC887" s="37"/>
      <c r="UND887" s="37"/>
      <c r="UNE887" s="11"/>
      <c r="UNF887" s="24"/>
      <c r="UNG887" s="28"/>
      <c r="UNH887" s="11"/>
      <c r="UNI887" s="12"/>
      <c r="UNJ887" s="27"/>
      <c r="UNK887" s="37"/>
      <c r="UNL887" s="37"/>
      <c r="UNM887" s="14"/>
      <c r="UNN887" s="14"/>
      <c r="UNO887" s="11"/>
      <c r="UNP887" s="12"/>
      <c r="UNQ887" s="12"/>
      <c r="UNR887" s="12"/>
      <c r="UNS887" s="11"/>
      <c r="UNT887" s="12"/>
      <c r="UNU887" s="162"/>
      <c r="UNV887" s="37"/>
      <c r="UNW887" s="37"/>
      <c r="UNX887" s="37"/>
      <c r="UNY887" s="37"/>
      <c r="UNZ887" s="37"/>
      <c r="UOA887" s="28"/>
      <c r="UOB887" s="11"/>
      <c r="UOC887" s="11"/>
      <c r="UOD887" s="37"/>
      <c r="UOE887" s="162"/>
      <c r="UOF887" s="162"/>
      <c r="UOG887" s="37"/>
      <c r="UOH887" s="12"/>
      <c r="UOI887" s="37"/>
      <c r="UOJ887" s="37"/>
      <c r="UOK887" s="11"/>
      <c r="UOL887" s="24"/>
      <c r="UOM887" s="28"/>
      <c r="UON887" s="11"/>
      <c r="UOO887" s="12"/>
      <c r="UOP887" s="27"/>
      <c r="UOQ887" s="37"/>
      <c r="UOR887" s="37"/>
      <c r="UOS887" s="14"/>
      <c r="UOT887" s="14"/>
      <c r="UOU887" s="11"/>
      <c r="UOV887" s="12"/>
      <c r="UOW887" s="12"/>
      <c r="UOX887" s="12"/>
      <c r="UOY887" s="11"/>
      <c r="UOZ887" s="12"/>
      <c r="UPA887" s="162"/>
      <c r="UPB887" s="37"/>
      <c r="UPC887" s="37"/>
      <c r="UPD887" s="37"/>
      <c r="UPE887" s="37"/>
      <c r="UPF887" s="37"/>
      <c r="UPG887" s="28"/>
      <c r="UPH887" s="11"/>
      <c r="UPI887" s="11"/>
      <c r="UPJ887" s="37"/>
      <c r="UPK887" s="162"/>
      <c r="UPL887" s="162"/>
      <c r="UPM887" s="37"/>
      <c r="UPN887" s="12"/>
      <c r="UPO887" s="37"/>
      <c r="UPP887" s="37"/>
      <c r="UPQ887" s="11"/>
      <c r="UPR887" s="24"/>
      <c r="UPS887" s="28"/>
      <c r="UPT887" s="11"/>
      <c r="UPU887" s="12"/>
      <c r="UPV887" s="27"/>
      <c r="UPW887" s="37"/>
      <c r="UPX887" s="37"/>
      <c r="UPY887" s="14"/>
      <c r="UPZ887" s="14"/>
      <c r="UQA887" s="11"/>
      <c r="UQB887" s="12"/>
      <c r="UQC887" s="12"/>
      <c r="UQD887" s="12"/>
      <c r="UQE887" s="11"/>
      <c r="UQF887" s="12"/>
      <c r="UQG887" s="162"/>
      <c r="UQH887" s="37"/>
      <c r="UQI887" s="37"/>
      <c r="UQJ887" s="37"/>
      <c r="UQK887" s="37"/>
      <c r="UQL887" s="37"/>
      <c r="UQM887" s="28"/>
      <c r="UQN887" s="11"/>
      <c r="UQO887" s="11"/>
      <c r="UQP887" s="37"/>
      <c r="UQQ887" s="162"/>
      <c r="UQR887" s="162"/>
      <c r="UQS887" s="37"/>
      <c r="UQT887" s="12"/>
      <c r="UQU887" s="37"/>
      <c r="UQV887" s="37"/>
      <c r="UQW887" s="11"/>
      <c r="UQX887" s="24"/>
      <c r="UQY887" s="28"/>
      <c r="UQZ887" s="11"/>
      <c r="URA887" s="12"/>
      <c r="URB887" s="27"/>
      <c r="URC887" s="37"/>
      <c r="URD887" s="37"/>
      <c r="URE887" s="14"/>
      <c r="URF887" s="14"/>
      <c r="URG887" s="11"/>
      <c r="URH887" s="12"/>
      <c r="URI887" s="12"/>
      <c r="URJ887" s="12"/>
      <c r="URK887" s="11"/>
      <c r="URL887" s="12"/>
      <c r="URM887" s="162"/>
      <c r="URN887" s="37"/>
      <c r="URO887" s="37"/>
      <c r="URP887" s="37"/>
      <c r="URQ887" s="37"/>
      <c r="URR887" s="37"/>
      <c r="URS887" s="28"/>
      <c r="URT887" s="11"/>
      <c r="URU887" s="11"/>
      <c r="URV887" s="37"/>
      <c r="URW887" s="162"/>
      <c r="URX887" s="162"/>
      <c r="URY887" s="37"/>
      <c r="URZ887" s="12"/>
      <c r="USA887" s="37"/>
      <c r="USB887" s="37"/>
      <c r="USC887" s="11"/>
      <c r="USD887" s="24"/>
      <c r="USE887" s="28"/>
      <c r="USF887" s="11"/>
      <c r="USG887" s="12"/>
      <c r="USH887" s="27"/>
      <c r="USI887" s="37"/>
      <c r="USJ887" s="37"/>
      <c r="USK887" s="14"/>
      <c r="USL887" s="14"/>
      <c r="USM887" s="11"/>
      <c r="USN887" s="12"/>
      <c r="USO887" s="12"/>
      <c r="USP887" s="12"/>
      <c r="USQ887" s="11"/>
      <c r="USR887" s="12"/>
      <c r="USS887" s="162"/>
      <c r="UST887" s="37"/>
      <c r="USU887" s="37"/>
      <c r="USV887" s="37"/>
      <c r="USW887" s="37"/>
      <c r="USX887" s="37"/>
      <c r="USY887" s="28"/>
      <c r="USZ887" s="11"/>
      <c r="UTA887" s="11"/>
      <c r="UTB887" s="37"/>
      <c r="UTC887" s="162"/>
      <c r="UTD887" s="162"/>
      <c r="UTE887" s="37"/>
      <c r="UTF887" s="12"/>
      <c r="UTG887" s="37"/>
      <c r="UTH887" s="37"/>
      <c r="UTI887" s="11"/>
      <c r="UTJ887" s="24"/>
      <c r="UTK887" s="28"/>
      <c r="UTL887" s="11"/>
      <c r="UTM887" s="12"/>
      <c r="UTN887" s="27"/>
      <c r="UTO887" s="37"/>
      <c r="UTP887" s="37"/>
      <c r="UTQ887" s="14"/>
      <c r="UTR887" s="14"/>
      <c r="UTS887" s="11"/>
      <c r="UTT887" s="12"/>
      <c r="UTU887" s="12"/>
      <c r="UTV887" s="12"/>
      <c r="UTW887" s="11"/>
      <c r="UTX887" s="12"/>
      <c r="UTY887" s="162"/>
      <c r="UTZ887" s="37"/>
      <c r="UUA887" s="37"/>
      <c r="UUB887" s="37"/>
      <c r="UUC887" s="37"/>
      <c r="UUD887" s="37"/>
      <c r="UUE887" s="28"/>
      <c r="UUF887" s="11"/>
      <c r="UUG887" s="11"/>
      <c r="UUH887" s="37"/>
      <c r="UUI887" s="162"/>
      <c r="UUJ887" s="162"/>
      <c r="UUK887" s="37"/>
      <c r="UUL887" s="12"/>
      <c r="UUM887" s="37"/>
      <c r="UUN887" s="37"/>
      <c r="UUO887" s="11"/>
      <c r="UUP887" s="24"/>
      <c r="UUQ887" s="28"/>
      <c r="UUR887" s="11"/>
      <c r="UUS887" s="12"/>
      <c r="UUT887" s="27"/>
      <c r="UUU887" s="37"/>
      <c r="UUV887" s="37"/>
      <c r="UUW887" s="14"/>
      <c r="UUX887" s="14"/>
      <c r="UUY887" s="11"/>
      <c r="UUZ887" s="12"/>
      <c r="UVA887" s="12"/>
      <c r="UVB887" s="12"/>
      <c r="UVC887" s="11"/>
      <c r="UVD887" s="12"/>
      <c r="UVE887" s="162"/>
      <c r="UVF887" s="37"/>
      <c r="UVG887" s="37"/>
      <c r="UVH887" s="37"/>
      <c r="UVI887" s="37"/>
      <c r="UVJ887" s="37"/>
      <c r="UVK887" s="28"/>
      <c r="UVL887" s="11"/>
      <c r="UVM887" s="11"/>
      <c r="UVN887" s="37"/>
      <c r="UVO887" s="162"/>
      <c r="UVP887" s="162"/>
      <c r="UVQ887" s="37"/>
      <c r="UVR887" s="12"/>
      <c r="UVS887" s="37"/>
      <c r="UVT887" s="37"/>
      <c r="UVU887" s="11"/>
      <c r="UVV887" s="24"/>
      <c r="UVW887" s="28"/>
      <c r="UVX887" s="11"/>
      <c r="UVY887" s="12"/>
      <c r="UVZ887" s="27"/>
      <c r="UWA887" s="37"/>
      <c r="UWB887" s="37"/>
      <c r="UWC887" s="14"/>
      <c r="UWD887" s="14"/>
      <c r="UWE887" s="11"/>
      <c r="UWF887" s="12"/>
      <c r="UWG887" s="12"/>
      <c r="UWH887" s="12"/>
      <c r="UWI887" s="11"/>
      <c r="UWJ887" s="12"/>
      <c r="UWK887" s="162"/>
      <c r="UWL887" s="37"/>
      <c r="UWM887" s="37"/>
      <c r="UWN887" s="37"/>
      <c r="UWO887" s="37"/>
      <c r="UWP887" s="37"/>
      <c r="UWQ887" s="28"/>
      <c r="UWR887" s="11"/>
      <c r="UWS887" s="11"/>
      <c r="UWT887" s="37"/>
      <c r="UWU887" s="162"/>
      <c r="UWV887" s="162"/>
      <c r="UWW887" s="37"/>
      <c r="UWX887" s="12"/>
      <c r="UWY887" s="37"/>
      <c r="UWZ887" s="37"/>
      <c r="UXA887" s="11"/>
      <c r="UXB887" s="24"/>
      <c r="UXC887" s="28"/>
      <c r="UXD887" s="11"/>
      <c r="UXE887" s="12"/>
      <c r="UXF887" s="27"/>
      <c r="UXG887" s="37"/>
      <c r="UXH887" s="37"/>
      <c r="UXI887" s="14"/>
      <c r="UXJ887" s="14"/>
      <c r="UXK887" s="11"/>
      <c r="UXL887" s="12"/>
      <c r="UXM887" s="12"/>
      <c r="UXN887" s="12"/>
      <c r="UXO887" s="11"/>
      <c r="UXP887" s="12"/>
      <c r="UXQ887" s="162"/>
      <c r="UXR887" s="37"/>
      <c r="UXS887" s="37"/>
      <c r="UXT887" s="37"/>
      <c r="UXU887" s="37"/>
      <c r="UXV887" s="37"/>
      <c r="UXW887" s="28"/>
      <c r="UXX887" s="11"/>
      <c r="UXY887" s="11"/>
      <c r="UXZ887" s="37"/>
      <c r="UYA887" s="162"/>
      <c r="UYB887" s="162"/>
      <c r="UYC887" s="37"/>
      <c r="UYD887" s="12"/>
      <c r="UYE887" s="37"/>
      <c r="UYF887" s="37"/>
      <c r="UYG887" s="11"/>
      <c r="UYH887" s="24"/>
      <c r="UYI887" s="28"/>
      <c r="UYJ887" s="11"/>
      <c r="UYK887" s="12"/>
      <c r="UYL887" s="27"/>
      <c r="UYM887" s="37"/>
      <c r="UYN887" s="37"/>
      <c r="UYO887" s="14"/>
      <c r="UYP887" s="14"/>
      <c r="UYQ887" s="11"/>
      <c r="UYR887" s="12"/>
      <c r="UYS887" s="12"/>
      <c r="UYT887" s="12"/>
      <c r="UYU887" s="11"/>
      <c r="UYV887" s="12"/>
      <c r="UYW887" s="162"/>
      <c r="UYX887" s="37"/>
      <c r="UYY887" s="37"/>
      <c r="UYZ887" s="37"/>
      <c r="UZA887" s="37"/>
      <c r="UZB887" s="37"/>
      <c r="UZC887" s="28"/>
      <c r="UZD887" s="11"/>
      <c r="UZE887" s="11"/>
      <c r="UZF887" s="37"/>
      <c r="UZG887" s="162"/>
      <c r="UZH887" s="162"/>
      <c r="UZI887" s="37"/>
      <c r="UZJ887" s="12"/>
      <c r="UZK887" s="37"/>
      <c r="UZL887" s="37"/>
      <c r="UZM887" s="11"/>
      <c r="UZN887" s="24"/>
      <c r="UZO887" s="28"/>
      <c r="UZP887" s="11"/>
      <c r="UZQ887" s="12"/>
      <c r="UZR887" s="27"/>
      <c r="UZS887" s="37"/>
      <c r="UZT887" s="37"/>
      <c r="UZU887" s="14"/>
      <c r="UZV887" s="14"/>
      <c r="UZW887" s="11"/>
      <c r="UZX887" s="12"/>
      <c r="UZY887" s="12"/>
      <c r="UZZ887" s="12"/>
      <c r="VAA887" s="11"/>
      <c r="VAB887" s="12"/>
      <c r="VAC887" s="162"/>
      <c r="VAD887" s="37"/>
      <c r="VAE887" s="37"/>
      <c r="VAF887" s="37"/>
      <c r="VAG887" s="37"/>
      <c r="VAH887" s="37"/>
      <c r="VAI887" s="28"/>
      <c r="VAJ887" s="11"/>
      <c r="VAK887" s="11"/>
      <c r="VAL887" s="37"/>
      <c r="VAM887" s="162"/>
      <c r="VAN887" s="162"/>
      <c r="VAO887" s="37"/>
      <c r="VAP887" s="12"/>
      <c r="VAQ887" s="37"/>
      <c r="VAR887" s="37"/>
      <c r="VAS887" s="11"/>
      <c r="VAT887" s="24"/>
      <c r="VAU887" s="28"/>
      <c r="VAV887" s="11"/>
      <c r="VAW887" s="12"/>
      <c r="VAX887" s="27"/>
      <c r="VAY887" s="37"/>
      <c r="VAZ887" s="37"/>
      <c r="VBA887" s="14"/>
      <c r="VBB887" s="14"/>
      <c r="VBC887" s="11"/>
      <c r="VBD887" s="12"/>
      <c r="VBE887" s="12"/>
      <c r="VBF887" s="12"/>
      <c r="VBG887" s="11"/>
      <c r="VBH887" s="12"/>
      <c r="VBI887" s="162"/>
      <c r="VBJ887" s="37"/>
      <c r="VBK887" s="37"/>
      <c r="VBL887" s="37"/>
      <c r="VBM887" s="37"/>
      <c r="VBN887" s="37"/>
      <c r="VBO887" s="28"/>
      <c r="VBP887" s="11"/>
      <c r="VBQ887" s="11"/>
      <c r="VBR887" s="37"/>
      <c r="VBS887" s="162"/>
      <c r="VBT887" s="162"/>
      <c r="VBU887" s="37"/>
      <c r="VBV887" s="12"/>
      <c r="VBW887" s="37"/>
      <c r="VBX887" s="37"/>
      <c r="VBY887" s="11"/>
      <c r="VBZ887" s="24"/>
      <c r="VCA887" s="28"/>
      <c r="VCB887" s="11"/>
      <c r="VCC887" s="12"/>
      <c r="VCD887" s="27"/>
      <c r="VCE887" s="37"/>
      <c r="VCF887" s="37"/>
      <c r="VCG887" s="14"/>
      <c r="VCH887" s="14"/>
      <c r="VCI887" s="11"/>
      <c r="VCJ887" s="12"/>
      <c r="VCK887" s="12"/>
      <c r="VCL887" s="12"/>
      <c r="VCM887" s="11"/>
      <c r="VCN887" s="12"/>
      <c r="VCO887" s="162"/>
      <c r="VCP887" s="37"/>
      <c r="VCQ887" s="37"/>
      <c r="VCR887" s="37"/>
      <c r="VCS887" s="37"/>
      <c r="VCT887" s="37"/>
      <c r="VCU887" s="28"/>
      <c r="VCV887" s="11"/>
      <c r="VCW887" s="11"/>
      <c r="VCX887" s="37"/>
      <c r="VCY887" s="162"/>
      <c r="VCZ887" s="162"/>
      <c r="VDA887" s="37"/>
      <c r="VDB887" s="12"/>
      <c r="VDC887" s="37"/>
      <c r="VDD887" s="37"/>
      <c r="VDE887" s="11"/>
      <c r="VDF887" s="24"/>
      <c r="VDG887" s="28"/>
      <c r="VDH887" s="11"/>
      <c r="VDI887" s="12"/>
      <c r="VDJ887" s="27"/>
      <c r="VDK887" s="37"/>
      <c r="VDL887" s="37"/>
      <c r="VDM887" s="14"/>
      <c r="VDN887" s="14"/>
      <c r="VDO887" s="11"/>
      <c r="VDP887" s="12"/>
      <c r="VDQ887" s="12"/>
      <c r="VDR887" s="12"/>
      <c r="VDS887" s="11"/>
      <c r="VDT887" s="12"/>
      <c r="VDU887" s="162"/>
      <c r="VDV887" s="37"/>
      <c r="VDW887" s="37"/>
      <c r="VDX887" s="37"/>
      <c r="VDY887" s="37"/>
      <c r="VDZ887" s="37"/>
      <c r="VEA887" s="28"/>
      <c r="VEB887" s="11"/>
      <c r="VEC887" s="11"/>
      <c r="VED887" s="37"/>
      <c r="VEE887" s="162"/>
      <c r="VEF887" s="162"/>
      <c r="VEG887" s="37"/>
      <c r="VEH887" s="12"/>
      <c r="VEI887" s="37"/>
      <c r="VEJ887" s="37"/>
      <c r="VEK887" s="11"/>
      <c r="VEL887" s="24"/>
      <c r="VEM887" s="28"/>
      <c r="VEN887" s="11"/>
      <c r="VEO887" s="12"/>
      <c r="VEP887" s="27"/>
      <c r="VEQ887" s="37"/>
      <c r="VER887" s="37"/>
      <c r="VES887" s="14"/>
      <c r="VET887" s="14"/>
      <c r="VEU887" s="11"/>
      <c r="VEV887" s="12"/>
      <c r="VEW887" s="12"/>
      <c r="VEX887" s="12"/>
      <c r="VEY887" s="11"/>
      <c r="VEZ887" s="12"/>
      <c r="VFA887" s="162"/>
      <c r="VFB887" s="37"/>
      <c r="VFC887" s="37"/>
      <c r="VFD887" s="37"/>
      <c r="VFE887" s="37"/>
      <c r="VFF887" s="37"/>
      <c r="VFG887" s="28"/>
      <c r="VFH887" s="11"/>
      <c r="VFI887" s="11"/>
      <c r="VFJ887" s="37"/>
      <c r="VFK887" s="162"/>
      <c r="VFL887" s="162"/>
      <c r="VFM887" s="37"/>
      <c r="VFN887" s="12"/>
      <c r="VFO887" s="37"/>
      <c r="VFP887" s="37"/>
      <c r="VFQ887" s="11"/>
      <c r="VFR887" s="24"/>
      <c r="VFS887" s="28"/>
      <c r="VFT887" s="11"/>
      <c r="VFU887" s="12"/>
      <c r="VFV887" s="27"/>
      <c r="VFW887" s="37"/>
      <c r="VFX887" s="37"/>
      <c r="VFY887" s="14"/>
      <c r="VFZ887" s="14"/>
      <c r="VGA887" s="11"/>
      <c r="VGB887" s="12"/>
      <c r="VGC887" s="12"/>
      <c r="VGD887" s="12"/>
      <c r="VGE887" s="11"/>
      <c r="VGF887" s="12"/>
      <c r="VGG887" s="162"/>
      <c r="VGH887" s="37"/>
      <c r="VGI887" s="37"/>
      <c r="VGJ887" s="37"/>
      <c r="VGK887" s="37"/>
      <c r="VGL887" s="37"/>
      <c r="VGM887" s="28"/>
      <c r="VGN887" s="11"/>
      <c r="VGO887" s="11"/>
      <c r="VGP887" s="37"/>
      <c r="VGQ887" s="162"/>
      <c r="VGR887" s="162"/>
      <c r="VGS887" s="37"/>
      <c r="VGT887" s="12"/>
      <c r="VGU887" s="37"/>
      <c r="VGV887" s="37"/>
      <c r="VGW887" s="11"/>
      <c r="VGX887" s="24"/>
      <c r="VGY887" s="28"/>
      <c r="VGZ887" s="11"/>
      <c r="VHA887" s="12"/>
      <c r="VHB887" s="27"/>
      <c r="VHC887" s="37"/>
      <c r="VHD887" s="37"/>
      <c r="VHE887" s="14"/>
      <c r="VHF887" s="14"/>
      <c r="VHG887" s="11"/>
      <c r="VHH887" s="12"/>
      <c r="VHI887" s="12"/>
      <c r="VHJ887" s="12"/>
      <c r="VHK887" s="11"/>
      <c r="VHL887" s="12"/>
      <c r="VHM887" s="162"/>
      <c r="VHN887" s="37"/>
      <c r="VHO887" s="37"/>
      <c r="VHP887" s="37"/>
      <c r="VHQ887" s="37"/>
      <c r="VHR887" s="37"/>
      <c r="VHS887" s="28"/>
      <c r="VHT887" s="11"/>
      <c r="VHU887" s="11"/>
      <c r="VHV887" s="37"/>
      <c r="VHW887" s="162"/>
      <c r="VHX887" s="162"/>
      <c r="VHY887" s="37"/>
      <c r="VHZ887" s="12"/>
      <c r="VIA887" s="37"/>
      <c r="VIB887" s="37"/>
      <c r="VIC887" s="11"/>
      <c r="VID887" s="24"/>
      <c r="VIE887" s="28"/>
      <c r="VIF887" s="11"/>
      <c r="VIG887" s="12"/>
      <c r="VIH887" s="27"/>
      <c r="VII887" s="37"/>
      <c r="VIJ887" s="37"/>
      <c r="VIK887" s="14"/>
      <c r="VIL887" s="14"/>
      <c r="VIM887" s="11"/>
      <c r="VIN887" s="12"/>
      <c r="VIO887" s="12"/>
      <c r="VIP887" s="12"/>
      <c r="VIQ887" s="11"/>
      <c r="VIR887" s="12"/>
      <c r="VIS887" s="162"/>
      <c r="VIT887" s="37"/>
      <c r="VIU887" s="37"/>
      <c r="VIV887" s="37"/>
      <c r="VIW887" s="37"/>
      <c r="VIX887" s="37"/>
      <c r="VIY887" s="28"/>
      <c r="VIZ887" s="11"/>
      <c r="VJA887" s="11"/>
      <c r="VJB887" s="37"/>
      <c r="VJC887" s="162"/>
      <c r="VJD887" s="162"/>
      <c r="VJE887" s="37"/>
      <c r="VJF887" s="12"/>
      <c r="VJG887" s="37"/>
      <c r="VJH887" s="37"/>
      <c r="VJI887" s="11"/>
      <c r="VJJ887" s="24"/>
      <c r="VJK887" s="28"/>
      <c r="VJL887" s="11"/>
      <c r="VJM887" s="12"/>
      <c r="VJN887" s="27"/>
      <c r="VJO887" s="37"/>
      <c r="VJP887" s="37"/>
      <c r="VJQ887" s="14"/>
      <c r="VJR887" s="14"/>
      <c r="VJS887" s="11"/>
      <c r="VJT887" s="12"/>
      <c r="VJU887" s="12"/>
      <c r="VJV887" s="12"/>
      <c r="VJW887" s="11"/>
      <c r="VJX887" s="12"/>
      <c r="VJY887" s="162"/>
      <c r="VJZ887" s="37"/>
      <c r="VKA887" s="37"/>
      <c r="VKB887" s="37"/>
      <c r="VKC887" s="37"/>
      <c r="VKD887" s="37"/>
      <c r="VKE887" s="28"/>
      <c r="VKF887" s="11"/>
      <c r="VKG887" s="11"/>
      <c r="VKH887" s="37"/>
      <c r="VKI887" s="162"/>
      <c r="VKJ887" s="162"/>
      <c r="VKK887" s="37"/>
      <c r="VKL887" s="12"/>
      <c r="VKM887" s="37"/>
      <c r="VKN887" s="37"/>
      <c r="VKO887" s="11"/>
      <c r="VKP887" s="24"/>
      <c r="VKQ887" s="28"/>
      <c r="VKR887" s="11"/>
      <c r="VKS887" s="12"/>
      <c r="VKT887" s="27"/>
      <c r="VKU887" s="37"/>
      <c r="VKV887" s="37"/>
      <c r="VKW887" s="14"/>
      <c r="VKX887" s="14"/>
      <c r="VKY887" s="11"/>
      <c r="VKZ887" s="12"/>
      <c r="VLA887" s="12"/>
      <c r="VLB887" s="12"/>
      <c r="VLC887" s="11"/>
      <c r="VLD887" s="12"/>
      <c r="VLE887" s="162"/>
      <c r="VLF887" s="37"/>
      <c r="VLG887" s="37"/>
      <c r="VLH887" s="37"/>
      <c r="VLI887" s="37"/>
      <c r="VLJ887" s="37"/>
      <c r="VLK887" s="28"/>
      <c r="VLL887" s="11"/>
      <c r="VLM887" s="11"/>
      <c r="VLN887" s="37"/>
      <c r="VLO887" s="162"/>
      <c r="VLP887" s="162"/>
      <c r="VLQ887" s="37"/>
      <c r="VLR887" s="12"/>
      <c r="VLS887" s="37"/>
      <c r="VLT887" s="37"/>
      <c r="VLU887" s="11"/>
      <c r="VLV887" s="24"/>
      <c r="VLW887" s="28"/>
      <c r="VLX887" s="11"/>
      <c r="VLY887" s="12"/>
      <c r="VLZ887" s="27"/>
      <c r="VMA887" s="37"/>
      <c r="VMB887" s="37"/>
      <c r="VMC887" s="14"/>
      <c r="VMD887" s="14"/>
      <c r="VME887" s="11"/>
      <c r="VMF887" s="12"/>
      <c r="VMG887" s="12"/>
      <c r="VMH887" s="12"/>
      <c r="VMI887" s="11"/>
      <c r="VMJ887" s="12"/>
      <c r="VMK887" s="162"/>
      <c r="VML887" s="37"/>
      <c r="VMM887" s="37"/>
      <c r="VMN887" s="37"/>
      <c r="VMO887" s="37"/>
      <c r="VMP887" s="37"/>
      <c r="VMQ887" s="28"/>
      <c r="VMR887" s="11"/>
      <c r="VMS887" s="11"/>
      <c r="VMT887" s="37"/>
      <c r="VMU887" s="162"/>
      <c r="VMV887" s="162"/>
      <c r="VMW887" s="37"/>
      <c r="VMX887" s="12"/>
      <c r="VMY887" s="37"/>
      <c r="VMZ887" s="37"/>
      <c r="VNA887" s="11"/>
      <c r="VNB887" s="24"/>
      <c r="VNC887" s="28"/>
      <c r="VND887" s="11"/>
      <c r="VNE887" s="12"/>
      <c r="VNF887" s="27"/>
      <c r="VNG887" s="37"/>
      <c r="VNH887" s="37"/>
      <c r="VNI887" s="14"/>
      <c r="VNJ887" s="14"/>
      <c r="VNK887" s="11"/>
      <c r="VNL887" s="12"/>
      <c r="VNM887" s="12"/>
      <c r="VNN887" s="12"/>
      <c r="VNO887" s="11"/>
      <c r="VNP887" s="12"/>
      <c r="VNQ887" s="162"/>
      <c r="VNR887" s="37"/>
      <c r="VNS887" s="37"/>
      <c r="VNT887" s="37"/>
      <c r="VNU887" s="37"/>
      <c r="VNV887" s="37"/>
      <c r="VNW887" s="28"/>
      <c r="VNX887" s="11"/>
      <c r="VNY887" s="11"/>
      <c r="VNZ887" s="37"/>
      <c r="VOA887" s="162"/>
      <c r="VOB887" s="162"/>
      <c r="VOC887" s="37"/>
      <c r="VOD887" s="12"/>
      <c r="VOE887" s="37"/>
      <c r="VOF887" s="37"/>
      <c r="VOG887" s="11"/>
      <c r="VOH887" s="24"/>
      <c r="VOI887" s="28"/>
      <c r="VOJ887" s="11"/>
      <c r="VOK887" s="12"/>
      <c r="VOL887" s="27"/>
      <c r="VOM887" s="37"/>
      <c r="VON887" s="37"/>
      <c r="VOO887" s="14"/>
      <c r="VOP887" s="14"/>
      <c r="VOQ887" s="11"/>
      <c r="VOR887" s="12"/>
      <c r="VOS887" s="12"/>
      <c r="VOT887" s="12"/>
      <c r="VOU887" s="11"/>
      <c r="VOV887" s="12"/>
      <c r="VOW887" s="162"/>
      <c r="VOX887" s="37"/>
      <c r="VOY887" s="37"/>
      <c r="VOZ887" s="37"/>
      <c r="VPA887" s="37"/>
      <c r="VPB887" s="37"/>
      <c r="VPC887" s="28"/>
      <c r="VPD887" s="11"/>
      <c r="VPE887" s="11"/>
      <c r="VPF887" s="37"/>
      <c r="VPG887" s="162"/>
      <c r="VPH887" s="162"/>
      <c r="VPI887" s="37"/>
      <c r="VPJ887" s="12"/>
      <c r="VPK887" s="37"/>
      <c r="VPL887" s="37"/>
      <c r="VPM887" s="11"/>
      <c r="VPN887" s="24"/>
      <c r="VPO887" s="28"/>
      <c r="VPP887" s="11"/>
      <c r="VPQ887" s="12"/>
      <c r="VPR887" s="27"/>
      <c r="VPS887" s="37"/>
      <c r="VPT887" s="37"/>
      <c r="VPU887" s="14"/>
      <c r="VPV887" s="14"/>
      <c r="VPW887" s="11"/>
      <c r="VPX887" s="12"/>
      <c r="VPY887" s="12"/>
      <c r="VPZ887" s="12"/>
      <c r="VQA887" s="11"/>
      <c r="VQB887" s="12"/>
      <c r="VQC887" s="162"/>
      <c r="VQD887" s="37"/>
      <c r="VQE887" s="37"/>
      <c r="VQF887" s="37"/>
      <c r="VQG887" s="37"/>
      <c r="VQH887" s="37"/>
      <c r="VQI887" s="28"/>
      <c r="VQJ887" s="11"/>
      <c r="VQK887" s="11"/>
      <c r="VQL887" s="37"/>
      <c r="VQM887" s="162"/>
      <c r="VQN887" s="162"/>
      <c r="VQO887" s="37"/>
      <c r="VQP887" s="12"/>
      <c r="VQQ887" s="37"/>
      <c r="VQR887" s="37"/>
      <c r="VQS887" s="11"/>
      <c r="VQT887" s="24"/>
      <c r="VQU887" s="28"/>
      <c r="VQV887" s="11"/>
      <c r="VQW887" s="12"/>
      <c r="VQX887" s="27"/>
      <c r="VQY887" s="37"/>
      <c r="VQZ887" s="37"/>
      <c r="VRA887" s="14"/>
      <c r="VRB887" s="14"/>
      <c r="VRC887" s="11"/>
      <c r="VRD887" s="12"/>
      <c r="VRE887" s="12"/>
      <c r="VRF887" s="12"/>
      <c r="VRG887" s="11"/>
      <c r="VRH887" s="12"/>
      <c r="VRI887" s="162"/>
      <c r="VRJ887" s="37"/>
      <c r="VRK887" s="37"/>
      <c r="VRL887" s="37"/>
      <c r="VRM887" s="37"/>
      <c r="VRN887" s="37"/>
      <c r="VRO887" s="28"/>
      <c r="VRP887" s="11"/>
      <c r="VRQ887" s="11"/>
      <c r="VRR887" s="37"/>
      <c r="VRS887" s="162"/>
      <c r="VRT887" s="162"/>
      <c r="VRU887" s="37"/>
      <c r="VRV887" s="12"/>
      <c r="VRW887" s="37"/>
      <c r="VRX887" s="37"/>
      <c r="VRY887" s="11"/>
      <c r="VRZ887" s="24"/>
      <c r="VSA887" s="28"/>
      <c r="VSB887" s="11"/>
      <c r="VSC887" s="12"/>
      <c r="VSD887" s="27"/>
      <c r="VSE887" s="37"/>
      <c r="VSF887" s="37"/>
      <c r="VSG887" s="14"/>
      <c r="VSH887" s="14"/>
      <c r="VSI887" s="11"/>
      <c r="VSJ887" s="12"/>
      <c r="VSK887" s="12"/>
      <c r="VSL887" s="12"/>
      <c r="VSM887" s="11"/>
      <c r="VSN887" s="12"/>
      <c r="VSO887" s="162"/>
      <c r="VSP887" s="37"/>
      <c r="VSQ887" s="37"/>
      <c r="VSR887" s="37"/>
      <c r="VSS887" s="37"/>
      <c r="VST887" s="37"/>
      <c r="VSU887" s="28"/>
      <c r="VSV887" s="11"/>
      <c r="VSW887" s="11"/>
      <c r="VSX887" s="37"/>
      <c r="VSY887" s="162"/>
      <c r="VSZ887" s="162"/>
      <c r="VTA887" s="37"/>
      <c r="VTB887" s="12"/>
      <c r="VTC887" s="37"/>
      <c r="VTD887" s="37"/>
      <c r="VTE887" s="11"/>
      <c r="VTF887" s="24"/>
      <c r="VTG887" s="28"/>
      <c r="VTH887" s="11"/>
      <c r="VTI887" s="12"/>
      <c r="VTJ887" s="27"/>
      <c r="VTK887" s="37"/>
      <c r="VTL887" s="37"/>
      <c r="VTM887" s="14"/>
      <c r="VTN887" s="14"/>
      <c r="VTO887" s="11"/>
      <c r="VTP887" s="12"/>
      <c r="VTQ887" s="12"/>
      <c r="VTR887" s="12"/>
      <c r="VTS887" s="11"/>
      <c r="VTT887" s="12"/>
      <c r="VTU887" s="162"/>
      <c r="VTV887" s="37"/>
      <c r="VTW887" s="37"/>
      <c r="VTX887" s="37"/>
      <c r="VTY887" s="37"/>
      <c r="VTZ887" s="37"/>
      <c r="VUA887" s="28"/>
      <c r="VUB887" s="11"/>
      <c r="VUC887" s="11"/>
      <c r="VUD887" s="37"/>
      <c r="VUE887" s="162"/>
      <c r="VUF887" s="162"/>
      <c r="VUG887" s="37"/>
      <c r="VUH887" s="12"/>
      <c r="VUI887" s="37"/>
      <c r="VUJ887" s="37"/>
      <c r="VUK887" s="11"/>
      <c r="VUL887" s="24"/>
      <c r="VUM887" s="28"/>
      <c r="VUN887" s="11"/>
      <c r="VUO887" s="12"/>
      <c r="VUP887" s="27"/>
      <c r="VUQ887" s="37"/>
      <c r="VUR887" s="37"/>
      <c r="VUS887" s="14"/>
      <c r="VUT887" s="14"/>
      <c r="VUU887" s="11"/>
      <c r="VUV887" s="12"/>
      <c r="VUW887" s="12"/>
      <c r="VUX887" s="12"/>
      <c r="VUY887" s="11"/>
      <c r="VUZ887" s="12"/>
      <c r="VVA887" s="162"/>
      <c r="VVB887" s="37"/>
      <c r="VVC887" s="37"/>
      <c r="VVD887" s="37"/>
      <c r="VVE887" s="37"/>
      <c r="VVF887" s="37"/>
      <c r="VVG887" s="28"/>
      <c r="VVH887" s="11"/>
      <c r="VVI887" s="11"/>
      <c r="VVJ887" s="37"/>
      <c r="VVK887" s="162"/>
      <c r="VVL887" s="162"/>
      <c r="VVM887" s="37"/>
      <c r="VVN887" s="12"/>
      <c r="VVO887" s="37"/>
      <c r="VVP887" s="37"/>
      <c r="VVQ887" s="11"/>
      <c r="VVR887" s="24"/>
      <c r="VVS887" s="28"/>
      <c r="VVT887" s="11"/>
      <c r="VVU887" s="12"/>
      <c r="VVV887" s="27"/>
      <c r="VVW887" s="37"/>
      <c r="VVX887" s="37"/>
      <c r="VVY887" s="14"/>
      <c r="VVZ887" s="14"/>
      <c r="VWA887" s="11"/>
      <c r="VWB887" s="12"/>
      <c r="VWC887" s="12"/>
      <c r="VWD887" s="12"/>
      <c r="VWE887" s="11"/>
      <c r="VWF887" s="12"/>
      <c r="VWG887" s="162"/>
      <c r="VWH887" s="37"/>
      <c r="VWI887" s="37"/>
      <c r="VWJ887" s="37"/>
      <c r="VWK887" s="37"/>
      <c r="VWL887" s="37"/>
      <c r="VWM887" s="28"/>
      <c r="VWN887" s="11"/>
      <c r="VWO887" s="11"/>
      <c r="VWP887" s="37"/>
      <c r="VWQ887" s="162"/>
      <c r="VWR887" s="162"/>
      <c r="VWS887" s="37"/>
      <c r="VWT887" s="12"/>
      <c r="VWU887" s="37"/>
      <c r="VWV887" s="37"/>
      <c r="VWW887" s="11"/>
      <c r="VWX887" s="24"/>
      <c r="VWY887" s="28"/>
      <c r="VWZ887" s="11"/>
      <c r="VXA887" s="12"/>
      <c r="VXB887" s="27"/>
      <c r="VXC887" s="37"/>
      <c r="VXD887" s="37"/>
      <c r="VXE887" s="14"/>
      <c r="VXF887" s="14"/>
      <c r="VXG887" s="11"/>
      <c r="VXH887" s="12"/>
      <c r="VXI887" s="12"/>
      <c r="VXJ887" s="12"/>
      <c r="VXK887" s="11"/>
      <c r="VXL887" s="12"/>
      <c r="VXM887" s="162"/>
      <c r="VXN887" s="37"/>
      <c r="VXO887" s="37"/>
      <c r="VXP887" s="37"/>
      <c r="VXQ887" s="37"/>
      <c r="VXR887" s="37"/>
      <c r="VXS887" s="28"/>
      <c r="VXT887" s="11"/>
      <c r="VXU887" s="11"/>
      <c r="VXV887" s="37"/>
      <c r="VXW887" s="162"/>
      <c r="VXX887" s="162"/>
      <c r="VXY887" s="37"/>
      <c r="VXZ887" s="12"/>
      <c r="VYA887" s="37"/>
      <c r="VYB887" s="37"/>
      <c r="VYC887" s="11"/>
      <c r="VYD887" s="24"/>
      <c r="VYE887" s="28"/>
      <c r="VYF887" s="11"/>
      <c r="VYG887" s="12"/>
      <c r="VYH887" s="27"/>
      <c r="VYI887" s="37"/>
      <c r="VYJ887" s="37"/>
      <c r="VYK887" s="14"/>
      <c r="VYL887" s="14"/>
      <c r="VYM887" s="11"/>
      <c r="VYN887" s="12"/>
      <c r="VYO887" s="12"/>
      <c r="VYP887" s="12"/>
      <c r="VYQ887" s="11"/>
      <c r="VYR887" s="12"/>
      <c r="VYS887" s="162"/>
      <c r="VYT887" s="37"/>
      <c r="VYU887" s="37"/>
      <c r="VYV887" s="37"/>
      <c r="VYW887" s="37"/>
      <c r="VYX887" s="37"/>
      <c r="VYY887" s="28"/>
      <c r="VYZ887" s="11"/>
      <c r="VZA887" s="11"/>
      <c r="VZB887" s="37"/>
      <c r="VZC887" s="162"/>
      <c r="VZD887" s="162"/>
      <c r="VZE887" s="37"/>
      <c r="VZF887" s="12"/>
      <c r="VZG887" s="37"/>
      <c r="VZH887" s="37"/>
      <c r="VZI887" s="11"/>
      <c r="VZJ887" s="24"/>
      <c r="VZK887" s="28"/>
      <c r="VZL887" s="11"/>
      <c r="VZM887" s="12"/>
      <c r="VZN887" s="27"/>
      <c r="VZO887" s="37"/>
      <c r="VZP887" s="37"/>
      <c r="VZQ887" s="14"/>
      <c r="VZR887" s="14"/>
      <c r="VZS887" s="11"/>
      <c r="VZT887" s="12"/>
      <c r="VZU887" s="12"/>
      <c r="VZV887" s="12"/>
      <c r="VZW887" s="11"/>
      <c r="VZX887" s="12"/>
      <c r="VZY887" s="162"/>
      <c r="VZZ887" s="37"/>
      <c r="WAA887" s="37"/>
      <c r="WAB887" s="37"/>
      <c r="WAC887" s="37"/>
      <c r="WAD887" s="37"/>
      <c r="WAE887" s="28"/>
      <c r="WAF887" s="11"/>
      <c r="WAG887" s="11"/>
      <c r="WAH887" s="37"/>
      <c r="WAI887" s="162"/>
      <c r="WAJ887" s="162"/>
      <c r="WAK887" s="37"/>
      <c r="WAL887" s="12"/>
      <c r="WAM887" s="37"/>
      <c r="WAN887" s="37"/>
      <c r="WAO887" s="11"/>
      <c r="WAP887" s="24"/>
      <c r="WAQ887" s="28"/>
      <c r="WAR887" s="11"/>
      <c r="WAS887" s="12"/>
      <c r="WAT887" s="27"/>
      <c r="WAU887" s="37"/>
      <c r="WAV887" s="37"/>
      <c r="WAW887" s="14"/>
      <c r="WAX887" s="14"/>
      <c r="WAY887" s="11"/>
      <c r="WAZ887" s="12"/>
      <c r="WBA887" s="12"/>
      <c r="WBB887" s="12"/>
      <c r="WBC887" s="11"/>
      <c r="WBD887" s="12"/>
      <c r="WBE887" s="162"/>
      <c r="WBF887" s="37"/>
      <c r="WBG887" s="37"/>
      <c r="WBH887" s="37"/>
      <c r="WBI887" s="37"/>
      <c r="WBJ887" s="37"/>
      <c r="WBK887" s="28"/>
      <c r="WBL887" s="11"/>
      <c r="WBM887" s="11"/>
      <c r="WBN887" s="37"/>
      <c r="WBO887" s="162"/>
      <c r="WBP887" s="162"/>
      <c r="WBQ887" s="37"/>
      <c r="WBR887" s="12"/>
      <c r="WBS887" s="37"/>
      <c r="WBT887" s="37"/>
      <c r="WBU887" s="11"/>
      <c r="WBV887" s="24"/>
      <c r="WBW887" s="28"/>
      <c r="WBX887" s="11"/>
      <c r="WBY887" s="12"/>
      <c r="WBZ887" s="27"/>
      <c r="WCA887" s="37"/>
      <c r="WCB887" s="37"/>
      <c r="WCC887" s="14"/>
      <c r="WCD887" s="14"/>
      <c r="WCE887" s="11"/>
      <c r="WCF887" s="12"/>
      <c r="WCG887" s="12"/>
      <c r="WCH887" s="12"/>
      <c r="WCI887" s="11"/>
      <c r="WCJ887" s="12"/>
      <c r="WCK887" s="162"/>
      <c r="WCL887" s="37"/>
      <c r="WCM887" s="37"/>
      <c r="WCN887" s="37"/>
      <c r="WCO887" s="37"/>
      <c r="WCP887" s="37"/>
      <c r="WCQ887" s="28"/>
      <c r="WCR887" s="11"/>
      <c r="WCS887" s="11"/>
      <c r="WCT887" s="37"/>
      <c r="WCU887" s="162"/>
      <c r="WCV887" s="162"/>
      <c r="WCW887" s="37"/>
      <c r="WCX887" s="12"/>
      <c r="WCY887" s="37"/>
      <c r="WCZ887" s="37"/>
      <c r="WDA887" s="11"/>
      <c r="WDB887" s="24"/>
      <c r="WDC887" s="28"/>
      <c r="WDD887" s="11"/>
      <c r="WDE887" s="12"/>
      <c r="WDF887" s="27"/>
      <c r="WDG887" s="37"/>
      <c r="WDH887" s="37"/>
      <c r="WDI887" s="14"/>
      <c r="WDJ887" s="14"/>
      <c r="WDK887" s="11"/>
      <c r="WDL887" s="12"/>
      <c r="WDM887" s="12"/>
      <c r="WDN887" s="12"/>
      <c r="WDO887" s="11"/>
      <c r="WDP887" s="12"/>
      <c r="WDQ887" s="162"/>
      <c r="WDR887" s="37"/>
      <c r="WDS887" s="37"/>
      <c r="WDT887" s="37"/>
      <c r="WDU887" s="37"/>
      <c r="WDV887" s="37"/>
      <c r="WDW887" s="28"/>
      <c r="WDX887" s="11"/>
      <c r="WDY887" s="11"/>
      <c r="WDZ887" s="37"/>
      <c r="WEA887" s="162"/>
      <c r="WEB887" s="162"/>
      <c r="WEC887" s="37"/>
      <c r="WED887" s="12"/>
      <c r="WEE887" s="37"/>
      <c r="WEF887" s="37"/>
      <c r="WEG887" s="11"/>
      <c r="WEH887" s="24"/>
      <c r="WEI887" s="28"/>
      <c r="WEJ887" s="11"/>
      <c r="WEK887" s="12"/>
      <c r="WEL887" s="27"/>
      <c r="WEM887" s="37"/>
      <c r="WEN887" s="37"/>
      <c r="WEO887" s="14"/>
      <c r="WEP887" s="14"/>
      <c r="WEQ887" s="11"/>
      <c r="WER887" s="12"/>
      <c r="WES887" s="12"/>
      <c r="WET887" s="12"/>
      <c r="WEU887" s="11"/>
      <c r="WEV887" s="12"/>
      <c r="WEW887" s="162"/>
      <c r="WEX887" s="37"/>
      <c r="WEY887" s="37"/>
      <c r="WEZ887" s="37"/>
      <c r="WFA887" s="37"/>
      <c r="WFB887" s="37"/>
      <c r="WFC887" s="28"/>
      <c r="WFD887" s="11"/>
      <c r="WFE887" s="11"/>
      <c r="WFF887" s="37"/>
      <c r="WFG887" s="162"/>
      <c r="WFH887" s="162"/>
      <c r="WFI887" s="37"/>
      <c r="WFJ887" s="12"/>
      <c r="WFK887" s="37"/>
      <c r="WFL887" s="37"/>
      <c r="WFM887" s="11"/>
      <c r="WFN887" s="24"/>
      <c r="WFO887" s="28"/>
      <c r="WFP887" s="11"/>
      <c r="WFQ887" s="12"/>
      <c r="WFR887" s="27"/>
      <c r="WFS887" s="37"/>
      <c r="WFT887" s="37"/>
      <c r="WFU887" s="14"/>
      <c r="WFV887" s="14"/>
      <c r="WFW887" s="11"/>
      <c r="WFX887" s="12"/>
      <c r="WFY887" s="12"/>
      <c r="WFZ887" s="12"/>
      <c r="WGA887" s="11"/>
      <c r="WGB887" s="12"/>
      <c r="WGC887" s="162"/>
      <c r="WGD887" s="37"/>
      <c r="WGE887" s="37"/>
      <c r="WGF887" s="37"/>
      <c r="WGG887" s="37"/>
      <c r="WGH887" s="37"/>
      <c r="WGI887" s="28"/>
      <c r="WGJ887" s="11"/>
      <c r="WGK887" s="11"/>
      <c r="WGL887" s="37"/>
      <c r="WGM887" s="162"/>
      <c r="WGN887" s="162"/>
      <c r="WGO887" s="37"/>
      <c r="WGP887" s="12"/>
      <c r="WGQ887" s="37"/>
      <c r="WGR887" s="37"/>
      <c r="WGS887" s="11"/>
      <c r="WGT887" s="24"/>
      <c r="WGU887" s="28"/>
      <c r="WGV887" s="11"/>
      <c r="WGW887" s="12"/>
      <c r="WGX887" s="27"/>
      <c r="WGY887" s="37"/>
      <c r="WGZ887" s="37"/>
      <c r="WHA887" s="14"/>
      <c r="WHB887" s="14"/>
      <c r="WHC887" s="11"/>
      <c r="WHD887" s="12"/>
      <c r="WHE887" s="12"/>
      <c r="WHF887" s="12"/>
      <c r="WHG887" s="11"/>
      <c r="WHH887" s="12"/>
      <c r="WHI887" s="162"/>
      <c r="WHJ887" s="37"/>
      <c r="WHK887" s="37"/>
      <c r="WHL887" s="37"/>
      <c r="WHM887" s="37"/>
      <c r="WHN887" s="37"/>
      <c r="WHO887" s="28"/>
      <c r="WHP887" s="11"/>
      <c r="WHQ887" s="11"/>
      <c r="WHR887" s="37"/>
      <c r="WHS887" s="162"/>
      <c r="WHT887" s="162"/>
      <c r="WHU887" s="37"/>
      <c r="WHV887" s="12"/>
      <c r="WHW887" s="37"/>
      <c r="WHX887" s="37"/>
      <c r="WHY887" s="11"/>
      <c r="WHZ887" s="24"/>
      <c r="WIA887" s="28"/>
      <c r="WIB887" s="11"/>
      <c r="WIC887" s="12"/>
      <c r="WID887" s="27"/>
      <c r="WIE887" s="37"/>
      <c r="WIF887" s="37"/>
      <c r="WIG887" s="14"/>
      <c r="WIH887" s="14"/>
      <c r="WII887" s="11"/>
      <c r="WIJ887" s="12"/>
      <c r="WIK887" s="12"/>
      <c r="WIL887" s="12"/>
      <c r="WIM887" s="11"/>
      <c r="WIN887" s="12"/>
      <c r="WIO887" s="162"/>
      <c r="WIP887" s="37"/>
      <c r="WIQ887" s="37"/>
      <c r="WIR887" s="37"/>
      <c r="WIS887" s="37"/>
      <c r="WIT887" s="37"/>
      <c r="WIU887" s="28"/>
      <c r="WIV887" s="11"/>
      <c r="WIW887" s="11"/>
      <c r="WIX887" s="37"/>
      <c r="WIY887" s="162"/>
      <c r="WIZ887" s="162"/>
      <c r="WJA887" s="37"/>
      <c r="WJB887" s="12"/>
      <c r="WJC887" s="37"/>
      <c r="WJD887" s="37"/>
      <c r="WJE887" s="11"/>
      <c r="WJF887" s="24"/>
      <c r="WJG887" s="28"/>
      <c r="WJH887" s="11"/>
      <c r="WJI887" s="12"/>
      <c r="WJJ887" s="27"/>
      <c r="WJK887" s="37"/>
      <c r="WJL887" s="37"/>
      <c r="WJM887" s="14"/>
      <c r="WJN887" s="14"/>
      <c r="WJO887" s="11"/>
      <c r="WJP887" s="12"/>
      <c r="WJQ887" s="12"/>
      <c r="WJR887" s="12"/>
      <c r="WJS887" s="11"/>
      <c r="WJT887" s="12"/>
      <c r="WJU887" s="162"/>
      <c r="WJV887" s="37"/>
      <c r="WJW887" s="37"/>
      <c r="WJX887" s="37"/>
      <c r="WJY887" s="37"/>
      <c r="WJZ887" s="37"/>
      <c r="WKA887" s="28"/>
      <c r="WKB887" s="11"/>
      <c r="WKC887" s="11"/>
      <c r="WKD887" s="37"/>
      <c r="WKE887" s="162"/>
      <c r="WKF887" s="162"/>
      <c r="WKG887" s="37"/>
      <c r="WKH887" s="12"/>
      <c r="WKI887" s="37"/>
      <c r="WKJ887" s="37"/>
      <c r="WKK887" s="11"/>
      <c r="WKL887" s="24"/>
      <c r="WKM887" s="28"/>
      <c r="WKN887" s="11"/>
      <c r="WKO887" s="12"/>
      <c r="WKP887" s="27"/>
      <c r="WKQ887" s="37"/>
      <c r="WKR887" s="37"/>
      <c r="WKS887" s="14"/>
      <c r="WKT887" s="14"/>
      <c r="WKU887" s="11"/>
      <c r="WKV887" s="12"/>
      <c r="WKW887" s="12"/>
      <c r="WKX887" s="12"/>
      <c r="WKY887" s="11"/>
      <c r="WKZ887" s="12"/>
      <c r="WLA887" s="162"/>
      <c r="WLB887" s="37"/>
      <c r="WLC887" s="37"/>
      <c r="WLD887" s="37"/>
      <c r="WLE887" s="37"/>
      <c r="WLF887" s="37"/>
      <c r="WLG887" s="28"/>
      <c r="WLH887" s="11"/>
      <c r="WLI887" s="11"/>
      <c r="WLJ887" s="37"/>
      <c r="WLK887" s="162"/>
      <c r="WLL887" s="162"/>
      <c r="WLM887" s="37"/>
      <c r="WLN887" s="12"/>
      <c r="WLO887" s="37"/>
      <c r="WLP887" s="37"/>
      <c r="WLQ887" s="11"/>
      <c r="WLR887" s="24"/>
      <c r="WLS887" s="28"/>
      <c r="WLT887" s="11"/>
      <c r="WLU887" s="12"/>
      <c r="WLV887" s="27"/>
      <c r="WLW887" s="37"/>
      <c r="WLX887" s="37"/>
      <c r="WLY887" s="14"/>
      <c r="WLZ887" s="14"/>
      <c r="WMA887" s="11"/>
      <c r="WMB887" s="12"/>
      <c r="WMC887" s="12"/>
      <c r="WMD887" s="12"/>
      <c r="WME887" s="11"/>
      <c r="WMF887" s="12"/>
      <c r="WMG887" s="162"/>
      <c r="WMH887" s="37"/>
      <c r="WMI887" s="37"/>
      <c r="WMJ887" s="37"/>
      <c r="WMK887" s="37"/>
      <c r="WML887" s="37"/>
      <c r="WMM887" s="28"/>
      <c r="WMN887" s="11"/>
      <c r="WMO887" s="11"/>
      <c r="WMP887" s="37"/>
      <c r="WMQ887" s="162"/>
      <c r="WMR887" s="162"/>
      <c r="WMS887" s="37"/>
      <c r="WMT887" s="12"/>
      <c r="WMU887" s="37"/>
      <c r="WMV887" s="37"/>
      <c r="WMW887" s="11"/>
      <c r="WMX887" s="24"/>
      <c r="WMY887" s="28"/>
      <c r="WMZ887" s="11"/>
      <c r="WNA887" s="12"/>
      <c r="WNB887" s="27"/>
      <c r="WNC887" s="37"/>
      <c r="WND887" s="37"/>
      <c r="WNE887" s="14"/>
      <c r="WNF887" s="14"/>
      <c r="WNG887" s="11"/>
      <c r="WNH887" s="12"/>
      <c r="WNI887" s="12"/>
      <c r="WNJ887" s="12"/>
      <c r="WNK887" s="11"/>
      <c r="WNL887" s="12"/>
      <c r="WNM887" s="162"/>
      <c r="WNN887" s="37"/>
      <c r="WNO887" s="37"/>
      <c r="WNP887" s="37"/>
      <c r="WNQ887" s="37"/>
      <c r="WNR887" s="37"/>
      <c r="WNS887" s="28"/>
      <c r="WNT887" s="11"/>
      <c r="WNU887" s="11"/>
      <c r="WNV887" s="37"/>
      <c r="WNW887" s="162"/>
      <c r="WNX887" s="162"/>
      <c r="WNY887" s="37"/>
      <c r="WNZ887" s="12"/>
      <c r="WOA887" s="37"/>
      <c r="WOB887" s="37"/>
      <c r="WOC887" s="11"/>
      <c r="WOD887" s="24"/>
      <c r="WOE887" s="28"/>
      <c r="WOF887" s="11"/>
      <c r="WOG887" s="12"/>
      <c r="WOH887" s="27"/>
      <c r="WOI887" s="37"/>
      <c r="WOJ887" s="37"/>
      <c r="WOK887" s="14"/>
      <c r="WOL887" s="14"/>
      <c r="WOM887" s="11"/>
      <c r="WON887" s="12"/>
      <c r="WOO887" s="12"/>
      <c r="WOP887" s="12"/>
      <c r="WOQ887" s="11"/>
      <c r="WOR887" s="12"/>
      <c r="WOS887" s="162"/>
      <c r="WOT887" s="37"/>
      <c r="WOU887" s="37"/>
      <c r="WOV887" s="37"/>
      <c r="WOW887" s="37"/>
      <c r="WOX887" s="37"/>
      <c r="WOY887" s="28"/>
      <c r="WOZ887" s="11"/>
      <c r="WPA887" s="11"/>
      <c r="WPB887" s="37"/>
      <c r="WPC887" s="162"/>
      <c r="WPD887" s="162"/>
      <c r="WPE887" s="37"/>
      <c r="WPF887" s="12"/>
      <c r="WPG887" s="37"/>
      <c r="WPH887" s="37"/>
      <c r="WPI887" s="11"/>
      <c r="WPJ887" s="24"/>
      <c r="WPK887" s="28"/>
      <c r="WPL887" s="11"/>
      <c r="WPM887" s="12"/>
      <c r="WPN887" s="27"/>
      <c r="WPO887" s="37"/>
      <c r="WPP887" s="37"/>
      <c r="WPQ887" s="14"/>
      <c r="WPR887" s="14"/>
      <c r="WPS887" s="11"/>
      <c r="WPT887" s="12"/>
      <c r="WPU887" s="12"/>
      <c r="WPV887" s="12"/>
      <c r="WPW887" s="11"/>
      <c r="WPX887" s="12"/>
      <c r="WPY887" s="162"/>
      <c r="WPZ887" s="37"/>
      <c r="WQA887" s="37"/>
      <c r="WQB887" s="37"/>
      <c r="WQC887" s="37"/>
      <c r="WQD887" s="37"/>
      <c r="WQE887" s="28"/>
      <c r="WQF887" s="11"/>
      <c r="WQG887" s="11"/>
      <c r="WQH887" s="37"/>
      <c r="WQI887" s="162"/>
      <c r="WQJ887" s="162"/>
      <c r="WQK887" s="37"/>
      <c r="WQL887" s="12"/>
      <c r="WQM887" s="37"/>
      <c r="WQN887" s="37"/>
      <c r="WQO887" s="11"/>
      <c r="WQP887" s="24"/>
      <c r="WQQ887" s="28"/>
      <c r="WQR887" s="11"/>
      <c r="WQS887" s="12"/>
      <c r="WQT887" s="27"/>
      <c r="WQU887" s="37"/>
      <c r="WQV887" s="37"/>
      <c r="WQW887" s="14"/>
      <c r="WQX887" s="14"/>
      <c r="WQY887" s="11"/>
      <c r="WQZ887" s="12"/>
      <c r="WRA887" s="12"/>
      <c r="WRB887" s="12"/>
      <c r="WRC887" s="11"/>
      <c r="WRD887" s="12"/>
      <c r="WRE887" s="162"/>
      <c r="WRF887" s="37"/>
      <c r="WRG887" s="37"/>
      <c r="WRH887" s="37"/>
      <c r="WRI887" s="37"/>
      <c r="WRJ887" s="37"/>
      <c r="WRK887" s="28"/>
      <c r="WRL887" s="11"/>
      <c r="WRM887" s="11"/>
      <c r="WRN887" s="37"/>
      <c r="WRO887" s="162"/>
      <c r="WRP887" s="162"/>
      <c r="WRQ887" s="37"/>
      <c r="WRR887" s="12"/>
      <c r="WRS887" s="37"/>
      <c r="WRT887" s="37"/>
      <c r="WRU887" s="11"/>
      <c r="WRV887" s="24"/>
      <c r="WRW887" s="28"/>
      <c r="WRX887" s="11"/>
      <c r="WRY887" s="12"/>
      <c r="WRZ887" s="27"/>
      <c r="WSA887" s="37"/>
      <c r="WSB887" s="37"/>
      <c r="WSC887" s="14"/>
      <c r="WSD887" s="14"/>
      <c r="WSE887" s="11"/>
      <c r="WSF887" s="12"/>
      <c r="WSG887" s="12"/>
      <c r="WSH887" s="12"/>
      <c r="WSI887" s="11"/>
      <c r="WSJ887" s="12"/>
      <c r="WSK887" s="162"/>
      <c r="WSL887" s="37"/>
      <c r="WSM887" s="37"/>
      <c r="WSN887" s="37"/>
      <c r="WSO887" s="37"/>
      <c r="WSP887" s="37"/>
      <c r="WSQ887" s="28"/>
      <c r="WSR887" s="11"/>
      <c r="WSS887" s="11"/>
      <c r="WST887" s="37"/>
      <c r="WSU887" s="162"/>
      <c r="WSV887" s="162"/>
      <c r="WSW887" s="37"/>
      <c r="WSX887" s="12"/>
      <c r="WSY887" s="37"/>
      <c r="WSZ887" s="37"/>
      <c r="WTA887" s="11"/>
      <c r="WTB887" s="24"/>
      <c r="WTC887" s="28"/>
      <c r="WTD887" s="11"/>
      <c r="WTE887" s="12"/>
      <c r="WTF887" s="27"/>
      <c r="WTG887" s="37"/>
      <c r="WTH887" s="37"/>
      <c r="WTI887" s="14"/>
      <c r="WTJ887" s="14"/>
      <c r="WTK887" s="11"/>
      <c r="WTL887" s="12"/>
      <c r="WTM887" s="12"/>
      <c r="WTN887" s="12"/>
      <c r="WTO887" s="11"/>
      <c r="WTP887" s="12"/>
      <c r="WTQ887" s="162"/>
      <c r="WTR887" s="37"/>
      <c r="WTS887" s="37"/>
      <c r="WTT887" s="37"/>
      <c r="WTU887" s="37"/>
      <c r="WTV887" s="37"/>
      <c r="WTW887" s="28"/>
      <c r="WTX887" s="11"/>
      <c r="WTY887" s="11"/>
      <c r="WTZ887" s="37"/>
      <c r="WUA887" s="162"/>
      <c r="WUB887" s="162"/>
      <c r="WUC887" s="37"/>
      <c r="WUD887" s="12"/>
      <c r="WUE887" s="37"/>
      <c r="WUF887" s="37"/>
      <c r="WUG887" s="11"/>
      <c r="WUH887" s="24"/>
      <c r="WUI887" s="28"/>
      <c r="WUJ887" s="11"/>
      <c r="WUK887" s="12"/>
      <c r="WUL887" s="27"/>
      <c r="WUM887" s="37"/>
      <c r="WUN887" s="37"/>
      <c r="WUO887" s="14"/>
      <c r="WUP887" s="14"/>
      <c r="WUQ887" s="11"/>
      <c r="WUR887" s="12"/>
      <c r="WUS887" s="12"/>
      <c r="WUT887" s="12"/>
      <c r="WUU887" s="11"/>
      <c r="WUV887" s="12"/>
      <c r="WUW887" s="162"/>
      <c r="WUX887" s="37"/>
      <c r="WUY887" s="37"/>
      <c r="WUZ887" s="37"/>
      <c r="WVA887" s="37"/>
      <c r="WVB887" s="37"/>
      <c r="WVC887" s="28"/>
      <c r="WVD887" s="11"/>
      <c r="WVE887" s="11"/>
      <c r="WVF887" s="37"/>
      <c r="WVG887" s="162"/>
      <c r="WVH887" s="162"/>
      <c r="WVI887" s="37"/>
      <c r="WVJ887" s="12"/>
      <c r="WVK887" s="37"/>
      <c r="WVL887" s="37"/>
      <c r="WVM887" s="11"/>
      <c r="WVN887" s="24"/>
      <c r="WVO887" s="28"/>
      <c r="WVP887" s="11"/>
      <c r="WVQ887" s="12"/>
      <c r="WVR887" s="27"/>
      <c r="WVS887" s="37"/>
      <c r="WVT887" s="37"/>
      <c r="WVU887" s="14"/>
      <c r="WVV887" s="14"/>
      <c r="WVW887" s="11"/>
      <c r="WVX887" s="12"/>
      <c r="WVY887" s="12"/>
      <c r="WVZ887" s="12"/>
      <c r="WWA887" s="11"/>
      <c r="WWB887" s="12"/>
      <c r="WWC887" s="162"/>
      <c r="WWD887" s="37"/>
      <c r="WWE887" s="37"/>
      <c r="WWF887" s="37"/>
      <c r="WWG887" s="37"/>
      <c r="WWH887" s="37"/>
      <c r="WWI887" s="28"/>
      <c r="WWJ887" s="11"/>
      <c r="WWK887" s="11"/>
      <c r="WWL887" s="37"/>
      <c r="WWM887" s="162"/>
      <c r="WWN887" s="162"/>
      <c r="WWO887" s="37"/>
      <c r="WWP887" s="12"/>
      <c r="WWQ887" s="37"/>
      <c r="WWR887" s="37"/>
      <c r="WWS887" s="11"/>
      <c r="WWT887" s="24"/>
      <c r="WWU887" s="28"/>
      <c r="WWV887" s="11"/>
      <c r="WWW887" s="12"/>
      <c r="WWX887" s="27"/>
      <c r="WWY887" s="37"/>
      <c r="WWZ887" s="37"/>
      <c r="WXA887" s="14"/>
      <c r="WXB887" s="14"/>
      <c r="WXC887" s="11"/>
      <c r="WXD887" s="12"/>
      <c r="WXE887" s="12"/>
      <c r="WXF887" s="12"/>
      <c r="WXG887" s="11"/>
      <c r="WXH887" s="12"/>
      <c r="WXI887" s="162"/>
      <c r="WXJ887" s="37"/>
      <c r="WXK887" s="37"/>
      <c r="WXL887" s="37"/>
      <c r="WXM887" s="37"/>
      <c r="WXN887" s="37"/>
      <c r="WXO887" s="28"/>
      <c r="WXP887" s="11"/>
      <c r="WXQ887" s="11"/>
      <c r="WXR887" s="37"/>
      <c r="WXS887" s="162"/>
      <c r="WXT887" s="162"/>
      <c r="WXU887" s="37"/>
      <c r="WXV887" s="12"/>
      <c r="WXW887" s="37"/>
      <c r="WXX887" s="37"/>
      <c r="WXY887" s="11"/>
      <c r="WXZ887" s="24"/>
      <c r="WYA887" s="28"/>
      <c r="WYB887" s="11"/>
      <c r="WYC887" s="12"/>
      <c r="WYD887" s="27"/>
      <c r="WYE887" s="37"/>
      <c r="WYF887" s="37"/>
      <c r="WYG887" s="14"/>
      <c r="WYH887" s="14"/>
      <c r="WYI887" s="11"/>
      <c r="WYJ887" s="12"/>
      <c r="WYK887" s="12"/>
      <c r="WYL887" s="12"/>
      <c r="WYM887" s="11"/>
      <c r="WYN887" s="12"/>
      <c r="WYO887" s="162"/>
      <c r="WYP887" s="37"/>
      <c r="WYQ887" s="37"/>
      <c r="WYR887" s="37"/>
      <c r="WYS887" s="37"/>
      <c r="WYT887" s="37"/>
      <c r="WYU887" s="28"/>
      <c r="WYV887" s="11"/>
      <c r="WYW887" s="11"/>
      <c r="WYX887" s="37"/>
      <c r="WYY887" s="162"/>
      <c r="WYZ887" s="162"/>
      <c r="WZA887" s="37"/>
      <c r="WZB887" s="12"/>
      <c r="WZC887" s="37"/>
      <c r="WZD887" s="37"/>
      <c r="WZE887" s="11"/>
      <c r="WZF887" s="24"/>
      <c r="WZG887" s="28"/>
      <c r="WZH887" s="11"/>
      <c r="WZI887" s="12"/>
      <c r="WZJ887" s="27"/>
      <c r="WZK887" s="37"/>
      <c r="WZL887" s="37"/>
      <c r="WZM887" s="14"/>
      <c r="WZN887" s="14"/>
      <c r="WZO887" s="11"/>
      <c r="WZP887" s="12"/>
      <c r="WZQ887" s="12"/>
      <c r="WZR887" s="12"/>
      <c r="WZS887" s="11"/>
      <c r="WZT887" s="12"/>
      <c r="WZU887" s="162"/>
      <c r="WZV887" s="37"/>
      <c r="WZW887" s="37"/>
      <c r="WZX887" s="37"/>
      <c r="WZY887" s="37"/>
      <c r="WZZ887" s="37"/>
      <c r="XAA887" s="28"/>
      <c r="XAB887" s="11"/>
      <c r="XAC887" s="11"/>
      <c r="XAD887" s="37"/>
      <c r="XAE887" s="162"/>
      <c r="XAF887" s="162"/>
      <c r="XAG887" s="37"/>
      <c r="XAH887" s="12"/>
      <c r="XAI887" s="37"/>
      <c r="XAJ887" s="37"/>
      <c r="XAK887" s="11"/>
      <c r="XAL887" s="24"/>
      <c r="XAM887" s="28"/>
      <c r="XAN887" s="11"/>
      <c r="XAO887" s="12"/>
      <c r="XAP887" s="27"/>
      <c r="XAQ887" s="37"/>
      <c r="XAR887" s="37"/>
      <c r="XAS887" s="14"/>
      <c r="XAT887" s="14"/>
      <c r="XAU887" s="11"/>
      <c r="XAV887" s="12"/>
      <c r="XAW887" s="12"/>
      <c r="XAX887" s="12"/>
      <c r="XAY887" s="11"/>
      <c r="XAZ887" s="12"/>
      <c r="XBA887" s="162"/>
      <c r="XBB887" s="37"/>
      <c r="XBC887" s="37"/>
      <c r="XBD887" s="37"/>
      <c r="XBE887" s="37"/>
      <c r="XBF887" s="37"/>
      <c r="XBG887" s="28"/>
      <c r="XBH887" s="11"/>
      <c r="XBI887" s="11"/>
      <c r="XBJ887" s="37"/>
      <c r="XBK887" s="162"/>
      <c r="XBL887" s="162"/>
      <c r="XBM887" s="37"/>
      <c r="XBN887" s="12"/>
      <c r="XBO887" s="37"/>
      <c r="XBP887" s="37"/>
      <c r="XBQ887" s="11"/>
      <c r="XBR887" s="24"/>
      <c r="XBS887" s="28"/>
      <c r="XBT887" s="11"/>
      <c r="XBU887" s="12"/>
      <c r="XBV887" s="27"/>
      <c r="XBW887" s="37"/>
      <c r="XBX887" s="37"/>
      <c r="XBY887" s="14"/>
      <c r="XBZ887" s="14"/>
      <c r="XCA887" s="11"/>
      <c r="XCB887" s="12"/>
      <c r="XCC887" s="12"/>
      <c r="XCD887" s="12"/>
      <c r="XCE887" s="11"/>
      <c r="XCF887" s="12"/>
      <c r="XCG887" s="162"/>
      <c r="XCH887" s="37"/>
      <c r="XCI887" s="37"/>
      <c r="XCJ887" s="37"/>
      <c r="XCK887" s="37"/>
      <c r="XCL887" s="37"/>
      <c r="XCM887" s="28"/>
      <c r="XCN887" s="11"/>
      <c r="XCO887" s="11"/>
      <c r="XCP887" s="37"/>
      <c r="XCQ887" s="162"/>
      <c r="XCR887" s="162"/>
      <c r="XCS887" s="37"/>
      <c r="XCT887" s="12"/>
      <c r="XCU887" s="37"/>
      <c r="XCV887" s="37"/>
      <c r="XCW887" s="11"/>
      <c r="XCX887" s="24"/>
      <c r="XCY887" s="28"/>
      <c r="XCZ887" s="11"/>
      <c r="XDA887" s="12"/>
      <c r="XDB887" s="27"/>
      <c r="XDC887" s="37"/>
      <c r="XDD887" s="37"/>
      <c r="XDE887" s="14"/>
      <c r="XDF887" s="14"/>
      <c r="XDG887" s="11"/>
      <c r="XDH887" s="12"/>
      <c r="XDI887" s="12"/>
      <c r="XDJ887" s="12"/>
      <c r="XDK887" s="11"/>
      <c r="XDL887" s="12"/>
      <c r="XDM887" s="162"/>
      <c r="XDN887" s="37"/>
      <c r="XDO887" s="37"/>
      <c r="XDP887" s="37"/>
      <c r="XDQ887" s="37"/>
      <c r="XDR887" s="37"/>
      <c r="XDS887" s="28"/>
      <c r="XDT887" s="11"/>
      <c r="XDU887" s="11"/>
      <c r="XDV887" s="37"/>
      <c r="XDW887" s="162"/>
      <c r="XDX887" s="162"/>
      <c r="XDY887" s="37"/>
      <c r="XDZ887" s="12"/>
      <c r="XEA887" s="37"/>
      <c r="XEB887" s="37"/>
      <c r="XEC887" s="11"/>
      <c r="XED887" s="24"/>
      <c r="XEE887" s="28"/>
      <c r="XEF887" s="11"/>
      <c r="XEG887" s="12"/>
      <c r="XEH887" s="27"/>
      <c r="XEI887" s="37"/>
      <c r="XEJ887" s="37"/>
      <c r="XEK887" s="14"/>
      <c r="XEL887" s="14"/>
      <c r="XEM887" s="11"/>
      <c r="XEN887" s="12"/>
      <c r="XEO887" s="12"/>
      <c r="XEP887" s="12"/>
      <c r="XEQ887" s="11"/>
      <c r="XER887" s="12"/>
      <c r="XES887" s="162"/>
      <c r="XET887" s="37"/>
      <c r="XEU887" s="37"/>
      <c r="XEV887" s="37"/>
      <c r="XEW887" s="37"/>
      <c r="XEX887" s="37"/>
      <c r="XEY887" s="28"/>
      <c r="XEZ887" s="11"/>
      <c r="XFA887" s="11"/>
      <c r="XFB887" s="37"/>
      <c r="XFC887" s="162"/>
      <c r="XFD887" s="162"/>
    </row>
    <row r="888" spans="1:16384" s="212" customFormat="1" ht="28.5" customHeight="1">
      <c r="A888" s="287"/>
      <c r="B888" s="650" t="s">
        <v>45</v>
      </c>
      <c r="C888" s="650"/>
      <c r="D888" s="650"/>
      <c r="E888" s="650"/>
      <c r="F888" s="650"/>
      <c r="G888" s="650"/>
      <c r="H888" s="537"/>
      <c r="I888" s="537"/>
      <c r="J888" s="539">
        <f>SUM(J16:J762)</f>
        <v>94110</v>
      </c>
      <c r="K888" s="537"/>
      <c r="L888" s="537"/>
      <c r="M888" s="537"/>
      <c r="N888" s="537"/>
      <c r="O888" s="537"/>
      <c r="P888" s="537"/>
      <c r="Q888" s="537"/>
      <c r="R888" s="538"/>
      <c r="S888" s="260"/>
      <c r="T888" s="260"/>
      <c r="U888" s="261"/>
      <c r="V888" s="261"/>
      <c r="W888" s="261"/>
      <c r="X888" s="261"/>
      <c r="Y888" s="261"/>
      <c r="Z888" s="261"/>
      <c r="AA888" s="262"/>
      <c r="AB888" s="260"/>
      <c r="AC888" s="260"/>
      <c r="AD888" s="261"/>
      <c r="AE888" s="261"/>
      <c r="AF888" s="261"/>
      <c r="AG888" s="261"/>
      <c r="AH888" s="260"/>
      <c r="AI888" s="482"/>
      <c r="AJ888" s="482">
        <f t="shared" ref="AJ888:AX888" si="0">SUM(AJ16:AJ886)</f>
        <v>20545141000</v>
      </c>
      <c r="AK888" s="482"/>
      <c r="AL888" s="482"/>
      <c r="AM888" s="482">
        <f t="shared" si="0"/>
        <v>979338525</v>
      </c>
      <c r="AN888" s="482"/>
      <c r="AO888" s="482"/>
      <c r="AP888" s="482">
        <f t="shared" si="0"/>
        <v>645367516</v>
      </c>
      <c r="AQ888" s="482">
        <f t="shared" si="0"/>
        <v>22169847041</v>
      </c>
      <c r="AR888" s="482">
        <f t="shared" si="0"/>
        <v>45000000</v>
      </c>
      <c r="AS888" s="482">
        <f t="shared" si="0"/>
        <v>170677677.75</v>
      </c>
      <c r="AT888" s="482">
        <f t="shared" si="0"/>
        <v>11378511.850000001</v>
      </c>
      <c r="AU888" s="482">
        <f t="shared" si="0"/>
        <v>1053784861.75</v>
      </c>
      <c r="AV888" s="482">
        <f t="shared" si="0"/>
        <v>105373217.175</v>
      </c>
      <c r="AW888" s="482">
        <f t="shared" si="0"/>
        <v>1386214268.5250001</v>
      </c>
      <c r="AX888" s="482">
        <f t="shared" si="0"/>
        <v>23556064000</v>
      </c>
      <c r="AY888" s="11"/>
      <c r="AZ888" s="12"/>
      <c r="BA888" s="162"/>
      <c r="BB888" s="37"/>
      <c r="BC888" s="37"/>
      <c r="BD888" s="37"/>
      <c r="BE888" s="37"/>
      <c r="BF888" s="37"/>
      <c r="BG888" s="28"/>
      <c r="BH888" s="11"/>
      <c r="BI888" s="11"/>
      <c r="BJ888" s="37"/>
      <c r="BK888" s="162"/>
      <c r="BL888" s="162"/>
      <c r="BM888" s="37"/>
      <c r="BN888" s="12"/>
      <c r="BO888" s="37"/>
      <c r="BP888" s="37"/>
      <c r="BQ888" s="11"/>
      <c r="BR888" s="24"/>
      <c r="BS888" s="28"/>
      <c r="BT888" s="11"/>
      <c r="BU888" s="12"/>
      <c r="BV888" s="27"/>
      <c r="BW888" s="37"/>
      <c r="BX888" s="37"/>
      <c r="BY888" s="14"/>
      <c r="BZ888" s="14"/>
      <c r="CA888" s="11"/>
      <c r="CB888" s="12"/>
      <c r="CC888" s="12"/>
      <c r="CD888" s="12"/>
      <c r="CE888" s="11"/>
      <c r="CF888" s="12"/>
      <c r="CG888" s="162"/>
      <c r="CH888" s="37"/>
      <c r="CI888" s="37"/>
      <c r="CJ888" s="37"/>
      <c r="CK888" s="37"/>
      <c r="CL888" s="37"/>
      <c r="CM888" s="28"/>
      <c r="CN888" s="11"/>
      <c r="CO888" s="11"/>
      <c r="CP888" s="37"/>
      <c r="CQ888" s="162"/>
      <c r="CR888" s="162"/>
      <c r="CS888" s="37"/>
      <c r="CT888" s="12"/>
      <c r="CU888" s="37"/>
      <c r="CV888" s="37"/>
      <c r="CW888" s="11"/>
      <c r="CX888" s="24"/>
      <c r="CY888" s="28"/>
      <c r="CZ888" s="11"/>
      <c r="DA888" s="12"/>
      <c r="DB888" s="27"/>
      <c r="DC888" s="37"/>
      <c r="DD888" s="37"/>
      <c r="DE888" s="14"/>
      <c r="DF888" s="14"/>
      <c r="DG888" s="11"/>
      <c r="DH888" s="12"/>
      <c r="DI888" s="12"/>
      <c r="DJ888" s="12"/>
      <c r="DK888" s="11"/>
      <c r="DL888" s="12"/>
      <c r="DM888" s="162"/>
      <c r="DN888" s="37"/>
      <c r="DO888" s="37"/>
      <c r="DP888" s="37"/>
      <c r="DQ888" s="37"/>
      <c r="DR888" s="37"/>
      <c r="DS888" s="28"/>
      <c r="DT888" s="11"/>
      <c r="DU888" s="11"/>
      <c r="DV888" s="37"/>
      <c r="DW888" s="162"/>
      <c r="DX888" s="162"/>
      <c r="DY888" s="37"/>
      <c r="DZ888" s="12"/>
      <c r="EA888" s="37"/>
      <c r="EB888" s="37"/>
      <c r="EC888" s="11"/>
      <c r="ED888" s="24"/>
      <c r="EE888" s="28"/>
      <c r="EF888" s="11"/>
      <c r="EG888" s="12"/>
      <c r="EH888" s="27"/>
      <c r="EI888" s="37"/>
      <c r="EJ888" s="37"/>
      <c r="EK888" s="14"/>
      <c r="EL888" s="14"/>
      <c r="EM888" s="11"/>
      <c r="EN888" s="12"/>
      <c r="EO888" s="12"/>
      <c r="EP888" s="12"/>
      <c r="EQ888" s="11"/>
      <c r="ER888" s="12"/>
      <c r="ES888" s="162"/>
      <c r="ET888" s="37"/>
      <c r="EU888" s="37"/>
      <c r="EV888" s="37"/>
      <c r="EW888" s="37"/>
      <c r="EX888" s="37"/>
      <c r="EY888" s="28"/>
      <c r="EZ888" s="11"/>
      <c r="FA888" s="11"/>
      <c r="FB888" s="37"/>
      <c r="FC888" s="162"/>
      <c r="FD888" s="162"/>
      <c r="FE888" s="37"/>
      <c r="FF888" s="12"/>
      <c r="FG888" s="37"/>
      <c r="FH888" s="37"/>
      <c r="FI888" s="11"/>
      <c r="FJ888" s="24"/>
      <c r="FK888" s="28"/>
      <c r="FL888" s="11"/>
      <c r="FM888" s="12"/>
      <c r="FN888" s="27"/>
      <c r="FO888" s="37"/>
      <c r="FP888" s="37"/>
      <c r="FQ888" s="14"/>
      <c r="FR888" s="14"/>
      <c r="FS888" s="11"/>
      <c r="FT888" s="12"/>
      <c r="FU888" s="12"/>
      <c r="FV888" s="12"/>
      <c r="FW888" s="11"/>
      <c r="FX888" s="12"/>
      <c r="FY888" s="162"/>
      <c r="FZ888" s="37"/>
      <c r="GA888" s="37"/>
      <c r="GB888" s="37"/>
      <c r="GC888" s="37"/>
      <c r="GD888" s="37"/>
      <c r="GE888" s="28"/>
      <c r="GF888" s="11"/>
      <c r="GG888" s="11"/>
      <c r="GH888" s="37"/>
      <c r="GI888" s="162"/>
      <c r="GJ888" s="162"/>
      <c r="GK888" s="37"/>
      <c r="GL888" s="12"/>
      <c r="GM888" s="37"/>
      <c r="GN888" s="37"/>
      <c r="GO888" s="11"/>
      <c r="GP888" s="24"/>
      <c r="GQ888" s="28"/>
      <c r="GR888" s="11"/>
      <c r="GS888" s="12"/>
      <c r="GT888" s="27"/>
      <c r="GU888" s="37"/>
      <c r="GV888" s="37"/>
      <c r="GW888" s="14"/>
      <c r="GX888" s="14"/>
      <c r="GY888" s="11"/>
      <c r="GZ888" s="12"/>
      <c r="HA888" s="12"/>
      <c r="HB888" s="12"/>
      <c r="HC888" s="11"/>
      <c r="HD888" s="12"/>
      <c r="HE888" s="162"/>
      <c r="HF888" s="37"/>
      <c r="HG888" s="37"/>
      <c r="HH888" s="37"/>
      <c r="HI888" s="37"/>
      <c r="HJ888" s="37"/>
      <c r="HK888" s="28"/>
      <c r="HL888" s="11"/>
      <c r="HM888" s="11"/>
      <c r="HN888" s="37"/>
      <c r="HO888" s="162"/>
      <c r="HP888" s="162"/>
      <c r="HQ888" s="37"/>
      <c r="HR888" s="12"/>
      <c r="HS888" s="37"/>
      <c r="HT888" s="37"/>
      <c r="HU888" s="11"/>
      <c r="HV888" s="24"/>
      <c r="HW888" s="28"/>
      <c r="HX888" s="11"/>
      <c r="HY888" s="12"/>
      <c r="HZ888" s="27"/>
      <c r="IA888" s="37"/>
      <c r="IB888" s="37"/>
      <c r="IC888" s="14"/>
      <c r="ID888" s="14"/>
      <c r="IE888" s="11"/>
      <c r="IF888" s="12"/>
      <c r="IG888" s="12"/>
      <c r="IH888" s="12"/>
      <c r="II888" s="11"/>
      <c r="IJ888" s="12"/>
      <c r="IK888" s="162"/>
      <c r="IL888" s="37"/>
      <c r="IM888" s="37"/>
      <c r="IN888" s="37"/>
      <c r="IO888" s="37"/>
      <c r="IP888" s="37"/>
      <c r="IQ888" s="28"/>
      <c r="IR888" s="11"/>
      <c r="IS888" s="11"/>
      <c r="IT888" s="37"/>
      <c r="IU888" s="162"/>
      <c r="IV888" s="162"/>
      <c r="IW888" s="37"/>
      <c r="IX888" s="12"/>
      <c r="IY888" s="37"/>
      <c r="IZ888" s="37"/>
      <c r="JA888" s="11"/>
      <c r="JB888" s="24"/>
      <c r="JC888" s="28"/>
      <c r="JD888" s="11"/>
      <c r="JE888" s="12"/>
      <c r="JF888" s="27"/>
      <c r="JG888" s="37"/>
      <c r="JH888" s="37"/>
      <c r="JI888" s="14"/>
      <c r="JJ888" s="14"/>
      <c r="JK888" s="11"/>
      <c r="JL888" s="12"/>
      <c r="JM888" s="12"/>
      <c r="JN888" s="12"/>
      <c r="JO888" s="11"/>
      <c r="JP888" s="12"/>
      <c r="JQ888" s="162"/>
      <c r="JR888" s="37"/>
      <c r="JS888" s="37"/>
      <c r="JT888" s="37"/>
      <c r="JU888" s="37"/>
      <c r="JV888" s="37"/>
      <c r="JW888" s="28"/>
      <c r="JX888" s="11"/>
      <c r="JY888" s="11"/>
      <c r="JZ888" s="37"/>
      <c r="KA888" s="162"/>
      <c r="KB888" s="162"/>
      <c r="KC888" s="37"/>
      <c r="KD888" s="12"/>
      <c r="KE888" s="37"/>
      <c r="KF888" s="37"/>
      <c r="KG888" s="11"/>
      <c r="KH888" s="24"/>
      <c r="KI888" s="28"/>
      <c r="KJ888" s="11"/>
      <c r="KK888" s="12"/>
      <c r="KL888" s="27"/>
      <c r="KM888" s="37"/>
      <c r="KN888" s="37"/>
      <c r="KO888" s="14"/>
      <c r="KP888" s="14"/>
      <c r="KQ888" s="11"/>
      <c r="KR888" s="12"/>
      <c r="KS888" s="12"/>
      <c r="KT888" s="12"/>
      <c r="KU888" s="11"/>
      <c r="KV888" s="12"/>
      <c r="KW888" s="162"/>
      <c r="KX888" s="37"/>
      <c r="KY888" s="37"/>
      <c r="KZ888" s="37"/>
      <c r="LA888" s="37"/>
      <c r="LB888" s="37"/>
      <c r="LC888" s="28"/>
      <c r="LD888" s="11"/>
      <c r="LE888" s="11"/>
      <c r="LF888" s="37"/>
      <c r="LG888" s="162"/>
      <c r="LH888" s="162"/>
      <c r="LI888" s="37"/>
      <c r="LJ888" s="12"/>
      <c r="LK888" s="37"/>
      <c r="LL888" s="37"/>
      <c r="LM888" s="11"/>
      <c r="LN888" s="24"/>
      <c r="LO888" s="28"/>
      <c r="LP888" s="11"/>
      <c r="LQ888" s="12"/>
      <c r="LR888" s="27"/>
      <c r="LS888" s="37"/>
      <c r="LT888" s="37"/>
      <c r="LU888" s="14"/>
      <c r="LV888" s="14"/>
      <c r="LW888" s="11"/>
      <c r="LX888" s="12"/>
      <c r="LY888" s="12"/>
      <c r="LZ888" s="12"/>
      <c r="MA888" s="11"/>
      <c r="MB888" s="12"/>
      <c r="MC888" s="162"/>
      <c r="MD888" s="37"/>
      <c r="ME888" s="37"/>
      <c r="MF888" s="37"/>
      <c r="MG888" s="37"/>
      <c r="MH888" s="37"/>
      <c r="MI888" s="28"/>
      <c r="MJ888" s="11"/>
      <c r="MK888" s="11"/>
      <c r="ML888" s="37"/>
      <c r="MM888" s="162"/>
      <c r="MN888" s="162"/>
      <c r="MO888" s="37"/>
      <c r="MP888" s="12"/>
      <c r="MQ888" s="37"/>
      <c r="MR888" s="37"/>
      <c r="MS888" s="11"/>
      <c r="MT888" s="24"/>
      <c r="MU888" s="28"/>
      <c r="MV888" s="11"/>
      <c r="MW888" s="12"/>
      <c r="MX888" s="27"/>
      <c r="MY888" s="37"/>
      <c r="MZ888" s="37"/>
      <c r="NA888" s="14"/>
      <c r="NB888" s="14"/>
      <c r="NC888" s="11"/>
      <c r="ND888" s="12"/>
      <c r="NE888" s="12"/>
      <c r="NF888" s="12"/>
      <c r="NG888" s="11"/>
      <c r="NH888" s="12"/>
      <c r="NI888" s="162"/>
      <c r="NJ888" s="37"/>
      <c r="NK888" s="37"/>
      <c r="NL888" s="37"/>
      <c r="NM888" s="37"/>
      <c r="NN888" s="37"/>
      <c r="NO888" s="28"/>
      <c r="NP888" s="11"/>
      <c r="NQ888" s="11"/>
      <c r="NR888" s="37"/>
      <c r="NS888" s="162"/>
      <c r="NT888" s="162"/>
      <c r="NU888" s="37"/>
      <c r="NV888" s="12"/>
      <c r="NW888" s="37"/>
      <c r="NX888" s="37"/>
      <c r="NY888" s="11"/>
      <c r="NZ888" s="24"/>
      <c r="OA888" s="28"/>
      <c r="OB888" s="11"/>
      <c r="OC888" s="12"/>
      <c r="OD888" s="27"/>
      <c r="OE888" s="37"/>
      <c r="OF888" s="37"/>
      <c r="OG888" s="14"/>
      <c r="OH888" s="14"/>
      <c r="OI888" s="11"/>
      <c r="OJ888" s="12"/>
      <c r="OK888" s="12"/>
      <c r="OL888" s="12"/>
      <c r="OM888" s="11"/>
      <c r="ON888" s="12"/>
      <c r="OO888" s="162"/>
      <c r="OP888" s="37"/>
      <c r="OQ888" s="37"/>
      <c r="OR888" s="37"/>
      <c r="OS888" s="37"/>
      <c r="OT888" s="37"/>
      <c r="OU888" s="28"/>
      <c r="OV888" s="11"/>
      <c r="OW888" s="11"/>
      <c r="OX888" s="37"/>
      <c r="OY888" s="162"/>
      <c r="OZ888" s="162"/>
      <c r="PA888" s="37"/>
      <c r="PB888" s="12"/>
      <c r="PC888" s="37"/>
      <c r="PD888" s="37"/>
      <c r="PE888" s="11"/>
      <c r="PF888" s="24"/>
      <c r="PG888" s="28"/>
      <c r="PH888" s="11"/>
      <c r="PI888" s="12"/>
      <c r="PJ888" s="27"/>
      <c r="PK888" s="37"/>
      <c r="PL888" s="37"/>
      <c r="PM888" s="14"/>
      <c r="PN888" s="14"/>
      <c r="PO888" s="11"/>
      <c r="PP888" s="12"/>
      <c r="PQ888" s="12"/>
      <c r="PR888" s="12"/>
      <c r="PS888" s="11"/>
      <c r="PT888" s="12"/>
      <c r="PU888" s="162"/>
      <c r="PV888" s="37"/>
      <c r="PW888" s="37"/>
      <c r="PX888" s="37"/>
      <c r="PY888" s="37"/>
      <c r="PZ888" s="37"/>
      <c r="QA888" s="28"/>
      <c r="QB888" s="11"/>
      <c r="QC888" s="11"/>
      <c r="QD888" s="37"/>
      <c r="QE888" s="162"/>
      <c r="QF888" s="162"/>
      <c r="QG888" s="37"/>
      <c r="QH888" s="12"/>
      <c r="QI888" s="37"/>
      <c r="QJ888" s="37"/>
      <c r="QK888" s="11"/>
      <c r="QL888" s="24"/>
      <c r="QM888" s="28"/>
      <c r="QN888" s="11"/>
      <c r="QO888" s="12"/>
      <c r="QP888" s="27"/>
      <c r="QQ888" s="37"/>
      <c r="QR888" s="37"/>
      <c r="QS888" s="14"/>
      <c r="QT888" s="14"/>
      <c r="QU888" s="11"/>
      <c r="QV888" s="12"/>
      <c r="QW888" s="12"/>
      <c r="QX888" s="12"/>
      <c r="QY888" s="11"/>
      <c r="QZ888" s="12"/>
      <c r="RA888" s="162"/>
      <c r="RB888" s="37"/>
      <c r="RC888" s="37"/>
      <c r="RD888" s="37"/>
      <c r="RE888" s="37"/>
      <c r="RF888" s="37"/>
      <c r="RG888" s="28"/>
      <c r="RH888" s="11"/>
      <c r="RI888" s="11"/>
      <c r="RJ888" s="37"/>
      <c r="RK888" s="162"/>
      <c r="RL888" s="162"/>
      <c r="RM888" s="37"/>
      <c r="RN888" s="12"/>
      <c r="RO888" s="37"/>
      <c r="RP888" s="37"/>
      <c r="RQ888" s="11"/>
      <c r="RR888" s="24"/>
      <c r="RS888" s="28"/>
      <c r="RT888" s="11"/>
      <c r="RU888" s="12"/>
      <c r="RV888" s="27"/>
      <c r="RW888" s="37"/>
      <c r="RX888" s="37"/>
      <c r="RY888" s="14"/>
      <c r="RZ888" s="14"/>
      <c r="SA888" s="11"/>
      <c r="SB888" s="12"/>
      <c r="SC888" s="12"/>
      <c r="SD888" s="12"/>
      <c r="SE888" s="11"/>
      <c r="SF888" s="12"/>
      <c r="SG888" s="162"/>
      <c r="SH888" s="37"/>
      <c r="SI888" s="37"/>
      <c r="SJ888" s="37"/>
      <c r="SK888" s="37"/>
      <c r="SL888" s="37"/>
      <c r="SM888" s="28"/>
      <c r="SN888" s="11"/>
      <c r="SO888" s="11"/>
      <c r="SP888" s="37"/>
      <c r="SQ888" s="162"/>
      <c r="SR888" s="162"/>
      <c r="SS888" s="37"/>
      <c r="ST888" s="12"/>
      <c r="SU888" s="37"/>
      <c r="SV888" s="37"/>
      <c r="SW888" s="11"/>
      <c r="SX888" s="24"/>
      <c r="SY888" s="28"/>
      <c r="SZ888" s="11"/>
      <c r="TA888" s="12"/>
      <c r="TB888" s="27"/>
      <c r="TC888" s="37"/>
      <c r="TD888" s="37"/>
      <c r="TE888" s="14"/>
      <c r="TF888" s="14"/>
      <c r="TG888" s="11"/>
      <c r="TH888" s="12"/>
      <c r="TI888" s="12"/>
      <c r="TJ888" s="12"/>
      <c r="TK888" s="11"/>
      <c r="TL888" s="12"/>
      <c r="TM888" s="162"/>
      <c r="TN888" s="37"/>
      <c r="TO888" s="37"/>
      <c r="TP888" s="37"/>
      <c r="TQ888" s="37"/>
      <c r="TR888" s="37"/>
      <c r="TS888" s="28"/>
      <c r="TT888" s="11"/>
      <c r="TU888" s="11"/>
      <c r="TV888" s="37"/>
      <c r="TW888" s="162"/>
      <c r="TX888" s="162"/>
      <c r="TY888" s="37"/>
      <c r="TZ888" s="12"/>
      <c r="UA888" s="37"/>
      <c r="UB888" s="37"/>
      <c r="UC888" s="11"/>
      <c r="UD888" s="24"/>
      <c r="UE888" s="28"/>
      <c r="UF888" s="11"/>
      <c r="UG888" s="12"/>
      <c r="UH888" s="27"/>
      <c r="UI888" s="37"/>
      <c r="UJ888" s="37"/>
      <c r="UK888" s="14"/>
      <c r="UL888" s="14"/>
      <c r="UM888" s="11"/>
      <c r="UN888" s="12"/>
      <c r="UO888" s="12"/>
      <c r="UP888" s="12"/>
      <c r="UQ888" s="11"/>
      <c r="UR888" s="12"/>
      <c r="US888" s="162"/>
      <c r="UT888" s="37"/>
      <c r="UU888" s="37"/>
      <c r="UV888" s="37"/>
      <c r="UW888" s="37"/>
      <c r="UX888" s="37"/>
      <c r="UY888" s="28"/>
      <c r="UZ888" s="11"/>
      <c r="VA888" s="11"/>
      <c r="VB888" s="37"/>
      <c r="VC888" s="162"/>
      <c r="VD888" s="162"/>
      <c r="VE888" s="37"/>
      <c r="VF888" s="12"/>
      <c r="VG888" s="37"/>
      <c r="VH888" s="37"/>
      <c r="VI888" s="11"/>
      <c r="VJ888" s="24"/>
      <c r="VK888" s="28"/>
      <c r="VL888" s="11"/>
      <c r="VM888" s="12"/>
      <c r="VN888" s="27"/>
      <c r="VO888" s="37"/>
      <c r="VP888" s="37"/>
      <c r="VQ888" s="14"/>
      <c r="VR888" s="14"/>
      <c r="VS888" s="11"/>
      <c r="VT888" s="12"/>
      <c r="VU888" s="12"/>
      <c r="VV888" s="12"/>
      <c r="VW888" s="11"/>
      <c r="VX888" s="12"/>
      <c r="VY888" s="162"/>
      <c r="VZ888" s="37"/>
      <c r="WA888" s="37"/>
      <c r="WB888" s="37"/>
      <c r="WC888" s="37"/>
      <c r="WD888" s="37"/>
      <c r="WE888" s="28"/>
      <c r="WF888" s="11"/>
      <c r="WG888" s="11"/>
      <c r="WH888" s="37"/>
      <c r="WI888" s="162"/>
      <c r="WJ888" s="162"/>
      <c r="WK888" s="37"/>
      <c r="WL888" s="12"/>
      <c r="WM888" s="37"/>
      <c r="WN888" s="37"/>
      <c r="WO888" s="11"/>
      <c r="WP888" s="24"/>
      <c r="WQ888" s="28"/>
      <c r="WR888" s="11"/>
      <c r="WS888" s="12"/>
      <c r="WT888" s="27"/>
      <c r="WU888" s="37"/>
      <c r="WV888" s="37"/>
      <c r="WW888" s="14"/>
      <c r="WX888" s="14"/>
      <c r="WY888" s="11"/>
      <c r="WZ888" s="12"/>
      <c r="XA888" s="12"/>
      <c r="XB888" s="12"/>
      <c r="XC888" s="11"/>
      <c r="XD888" s="12"/>
      <c r="XE888" s="162"/>
      <c r="XF888" s="37"/>
      <c r="XG888" s="37"/>
      <c r="XH888" s="37"/>
      <c r="XI888" s="37"/>
      <c r="XJ888" s="37"/>
      <c r="XK888" s="28"/>
      <c r="XL888" s="11"/>
      <c r="XM888" s="11"/>
      <c r="XN888" s="37"/>
      <c r="XO888" s="162"/>
      <c r="XP888" s="162"/>
      <c r="XQ888" s="37"/>
      <c r="XR888" s="12"/>
      <c r="XS888" s="37"/>
      <c r="XT888" s="37"/>
      <c r="XU888" s="11"/>
      <c r="XV888" s="24"/>
      <c r="XW888" s="28"/>
      <c r="XX888" s="11"/>
      <c r="XY888" s="12"/>
      <c r="XZ888" s="27"/>
      <c r="YA888" s="37"/>
      <c r="YB888" s="37"/>
      <c r="YC888" s="14"/>
      <c r="YD888" s="14"/>
      <c r="YE888" s="11"/>
      <c r="YF888" s="12"/>
      <c r="YG888" s="12"/>
      <c r="YH888" s="12"/>
      <c r="YI888" s="11"/>
      <c r="YJ888" s="12"/>
      <c r="YK888" s="162"/>
      <c r="YL888" s="37"/>
      <c r="YM888" s="37"/>
      <c r="YN888" s="37"/>
      <c r="YO888" s="37"/>
      <c r="YP888" s="37"/>
      <c r="YQ888" s="28"/>
      <c r="YR888" s="11"/>
      <c r="YS888" s="11"/>
      <c r="YT888" s="37"/>
      <c r="YU888" s="162"/>
      <c r="YV888" s="162"/>
      <c r="YW888" s="37"/>
      <c r="YX888" s="12"/>
      <c r="YY888" s="37"/>
      <c r="YZ888" s="37"/>
      <c r="ZA888" s="11"/>
      <c r="ZB888" s="24"/>
      <c r="ZC888" s="28"/>
      <c r="ZD888" s="11"/>
      <c r="ZE888" s="12"/>
      <c r="ZF888" s="27"/>
      <c r="ZG888" s="37"/>
      <c r="ZH888" s="37"/>
      <c r="ZI888" s="14"/>
      <c r="ZJ888" s="14"/>
      <c r="ZK888" s="11"/>
      <c r="ZL888" s="12"/>
      <c r="ZM888" s="12"/>
      <c r="ZN888" s="12"/>
      <c r="ZO888" s="11"/>
      <c r="ZP888" s="12"/>
      <c r="ZQ888" s="162"/>
      <c r="ZR888" s="37"/>
      <c r="ZS888" s="37"/>
      <c r="ZT888" s="37"/>
      <c r="ZU888" s="37"/>
      <c r="ZV888" s="37"/>
      <c r="ZW888" s="28"/>
      <c r="ZX888" s="11"/>
      <c r="ZY888" s="11"/>
      <c r="ZZ888" s="37"/>
      <c r="AAA888" s="162"/>
      <c r="AAB888" s="162"/>
      <c r="AAC888" s="37"/>
      <c r="AAD888" s="12"/>
      <c r="AAE888" s="37"/>
      <c r="AAF888" s="37"/>
      <c r="AAG888" s="11"/>
      <c r="AAH888" s="24"/>
      <c r="AAI888" s="28"/>
      <c r="AAJ888" s="11"/>
      <c r="AAK888" s="12"/>
      <c r="AAL888" s="27"/>
      <c r="AAM888" s="37"/>
      <c r="AAN888" s="37"/>
      <c r="AAO888" s="14"/>
      <c r="AAP888" s="14"/>
      <c r="AAQ888" s="11"/>
      <c r="AAR888" s="12"/>
      <c r="AAS888" s="12"/>
      <c r="AAT888" s="12"/>
      <c r="AAU888" s="11"/>
      <c r="AAV888" s="12"/>
      <c r="AAW888" s="162"/>
      <c r="AAX888" s="37"/>
      <c r="AAY888" s="37"/>
      <c r="AAZ888" s="37"/>
      <c r="ABA888" s="37"/>
      <c r="ABB888" s="37"/>
      <c r="ABC888" s="28"/>
      <c r="ABD888" s="11"/>
      <c r="ABE888" s="11"/>
      <c r="ABF888" s="37"/>
      <c r="ABG888" s="162"/>
      <c r="ABH888" s="162"/>
      <c r="ABI888" s="37"/>
      <c r="ABJ888" s="12"/>
      <c r="ABK888" s="37"/>
      <c r="ABL888" s="37"/>
      <c r="ABM888" s="11"/>
      <c r="ABN888" s="24"/>
      <c r="ABO888" s="28"/>
      <c r="ABP888" s="11"/>
      <c r="ABQ888" s="12"/>
      <c r="ABR888" s="27"/>
      <c r="ABS888" s="37"/>
      <c r="ABT888" s="37"/>
      <c r="ABU888" s="14"/>
      <c r="ABV888" s="14"/>
      <c r="ABW888" s="11"/>
      <c r="ABX888" s="12"/>
      <c r="ABY888" s="12"/>
      <c r="ABZ888" s="12"/>
      <c r="ACA888" s="11"/>
      <c r="ACB888" s="12"/>
      <c r="ACC888" s="162"/>
      <c r="ACD888" s="37"/>
      <c r="ACE888" s="37"/>
      <c r="ACF888" s="37"/>
      <c r="ACG888" s="37"/>
      <c r="ACH888" s="37"/>
      <c r="ACI888" s="28"/>
      <c r="ACJ888" s="11"/>
      <c r="ACK888" s="11"/>
      <c r="ACL888" s="37"/>
      <c r="ACM888" s="162"/>
      <c r="ACN888" s="162"/>
      <c r="ACO888" s="37"/>
      <c r="ACP888" s="12"/>
      <c r="ACQ888" s="37"/>
      <c r="ACR888" s="37"/>
      <c r="ACS888" s="11"/>
      <c r="ACT888" s="24"/>
      <c r="ACU888" s="28"/>
      <c r="ACV888" s="11"/>
      <c r="ACW888" s="12"/>
      <c r="ACX888" s="27"/>
      <c r="ACY888" s="37"/>
      <c r="ACZ888" s="37"/>
      <c r="ADA888" s="14"/>
      <c r="ADB888" s="14"/>
      <c r="ADC888" s="11"/>
      <c r="ADD888" s="12"/>
      <c r="ADE888" s="12"/>
      <c r="ADF888" s="12"/>
      <c r="ADG888" s="11"/>
      <c r="ADH888" s="12"/>
      <c r="ADI888" s="162"/>
      <c r="ADJ888" s="37"/>
      <c r="ADK888" s="37"/>
      <c r="ADL888" s="37"/>
      <c r="ADM888" s="37"/>
      <c r="ADN888" s="37"/>
      <c r="ADO888" s="28"/>
      <c r="ADP888" s="11"/>
      <c r="ADQ888" s="11"/>
      <c r="ADR888" s="37"/>
      <c r="ADS888" s="162"/>
      <c r="ADT888" s="162"/>
      <c r="ADU888" s="37"/>
      <c r="ADV888" s="12"/>
      <c r="ADW888" s="37"/>
      <c r="ADX888" s="37"/>
      <c r="ADY888" s="11"/>
      <c r="ADZ888" s="24"/>
      <c r="AEA888" s="28"/>
      <c r="AEB888" s="11"/>
      <c r="AEC888" s="12"/>
      <c r="AED888" s="27"/>
      <c r="AEE888" s="37"/>
      <c r="AEF888" s="37"/>
      <c r="AEG888" s="14"/>
      <c r="AEH888" s="14"/>
      <c r="AEI888" s="11"/>
      <c r="AEJ888" s="12"/>
      <c r="AEK888" s="12"/>
      <c r="AEL888" s="12"/>
      <c r="AEM888" s="11"/>
      <c r="AEN888" s="12"/>
      <c r="AEO888" s="162"/>
      <c r="AEP888" s="37"/>
      <c r="AEQ888" s="37"/>
      <c r="AER888" s="37"/>
      <c r="AES888" s="37"/>
      <c r="AET888" s="37"/>
      <c r="AEU888" s="28"/>
      <c r="AEV888" s="11"/>
      <c r="AEW888" s="11"/>
      <c r="AEX888" s="37"/>
      <c r="AEY888" s="162"/>
      <c r="AEZ888" s="162"/>
      <c r="AFA888" s="37"/>
      <c r="AFB888" s="12"/>
      <c r="AFC888" s="37"/>
      <c r="AFD888" s="37"/>
      <c r="AFE888" s="11"/>
      <c r="AFF888" s="24"/>
      <c r="AFG888" s="28"/>
      <c r="AFH888" s="11"/>
      <c r="AFI888" s="12"/>
      <c r="AFJ888" s="27"/>
      <c r="AFK888" s="37"/>
      <c r="AFL888" s="37"/>
      <c r="AFM888" s="14"/>
      <c r="AFN888" s="14"/>
      <c r="AFO888" s="11"/>
      <c r="AFP888" s="12"/>
      <c r="AFQ888" s="12"/>
      <c r="AFR888" s="12"/>
      <c r="AFS888" s="11"/>
      <c r="AFT888" s="12"/>
      <c r="AFU888" s="162"/>
      <c r="AFV888" s="37"/>
      <c r="AFW888" s="37"/>
      <c r="AFX888" s="37"/>
      <c r="AFY888" s="37"/>
      <c r="AFZ888" s="37"/>
      <c r="AGA888" s="28"/>
      <c r="AGB888" s="11"/>
      <c r="AGC888" s="11"/>
      <c r="AGD888" s="37"/>
      <c r="AGE888" s="162"/>
      <c r="AGF888" s="162"/>
      <c r="AGG888" s="37"/>
      <c r="AGH888" s="12"/>
      <c r="AGI888" s="37"/>
      <c r="AGJ888" s="37"/>
      <c r="AGK888" s="11"/>
      <c r="AGL888" s="24"/>
      <c r="AGM888" s="28"/>
      <c r="AGN888" s="11"/>
      <c r="AGO888" s="12"/>
      <c r="AGP888" s="27"/>
      <c r="AGQ888" s="37"/>
      <c r="AGR888" s="37"/>
      <c r="AGS888" s="14"/>
      <c r="AGT888" s="14"/>
      <c r="AGU888" s="11"/>
      <c r="AGV888" s="12"/>
      <c r="AGW888" s="12"/>
      <c r="AGX888" s="12"/>
      <c r="AGY888" s="11"/>
      <c r="AGZ888" s="12"/>
      <c r="AHA888" s="162"/>
      <c r="AHB888" s="37"/>
      <c r="AHC888" s="37"/>
      <c r="AHD888" s="37"/>
      <c r="AHE888" s="37"/>
      <c r="AHF888" s="37"/>
      <c r="AHG888" s="28"/>
      <c r="AHH888" s="11"/>
      <c r="AHI888" s="11"/>
      <c r="AHJ888" s="37"/>
      <c r="AHK888" s="162"/>
      <c r="AHL888" s="162"/>
      <c r="AHM888" s="37"/>
      <c r="AHN888" s="12"/>
      <c r="AHO888" s="37"/>
      <c r="AHP888" s="37"/>
      <c r="AHQ888" s="11"/>
      <c r="AHR888" s="24"/>
      <c r="AHS888" s="28"/>
      <c r="AHT888" s="11"/>
      <c r="AHU888" s="12"/>
      <c r="AHV888" s="27"/>
      <c r="AHW888" s="37"/>
      <c r="AHX888" s="37"/>
      <c r="AHY888" s="14"/>
      <c r="AHZ888" s="14"/>
      <c r="AIA888" s="11"/>
      <c r="AIB888" s="12"/>
      <c r="AIC888" s="12"/>
      <c r="AID888" s="12"/>
      <c r="AIE888" s="11"/>
      <c r="AIF888" s="12"/>
      <c r="AIG888" s="162"/>
      <c r="AIH888" s="37"/>
      <c r="AII888" s="37"/>
      <c r="AIJ888" s="37"/>
      <c r="AIK888" s="37"/>
      <c r="AIL888" s="37"/>
      <c r="AIM888" s="28"/>
      <c r="AIN888" s="11"/>
      <c r="AIO888" s="11"/>
      <c r="AIP888" s="37"/>
      <c r="AIQ888" s="162"/>
      <c r="AIR888" s="162"/>
      <c r="AIS888" s="37"/>
      <c r="AIT888" s="12"/>
      <c r="AIU888" s="37"/>
      <c r="AIV888" s="37"/>
      <c r="AIW888" s="11"/>
      <c r="AIX888" s="24"/>
      <c r="AIY888" s="28"/>
      <c r="AIZ888" s="11"/>
      <c r="AJA888" s="12"/>
      <c r="AJB888" s="27"/>
      <c r="AJC888" s="37"/>
      <c r="AJD888" s="37"/>
      <c r="AJE888" s="14"/>
      <c r="AJF888" s="14"/>
      <c r="AJG888" s="11"/>
      <c r="AJH888" s="12"/>
      <c r="AJI888" s="12"/>
      <c r="AJJ888" s="12"/>
      <c r="AJK888" s="11"/>
      <c r="AJL888" s="12"/>
      <c r="AJM888" s="162"/>
      <c r="AJN888" s="37"/>
      <c r="AJO888" s="37"/>
      <c r="AJP888" s="37"/>
      <c r="AJQ888" s="37"/>
      <c r="AJR888" s="37"/>
      <c r="AJS888" s="28"/>
      <c r="AJT888" s="11"/>
      <c r="AJU888" s="11"/>
      <c r="AJV888" s="37"/>
      <c r="AJW888" s="162"/>
      <c r="AJX888" s="162"/>
      <c r="AJY888" s="37"/>
      <c r="AJZ888" s="12"/>
      <c r="AKA888" s="37"/>
      <c r="AKB888" s="37"/>
      <c r="AKC888" s="11"/>
      <c r="AKD888" s="24"/>
      <c r="AKE888" s="28"/>
      <c r="AKF888" s="11"/>
      <c r="AKG888" s="12"/>
      <c r="AKH888" s="27"/>
      <c r="AKI888" s="37"/>
      <c r="AKJ888" s="37"/>
      <c r="AKK888" s="14"/>
      <c r="AKL888" s="14"/>
      <c r="AKM888" s="11"/>
      <c r="AKN888" s="12"/>
      <c r="AKO888" s="12"/>
      <c r="AKP888" s="12"/>
      <c r="AKQ888" s="11"/>
      <c r="AKR888" s="12"/>
      <c r="AKS888" s="162"/>
      <c r="AKT888" s="37"/>
      <c r="AKU888" s="37"/>
      <c r="AKV888" s="37"/>
      <c r="AKW888" s="37"/>
      <c r="AKX888" s="37"/>
      <c r="AKY888" s="28"/>
      <c r="AKZ888" s="11"/>
      <c r="ALA888" s="11"/>
      <c r="ALB888" s="37"/>
      <c r="ALC888" s="162"/>
      <c r="ALD888" s="162"/>
      <c r="ALE888" s="37"/>
      <c r="ALF888" s="12"/>
      <c r="ALG888" s="37"/>
      <c r="ALH888" s="37"/>
      <c r="ALI888" s="11"/>
      <c r="ALJ888" s="24"/>
      <c r="ALK888" s="28"/>
      <c r="ALL888" s="11"/>
      <c r="ALM888" s="12"/>
      <c r="ALN888" s="27"/>
      <c r="ALO888" s="37"/>
      <c r="ALP888" s="37"/>
      <c r="ALQ888" s="14"/>
      <c r="ALR888" s="14"/>
      <c r="ALS888" s="11"/>
      <c r="ALT888" s="12"/>
      <c r="ALU888" s="12"/>
      <c r="ALV888" s="12"/>
      <c r="ALW888" s="11"/>
      <c r="ALX888" s="12"/>
      <c r="ALY888" s="162"/>
      <c r="ALZ888" s="37"/>
      <c r="AMA888" s="37"/>
      <c r="AMB888" s="37"/>
      <c r="AMC888" s="37"/>
      <c r="AMD888" s="37"/>
      <c r="AME888" s="28"/>
      <c r="AMF888" s="11"/>
      <c r="AMG888" s="11"/>
      <c r="AMH888" s="37"/>
      <c r="AMI888" s="162"/>
      <c r="AMJ888" s="162"/>
      <c r="AMK888" s="37"/>
      <c r="AML888" s="12"/>
      <c r="AMM888" s="37"/>
      <c r="AMN888" s="37"/>
      <c r="AMO888" s="11"/>
      <c r="AMP888" s="24"/>
      <c r="AMQ888" s="28"/>
      <c r="AMR888" s="11"/>
      <c r="AMS888" s="12"/>
      <c r="AMT888" s="27"/>
      <c r="AMU888" s="37"/>
      <c r="AMV888" s="37"/>
      <c r="AMW888" s="14"/>
      <c r="AMX888" s="14"/>
      <c r="AMY888" s="11"/>
      <c r="AMZ888" s="12"/>
      <c r="ANA888" s="12"/>
      <c r="ANB888" s="12"/>
      <c r="ANC888" s="11"/>
      <c r="AND888" s="12"/>
      <c r="ANE888" s="162"/>
      <c r="ANF888" s="37"/>
      <c r="ANG888" s="37"/>
      <c r="ANH888" s="37"/>
      <c r="ANI888" s="37"/>
      <c r="ANJ888" s="37"/>
      <c r="ANK888" s="28"/>
      <c r="ANL888" s="11"/>
      <c r="ANM888" s="11"/>
      <c r="ANN888" s="37"/>
      <c r="ANO888" s="162"/>
      <c r="ANP888" s="162"/>
      <c r="ANQ888" s="37"/>
      <c r="ANR888" s="12"/>
      <c r="ANS888" s="37"/>
      <c r="ANT888" s="37"/>
      <c r="ANU888" s="11"/>
      <c r="ANV888" s="24"/>
      <c r="ANW888" s="28"/>
      <c r="ANX888" s="11"/>
      <c r="ANY888" s="12"/>
      <c r="ANZ888" s="27"/>
      <c r="AOA888" s="37"/>
      <c r="AOB888" s="37"/>
      <c r="AOC888" s="14"/>
      <c r="AOD888" s="14"/>
      <c r="AOE888" s="11"/>
      <c r="AOF888" s="12"/>
      <c r="AOG888" s="12"/>
      <c r="AOH888" s="12"/>
      <c r="AOI888" s="11"/>
      <c r="AOJ888" s="12"/>
      <c r="AOK888" s="162"/>
      <c r="AOL888" s="37"/>
      <c r="AOM888" s="37"/>
      <c r="AON888" s="37"/>
      <c r="AOO888" s="37"/>
      <c r="AOP888" s="37"/>
      <c r="AOQ888" s="28"/>
      <c r="AOR888" s="11"/>
      <c r="AOS888" s="11"/>
      <c r="AOT888" s="37"/>
      <c r="AOU888" s="162"/>
      <c r="AOV888" s="162"/>
      <c r="AOW888" s="37"/>
      <c r="AOX888" s="12"/>
      <c r="AOY888" s="37"/>
      <c r="AOZ888" s="37"/>
      <c r="APA888" s="11"/>
      <c r="APB888" s="24"/>
      <c r="APC888" s="28"/>
      <c r="APD888" s="11"/>
      <c r="APE888" s="12"/>
      <c r="APF888" s="27"/>
      <c r="APG888" s="37"/>
      <c r="APH888" s="37"/>
      <c r="API888" s="14"/>
      <c r="APJ888" s="14"/>
      <c r="APK888" s="11"/>
      <c r="APL888" s="12"/>
      <c r="APM888" s="12"/>
      <c r="APN888" s="12"/>
      <c r="APO888" s="11"/>
      <c r="APP888" s="12"/>
      <c r="APQ888" s="162"/>
      <c r="APR888" s="37"/>
      <c r="APS888" s="37"/>
      <c r="APT888" s="37"/>
      <c r="APU888" s="37"/>
      <c r="APV888" s="37"/>
      <c r="APW888" s="28"/>
      <c r="APX888" s="11"/>
      <c r="APY888" s="11"/>
      <c r="APZ888" s="37"/>
      <c r="AQA888" s="162"/>
      <c r="AQB888" s="162"/>
      <c r="AQC888" s="37"/>
      <c r="AQD888" s="12"/>
      <c r="AQE888" s="37"/>
      <c r="AQF888" s="37"/>
      <c r="AQG888" s="11"/>
      <c r="AQH888" s="24"/>
      <c r="AQI888" s="28"/>
      <c r="AQJ888" s="11"/>
      <c r="AQK888" s="12"/>
      <c r="AQL888" s="27"/>
      <c r="AQM888" s="37"/>
      <c r="AQN888" s="37"/>
      <c r="AQO888" s="14"/>
      <c r="AQP888" s="14"/>
      <c r="AQQ888" s="11"/>
      <c r="AQR888" s="12"/>
      <c r="AQS888" s="12"/>
      <c r="AQT888" s="12"/>
      <c r="AQU888" s="11"/>
      <c r="AQV888" s="12"/>
      <c r="AQW888" s="162"/>
      <c r="AQX888" s="37"/>
      <c r="AQY888" s="37"/>
      <c r="AQZ888" s="37"/>
      <c r="ARA888" s="37"/>
      <c r="ARB888" s="37"/>
      <c r="ARC888" s="28"/>
      <c r="ARD888" s="11"/>
      <c r="ARE888" s="11"/>
      <c r="ARF888" s="37"/>
      <c r="ARG888" s="162"/>
      <c r="ARH888" s="162"/>
      <c r="ARI888" s="37"/>
      <c r="ARJ888" s="12"/>
      <c r="ARK888" s="37"/>
      <c r="ARL888" s="37"/>
      <c r="ARM888" s="11"/>
      <c r="ARN888" s="24"/>
      <c r="ARO888" s="28"/>
      <c r="ARP888" s="11"/>
      <c r="ARQ888" s="12"/>
      <c r="ARR888" s="27"/>
      <c r="ARS888" s="37"/>
      <c r="ART888" s="37"/>
      <c r="ARU888" s="14"/>
      <c r="ARV888" s="14"/>
      <c r="ARW888" s="11"/>
      <c r="ARX888" s="12"/>
      <c r="ARY888" s="12"/>
      <c r="ARZ888" s="12"/>
      <c r="ASA888" s="11"/>
      <c r="ASB888" s="12"/>
      <c r="ASC888" s="162"/>
      <c r="ASD888" s="37"/>
      <c r="ASE888" s="37"/>
      <c r="ASF888" s="37"/>
      <c r="ASG888" s="37"/>
      <c r="ASH888" s="37"/>
      <c r="ASI888" s="28"/>
      <c r="ASJ888" s="11"/>
      <c r="ASK888" s="11"/>
      <c r="ASL888" s="37"/>
      <c r="ASM888" s="162"/>
      <c r="ASN888" s="162"/>
      <c r="ASO888" s="37"/>
      <c r="ASP888" s="12"/>
      <c r="ASQ888" s="37"/>
      <c r="ASR888" s="37"/>
      <c r="ASS888" s="11"/>
      <c r="AST888" s="24"/>
      <c r="ASU888" s="28"/>
      <c r="ASV888" s="11"/>
      <c r="ASW888" s="12"/>
      <c r="ASX888" s="27"/>
      <c r="ASY888" s="37"/>
      <c r="ASZ888" s="37"/>
      <c r="ATA888" s="14"/>
      <c r="ATB888" s="14"/>
      <c r="ATC888" s="11"/>
      <c r="ATD888" s="12"/>
      <c r="ATE888" s="12"/>
      <c r="ATF888" s="12"/>
      <c r="ATG888" s="11"/>
      <c r="ATH888" s="12"/>
      <c r="ATI888" s="162"/>
      <c r="ATJ888" s="37"/>
      <c r="ATK888" s="37"/>
      <c r="ATL888" s="37"/>
      <c r="ATM888" s="37"/>
      <c r="ATN888" s="37"/>
      <c r="ATO888" s="28"/>
      <c r="ATP888" s="11"/>
      <c r="ATQ888" s="11"/>
      <c r="ATR888" s="37"/>
      <c r="ATS888" s="162"/>
      <c r="ATT888" s="162"/>
      <c r="ATU888" s="37"/>
      <c r="ATV888" s="12"/>
      <c r="ATW888" s="37"/>
      <c r="ATX888" s="37"/>
      <c r="ATY888" s="11"/>
      <c r="ATZ888" s="24"/>
      <c r="AUA888" s="28"/>
      <c r="AUB888" s="11"/>
      <c r="AUC888" s="12"/>
      <c r="AUD888" s="27"/>
      <c r="AUE888" s="37"/>
      <c r="AUF888" s="37"/>
      <c r="AUG888" s="14"/>
      <c r="AUH888" s="14"/>
      <c r="AUI888" s="11"/>
      <c r="AUJ888" s="12"/>
      <c r="AUK888" s="12"/>
      <c r="AUL888" s="12"/>
      <c r="AUM888" s="11"/>
      <c r="AUN888" s="12"/>
      <c r="AUO888" s="162"/>
      <c r="AUP888" s="37"/>
      <c r="AUQ888" s="37"/>
      <c r="AUR888" s="37"/>
      <c r="AUS888" s="37"/>
      <c r="AUT888" s="37"/>
      <c r="AUU888" s="28"/>
      <c r="AUV888" s="11"/>
      <c r="AUW888" s="11"/>
      <c r="AUX888" s="37"/>
      <c r="AUY888" s="162"/>
      <c r="AUZ888" s="162"/>
      <c r="AVA888" s="37"/>
      <c r="AVB888" s="12"/>
      <c r="AVC888" s="37"/>
      <c r="AVD888" s="37"/>
      <c r="AVE888" s="11"/>
      <c r="AVF888" s="24"/>
      <c r="AVG888" s="28"/>
      <c r="AVH888" s="11"/>
      <c r="AVI888" s="12"/>
      <c r="AVJ888" s="27"/>
      <c r="AVK888" s="37"/>
      <c r="AVL888" s="37"/>
      <c r="AVM888" s="14"/>
      <c r="AVN888" s="14"/>
      <c r="AVO888" s="11"/>
      <c r="AVP888" s="12"/>
      <c r="AVQ888" s="12"/>
      <c r="AVR888" s="12"/>
      <c r="AVS888" s="11"/>
      <c r="AVT888" s="12"/>
      <c r="AVU888" s="162"/>
      <c r="AVV888" s="37"/>
      <c r="AVW888" s="37"/>
      <c r="AVX888" s="37"/>
      <c r="AVY888" s="37"/>
      <c r="AVZ888" s="37"/>
      <c r="AWA888" s="28"/>
      <c r="AWB888" s="11"/>
      <c r="AWC888" s="11"/>
      <c r="AWD888" s="37"/>
      <c r="AWE888" s="162"/>
      <c r="AWF888" s="162"/>
      <c r="AWG888" s="37"/>
      <c r="AWH888" s="12"/>
      <c r="AWI888" s="37"/>
      <c r="AWJ888" s="37"/>
      <c r="AWK888" s="11"/>
      <c r="AWL888" s="24"/>
      <c r="AWM888" s="28"/>
      <c r="AWN888" s="11"/>
      <c r="AWO888" s="12"/>
      <c r="AWP888" s="27"/>
      <c r="AWQ888" s="37"/>
      <c r="AWR888" s="37"/>
      <c r="AWS888" s="14"/>
      <c r="AWT888" s="14"/>
      <c r="AWU888" s="11"/>
      <c r="AWV888" s="12"/>
      <c r="AWW888" s="12"/>
      <c r="AWX888" s="12"/>
      <c r="AWY888" s="11"/>
      <c r="AWZ888" s="12"/>
      <c r="AXA888" s="162"/>
      <c r="AXB888" s="37"/>
      <c r="AXC888" s="37"/>
      <c r="AXD888" s="37"/>
      <c r="AXE888" s="37"/>
      <c r="AXF888" s="37"/>
      <c r="AXG888" s="28"/>
      <c r="AXH888" s="11"/>
      <c r="AXI888" s="11"/>
      <c r="AXJ888" s="37"/>
      <c r="AXK888" s="162"/>
      <c r="AXL888" s="162"/>
      <c r="AXM888" s="37"/>
      <c r="AXN888" s="12"/>
      <c r="AXO888" s="37"/>
      <c r="AXP888" s="37"/>
      <c r="AXQ888" s="11"/>
      <c r="AXR888" s="24"/>
      <c r="AXS888" s="28"/>
      <c r="AXT888" s="11"/>
      <c r="AXU888" s="12"/>
      <c r="AXV888" s="27"/>
      <c r="AXW888" s="37"/>
      <c r="AXX888" s="37"/>
      <c r="AXY888" s="14"/>
      <c r="AXZ888" s="14"/>
      <c r="AYA888" s="11"/>
      <c r="AYB888" s="12"/>
      <c r="AYC888" s="12"/>
      <c r="AYD888" s="12"/>
      <c r="AYE888" s="11"/>
      <c r="AYF888" s="12"/>
      <c r="AYG888" s="162"/>
      <c r="AYH888" s="37"/>
      <c r="AYI888" s="37"/>
      <c r="AYJ888" s="37"/>
      <c r="AYK888" s="37"/>
      <c r="AYL888" s="37"/>
      <c r="AYM888" s="28"/>
      <c r="AYN888" s="11"/>
      <c r="AYO888" s="11"/>
      <c r="AYP888" s="37"/>
      <c r="AYQ888" s="162"/>
      <c r="AYR888" s="162"/>
      <c r="AYS888" s="37"/>
      <c r="AYT888" s="12"/>
      <c r="AYU888" s="37"/>
      <c r="AYV888" s="37"/>
      <c r="AYW888" s="11"/>
      <c r="AYX888" s="24"/>
      <c r="AYY888" s="28"/>
      <c r="AYZ888" s="11"/>
      <c r="AZA888" s="12"/>
      <c r="AZB888" s="27"/>
      <c r="AZC888" s="37"/>
      <c r="AZD888" s="37"/>
      <c r="AZE888" s="14"/>
      <c r="AZF888" s="14"/>
      <c r="AZG888" s="11"/>
      <c r="AZH888" s="12"/>
      <c r="AZI888" s="12"/>
      <c r="AZJ888" s="12"/>
      <c r="AZK888" s="11"/>
      <c r="AZL888" s="12"/>
      <c r="AZM888" s="162"/>
      <c r="AZN888" s="37"/>
      <c r="AZO888" s="37"/>
      <c r="AZP888" s="37"/>
      <c r="AZQ888" s="37"/>
      <c r="AZR888" s="37"/>
      <c r="AZS888" s="28"/>
      <c r="AZT888" s="11"/>
      <c r="AZU888" s="11"/>
      <c r="AZV888" s="37"/>
      <c r="AZW888" s="162"/>
      <c r="AZX888" s="162"/>
      <c r="AZY888" s="37"/>
      <c r="AZZ888" s="12"/>
      <c r="BAA888" s="37"/>
      <c r="BAB888" s="37"/>
      <c r="BAC888" s="11"/>
      <c r="BAD888" s="24"/>
      <c r="BAE888" s="28"/>
      <c r="BAF888" s="11"/>
      <c r="BAG888" s="12"/>
      <c r="BAH888" s="27"/>
      <c r="BAI888" s="37"/>
      <c r="BAJ888" s="37"/>
      <c r="BAK888" s="14"/>
      <c r="BAL888" s="14"/>
      <c r="BAM888" s="11"/>
      <c r="BAN888" s="12"/>
      <c r="BAO888" s="12"/>
      <c r="BAP888" s="12"/>
      <c r="BAQ888" s="11"/>
      <c r="BAR888" s="12"/>
      <c r="BAS888" s="162"/>
      <c r="BAT888" s="37"/>
      <c r="BAU888" s="37"/>
      <c r="BAV888" s="37"/>
      <c r="BAW888" s="37"/>
      <c r="BAX888" s="37"/>
      <c r="BAY888" s="28"/>
      <c r="BAZ888" s="11"/>
      <c r="BBA888" s="11"/>
      <c r="BBB888" s="37"/>
      <c r="BBC888" s="162"/>
      <c r="BBD888" s="162"/>
      <c r="BBE888" s="37"/>
      <c r="BBF888" s="12"/>
      <c r="BBG888" s="37"/>
      <c r="BBH888" s="37"/>
      <c r="BBI888" s="11"/>
      <c r="BBJ888" s="24"/>
      <c r="BBK888" s="28"/>
      <c r="BBL888" s="11"/>
      <c r="BBM888" s="12"/>
      <c r="BBN888" s="27"/>
      <c r="BBO888" s="37"/>
      <c r="BBP888" s="37"/>
      <c r="BBQ888" s="14"/>
      <c r="BBR888" s="14"/>
      <c r="BBS888" s="11"/>
      <c r="BBT888" s="12"/>
      <c r="BBU888" s="12"/>
      <c r="BBV888" s="12"/>
      <c r="BBW888" s="11"/>
      <c r="BBX888" s="12"/>
      <c r="BBY888" s="162"/>
      <c r="BBZ888" s="37"/>
      <c r="BCA888" s="37"/>
      <c r="BCB888" s="37"/>
      <c r="BCC888" s="37"/>
      <c r="BCD888" s="37"/>
      <c r="BCE888" s="28"/>
      <c r="BCF888" s="11"/>
      <c r="BCG888" s="11"/>
      <c r="BCH888" s="37"/>
      <c r="BCI888" s="162"/>
      <c r="BCJ888" s="162"/>
      <c r="BCK888" s="37"/>
      <c r="BCL888" s="12"/>
      <c r="BCM888" s="37"/>
      <c r="BCN888" s="37"/>
      <c r="BCO888" s="11"/>
      <c r="BCP888" s="24"/>
      <c r="BCQ888" s="28"/>
      <c r="BCR888" s="11"/>
      <c r="BCS888" s="12"/>
      <c r="BCT888" s="27"/>
      <c r="BCU888" s="37"/>
      <c r="BCV888" s="37"/>
      <c r="BCW888" s="14"/>
      <c r="BCX888" s="14"/>
      <c r="BCY888" s="11"/>
      <c r="BCZ888" s="12"/>
      <c r="BDA888" s="12"/>
      <c r="BDB888" s="12"/>
      <c r="BDC888" s="11"/>
      <c r="BDD888" s="12"/>
      <c r="BDE888" s="162"/>
      <c r="BDF888" s="37"/>
      <c r="BDG888" s="37"/>
      <c r="BDH888" s="37"/>
      <c r="BDI888" s="37"/>
      <c r="BDJ888" s="37"/>
      <c r="BDK888" s="28"/>
      <c r="BDL888" s="11"/>
      <c r="BDM888" s="11"/>
      <c r="BDN888" s="37"/>
      <c r="BDO888" s="162"/>
      <c r="BDP888" s="162"/>
      <c r="BDQ888" s="37"/>
      <c r="BDR888" s="12"/>
      <c r="BDS888" s="37"/>
      <c r="BDT888" s="37"/>
      <c r="BDU888" s="11"/>
      <c r="BDV888" s="24"/>
      <c r="BDW888" s="28"/>
      <c r="BDX888" s="11"/>
      <c r="BDY888" s="12"/>
      <c r="BDZ888" s="27"/>
      <c r="BEA888" s="37"/>
      <c r="BEB888" s="37"/>
      <c r="BEC888" s="14"/>
      <c r="BED888" s="14"/>
      <c r="BEE888" s="11"/>
      <c r="BEF888" s="12"/>
      <c r="BEG888" s="12"/>
      <c r="BEH888" s="12"/>
      <c r="BEI888" s="11"/>
      <c r="BEJ888" s="12"/>
      <c r="BEK888" s="162"/>
      <c r="BEL888" s="37"/>
      <c r="BEM888" s="37"/>
      <c r="BEN888" s="37"/>
      <c r="BEO888" s="37"/>
      <c r="BEP888" s="37"/>
      <c r="BEQ888" s="28"/>
      <c r="BER888" s="11"/>
      <c r="BES888" s="11"/>
      <c r="BET888" s="37"/>
      <c r="BEU888" s="162"/>
      <c r="BEV888" s="162"/>
      <c r="BEW888" s="37"/>
      <c r="BEX888" s="12"/>
      <c r="BEY888" s="37"/>
      <c r="BEZ888" s="37"/>
      <c r="BFA888" s="11"/>
      <c r="BFB888" s="24"/>
      <c r="BFC888" s="28"/>
      <c r="BFD888" s="11"/>
      <c r="BFE888" s="12"/>
      <c r="BFF888" s="27"/>
      <c r="BFG888" s="37"/>
      <c r="BFH888" s="37"/>
      <c r="BFI888" s="14"/>
      <c r="BFJ888" s="14"/>
      <c r="BFK888" s="11"/>
      <c r="BFL888" s="12"/>
      <c r="BFM888" s="12"/>
      <c r="BFN888" s="12"/>
      <c r="BFO888" s="11"/>
      <c r="BFP888" s="12"/>
      <c r="BFQ888" s="162"/>
      <c r="BFR888" s="37"/>
      <c r="BFS888" s="37"/>
      <c r="BFT888" s="37"/>
      <c r="BFU888" s="37"/>
      <c r="BFV888" s="37"/>
      <c r="BFW888" s="28"/>
      <c r="BFX888" s="11"/>
      <c r="BFY888" s="11"/>
      <c r="BFZ888" s="37"/>
      <c r="BGA888" s="162"/>
      <c r="BGB888" s="162"/>
      <c r="BGC888" s="37"/>
      <c r="BGD888" s="12"/>
      <c r="BGE888" s="37"/>
      <c r="BGF888" s="37"/>
      <c r="BGG888" s="11"/>
      <c r="BGH888" s="24"/>
      <c r="BGI888" s="28"/>
      <c r="BGJ888" s="11"/>
      <c r="BGK888" s="12"/>
      <c r="BGL888" s="27"/>
      <c r="BGM888" s="37"/>
      <c r="BGN888" s="37"/>
      <c r="BGO888" s="14"/>
      <c r="BGP888" s="14"/>
      <c r="BGQ888" s="11"/>
      <c r="BGR888" s="12"/>
      <c r="BGS888" s="12"/>
      <c r="BGT888" s="12"/>
      <c r="BGU888" s="11"/>
      <c r="BGV888" s="12"/>
      <c r="BGW888" s="162"/>
      <c r="BGX888" s="37"/>
      <c r="BGY888" s="37"/>
      <c r="BGZ888" s="37"/>
      <c r="BHA888" s="37"/>
      <c r="BHB888" s="37"/>
      <c r="BHC888" s="28"/>
      <c r="BHD888" s="11"/>
      <c r="BHE888" s="11"/>
      <c r="BHF888" s="37"/>
      <c r="BHG888" s="162"/>
      <c r="BHH888" s="162"/>
      <c r="BHI888" s="37"/>
      <c r="BHJ888" s="12"/>
      <c r="BHK888" s="37"/>
      <c r="BHL888" s="37"/>
      <c r="BHM888" s="11"/>
      <c r="BHN888" s="24"/>
      <c r="BHO888" s="28"/>
      <c r="BHP888" s="11"/>
      <c r="BHQ888" s="12"/>
      <c r="BHR888" s="27"/>
      <c r="BHS888" s="37"/>
      <c r="BHT888" s="37"/>
      <c r="BHU888" s="14"/>
      <c r="BHV888" s="14"/>
      <c r="BHW888" s="11"/>
      <c r="BHX888" s="12"/>
      <c r="BHY888" s="12"/>
      <c r="BHZ888" s="12"/>
      <c r="BIA888" s="11"/>
      <c r="BIB888" s="12"/>
      <c r="BIC888" s="162"/>
      <c r="BID888" s="37"/>
      <c r="BIE888" s="37"/>
      <c r="BIF888" s="37"/>
      <c r="BIG888" s="37"/>
      <c r="BIH888" s="37"/>
      <c r="BII888" s="28"/>
      <c r="BIJ888" s="11"/>
      <c r="BIK888" s="11"/>
      <c r="BIL888" s="37"/>
      <c r="BIM888" s="162"/>
      <c r="BIN888" s="162"/>
      <c r="BIO888" s="37"/>
      <c r="BIP888" s="12"/>
      <c r="BIQ888" s="37"/>
      <c r="BIR888" s="37"/>
      <c r="BIS888" s="11"/>
      <c r="BIT888" s="24"/>
      <c r="BIU888" s="28"/>
      <c r="BIV888" s="11"/>
      <c r="BIW888" s="12"/>
      <c r="BIX888" s="27"/>
      <c r="BIY888" s="37"/>
      <c r="BIZ888" s="37"/>
      <c r="BJA888" s="14"/>
      <c r="BJB888" s="14"/>
      <c r="BJC888" s="11"/>
      <c r="BJD888" s="12"/>
      <c r="BJE888" s="12"/>
      <c r="BJF888" s="12"/>
      <c r="BJG888" s="11"/>
      <c r="BJH888" s="12"/>
      <c r="BJI888" s="162"/>
      <c r="BJJ888" s="37"/>
      <c r="BJK888" s="37"/>
      <c r="BJL888" s="37"/>
      <c r="BJM888" s="37"/>
      <c r="BJN888" s="37"/>
      <c r="BJO888" s="28"/>
      <c r="BJP888" s="11"/>
      <c r="BJQ888" s="11"/>
      <c r="BJR888" s="37"/>
      <c r="BJS888" s="162"/>
      <c r="BJT888" s="162"/>
      <c r="BJU888" s="37"/>
      <c r="BJV888" s="12"/>
      <c r="BJW888" s="37"/>
      <c r="BJX888" s="37"/>
      <c r="BJY888" s="11"/>
      <c r="BJZ888" s="24"/>
      <c r="BKA888" s="28"/>
      <c r="BKB888" s="11"/>
      <c r="BKC888" s="12"/>
      <c r="BKD888" s="27"/>
      <c r="BKE888" s="37"/>
      <c r="BKF888" s="37"/>
      <c r="BKG888" s="14"/>
      <c r="BKH888" s="14"/>
      <c r="BKI888" s="11"/>
      <c r="BKJ888" s="12"/>
      <c r="BKK888" s="12"/>
      <c r="BKL888" s="12"/>
      <c r="BKM888" s="11"/>
      <c r="BKN888" s="12"/>
      <c r="BKO888" s="162"/>
      <c r="BKP888" s="37"/>
      <c r="BKQ888" s="37"/>
      <c r="BKR888" s="37"/>
      <c r="BKS888" s="37"/>
      <c r="BKT888" s="37"/>
      <c r="BKU888" s="28"/>
      <c r="BKV888" s="11"/>
      <c r="BKW888" s="11"/>
      <c r="BKX888" s="37"/>
      <c r="BKY888" s="162"/>
      <c r="BKZ888" s="162"/>
      <c r="BLA888" s="37"/>
      <c r="BLB888" s="12"/>
      <c r="BLC888" s="37"/>
      <c r="BLD888" s="37"/>
      <c r="BLE888" s="11"/>
      <c r="BLF888" s="24"/>
      <c r="BLG888" s="28"/>
      <c r="BLH888" s="11"/>
      <c r="BLI888" s="12"/>
      <c r="BLJ888" s="27"/>
      <c r="BLK888" s="37"/>
      <c r="BLL888" s="37"/>
      <c r="BLM888" s="14"/>
      <c r="BLN888" s="14"/>
      <c r="BLO888" s="11"/>
      <c r="BLP888" s="12"/>
      <c r="BLQ888" s="12"/>
      <c r="BLR888" s="12"/>
      <c r="BLS888" s="11"/>
      <c r="BLT888" s="12"/>
      <c r="BLU888" s="162"/>
      <c r="BLV888" s="37"/>
      <c r="BLW888" s="37"/>
      <c r="BLX888" s="37"/>
      <c r="BLY888" s="37"/>
      <c r="BLZ888" s="37"/>
      <c r="BMA888" s="28"/>
      <c r="BMB888" s="11"/>
      <c r="BMC888" s="11"/>
      <c r="BMD888" s="37"/>
      <c r="BME888" s="162"/>
      <c r="BMF888" s="162"/>
      <c r="BMG888" s="37"/>
      <c r="BMH888" s="12"/>
      <c r="BMI888" s="37"/>
      <c r="BMJ888" s="37"/>
      <c r="BMK888" s="11"/>
      <c r="BML888" s="24"/>
      <c r="BMM888" s="28"/>
      <c r="BMN888" s="11"/>
      <c r="BMO888" s="12"/>
      <c r="BMP888" s="27"/>
      <c r="BMQ888" s="37"/>
      <c r="BMR888" s="37"/>
      <c r="BMS888" s="14"/>
      <c r="BMT888" s="14"/>
      <c r="BMU888" s="11"/>
      <c r="BMV888" s="12"/>
      <c r="BMW888" s="12"/>
      <c r="BMX888" s="12"/>
      <c r="BMY888" s="11"/>
      <c r="BMZ888" s="12"/>
      <c r="BNA888" s="162"/>
      <c r="BNB888" s="37"/>
      <c r="BNC888" s="37"/>
      <c r="BND888" s="37"/>
      <c r="BNE888" s="37"/>
      <c r="BNF888" s="37"/>
      <c r="BNG888" s="28"/>
      <c r="BNH888" s="11"/>
      <c r="BNI888" s="11"/>
      <c r="BNJ888" s="37"/>
      <c r="BNK888" s="162"/>
      <c r="BNL888" s="162"/>
      <c r="BNM888" s="37"/>
      <c r="BNN888" s="12"/>
      <c r="BNO888" s="37"/>
      <c r="BNP888" s="37"/>
      <c r="BNQ888" s="11"/>
      <c r="BNR888" s="24"/>
      <c r="BNS888" s="28"/>
      <c r="BNT888" s="11"/>
      <c r="BNU888" s="12"/>
      <c r="BNV888" s="27"/>
      <c r="BNW888" s="37"/>
      <c r="BNX888" s="37"/>
      <c r="BNY888" s="14"/>
      <c r="BNZ888" s="14"/>
      <c r="BOA888" s="11"/>
      <c r="BOB888" s="12"/>
      <c r="BOC888" s="12"/>
      <c r="BOD888" s="12"/>
      <c r="BOE888" s="11"/>
      <c r="BOF888" s="12"/>
      <c r="BOG888" s="162"/>
      <c r="BOH888" s="37"/>
      <c r="BOI888" s="37"/>
      <c r="BOJ888" s="37"/>
      <c r="BOK888" s="37"/>
      <c r="BOL888" s="37"/>
      <c r="BOM888" s="28"/>
      <c r="BON888" s="11"/>
      <c r="BOO888" s="11"/>
      <c r="BOP888" s="37"/>
      <c r="BOQ888" s="162"/>
      <c r="BOR888" s="162"/>
      <c r="BOS888" s="37"/>
      <c r="BOT888" s="12"/>
      <c r="BOU888" s="37"/>
      <c r="BOV888" s="37"/>
      <c r="BOW888" s="11"/>
      <c r="BOX888" s="24"/>
      <c r="BOY888" s="28"/>
      <c r="BOZ888" s="11"/>
      <c r="BPA888" s="12"/>
      <c r="BPB888" s="27"/>
      <c r="BPC888" s="37"/>
      <c r="BPD888" s="37"/>
      <c r="BPE888" s="14"/>
      <c r="BPF888" s="14"/>
      <c r="BPG888" s="11"/>
      <c r="BPH888" s="12"/>
      <c r="BPI888" s="12"/>
      <c r="BPJ888" s="12"/>
      <c r="BPK888" s="11"/>
      <c r="BPL888" s="12"/>
      <c r="BPM888" s="162"/>
      <c r="BPN888" s="37"/>
      <c r="BPO888" s="37"/>
      <c r="BPP888" s="37"/>
      <c r="BPQ888" s="37"/>
      <c r="BPR888" s="37"/>
      <c r="BPS888" s="28"/>
      <c r="BPT888" s="11"/>
      <c r="BPU888" s="11"/>
      <c r="BPV888" s="37"/>
      <c r="BPW888" s="162"/>
      <c r="BPX888" s="162"/>
      <c r="BPY888" s="37"/>
      <c r="BPZ888" s="12"/>
      <c r="BQA888" s="37"/>
      <c r="BQB888" s="37"/>
      <c r="BQC888" s="11"/>
      <c r="BQD888" s="24"/>
      <c r="BQE888" s="28"/>
      <c r="BQF888" s="11"/>
      <c r="BQG888" s="12"/>
      <c r="BQH888" s="27"/>
      <c r="BQI888" s="37"/>
      <c r="BQJ888" s="37"/>
      <c r="BQK888" s="14"/>
      <c r="BQL888" s="14"/>
      <c r="BQM888" s="11"/>
      <c r="BQN888" s="12"/>
      <c r="BQO888" s="12"/>
      <c r="BQP888" s="12"/>
      <c r="BQQ888" s="11"/>
      <c r="BQR888" s="12"/>
      <c r="BQS888" s="162"/>
      <c r="BQT888" s="37"/>
      <c r="BQU888" s="37"/>
      <c r="BQV888" s="37"/>
      <c r="BQW888" s="37"/>
      <c r="BQX888" s="37"/>
      <c r="BQY888" s="28"/>
      <c r="BQZ888" s="11"/>
      <c r="BRA888" s="11"/>
      <c r="BRB888" s="37"/>
      <c r="BRC888" s="162"/>
      <c r="BRD888" s="162"/>
      <c r="BRE888" s="37"/>
      <c r="BRF888" s="12"/>
      <c r="BRG888" s="37"/>
      <c r="BRH888" s="37"/>
      <c r="BRI888" s="11"/>
      <c r="BRJ888" s="24"/>
      <c r="BRK888" s="28"/>
      <c r="BRL888" s="11"/>
      <c r="BRM888" s="12"/>
      <c r="BRN888" s="27"/>
      <c r="BRO888" s="37"/>
      <c r="BRP888" s="37"/>
      <c r="BRQ888" s="14"/>
      <c r="BRR888" s="14"/>
      <c r="BRS888" s="11"/>
      <c r="BRT888" s="12"/>
      <c r="BRU888" s="12"/>
      <c r="BRV888" s="12"/>
      <c r="BRW888" s="11"/>
      <c r="BRX888" s="12"/>
      <c r="BRY888" s="162"/>
      <c r="BRZ888" s="37"/>
      <c r="BSA888" s="37"/>
      <c r="BSB888" s="37"/>
      <c r="BSC888" s="37"/>
      <c r="BSD888" s="37"/>
      <c r="BSE888" s="28"/>
      <c r="BSF888" s="11"/>
      <c r="BSG888" s="11"/>
      <c r="BSH888" s="37"/>
      <c r="BSI888" s="162"/>
      <c r="BSJ888" s="162"/>
      <c r="BSK888" s="37"/>
      <c r="BSL888" s="12"/>
      <c r="BSM888" s="37"/>
      <c r="BSN888" s="37"/>
      <c r="BSO888" s="11"/>
      <c r="BSP888" s="24"/>
      <c r="BSQ888" s="28"/>
      <c r="BSR888" s="11"/>
      <c r="BSS888" s="12"/>
      <c r="BST888" s="27"/>
      <c r="BSU888" s="37"/>
      <c r="BSV888" s="37"/>
      <c r="BSW888" s="14"/>
      <c r="BSX888" s="14"/>
      <c r="BSY888" s="11"/>
      <c r="BSZ888" s="12"/>
      <c r="BTA888" s="12"/>
      <c r="BTB888" s="12"/>
      <c r="BTC888" s="11"/>
      <c r="BTD888" s="12"/>
      <c r="BTE888" s="162"/>
      <c r="BTF888" s="37"/>
      <c r="BTG888" s="37"/>
      <c r="BTH888" s="37"/>
      <c r="BTI888" s="37"/>
      <c r="BTJ888" s="37"/>
      <c r="BTK888" s="28"/>
      <c r="BTL888" s="11"/>
      <c r="BTM888" s="11"/>
      <c r="BTN888" s="37"/>
      <c r="BTO888" s="162"/>
      <c r="BTP888" s="162"/>
      <c r="BTQ888" s="37"/>
      <c r="BTR888" s="12"/>
      <c r="BTS888" s="37"/>
      <c r="BTT888" s="37"/>
      <c r="BTU888" s="11"/>
      <c r="BTV888" s="24"/>
      <c r="BTW888" s="28"/>
      <c r="BTX888" s="11"/>
      <c r="BTY888" s="12"/>
      <c r="BTZ888" s="27"/>
      <c r="BUA888" s="37"/>
      <c r="BUB888" s="37"/>
      <c r="BUC888" s="14"/>
      <c r="BUD888" s="14"/>
      <c r="BUE888" s="11"/>
      <c r="BUF888" s="12"/>
      <c r="BUG888" s="12"/>
      <c r="BUH888" s="12"/>
      <c r="BUI888" s="11"/>
      <c r="BUJ888" s="12"/>
      <c r="BUK888" s="162"/>
      <c r="BUL888" s="37"/>
      <c r="BUM888" s="37"/>
      <c r="BUN888" s="37"/>
      <c r="BUO888" s="37"/>
      <c r="BUP888" s="37"/>
      <c r="BUQ888" s="28"/>
      <c r="BUR888" s="11"/>
      <c r="BUS888" s="11"/>
      <c r="BUT888" s="37"/>
      <c r="BUU888" s="162"/>
      <c r="BUV888" s="162"/>
      <c r="BUW888" s="37"/>
      <c r="BUX888" s="12"/>
      <c r="BUY888" s="37"/>
      <c r="BUZ888" s="37"/>
      <c r="BVA888" s="11"/>
      <c r="BVB888" s="24"/>
      <c r="BVC888" s="28"/>
      <c r="BVD888" s="11"/>
      <c r="BVE888" s="12"/>
      <c r="BVF888" s="27"/>
      <c r="BVG888" s="37"/>
      <c r="BVH888" s="37"/>
      <c r="BVI888" s="14"/>
      <c r="BVJ888" s="14"/>
      <c r="BVK888" s="11"/>
      <c r="BVL888" s="12"/>
      <c r="BVM888" s="12"/>
      <c r="BVN888" s="12"/>
      <c r="BVO888" s="11"/>
      <c r="BVP888" s="12"/>
      <c r="BVQ888" s="162"/>
      <c r="BVR888" s="37"/>
      <c r="BVS888" s="37"/>
      <c r="BVT888" s="37"/>
      <c r="BVU888" s="37"/>
      <c r="BVV888" s="37"/>
      <c r="BVW888" s="28"/>
      <c r="BVX888" s="11"/>
      <c r="BVY888" s="11"/>
      <c r="BVZ888" s="37"/>
      <c r="BWA888" s="162"/>
      <c r="BWB888" s="162"/>
      <c r="BWC888" s="37"/>
      <c r="BWD888" s="12"/>
      <c r="BWE888" s="37"/>
      <c r="BWF888" s="37"/>
      <c r="BWG888" s="11"/>
      <c r="BWH888" s="24"/>
      <c r="BWI888" s="28"/>
      <c r="BWJ888" s="11"/>
      <c r="BWK888" s="12"/>
      <c r="BWL888" s="27"/>
      <c r="BWM888" s="37"/>
      <c r="BWN888" s="37"/>
      <c r="BWO888" s="14"/>
      <c r="BWP888" s="14"/>
      <c r="BWQ888" s="11"/>
      <c r="BWR888" s="12"/>
      <c r="BWS888" s="12"/>
      <c r="BWT888" s="12"/>
      <c r="BWU888" s="11"/>
      <c r="BWV888" s="12"/>
      <c r="BWW888" s="162"/>
      <c r="BWX888" s="37"/>
      <c r="BWY888" s="37"/>
      <c r="BWZ888" s="37"/>
      <c r="BXA888" s="37"/>
      <c r="BXB888" s="37"/>
      <c r="BXC888" s="28"/>
      <c r="BXD888" s="11"/>
      <c r="BXE888" s="11"/>
      <c r="BXF888" s="37"/>
      <c r="BXG888" s="162"/>
      <c r="BXH888" s="162"/>
      <c r="BXI888" s="37"/>
      <c r="BXJ888" s="12"/>
      <c r="BXK888" s="37"/>
      <c r="BXL888" s="37"/>
      <c r="BXM888" s="11"/>
      <c r="BXN888" s="24"/>
      <c r="BXO888" s="28"/>
      <c r="BXP888" s="11"/>
      <c r="BXQ888" s="12"/>
      <c r="BXR888" s="27"/>
      <c r="BXS888" s="37"/>
      <c r="BXT888" s="37"/>
      <c r="BXU888" s="14"/>
      <c r="BXV888" s="14"/>
      <c r="BXW888" s="11"/>
      <c r="BXX888" s="12"/>
      <c r="BXY888" s="12"/>
      <c r="BXZ888" s="12"/>
      <c r="BYA888" s="11"/>
      <c r="BYB888" s="12"/>
      <c r="BYC888" s="162"/>
      <c r="BYD888" s="37"/>
      <c r="BYE888" s="37"/>
      <c r="BYF888" s="37"/>
      <c r="BYG888" s="37"/>
      <c r="BYH888" s="37"/>
      <c r="BYI888" s="28"/>
      <c r="BYJ888" s="11"/>
      <c r="BYK888" s="11"/>
      <c r="BYL888" s="37"/>
      <c r="BYM888" s="162"/>
      <c r="BYN888" s="162"/>
      <c r="BYO888" s="37"/>
      <c r="BYP888" s="12"/>
      <c r="BYQ888" s="37"/>
      <c r="BYR888" s="37"/>
      <c r="BYS888" s="11"/>
      <c r="BYT888" s="24"/>
      <c r="BYU888" s="28"/>
      <c r="BYV888" s="11"/>
      <c r="BYW888" s="12"/>
      <c r="BYX888" s="27"/>
      <c r="BYY888" s="37"/>
      <c r="BYZ888" s="37"/>
      <c r="BZA888" s="14"/>
      <c r="BZB888" s="14"/>
      <c r="BZC888" s="11"/>
      <c r="BZD888" s="12"/>
      <c r="BZE888" s="12"/>
      <c r="BZF888" s="12"/>
      <c r="BZG888" s="11"/>
      <c r="BZH888" s="12"/>
      <c r="BZI888" s="162"/>
      <c r="BZJ888" s="37"/>
      <c r="BZK888" s="37"/>
      <c r="BZL888" s="37"/>
      <c r="BZM888" s="37"/>
      <c r="BZN888" s="37"/>
      <c r="BZO888" s="28"/>
      <c r="BZP888" s="11"/>
      <c r="BZQ888" s="11"/>
      <c r="BZR888" s="37"/>
      <c r="BZS888" s="162"/>
      <c r="BZT888" s="162"/>
      <c r="BZU888" s="37"/>
      <c r="BZV888" s="12"/>
      <c r="BZW888" s="37"/>
      <c r="BZX888" s="37"/>
      <c r="BZY888" s="11"/>
      <c r="BZZ888" s="24"/>
      <c r="CAA888" s="28"/>
      <c r="CAB888" s="11"/>
      <c r="CAC888" s="12"/>
      <c r="CAD888" s="27"/>
      <c r="CAE888" s="37"/>
      <c r="CAF888" s="37"/>
      <c r="CAG888" s="14"/>
      <c r="CAH888" s="14"/>
      <c r="CAI888" s="11"/>
      <c r="CAJ888" s="12"/>
      <c r="CAK888" s="12"/>
      <c r="CAL888" s="12"/>
      <c r="CAM888" s="11"/>
      <c r="CAN888" s="12"/>
      <c r="CAO888" s="162"/>
      <c r="CAP888" s="37"/>
      <c r="CAQ888" s="37"/>
      <c r="CAR888" s="37"/>
      <c r="CAS888" s="37"/>
      <c r="CAT888" s="37"/>
      <c r="CAU888" s="28"/>
      <c r="CAV888" s="11"/>
      <c r="CAW888" s="11"/>
      <c r="CAX888" s="37"/>
      <c r="CAY888" s="162"/>
      <c r="CAZ888" s="162"/>
      <c r="CBA888" s="37"/>
      <c r="CBB888" s="12"/>
      <c r="CBC888" s="37"/>
      <c r="CBD888" s="37"/>
      <c r="CBE888" s="11"/>
      <c r="CBF888" s="24"/>
      <c r="CBG888" s="28"/>
      <c r="CBH888" s="11"/>
      <c r="CBI888" s="12"/>
      <c r="CBJ888" s="27"/>
      <c r="CBK888" s="37"/>
      <c r="CBL888" s="37"/>
      <c r="CBM888" s="14"/>
      <c r="CBN888" s="14"/>
      <c r="CBO888" s="11"/>
      <c r="CBP888" s="12"/>
      <c r="CBQ888" s="12"/>
      <c r="CBR888" s="12"/>
      <c r="CBS888" s="11"/>
      <c r="CBT888" s="12"/>
      <c r="CBU888" s="162"/>
      <c r="CBV888" s="37"/>
      <c r="CBW888" s="37"/>
      <c r="CBX888" s="37"/>
      <c r="CBY888" s="37"/>
      <c r="CBZ888" s="37"/>
      <c r="CCA888" s="28"/>
      <c r="CCB888" s="11"/>
      <c r="CCC888" s="11"/>
      <c r="CCD888" s="37"/>
      <c r="CCE888" s="162"/>
      <c r="CCF888" s="162"/>
      <c r="CCG888" s="37"/>
      <c r="CCH888" s="12"/>
      <c r="CCI888" s="37"/>
      <c r="CCJ888" s="37"/>
      <c r="CCK888" s="11"/>
      <c r="CCL888" s="24"/>
      <c r="CCM888" s="28"/>
      <c r="CCN888" s="11"/>
      <c r="CCO888" s="12"/>
      <c r="CCP888" s="27"/>
      <c r="CCQ888" s="37"/>
      <c r="CCR888" s="37"/>
      <c r="CCS888" s="14"/>
      <c r="CCT888" s="14"/>
      <c r="CCU888" s="11"/>
      <c r="CCV888" s="12"/>
      <c r="CCW888" s="12"/>
      <c r="CCX888" s="12"/>
      <c r="CCY888" s="11"/>
      <c r="CCZ888" s="12"/>
      <c r="CDA888" s="162"/>
      <c r="CDB888" s="37"/>
      <c r="CDC888" s="37"/>
      <c r="CDD888" s="37"/>
      <c r="CDE888" s="37"/>
      <c r="CDF888" s="37"/>
      <c r="CDG888" s="28"/>
      <c r="CDH888" s="11"/>
      <c r="CDI888" s="11"/>
      <c r="CDJ888" s="37"/>
      <c r="CDK888" s="162"/>
      <c r="CDL888" s="162"/>
      <c r="CDM888" s="37"/>
      <c r="CDN888" s="12"/>
      <c r="CDO888" s="37"/>
      <c r="CDP888" s="37"/>
      <c r="CDQ888" s="11"/>
      <c r="CDR888" s="24"/>
      <c r="CDS888" s="28"/>
      <c r="CDT888" s="11"/>
      <c r="CDU888" s="12"/>
      <c r="CDV888" s="27"/>
      <c r="CDW888" s="37"/>
      <c r="CDX888" s="37"/>
      <c r="CDY888" s="14"/>
      <c r="CDZ888" s="14"/>
      <c r="CEA888" s="11"/>
      <c r="CEB888" s="12"/>
      <c r="CEC888" s="12"/>
      <c r="CED888" s="12"/>
      <c r="CEE888" s="11"/>
      <c r="CEF888" s="12"/>
      <c r="CEG888" s="162"/>
      <c r="CEH888" s="37"/>
      <c r="CEI888" s="37"/>
      <c r="CEJ888" s="37"/>
      <c r="CEK888" s="37"/>
      <c r="CEL888" s="37"/>
      <c r="CEM888" s="28"/>
      <c r="CEN888" s="11"/>
      <c r="CEO888" s="11"/>
      <c r="CEP888" s="37"/>
      <c r="CEQ888" s="162"/>
      <c r="CER888" s="162"/>
      <c r="CES888" s="37"/>
      <c r="CET888" s="12"/>
      <c r="CEU888" s="37"/>
      <c r="CEV888" s="37"/>
      <c r="CEW888" s="11"/>
      <c r="CEX888" s="24"/>
      <c r="CEY888" s="28"/>
      <c r="CEZ888" s="11"/>
      <c r="CFA888" s="12"/>
      <c r="CFB888" s="27"/>
      <c r="CFC888" s="37"/>
      <c r="CFD888" s="37"/>
      <c r="CFE888" s="14"/>
      <c r="CFF888" s="14"/>
      <c r="CFG888" s="11"/>
      <c r="CFH888" s="12"/>
      <c r="CFI888" s="12"/>
      <c r="CFJ888" s="12"/>
      <c r="CFK888" s="11"/>
      <c r="CFL888" s="12"/>
      <c r="CFM888" s="162"/>
      <c r="CFN888" s="37"/>
      <c r="CFO888" s="37"/>
      <c r="CFP888" s="37"/>
      <c r="CFQ888" s="37"/>
      <c r="CFR888" s="37"/>
      <c r="CFS888" s="28"/>
      <c r="CFT888" s="11"/>
      <c r="CFU888" s="11"/>
      <c r="CFV888" s="37"/>
      <c r="CFW888" s="162"/>
      <c r="CFX888" s="162"/>
      <c r="CFY888" s="37"/>
      <c r="CFZ888" s="12"/>
      <c r="CGA888" s="37"/>
      <c r="CGB888" s="37"/>
      <c r="CGC888" s="11"/>
      <c r="CGD888" s="24"/>
      <c r="CGE888" s="28"/>
      <c r="CGF888" s="11"/>
      <c r="CGG888" s="12"/>
      <c r="CGH888" s="27"/>
      <c r="CGI888" s="37"/>
      <c r="CGJ888" s="37"/>
      <c r="CGK888" s="14"/>
      <c r="CGL888" s="14"/>
      <c r="CGM888" s="11"/>
      <c r="CGN888" s="12"/>
      <c r="CGO888" s="12"/>
      <c r="CGP888" s="12"/>
      <c r="CGQ888" s="11"/>
      <c r="CGR888" s="12"/>
      <c r="CGS888" s="162"/>
      <c r="CGT888" s="37"/>
      <c r="CGU888" s="37"/>
      <c r="CGV888" s="37"/>
      <c r="CGW888" s="37"/>
      <c r="CGX888" s="37"/>
      <c r="CGY888" s="28"/>
      <c r="CGZ888" s="11"/>
      <c r="CHA888" s="11"/>
      <c r="CHB888" s="37"/>
      <c r="CHC888" s="162"/>
      <c r="CHD888" s="162"/>
      <c r="CHE888" s="37"/>
      <c r="CHF888" s="12"/>
      <c r="CHG888" s="37"/>
      <c r="CHH888" s="37"/>
      <c r="CHI888" s="11"/>
      <c r="CHJ888" s="24"/>
      <c r="CHK888" s="28"/>
      <c r="CHL888" s="11"/>
      <c r="CHM888" s="12"/>
      <c r="CHN888" s="27"/>
      <c r="CHO888" s="37"/>
      <c r="CHP888" s="37"/>
      <c r="CHQ888" s="14"/>
      <c r="CHR888" s="14"/>
      <c r="CHS888" s="11"/>
      <c r="CHT888" s="12"/>
      <c r="CHU888" s="12"/>
      <c r="CHV888" s="12"/>
      <c r="CHW888" s="11"/>
      <c r="CHX888" s="12"/>
      <c r="CHY888" s="162"/>
      <c r="CHZ888" s="37"/>
      <c r="CIA888" s="37"/>
      <c r="CIB888" s="37"/>
      <c r="CIC888" s="37"/>
      <c r="CID888" s="37"/>
      <c r="CIE888" s="28"/>
      <c r="CIF888" s="11"/>
      <c r="CIG888" s="11"/>
      <c r="CIH888" s="37"/>
      <c r="CII888" s="162"/>
      <c r="CIJ888" s="162"/>
      <c r="CIK888" s="37"/>
      <c r="CIL888" s="12"/>
      <c r="CIM888" s="37"/>
      <c r="CIN888" s="37"/>
      <c r="CIO888" s="11"/>
      <c r="CIP888" s="24"/>
      <c r="CIQ888" s="28"/>
      <c r="CIR888" s="11"/>
      <c r="CIS888" s="12"/>
      <c r="CIT888" s="27"/>
      <c r="CIU888" s="37"/>
      <c r="CIV888" s="37"/>
      <c r="CIW888" s="14"/>
      <c r="CIX888" s="14"/>
      <c r="CIY888" s="11"/>
      <c r="CIZ888" s="12"/>
      <c r="CJA888" s="12"/>
      <c r="CJB888" s="12"/>
      <c r="CJC888" s="11"/>
      <c r="CJD888" s="12"/>
      <c r="CJE888" s="162"/>
      <c r="CJF888" s="37"/>
      <c r="CJG888" s="37"/>
      <c r="CJH888" s="37"/>
      <c r="CJI888" s="37"/>
      <c r="CJJ888" s="37"/>
      <c r="CJK888" s="28"/>
      <c r="CJL888" s="11"/>
      <c r="CJM888" s="11"/>
      <c r="CJN888" s="37"/>
      <c r="CJO888" s="162"/>
      <c r="CJP888" s="162"/>
      <c r="CJQ888" s="37"/>
      <c r="CJR888" s="12"/>
      <c r="CJS888" s="37"/>
      <c r="CJT888" s="37"/>
      <c r="CJU888" s="11"/>
      <c r="CJV888" s="24"/>
      <c r="CJW888" s="28"/>
      <c r="CJX888" s="11"/>
      <c r="CJY888" s="12"/>
      <c r="CJZ888" s="27"/>
      <c r="CKA888" s="37"/>
      <c r="CKB888" s="37"/>
      <c r="CKC888" s="14"/>
      <c r="CKD888" s="14"/>
      <c r="CKE888" s="11"/>
      <c r="CKF888" s="12"/>
      <c r="CKG888" s="12"/>
      <c r="CKH888" s="12"/>
      <c r="CKI888" s="11"/>
      <c r="CKJ888" s="12"/>
      <c r="CKK888" s="162"/>
      <c r="CKL888" s="37"/>
      <c r="CKM888" s="37"/>
      <c r="CKN888" s="37"/>
      <c r="CKO888" s="37"/>
      <c r="CKP888" s="37"/>
      <c r="CKQ888" s="28"/>
      <c r="CKR888" s="11"/>
      <c r="CKS888" s="11"/>
      <c r="CKT888" s="37"/>
      <c r="CKU888" s="162"/>
      <c r="CKV888" s="162"/>
      <c r="CKW888" s="37"/>
      <c r="CKX888" s="12"/>
      <c r="CKY888" s="37"/>
      <c r="CKZ888" s="37"/>
      <c r="CLA888" s="11"/>
      <c r="CLB888" s="24"/>
      <c r="CLC888" s="28"/>
      <c r="CLD888" s="11"/>
      <c r="CLE888" s="12"/>
      <c r="CLF888" s="27"/>
      <c r="CLG888" s="37"/>
      <c r="CLH888" s="37"/>
      <c r="CLI888" s="14"/>
      <c r="CLJ888" s="14"/>
      <c r="CLK888" s="11"/>
      <c r="CLL888" s="12"/>
      <c r="CLM888" s="12"/>
      <c r="CLN888" s="12"/>
      <c r="CLO888" s="11"/>
      <c r="CLP888" s="12"/>
      <c r="CLQ888" s="162"/>
      <c r="CLR888" s="37"/>
      <c r="CLS888" s="37"/>
      <c r="CLT888" s="37"/>
      <c r="CLU888" s="37"/>
      <c r="CLV888" s="37"/>
      <c r="CLW888" s="28"/>
      <c r="CLX888" s="11"/>
      <c r="CLY888" s="11"/>
      <c r="CLZ888" s="37"/>
      <c r="CMA888" s="162"/>
      <c r="CMB888" s="162"/>
      <c r="CMC888" s="37"/>
      <c r="CMD888" s="12"/>
      <c r="CME888" s="37"/>
      <c r="CMF888" s="37"/>
      <c r="CMG888" s="11"/>
      <c r="CMH888" s="24"/>
      <c r="CMI888" s="28"/>
      <c r="CMJ888" s="11"/>
      <c r="CMK888" s="12"/>
      <c r="CML888" s="27"/>
      <c r="CMM888" s="37"/>
      <c r="CMN888" s="37"/>
      <c r="CMO888" s="14"/>
      <c r="CMP888" s="14"/>
      <c r="CMQ888" s="11"/>
      <c r="CMR888" s="12"/>
      <c r="CMS888" s="12"/>
      <c r="CMT888" s="12"/>
      <c r="CMU888" s="11"/>
      <c r="CMV888" s="12"/>
      <c r="CMW888" s="162"/>
      <c r="CMX888" s="37"/>
      <c r="CMY888" s="37"/>
      <c r="CMZ888" s="37"/>
      <c r="CNA888" s="37"/>
      <c r="CNB888" s="37"/>
      <c r="CNC888" s="28"/>
      <c r="CND888" s="11"/>
      <c r="CNE888" s="11"/>
      <c r="CNF888" s="37"/>
      <c r="CNG888" s="162"/>
      <c r="CNH888" s="162"/>
      <c r="CNI888" s="37"/>
      <c r="CNJ888" s="12"/>
      <c r="CNK888" s="37"/>
      <c r="CNL888" s="37"/>
      <c r="CNM888" s="11"/>
      <c r="CNN888" s="24"/>
      <c r="CNO888" s="28"/>
      <c r="CNP888" s="11"/>
      <c r="CNQ888" s="12"/>
      <c r="CNR888" s="27"/>
      <c r="CNS888" s="37"/>
      <c r="CNT888" s="37"/>
      <c r="CNU888" s="14"/>
      <c r="CNV888" s="14"/>
      <c r="CNW888" s="11"/>
      <c r="CNX888" s="12"/>
      <c r="CNY888" s="12"/>
      <c r="CNZ888" s="12"/>
      <c r="COA888" s="11"/>
      <c r="COB888" s="12"/>
      <c r="COC888" s="162"/>
      <c r="COD888" s="37"/>
      <c r="COE888" s="37"/>
      <c r="COF888" s="37"/>
      <c r="COG888" s="37"/>
      <c r="COH888" s="37"/>
      <c r="COI888" s="28"/>
      <c r="COJ888" s="11"/>
      <c r="COK888" s="11"/>
      <c r="COL888" s="37"/>
      <c r="COM888" s="162"/>
      <c r="CON888" s="162"/>
      <c r="COO888" s="37"/>
      <c r="COP888" s="12"/>
      <c r="COQ888" s="37"/>
      <c r="COR888" s="37"/>
      <c r="COS888" s="11"/>
      <c r="COT888" s="24"/>
      <c r="COU888" s="28"/>
      <c r="COV888" s="11"/>
      <c r="COW888" s="12"/>
      <c r="COX888" s="27"/>
      <c r="COY888" s="37"/>
      <c r="COZ888" s="37"/>
      <c r="CPA888" s="14"/>
      <c r="CPB888" s="14"/>
      <c r="CPC888" s="11"/>
      <c r="CPD888" s="12"/>
      <c r="CPE888" s="12"/>
      <c r="CPF888" s="12"/>
      <c r="CPG888" s="11"/>
      <c r="CPH888" s="12"/>
      <c r="CPI888" s="162"/>
      <c r="CPJ888" s="37"/>
      <c r="CPK888" s="37"/>
      <c r="CPL888" s="37"/>
      <c r="CPM888" s="37"/>
      <c r="CPN888" s="37"/>
      <c r="CPO888" s="28"/>
      <c r="CPP888" s="11"/>
      <c r="CPQ888" s="11"/>
      <c r="CPR888" s="37"/>
      <c r="CPS888" s="162"/>
      <c r="CPT888" s="162"/>
      <c r="CPU888" s="37"/>
      <c r="CPV888" s="12"/>
      <c r="CPW888" s="37"/>
      <c r="CPX888" s="37"/>
      <c r="CPY888" s="11"/>
      <c r="CPZ888" s="24"/>
      <c r="CQA888" s="28"/>
      <c r="CQB888" s="11"/>
      <c r="CQC888" s="12"/>
      <c r="CQD888" s="27"/>
      <c r="CQE888" s="37"/>
      <c r="CQF888" s="37"/>
      <c r="CQG888" s="14"/>
      <c r="CQH888" s="14"/>
      <c r="CQI888" s="11"/>
      <c r="CQJ888" s="12"/>
      <c r="CQK888" s="12"/>
      <c r="CQL888" s="12"/>
      <c r="CQM888" s="11"/>
      <c r="CQN888" s="12"/>
      <c r="CQO888" s="162"/>
      <c r="CQP888" s="37"/>
      <c r="CQQ888" s="37"/>
      <c r="CQR888" s="37"/>
      <c r="CQS888" s="37"/>
      <c r="CQT888" s="37"/>
      <c r="CQU888" s="28"/>
      <c r="CQV888" s="11"/>
      <c r="CQW888" s="11"/>
      <c r="CQX888" s="37"/>
      <c r="CQY888" s="162"/>
      <c r="CQZ888" s="162"/>
      <c r="CRA888" s="37"/>
      <c r="CRB888" s="12"/>
      <c r="CRC888" s="37"/>
      <c r="CRD888" s="37"/>
      <c r="CRE888" s="11"/>
      <c r="CRF888" s="24"/>
      <c r="CRG888" s="28"/>
      <c r="CRH888" s="11"/>
      <c r="CRI888" s="12"/>
      <c r="CRJ888" s="27"/>
      <c r="CRK888" s="37"/>
      <c r="CRL888" s="37"/>
      <c r="CRM888" s="14"/>
      <c r="CRN888" s="14"/>
      <c r="CRO888" s="11"/>
      <c r="CRP888" s="12"/>
      <c r="CRQ888" s="12"/>
      <c r="CRR888" s="12"/>
      <c r="CRS888" s="11"/>
      <c r="CRT888" s="12"/>
      <c r="CRU888" s="162"/>
      <c r="CRV888" s="37"/>
      <c r="CRW888" s="37"/>
      <c r="CRX888" s="37"/>
      <c r="CRY888" s="37"/>
      <c r="CRZ888" s="37"/>
      <c r="CSA888" s="28"/>
      <c r="CSB888" s="11"/>
      <c r="CSC888" s="11"/>
      <c r="CSD888" s="37"/>
      <c r="CSE888" s="162"/>
      <c r="CSF888" s="162"/>
      <c r="CSG888" s="37"/>
      <c r="CSH888" s="12"/>
      <c r="CSI888" s="37"/>
      <c r="CSJ888" s="37"/>
      <c r="CSK888" s="11"/>
      <c r="CSL888" s="24"/>
      <c r="CSM888" s="28"/>
      <c r="CSN888" s="11"/>
      <c r="CSO888" s="12"/>
      <c r="CSP888" s="27"/>
      <c r="CSQ888" s="37"/>
      <c r="CSR888" s="37"/>
      <c r="CSS888" s="14"/>
      <c r="CST888" s="14"/>
      <c r="CSU888" s="11"/>
      <c r="CSV888" s="12"/>
      <c r="CSW888" s="12"/>
      <c r="CSX888" s="12"/>
      <c r="CSY888" s="11"/>
      <c r="CSZ888" s="12"/>
      <c r="CTA888" s="162"/>
      <c r="CTB888" s="37"/>
      <c r="CTC888" s="37"/>
      <c r="CTD888" s="37"/>
      <c r="CTE888" s="37"/>
      <c r="CTF888" s="37"/>
      <c r="CTG888" s="28"/>
      <c r="CTH888" s="11"/>
      <c r="CTI888" s="11"/>
      <c r="CTJ888" s="37"/>
      <c r="CTK888" s="162"/>
      <c r="CTL888" s="162"/>
      <c r="CTM888" s="37"/>
      <c r="CTN888" s="12"/>
      <c r="CTO888" s="37"/>
      <c r="CTP888" s="37"/>
      <c r="CTQ888" s="11"/>
      <c r="CTR888" s="24"/>
      <c r="CTS888" s="28"/>
      <c r="CTT888" s="11"/>
      <c r="CTU888" s="12"/>
      <c r="CTV888" s="27"/>
      <c r="CTW888" s="37"/>
      <c r="CTX888" s="37"/>
      <c r="CTY888" s="14"/>
      <c r="CTZ888" s="14"/>
      <c r="CUA888" s="11"/>
      <c r="CUB888" s="12"/>
      <c r="CUC888" s="12"/>
      <c r="CUD888" s="12"/>
      <c r="CUE888" s="11"/>
      <c r="CUF888" s="12"/>
      <c r="CUG888" s="162"/>
      <c r="CUH888" s="37"/>
      <c r="CUI888" s="37"/>
      <c r="CUJ888" s="37"/>
      <c r="CUK888" s="37"/>
      <c r="CUL888" s="37"/>
      <c r="CUM888" s="28"/>
      <c r="CUN888" s="11"/>
      <c r="CUO888" s="11"/>
      <c r="CUP888" s="37"/>
      <c r="CUQ888" s="162"/>
      <c r="CUR888" s="162"/>
      <c r="CUS888" s="37"/>
      <c r="CUT888" s="12"/>
      <c r="CUU888" s="37"/>
      <c r="CUV888" s="37"/>
      <c r="CUW888" s="11"/>
      <c r="CUX888" s="24"/>
      <c r="CUY888" s="28"/>
      <c r="CUZ888" s="11"/>
      <c r="CVA888" s="12"/>
      <c r="CVB888" s="27"/>
      <c r="CVC888" s="37"/>
      <c r="CVD888" s="37"/>
      <c r="CVE888" s="14"/>
      <c r="CVF888" s="14"/>
      <c r="CVG888" s="11"/>
      <c r="CVH888" s="12"/>
      <c r="CVI888" s="12"/>
      <c r="CVJ888" s="12"/>
      <c r="CVK888" s="11"/>
      <c r="CVL888" s="12"/>
      <c r="CVM888" s="162"/>
      <c r="CVN888" s="37"/>
      <c r="CVO888" s="37"/>
      <c r="CVP888" s="37"/>
      <c r="CVQ888" s="37"/>
      <c r="CVR888" s="37"/>
      <c r="CVS888" s="28"/>
      <c r="CVT888" s="11"/>
      <c r="CVU888" s="11"/>
      <c r="CVV888" s="37"/>
      <c r="CVW888" s="162"/>
      <c r="CVX888" s="162"/>
      <c r="CVY888" s="37"/>
      <c r="CVZ888" s="12"/>
      <c r="CWA888" s="37"/>
      <c r="CWB888" s="37"/>
      <c r="CWC888" s="11"/>
      <c r="CWD888" s="24"/>
      <c r="CWE888" s="28"/>
      <c r="CWF888" s="11"/>
      <c r="CWG888" s="12"/>
      <c r="CWH888" s="27"/>
      <c r="CWI888" s="37"/>
      <c r="CWJ888" s="37"/>
      <c r="CWK888" s="14"/>
      <c r="CWL888" s="14"/>
      <c r="CWM888" s="11"/>
      <c r="CWN888" s="12"/>
      <c r="CWO888" s="12"/>
      <c r="CWP888" s="12"/>
      <c r="CWQ888" s="11"/>
      <c r="CWR888" s="12"/>
      <c r="CWS888" s="162"/>
      <c r="CWT888" s="37"/>
      <c r="CWU888" s="37"/>
      <c r="CWV888" s="37"/>
      <c r="CWW888" s="37"/>
      <c r="CWX888" s="37"/>
      <c r="CWY888" s="28"/>
      <c r="CWZ888" s="11"/>
      <c r="CXA888" s="11"/>
      <c r="CXB888" s="37"/>
      <c r="CXC888" s="162"/>
      <c r="CXD888" s="162"/>
      <c r="CXE888" s="37"/>
      <c r="CXF888" s="12"/>
      <c r="CXG888" s="37"/>
      <c r="CXH888" s="37"/>
      <c r="CXI888" s="11"/>
      <c r="CXJ888" s="24"/>
      <c r="CXK888" s="28"/>
      <c r="CXL888" s="11"/>
      <c r="CXM888" s="12"/>
      <c r="CXN888" s="27"/>
      <c r="CXO888" s="37"/>
      <c r="CXP888" s="37"/>
      <c r="CXQ888" s="14"/>
      <c r="CXR888" s="14"/>
      <c r="CXS888" s="11"/>
      <c r="CXT888" s="12"/>
      <c r="CXU888" s="12"/>
      <c r="CXV888" s="12"/>
      <c r="CXW888" s="11"/>
      <c r="CXX888" s="12"/>
      <c r="CXY888" s="162"/>
      <c r="CXZ888" s="37"/>
      <c r="CYA888" s="37"/>
      <c r="CYB888" s="37"/>
      <c r="CYC888" s="37"/>
      <c r="CYD888" s="37"/>
      <c r="CYE888" s="28"/>
      <c r="CYF888" s="11"/>
      <c r="CYG888" s="11"/>
      <c r="CYH888" s="37"/>
      <c r="CYI888" s="162"/>
      <c r="CYJ888" s="162"/>
      <c r="CYK888" s="37"/>
      <c r="CYL888" s="12"/>
      <c r="CYM888" s="37"/>
      <c r="CYN888" s="37"/>
      <c r="CYO888" s="11"/>
      <c r="CYP888" s="24"/>
      <c r="CYQ888" s="28"/>
      <c r="CYR888" s="11"/>
      <c r="CYS888" s="12"/>
      <c r="CYT888" s="27"/>
      <c r="CYU888" s="37"/>
      <c r="CYV888" s="37"/>
      <c r="CYW888" s="14"/>
      <c r="CYX888" s="14"/>
      <c r="CYY888" s="11"/>
      <c r="CYZ888" s="12"/>
      <c r="CZA888" s="12"/>
      <c r="CZB888" s="12"/>
      <c r="CZC888" s="11"/>
      <c r="CZD888" s="12"/>
      <c r="CZE888" s="162"/>
      <c r="CZF888" s="37"/>
      <c r="CZG888" s="37"/>
      <c r="CZH888" s="37"/>
      <c r="CZI888" s="37"/>
      <c r="CZJ888" s="37"/>
      <c r="CZK888" s="28"/>
      <c r="CZL888" s="11"/>
      <c r="CZM888" s="11"/>
      <c r="CZN888" s="37"/>
      <c r="CZO888" s="162"/>
      <c r="CZP888" s="162"/>
      <c r="CZQ888" s="37"/>
      <c r="CZR888" s="12"/>
      <c r="CZS888" s="37"/>
      <c r="CZT888" s="37"/>
      <c r="CZU888" s="11"/>
      <c r="CZV888" s="24"/>
      <c r="CZW888" s="28"/>
      <c r="CZX888" s="11"/>
      <c r="CZY888" s="12"/>
      <c r="CZZ888" s="27"/>
      <c r="DAA888" s="37"/>
      <c r="DAB888" s="37"/>
      <c r="DAC888" s="14"/>
      <c r="DAD888" s="14"/>
      <c r="DAE888" s="11"/>
      <c r="DAF888" s="12"/>
      <c r="DAG888" s="12"/>
      <c r="DAH888" s="12"/>
      <c r="DAI888" s="11"/>
      <c r="DAJ888" s="12"/>
      <c r="DAK888" s="162"/>
      <c r="DAL888" s="37"/>
      <c r="DAM888" s="37"/>
      <c r="DAN888" s="37"/>
      <c r="DAO888" s="37"/>
      <c r="DAP888" s="37"/>
      <c r="DAQ888" s="28"/>
      <c r="DAR888" s="11"/>
      <c r="DAS888" s="11"/>
      <c r="DAT888" s="37"/>
      <c r="DAU888" s="162"/>
      <c r="DAV888" s="162"/>
      <c r="DAW888" s="37"/>
      <c r="DAX888" s="12"/>
      <c r="DAY888" s="37"/>
      <c r="DAZ888" s="37"/>
      <c r="DBA888" s="11"/>
      <c r="DBB888" s="24"/>
      <c r="DBC888" s="28"/>
      <c r="DBD888" s="11"/>
      <c r="DBE888" s="12"/>
      <c r="DBF888" s="27"/>
      <c r="DBG888" s="37"/>
      <c r="DBH888" s="37"/>
      <c r="DBI888" s="14"/>
      <c r="DBJ888" s="14"/>
      <c r="DBK888" s="11"/>
      <c r="DBL888" s="12"/>
      <c r="DBM888" s="12"/>
      <c r="DBN888" s="12"/>
      <c r="DBO888" s="11"/>
      <c r="DBP888" s="12"/>
      <c r="DBQ888" s="162"/>
      <c r="DBR888" s="37"/>
      <c r="DBS888" s="37"/>
      <c r="DBT888" s="37"/>
      <c r="DBU888" s="37"/>
      <c r="DBV888" s="37"/>
      <c r="DBW888" s="28"/>
      <c r="DBX888" s="11"/>
      <c r="DBY888" s="11"/>
      <c r="DBZ888" s="37"/>
      <c r="DCA888" s="162"/>
      <c r="DCB888" s="162"/>
      <c r="DCC888" s="37"/>
      <c r="DCD888" s="12"/>
      <c r="DCE888" s="37"/>
      <c r="DCF888" s="37"/>
      <c r="DCG888" s="11"/>
      <c r="DCH888" s="24"/>
      <c r="DCI888" s="28"/>
      <c r="DCJ888" s="11"/>
      <c r="DCK888" s="12"/>
      <c r="DCL888" s="27"/>
      <c r="DCM888" s="37"/>
      <c r="DCN888" s="37"/>
      <c r="DCO888" s="14"/>
      <c r="DCP888" s="14"/>
      <c r="DCQ888" s="11"/>
      <c r="DCR888" s="12"/>
      <c r="DCS888" s="12"/>
      <c r="DCT888" s="12"/>
      <c r="DCU888" s="11"/>
      <c r="DCV888" s="12"/>
      <c r="DCW888" s="162"/>
      <c r="DCX888" s="37"/>
      <c r="DCY888" s="37"/>
      <c r="DCZ888" s="37"/>
      <c r="DDA888" s="37"/>
      <c r="DDB888" s="37"/>
      <c r="DDC888" s="28"/>
      <c r="DDD888" s="11"/>
      <c r="DDE888" s="11"/>
      <c r="DDF888" s="37"/>
      <c r="DDG888" s="162"/>
      <c r="DDH888" s="162"/>
      <c r="DDI888" s="37"/>
      <c r="DDJ888" s="12"/>
      <c r="DDK888" s="37"/>
      <c r="DDL888" s="37"/>
      <c r="DDM888" s="11"/>
      <c r="DDN888" s="24"/>
      <c r="DDO888" s="28"/>
      <c r="DDP888" s="11"/>
      <c r="DDQ888" s="12"/>
      <c r="DDR888" s="27"/>
      <c r="DDS888" s="37"/>
      <c r="DDT888" s="37"/>
      <c r="DDU888" s="14"/>
      <c r="DDV888" s="14"/>
      <c r="DDW888" s="11"/>
      <c r="DDX888" s="12"/>
      <c r="DDY888" s="12"/>
      <c r="DDZ888" s="12"/>
      <c r="DEA888" s="11"/>
      <c r="DEB888" s="12"/>
      <c r="DEC888" s="162"/>
      <c r="DED888" s="37"/>
      <c r="DEE888" s="37"/>
      <c r="DEF888" s="37"/>
      <c r="DEG888" s="37"/>
      <c r="DEH888" s="37"/>
      <c r="DEI888" s="28"/>
      <c r="DEJ888" s="11"/>
      <c r="DEK888" s="11"/>
      <c r="DEL888" s="37"/>
      <c r="DEM888" s="162"/>
      <c r="DEN888" s="162"/>
      <c r="DEO888" s="37"/>
      <c r="DEP888" s="12"/>
      <c r="DEQ888" s="37"/>
      <c r="DER888" s="37"/>
      <c r="DES888" s="11"/>
      <c r="DET888" s="24"/>
      <c r="DEU888" s="28"/>
      <c r="DEV888" s="11"/>
      <c r="DEW888" s="12"/>
      <c r="DEX888" s="27"/>
      <c r="DEY888" s="37"/>
      <c r="DEZ888" s="37"/>
      <c r="DFA888" s="14"/>
      <c r="DFB888" s="14"/>
      <c r="DFC888" s="11"/>
      <c r="DFD888" s="12"/>
      <c r="DFE888" s="12"/>
      <c r="DFF888" s="12"/>
      <c r="DFG888" s="11"/>
      <c r="DFH888" s="12"/>
      <c r="DFI888" s="162"/>
      <c r="DFJ888" s="37"/>
      <c r="DFK888" s="37"/>
      <c r="DFL888" s="37"/>
      <c r="DFM888" s="37"/>
      <c r="DFN888" s="37"/>
      <c r="DFO888" s="28"/>
      <c r="DFP888" s="11"/>
      <c r="DFQ888" s="11"/>
      <c r="DFR888" s="37"/>
      <c r="DFS888" s="162"/>
      <c r="DFT888" s="162"/>
      <c r="DFU888" s="37"/>
      <c r="DFV888" s="12"/>
      <c r="DFW888" s="37"/>
      <c r="DFX888" s="37"/>
      <c r="DFY888" s="11"/>
      <c r="DFZ888" s="24"/>
      <c r="DGA888" s="28"/>
      <c r="DGB888" s="11"/>
      <c r="DGC888" s="12"/>
      <c r="DGD888" s="27"/>
      <c r="DGE888" s="37"/>
      <c r="DGF888" s="37"/>
      <c r="DGG888" s="14"/>
      <c r="DGH888" s="14"/>
      <c r="DGI888" s="11"/>
      <c r="DGJ888" s="12"/>
      <c r="DGK888" s="12"/>
      <c r="DGL888" s="12"/>
      <c r="DGM888" s="11"/>
      <c r="DGN888" s="12"/>
      <c r="DGO888" s="162"/>
      <c r="DGP888" s="37"/>
      <c r="DGQ888" s="37"/>
      <c r="DGR888" s="37"/>
      <c r="DGS888" s="37"/>
      <c r="DGT888" s="37"/>
      <c r="DGU888" s="28"/>
      <c r="DGV888" s="11"/>
      <c r="DGW888" s="11"/>
      <c r="DGX888" s="37"/>
      <c r="DGY888" s="162"/>
      <c r="DGZ888" s="162"/>
      <c r="DHA888" s="37"/>
      <c r="DHB888" s="12"/>
      <c r="DHC888" s="37"/>
      <c r="DHD888" s="37"/>
      <c r="DHE888" s="11"/>
      <c r="DHF888" s="24"/>
      <c r="DHG888" s="28"/>
      <c r="DHH888" s="11"/>
      <c r="DHI888" s="12"/>
      <c r="DHJ888" s="27"/>
      <c r="DHK888" s="37"/>
      <c r="DHL888" s="37"/>
      <c r="DHM888" s="14"/>
      <c r="DHN888" s="14"/>
      <c r="DHO888" s="11"/>
      <c r="DHP888" s="12"/>
      <c r="DHQ888" s="12"/>
      <c r="DHR888" s="12"/>
      <c r="DHS888" s="11"/>
      <c r="DHT888" s="12"/>
      <c r="DHU888" s="162"/>
      <c r="DHV888" s="37"/>
      <c r="DHW888" s="37"/>
      <c r="DHX888" s="37"/>
      <c r="DHY888" s="37"/>
      <c r="DHZ888" s="37"/>
      <c r="DIA888" s="28"/>
      <c r="DIB888" s="11"/>
      <c r="DIC888" s="11"/>
      <c r="DID888" s="37"/>
      <c r="DIE888" s="162"/>
      <c r="DIF888" s="162"/>
      <c r="DIG888" s="37"/>
      <c r="DIH888" s="12"/>
      <c r="DII888" s="37"/>
      <c r="DIJ888" s="37"/>
      <c r="DIK888" s="11"/>
      <c r="DIL888" s="24"/>
      <c r="DIM888" s="28"/>
      <c r="DIN888" s="11"/>
      <c r="DIO888" s="12"/>
      <c r="DIP888" s="27"/>
      <c r="DIQ888" s="37"/>
      <c r="DIR888" s="37"/>
      <c r="DIS888" s="14"/>
      <c r="DIT888" s="14"/>
      <c r="DIU888" s="11"/>
      <c r="DIV888" s="12"/>
      <c r="DIW888" s="12"/>
      <c r="DIX888" s="12"/>
      <c r="DIY888" s="11"/>
      <c r="DIZ888" s="12"/>
      <c r="DJA888" s="162"/>
      <c r="DJB888" s="37"/>
      <c r="DJC888" s="37"/>
      <c r="DJD888" s="37"/>
      <c r="DJE888" s="37"/>
      <c r="DJF888" s="37"/>
      <c r="DJG888" s="28"/>
      <c r="DJH888" s="11"/>
      <c r="DJI888" s="11"/>
      <c r="DJJ888" s="37"/>
      <c r="DJK888" s="162"/>
      <c r="DJL888" s="162"/>
      <c r="DJM888" s="37"/>
      <c r="DJN888" s="12"/>
      <c r="DJO888" s="37"/>
      <c r="DJP888" s="37"/>
      <c r="DJQ888" s="11"/>
      <c r="DJR888" s="24"/>
      <c r="DJS888" s="28"/>
      <c r="DJT888" s="11"/>
      <c r="DJU888" s="12"/>
      <c r="DJV888" s="27"/>
      <c r="DJW888" s="37"/>
      <c r="DJX888" s="37"/>
      <c r="DJY888" s="14"/>
      <c r="DJZ888" s="14"/>
      <c r="DKA888" s="11"/>
      <c r="DKB888" s="12"/>
      <c r="DKC888" s="12"/>
      <c r="DKD888" s="12"/>
      <c r="DKE888" s="11"/>
      <c r="DKF888" s="12"/>
      <c r="DKG888" s="162"/>
      <c r="DKH888" s="37"/>
      <c r="DKI888" s="37"/>
      <c r="DKJ888" s="37"/>
      <c r="DKK888" s="37"/>
      <c r="DKL888" s="37"/>
      <c r="DKM888" s="28"/>
      <c r="DKN888" s="11"/>
      <c r="DKO888" s="11"/>
      <c r="DKP888" s="37"/>
      <c r="DKQ888" s="162"/>
      <c r="DKR888" s="162"/>
      <c r="DKS888" s="37"/>
      <c r="DKT888" s="12"/>
      <c r="DKU888" s="37"/>
      <c r="DKV888" s="37"/>
      <c r="DKW888" s="11"/>
      <c r="DKX888" s="24"/>
      <c r="DKY888" s="28"/>
      <c r="DKZ888" s="11"/>
      <c r="DLA888" s="12"/>
      <c r="DLB888" s="27"/>
      <c r="DLC888" s="37"/>
      <c r="DLD888" s="37"/>
      <c r="DLE888" s="14"/>
      <c r="DLF888" s="14"/>
      <c r="DLG888" s="11"/>
      <c r="DLH888" s="12"/>
      <c r="DLI888" s="12"/>
      <c r="DLJ888" s="12"/>
      <c r="DLK888" s="11"/>
      <c r="DLL888" s="12"/>
      <c r="DLM888" s="162"/>
      <c r="DLN888" s="37"/>
      <c r="DLO888" s="37"/>
      <c r="DLP888" s="37"/>
      <c r="DLQ888" s="37"/>
      <c r="DLR888" s="37"/>
      <c r="DLS888" s="28"/>
      <c r="DLT888" s="11"/>
      <c r="DLU888" s="11"/>
      <c r="DLV888" s="37"/>
      <c r="DLW888" s="162"/>
      <c r="DLX888" s="162"/>
      <c r="DLY888" s="37"/>
      <c r="DLZ888" s="12"/>
      <c r="DMA888" s="37"/>
      <c r="DMB888" s="37"/>
      <c r="DMC888" s="11"/>
      <c r="DMD888" s="24"/>
      <c r="DME888" s="28"/>
      <c r="DMF888" s="11"/>
      <c r="DMG888" s="12"/>
      <c r="DMH888" s="27"/>
      <c r="DMI888" s="37"/>
      <c r="DMJ888" s="37"/>
      <c r="DMK888" s="14"/>
      <c r="DML888" s="14"/>
      <c r="DMM888" s="11"/>
      <c r="DMN888" s="12"/>
      <c r="DMO888" s="12"/>
      <c r="DMP888" s="12"/>
      <c r="DMQ888" s="11"/>
      <c r="DMR888" s="12"/>
      <c r="DMS888" s="162"/>
      <c r="DMT888" s="37"/>
      <c r="DMU888" s="37"/>
      <c r="DMV888" s="37"/>
      <c r="DMW888" s="37"/>
      <c r="DMX888" s="37"/>
      <c r="DMY888" s="28"/>
      <c r="DMZ888" s="11"/>
      <c r="DNA888" s="11"/>
      <c r="DNB888" s="37"/>
      <c r="DNC888" s="162"/>
      <c r="DND888" s="162"/>
      <c r="DNE888" s="37"/>
      <c r="DNF888" s="12"/>
      <c r="DNG888" s="37"/>
      <c r="DNH888" s="37"/>
      <c r="DNI888" s="11"/>
      <c r="DNJ888" s="24"/>
      <c r="DNK888" s="28"/>
      <c r="DNL888" s="11"/>
      <c r="DNM888" s="12"/>
      <c r="DNN888" s="27"/>
      <c r="DNO888" s="37"/>
      <c r="DNP888" s="37"/>
      <c r="DNQ888" s="14"/>
      <c r="DNR888" s="14"/>
      <c r="DNS888" s="11"/>
      <c r="DNT888" s="12"/>
      <c r="DNU888" s="12"/>
      <c r="DNV888" s="12"/>
      <c r="DNW888" s="11"/>
      <c r="DNX888" s="12"/>
      <c r="DNY888" s="162"/>
      <c r="DNZ888" s="37"/>
      <c r="DOA888" s="37"/>
      <c r="DOB888" s="37"/>
      <c r="DOC888" s="37"/>
      <c r="DOD888" s="37"/>
      <c r="DOE888" s="28"/>
      <c r="DOF888" s="11"/>
      <c r="DOG888" s="11"/>
      <c r="DOH888" s="37"/>
      <c r="DOI888" s="162"/>
      <c r="DOJ888" s="162"/>
      <c r="DOK888" s="37"/>
      <c r="DOL888" s="12"/>
      <c r="DOM888" s="37"/>
      <c r="DON888" s="37"/>
      <c r="DOO888" s="11"/>
      <c r="DOP888" s="24"/>
      <c r="DOQ888" s="28"/>
      <c r="DOR888" s="11"/>
      <c r="DOS888" s="12"/>
      <c r="DOT888" s="27"/>
      <c r="DOU888" s="37"/>
      <c r="DOV888" s="37"/>
      <c r="DOW888" s="14"/>
      <c r="DOX888" s="14"/>
      <c r="DOY888" s="11"/>
      <c r="DOZ888" s="12"/>
      <c r="DPA888" s="12"/>
      <c r="DPB888" s="12"/>
      <c r="DPC888" s="11"/>
      <c r="DPD888" s="12"/>
      <c r="DPE888" s="162"/>
      <c r="DPF888" s="37"/>
      <c r="DPG888" s="37"/>
      <c r="DPH888" s="37"/>
      <c r="DPI888" s="37"/>
      <c r="DPJ888" s="37"/>
      <c r="DPK888" s="28"/>
      <c r="DPL888" s="11"/>
      <c r="DPM888" s="11"/>
      <c r="DPN888" s="37"/>
      <c r="DPO888" s="162"/>
      <c r="DPP888" s="162"/>
      <c r="DPQ888" s="37"/>
      <c r="DPR888" s="12"/>
      <c r="DPS888" s="37"/>
      <c r="DPT888" s="37"/>
      <c r="DPU888" s="11"/>
      <c r="DPV888" s="24"/>
      <c r="DPW888" s="28"/>
      <c r="DPX888" s="11"/>
      <c r="DPY888" s="12"/>
      <c r="DPZ888" s="27"/>
      <c r="DQA888" s="37"/>
      <c r="DQB888" s="37"/>
      <c r="DQC888" s="14"/>
      <c r="DQD888" s="14"/>
      <c r="DQE888" s="11"/>
      <c r="DQF888" s="12"/>
      <c r="DQG888" s="12"/>
      <c r="DQH888" s="12"/>
      <c r="DQI888" s="11"/>
      <c r="DQJ888" s="12"/>
      <c r="DQK888" s="162"/>
      <c r="DQL888" s="37"/>
      <c r="DQM888" s="37"/>
      <c r="DQN888" s="37"/>
      <c r="DQO888" s="37"/>
      <c r="DQP888" s="37"/>
      <c r="DQQ888" s="28"/>
      <c r="DQR888" s="11"/>
      <c r="DQS888" s="11"/>
      <c r="DQT888" s="37"/>
      <c r="DQU888" s="162"/>
      <c r="DQV888" s="162"/>
      <c r="DQW888" s="37"/>
      <c r="DQX888" s="12"/>
      <c r="DQY888" s="37"/>
      <c r="DQZ888" s="37"/>
      <c r="DRA888" s="11"/>
      <c r="DRB888" s="24"/>
      <c r="DRC888" s="28"/>
      <c r="DRD888" s="11"/>
      <c r="DRE888" s="12"/>
      <c r="DRF888" s="27"/>
      <c r="DRG888" s="37"/>
      <c r="DRH888" s="37"/>
      <c r="DRI888" s="14"/>
      <c r="DRJ888" s="14"/>
      <c r="DRK888" s="11"/>
      <c r="DRL888" s="12"/>
      <c r="DRM888" s="12"/>
      <c r="DRN888" s="12"/>
      <c r="DRO888" s="11"/>
      <c r="DRP888" s="12"/>
      <c r="DRQ888" s="162"/>
      <c r="DRR888" s="37"/>
      <c r="DRS888" s="37"/>
      <c r="DRT888" s="37"/>
      <c r="DRU888" s="37"/>
      <c r="DRV888" s="37"/>
      <c r="DRW888" s="28"/>
      <c r="DRX888" s="11"/>
      <c r="DRY888" s="11"/>
      <c r="DRZ888" s="37"/>
      <c r="DSA888" s="162"/>
      <c r="DSB888" s="162"/>
      <c r="DSC888" s="37"/>
      <c r="DSD888" s="12"/>
      <c r="DSE888" s="37"/>
      <c r="DSF888" s="37"/>
      <c r="DSG888" s="11"/>
      <c r="DSH888" s="24"/>
      <c r="DSI888" s="28"/>
      <c r="DSJ888" s="11"/>
      <c r="DSK888" s="12"/>
      <c r="DSL888" s="27"/>
      <c r="DSM888" s="37"/>
      <c r="DSN888" s="37"/>
      <c r="DSO888" s="14"/>
      <c r="DSP888" s="14"/>
      <c r="DSQ888" s="11"/>
      <c r="DSR888" s="12"/>
      <c r="DSS888" s="12"/>
      <c r="DST888" s="12"/>
      <c r="DSU888" s="11"/>
      <c r="DSV888" s="12"/>
      <c r="DSW888" s="162"/>
      <c r="DSX888" s="37"/>
      <c r="DSY888" s="37"/>
      <c r="DSZ888" s="37"/>
      <c r="DTA888" s="37"/>
      <c r="DTB888" s="37"/>
      <c r="DTC888" s="28"/>
      <c r="DTD888" s="11"/>
      <c r="DTE888" s="11"/>
      <c r="DTF888" s="37"/>
      <c r="DTG888" s="162"/>
      <c r="DTH888" s="162"/>
      <c r="DTI888" s="37"/>
      <c r="DTJ888" s="12"/>
      <c r="DTK888" s="37"/>
      <c r="DTL888" s="37"/>
      <c r="DTM888" s="11"/>
      <c r="DTN888" s="24"/>
      <c r="DTO888" s="28"/>
      <c r="DTP888" s="11"/>
      <c r="DTQ888" s="12"/>
      <c r="DTR888" s="27"/>
      <c r="DTS888" s="37"/>
      <c r="DTT888" s="37"/>
      <c r="DTU888" s="14"/>
      <c r="DTV888" s="14"/>
      <c r="DTW888" s="11"/>
      <c r="DTX888" s="12"/>
      <c r="DTY888" s="12"/>
      <c r="DTZ888" s="12"/>
      <c r="DUA888" s="11"/>
      <c r="DUB888" s="12"/>
      <c r="DUC888" s="162"/>
      <c r="DUD888" s="37"/>
      <c r="DUE888" s="37"/>
      <c r="DUF888" s="37"/>
      <c r="DUG888" s="37"/>
      <c r="DUH888" s="37"/>
      <c r="DUI888" s="28"/>
      <c r="DUJ888" s="11"/>
      <c r="DUK888" s="11"/>
      <c r="DUL888" s="37"/>
      <c r="DUM888" s="162"/>
      <c r="DUN888" s="162"/>
      <c r="DUO888" s="37"/>
      <c r="DUP888" s="12"/>
      <c r="DUQ888" s="37"/>
      <c r="DUR888" s="37"/>
      <c r="DUS888" s="11"/>
      <c r="DUT888" s="24"/>
      <c r="DUU888" s="28"/>
      <c r="DUV888" s="11"/>
      <c r="DUW888" s="12"/>
      <c r="DUX888" s="27"/>
      <c r="DUY888" s="37"/>
      <c r="DUZ888" s="37"/>
      <c r="DVA888" s="14"/>
      <c r="DVB888" s="14"/>
      <c r="DVC888" s="11"/>
      <c r="DVD888" s="12"/>
      <c r="DVE888" s="12"/>
      <c r="DVF888" s="12"/>
      <c r="DVG888" s="11"/>
      <c r="DVH888" s="12"/>
      <c r="DVI888" s="162"/>
      <c r="DVJ888" s="37"/>
      <c r="DVK888" s="37"/>
      <c r="DVL888" s="37"/>
      <c r="DVM888" s="37"/>
      <c r="DVN888" s="37"/>
      <c r="DVO888" s="28"/>
      <c r="DVP888" s="11"/>
      <c r="DVQ888" s="11"/>
      <c r="DVR888" s="37"/>
      <c r="DVS888" s="162"/>
      <c r="DVT888" s="162"/>
      <c r="DVU888" s="37"/>
      <c r="DVV888" s="12"/>
      <c r="DVW888" s="37"/>
      <c r="DVX888" s="37"/>
      <c r="DVY888" s="11"/>
      <c r="DVZ888" s="24"/>
      <c r="DWA888" s="28"/>
      <c r="DWB888" s="11"/>
      <c r="DWC888" s="12"/>
      <c r="DWD888" s="27"/>
      <c r="DWE888" s="37"/>
      <c r="DWF888" s="37"/>
      <c r="DWG888" s="14"/>
      <c r="DWH888" s="14"/>
      <c r="DWI888" s="11"/>
      <c r="DWJ888" s="12"/>
      <c r="DWK888" s="12"/>
      <c r="DWL888" s="12"/>
      <c r="DWM888" s="11"/>
      <c r="DWN888" s="12"/>
      <c r="DWO888" s="162"/>
      <c r="DWP888" s="37"/>
      <c r="DWQ888" s="37"/>
      <c r="DWR888" s="37"/>
      <c r="DWS888" s="37"/>
      <c r="DWT888" s="37"/>
      <c r="DWU888" s="28"/>
      <c r="DWV888" s="11"/>
      <c r="DWW888" s="11"/>
      <c r="DWX888" s="37"/>
      <c r="DWY888" s="162"/>
      <c r="DWZ888" s="162"/>
      <c r="DXA888" s="37"/>
      <c r="DXB888" s="12"/>
      <c r="DXC888" s="37"/>
      <c r="DXD888" s="37"/>
      <c r="DXE888" s="11"/>
      <c r="DXF888" s="24"/>
      <c r="DXG888" s="28"/>
      <c r="DXH888" s="11"/>
      <c r="DXI888" s="12"/>
      <c r="DXJ888" s="27"/>
      <c r="DXK888" s="37"/>
      <c r="DXL888" s="37"/>
      <c r="DXM888" s="14"/>
      <c r="DXN888" s="14"/>
      <c r="DXO888" s="11"/>
      <c r="DXP888" s="12"/>
      <c r="DXQ888" s="12"/>
      <c r="DXR888" s="12"/>
      <c r="DXS888" s="11"/>
      <c r="DXT888" s="12"/>
      <c r="DXU888" s="162"/>
      <c r="DXV888" s="37"/>
      <c r="DXW888" s="37"/>
      <c r="DXX888" s="37"/>
      <c r="DXY888" s="37"/>
      <c r="DXZ888" s="37"/>
      <c r="DYA888" s="28"/>
      <c r="DYB888" s="11"/>
      <c r="DYC888" s="11"/>
      <c r="DYD888" s="37"/>
      <c r="DYE888" s="162"/>
      <c r="DYF888" s="162"/>
      <c r="DYG888" s="37"/>
      <c r="DYH888" s="12"/>
      <c r="DYI888" s="37"/>
      <c r="DYJ888" s="37"/>
      <c r="DYK888" s="11"/>
      <c r="DYL888" s="24"/>
      <c r="DYM888" s="28"/>
      <c r="DYN888" s="11"/>
      <c r="DYO888" s="12"/>
      <c r="DYP888" s="27"/>
      <c r="DYQ888" s="37"/>
      <c r="DYR888" s="37"/>
      <c r="DYS888" s="14"/>
      <c r="DYT888" s="14"/>
      <c r="DYU888" s="11"/>
      <c r="DYV888" s="12"/>
      <c r="DYW888" s="12"/>
      <c r="DYX888" s="12"/>
      <c r="DYY888" s="11"/>
      <c r="DYZ888" s="12"/>
      <c r="DZA888" s="162"/>
      <c r="DZB888" s="37"/>
      <c r="DZC888" s="37"/>
      <c r="DZD888" s="37"/>
      <c r="DZE888" s="37"/>
      <c r="DZF888" s="37"/>
      <c r="DZG888" s="28"/>
      <c r="DZH888" s="11"/>
      <c r="DZI888" s="11"/>
      <c r="DZJ888" s="37"/>
      <c r="DZK888" s="162"/>
      <c r="DZL888" s="162"/>
      <c r="DZM888" s="37"/>
      <c r="DZN888" s="12"/>
      <c r="DZO888" s="37"/>
      <c r="DZP888" s="37"/>
      <c r="DZQ888" s="11"/>
      <c r="DZR888" s="24"/>
      <c r="DZS888" s="28"/>
      <c r="DZT888" s="11"/>
      <c r="DZU888" s="12"/>
      <c r="DZV888" s="27"/>
      <c r="DZW888" s="37"/>
      <c r="DZX888" s="37"/>
      <c r="DZY888" s="14"/>
      <c r="DZZ888" s="14"/>
      <c r="EAA888" s="11"/>
      <c r="EAB888" s="12"/>
      <c r="EAC888" s="12"/>
      <c r="EAD888" s="12"/>
      <c r="EAE888" s="11"/>
      <c r="EAF888" s="12"/>
      <c r="EAG888" s="162"/>
      <c r="EAH888" s="37"/>
      <c r="EAI888" s="37"/>
      <c r="EAJ888" s="37"/>
      <c r="EAK888" s="37"/>
      <c r="EAL888" s="37"/>
      <c r="EAM888" s="28"/>
      <c r="EAN888" s="11"/>
      <c r="EAO888" s="11"/>
      <c r="EAP888" s="37"/>
      <c r="EAQ888" s="162"/>
      <c r="EAR888" s="162"/>
      <c r="EAS888" s="37"/>
      <c r="EAT888" s="12"/>
      <c r="EAU888" s="37"/>
      <c r="EAV888" s="37"/>
      <c r="EAW888" s="11"/>
      <c r="EAX888" s="24"/>
      <c r="EAY888" s="28"/>
      <c r="EAZ888" s="11"/>
      <c r="EBA888" s="12"/>
      <c r="EBB888" s="27"/>
      <c r="EBC888" s="37"/>
      <c r="EBD888" s="37"/>
      <c r="EBE888" s="14"/>
      <c r="EBF888" s="14"/>
      <c r="EBG888" s="11"/>
      <c r="EBH888" s="12"/>
      <c r="EBI888" s="12"/>
      <c r="EBJ888" s="12"/>
      <c r="EBK888" s="11"/>
      <c r="EBL888" s="12"/>
      <c r="EBM888" s="162"/>
      <c r="EBN888" s="37"/>
      <c r="EBO888" s="37"/>
      <c r="EBP888" s="37"/>
      <c r="EBQ888" s="37"/>
      <c r="EBR888" s="37"/>
      <c r="EBS888" s="28"/>
      <c r="EBT888" s="11"/>
      <c r="EBU888" s="11"/>
      <c r="EBV888" s="37"/>
      <c r="EBW888" s="162"/>
      <c r="EBX888" s="162"/>
      <c r="EBY888" s="37"/>
      <c r="EBZ888" s="12"/>
      <c r="ECA888" s="37"/>
      <c r="ECB888" s="37"/>
      <c r="ECC888" s="11"/>
      <c r="ECD888" s="24"/>
      <c r="ECE888" s="28"/>
      <c r="ECF888" s="11"/>
      <c r="ECG888" s="12"/>
      <c r="ECH888" s="27"/>
      <c r="ECI888" s="37"/>
      <c r="ECJ888" s="37"/>
      <c r="ECK888" s="14"/>
      <c r="ECL888" s="14"/>
      <c r="ECM888" s="11"/>
      <c r="ECN888" s="12"/>
      <c r="ECO888" s="12"/>
      <c r="ECP888" s="12"/>
      <c r="ECQ888" s="11"/>
      <c r="ECR888" s="12"/>
      <c r="ECS888" s="162"/>
      <c r="ECT888" s="37"/>
      <c r="ECU888" s="37"/>
      <c r="ECV888" s="37"/>
      <c r="ECW888" s="37"/>
      <c r="ECX888" s="37"/>
      <c r="ECY888" s="28"/>
      <c r="ECZ888" s="11"/>
      <c r="EDA888" s="11"/>
      <c r="EDB888" s="37"/>
      <c r="EDC888" s="162"/>
      <c r="EDD888" s="162"/>
      <c r="EDE888" s="37"/>
      <c r="EDF888" s="12"/>
      <c r="EDG888" s="37"/>
      <c r="EDH888" s="37"/>
      <c r="EDI888" s="11"/>
      <c r="EDJ888" s="24"/>
      <c r="EDK888" s="28"/>
      <c r="EDL888" s="11"/>
      <c r="EDM888" s="12"/>
      <c r="EDN888" s="27"/>
      <c r="EDO888" s="37"/>
      <c r="EDP888" s="37"/>
      <c r="EDQ888" s="14"/>
      <c r="EDR888" s="14"/>
      <c r="EDS888" s="11"/>
      <c r="EDT888" s="12"/>
      <c r="EDU888" s="12"/>
      <c r="EDV888" s="12"/>
      <c r="EDW888" s="11"/>
      <c r="EDX888" s="12"/>
      <c r="EDY888" s="162"/>
      <c r="EDZ888" s="37"/>
      <c r="EEA888" s="37"/>
      <c r="EEB888" s="37"/>
      <c r="EEC888" s="37"/>
      <c r="EED888" s="37"/>
      <c r="EEE888" s="28"/>
      <c r="EEF888" s="11"/>
      <c r="EEG888" s="11"/>
      <c r="EEH888" s="37"/>
      <c r="EEI888" s="162"/>
      <c r="EEJ888" s="162"/>
      <c r="EEK888" s="37"/>
      <c r="EEL888" s="12"/>
      <c r="EEM888" s="37"/>
      <c r="EEN888" s="37"/>
      <c r="EEO888" s="11"/>
      <c r="EEP888" s="24"/>
      <c r="EEQ888" s="28"/>
      <c r="EER888" s="11"/>
      <c r="EES888" s="12"/>
      <c r="EET888" s="27"/>
      <c r="EEU888" s="37"/>
      <c r="EEV888" s="37"/>
      <c r="EEW888" s="14"/>
      <c r="EEX888" s="14"/>
      <c r="EEY888" s="11"/>
      <c r="EEZ888" s="12"/>
      <c r="EFA888" s="12"/>
      <c r="EFB888" s="12"/>
      <c r="EFC888" s="11"/>
      <c r="EFD888" s="12"/>
      <c r="EFE888" s="162"/>
      <c r="EFF888" s="37"/>
      <c r="EFG888" s="37"/>
      <c r="EFH888" s="37"/>
      <c r="EFI888" s="37"/>
      <c r="EFJ888" s="37"/>
      <c r="EFK888" s="28"/>
      <c r="EFL888" s="11"/>
      <c r="EFM888" s="11"/>
      <c r="EFN888" s="37"/>
      <c r="EFO888" s="162"/>
      <c r="EFP888" s="162"/>
      <c r="EFQ888" s="37"/>
      <c r="EFR888" s="12"/>
      <c r="EFS888" s="37"/>
      <c r="EFT888" s="37"/>
      <c r="EFU888" s="11"/>
      <c r="EFV888" s="24"/>
      <c r="EFW888" s="28"/>
      <c r="EFX888" s="11"/>
      <c r="EFY888" s="12"/>
      <c r="EFZ888" s="27"/>
      <c r="EGA888" s="37"/>
      <c r="EGB888" s="37"/>
      <c r="EGC888" s="14"/>
      <c r="EGD888" s="14"/>
      <c r="EGE888" s="11"/>
      <c r="EGF888" s="12"/>
      <c r="EGG888" s="12"/>
      <c r="EGH888" s="12"/>
      <c r="EGI888" s="11"/>
      <c r="EGJ888" s="12"/>
      <c r="EGK888" s="162"/>
      <c r="EGL888" s="37"/>
      <c r="EGM888" s="37"/>
      <c r="EGN888" s="37"/>
      <c r="EGO888" s="37"/>
      <c r="EGP888" s="37"/>
      <c r="EGQ888" s="28"/>
      <c r="EGR888" s="11"/>
      <c r="EGS888" s="11"/>
      <c r="EGT888" s="37"/>
      <c r="EGU888" s="162"/>
      <c r="EGV888" s="162"/>
      <c r="EGW888" s="37"/>
      <c r="EGX888" s="12"/>
      <c r="EGY888" s="37"/>
      <c r="EGZ888" s="37"/>
      <c r="EHA888" s="11"/>
      <c r="EHB888" s="24"/>
      <c r="EHC888" s="28"/>
      <c r="EHD888" s="11"/>
      <c r="EHE888" s="12"/>
      <c r="EHF888" s="27"/>
      <c r="EHG888" s="37"/>
      <c r="EHH888" s="37"/>
      <c r="EHI888" s="14"/>
      <c r="EHJ888" s="14"/>
      <c r="EHK888" s="11"/>
      <c r="EHL888" s="12"/>
      <c r="EHM888" s="12"/>
      <c r="EHN888" s="12"/>
      <c r="EHO888" s="11"/>
      <c r="EHP888" s="12"/>
      <c r="EHQ888" s="162"/>
      <c r="EHR888" s="37"/>
      <c r="EHS888" s="37"/>
      <c r="EHT888" s="37"/>
      <c r="EHU888" s="37"/>
      <c r="EHV888" s="37"/>
      <c r="EHW888" s="28"/>
      <c r="EHX888" s="11"/>
      <c r="EHY888" s="11"/>
      <c r="EHZ888" s="37"/>
      <c r="EIA888" s="162"/>
      <c r="EIB888" s="162"/>
      <c r="EIC888" s="37"/>
      <c r="EID888" s="12"/>
      <c r="EIE888" s="37"/>
      <c r="EIF888" s="37"/>
      <c r="EIG888" s="11"/>
      <c r="EIH888" s="24"/>
      <c r="EII888" s="28"/>
      <c r="EIJ888" s="11"/>
      <c r="EIK888" s="12"/>
      <c r="EIL888" s="27"/>
      <c r="EIM888" s="37"/>
      <c r="EIN888" s="37"/>
      <c r="EIO888" s="14"/>
      <c r="EIP888" s="14"/>
      <c r="EIQ888" s="11"/>
      <c r="EIR888" s="12"/>
      <c r="EIS888" s="12"/>
      <c r="EIT888" s="12"/>
      <c r="EIU888" s="11"/>
      <c r="EIV888" s="12"/>
      <c r="EIW888" s="162"/>
      <c r="EIX888" s="37"/>
      <c r="EIY888" s="37"/>
      <c r="EIZ888" s="37"/>
      <c r="EJA888" s="37"/>
      <c r="EJB888" s="37"/>
      <c r="EJC888" s="28"/>
      <c r="EJD888" s="11"/>
      <c r="EJE888" s="11"/>
      <c r="EJF888" s="37"/>
      <c r="EJG888" s="162"/>
      <c r="EJH888" s="162"/>
      <c r="EJI888" s="37"/>
      <c r="EJJ888" s="12"/>
      <c r="EJK888" s="37"/>
      <c r="EJL888" s="37"/>
      <c r="EJM888" s="11"/>
      <c r="EJN888" s="24"/>
      <c r="EJO888" s="28"/>
      <c r="EJP888" s="11"/>
      <c r="EJQ888" s="12"/>
      <c r="EJR888" s="27"/>
      <c r="EJS888" s="37"/>
      <c r="EJT888" s="37"/>
      <c r="EJU888" s="14"/>
      <c r="EJV888" s="14"/>
      <c r="EJW888" s="11"/>
      <c r="EJX888" s="12"/>
      <c r="EJY888" s="12"/>
      <c r="EJZ888" s="12"/>
      <c r="EKA888" s="11"/>
      <c r="EKB888" s="12"/>
      <c r="EKC888" s="162"/>
      <c r="EKD888" s="37"/>
      <c r="EKE888" s="37"/>
      <c r="EKF888" s="37"/>
      <c r="EKG888" s="37"/>
      <c r="EKH888" s="37"/>
      <c r="EKI888" s="28"/>
      <c r="EKJ888" s="11"/>
      <c r="EKK888" s="11"/>
      <c r="EKL888" s="37"/>
      <c r="EKM888" s="162"/>
      <c r="EKN888" s="162"/>
      <c r="EKO888" s="37"/>
      <c r="EKP888" s="12"/>
      <c r="EKQ888" s="37"/>
      <c r="EKR888" s="37"/>
      <c r="EKS888" s="11"/>
      <c r="EKT888" s="24"/>
      <c r="EKU888" s="28"/>
      <c r="EKV888" s="11"/>
      <c r="EKW888" s="12"/>
      <c r="EKX888" s="27"/>
      <c r="EKY888" s="37"/>
      <c r="EKZ888" s="37"/>
      <c r="ELA888" s="14"/>
      <c r="ELB888" s="14"/>
      <c r="ELC888" s="11"/>
      <c r="ELD888" s="12"/>
      <c r="ELE888" s="12"/>
      <c r="ELF888" s="12"/>
      <c r="ELG888" s="11"/>
      <c r="ELH888" s="12"/>
      <c r="ELI888" s="162"/>
      <c r="ELJ888" s="37"/>
      <c r="ELK888" s="37"/>
      <c r="ELL888" s="37"/>
      <c r="ELM888" s="37"/>
      <c r="ELN888" s="37"/>
      <c r="ELO888" s="28"/>
      <c r="ELP888" s="11"/>
      <c r="ELQ888" s="11"/>
      <c r="ELR888" s="37"/>
      <c r="ELS888" s="162"/>
      <c r="ELT888" s="162"/>
      <c r="ELU888" s="37"/>
      <c r="ELV888" s="12"/>
      <c r="ELW888" s="37"/>
      <c r="ELX888" s="37"/>
      <c r="ELY888" s="11"/>
      <c r="ELZ888" s="24"/>
      <c r="EMA888" s="28"/>
      <c r="EMB888" s="11"/>
      <c r="EMC888" s="12"/>
      <c r="EMD888" s="27"/>
      <c r="EME888" s="37"/>
      <c r="EMF888" s="37"/>
      <c r="EMG888" s="14"/>
      <c r="EMH888" s="14"/>
      <c r="EMI888" s="11"/>
      <c r="EMJ888" s="12"/>
      <c r="EMK888" s="12"/>
      <c r="EML888" s="12"/>
      <c r="EMM888" s="11"/>
      <c r="EMN888" s="12"/>
      <c r="EMO888" s="162"/>
      <c r="EMP888" s="37"/>
      <c r="EMQ888" s="37"/>
      <c r="EMR888" s="37"/>
      <c r="EMS888" s="37"/>
      <c r="EMT888" s="37"/>
      <c r="EMU888" s="28"/>
      <c r="EMV888" s="11"/>
      <c r="EMW888" s="11"/>
      <c r="EMX888" s="37"/>
      <c r="EMY888" s="162"/>
      <c r="EMZ888" s="162"/>
      <c r="ENA888" s="37"/>
      <c r="ENB888" s="12"/>
      <c r="ENC888" s="37"/>
      <c r="END888" s="37"/>
      <c r="ENE888" s="11"/>
      <c r="ENF888" s="24"/>
      <c r="ENG888" s="28"/>
      <c r="ENH888" s="11"/>
      <c r="ENI888" s="12"/>
      <c r="ENJ888" s="27"/>
      <c r="ENK888" s="37"/>
      <c r="ENL888" s="37"/>
      <c r="ENM888" s="14"/>
      <c r="ENN888" s="14"/>
      <c r="ENO888" s="11"/>
      <c r="ENP888" s="12"/>
      <c r="ENQ888" s="12"/>
      <c r="ENR888" s="12"/>
      <c r="ENS888" s="11"/>
      <c r="ENT888" s="12"/>
      <c r="ENU888" s="162"/>
      <c r="ENV888" s="37"/>
      <c r="ENW888" s="37"/>
      <c r="ENX888" s="37"/>
      <c r="ENY888" s="37"/>
      <c r="ENZ888" s="37"/>
      <c r="EOA888" s="28"/>
      <c r="EOB888" s="11"/>
      <c r="EOC888" s="11"/>
      <c r="EOD888" s="37"/>
      <c r="EOE888" s="162"/>
      <c r="EOF888" s="162"/>
      <c r="EOG888" s="37"/>
      <c r="EOH888" s="12"/>
      <c r="EOI888" s="37"/>
      <c r="EOJ888" s="37"/>
      <c r="EOK888" s="11"/>
      <c r="EOL888" s="24"/>
      <c r="EOM888" s="28"/>
      <c r="EON888" s="11"/>
      <c r="EOO888" s="12"/>
      <c r="EOP888" s="27"/>
      <c r="EOQ888" s="37"/>
      <c r="EOR888" s="37"/>
      <c r="EOS888" s="14"/>
      <c r="EOT888" s="14"/>
      <c r="EOU888" s="11"/>
      <c r="EOV888" s="12"/>
      <c r="EOW888" s="12"/>
      <c r="EOX888" s="12"/>
      <c r="EOY888" s="11"/>
      <c r="EOZ888" s="12"/>
      <c r="EPA888" s="162"/>
      <c r="EPB888" s="37"/>
      <c r="EPC888" s="37"/>
      <c r="EPD888" s="37"/>
      <c r="EPE888" s="37"/>
      <c r="EPF888" s="37"/>
      <c r="EPG888" s="28"/>
      <c r="EPH888" s="11"/>
      <c r="EPI888" s="11"/>
      <c r="EPJ888" s="37"/>
      <c r="EPK888" s="162"/>
      <c r="EPL888" s="162"/>
      <c r="EPM888" s="37"/>
      <c r="EPN888" s="12"/>
      <c r="EPO888" s="37"/>
      <c r="EPP888" s="37"/>
      <c r="EPQ888" s="11"/>
      <c r="EPR888" s="24"/>
      <c r="EPS888" s="28"/>
      <c r="EPT888" s="11"/>
      <c r="EPU888" s="12"/>
      <c r="EPV888" s="27"/>
      <c r="EPW888" s="37"/>
      <c r="EPX888" s="37"/>
      <c r="EPY888" s="14"/>
      <c r="EPZ888" s="14"/>
      <c r="EQA888" s="11"/>
      <c r="EQB888" s="12"/>
      <c r="EQC888" s="12"/>
      <c r="EQD888" s="12"/>
      <c r="EQE888" s="11"/>
      <c r="EQF888" s="12"/>
      <c r="EQG888" s="162"/>
      <c r="EQH888" s="37"/>
      <c r="EQI888" s="37"/>
      <c r="EQJ888" s="37"/>
      <c r="EQK888" s="37"/>
      <c r="EQL888" s="37"/>
      <c r="EQM888" s="28"/>
      <c r="EQN888" s="11"/>
      <c r="EQO888" s="11"/>
      <c r="EQP888" s="37"/>
      <c r="EQQ888" s="162"/>
      <c r="EQR888" s="162"/>
      <c r="EQS888" s="37"/>
      <c r="EQT888" s="12"/>
      <c r="EQU888" s="37"/>
      <c r="EQV888" s="37"/>
      <c r="EQW888" s="11"/>
      <c r="EQX888" s="24"/>
      <c r="EQY888" s="28"/>
      <c r="EQZ888" s="11"/>
      <c r="ERA888" s="12"/>
      <c r="ERB888" s="27"/>
      <c r="ERC888" s="37"/>
      <c r="ERD888" s="37"/>
      <c r="ERE888" s="14"/>
      <c r="ERF888" s="14"/>
      <c r="ERG888" s="11"/>
      <c r="ERH888" s="12"/>
      <c r="ERI888" s="12"/>
      <c r="ERJ888" s="12"/>
      <c r="ERK888" s="11"/>
      <c r="ERL888" s="12"/>
      <c r="ERM888" s="162"/>
      <c r="ERN888" s="37"/>
      <c r="ERO888" s="37"/>
      <c r="ERP888" s="37"/>
      <c r="ERQ888" s="37"/>
      <c r="ERR888" s="37"/>
      <c r="ERS888" s="28"/>
      <c r="ERT888" s="11"/>
      <c r="ERU888" s="11"/>
      <c r="ERV888" s="37"/>
      <c r="ERW888" s="162"/>
      <c r="ERX888" s="162"/>
      <c r="ERY888" s="37"/>
      <c r="ERZ888" s="12"/>
      <c r="ESA888" s="37"/>
      <c r="ESB888" s="37"/>
      <c r="ESC888" s="11"/>
      <c r="ESD888" s="24"/>
      <c r="ESE888" s="28"/>
      <c r="ESF888" s="11"/>
      <c r="ESG888" s="12"/>
      <c r="ESH888" s="27"/>
      <c r="ESI888" s="37"/>
      <c r="ESJ888" s="37"/>
      <c r="ESK888" s="14"/>
      <c r="ESL888" s="14"/>
      <c r="ESM888" s="11"/>
      <c r="ESN888" s="12"/>
      <c r="ESO888" s="12"/>
      <c r="ESP888" s="12"/>
      <c r="ESQ888" s="11"/>
      <c r="ESR888" s="12"/>
      <c r="ESS888" s="162"/>
      <c r="EST888" s="37"/>
      <c r="ESU888" s="37"/>
      <c r="ESV888" s="37"/>
      <c r="ESW888" s="37"/>
      <c r="ESX888" s="37"/>
      <c r="ESY888" s="28"/>
      <c r="ESZ888" s="11"/>
      <c r="ETA888" s="11"/>
      <c r="ETB888" s="37"/>
      <c r="ETC888" s="162"/>
      <c r="ETD888" s="162"/>
      <c r="ETE888" s="37"/>
      <c r="ETF888" s="12"/>
      <c r="ETG888" s="37"/>
      <c r="ETH888" s="37"/>
      <c r="ETI888" s="11"/>
      <c r="ETJ888" s="24"/>
      <c r="ETK888" s="28"/>
      <c r="ETL888" s="11"/>
      <c r="ETM888" s="12"/>
      <c r="ETN888" s="27"/>
      <c r="ETO888" s="37"/>
      <c r="ETP888" s="37"/>
      <c r="ETQ888" s="14"/>
      <c r="ETR888" s="14"/>
      <c r="ETS888" s="11"/>
      <c r="ETT888" s="12"/>
      <c r="ETU888" s="12"/>
      <c r="ETV888" s="12"/>
      <c r="ETW888" s="11"/>
      <c r="ETX888" s="12"/>
      <c r="ETY888" s="162"/>
      <c r="ETZ888" s="37"/>
      <c r="EUA888" s="37"/>
      <c r="EUB888" s="37"/>
      <c r="EUC888" s="37"/>
      <c r="EUD888" s="37"/>
      <c r="EUE888" s="28"/>
      <c r="EUF888" s="11"/>
      <c r="EUG888" s="11"/>
      <c r="EUH888" s="37"/>
      <c r="EUI888" s="162"/>
      <c r="EUJ888" s="162"/>
      <c r="EUK888" s="37"/>
      <c r="EUL888" s="12"/>
      <c r="EUM888" s="37"/>
      <c r="EUN888" s="37"/>
      <c r="EUO888" s="11"/>
      <c r="EUP888" s="24"/>
      <c r="EUQ888" s="28"/>
      <c r="EUR888" s="11"/>
      <c r="EUS888" s="12"/>
      <c r="EUT888" s="27"/>
      <c r="EUU888" s="37"/>
      <c r="EUV888" s="37"/>
      <c r="EUW888" s="14"/>
      <c r="EUX888" s="14"/>
      <c r="EUY888" s="11"/>
      <c r="EUZ888" s="12"/>
      <c r="EVA888" s="12"/>
      <c r="EVB888" s="12"/>
      <c r="EVC888" s="11"/>
      <c r="EVD888" s="12"/>
      <c r="EVE888" s="162"/>
      <c r="EVF888" s="37"/>
      <c r="EVG888" s="37"/>
      <c r="EVH888" s="37"/>
      <c r="EVI888" s="37"/>
      <c r="EVJ888" s="37"/>
      <c r="EVK888" s="28"/>
      <c r="EVL888" s="11"/>
      <c r="EVM888" s="11"/>
      <c r="EVN888" s="37"/>
      <c r="EVO888" s="162"/>
      <c r="EVP888" s="162"/>
      <c r="EVQ888" s="37"/>
      <c r="EVR888" s="12"/>
      <c r="EVS888" s="37"/>
      <c r="EVT888" s="37"/>
      <c r="EVU888" s="11"/>
      <c r="EVV888" s="24"/>
      <c r="EVW888" s="28"/>
      <c r="EVX888" s="11"/>
      <c r="EVY888" s="12"/>
      <c r="EVZ888" s="27"/>
      <c r="EWA888" s="37"/>
      <c r="EWB888" s="37"/>
      <c r="EWC888" s="14"/>
      <c r="EWD888" s="14"/>
      <c r="EWE888" s="11"/>
      <c r="EWF888" s="12"/>
      <c r="EWG888" s="12"/>
      <c r="EWH888" s="12"/>
      <c r="EWI888" s="11"/>
      <c r="EWJ888" s="12"/>
      <c r="EWK888" s="162"/>
      <c r="EWL888" s="37"/>
      <c r="EWM888" s="37"/>
      <c r="EWN888" s="37"/>
      <c r="EWO888" s="37"/>
      <c r="EWP888" s="37"/>
      <c r="EWQ888" s="28"/>
      <c r="EWR888" s="11"/>
      <c r="EWS888" s="11"/>
      <c r="EWT888" s="37"/>
      <c r="EWU888" s="162"/>
      <c r="EWV888" s="162"/>
      <c r="EWW888" s="37"/>
      <c r="EWX888" s="12"/>
      <c r="EWY888" s="37"/>
      <c r="EWZ888" s="37"/>
      <c r="EXA888" s="11"/>
      <c r="EXB888" s="24"/>
      <c r="EXC888" s="28"/>
      <c r="EXD888" s="11"/>
      <c r="EXE888" s="12"/>
      <c r="EXF888" s="27"/>
      <c r="EXG888" s="37"/>
      <c r="EXH888" s="37"/>
      <c r="EXI888" s="14"/>
      <c r="EXJ888" s="14"/>
      <c r="EXK888" s="11"/>
      <c r="EXL888" s="12"/>
      <c r="EXM888" s="12"/>
      <c r="EXN888" s="12"/>
      <c r="EXO888" s="11"/>
      <c r="EXP888" s="12"/>
      <c r="EXQ888" s="162"/>
      <c r="EXR888" s="37"/>
      <c r="EXS888" s="37"/>
      <c r="EXT888" s="37"/>
      <c r="EXU888" s="37"/>
      <c r="EXV888" s="37"/>
      <c r="EXW888" s="28"/>
      <c r="EXX888" s="11"/>
      <c r="EXY888" s="11"/>
      <c r="EXZ888" s="37"/>
      <c r="EYA888" s="162"/>
      <c r="EYB888" s="162"/>
      <c r="EYC888" s="37"/>
      <c r="EYD888" s="12"/>
      <c r="EYE888" s="37"/>
      <c r="EYF888" s="37"/>
      <c r="EYG888" s="11"/>
      <c r="EYH888" s="24"/>
      <c r="EYI888" s="28"/>
      <c r="EYJ888" s="11"/>
      <c r="EYK888" s="12"/>
      <c r="EYL888" s="27"/>
      <c r="EYM888" s="37"/>
      <c r="EYN888" s="37"/>
      <c r="EYO888" s="14"/>
      <c r="EYP888" s="14"/>
      <c r="EYQ888" s="11"/>
      <c r="EYR888" s="12"/>
      <c r="EYS888" s="12"/>
      <c r="EYT888" s="12"/>
      <c r="EYU888" s="11"/>
      <c r="EYV888" s="12"/>
      <c r="EYW888" s="162"/>
      <c r="EYX888" s="37"/>
      <c r="EYY888" s="37"/>
      <c r="EYZ888" s="37"/>
      <c r="EZA888" s="37"/>
      <c r="EZB888" s="37"/>
      <c r="EZC888" s="28"/>
      <c r="EZD888" s="11"/>
      <c r="EZE888" s="11"/>
      <c r="EZF888" s="37"/>
      <c r="EZG888" s="162"/>
      <c r="EZH888" s="162"/>
      <c r="EZI888" s="37"/>
      <c r="EZJ888" s="12"/>
      <c r="EZK888" s="37"/>
      <c r="EZL888" s="37"/>
      <c r="EZM888" s="11"/>
      <c r="EZN888" s="24"/>
      <c r="EZO888" s="28"/>
      <c r="EZP888" s="11"/>
      <c r="EZQ888" s="12"/>
      <c r="EZR888" s="27"/>
      <c r="EZS888" s="37"/>
      <c r="EZT888" s="37"/>
      <c r="EZU888" s="14"/>
      <c r="EZV888" s="14"/>
      <c r="EZW888" s="11"/>
      <c r="EZX888" s="12"/>
      <c r="EZY888" s="12"/>
      <c r="EZZ888" s="12"/>
      <c r="FAA888" s="11"/>
      <c r="FAB888" s="12"/>
      <c r="FAC888" s="162"/>
      <c r="FAD888" s="37"/>
      <c r="FAE888" s="37"/>
      <c r="FAF888" s="37"/>
      <c r="FAG888" s="37"/>
      <c r="FAH888" s="37"/>
      <c r="FAI888" s="28"/>
      <c r="FAJ888" s="11"/>
      <c r="FAK888" s="11"/>
      <c r="FAL888" s="37"/>
      <c r="FAM888" s="162"/>
      <c r="FAN888" s="162"/>
      <c r="FAO888" s="37"/>
      <c r="FAP888" s="12"/>
      <c r="FAQ888" s="37"/>
      <c r="FAR888" s="37"/>
      <c r="FAS888" s="11"/>
      <c r="FAT888" s="24"/>
      <c r="FAU888" s="28"/>
      <c r="FAV888" s="11"/>
      <c r="FAW888" s="12"/>
      <c r="FAX888" s="27"/>
      <c r="FAY888" s="37"/>
      <c r="FAZ888" s="37"/>
      <c r="FBA888" s="14"/>
      <c r="FBB888" s="14"/>
      <c r="FBC888" s="11"/>
      <c r="FBD888" s="12"/>
      <c r="FBE888" s="12"/>
      <c r="FBF888" s="12"/>
      <c r="FBG888" s="11"/>
      <c r="FBH888" s="12"/>
      <c r="FBI888" s="162"/>
      <c r="FBJ888" s="37"/>
      <c r="FBK888" s="37"/>
      <c r="FBL888" s="37"/>
      <c r="FBM888" s="37"/>
      <c r="FBN888" s="37"/>
      <c r="FBO888" s="28"/>
      <c r="FBP888" s="11"/>
      <c r="FBQ888" s="11"/>
      <c r="FBR888" s="37"/>
      <c r="FBS888" s="162"/>
      <c r="FBT888" s="162"/>
      <c r="FBU888" s="37"/>
      <c r="FBV888" s="12"/>
      <c r="FBW888" s="37"/>
      <c r="FBX888" s="37"/>
      <c r="FBY888" s="11"/>
      <c r="FBZ888" s="24"/>
      <c r="FCA888" s="28"/>
      <c r="FCB888" s="11"/>
      <c r="FCC888" s="12"/>
      <c r="FCD888" s="27"/>
      <c r="FCE888" s="37"/>
      <c r="FCF888" s="37"/>
      <c r="FCG888" s="14"/>
      <c r="FCH888" s="14"/>
      <c r="FCI888" s="11"/>
      <c r="FCJ888" s="12"/>
      <c r="FCK888" s="12"/>
      <c r="FCL888" s="12"/>
      <c r="FCM888" s="11"/>
      <c r="FCN888" s="12"/>
      <c r="FCO888" s="162"/>
      <c r="FCP888" s="37"/>
      <c r="FCQ888" s="37"/>
      <c r="FCR888" s="37"/>
      <c r="FCS888" s="37"/>
      <c r="FCT888" s="37"/>
      <c r="FCU888" s="28"/>
      <c r="FCV888" s="11"/>
      <c r="FCW888" s="11"/>
      <c r="FCX888" s="37"/>
      <c r="FCY888" s="162"/>
      <c r="FCZ888" s="162"/>
      <c r="FDA888" s="37"/>
      <c r="FDB888" s="12"/>
      <c r="FDC888" s="37"/>
      <c r="FDD888" s="37"/>
      <c r="FDE888" s="11"/>
      <c r="FDF888" s="24"/>
      <c r="FDG888" s="28"/>
      <c r="FDH888" s="11"/>
      <c r="FDI888" s="12"/>
      <c r="FDJ888" s="27"/>
      <c r="FDK888" s="37"/>
      <c r="FDL888" s="37"/>
      <c r="FDM888" s="14"/>
      <c r="FDN888" s="14"/>
      <c r="FDO888" s="11"/>
      <c r="FDP888" s="12"/>
      <c r="FDQ888" s="12"/>
      <c r="FDR888" s="12"/>
      <c r="FDS888" s="11"/>
      <c r="FDT888" s="12"/>
      <c r="FDU888" s="162"/>
      <c r="FDV888" s="37"/>
      <c r="FDW888" s="37"/>
      <c r="FDX888" s="37"/>
      <c r="FDY888" s="37"/>
      <c r="FDZ888" s="37"/>
      <c r="FEA888" s="28"/>
      <c r="FEB888" s="11"/>
      <c r="FEC888" s="11"/>
      <c r="FED888" s="37"/>
      <c r="FEE888" s="162"/>
      <c r="FEF888" s="162"/>
      <c r="FEG888" s="37"/>
      <c r="FEH888" s="12"/>
      <c r="FEI888" s="37"/>
      <c r="FEJ888" s="37"/>
      <c r="FEK888" s="11"/>
      <c r="FEL888" s="24"/>
      <c r="FEM888" s="28"/>
      <c r="FEN888" s="11"/>
      <c r="FEO888" s="12"/>
      <c r="FEP888" s="27"/>
      <c r="FEQ888" s="37"/>
      <c r="FER888" s="37"/>
      <c r="FES888" s="14"/>
      <c r="FET888" s="14"/>
      <c r="FEU888" s="11"/>
      <c r="FEV888" s="12"/>
      <c r="FEW888" s="12"/>
      <c r="FEX888" s="12"/>
      <c r="FEY888" s="11"/>
      <c r="FEZ888" s="12"/>
      <c r="FFA888" s="162"/>
      <c r="FFB888" s="37"/>
      <c r="FFC888" s="37"/>
      <c r="FFD888" s="37"/>
      <c r="FFE888" s="37"/>
      <c r="FFF888" s="37"/>
      <c r="FFG888" s="28"/>
      <c r="FFH888" s="11"/>
      <c r="FFI888" s="11"/>
      <c r="FFJ888" s="37"/>
      <c r="FFK888" s="162"/>
      <c r="FFL888" s="162"/>
      <c r="FFM888" s="37"/>
      <c r="FFN888" s="12"/>
      <c r="FFO888" s="37"/>
      <c r="FFP888" s="37"/>
      <c r="FFQ888" s="11"/>
      <c r="FFR888" s="24"/>
      <c r="FFS888" s="28"/>
      <c r="FFT888" s="11"/>
      <c r="FFU888" s="12"/>
      <c r="FFV888" s="27"/>
      <c r="FFW888" s="37"/>
      <c r="FFX888" s="37"/>
      <c r="FFY888" s="14"/>
      <c r="FFZ888" s="14"/>
      <c r="FGA888" s="11"/>
      <c r="FGB888" s="12"/>
      <c r="FGC888" s="12"/>
      <c r="FGD888" s="12"/>
      <c r="FGE888" s="11"/>
      <c r="FGF888" s="12"/>
      <c r="FGG888" s="162"/>
      <c r="FGH888" s="37"/>
      <c r="FGI888" s="37"/>
      <c r="FGJ888" s="37"/>
      <c r="FGK888" s="37"/>
      <c r="FGL888" s="37"/>
      <c r="FGM888" s="28"/>
      <c r="FGN888" s="11"/>
      <c r="FGO888" s="11"/>
      <c r="FGP888" s="37"/>
      <c r="FGQ888" s="162"/>
      <c r="FGR888" s="162"/>
      <c r="FGS888" s="37"/>
      <c r="FGT888" s="12"/>
      <c r="FGU888" s="37"/>
      <c r="FGV888" s="37"/>
      <c r="FGW888" s="11"/>
      <c r="FGX888" s="24"/>
      <c r="FGY888" s="28"/>
      <c r="FGZ888" s="11"/>
      <c r="FHA888" s="12"/>
      <c r="FHB888" s="27"/>
      <c r="FHC888" s="37"/>
      <c r="FHD888" s="37"/>
      <c r="FHE888" s="14"/>
      <c r="FHF888" s="14"/>
      <c r="FHG888" s="11"/>
      <c r="FHH888" s="12"/>
      <c r="FHI888" s="12"/>
      <c r="FHJ888" s="12"/>
      <c r="FHK888" s="11"/>
      <c r="FHL888" s="12"/>
      <c r="FHM888" s="162"/>
      <c r="FHN888" s="37"/>
      <c r="FHO888" s="37"/>
      <c r="FHP888" s="37"/>
      <c r="FHQ888" s="37"/>
      <c r="FHR888" s="37"/>
      <c r="FHS888" s="28"/>
      <c r="FHT888" s="11"/>
      <c r="FHU888" s="11"/>
      <c r="FHV888" s="37"/>
      <c r="FHW888" s="162"/>
      <c r="FHX888" s="162"/>
      <c r="FHY888" s="37"/>
      <c r="FHZ888" s="12"/>
      <c r="FIA888" s="37"/>
      <c r="FIB888" s="37"/>
      <c r="FIC888" s="11"/>
      <c r="FID888" s="24"/>
      <c r="FIE888" s="28"/>
      <c r="FIF888" s="11"/>
      <c r="FIG888" s="12"/>
      <c r="FIH888" s="27"/>
      <c r="FII888" s="37"/>
      <c r="FIJ888" s="37"/>
      <c r="FIK888" s="14"/>
      <c r="FIL888" s="14"/>
      <c r="FIM888" s="11"/>
      <c r="FIN888" s="12"/>
      <c r="FIO888" s="12"/>
      <c r="FIP888" s="12"/>
      <c r="FIQ888" s="11"/>
      <c r="FIR888" s="12"/>
      <c r="FIS888" s="162"/>
      <c r="FIT888" s="37"/>
      <c r="FIU888" s="37"/>
      <c r="FIV888" s="37"/>
      <c r="FIW888" s="37"/>
      <c r="FIX888" s="37"/>
      <c r="FIY888" s="28"/>
      <c r="FIZ888" s="11"/>
      <c r="FJA888" s="11"/>
      <c r="FJB888" s="37"/>
      <c r="FJC888" s="162"/>
      <c r="FJD888" s="162"/>
      <c r="FJE888" s="37"/>
      <c r="FJF888" s="12"/>
      <c r="FJG888" s="37"/>
      <c r="FJH888" s="37"/>
      <c r="FJI888" s="11"/>
      <c r="FJJ888" s="24"/>
      <c r="FJK888" s="28"/>
      <c r="FJL888" s="11"/>
      <c r="FJM888" s="12"/>
      <c r="FJN888" s="27"/>
      <c r="FJO888" s="37"/>
      <c r="FJP888" s="37"/>
      <c r="FJQ888" s="14"/>
      <c r="FJR888" s="14"/>
      <c r="FJS888" s="11"/>
      <c r="FJT888" s="12"/>
      <c r="FJU888" s="12"/>
      <c r="FJV888" s="12"/>
      <c r="FJW888" s="11"/>
      <c r="FJX888" s="12"/>
      <c r="FJY888" s="162"/>
      <c r="FJZ888" s="37"/>
      <c r="FKA888" s="37"/>
      <c r="FKB888" s="37"/>
      <c r="FKC888" s="37"/>
      <c r="FKD888" s="37"/>
      <c r="FKE888" s="28"/>
      <c r="FKF888" s="11"/>
      <c r="FKG888" s="11"/>
      <c r="FKH888" s="37"/>
      <c r="FKI888" s="162"/>
      <c r="FKJ888" s="162"/>
      <c r="FKK888" s="37"/>
      <c r="FKL888" s="12"/>
      <c r="FKM888" s="37"/>
      <c r="FKN888" s="37"/>
      <c r="FKO888" s="11"/>
      <c r="FKP888" s="24"/>
      <c r="FKQ888" s="28"/>
      <c r="FKR888" s="11"/>
      <c r="FKS888" s="12"/>
      <c r="FKT888" s="27"/>
      <c r="FKU888" s="37"/>
      <c r="FKV888" s="37"/>
      <c r="FKW888" s="14"/>
      <c r="FKX888" s="14"/>
      <c r="FKY888" s="11"/>
      <c r="FKZ888" s="12"/>
      <c r="FLA888" s="12"/>
      <c r="FLB888" s="12"/>
      <c r="FLC888" s="11"/>
      <c r="FLD888" s="12"/>
      <c r="FLE888" s="162"/>
      <c r="FLF888" s="37"/>
      <c r="FLG888" s="37"/>
      <c r="FLH888" s="37"/>
      <c r="FLI888" s="37"/>
      <c r="FLJ888" s="37"/>
      <c r="FLK888" s="28"/>
      <c r="FLL888" s="11"/>
      <c r="FLM888" s="11"/>
      <c r="FLN888" s="37"/>
      <c r="FLO888" s="162"/>
      <c r="FLP888" s="162"/>
      <c r="FLQ888" s="37"/>
      <c r="FLR888" s="12"/>
      <c r="FLS888" s="37"/>
      <c r="FLT888" s="37"/>
      <c r="FLU888" s="11"/>
      <c r="FLV888" s="24"/>
      <c r="FLW888" s="28"/>
      <c r="FLX888" s="11"/>
      <c r="FLY888" s="12"/>
      <c r="FLZ888" s="27"/>
      <c r="FMA888" s="37"/>
      <c r="FMB888" s="37"/>
      <c r="FMC888" s="14"/>
      <c r="FMD888" s="14"/>
      <c r="FME888" s="11"/>
      <c r="FMF888" s="12"/>
      <c r="FMG888" s="12"/>
      <c r="FMH888" s="12"/>
      <c r="FMI888" s="11"/>
      <c r="FMJ888" s="12"/>
      <c r="FMK888" s="162"/>
      <c r="FML888" s="37"/>
      <c r="FMM888" s="37"/>
      <c r="FMN888" s="37"/>
      <c r="FMO888" s="37"/>
      <c r="FMP888" s="37"/>
      <c r="FMQ888" s="28"/>
      <c r="FMR888" s="11"/>
      <c r="FMS888" s="11"/>
      <c r="FMT888" s="37"/>
      <c r="FMU888" s="162"/>
      <c r="FMV888" s="162"/>
      <c r="FMW888" s="37"/>
      <c r="FMX888" s="12"/>
      <c r="FMY888" s="37"/>
      <c r="FMZ888" s="37"/>
      <c r="FNA888" s="11"/>
      <c r="FNB888" s="24"/>
      <c r="FNC888" s="28"/>
      <c r="FND888" s="11"/>
      <c r="FNE888" s="12"/>
      <c r="FNF888" s="27"/>
      <c r="FNG888" s="37"/>
      <c r="FNH888" s="37"/>
      <c r="FNI888" s="14"/>
      <c r="FNJ888" s="14"/>
      <c r="FNK888" s="11"/>
      <c r="FNL888" s="12"/>
      <c r="FNM888" s="12"/>
      <c r="FNN888" s="12"/>
      <c r="FNO888" s="11"/>
      <c r="FNP888" s="12"/>
      <c r="FNQ888" s="162"/>
      <c r="FNR888" s="37"/>
      <c r="FNS888" s="37"/>
      <c r="FNT888" s="37"/>
      <c r="FNU888" s="37"/>
      <c r="FNV888" s="37"/>
      <c r="FNW888" s="28"/>
      <c r="FNX888" s="11"/>
      <c r="FNY888" s="11"/>
      <c r="FNZ888" s="37"/>
      <c r="FOA888" s="162"/>
      <c r="FOB888" s="162"/>
      <c r="FOC888" s="37"/>
      <c r="FOD888" s="12"/>
      <c r="FOE888" s="37"/>
      <c r="FOF888" s="37"/>
      <c r="FOG888" s="11"/>
      <c r="FOH888" s="24"/>
      <c r="FOI888" s="28"/>
      <c r="FOJ888" s="11"/>
      <c r="FOK888" s="12"/>
      <c r="FOL888" s="27"/>
      <c r="FOM888" s="37"/>
      <c r="FON888" s="37"/>
      <c r="FOO888" s="14"/>
      <c r="FOP888" s="14"/>
      <c r="FOQ888" s="11"/>
      <c r="FOR888" s="12"/>
      <c r="FOS888" s="12"/>
      <c r="FOT888" s="12"/>
      <c r="FOU888" s="11"/>
      <c r="FOV888" s="12"/>
      <c r="FOW888" s="162"/>
      <c r="FOX888" s="37"/>
      <c r="FOY888" s="37"/>
      <c r="FOZ888" s="37"/>
      <c r="FPA888" s="37"/>
      <c r="FPB888" s="37"/>
      <c r="FPC888" s="28"/>
      <c r="FPD888" s="11"/>
      <c r="FPE888" s="11"/>
      <c r="FPF888" s="37"/>
      <c r="FPG888" s="162"/>
      <c r="FPH888" s="162"/>
      <c r="FPI888" s="37"/>
      <c r="FPJ888" s="12"/>
      <c r="FPK888" s="37"/>
      <c r="FPL888" s="37"/>
      <c r="FPM888" s="11"/>
      <c r="FPN888" s="24"/>
      <c r="FPO888" s="28"/>
      <c r="FPP888" s="11"/>
      <c r="FPQ888" s="12"/>
      <c r="FPR888" s="27"/>
      <c r="FPS888" s="37"/>
      <c r="FPT888" s="37"/>
      <c r="FPU888" s="14"/>
      <c r="FPV888" s="14"/>
      <c r="FPW888" s="11"/>
      <c r="FPX888" s="12"/>
      <c r="FPY888" s="12"/>
      <c r="FPZ888" s="12"/>
      <c r="FQA888" s="11"/>
      <c r="FQB888" s="12"/>
      <c r="FQC888" s="162"/>
      <c r="FQD888" s="37"/>
      <c r="FQE888" s="37"/>
      <c r="FQF888" s="37"/>
      <c r="FQG888" s="37"/>
      <c r="FQH888" s="37"/>
      <c r="FQI888" s="28"/>
      <c r="FQJ888" s="11"/>
      <c r="FQK888" s="11"/>
      <c r="FQL888" s="37"/>
      <c r="FQM888" s="162"/>
      <c r="FQN888" s="162"/>
      <c r="FQO888" s="37"/>
      <c r="FQP888" s="12"/>
      <c r="FQQ888" s="37"/>
      <c r="FQR888" s="37"/>
      <c r="FQS888" s="11"/>
      <c r="FQT888" s="24"/>
      <c r="FQU888" s="28"/>
      <c r="FQV888" s="11"/>
      <c r="FQW888" s="12"/>
      <c r="FQX888" s="27"/>
      <c r="FQY888" s="37"/>
      <c r="FQZ888" s="37"/>
      <c r="FRA888" s="14"/>
      <c r="FRB888" s="14"/>
      <c r="FRC888" s="11"/>
      <c r="FRD888" s="12"/>
      <c r="FRE888" s="12"/>
      <c r="FRF888" s="12"/>
      <c r="FRG888" s="11"/>
      <c r="FRH888" s="12"/>
      <c r="FRI888" s="162"/>
      <c r="FRJ888" s="37"/>
      <c r="FRK888" s="37"/>
      <c r="FRL888" s="37"/>
      <c r="FRM888" s="37"/>
      <c r="FRN888" s="37"/>
      <c r="FRO888" s="28"/>
      <c r="FRP888" s="11"/>
      <c r="FRQ888" s="11"/>
      <c r="FRR888" s="37"/>
      <c r="FRS888" s="162"/>
      <c r="FRT888" s="162"/>
      <c r="FRU888" s="37"/>
      <c r="FRV888" s="12"/>
      <c r="FRW888" s="37"/>
      <c r="FRX888" s="37"/>
      <c r="FRY888" s="11"/>
      <c r="FRZ888" s="24"/>
      <c r="FSA888" s="28"/>
      <c r="FSB888" s="11"/>
      <c r="FSC888" s="12"/>
      <c r="FSD888" s="27"/>
      <c r="FSE888" s="37"/>
      <c r="FSF888" s="37"/>
      <c r="FSG888" s="14"/>
      <c r="FSH888" s="14"/>
      <c r="FSI888" s="11"/>
      <c r="FSJ888" s="12"/>
      <c r="FSK888" s="12"/>
      <c r="FSL888" s="12"/>
      <c r="FSM888" s="11"/>
      <c r="FSN888" s="12"/>
      <c r="FSO888" s="162"/>
      <c r="FSP888" s="37"/>
      <c r="FSQ888" s="37"/>
      <c r="FSR888" s="37"/>
      <c r="FSS888" s="37"/>
      <c r="FST888" s="37"/>
      <c r="FSU888" s="28"/>
      <c r="FSV888" s="11"/>
      <c r="FSW888" s="11"/>
      <c r="FSX888" s="37"/>
      <c r="FSY888" s="162"/>
      <c r="FSZ888" s="162"/>
      <c r="FTA888" s="37"/>
      <c r="FTB888" s="12"/>
      <c r="FTC888" s="37"/>
      <c r="FTD888" s="37"/>
      <c r="FTE888" s="11"/>
      <c r="FTF888" s="24"/>
      <c r="FTG888" s="28"/>
      <c r="FTH888" s="11"/>
      <c r="FTI888" s="12"/>
      <c r="FTJ888" s="27"/>
      <c r="FTK888" s="37"/>
      <c r="FTL888" s="37"/>
      <c r="FTM888" s="14"/>
      <c r="FTN888" s="14"/>
      <c r="FTO888" s="11"/>
      <c r="FTP888" s="12"/>
      <c r="FTQ888" s="12"/>
      <c r="FTR888" s="12"/>
      <c r="FTS888" s="11"/>
      <c r="FTT888" s="12"/>
      <c r="FTU888" s="162"/>
      <c r="FTV888" s="37"/>
      <c r="FTW888" s="37"/>
      <c r="FTX888" s="37"/>
      <c r="FTY888" s="37"/>
      <c r="FTZ888" s="37"/>
      <c r="FUA888" s="28"/>
      <c r="FUB888" s="11"/>
      <c r="FUC888" s="11"/>
      <c r="FUD888" s="37"/>
      <c r="FUE888" s="162"/>
      <c r="FUF888" s="162"/>
      <c r="FUG888" s="37"/>
      <c r="FUH888" s="12"/>
      <c r="FUI888" s="37"/>
      <c r="FUJ888" s="37"/>
      <c r="FUK888" s="11"/>
      <c r="FUL888" s="24"/>
      <c r="FUM888" s="28"/>
      <c r="FUN888" s="11"/>
      <c r="FUO888" s="12"/>
      <c r="FUP888" s="27"/>
      <c r="FUQ888" s="37"/>
      <c r="FUR888" s="37"/>
      <c r="FUS888" s="14"/>
      <c r="FUT888" s="14"/>
      <c r="FUU888" s="11"/>
      <c r="FUV888" s="12"/>
      <c r="FUW888" s="12"/>
      <c r="FUX888" s="12"/>
      <c r="FUY888" s="11"/>
      <c r="FUZ888" s="12"/>
      <c r="FVA888" s="162"/>
      <c r="FVB888" s="37"/>
      <c r="FVC888" s="37"/>
      <c r="FVD888" s="37"/>
      <c r="FVE888" s="37"/>
      <c r="FVF888" s="37"/>
      <c r="FVG888" s="28"/>
      <c r="FVH888" s="11"/>
      <c r="FVI888" s="11"/>
      <c r="FVJ888" s="37"/>
      <c r="FVK888" s="162"/>
      <c r="FVL888" s="162"/>
      <c r="FVM888" s="37"/>
      <c r="FVN888" s="12"/>
      <c r="FVO888" s="37"/>
      <c r="FVP888" s="37"/>
      <c r="FVQ888" s="11"/>
      <c r="FVR888" s="24"/>
      <c r="FVS888" s="28"/>
      <c r="FVT888" s="11"/>
      <c r="FVU888" s="12"/>
      <c r="FVV888" s="27"/>
      <c r="FVW888" s="37"/>
      <c r="FVX888" s="37"/>
      <c r="FVY888" s="14"/>
      <c r="FVZ888" s="14"/>
      <c r="FWA888" s="11"/>
      <c r="FWB888" s="12"/>
      <c r="FWC888" s="12"/>
      <c r="FWD888" s="12"/>
      <c r="FWE888" s="11"/>
      <c r="FWF888" s="12"/>
      <c r="FWG888" s="162"/>
      <c r="FWH888" s="37"/>
      <c r="FWI888" s="37"/>
      <c r="FWJ888" s="37"/>
      <c r="FWK888" s="37"/>
      <c r="FWL888" s="37"/>
      <c r="FWM888" s="28"/>
      <c r="FWN888" s="11"/>
      <c r="FWO888" s="11"/>
      <c r="FWP888" s="37"/>
      <c r="FWQ888" s="162"/>
      <c r="FWR888" s="162"/>
      <c r="FWS888" s="37"/>
      <c r="FWT888" s="12"/>
      <c r="FWU888" s="37"/>
      <c r="FWV888" s="37"/>
      <c r="FWW888" s="11"/>
      <c r="FWX888" s="24"/>
      <c r="FWY888" s="28"/>
      <c r="FWZ888" s="11"/>
      <c r="FXA888" s="12"/>
      <c r="FXB888" s="27"/>
      <c r="FXC888" s="37"/>
      <c r="FXD888" s="37"/>
      <c r="FXE888" s="14"/>
      <c r="FXF888" s="14"/>
      <c r="FXG888" s="11"/>
      <c r="FXH888" s="12"/>
      <c r="FXI888" s="12"/>
      <c r="FXJ888" s="12"/>
      <c r="FXK888" s="11"/>
      <c r="FXL888" s="12"/>
      <c r="FXM888" s="162"/>
      <c r="FXN888" s="37"/>
      <c r="FXO888" s="37"/>
      <c r="FXP888" s="37"/>
      <c r="FXQ888" s="37"/>
      <c r="FXR888" s="37"/>
      <c r="FXS888" s="28"/>
      <c r="FXT888" s="11"/>
      <c r="FXU888" s="11"/>
      <c r="FXV888" s="37"/>
      <c r="FXW888" s="162"/>
      <c r="FXX888" s="162"/>
      <c r="FXY888" s="37"/>
      <c r="FXZ888" s="12"/>
      <c r="FYA888" s="37"/>
      <c r="FYB888" s="37"/>
      <c r="FYC888" s="11"/>
      <c r="FYD888" s="24"/>
      <c r="FYE888" s="28"/>
      <c r="FYF888" s="11"/>
      <c r="FYG888" s="12"/>
      <c r="FYH888" s="27"/>
      <c r="FYI888" s="37"/>
      <c r="FYJ888" s="37"/>
      <c r="FYK888" s="14"/>
      <c r="FYL888" s="14"/>
      <c r="FYM888" s="11"/>
      <c r="FYN888" s="12"/>
      <c r="FYO888" s="12"/>
      <c r="FYP888" s="12"/>
      <c r="FYQ888" s="11"/>
      <c r="FYR888" s="12"/>
      <c r="FYS888" s="162"/>
      <c r="FYT888" s="37"/>
      <c r="FYU888" s="37"/>
      <c r="FYV888" s="37"/>
      <c r="FYW888" s="37"/>
      <c r="FYX888" s="37"/>
      <c r="FYY888" s="28"/>
      <c r="FYZ888" s="11"/>
      <c r="FZA888" s="11"/>
      <c r="FZB888" s="37"/>
      <c r="FZC888" s="162"/>
      <c r="FZD888" s="162"/>
      <c r="FZE888" s="37"/>
      <c r="FZF888" s="12"/>
      <c r="FZG888" s="37"/>
      <c r="FZH888" s="37"/>
      <c r="FZI888" s="11"/>
      <c r="FZJ888" s="24"/>
      <c r="FZK888" s="28"/>
      <c r="FZL888" s="11"/>
      <c r="FZM888" s="12"/>
      <c r="FZN888" s="27"/>
      <c r="FZO888" s="37"/>
      <c r="FZP888" s="37"/>
      <c r="FZQ888" s="14"/>
      <c r="FZR888" s="14"/>
      <c r="FZS888" s="11"/>
      <c r="FZT888" s="12"/>
      <c r="FZU888" s="12"/>
      <c r="FZV888" s="12"/>
      <c r="FZW888" s="11"/>
      <c r="FZX888" s="12"/>
      <c r="FZY888" s="162"/>
      <c r="FZZ888" s="37"/>
      <c r="GAA888" s="37"/>
      <c r="GAB888" s="37"/>
      <c r="GAC888" s="37"/>
      <c r="GAD888" s="37"/>
      <c r="GAE888" s="28"/>
      <c r="GAF888" s="11"/>
      <c r="GAG888" s="11"/>
      <c r="GAH888" s="37"/>
      <c r="GAI888" s="162"/>
      <c r="GAJ888" s="162"/>
      <c r="GAK888" s="37"/>
      <c r="GAL888" s="12"/>
      <c r="GAM888" s="37"/>
      <c r="GAN888" s="37"/>
      <c r="GAO888" s="11"/>
      <c r="GAP888" s="24"/>
      <c r="GAQ888" s="28"/>
      <c r="GAR888" s="11"/>
      <c r="GAS888" s="12"/>
      <c r="GAT888" s="27"/>
      <c r="GAU888" s="37"/>
      <c r="GAV888" s="37"/>
      <c r="GAW888" s="14"/>
      <c r="GAX888" s="14"/>
      <c r="GAY888" s="11"/>
      <c r="GAZ888" s="12"/>
      <c r="GBA888" s="12"/>
      <c r="GBB888" s="12"/>
      <c r="GBC888" s="11"/>
      <c r="GBD888" s="12"/>
      <c r="GBE888" s="162"/>
      <c r="GBF888" s="37"/>
      <c r="GBG888" s="37"/>
      <c r="GBH888" s="37"/>
      <c r="GBI888" s="37"/>
      <c r="GBJ888" s="37"/>
      <c r="GBK888" s="28"/>
      <c r="GBL888" s="11"/>
      <c r="GBM888" s="11"/>
      <c r="GBN888" s="37"/>
      <c r="GBO888" s="162"/>
      <c r="GBP888" s="162"/>
      <c r="GBQ888" s="37"/>
      <c r="GBR888" s="12"/>
      <c r="GBS888" s="37"/>
      <c r="GBT888" s="37"/>
      <c r="GBU888" s="11"/>
      <c r="GBV888" s="24"/>
      <c r="GBW888" s="28"/>
      <c r="GBX888" s="11"/>
      <c r="GBY888" s="12"/>
      <c r="GBZ888" s="27"/>
      <c r="GCA888" s="37"/>
      <c r="GCB888" s="37"/>
      <c r="GCC888" s="14"/>
      <c r="GCD888" s="14"/>
      <c r="GCE888" s="11"/>
      <c r="GCF888" s="12"/>
      <c r="GCG888" s="12"/>
      <c r="GCH888" s="12"/>
      <c r="GCI888" s="11"/>
      <c r="GCJ888" s="12"/>
      <c r="GCK888" s="162"/>
      <c r="GCL888" s="37"/>
      <c r="GCM888" s="37"/>
      <c r="GCN888" s="37"/>
      <c r="GCO888" s="37"/>
      <c r="GCP888" s="37"/>
      <c r="GCQ888" s="28"/>
      <c r="GCR888" s="11"/>
      <c r="GCS888" s="11"/>
      <c r="GCT888" s="37"/>
      <c r="GCU888" s="162"/>
      <c r="GCV888" s="162"/>
      <c r="GCW888" s="37"/>
      <c r="GCX888" s="12"/>
      <c r="GCY888" s="37"/>
      <c r="GCZ888" s="37"/>
      <c r="GDA888" s="11"/>
      <c r="GDB888" s="24"/>
      <c r="GDC888" s="28"/>
      <c r="GDD888" s="11"/>
      <c r="GDE888" s="12"/>
      <c r="GDF888" s="27"/>
      <c r="GDG888" s="37"/>
      <c r="GDH888" s="37"/>
      <c r="GDI888" s="14"/>
      <c r="GDJ888" s="14"/>
      <c r="GDK888" s="11"/>
      <c r="GDL888" s="12"/>
      <c r="GDM888" s="12"/>
      <c r="GDN888" s="12"/>
      <c r="GDO888" s="11"/>
      <c r="GDP888" s="12"/>
      <c r="GDQ888" s="162"/>
      <c r="GDR888" s="37"/>
      <c r="GDS888" s="37"/>
      <c r="GDT888" s="37"/>
      <c r="GDU888" s="37"/>
      <c r="GDV888" s="37"/>
      <c r="GDW888" s="28"/>
      <c r="GDX888" s="11"/>
      <c r="GDY888" s="11"/>
      <c r="GDZ888" s="37"/>
      <c r="GEA888" s="162"/>
      <c r="GEB888" s="162"/>
      <c r="GEC888" s="37"/>
      <c r="GED888" s="12"/>
      <c r="GEE888" s="37"/>
      <c r="GEF888" s="37"/>
      <c r="GEG888" s="11"/>
      <c r="GEH888" s="24"/>
      <c r="GEI888" s="28"/>
      <c r="GEJ888" s="11"/>
      <c r="GEK888" s="12"/>
      <c r="GEL888" s="27"/>
      <c r="GEM888" s="37"/>
      <c r="GEN888" s="37"/>
      <c r="GEO888" s="14"/>
      <c r="GEP888" s="14"/>
      <c r="GEQ888" s="11"/>
      <c r="GER888" s="12"/>
      <c r="GES888" s="12"/>
      <c r="GET888" s="12"/>
      <c r="GEU888" s="11"/>
      <c r="GEV888" s="12"/>
      <c r="GEW888" s="162"/>
      <c r="GEX888" s="37"/>
      <c r="GEY888" s="37"/>
      <c r="GEZ888" s="37"/>
      <c r="GFA888" s="37"/>
      <c r="GFB888" s="37"/>
      <c r="GFC888" s="28"/>
      <c r="GFD888" s="11"/>
      <c r="GFE888" s="11"/>
      <c r="GFF888" s="37"/>
      <c r="GFG888" s="162"/>
      <c r="GFH888" s="162"/>
      <c r="GFI888" s="37"/>
      <c r="GFJ888" s="12"/>
      <c r="GFK888" s="37"/>
      <c r="GFL888" s="37"/>
      <c r="GFM888" s="11"/>
      <c r="GFN888" s="24"/>
      <c r="GFO888" s="28"/>
      <c r="GFP888" s="11"/>
      <c r="GFQ888" s="12"/>
      <c r="GFR888" s="27"/>
      <c r="GFS888" s="37"/>
      <c r="GFT888" s="37"/>
      <c r="GFU888" s="14"/>
      <c r="GFV888" s="14"/>
      <c r="GFW888" s="11"/>
      <c r="GFX888" s="12"/>
      <c r="GFY888" s="12"/>
      <c r="GFZ888" s="12"/>
      <c r="GGA888" s="11"/>
      <c r="GGB888" s="12"/>
      <c r="GGC888" s="162"/>
      <c r="GGD888" s="37"/>
      <c r="GGE888" s="37"/>
      <c r="GGF888" s="37"/>
      <c r="GGG888" s="37"/>
      <c r="GGH888" s="37"/>
      <c r="GGI888" s="28"/>
      <c r="GGJ888" s="11"/>
      <c r="GGK888" s="11"/>
      <c r="GGL888" s="37"/>
      <c r="GGM888" s="162"/>
      <c r="GGN888" s="162"/>
      <c r="GGO888" s="37"/>
      <c r="GGP888" s="12"/>
      <c r="GGQ888" s="37"/>
      <c r="GGR888" s="37"/>
      <c r="GGS888" s="11"/>
      <c r="GGT888" s="24"/>
      <c r="GGU888" s="28"/>
      <c r="GGV888" s="11"/>
      <c r="GGW888" s="12"/>
      <c r="GGX888" s="27"/>
      <c r="GGY888" s="37"/>
      <c r="GGZ888" s="37"/>
      <c r="GHA888" s="14"/>
      <c r="GHB888" s="14"/>
      <c r="GHC888" s="11"/>
      <c r="GHD888" s="12"/>
      <c r="GHE888" s="12"/>
      <c r="GHF888" s="12"/>
      <c r="GHG888" s="11"/>
      <c r="GHH888" s="12"/>
      <c r="GHI888" s="162"/>
      <c r="GHJ888" s="37"/>
      <c r="GHK888" s="37"/>
      <c r="GHL888" s="37"/>
      <c r="GHM888" s="37"/>
      <c r="GHN888" s="37"/>
      <c r="GHO888" s="28"/>
      <c r="GHP888" s="11"/>
      <c r="GHQ888" s="11"/>
      <c r="GHR888" s="37"/>
      <c r="GHS888" s="162"/>
      <c r="GHT888" s="162"/>
      <c r="GHU888" s="37"/>
      <c r="GHV888" s="12"/>
      <c r="GHW888" s="37"/>
      <c r="GHX888" s="37"/>
      <c r="GHY888" s="11"/>
      <c r="GHZ888" s="24"/>
      <c r="GIA888" s="28"/>
      <c r="GIB888" s="11"/>
      <c r="GIC888" s="12"/>
      <c r="GID888" s="27"/>
      <c r="GIE888" s="37"/>
      <c r="GIF888" s="37"/>
      <c r="GIG888" s="14"/>
      <c r="GIH888" s="14"/>
      <c r="GII888" s="11"/>
      <c r="GIJ888" s="12"/>
      <c r="GIK888" s="12"/>
      <c r="GIL888" s="12"/>
      <c r="GIM888" s="11"/>
      <c r="GIN888" s="12"/>
      <c r="GIO888" s="162"/>
      <c r="GIP888" s="37"/>
      <c r="GIQ888" s="37"/>
      <c r="GIR888" s="37"/>
      <c r="GIS888" s="37"/>
      <c r="GIT888" s="37"/>
      <c r="GIU888" s="28"/>
      <c r="GIV888" s="11"/>
      <c r="GIW888" s="11"/>
      <c r="GIX888" s="37"/>
      <c r="GIY888" s="162"/>
      <c r="GIZ888" s="162"/>
      <c r="GJA888" s="37"/>
      <c r="GJB888" s="12"/>
      <c r="GJC888" s="37"/>
      <c r="GJD888" s="37"/>
      <c r="GJE888" s="11"/>
      <c r="GJF888" s="24"/>
      <c r="GJG888" s="28"/>
      <c r="GJH888" s="11"/>
      <c r="GJI888" s="12"/>
      <c r="GJJ888" s="27"/>
      <c r="GJK888" s="37"/>
      <c r="GJL888" s="37"/>
      <c r="GJM888" s="14"/>
      <c r="GJN888" s="14"/>
      <c r="GJO888" s="11"/>
      <c r="GJP888" s="12"/>
      <c r="GJQ888" s="12"/>
      <c r="GJR888" s="12"/>
      <c r="GJS888" s="11"/>
      <c r="GJT888" s="12"/>
      <c r="GJU888" s="162"/>
      <c r="GJV888" s="37"/>
      <c r="GJW888" s="37"/>
      <c r="GJX888" s="37"/>
      <c r="GJY888" s="37"/>
      <c r="GJZ888" s="37"/>
      <c r="GKA888" s="28"/>
      <c r="GKB888" s="11"/>
      <c r="GKC888" s="11"/>
      <c r="GKD888" s="37"/>
      <c r="GKE888" s="162"/>
      <c r="GKF888" s="162"/>
      <c r="GKG888" s="37"/>
      <c r="GKH888" s="12"/>
      <c r="GKI888" s="37"/>
      <c r="GKJ888" s="37"/>
      <c r="GKK888" s="11"/>
      <c r="GKL888" s="24"/>
      <c r="GKM888" s="28"/>
      <c r="GKN888" s="11"/>
      <c r="GKO888" s="12"/>
      <c r="GKP888" s="27"/>
      <c r="GKQ888" s="37"/>
      <c r="GKR888" s="37"/>
      <c r="GKS888" s="14"/>
      <c r="GKT888" s="14"/>
      <c r="GKU888" s="11"/>
      <c r="GKV888" s="12"/>
      <c r="GKW888" s="12"/>
      <c r="GKX888" s="12"/>
      <c r="GKY888" s="11"/>
      <c r="GKZ888" s="12"/>
      <c r="GLA888" s="162"/>
      <c r="GLB888" s="37"/>
      <c r="GLC888" s="37"/>
      <c r="GLD888" s="37"/>
      <c r="GLE888" s="37"/>
      <c r="GLF888" s="37"/>
      <c r="GLG888" s="28"/>
      <c r="GLH888" s="11"/>
      <c r="GLI888" s="11"/>
      <c r="GLJ888" s="37"/>
      <c r="GLK888" s="162"/>
      <c r="GLL888" s="162"/>
      <c r="GLM888" s="37"/>
      <c r="GLN888" s="12"/>
      <c r="GLO888" s="37"/>
      <c r="GLP888" s="37"/>
      <c r="GLQ888" s="11"/>
      <c r="GLR888" s="24"/>
      <c r="GLS888" s="28"/>
      <c r="GLT888" s="11"/>
      <c r="GLU888" s="12"/>
      <c r="GLV888" s="27"/>
      <c r="GLW888" s="37"/>
      <c r="GLX888" s="37"/>
      <c r="GLY888" s="14"/>
      <c r="GLZ888" s="14"/>
      <c r="GMA888" s="11"/>
      <c r="GMB888" s="12"/>
      <c r="GMC888" s="12"/>
      <c r="GMD888" s="12"/>
      <c r="GME888" s="11"/>
      <c r="GMF888" s="12"/>
      <c r="GMG888" s="162"/>
      <c r="GMH888" s="37"/>
      <c r="GMI888" s="37"/>
      <c r="GMJ888" s="37"/>
      <c r="GMK888" s="37"/>
      <c r="GML888" s="37"/>
      <c r="GMM888" s="28"/>
      <c r="GMN888" s="11"/>
      <c r="GMO888" s="11"/>
      <c r="GMP888" s="37"/>
      <c r="GMQ888" s="162"/>
      <c r="GMR888" s="162"/>
      <c r="GMS888" s="37"/>
      <c r="GMT888" s="12"/>
      <c r="GMU888" s="37"/>
      <c r="GMV888" s="37"/>
      <c r="GMW888" s="11"/>
      <c r="GMX888" s="24"/>
      <c r="GMY888" s="28"/>
      <c r="GMZ888" s="11"/>
      <c r="GNA888" s="12"/>
      <c r="GNB888" s="27"/>
      <c r="GNC888" s="37"/>
      <c r="GND888" s="37"/>
      <c r="GNE888" s="14"/>
      <c r="GNF888" s="14"/>
      <c r="GNG888" s="11"/>
      <c r="GNH888" s="12"/>
      <c r="GNI888" s="12"/>
      <c r="GNJ888" s="12"/>
      <c r="GNK888" s="11"/>
      <c r="GNL888" s="12"/>
      <c r="GNM888" s="162"/>
      <c r="GNN888" s="37"/>
      <c r="GNO888" s="37"/>
      <c r="GNP888" s="37"/>
      <c r="GNQ888" s="37"/>
      <c r="GNR888" s="37"/>
      <c r="GNS888" s="28"/>
      <c r="GNT888" s="11"/>
      <c r="GNU888" s="11"/>
      <c r="GNV888" s="37"/>
      <c r="GNW888" s="162"/>
      <c r="GNX888" s="162"/>
      <c r="GNY888" s="37"/>
      <c r="GNZ888" s="12"/>
      <c r="GOA888" s="37"/>
      <c r="GOB888" s="37"/>
      <c r="GOC888" s="11"/>
      <c r="GOD888" s="24"/>
      <c r="GOE888" s="28"/>
      <c r="GOF888" s="11"/>
      <c r="GOG888" s="12"/>
      <c r="GOH888" s="27"/>
      <c r="GOI888" s="37"/>
      <c r="GOJ888" s="37"/>
      <c r="GOK888" s="14"/>
      <c r="GOL888" s="14"/>
      <c r="GOM888" s="11"/>
      <c r="GON888" s="12"/>
      <c r="GOO888" s="12"/>
      <c r="GOP888" s="12"/>
      <c r="GOQ888" s="11"/>
      <c r="GOR888" s="12"/>
      <c r="GOS888" s="162"/>
      <c r="GOT888" s="37"/>
      <c r="GOU888" s="37"/>
      <c r="GOV888" s="37"/>
      <c r="GOW888" s="37"/>
      <c r="GOX888" s="37"/>
      <c r="GOY888" s="28"/>
      <c r="GOZ888" s="11"/>
      <c r="GPA888" s="11"/>
      <c r="GPB888" s="37"/>
      <c r="GPC888" s="162"/>
      <c r="GPD888" s="162"/>
      <c r="GPE888" s="37"/>
      <c r="GPF888" s="12"/>
      <c r="GPG888" s="37"/>
      <c r="GPH888" s="37"/>
      <c r="GPI888" s="11"/>
      <c r="GPJ888" s="24"/>
      <c r="GPK888" s="28"/>
      <c r="GPL888" s="11"/>
      <c r="GPM888" s="12"/>
      <c r="GPN888" s="27"/>
      <c r="GPO888" s="37"/>
      <c r="GPP888" s="37"/>
      <c r="GPQ888" s="14"/>
      <c r="GPR888" s="14"/>
      <c r="GPS888" s="11"/>
      <c r="GPT888" s="12"/>
      <c r="GPU888" s="12"/>
      <c r="GPV888" s="12"/>
      <c r="GPW888" s="11"/>
      <c r="GPX888" s="12"/>
      <c r="GPY888" s="162"/>
      <c r="GPZ888" s="37"/>
      <c r="GQA888" s="37"/>
      <c r="GQB888" s="37"/>
      <c r="GQC888" s="37"/>
      <c r="GQD888" s="37"/>
      <c r="GQE888" s="28"/>
      <c r="GQF888" s="11"/>
      <c r="GQG888" s="11"/>
      <c r="GQH888" s="37"/>
      <c r="GQI888" s="162"/>
      <c r="GQJ888" s="162"/>
      <c r="GQK888" s="37"/>
      <c r="GQL888" s="12"/>
      <c r="GQM888" s="37"/>
      <c r="GQN888" s="37"/>
      <c r="GQO888" s="11"/>
      <c r="GQP888" s="24"/>
      <c r="GQQ888" s="28"/>
      <c r="GQR888" s="11"/>
      <c r="GQS888" s="12"/>
      <c r="GQT888" s="27"/>
      <c r="GQU888" s="37"/>
      <c r="GQV888" s="37"/>
      <c r="GQW888" s="14"/>
      <c r="GQX888" s="14"/>
      <c r="GQY888" s="11"/>
      <c r="GQZ888" s="12"/>
      <c r="GRA888" s="12"/>
      <c r="GRB888" s="12"/>
      <c r="GRC888" s="11"/>
      <c r="GRD888" s="12"/>
      <c r="GRE888" s="162"/>
      <c r="GRF888" s="37"/>
      <c r="GRG888" s="37"/>
      <c r="GRH888" s="37"/>
      <c r="GRI888" s="37"/>
      <c r="GRJ888" s="37"/>
      <c r="GRK888" s="28"/>
      <c r="GRL888" s="11"/>
      <c r="GRM888" s="11"/>
      <c r="GRN888" s="37"/>
      <c r="GRO888" s="162"/>
      <c r="GRP888" s="162"/>
      <c r="GRQ888" s="37"/>
      <c r="GRR888" s="12"/>
      <c r="GRS888" s="37"/>
      <c r="GRT888" s="37"/>
      <c r="GRU888" s="11"/>
      <c r="GRV888" s="24"/>
      <c r="GRW888" s="28"/>
      <c r="GRX888" s="11"/>
      <c r="GRY888" s="12"/>
      <c r="GRZ888" s="27"/>
      <c r="GSA888" s="37"/>
      <c r="GSB888" s="37"/>
      <c r="GSC888" s="14"/>
      <c r="GSD888" s="14"/>
      <c r="GSE888" s="11"/>
      <c r="GSF888" s="12"/>
      <c r="GSG888" s="12"/>
      <c r="GSH888" s="12"/>
      <c r="GSI888" s="11"/>
      <c r="GSJ888" s="12"/>
      <c r="GSK888" s="162"/>
      <c r="GSL888" s="37"/>
      <c r="GSM888" s="37"/>
      <c r="GSN888" s="37"/>
      <c r="GSO888" s="37"/>
      <c r="GSP888" s="37"/>
      <c r="GSQ888" s="28"/>
      <c r="GSR888" s="11"/>
      <c r="GSS888" s="11"/>
      <c r="GST888" s="37"/>
      <c r="GSU888" s="162"/>
      <c r="GSV888" s="162"/>
      <c r="GSW888" s="37"/>
      <c r="GSX888" s="12"/>
      <c r="GSY888" s="37"/>
      <c r="GSZ888" s="37"/>
      <c r="GTA888" s="11"/>
      <c r="GTB888" s="24"/>
      <c r="GTC888" s="28"/>
      <c r="GTD888" s="11"/>
      <c r="GTE888" s="12"/>
      <c r="GTF888" s="27"/>
      <c r="GTG888" s="37"/>
      <c r="GTH888" s="37"/>
      <c r="GTI888" s="14"/>
      <c r="GTJ888" s="14"/>
      <c r="GTK888" s="11"/>
      <c r="GTL888" s="12"/>
      <c r="GTM888" s="12"/>
      <c r="GTN888" s="12"/>
      <c r="GTO888" s="11"/>
      <c r="GTP888" s="12"/>
      <c r="GTQ888" s="162"/>
      <c r="GTR888" s="37"/>
      <c r="GTS888" s="37"/>
      <c r="GTT888" s="37"/>
      <c r="GTU888" s="37"/>
      <c r="GTV888" s="37"/>
      <c r="GTW888" s="28"/>
      <c r="GTX888" s="11"/>
      <c r="GTY888" s="11"/>
      <c r="GTZ888" s="37"/>
      <c r="GUA888" s="162"/>
      <c r="GUB888" s="162"/>
      <c r="GUC888" s="37"/>
      <c r="GUD888" s="12"/>
      <c r="GUE888" s="37"/>
      <c r="GUF888" s="37"/>
      <c r="GUG888" s="11"/>
      <c r="GUH888" s="24"/>
      <c r="GUI888" s="28"/>
      <c r="GUJ888" s="11"/>
      <c r="GUK888" s="12"/>
      <c r="GUL888" s="27"/>
      <c r="GUM888" s="37"/>
      <c r="GUN888" s="37"/>
      <c r="GUO888" s="14"/>
      <c r="GUP888" s="14"/>
      <c r="GUQ888" s="11"/>
      <c r="GUR888" s="12"/>
      <c r="GUS888" s="12"/>
      <c r="GUT888" s="12"/>
      <c r="GUU888" s="11"/>
      <c r="GUV888" s="12"/>
      <c r="GUW888" s="162"/>
      <c r="GUX888" s="37"/>
      <c r="GUY888" s="37"/>
      <c r="GUZ888" s="37"/>
      <c r="GVA888" s="37"/>
      <c r="GVB888" s="37"/>
      <c r="GVC888" s="28"/>
      <c r="GVD888" s="11"/>
      <c r="GVE888" s="11"/>
      <c r="GVF888" s="37"/>
      <c r="GVG888" s="162"/>
      <c r="GVH888" s="162"/>
      <c r="GVI888" s="37"/>
      <c r="GVJ888" s="12"/>
      <c r="GVK888" s="37"/>
      <c r="GVL888" s="37"/>
      <c r="GVM888" s="11"/>
      <c r="GVN888" s="24"/>
      <c r="GVO888" s="28"/>
      <c r="GVP888" s="11"/>
      <c r="GVQ888" s="12"/>
      <c r="GVR888" s="27"/>
      <c r="GVS888" s="37"/>
      <c r="GVT888" s="37"/>
      <c r="GVU888" s="14"/>
      <c r="GVV888" s="14"/>
      <c r="GVW888" s="11"/>
      <c r="GVX888" s="12"/>
      <c r="GVY888" s="12"/>
      <c r="GVZ888" s="12"/>
      <c r="GWA888" s="11"/>
      <c r="GWB888" s="12"/>
      <c r="GWC888" s="162"/>
      <c r="GWD888" s="37"/>
      <c r="GWE888" s="37"/>
      <c r="GWF888" s="37"/>
      <c r="GWG888" s="37"/>
      <c r="GWH888" s="37"/>
      <c r="GWI888" s="28"/>
      <c r="GWJ888" s="11"/>
      <c r="GWK888" s="11"/>
      <c r="GWL888" s="37"/>
      <c r="GWM888" s="162"/>
      <c r="GWN888" s="162"/>
      <c r="GWO888" s="37"/>
      <c r="GWP888" s="12"/>
      <c r="GWQ888" s="37"/>
      <c r="GWR888" s="37"/>
      <c r="GWS888" s="11"/>
      <c r="GWT888" s="24"/>
      <c r="GWU888" s="28"/>
      <c r="GWV888" s="11"/>
      <c r="GWW888" s="12"/>
      <c r="GWX888" s="27"/>
      <c r="GWY888" s="37"/>
      <c r="GWZ888" s="37"/>
      <c r="GXA888" s="14"/>
      <c r="GXB888" s="14"/>
      <c r="GXC888" s="11"/>
      <c r="GXD888" s="12"/>
      <c r="GXE888" s="12"/>
      <c r="GXF888" s="12"/>
      <c r="GXG888" s="11"/>
      <c r="GXH888" s="12"/>
      <c r="GXI888" s="162"/>
      <c r="GXJ888" s="37"/>
      <c r="GXK888" s="37"/>
      <c r="GXL888" s="37"/>
      <c r="GXM888" s="37"/>
      <c r="GXN888" s="37"/>
      <c r="GXO888" s="28"/>
      <c r="GXP888" s="11"/>
      <c r="GXQ888" s="11"/>
      <c r="GXR888" s="37"/>
      <c r="GXS888" s="162"/>
      <c r="GXT888" s="162"/>
      <c r="GXU888" s="37"/>
      <c r="GXV888" s="12"/>
      <c r="GXW888" s="37"/>
      <c r="GXX888" s="37"/>
      <c r="GXY888" s="11"/>
      <c r="GXZ888" s="24"/>
      <c r="GYA888" s="28"/>
      <c r="GYB888" s="11"/>
      <c r="GYC888" s="12"/>
      <c r="GYD888" s="27"/>
      <c r="GYE888" s="37"/>
      <c r="GYF888" s="37"/>
      <c r="GYG888" s="14"/>
      <c r="GYH888" s="14"/>
      <c r="GYI888" s="11"/>
      <c r="GYJ888" s="12"/>
      <c r="GYK888" s="12"/>
      <c r="GYL888" s="12"/>
      <c r="GYM888" s="11"/>
      <c r="GYN888" s="12"/>
      <c r="GYO888" s="162"/>
      <c r="GYP888" s="37"/>
      <c r="GYQ888" s="37"/>
      <c r="GYR888" s="37"/>
      <c r="GYS888" s="37"/>
      <c r="GYT888" s="37"/>
      <c r="GYU888" s="28"/>
      <c r="GYV888" s="11"/>
      <c r="GYW888" s="11"/>
      <c r="GYX888" s="37"/>
      <c r="GYY888" s="162"/>
      <c r="GYZ888" s="162"/>
      <c r="GZA888" s="37"/>
      <c r="GZB888" s="12"/>
      <c r="GZC888" s="37"/>
      <c r="GZD888" s="37"/>
      <c r="GZE888" s="11"/>
      <c r="GZF888" s="24"/>
      <c r="GZG888" s="28"/>
      <c r="GZH888" s="11"/>
      <c r="GZI888" s="12"/>
      <c r="GZJ888" s="27"/>
      <c r="GZK888" s="37"/>
      <c r="GZL888" s="37"/>
      <c r="GZM888" s="14"/>
      <c r="GZN888" s="14"/>
      <c r="GZO888" s="11"/>
      <c r="GZP888" s="12"/>
      <c r="GZQ888" s="12"/>
      <c r="GZR888" s="12"/>
      <c r="GZS888" s="11"/>
      <c r="GZT888" s="12"/>
      <c r="GZU888" s="162"/>
      <c r="GZV888" s="37"/>
      <c r="GZW888" s="37"/>
      <c r="GZX888" s="37"/>
      <c r="GZY888" s="37"/>
      <c r="GZZ888" s="37"/>
      <c r="HAA888" s="28"/>
      <c r="HAB888" s="11"/>
      <c r="HAC888" s="11"/>
      <c r="HAD888" s="37"/>
      <c r="HAE888" s="162"/>
      <c r="HAF888" s="162"/>
      <c r="HAG888" s="37"/>
      <c r="HAH888" s="12"/>
      <c r="HAI888" s="37"/>
      <c r="HAJ888" s="37"/>
      <c r="HAK888" s="11"/>
      <c r="HAL888" s="24"/>
      <c r="HAM888" s="28"/>
      <c r="HAN888" s="11"/>
      <c r="HAO888" s="12"/>
      <c r="HAP888" s="27"/>
      <c r="HAQ888" s="37"/>
      <c r="HAR888" s="37"/>
      <c r="HAS888" s="14"/>
      <c r="HAT888" s="14"/>
      <c r="HAU888" s="11"/>
      <c r="HAV888" s="12"/>
      <c r="HAW888" s="12"/>
      <c r="HAX888" s="12"/>
      <c r="HAY888" s="11"/>
      <c r="HAZ888" s="12"/>
      <c r="HBA888" s="162"/>
      <c r="HBB888" s="37"/>
      <c r="HBC888" s="37"/>
      <c r="HBD888" s="37"/>
      <c r="HBE888" s="37"/>
      <c r="HBF888" s="37"/>
      <c r="HBG888" s="28"/>
      <c r="HBH888" s="11"/>
      <c r="HBI888" s="11"/>
      <c r="HBJ888" s="37"/>
      <c r="HBK888" s="162"/>
      <c r="HBL888" s="162"/>
      <c r="HBM888" s="37"/>
      <c r="HBN888" s="12"/>
      <c r="HBO888" s="37"/>
      <c r="HBP888" s="37"/>
      <c r="HBQ888" s="11"/>
      <c r="HBR888" s="24"/>
      <c r="HBS888" s="28"/>
      <c r="HBT888" s="11"/>
      <c r="HBU888" s="12"/>
      <c r="HBV888" s="27"/>
      <c r="HBW888" s="37"/>
      <c r="HBX888" s="37"/>
      <c r="HBY888" s="14"/>
      <c r="HBZ888" s="14"/>
      <c r="HCA888" s="11"/>
      <c r="HCB888" s="12"/>
      <c r="HCC888" s="12"/>
      <c r="HCD888" s="12"/>
      <c r="HCE888" s="11"/>
      <c r="HCF888" s="12"/>
      <c r="HCG888" s="162"/>
      <c r="HCH888" s="37"/>
      <c r="HCI888" s="37"/>
      <c r="HCJ888" s="37"/>
      <c r="HCK888" s="37"/>
      <c r="HCL888" s="37"/>
      <c r="HCM888" s="28"/>
      <c r="HCN888" s="11"/>
      <c r="HCO888" s="11"/>
      <c r="HCP888" s="37"/>
      <c r="HCQ888" s="162"/>
      <c r="HCR888" s="162"/>
      <c r="HCS888" s="37"/>
      <c r="HCT888" s="12"/>
      <c r="HCU888" s="37"/>
      <c r="HCV888" s="37"/>
      <c r="HCW888" s="11"/>
      <c r="HCX888" s="24"/>
      <c r="HCY888" s="28"/>
      <c r="HCZ888" s="11"/>
      <c r="HDA888" s="12"/>
      <c r="HDB888" s="27"/>
      <c r="HDC888" s="37"/>
      <c r="HDD888" s="37"/>
      <c r="HDE888" s="14"/>
      <c r="HDF888" s="14"/>
      <c r="HDG888" s="11"/>
      <c r="HDH888" s="12"/>
      <c r="HDI888" s="12"/>
      <c r="HDJ888" s="12"/>
      <c r="HDK888" s="11"/>
      <c r="HDL888" s="12"/>
      <c r="HDM888" s="162"/>
      <c r="HDN888" s="37"/>
      <c r="HDO888" s="37"/>
      <c r="HDP888" s="37"/>
      <c r="HDQ888" s="37"/>
      <c r="HDR888" s="37"/>
      <c r="HDS888" s="28"/>
      <c r="HDT888" s="11"/>
      <c r="HDU888" s="11"/>
      <c r="HDV888" s="37"/>
      <c r="HDW888" s="162"/>
      <c r="HDX888" s="162"/>
      <c r="HDY888" s="37"/>
      <c r="HDZ888" s="12"/>
      <c r="HEA888" s="37"/>
      <c r="HEB888" s="37"/>
      <c r="HEC888" s="11"/>
      <c r="HED888" s="24"/>
      <c r="HEE888" s="28"/>
      <c r="HEF888" s="11"/>
      <c r="HEG888" s="12"/>
      <c r="HEH888" s="27"/>
      <c r="HEI888" s="37"/>
      <c r="HEJ888" s="37"/>
      <c r="HEK888" s="14"/>
      <c r="HEL888" s="14"/>
      <c r="HEM888" s="11"/>
      <c r="HEN888" s="12"/>
      <c r="HEO888" s="12"/>
      <c r="HEP888" s="12"/>
      <c r="HEQ888" s="11"/>
      <c r="HER888" s="12"/>
      <c r="HES888" s="162"/>
      <c r="HET888" s="37"/>
      <c r="HEU888" s="37"/>
      <c r="HEV888" s="37"/>
      <c r="HEW888" s="37"/>
      <c r="HEX888" s="37"/>
      <c r="HEY888" s="28"/>
      <c r="HEZ888" s="11"/>
      <c r="HFA888" s="11"/>
      <c r="HFB888" s="37"/>
      <c r="HFC888" s="162"/>
      <c r="HFD888" s="162"/>
      <c r="HFE888" s="37"/>
      <c r="HFF888" s="12"/>
      <c r="HFG888" s="37"/>
      <c r="HFH888" s="37"/>
      <c r="HFI888" s="11"/>
      <c r="HFJ888" s="24"/>
      <c r="HFK888" s="28"/>
      <c r="HFL888" s="11"/>
      <c r="HFM888" s="12"/>
      <c r="HFN888" s="27"/>
      <c r="HFO888" s="37"/>
      <c r="HFP888" s="37"/>
      <c r="HFQ888" s="14"/>
      <c r="HFR888" s="14"/>
      <c r="HFS888" s="11"/>
      <c r="HFT888" s="12"/>
      <c r="HFU888" s="12"/>
      <c r="HFV888" s="12"/>
      <c r="HFW888" s="11"/>
      <c r="HFX888" s="12"/>
      <c r="HFY888" s="162"/>
      <c r="HFZ888" s="37"/>
      <c r="HGA888" s="37"/>
      <c r="HGB888" s="37"/>
      <c r="HGC888" s="37"/>
      <c r="HGD888" s="37"/>
      <c r="HGE888" s="28"/>
      <c r="HGF888" s="11"/>
      <c r="HGG888" s="11"/>
      <c r="HGH888" s="37"/>
      <c r="HGI888" s="162"/>
      <c r="HGJ888" s="162"/>
      <c r="HGK888" s="37"/>
      <c r="HGL888" s="12"/>
      <c r="HGM888" s="37"/>
      <c r="HGN888" s="37"/>
      <c r="HGO888" s="11"/>
      <c r="HGP888" s="24"/>
      <c r="HGQ888" s="28"/>
      <c r="HGR888" s="11"/>
      <c r="HGS888" s="12"/>
      <c r="HGT888" s="27"/>
      <c r="HGU888" s="37"/>
      <c r="HGV888" s="37"/>
      <c r="HGW888" s="14"/>
      <c r="HGX888" s="14"/>
      <c r="HGY888" s="11"/>
      <c r="HGZ888" s="12"/>
      <c r="HHA888" s="12"/>
      <c r="HHB888" s="12"/>
      <c r="HHC888" s="11"/>
      <c r="HHD888" s="12"/>
      <c r="HHE888" s="162"/>
      <c r="HHF888" s="37"/>
      <c r="HHG888" s="37"/>
      <c r="HHH888" s="37"/>
      <c r="HHI888" s="37"/>
      <c r="HHJ888" s="37"/>
      <c r="HHK888" s="28"/>
      <c r="HHL888" s="11"/>
      <c r="HHM888" s="11"/>
      <c r="HHN888" s="37"/>
      <c r="HHO888" s="162"/>
      <c r="HHP888" s="162"/>
      <c r="HHQ888" s="37"/>
      <c r="HHR888" s="12"/>
      <c r="HHS888" s="37"/>
      <c r="HHT888" s="37"/>
      <c r="HHU888" s="11"/>
      <c r="HHV888" s="24"/>
      <c r="HHW888" s="28"/>
      <c r="HHX888" s="11"/>
      <c r="HHY888" s="12"/>
      <c r="HHZ888" s="27"/>
      <c r="HIA888" s="37"/>
      <c r="HIB888" s="37"/>
      <c r="HIC888" s="14"/>
      <c r="HID888" s="14"/>
      <c r="HIE888" s="11"/>
      <c r="HIF888" s="12"/>
      <c r="HIG888" s="12"/>
      <c r="HIH888" s="12"/>
      <c r="HII888" s="11"/>
      <c r="HIJ888" s="12"/>
      <c r="HIK888" s="162"/>
      <c r="HIL888" s="37"/>
      <c r="HIM888" s="37"/>
      <c r="HIN888" s="37"/>
      <c r="HIO888" s="37"/>
      <c r="HIP888" s="37"/>
      <c r="HIQ888" s="28"/>
      <c r="HIR888" s="11"/>
      <c r="HIS888" s="11"/>
      <c r="HIT888" s="37"/>
      <c r="HIU888" s="162"/>
      <c r="HIV888" s="162"/>
      <c r="HIW888" s="37"/>
      <c r="HIX888" s="12"/>
      <c r="HIY888" s="37"/>
      <c r="HIZ888" s="37"/>
      <c r="HJA888" s="11"/>
      <c r="HJB888" s="24"/>
      <c r="HJC888" s="28"/>
      <c r="HJD888" s="11"/>
      <c r="HJE888" s="12"/>
      <c r="HJF888" s="27"/>
      <c r="HJG888" s="37"/>
      <c r="HJH888" s="37"/>
      <c r="HJI888" s="14"/>
      <c r="HJJ888" s="14"/>
      <c r="HJK888" s="11"/>
      <c r="HJL888" s="12"/>
      <c r="HJM888" s="12"/>
      <c r="HJN888" s="12"/>
      <c r="HJO888" s="11"/>
      <c r="HJP888" s="12"/>
      <c r="HJQ888" s="162"/>
      <c r="HJR888" s="37"/>
      <c r="HJS888" s="37"/>
      <c r="HJT888" s="37"/>
      <c r="HJU888" s="37"/>
      <c r="HJV888" s="37"/>
      <c r="HJW888" s="28"/>
      <c r="HJX888" s="11"/>
      <c r="HJY888" s="11"/>
      <c r="HJZ888" s="37"/>
      <c r="HKA888" s="162"/>
      <c r="HKB888" s="162"/>
      <c r="HKC888" s="37"/>
      <c r="HKD888" s="12"/>
      <c r="HKE888" s="37"/>
      <c r="HKF888" s="37"/>
      <c r="HKG888" s="11"/>
      <c r="HKH888" s="24"/>
      <c r="HKI888" s="28"/>
      <c r="HKJ888" s="11"/>
      <c r="HKK888" s="12"/>
      <c r="HKL888" s="27"/>
      <c r="HKM888" s="37"/>
      <c r="HKN888" s="37"/>
      <c r="HKO888" s="14"/>
      <c r="HKP888" s="14"/>
      <c r="HKQ888" s="11"/>
      <c r="HKR888" s="12"/>
      <c r="HKS888" s="12"/>
      <c r="HKT888" s="12"/>
      <c r="HKU888" s="11"/>
      <c r="HKV888" s="12"/>
      <c r="HKW888" s="162"/>
      <c r="HKX888" s="37"/>
      <c r="HKY888" s="37"/>
      <c r="HKZ888" s="37"/>
      <c r="HLA888" s="37"/>
      <c r="HLB888" s="37"/>
      <c r="HLC888" s="28"/>
      <c r="HLD888" s="11"/>
      <c r="HLE888" s="11"/>
      <c r="HLF888" s="37"/>
      <c r="HLG888" s="162"/>
      <c r="HLH888" s="162"/>
      <c r="HLI888" s="37"/>
      <c r="HLJ888" s="12"/>
      <c r="HLK888" s="37"/>
      <c r="HLL888" s="37"/>
      <c r="HLM888" s="11"/>
      <c r="HLN888" s="24"/>
      <c r="HLO888" s="28"/>
      <c r="HLP888" s="11"/>
      <c r="HLQ888" s="12"/>
      <c r="HLR888" s="27"/>
      <c r="HLS888" s="37"/>
      <c r="HLT888" s="37"/>
      <c r="HLU888" s="14"/>
      <c r="HLV888" s="14"/>
      <c r="HLW888" s="11"/>
      <c r="HLX888" s="12"/>
      <c r="HLY888" s="12"/>
      <c r="HLZ888" s="12"/>
      <c r="HMA888" s="11"/>
      <c r="HMB888" s="12"/>
      <c r="HMC888" s="162"/>
      <c r="HMD888" s="37"/>
      <c r="HME888" s="37"/>
      <c r="HMF888" s="37"/>
      <c r="HMG888" s="37"/>
      <c r="HMH888" s="37"/>
      <c r="HMI888" s="28"/>
      <c r="HMJ888" s="11"/>
      <c r="HMK888" s="11"/>
      <c r="HML888" s="37"/>
      <c r="HMM888" s="162"/>
      <c r="HMN888" s="162"/>
      <c r="HMO888" s="37"/>
      <c r="HMP888" s="12"/>
      <c r="HMQ888" s="37"/>
      <c r="HMR888" s="37"/>
      <c r="HMS888" s="11"/>
      <c r="HMT888" s="24"/>
      <c r="HMU888" s="28"/>
      <c r="HMV888" s="11"/>
      <c r="HMW888" s="12"/>
      <c r="HMX888" s="27"/>
      <c r="HMY888" s="37"/>
      <c r="HMZ888" s="37"/>
      <c r="HNA888" s="14"/>
      <c r="HNB888" s="14"/>
      <c r="HNC888" s="11"/>
      <c r="HND888" s="12"/>
      <c r="HNE888" s="12"/>
      <c r="HNF888" s="12"/>
      <c r="HNG888" s="11"/>
      <c r="HNH888" s="12"/>
      <c r="HNI888" s="162"/>
      <c r="HNJ888" s="37"/>
      <c r="HNK888" s="37"/>
      <c r="HNL888" s="37"/>
      <c r="HNM888" s="37"/>
      <c r="HNN888" s="37"/>
      <c r="HNO888" s="28"/>
      <c r="HNP888" s="11"/>
      <c r="HNQ888" s="11"/>
      <c r="HNR888" s="37"/>
      <c r="HNS888" s="162"/>
      <c r="HNT888" s="162"/>
      <c r="HNU888" s="37"/>
      <c r="HNV888" s="12"/>
      <c r="HNW888" s="37"/>
      <c r="HNX888" s="37"/>
      <c r="HNY888" s="11"/>
      <c r="HNZ888" s="24"/>
      <c r="HOA888" s="28"/>
      <c r="HOB888" s="11"/>
      <c r="HOC888" s="12"/>
      <c r="HOD888" s="27"/>
      <c r="HOE888" s="37"/>
      <c r="HOF888" s="37"/>
      <c r="HOG888" s="14"/>
      <c r="HOH888" s="14"/>
      <c r="HOI888" s="11"/>
      <c r="HOJ888" s="12"/>
      <c r="HOK888" s="12"/>
      <c r="HOL888" s="12"/>
      <c r="HOM888" s="11"/>
      <c r="HON888" s="12"/>
      <c r="HOO888" s="162"/>
      <c r="HOP888" s="37"/>
      <c r="HOQ888" s="37"/>
      <c r="HOR888" s="37"/>
      <c r="HOS888" s="37"/>
      <c r="HOT888" s="37"/>
      <c r="HOU888" s="28"/>
      <c r="HOV888" s="11"/>
      <c r="HOW888" s="11"/>
      <c r="HOX888" s="37"/>
      <c r="HOY888" s="162"/>
      <c r="HOZ888" s="162"/>
      <c r="HPA888" s="37"/>
      <c r="HPB888" s="12"/>
      <c r="HPC888" s="37"/>
      <c r="HPD888" s="37"/>
      <c r="HPE888" s="11"/>
      <c r="HPF888" s="24"/>
      <c r="HPG888" s="28"/>
      <c r="HPH888" s="11"/>
      <c r="HPI888" s="12"/>
      <c r="HPJ888" s="27"/>
      <c r="HPK888" s="37"/>
      <c r="HPL888" s="37"/>
      <c r="HPM888" s="14"/>
      <c r="HPN888" s="14"/>
      <c r="HPO888" s="11"/>
      <c r="HPP888" s="12"/>
      <c r="HPQ888" s="12"/>
      <c r="HPR888" s="12"/>
      <c r="HPS888" s="11"/>
      <c r="HPT888" s="12"/>
      <c r="HPU888" s="162"/>
      <c r="HPV888" s="37"/>
      <c r="HPW888" s="37"/>
      <c r="HPX888" s="37"/>
      <c r="HPY888" s="37"/>
      <c r="HPZ888" s="37"/>
      <c r="HQA888" s="28"/>
      <c r="HQB888" s="11"/>
      <c r="HQC888" s="11"/>
      <c r="HQD888" s="37"/>
      <c r="HQE888" s="162"/>
      <c r="HQF888" s="162"/>
      <c r="HQG888" s="37"/>
      <c r="HQH888" s="12"/>
      <c r="HQI888" s="37"/>
      <c r="HQJ888" s="37"/>
      <c r="HQK888" s="11"/>
      <c r="HQL888" s="24"/>
      <c r="HQM888" s="28"/>
      <c r="HQN888" s="11"/>
      <c r="HQO888" s="12"/>
      <c r="HQP888" s="27"/>
      <c r="HQQ888" s="37"/>
      <c r="HQR888" s="37"/>
      <c r="HQS888" s="14"/>
      <c r="HQT888" s="14"/>
      <c r="HQU888" s="11"/>
      <c r="HQV888" s="12"/>
      <c r="HQW888" s="12"/>
      <c r="HQX888" s="12"/>
      <c r="HQY888" s="11"/>
      <c r="HQZ888" s="12"/>
      <c r="HRA888" s="162"/>
      <c r="HRB888" s="37"/>
      <c r="HRC888" s="37"/>
      <c r="HRD888" s="37"/>
      <c r="HRE888" s="37"/>
      <c r="HRF888" s="37"/>
      <c r="HRG888" s="28"/>
      <c r="HRH888" s="11"/>
      <c r="HRI888" s="11"/>
      <c r="HRJ888" s="37"/>
      <c r="HRK888" s="162"/>
      <c r="HRL888" s="162"/>
      <c r="HRM888" s="37"/>
      <c r="HRN888" s="12"/>
      <c r="HRO888" s="37"/>
      <c r="HRP888" s="37"/>
      <c r="HRQ888" s="11"/>
      <c r="HRR888" s="24"/>
      <c r="HRS888" s="28"/>
      <c r="HRT888" s="11"/>
      <c r="HRU888" s="12"/>
      <c r="HRV888" s="27"/>
      <c r="HRW888" s="37"/>
      <c r="HRX888" s="37"/>
      <c r="HRY888" s="14"/>
      <c r="HRZ888" s="14"/>
      <c r="HSA888" s="11"/>
      <c r="HSB888" s="12"/>
      <c r="HSC888" s="12"/>
      <c r="HSD888" s="12"/>
      <c r="HSE888" s="11"/>
      <c r="HSF888" s="12"/>
      <c r="HSG888" s="162"/>
      <c r="HSH888" s="37"/>
      <c r="HSI888" s="37"/>
      <c r="HSJ888" s="37"/>
      <c r="HSK888" s="37"/>
      <c r="HSL888" s="37"/>
      <c r="HSM888" s="28"/>
      <c r="HSN888" s="11"/>
      <c r="HSO888" s="11"/>
      <c r="HSP888" s="37"/>
      <c r="HSQ888" s="162"/>
      <c r="HSR888" s="162"/>
      <c r="HSS888" s="37"/>
      <c r="HST888" s="12"/>
      <c r="HSU888" s="37"/>
      <c r="HSV888" s="37"/>
      <c r="HSW888" s="11"/>
      <c r="HSX888" s="24"/>
      <c r="HSY888" s="28"/>
      <c r="HSZ888" s="11"/>
      <c r="HTA888" s="12"/>
      <c r="HTB888" s="27"/>
      <c r="HTC888" s="37"/>
      <c r="HTD888" s="37"/>
      <c r="HTE888" s="14"/>
      <c r="HTF888" s="14"/>
      <c r="HTG888" s="11"/>
      <c r="HTH888" s="12"/>
      <c r="HTI888" s="12"/>
      <c r="HTJ888" s="12"/>
      <c r="HTK888" s="11"/>
      <c r="HTL888" s="12"/>
      <c r="HTM888" s="162"/>
      <c r="HTN888" s="37"/>
      <c r="HTO888" s="37"/>
      <c r="HTP888" s="37"/>
      <c r="HTQ888" s="37"/>
      <c r="HTR888" s="37"/>
      <c r="HTS888" s="28"/>
      <c r="HTT888" s="11"/>
      <c r="HTU888" s="11"/>
      <c r="HTV888" s="37"/>
      <c r="HTW888" s="162"/>
      <c r="HTX888" s="162"/>
      <c r="HTY888" s="37"/>
      <c r="HTZ888" s="12"/>
      <c r="HUA888" s="37"/>
      <c r="HUB888" s="37"/>
      <c r="HUC888" s="11"/>
      <c r="HUD888" s="24"/>
      <c r="HUE888" s="28"/>
      <c r="HUF888" s="11"/>
      <c r="HUG888" s="12"/>
      <c r="HUH888" s="27"/>
      <c r="HUI888" s="37"/>
      <c r="HUJ888" s="37"/>
      <c r="HUK888" s="14"/>
      <c r="HUL888" s="14"/>
      <c r="HUM888" s="11"/>
      <c r="HUN888" s="12"/>
      <c r="HUO888" s="12"/>
      <c r="HUP888" s="12"/>
      <c r="HUQ888" s="11"/>
      <c r="HUR888" s="12"/>
      <c r="HUS888" s="162"/>
      <c r="HUT888" s="37"/>
      <c r="HUU888" s="37"/>
      <c r="HUV888" s="37"/>
      <c r="HUW888" s="37"/>
      <c r="HUX888" s="37"/>
      <c r="HUY888" s="28"/>
      <c r="HUZ888" s="11"/>
      <c r="HVA888" s="11"/>
      <c r="HVB888" s="37"/>
      <c r="HVC888" s="162"/>
      <c r="HVD888" s="162"/>
      <c r="HVE888" s="37"/>
      <c r="HVF888" s="12"/>
      <c r="HVG888" s="37"/>
      <c r="HVH888" s="37"/>
      <c r="HVI888" s="11"/>
      <c r="HVJ888" s="24"/>
      <c r="HVK888" s="28"/>
      <c r="HVL888" s="11"/>
      <c r="HVM888" s="12"/>
      <c r="HVN888" s="27"/>
      <c r="HVO888" s="37"/>
      <c r="HVP888" s="37"/>
      <c r="HVQ888" s="14"/>
      <c r="HVR888" s="14"/>
      <c r="HVS888" s="11"/>
      <c r="HVT888" s="12"/>
      <c r="HVU888" s="12"/>
      <c r="HVV888" s="12"/>
      <c r="HVW888" s="11"/>
      <c r="HVX888" s="12"/>
      <c r="HVY888" s="162"/>
      <c r="HVZ888" s="37"/>
      <c r="HWA888" s="37"/>
      <c r="HWB888" s="37"/>
      <c r="HWC888" s="37"/>
      <c r="HWD888" s="37"/>
      <c r="HWE888" s="28"/>
      <c r="HWF888" s="11"/>
      <c r="HWG888" s="11"/>
      <c r="HWH888" s="37"/>
      <c r="HWI888" s="162"/>
      <c r="HWJ888" s="162"/>
      <c r="HWK888" s="37"/>
      <c r="HWL888" s="12"/>
      <c r="HWM888" s="37"/>
      <c r="HWN888" s="37"/>
      <c r="HWO888" s="11"/>
      <c r="HWP888" s="24"/>
      <c r="HWQ888" s="28"/>
      <c r="HWR888" s="11"/>
      <c r="HWS888" s="12"/>
      <c r="HWT888" s="27"/>
      <c r="HWU888" s="37"/>
      <c r="HWV888" s="37"/>
      <c r="HWW888" s="14"/>
      <c r="HWX888" s="14"/>
      <c r="HWY888" s="11"/>
      <c r="HWZ888" s="12"/>
      <c r="HXA888" s="12"/>
      <c r="HXB888" s="12"/>
      <c r="HXC888" s="11"/>
      <c r="HXD888" s="12"/>
      <c r="HXE888" s="162"/>
      <c r="HXF888" s="37"/>
      <c r="HXG888" s="37"/>
      <c r="HXH888" s="37"/>
      <c r="HXI888" s="37"/>
      <c r="HXJ888" s="37"/>
      <c r="HXK888" s="28"/>
      <c r="HXL888" s="11"/>
      <c r="HXM888" s="11"/>
      <c r="HXN888" s="37"/>
      <c r="HXO888" s="162"/>
      <c r="HXP888" s="162"/>
      <c r="HXQ888" s="37"/>
      <c r="HXR888" s="12"/>
      <c r="HXS888" s="37"/>
      <c r="HXT888" s="37"/>
      <c r="HXU888" s="11"/>
      <c r="HXV888" s="24"/>
      <c r="HXW888" s="28"/>
      <c r="HXX888" s="11"/>
      <c r="HXY888" s="12"/>
      <c r="HXZ888" s="27"/>
      <c r="HYA888" s="37"/>
      <c r="HYB888" s="37"/>
      <c r="HYC888" s="14"/>
      <c r="HYD888" s="14"/>
      <c r="HYE888" s="11"/>
      <c r="HYF888" s="12"/>
      <c r="HYG888" s="12"/>
      <c r="HYH888" s="12"/>
      <c r="HYI888" s="11"/>
      <c r="HYJ888" s="12"/>
      <c r="HYK888" s="162"/>
      <c r="HYL888" s="37"/>
      <c r="HYM888" s="37"/>
      <c r="HYN888" s="37"/>
      <c r="HYO888" s="37"/>
      <c r="HYP888" s="37"/>
      <c r="HYQ888" s="28"/>
      <c r="HYR888" s="11"/>
      <c r="HYS888" s="11"/>
      <c r="HYT888" s="37"/>
      <c r="HYU888" s="162"/>
      <c r="HYV888" s="162"/>
      <c r="HYW888" s="37"/>
      <c r="HYX888" s="12"/>
      <c r="HYY888" s="37"/>
      <c r="HYZ888" s="37"/>
      <c r="HZA888" s="11"/>
      <c r="HZB888" s="24"/>
      <c r="HZC888" s="28"/>
      <c r="HZD888" s="11"/>
      <c r="HZE888" s="12"/>
      <c r="HZF888" s="27"/>
      <c r="HZG888" s="37"/>
      <c r="HZH888" s="37"/>
      <c r="HZI888" s="14"/>
      <c r="HZJ888" s="14"/>
      <c r="HZK888" s="11"/>
      <c r="HZL888" s="12"/>
      <c r="HZM888" s="12"/>
      <c r="HZN888" s="12"/>
      <c r="HZO888" s="11"/>
      <c r="HZP888" s="12"/>
      <c r="HZQ888" s="162"/>
      <c r="HZR888" s="37"/>
      <c r="HZS888" s="37"/>
      <c r="HZT888" s="37"/>
      <c r="HZU888" s="37"/>
      <c r="HZV888" s="37"/>
      <c r="HZW888" s="28"/>
      <c r="HZX888" s="11"/>
      <c r="HZY888" s="11"/>
      <c r="HZZ888" s="37"/>
      <c r="IAA888" s="162"/>
      <c r="IAB888" s="162"/>
      <c r="IAC888" s="37"/>
      <c r="IAD888" s="12"/>
      <c r="IAE888" s="37"/>
      <c r="IAF888" s="37"/>
      <c r="IAG888" s="11"/>
      <c r="IAH888" s="24"/>
      <c r="IAI888" s="28"/>
      <c r="IAJ888" s="11"/>
      <c r="IAK888" s="12"/>
      <c r="IAL888" s="27"/>
      <c r="IAM888" s="37"/>
      <c r="IAN888" s="37"/>
      <c r="IAO888" s="14"/>
      <c r="IAP888" s="14"/>
      <c r="IAQ888" s="11"/>
      <c r="IAR888" s="12"/>
      <c r="IAS888" s="12"/>
      <c r="IAT888" s="12"/>
      <c r="IAU888" s="11"/>
      <c r="IAV888" s="12"/>
      <c r="IAW888" s="162"/>
      <c r="IAX888" s="37"/>
      <c r="IAY888" s="37"/>
      <c r="IAZ888" s="37"/>
      <c r="IBA888" s="37"/>
      <c r="IBB888" s="37"/>
      <c r="IBC888" s="28"/>
      <c r="IBD888" s="11"/>
      <c r="IBE888" s="11"/>
      <c r="IBF888" s="37"/>
      <c r="IBG888" s="162"/>
      <c r="IBH888" s="162"/>
      <c r="IBI888" s="37"/>
      <c r="IBJ888" s="12"/>
      <c r="IBK888" s="37"/>
      <c r="IBL888" s="37"/>
      <c r="IBM888" s="11"/>
      <c r="IBN888" s="24"/>
      <c r="IBO888" s="28"/>
      <c r="IBP888" s="11"/>
      <c r="IBQ888" s="12"/>
      <c r="IBR888" s="27"/>
      <c r="IBS888" s="37"/>
      <c r="IBT888" s="37"/>
      <c r="IBU888" s="14"/>
      <c r="IBV888" s="14"/>
      <c r="IBW888" s="11"/>
      <c r="IBX888" s="12"/>
      <c r="IBY888" s="12"/>
      <c r="IBZ888" s="12"/>
      <c r="ICA888" s="11"/>
      <c r="ICB888" s="12"/>
      <c r="ICC888" s="162"/>
      <c r="ICD888" s="37"/>
      <c r="ICE888" s="37"/>
      <c r="ICF888" s="37"/>
      <c r="ICG888" s="37"/>
      <c r="ICH888" s="37"/>
      <c r="ICI888" s="28"/>
      <c r="ICJ888" s="11"/>
      <c r="ICK888" s="11"/>
      <c r="ICL888" s="37"/>
      <c r="ICM888" s="162"/>
      <c r="ICN888" s="162"/>
      <c r="ICO888" s="37"/>
      <c r="ICP888" s="12"/>
      <c r="ICQ888" s="37"/>
      <c r="ICR888" s="37"/>
      <c r="ICS888" s="11"/>
      <c r="ICT888" s="24"/>
      <c r="ICU888" s="28"/>
      <c r="ICV888" s="11"/>
      <c r="ICW888" s="12"/>
      <c r="ICX888" s="27"/>
      <c r="ICY888" s="37"/>
      <c r="ICZ888" s="37"/>
      <c r="IDA888" s="14"/>
      <c r="IDB888" s="14"/>
      <c r="IDC888" s="11"/>
      <c r="IDD888" s="12"/>
      <c r="IDE888" s="12"/>
      <c r="IDF888" s="12"/>
      <c r="IDG888" s="11"/>
      <c r="IDH888" s="12"/>
      <c r="IDI888" s="162"/>
      <c r="IDJ888" s="37"/>
      <c r="IDK888" s="37"/>
      <c r="IDL888" s="37"/>
      <c r="IDM888" s="37"/>
      <c r="IDN888" s="37"/>
      <c r="IDO888" s="28"/>
      <c r="IDP888" s="11"/>
      <c r="IDQ888" s="11"/>
      <c r="IDR888" s="37"/>
      <c r="IDS888" s="162"/>
      <c r="IDT888" s="162"/>
      <c r="IDU888" s="37"/>
      <c r="IDV888" s="12"/>
      <c r="IDW888" s="37"/>
      <c r="IDX888" s="37"/>
      <c r="IDY888" s="11"/>
      <c r="IDZ888" s="24"/>
      <c r="IEA888" s="28"/>
      <c r="IEB888" s="11"/>
      <c r="IEC888" s="12"/>
      <c r="IED888" s="27"/>
      <c r="IEE888" s="37"/>
      <c r="IEF888" s="37"/>
      <c r="IEG888" s="14"/>
      <c r="IEH888" s="14"/>
      <c r="IEI888" s="11"/>
      <c r="IEJ888" s="12"/>
      <c r="IEK888" s="12"/>
      <c r="IEL888" s="12"/>
      <c r="IEM888" s="11"/>
      <c r="IEN888" s="12"/>
      <c r="IEO888" s="162"/>
      <c r="IEP888" s="37"/>
      <c r="IEQ888" s="37"/>
      <c r="IER888" s="37"/>
      <c r="IES888" s="37"/>
      <c r="IET888" s="37"/>
      <c r="IEU888" s="28"/>
      <c r="IEV888" s="11"/>
      <c r="IEW888" s="11"/>
      <c r="IEX888" s="37"/>
      <c r="IEY888" s="162"/>
      <c r="IEZ888" s="162"/>
      <c r="IFA888" s="37"/>
      <c r="IFB888" s="12"/>
      <c r="IFC888" s="37"/>
      <c r="IFD888" s="37"/>
      <c r="IFE888" s="11"/>
      <c r="IFF888" s="24"/>
      <c r="IFG888" s="28"/>
      <c r="IFH888" s="11"/>
      <c r="IFI888" s="12"/>
      <c r="IFJ888" s="27"/>
      <c r="IFK888" s="37"/>
      <c r="IFL888" s="37"/>
      <c r="IFM888" s="14"/>
      <c r="IFN888" s="14"/>
      <c r="IFO888" s="11"/>
      <c r="IFP888" s="12"/>
      <c r="IFQ888" s="12"/>
      <c r="IFR888" s="12"/>
      <c r="IFS888" s="11"/>
      <c r="IFT888" s="12"/>
      <c r="IFU888" s="162"/>
      <c r="IFV888" s="37"/>
      <c r="IFW888" s="37"/>
      <c r="IFX888" s="37"/>
      <c r="IFY888" s="37"/>
      <c r="IFZ888" s="37"/>
      <c r="IGA888" s="28"/>
      <c r="IGB888" s="11"/>
      <c r="IGC888" s="11"/>
      <c r="IGD888" s="37"/>
      <c r="IGE888" s="162"/>
      <c r="IGF888" s="162"/>
      <c r="IGG888" s="37"/>
      <c r="IGH888" s="12"/>
      <c r="IGI888" s="37"/>
      <c r="IGJ888" s="37"/>
      <c r="IGK888" s="11"/>
      <c r="IGL888" s="24"/>
      <c r="IGM888" s="28"/>
      <c r="IGN888" s="11"/>
      <c r="IGO888" s="12"/>
      <c r="IGP888" s="27"/>
      <c r="IGQ888" s="37"/>
      <c r="IGR888" s="37"/>
      <c r="IGS888" s="14"/>
      <c r="IGT888" s="14"/>
      <c r="IGU888" s="11"/>
      <c r="IGV888" s="12"/>
      <c r="IGW888" s="12"/>
      <c r="IGX888" s="12"/>
      <c r="IGY888" s="11"/>
      <c r="IGZ888" s="12"/>
      <c r="IHA888" s="162"/>
      <c r="IHB888" s="37"/>
      <c r="IHC888" s="37"/>
      <c r="IHD888" s="37"/>
      <c r="IHE888" s="37"/>
      <c r="IHF888" s="37"/>
      <c r="IHG888" s="28"/>
      <c r="IHH888" s="11"/>
      <c r="IHI888" s="11"/>
      <c r="IHJ888" s="37"/>
      <c r="IHK888" s="162"/>
      <c r="IHL888" s="162"/>
      <c r="IHM888" s="37"/>
      <c r="IHN888" s="12"/>
      <c r="IHO888" s="37"/>
      <c r="IHP888" s="37"/>
      <c r="IHQ888" s="11"/>
      <c r="IHR888" s="24"/>
      <c r="IHS888" s="28"/>
      <c r="IHT888" s="11"/>
      <c r="IHU888" s="12"/>
      <c r="IHV888" s="27"/>
      <c r="IHW888" s="37"/>
      <c r="IHX888" s="37"/>
      <c r="IHY888" s="14"/>
      <c r="IHZ888" s="14"/>
      <c r="IIA888" s="11"/>
      <c r="IIB888" s="12"/>
      <c r="IIC888" s="12"/>
      <c r="IID888" s="12"/>
      <c r="IIE888" s="11"/>
      <c r="IIF888" s="12"/>
      <c r="IIG888" s="162"/>
      <c r="IIH888" s="37"/>
      <c r="III888" s="37"/>
      <c r="IIJ888" s="37"/>
      <c r="IIK888" s="37"/>
      <c r="IIL888" s="37"/>
      <c r="IIM888" s="28"/>
      <c r="IIN888" s="11"/>
      <c r="IIO888" s="11"/>
      <c r="IIP888" s="37"/>
      <c r="IIQ888" s="162"/>
      <c r="IIR888" s="162"/>
      <c r="IIS888" s="37"/>
      <c r="IIT888" s="12"/>
      <c r="IIU888" s="37"/>
      <c r="IIV888" s="37"/>
      <c r="IIW888" s="11"/>
      <c r="IIX888" s="24"/>
      <c r="IIY888" s="28"/>
      <c r="IIZ888" s="11"/>
      <c r="IJA888" s="12"/>
      <c r="IJB888" s="27"/>
      <c r="IJC888" s="37"/>
      <c r="IJD888" s="37"/>
      <c r="IJE888" s="14"/>
      <c r="IJF888" s="14"/>
      <c r="IJG888" s="11"/>
      <c r="IJH888" s="12"/>
      <c r="IJI888" s="12"/>
      <c r="IJJ888" s="12"/>
      <c r="IJK888" s="11"/>
      <c r="IJL888" s="12"/>
      <c r="IJM888" s="162"/>
      <c r="IJN888" s="37"/>
      <c r="IJO888" s="37"/>
      <c r="IJP888" s="37"/>
      <c r="IJQ888" s="37"/>
      <c r="IJR888" s="37"/>
      <c r="IJS888" s="28"/>
      <c r="IJT888" s="11"/>
      <c r="IJU888" s="11"/>
      <c r="IJV888" s="37"/>
      <c r="IJW888" s="162"/>
      <c r="IJX888" s="162"/>
      <c r="IJY888" s="37"/>
      <c r="IJZ888" s="12"/>
      <c r="IKA888" s="37"/>
      <c r="IKB888" s="37"/>
      <c r="IKC888" s="11"/>
      <c r="IKD888" s="24"/>
      <c r="IKE888" s="28"/>
      <c r="IKF888" s="11"/>
      <c r="IKG888" s="12"/>
      <c r="IKH888" s="27"/>
      <c r="IKI888" s="37"/>
      <c r="IKJ888" s="37"/>
      <c r="IKK888" s="14"/>
      <c r="IKL888" s="14"/>
      <c r="IKM888" s="11"/>
      <c r="IKN888" s="12"/>
      <c r="IKO888" s="12"/>
      <c r="IKP888" s="12"/>
      <c r="IKQ888" s="11"/>
      <c r="IKR888" s="12"/>
      <c r="IKS888" s="162"/>
      <c r="IKT888" s="37"/>
      <c r="IKU888" s="37"/>
      <c r="IKV888" s="37"/>
      <c r="IKW888" s="37"/>
      <c r="IKX888" s="37"/>
      <c r="IKY888" s="28"/>
      <c r="IKZ888" s="11"/>
      <c r="ILA888" s="11"/>
      <c r="ILB888" s="37"/>
      <c r="ILC888" s="162"/>
      <c r="ILD888" s="162"/>
      <c r="ILE888" s="37"/>
      <c r="ILF888" s="12"/>
      <c r="ILG888" s="37"/>
      <c r="ILH888" s="37"/>
      <c r="ILI888" s="11"/>
      <c r="ILJ888" s="24"/>
      <c r="ILK888" s="28"/>
      <c r="ILL888" s="11"/>
      <c r="ILM888" s="12"/>
      <c r="ILN888" s="27"/>
      <c r="ILO888" s="37"/>
      <c r="ILP888" s="37"/>
      <c r="ILQ888" s="14"/>
      <c r="ILR888" s="14"/>
      <c r="ILS888" s="11"/>
      <c r="ILT888" s="12"/>
      <c r="ILU888" s="12"/>
      <c r="ILV888" s="12"/>
      <c r="ILW888" s="11"/>
      <c r="ILX888" s="12"/>
      <c r="ILY888" s="162"/>
      <c r="ILZ888" s="37"/>
      <c r="IMA888" s="37"/>
      <c r="IMB888" s="37"/>
      <c r="IMC888" s="37"/>
      <c r="IMD888" s="37"/>
      <c r="IME888" s="28"/>
      <c r="IMF888" s="11"/>
      <c r="IMG888" s="11"/>
      <c r="IMH888" s="37"/>
      <c r="IMI888" s="162"/>
      <c r="IMJ888" s="162"/>
      <c r="IMK888" s="37"/>
      <c r="IML888" s="12"/>
      <c r="IMM888" s="37"/>
      <c r="IMN888" s="37"/>
      <c r="IMO888" s="11"/>
      <c r="IMP888" s="24"/>
      <c r="IMQ888" s="28"/>
      <c r="IMR888" s="11"/>
      <c r="IMS888" s="12"/>
      <c r="IMT888" s="27"/>
      <c r="IMU888" s="37"/>
      <c r="IMV888" s="37"/>
      <c r="IMW888" s="14"/>
      <c r="IMX888" s="14"/>
      <c r="IMY888" s="11"/>
      <c r="IMZ888" s="12"/>
      <c r="INA888" s="12"/>
      <c r="INB888" s="12"/>
      <c r="INC888" s="11"/>
      <c r="IND888" s="12"/>
      <c r="INE888" s="162"/>
      <c r="INF888" s="37"/>
      <c r="ING888" s="37"/>
      <c r="INH888" s="37"/>
      <c r="INI888" s="37"/>
      <c r="INJ888" s="37"/>
      <c r="INK888" s="28"/>
      <c r="INL888" s="11"/>
      <c r="INM888" s="11"/>
      <c r="INN888" s="37"/>
      <c r="INO888" s="162"/>
      <c r="INP888" s="162"/>
      <c r="INQ888" s="37"/>
      <c r="INR888" s="12"/>
      <c r="INS888" s="37"/>
      <c r="INT888" s="37"/>
      <c r="INU888" s="11"/>
      <c r="INV888" s="24"/>
      <c r="INW888" s="28"/>
      <c r="INX888" s="11"/>
      <c r="INY888" s="12"/>
      <c r="INZ888" s="27"/>
      <c r="IOA888" s="37"/>
      <c r="IOB888" s="37"/>
      <c r="IOC888" s="14"/>
      <c r="IOD888" s="14"/>
      <c r="IOE888" s="11"/>
      <c r="IOF888" s="12"/>
      <c r="IOG888" s="12"/>
      <c r="IOH888" s="12"/>
      <c r="IOI888" s="11"/>
      <c r="IOJ888" s="12"/>
      <c r="IOK888" s="162"/>
      <c r="IOL888" s="37"/>
      <c r="IOM888" s="37"/>
      <c r="ION888" s="37"/>
      <c r="IOO888" s="37"/>
      <c r="IOP888" s="37"/>
      <c r="IOQ888" s="28"/>
      <c r="IOR888" s="11"/>
      <c r="IOS888" s="11"/>
      <c r="IOT888" s="37"/>
      <c r="IOU888" s="162"/>
      <c r="IOV888" s="162"/>
      <c r="IOW888" s="37"/>
      <c r="IOX888" s="12"/>
      <c r="IOY888" s="37"/>
      <c r="IOZ888" s="37"/>
      <c r="IPA888" s="11"/>
      <c r="IPB888" s="24"/>
      <c r="IPC888" s="28"/>
      <c r="IPD888" s="11"/>
      <c r="IPE888" s="12"/>
      <c r="IPF888" s="27"/>
      <c r="IPG888" s="37"/>
      <c r="IPH888" s="37"/>
      <c r="IPI888" s="14"/>
      <c r="IPJ888" s="14"/>
      <c r="IPK888" s="11"/>
      <c r="IPL888" s="12"/>
      <c r="IPM888" s="12"/>
      <c r="IPN888" s="12"/>
      <c r="IPO888" s="11"/>
      <c r="IPP888" s="12"/>
      <c r="IPQ888" s="162"/>
      <c r="IPR888" s="37"/>
      <c r="IPS888" s="37"/>
      <c r="IPT888" s="37"/>
      <c r="IPU888" s="37"/>
      <c r="IPV888" s="37"/>
      <c r="IPW888" s="28"/>
      <c r="IPX888" s="11"/>
      <c r="IPY888" s="11"/>
      <c r="IPZ888" s="37"/>
      <c r="IQA888" s="162"/>
      <c r="IQB888" s="162"/>
      <c r="IQC888" s="37"/>
      <c r="IQD888" s="12"/>
      <c r="IQE888" s="37"/>
      <c r="IQF888" s="37"/>
      <c r="IQG888" s="11"/>
      <c r="IQH888" s="24"/>
      <c r="IQI888" s="28"/>
      <c r="IQJ888" s="11"/>
      <c r="IQK888" s="12"/>
      <c r="IQL888" s="27"/>
      <c r="IQM888" s="37"/>
      <c r="IQN888" s="37"/>
      <c r="IQO888" s="14"/>
      <c r="IQP888" s="14"/>
      <c r="IQQ888" s="11"/>
      <c r="IQR888" s="12"/>
      <c r="IQS888" s="12"/>
      <c r="IQT888" s="12"/>
      <c r="IQU888" s="11"/>
      <c r="IQV888" s="12"/>
      <c r="IQW888" s="162"/>
      <c r="IQX888" s="37"/>
      <c r="IQY888" s="37"/>
      <c r="IQZ888" s="37"/>
      <c r="IRA888" s="37"/>
      <c r="IRB888" s="37"/>
      <c r="IRC888" s="28"/>
      <c r="IRD888" s="11"/>
      <c r="IRE888" s="11"/>
      <c r="IRF888" s="37"/>
      <c r="IRG888" s="162"/>
      <c r="IRH888" s="162"/>
      <c r="IRI888" s="37"/>
      <c r="IRJ888" s="12"/>
      <c r="IRK888" s="37"/>
      <c r="IRL888" s="37"/>
      <c r="IRM888" s="11"/>
      <c r="IRN888" s="24"/>
      <c r="IRO888" s="28"/>
      <c r="IRP888" s="11"/>
      <c r="IRQ888" s="12"/>
      <c r="IRR888" s="27"/>
      <c r="IRS888" s="37"/>
      <c r="IRT888" s="37"/>
      <c r="IRU888" s="14"/>
      <c r="IRV888" s="14"/>
      <c r="IRW888" s="11"/>
      <c r="IRX888" s="12"/>
      <c r="IRY888" s="12"/>
      <c r="IRZ888" s="12"/>
      <c r="ISA888" s="11"/>
      <c r="ISB888" s="12"/>
      <c r="ISC888" s="162"/>
      <c r="ISD888" s="37"/>
      <c r="ISE888" s="37"/>
      <c r="ISF888" s="37"/>
      <c r="ISG888" s="37"/>
      <c r="ISH888" s="37"/>
      <c r="ISI888" s="28"/>
      <c r="ISJ888" s="11"/>
      <c r="ISK888" s="11"/>
      <c r="ISL888" s="37"/>
      <c r="ISM888" s="162"/>
      <c r="ISN888" s="162"/>
      <c r="ISO888" s="37"/>
      <c r="ISP888" s="12"/>
      <c r="ISQ888" s="37"/>
      <c r="ISR888" s="37"/>
      <c r="ISS888" s="11"/>
      <c r="IST888" s="24"/>
      <c r="ISU888" s="28"/>
      <c r="ISV888" s="11"/>
      <c r="ISW888" s="12"/>
      <c r="ISX888" s="27"/>
      <c r="ISY888" s="37"/>
      <c r="ISZ888" s="37"/>
      <c r="ITA888" s="14"/>
      <c r="ITB888" s="14"/>
      <c r="ITC888" s="11"/>
      <c r="ITD888" s="12"/>
      <c r="ITE888" s="12"/>
      <c r="ITF888" s="12"/>
      <c r="ITG888" s="11"/>
      <c r="ITH888" s="12"/>
      <c r="ITI888" s="162"/>
      <c r="ITJ888" s="37"/>
      <c r="ITK888" s="37"/>
      <c r="ITL888" s="37"/>
      <c r="ITM888" s="37"/>
      <c r="ITN888" s="37"/>
      <c r="ITO888" s="28"/>
      <c r="ITP888" s="11"/>
      <c r="ITQ888" s="11"/>
      <c r="ITR888" s="37"/>
      <c r="ITS888" s="162"/>
      <c r="ITT888" s="162"/>
      <c r="ITU888" s="37"/>
      <c r="ITV888" s="12"/>
      <c r="ITW888" s="37"/>
      <c r="ITX888" s="37"/>
      <c r="ITY888" s="11"/>
      <c r="ITZ888" s="24"/>
      <c r="IUA888" s="28"/>
      <c r="IUB888" s="11"/>
      <c r="IUC888" s="12"/>
      <c r="IUD888" s="27"/>
      <c r="IUE888" s="37"/>
      <c r="IUF888" s="37"/>
      <c r="IUG888" s="14"/>
      <c r="IUH888" s="14"/>
      <c r="IUI888" s="11"/>
      <c r="IUJ888" s="12"/>
      <c r="IUK888" s="12"/>
      <c r="IUL888" s="12"/>
      <c r="IUM888" s="11"/>
      <c r="IUN888" s="12"/>
      <c r="IUO888" s="162"/>
      <c r="IUP888" s="37"/>
      <c r="IUQ888" s="37"/>
      <c r="IUR888" s="37"/>
      <c r="IUS888" s="37"/>
      <c r="IUT888" s="37"/>
      <c r="IUU888" s="28"/>
      <c r="IUV888" s="11"/>
      <c r="IUW888" s="11"/>
      <c r="IUX888" s="37"/>
      <c r="IUY888" s="162"/>
      <c r="IUZ888" s="162"/>
      <c r="IVA888" s="37"/>
      <c r="IVB888" s="12"/>
      <c r="IVC888" s="37"/>
      <c r="IVD888" s="37"/>
      <c r="IVE888" s="11"/>
      <c r="IVF888" s="24"/>
      <c r="IVG888" s="28"/>
      <c r="IVH888" s="11"/>
      <c r="IVI888" s="12"/>
      <c r="IVJ888" s="27"/>
      <c r="IVK888" s="37"/>
      <c r="IVL888" s="37"/>
      <c r="IVM888" s="14"/>
      <c r="IVN888" s="14"/>
      <c r="IVO888" s="11"/>
      <c r="IVP888" s="12"/>
      <c r="IVQ888" s="12"/>
      <c r="IVR888" s="12"/>
      <c r="IVS888" s="11"/>
      <c r="IVT888" s="12"/>
      <c r="IVU888" s="162"/>
      <c r="IVV888" s="37"/>
      <c r="IVW888" s="37"/>
      <c r="IVX888" s="37"/>
      <c r="IVY888" s="37"/>
      <c r="IVZ888" s="37"/>
      <c r="IWA888" s="28"/>
      <c r="IWB888" s="11"/>
      <c r="IWC888" s="11"/>
      <c r="IWD888" s="37"/>
      <c r="IWE888" s="162"/>
      <c r="IWF888" s="162"/>
      <c r="IWG888" s="37"/>
      <c r="IWH888" s="12"/>
      <c r="IWI888" s="37"/>
      <c r="IWJ888" s="37"/>
      <c r="IWK888" s="11"/>
      <c r="IWL888" s="24"/>
      <c r="IWM888" s="28"/>
      <c r="IWN888" s="11"/>
      <c r="IWO888" s="12"/>
      <c r="IWP888" s="27"/>
      <c r="IWQ888" s="37"/>
      <c r="IWR888" s="37"/>
      <c r="IWS888" s="14"/>
      <c r="IWT888" s="14"/>
      <c r="IWU888" s="11"/>
      <c r="IWV888" s="12"/>
      <c r="IWW888" s="12"/>
      <c r="IWX888" s="12"/>
      <c r="IWY888" s="11"/>
      <c r="IWZ888" s="12"/>
      <c r="IXA888" s="162"/>
      <c r="IXB888" s="37"/>
      <c r="IXC888" s="37"/>
      <c r="IXD888" s="37"/>
      <c r="IXE888" s="37"/>
      <c r="IXF888" s="37"/>
      <c r="IXG888" s="28"/>
      <c r="IXH888" s="11"/>
      <c r="IXI888" s="11"/>
      <c r="IXJ888" s="37"/>
      <c r="IXK888" s="162"/>
      <c r="IXL888" s="162"/>
      <c r="IXM888" s="37"/>
      <c r="IXN888" s="12"/>
      <c r="IXO888" s="37"/>
      <c r="IXP888" s="37"/>
      <c r="IXQ888" s="11"/>
      <c r="IXR888" s="24"/>
      <c r="IXS888" s="28"/>
      <c r="IXT888" s="11"/>
      <c r="IXU888" s="12"/>
      <c r="IXV888" s="27"/>
      <c r="IXW888" s="37"/>
      <c r="IXX888" s="37"/>
      <c r="IXY888" s="14"/>
      <c r="IXZ888" s="14"/>
      <c r="IYA888" s="11"/>
      <c r="IYB888" s="12"/>
      <c r="IYC888" s="12"/>
      <c r="IYD888" s="12"/>
      <c r="IYE888" s="11"/>
      <c r="IYF888" s="12"/>
      <c r="IYG888" s="162"/>
      <c r="IYH888" s="37"/>
      <c r="IYI888" s="37"/>
      <c r="IYJ888" s="37"/>
      <c r="IYK888" s="37"/>
      <c r="IYL888" s="37"/>
      <c r="IYM888" s="28"/>
      <c r="IYN888" s="11"/>
      <c r="IYO888" s="11"/>
      <c r="IYP888" s="37"/>
      <c r="IYQ888" s="162"/>
      <c r="IYR888" s="162"/>
      <c r="IYS888" s="37"/>
      <c r="IYT888" s="12"/>
      <c r="IYU888" s="37"/>
      <c r="IYV888" s="37"/>
      <c r="IYW888" s="11"/>
      <c r="IYX888" s="24"/>
      <c r="IYY888" s="28"/>
      <c r="IYZ888" s="11"/>
      <c r="IZA888" s="12"/>
      <c r="IZB888" s="27"/>
      <c r="IZC888" s="37"/>
      <c r="IZD888" s="37"/>
      <c r="IZE888" s="14"/>
      <c r="IZF888" s="14"/>
      <c r="IZG888" s="11"/>
      <c r="IZH888" s="12"/>
      <c r="IZI888" s="12"/>
      <c r="IZJ888" s="12"/>
      <c r="IZK888" s="11"/>
      <c r="IZL888" s="12"/>
      <c r="IZM888" s="162"/>
      <c r="IZN888" s="37"/>
      <c r="IZO888" s="37"/>
      <c r="IZP888" s="37"/>
      <c r="IZQ888" s="37"/>
      <c r="IZR888" s="37"/>
      <c r="IZS888" s="28"/>
      <c r="IZT888" s="11"/>
      <c r="IZU888" s="11"/>
      <c r="IZV888" s="37"/>
      <c r="IZW888" s="162"/>
      <c r="IZX888" s="162"/>
      <c r="IZY888" s="37"/>
      <c r="IZZ888" s="12"/>
      <c r="JAA888" s="37"/>
      <c r="JAB888" s="37"/>
      <c r="JAC888" s="11"/>
      <c r="JAD888" s="24"/>
      <c r="JAE888" s="28"/>
      <c r="JAF888" s="11"/>
      <c r="JAG888" s="12"/>
      <c r="JAH888" s="27"/>
      <c r="JAI888" s="37"/>
      <c r="JAJ888" s="37"/>
      <c r="JAK888" s="14"/>
      <c r="JAL888" s="14"/>
      <c r="JAM888" s="11"/>
      <c r="JAN888" s="12"/>
      <c r="JAO888" s="12"/>
      <c r="JAP888" s="12"/>
      <c r="JAQ888" s="11"/>
      <c r="JAR888" s="12"/>
      <c r="JAS888" s="162"/>
      <c r="JAT888" s="37"/>
      <c r="JAU888" s="37"/>
      <c r="JAV888" s="37"/>
      <c r="JAW888" s="37"/>
      <c r="JAX888" s="37"/>
      <c r="JAY888" s="28"/>
      <c r="JAZ888" s="11"/>
      <c r="JBA888" s="11"/>
      <c r="JBB888" s="37"/>
      <c r="JBC888" s="162"/>
      <c r="JBD888" s="162"/>
      <c r="JBE888" s="37"/>
      <c r="JBF888" s="12"/>
      <c r="JBG888" s="37"/>
      <c r="JBH888" s="37"/>
      <c r="JBI888" s="11"/>
      <c r="JBJ888" s="24"/>
      <c r="JBK888" s="28"/>
      <c r="JBL888" s="11"/>
      <c r="JBM888" s="12"/>
      <c r="JBN888" s="27"/>
      <c r="JBO888" s="37"/>
      <c r="JBP888" s="37"/>
      <c r="JBQ888" s="14"/>
      <c r="JBR888" s="14"/>
      <c r="JBS888" s="11"/>
      <c r="JBT888" s="12"/>
      <c r="JBU888" s="12"/>
      <c r="JBV888" s="12"/>
      <c r="JBW888" s="11"/>
      <c r="JBX888" s="12"/>
      <c r="JBY888" s="162"/>
      <c r="JBZ888" s="37"/>
      <c r="JCA888" s="37"/>
      <c r="JCB888" s="37"/>
      <c r="JCC888" s="37"/>
      <c r="JCD888" s="37"/>
      <c r="JCE888" s="28"/>
      <c r="JCF888" s="11"/>
      <c r="JCG888" s="11"/>
      <c r="JCH888" s="37"/>
      <c r="JCI888" s="162"/>
      <c r="JCJ888" s="162"/>
      <c r="JCK888" s="37"/>
      <c r="JCL888" s="12"/>
      <c r="JCM888" s="37"/>
      <c r="JCN888" s="37"/>
      <c r="JCO888" s="11"/>
      <c r="JCP888" s="24"/>
      <c r="JCQ888" s="28"/>
      <c r="JCR888" s="11"/>
      <c r="JCS888" s="12"/>
      <c r="JCT888" s="27"/>
      <c r="JCU888" s="37"/>
      <c r="JCV888" s="37"/>
      <c r="JCW888" s="14"/>
      <c r="JCX888" s="14"/>
      <c r="JCY888" s="11"/>
      <c r="JCZ888" s="12"/>
      <c r="JDA888" s="12"/>
      <c r="JDB888" s="12"/>
      <c r="JDC888" s="11"/>
      <c r="JDD888" s="12"/>
      <c r="JDE888" s="162"/>
      <c r="JDF888" s="37"/>
      <c r="JDG888" s="37"/>
      <c r="JDH888" s="37"/>
      <c r="JDI888" s="37"/>
      <c r="JDJ888" s="37"/>
      <c r="JDK888" s="28"/>
      <c r="JDL888" s="11"/>
      <c r="JDM888" s="11"/>
      <c r="JDN888" s="37"/>
      <c r="JDO888" s="162"/>
      <c r="JDP888" s="162"/>
      <c r="JDQ888" s="37"/>
      <c r="JDR888" s="12"/>
      <c r="JDS888" s="37"/>
      <c r="JDT888" s="37"/>
      <c r="JDU888" s="11"/>
      <c r="JDV888" s="24"/>
      <c r="JDW888" s="28"/>
      <c r="JDX888" s="11"/>
      <c r="JDY888" s="12"/>
      <c r="JDZ888" s="27"/>
      <c r="JEA888" s="37"/>
      <c r="JEB888" s="37"/>
      <c r="JEC888" s="14"/>
      <c r="JED888" s="14"/>
      <c r="JEE888" s="11"/>
      <c r="JEF888" s="12"/>
      <c r="JEG888" s="12"/>
      <c r="JEH888" s="12"/>
      <c r="JEI888" s="11"/>
      <c r="JEJ888" s="12"/>
      <c r="JEK888" s="162"/>
      <c r="JEL888" s="37"/>
      <c r="JEM888" s="37"/>
      <c r="JEN888" s="37"/>
      <c r="JEO888" s="37"/>
      <c r="JEP888" s="37"/>
      <c r="JEQ888" s="28"/>
      <c r="JER888" s="11"/>
      <c r="JES888" s="11"/>
      <c r="JET888" s="37"/>
      <c r="JEU888" s="162"/>
      <c r="JEV888" s="162"/>
      <c r="JEW888" s="37"/>
      <c r="JEX888" s="12"/>
      <c r="JEY888" s="37"/>
      <c r="JEZ888" s="37"/>
      <c r="JFA888" s="11"/>
      <c r="JFB888" s="24"/>
      <c r="JFC888" s="28"/>
      <c r="JFD888" s="11"/>
      <c r="JFE888" s="12"/>
      <c r="JFF888" s="27"/>
      <c r="JFG888" s="37"/>
      <c r="JFH888" s="37"/>
      <c r="JFI888" s="14"/>
      <c r="JFJ888" s="14"/>
      <c r="JFK888" s="11"/>
      <c r="JFL888" s="12"/>
      <c r="JFM888" s="12"/>
      <c r="JFN888" s="12"/>
      <c r="JFO888" s="11"/>
      <c r="JFP888" s="12"/>
      <c r="JFQ888" s="162"/>
      <c r="JFR888" s="37"/>
      <c r="JFS888" s="37"/>
      <c r="JFT888" s="37"/>
      <c r="JFU888" s="37"/>
      <c r="JFV888" s="37"/>
      <c r="JFW888" s="28"/>
      <c r="JFX888" s="11"/>
      <c r="JFY888" s="11"/>
      <c r="JFZ888" s="37"/>
      <c r="JGA888" s="162"/>
      <c r="JGB888" s="162"/>
      <c r="JGC888" s="37"/>
      <c r="JGD888" s="12"/>
      <c r="JGE888" s="37"/>
      <c r="JGF888" s="37"/>
      <c r="JGG888" s="11"/>
      <c r="JGH888" s="24"/>
      <c r="JGI888" s="28"/>
      <c r="JGJ888" s="11"/>
      <c r="JGK888" s="12"/>
      <c r="JGL888" s="27"/>
      <c r="JGM888" s="37"/>
      <c r="JGN888" s="37"/>
      <c r="JGO888" s="14"/>
      <c r="JGP888" s="14"/>
      <c r="JGQ888" s="11"/>
      <c r="JGR888" s="12"/>
      <c r="JGS888" s="12"/>
      <c r="JGT888" s="12"/>
      <c r="JGU888" s="11"/>
      <c r="JGV888" s="12"/>
      <c r="JGW888" s="162"/>
      <c r="JGX888" s="37"/>
      <c r="JGY888" s="37"/>
      <c r="JGZ888" s="37"/>
      <c r="JHA888" s="37"/>
      <c r="JHB888" s="37"/>
      <c r="JHC888" s="28"/>
      <c r="JHD888" s="11"/>
      <c r="JHE888" s="11"/>
      <c r="JHF888" s="37"/>
      <c r="JHG888" s="162"/>
      <c r="JHH888" s="162"/>
      <c r="JHI888" s="37"/>
      <c r="JHJ888" s="12"/>
      <c r="JHK888" s="37"/>
      <c r="JHL888" s="37"/>
      <c r="JHM888" s="11"/>
      <c r="JHN888" s="24"/>
      <c r="JHO888" s="28"/>
      <c r="JHP888" s="11"/>
      <c r="JHQ888" s="12"/>
      <c r="JHR888" s="27"/>
      <c r="JHS888" s="37"/>
      <c r="JHT888" s="37"/>
      <c r="JHU888" s="14"/>
      <c r="JHV888" s="14"/>
      <c r="JHW888" s="11"/>
      <c r="JHX888" s="12"/>
      <c r="JHY888" s="12"/>
      <c r="JHZ888" s="12"/>
      <c r="JIA888" s="11"/>
      <c r="JIB888" s="12"/>
      <c r="JIC888" s="162"/>
      <c r="JID888" s="37"/>
      <c r="JIE888" s="37"/>
      <c r="JIF888" s="37"/>
      <c r="JIG888" s="37"/>
      <c r="JIH888" s="37"/>
      <c r="JII888" s="28"/>
      <c r="JIJ888" s="11"/>
      <c r="JIK888" s="11"/>
      <c r="JIL888" s="37"/>
      <c r="JIM888" s="162"/>
      <c r="JIN888" s="162"/>
      <c r="JIO888" s="37"/>
      <c r="JIP888" s="12"/>
      <c r="JIQ888" s="37"/>
      <c r="JIR888" s="37"/>
      <c r="JIS888" s="11"/>
      <c r="JIT888" s="24"/>
      <c r="JIU888" s="28"/>
      <c r="JIV888" s="11"/>
      <c r="JIW888" s="12"/>
      <c r="JIX888" s="27"/>
      <c r="JIY888" s="37"/>
      <c r="JIZ888" s="37"/>
      <c r="JJA888" s="14"/>
      <c r="JJB888" s="14"/>
      <c r="JJC888" s="11"/>
      <c r="JJD888" s="12"/>
      <c r="JJE888" s="12"/>
      <c r="JJF888" s="12"/>
      <c r="JJG888" s="11"/>
      <c r="JJH888" s="12"/>
      <c r="JJI888" s="162"/>
      <c r="JJJ888" s="37"/>
      <c r="JJK888" s="37"/>
      <c r="JJL888" s="37"/>
      <c r="JJM888" s="37"/>
      <c r="JJN888" s="37"/>
      <c r="JJO888" s="28"/>
      <c r="JJP888" s="11"/>
      <c r="JJQ888" s="11"/>
      <c r="JJR888" s="37"/>
      <c r="JJS888" s="162"/>
      <c r="JJT888" s="162"/>
      <c r="JJU888" s="37"/>
      <c r="JJV888" s="12"/>
      <c r="JJW888" s="37"/>
      <c r="JJX888" s="37"/>
      <c r="JJY888" s="11"/>
      <c r="JJZ888" s="24"/>
      <c r="JKA888" s="28"/>
      <c r="JKB888" s="11"/>
      <c r="JKC888" s="12"/>
      <c r="JKD888" s="27"/>
      <c r="JKE888" s="37"/>
      <c r="JKF888" s="37"/>
      <c r="JKG888" s="14"/>
      <c r="JKH888" s="14"/>
      <c r="JKI888" s="11"/>
      <c r="JKJ888" s="12"/>
      <c r="JKK888" s="12"/>
      <c r="JKL888" s="12"/>
      <c r="JKM888" s="11"/>
      <c r="JKN888" s="12"/>
      <c r="JKO888" s="162"/>
      <c r="JKP888" s="37"/>
      <c r="JKQ888" s="37"/>
      <c r="JKR888" s="37"/>
      <c r="JKS888" s="37"/>
      <c r="JKT888" s="37"/>
      <c r="JKU888" s="28"/>
      <c r="JKV888" s="11"/>
      <c r="JKW888" s="11"/>
      <c r="JKX888" s="37"/>
      <c r="JKY888" s="162"/>
      <c r="JKZ888" s="162"/>
      <c r="JLA888" s="37"/>
      <c r="JLB888" s="12"/>
      <c r="JLC888" s="37"/>
      <c r="JLD888" s="37"/>
      <c r="JLE888" s="11"/>
      <c r="JLF888" s="24"/>
      <c r="JLG888" s="28"/>
      <c r="JLH888" s="11"/>
      <c r="JLI888" s="12"/>
      <c r="JLJ888" s="27"/>
      <c r="JLK888" s="37"/>
      <c r="JLL888" s="37"/>
      <c r="JLM888" s="14"/>
      <c r="JLN888" s="14"/>
      <c r="JLO888" s="11"/>
      <c r="JLP888" s="12"/>
      <c r="JLQ888" s="12"/>
      <c r="JLR888" s="12"/>
      <c r="JLS888" s="11"/>
      <c r="JLT888" s="12"/>
      <c r="JLU888" s="162"/>
      <c r="JLV888" s="37"/>
      <c r="JLW888" s="37"/>
      <c r="JLX888" s="37"/>
      <c r="JLY888" s="37"/>
      <c r="JLZ888" s="37"/>
      <c r="JMA888" s="28"/>
      <c r="JMB888" s="11"/>
      <c r="JMC888" s="11"/>
      <c r="JMD888" s="37"/>
      <c r="JME888" s="162"/>
      <c r="JMF888" s="162"/>
      <c r="JMG888" s="37"/>
      <c r="JMH888" s="12"/>
      <c r="JMI888" s="37"/>
      <c r="JMJ888" s="37"/>
      <c r="JMK888" s="11"/>
      <c r="JML888" s="24"/>
      <c r="JMM888" s="28"/>
      <c r="JMN888" s="11"/>
      <c r="JMO888" s="12"/>
      <c r="JMP888" s="27"/>
      <c r="JMQ888" s="37"/>
      <c r="JMR888" s="37"/>
      <c r="JMS888" s="14"/>
      <c r="JMT888" s="14"/>
      <c r="JMU888" s="11"/>
      <c r="JMV888" s="12"/>
      <c r="JMW888" s="12"/>
      <c r="JMX888" s="12"/>
      <c r="JMY888" s="11"/>
      <c r="JMZ888" s="12"/>
      <c r="JNA888" s="162"/>
      <c r="JNB888" s="37"/>
      <c r="JNC888" s="37"/>
      <c r="JND888" s="37"/>
      <c r="JNE888" s="37"/>
      <c r="JNF888" s="37"/>
      <c r="JNG888" s="28"/>
      <c r="JNH888" s="11"/>
      <c r="JNI888" s="11"/>
      <c r="JNJ888" s="37"/>
      <c r="JNK888" s="162"/>
      <c r="JNL888" s="162"/>
      <c r="JNM888" s="37"/>
      <c r="JNN888" s="12"/>
      <c r="JNO888" s="37"/>
      <c r="JNP888" s="37"/>
      <c r="JNQ888" s="11"/>
      <c r="JNR888" s="24"/>
      <c r="JNS888" s="28"/>
      <c r="JNT888" s="11"/>
      <c r="JNU888" s="12"/>
      <c r="JNV888" s="27"/>
      <c r="JNW888" s="37"/>
      <c r="JNX888" s="37"/>
      <c r="JNY888" s="14"/>
      <c r="JNZ888" s="14"/>
      <c r="JOA888" s="11"/>
      <c r="JOB888" s="12"/>
      <c r="JOC888" s="12"/>
      <c r="JOD888" s="12"/>
      <c r="JOE888" s="11"/>
      <c r="JOF888" s="12"/>
      <c r="JOG888" s="162"/>
      <c r="JOH888" s="37"/>
      <c r="JOI888" s="37"/>
      <c r="JOJ888" s="37"/>
      <c r="JOK888" s="37"/>
      <c r="JOL888" s="37"/>
      <c r="JOM888" s="28"/>
      <c r="JON888" s="11"/>
      <c r="JOO888" s="11"/>
      <c r="JOP888" s="37"/>
      <c r="JOQ888" s="162"/>
      <c r="JOR888" s="162"/>
      <c r="JOS888" s="37"/>
      <c r="JOT888" s="12"/>
      <c r="JOU888" s="37"/>
      <c r="JOV888" s="37"/>
      <c r="JOW888" s="11"/>
      <c r="JOX888" s="24"/>
      <c r="JOY888" s="28"/>
      <c r="JOZ888" s="11"/>
      <c r="JPA888" s="12"/>
      <c r="JPB888" s="27"/>
      <c r="JPC888" s="37"/>
      <c r="JPD888" s="37"/>
      <c r="JPE888" s="14"/>
      <c r="JPF888" s="14"/>
      <c r="JPG888" s="11"/>
      <c r="JPH888" s="12"/>
      <c r="JPI888" s="12"/>
      <c r="JPJ888" s="12"/>
      <c r="JPK888" s="11"/>
      <c r="JPL888" s="12"/>
      <c r="JPM888" s="162"/>
      <c r="JPN888" s="37"/>
      <c r="JPO888" s="37"/>
      <c r="JPP888" s="37"/>
      <c r="JPQ888" s="37"/>
      <c r="JPR888" s="37"/>
      <c r="JPS888" s="28"/>
      <c r="JPT888" s="11"/>
      <c r="JPU888" s="11"/>
      <c r="JPV888" s="37"/>
      <c r="JPW888" s="162"/>
      <c r="JPX888" s="162"/>
      <c r="JPY888" s="37"/>
      <c r="JPZ888" s="12"/>
      <c r="JQA888" s="37"/>
      <c r="JQB888" s="37"/>
      <c r="JQC888" s="11"/>
      <c r="JQD888" s="24"/>
      <c r="JQE888" s="28"/>
      <c r="JQF888" s="11"/>
      <c r="JQG888" s="12"/>
      <c r="JQH888" s="27"/>
      <c r="JQI888" s="37"/>
      <c r="JQJ888" s="37"/>
      <c r="JQK888" s="14"/>
      <c r="JQL888" s="14"/>
      <c r="JQM888" s="11"/>
      <c r="JQN888" s="12"/>
      <c r="JQO888" s="12"/>
      <c r="JQP888" s="12"/>
      <c r="JQQ888" s="11"/>
      <c r="JQR888" s="12"/>
      <c r="JQS888" s="162"/>
      <c r="JQT888" s="37"/>
      <c r="JQU888" s="37"/>
      <c r="JQV888" s="37"/>
      <c r="JQW888" s="37"/>
      <c r="JQX888" s="37"/>
      <c r="JQY888" s="28"/>
      <c r="JQZ888" s="11"/>
      <c r="JRA888" s="11"/>
      <c r="JRB888" s="37"/>
      <c r="JRC888" s="162"/>
      <c r="JRD888" s="162"/>
      <c r="JRE888" s="37"/>
      <c r="JRF888" s="12"/>
      <c r="JRG888" s="37"/>
      <c r="JRH888" s="37"/>
      <c r="JRI888" s="11"/>
      <c r="JRJ888" s="24"/>
      <c r="JRK888" s="28"/>
      <c r="JRL888" s="11"/>
      <c r="JRM888" s="12"/>
      <c r="JRN888" s="27"/>
      <c r="JRO888" s="37"/>
      <c r="JRP888" s="37"/>
      <c r="JRQ888" s="14"/>
      <c r="JRR888" s="14"/>
      <c r="JRS888" s="11"/>
      <c r="JRT888" s="12"/>
      <c r="JRU888" s="12"/>
      <c r="JRV888" s="12"/>
      <c r="JRW888" s="11"/>
      <c r="JRX888" s="12"/>
      <c r="JRY888" s="162"/>
      <c r="JRZ888" s="37"/>
      <c r="JSA888" s="37"/>
      <c r="JSB888" s="37"/>
      <c r="JSC888" s="37"/>
      <c r="JSD888" s="37"/>
      <c r="JSE888" s="28"/>
      <c r="JSF888" s="11"/>
      <c r="JSG888" s="11"/>
      <c r="JSH888" s="37"/>
      <c r="JSI888" s="162"/>
      <c r="JSJ888" s="162"/>
      <c r="JSK888" s="37"/>
      <c r="JSL888" s="12"/>
      <c r="JSM888" s="37"/>
      <c r="JSN888" s="37"/>
      <c r="JSO888" s="11"/>
      <c r="JSP888" s="24"/>
      <c r="JSQ888" s="28"/>
      <c r="JSR888" s="11"/>
      <c r="JSS888" s="12"/>
      <c r="JST888" s="27"/>
      <c r="JSU888" s="37"/>
      <c r="JSV888" s="37"/>
      <c r="JSW888" s="14"/>
      <c r="JSX888" s="14"/>
      <c r="JSY888" s="11"/>
      <c r="JSZ888" s="12"/>
      <c r="JTA888" s="12"/>
      <c r="JTB888" s="12"/>
      <c r="JTC888" s="11"/>
      <c r="JTD888" s="12"/>
      <c r="JTE888" s="162"/>
      <c r="JTF888" s="37"/>
      <c r="JTG888" s="37"/>
      <c r="JTH888" s="37"/>
      <c r="JTI888" s="37"/>
      <c r="JTJ888" s="37"/>
      <c r="JTK888" s="28"/>
      <c r="JTL888" s="11"/>
      <c r="JTM888" s="11"/>
      <c r="JTN888" s="37"/>
      <c r="JTO888" s="162"/>
      <c r="JTP888" s="162"/>
      <c r="JTQ888" s="37"/>
      <c r="JTR888" s="12"/>
      <c r="JTS888" s="37"/>
      <c r="JTT888" s="37"/>
      <c r="JTU888" s="11"/>
      <c r="JTV888" s="24"/>
      <c r="JTW888" s="28"/>
      <c r="JTX888" s="11"/>
      <c r="JTY888" s="12"/>
      <c r="JTZ888" s="27"/>
      <c r="JUA888" s="37"/>
      <c r="JUB888" s="37"/>
      <c r="JUC888" s="14"/>
      <c r="JUD888" s="14"/>
      <c r="JUE888" s="11"/>
      <c r="JUF888" s="12"/>
      <c r="JUG888" s="12"/>
      <c r="JUH888" s="12"/>
      <c r="JUI888" s="11"/>
      <c r="JUJ888" s="12"/>
      <c r="JUK888" s="162"/>
      <c r="JUL888" s="37"/>
      <c r="JUM888" s="37"/>
      <c r="JUN888" s="37"/>
      <c r="JUO888" s="37"/>
      <c r="JUP888" s="37"/>
      <c r="JUQ888" s="28"/>
      <c r="JUR888" s="11"/>
      <c r="JUS888" s="11"/>
      <c r="JUT888" s="37"/>
      <c r="JUU888" s="162"/>
      <c r="JUV888" s="162"/>
      <c r="JUW888" s="37"/>
      <c r="JUX888" s="12"/>
      <c r="JUY888" s="37"/>
      <c r="JUZ888" s="37"/>
      <c r="JVA888" s="11"/>
      <c r="JVB888" s="24"/>
      <c r="JVC888" s="28"/>
      <c r="JVD888" s="11"/>
      <c r="JVE888" s="12"/>
      <c r="JVF888" s="27"/>
      <c r="JVG888" s="37"/>
      <c r="JVH888" s="37"/>
      <c r="JVI888" s="14"/>
      <c r="JVJ888" s="14"/>
      <c r="JVK888" s="11"/>
      <c r="JVL888" s="12"/>
      <c r="JVM888" s="12"/>
      <c r="JVN888" s="12"/>
      <c r="JVO888" s="11"/>
      <c r="JVP888" s="12"/>
      <c r="JVQ888" s="162"/>
      <c r="JVR888" s="37"/>
      <c r="JVS888" s="37"/>
      <c r="JVT888" s="37"/>
      <c r="JVU888" s="37"/>
      <c r="JVV888" s="37"/>
      <c r="JVW888" s="28"/>
      <c r="JVX888" s="11"/>
      <c r="JVY888" s="11"/>
      <c r="JVZ888" s="37"/>
      <c r="JWA888" s="162"/>
      <c r="JWB888" s="162"/>
      <c r="JWC888" s="37"/>
      <c r="JWD888" s="12"/>
      <c r="JWE888" s="37"/>
      <c r="JWF888" s="37"/>
      <c r="JWG888" s="11"/>
      <c r="JWH888" s="24"/>
      <c r="JWI888" s="28"/>
      <c r="JWJ888" s="11"/>
      <c r="JWK888" s="12"/>
      <c r="JWL888" s="27"/>
      <c r="JWM888" s="37"/>
      <c r="JWN888" s="37"/>
      <c r="JWO888" s="14"/>
      <c r="JWP888" s="14"/>
      <c r="JWQ888" s="11"/>
      <c r="JWR888" s="12"/>
      <c r="JWS888" s="12"/>
      <c r="JWT888" s="12"/>
      <c r="JWU888" s="11"/>
      <c r="JWV888" s="12"/>
      <c r="JWW888" s="162"/>
      <c r="JWX888" s="37"/>
      <c r="JWY888" s="37"/>
      <c r="JWZ888" s="37"/>
      <c r="JXA888" s="37"/>
      <c r="JXB888" s="37"/>
      <c r="JXC888" s="28"/>
      <c r="JXD888" s="11"/>
      <c r="JXE888" s="11"/>
      <c r="JXF888" s="37"/>
      <c r="JXG888" s="162"/>
      <c r="JXH888" s="162"/>
      <c r="JXI888" s="37"/>
      <c r="JXJ888" s="12"/>
      <c r="JXK888" s="37"/>
      <c r="JXL888" s="37"/>
      <c r="JXM888" s="11"/>
      <c r="JXN888" s="24"/>
      <c r="JXO888" s="28"/>
      <c r="JXP888" s="11"/>
      <c r="JXQ888" s="12"/>
      <c r="JXR888" s="27"/>
      <c r="JXS888" s="37"/>
      <c r="JXT888" s="37"/>
      <c r="JXU888" s="14"/>
      <c r="JXV888" s="14"/>
      <c r="JXW888" s="11"/>
      <c r="JXX888" s="12"/>
      <c r="JXY888" s="12"/>
      <c r="JXZ888" s="12"/>
      <c r="JYA888" s="11"/>
      <c r="JYB888" s="12"/>
      <c r="JYC888" s="162"/>
      <c r="JYD888" s="37"/>
      <c r="JYE888" s="37"/>
      <c r="JYF888" s="37"/>
      <c r="JYG888" s="37"/>
      <c r="JYH888" s="37"/>
      <c r="JYI888" s="28"/>
      <c r="JYJ888" s="11"/>
      <c r="JYK888" s="11"/>
      <c r="JYL888" s="37"/>
      <c r="JYM888" s="162"/>
      <c r="JYN888" s="162"/>
      <c r="JYO888" s="37"/>
      <c r="JYP888" s="12"/>
      <c r="JYQ888" s="37"/>
      <c r="JYR888" s="37"/>
      <c r="JYS888" s="11"/>
      <c r="JYT888" s="24"/>
      <c r="JYU888" s="28"/>
      <c r="JYV888" s="11"/>
      <c r="JYW888" s="12"/>
      <c r="JYX888" s="27"/>
      <c r="JYY888" s="37"/>
      <c r="JYZ888" s="37"/>
      <c r="JZA888" s="14"/>
      <c r="JZB888" s="14"/>
      <c r="JZC888" s="11"/>
      <c r="JZD888" s="12"/>
      <c r="JZE888" s="12"/>
      <c r="JZF888" s="12"/>
      <c r="JZG888" s="11"/>
      <c r="JZH888" s="12"/>
      <c r="JZI888" s="162"/>
      <c r="JZJ888" s="37"/>
      <c r="JZK888" s="37"/>
      <c r="JZL888" s="37"/>
      <c r="JZM888" s="37"/>
      <c r="JZN888" s="37"/>
      <c r="JZO888" s="28"/>
      <c r="JZP888" s="11"/>
      <c r="JZQ888" s="11"/>
      <c r="JZR888" s="37"/>
      <c r="JZS888" s="162"/>
      <c r="JZT888" s="162"/>
      <c r="JZU888" s="37"/>
      <c r="JZV888" s="12"/>
      <c r="JZW888" s="37"/>
      <c r="JZX888" s="37"/>
      <c r="JZY888" s="11"/>
      <c r="JZZ888" s="24"/>
      <c r="KAA888" s="28"/>
      <c r="KAB888" s="11"/>
      <c r="KAC888" s="12"/>
      <c r="KAD888" s="27"/>
      <c r="KAE888" s="37"/>
      <c r="KAF888" s="37"/>
      <c r="KAG888" s="14"/>
      <c r="KAH888" s="14"/>
      <c r="KAI888" s="11"/>
      <c r="KAJ888" s="12"/>
      <c r="KAK888" s="12"/>
      <c r="KAL888" s="12"/>
      <c r="KAM888" s="11"/>
      <c r="KAN888" s="12"/>
      <c r="KAO888" s="162"/>
      <c r="KAP888" s="37"/>
      <c r="KAQ888" s="37"/>
      <c r="KAR888" s="37"/>
      <c r="KAS888" s="37"/>
      <c r="KAT888" s="37"/>
      <c r="KAU888" s="28"/>
      <c r="KAV888" s="11"/>
      <c r="KAW888" s="11"/>
      <c r="KAX888" s="37"/>
      <c r="KAY888" s="162"/>
      <c r="KAZ888" s="162"/>
      <c r="KBA888" s="37"/>
      <c r="KBB888" s="12"/>
      <c r="KBC888" s="37"/>
      <c r="KBD888" s="37"/>
      <c r="KBE888" s="11"/>
      <c r="KBF888" s="24"/>
      <c r="KBG888" s="28"/>
      <c r="KBH888" s="11"/>
      <c r="KBI888" s="12"/>
      <c r="KBJ888" s="27"/>
      <c r="KBK888" s="37"/>
      <c r="KBL888" s="37"/>
      <c r="KBM888" s="14"/>
      <c r="KBN888" s="14"/>
      <c r="KBO888" s="11"/>
      <c r="KBP888" s="12"/>
      <c r="KBQ888" s="12"/>
      <c r="KBR888" s="12"/>
      <c r="KBS888" s="11"/>
      <c r="KBT888" s="12"/>
      <c r="KBU888" s="162"/>
      <c r="KBV888" s="37"/>
      <c r="KBW888" s="37"/>
      <c r="KBX888" s="37"/>
      <c r="KBY888" s="37"/>
      <c r="KBZ888" s="37"/>
      <c r="KCA888" s="28"/>
      <c r="KCB888" s="11"/>
      <c r="KCC888" s="11"/>
      <c r="KCD888" s="37"/>
      <c r="KCE888" s="162"/>
      <c r="KCF888" s="162"/>
      <c r="KCG888" s="37"/>
      <c r="KCH888" s="12"/>
      <c r="KCI888" s="37"/>
      <c r="KCJ888" s="37"/>
      <c r="KCK888" s="11"/>
      <c r="KCL888" s="24"/>
      <c r="KCM888" s="28"/>
      <c r="KCN888" s="11"/>
      <c r="KCO888" s="12"/>
      <c r="KCP888" s="27"/>
      <c r="KCQ888" s="37"/>
      <c r="KCR888" s="37"/>
      <c r="KCS888" s="14"/>
      <c r="KCT888" s="14"/>
      <c r="KCU888" s="11"/>
      <c r="KCV888" s="12"/>
      <c r="KCW888" s="12"/>
      <c r="KCX888" s="12"/>
      <c r="KCY888" s="11"/>
      <c r="KCZ888" s="12"/>
      <c r="KDA888" s="162"/>
      <c r="KDB888" s="37"/>
      <c r="KDC888" s="37"/>
      <c r="KDD888" s="37"/>
      <c r="KDE888" s="37"/>
      <c r="KDF888" s="37"/>
      <c r="KDG888" s="28"/>
      <c r="KDH888" s="11"/>
      <c r="KDI888" s="11"/>
      <c r="KDJ888" s="37"/>
      <c r="KDK888" s="162"/>
      <c r="KDL888" s="162"/>
      <c r="KDM888" s="37"/>
      <c r="KDN888" s="12"/>
      <c r="KDO888" s="37"/>
      <c r="KDP888" s="37"/>
      <c r="KDQ888" s="11"/>
      <c r="KDR888" s="24"/>
      <c r="KDS888" s="28"/>
      <c r="KDT888" s="11"/>
      <c r="KDU888" s="12"/>
      <c r="KDV888" s="27"/>
      <c r="KDW888" s="37"/>
      <c r="KDX888" s="37"/>
      <c r="KDY888" s="14"/>
      <c r="KDZ888" s="14"/>
      <c r="KEA888" s="11"/>
      <c r="KEB888" s="12"/>
      <c r="KEC888" s="12"/>
      <c r="KED888" s="12"/>
      <c r="KEE888" s="11"/>
      <c r="KEF888" s="12"/>
      <c r="KEG888" s="162"/>
      <c r="KEH888" s="37"/>
      <c r="KEI888" s="37"/>
      <c r="KEJ888" s="37"/>
      <c r="KEK888" s="37"/>
      <c r="KEL888" s="37"/>
      <c r="KEM888" s="28"/>
      <c r="KEN888" s="11"/>
      <c r="KEO888" s="11"/>
      <c r="KEP888" s="37"/>
      <c r="KEQ888" s="162"/>
      <c r="KER888" s="162"/>
      <c r="KES888" s="37"/>
      <c r="KET888" s="12"/>
      <c r="KEU888" s="37"/>
      <c r="KEV888" s="37"/>
      <c r="KEW888" s="11"/>
      <c r="KEX888" s="24"/>
      <c r="KEY888" s="28"/>
      <c r="KEZ888" s="11"/>
      <c r="KFA888" s="12"/>
      <c r="KFB888" s="27"/>
      <c r="KFC888" s="37"/>
      <c r="KFD888" s="37"/>
      <c r="KFE888" s="14"/>
      <c r="KFF888" s="14"/>
      <c r="KFG888" s="11"/>
      <c r="KFH888" s="12"/>
      <c r="KFI888" s="12"/>
      <c r="KFJ888" s="12"/>
      <c r="KFK888" s="11"/>
      <c r="KFL888" s="12"/>
      <c r="KFM888" s="162"/>
      <c r="KFN888" s="37"/>
      <c r="KFO888" s="37"/>
      <c r="KFP888" s="37"/>
      <c r="KFQ888" s="37"/>
      <c r="KFR888" s="37"/>
      <c r="KFS888" s="28"/>
      <c r="KFT888" s="11"/>
      <c r="KFU888" s="11"/>
      <c r="KFV888" s="37"/>
      <c r="KFW888" s="162"/>
      <c r="KFX888" s="162"/>
      <c r="KFY888" s="37"/>
      <c r="KFZ888" s="12"/>
      <c r="KGA888" s="37"/>
      <c r="KGB888" s="37"/>
      <c r="KGC888" s="11"/>
      <c r="KGD888" s="24"/>
      <c r="KGE888" s="28"/>
      <c r="KGF888" s="11"/>
      <c r="KGG888" s="12"/>
      <c r="KGH888" s="27"/>
      <c r="KGI888" s="37"/>
      <c r="KGJ888" s="37"/>
      <c r="KGK888" s="14"/>
      <c r="KGL888" s="14"/>
      <c r="KGM888" s="11"/>
      <c r="KGN888" s="12"/>
      <c r="KGO888" s="12"/>
      <c r="KGP888" s="12"/>
      <c r="KGQ888" s="11"/>
      <c r="KGR888" s="12"/>
      <c r="KGS888" s="162"/>
      <c r="KGT888" s="37"/>
      <c r="KGU888" s="37"/>
      <c r="KGV888" s="37"/>
      <c r="KGW888" s="37"/>
      <c r="KGX888" s="37"/>
      <c r="KGY888" s="28"/>
      <c r="KGZ888" s="11"/>
      <c r="KHA888" s="11"/>
      <c r="KHB888" s="37"/>
      <c r="KHC888" s="162"/>
      <c r="KHD888" s="162"/>
      <c r="KHE888" s="37"/>
      <c r="KHF888" s="12"/>
      <c r="KHG888" s="37"/>
      <c r="KHH888" s="37"/>
      <c r="KHI888" s="11"/>
      <c r="KHJ888" s="24"/>
      <c r="KHK888" s="28"/>
      <c r="KHL888" s="11"/>
      <c r="KHM888" s="12"/>
      <c r="KHN888" s="27"/>
      <c r="KHO888" s="37"/>
      <c r="KHP888" s="37"/>
      <c r="KHQ888" s="14"/>
      <c r="KHR888" s="14"/>
      <c r="KHS888" s="11"/>
      <c r="KHT888" s="12"/>
      <c r="KHU888" s="12"/>
      <c r="KHV888" s="12"/>
      <c r="KHW888" s="11"/>
      <c r="KHX888" s="12"/>
      <c r="KHY888" s="162"/>
      <c r="KHZ888" s="37"/>
      <c r="KIA888" s="37"/>
      <c r="KIB888" s="37"/>
      <c r="KIC888" s="37"/>
      <c r="KID888" s="37"/>
      <c r="KIE888" s="28"/>
      <c r="KIF888" s="11"/>
      <c r="KIG888" s="11"/>
      <c r="KIH888" s="37"/>
      <c r="KII888" s="162"/>
      <c r="KIJ888" s="162"/>
      <c r="KIK888" s="37"/>
      <c r="KIL888" s="12"/>
      <c r="KIM888" s="37"/>
      <c r="KIN888" s="37"/>
      <c r="KIO888" s="11"/>
      <c r="KIP888" s="24"/>
      <c r="KIQ888" s="28"/>
      <c r="KIR888" s="11"/>
      <c r="KIS888" s="12"/>
      <c r="KIT888" s="27"/>
      <c r="KIU888" s="37"/>
      <c r="KIV888" s="37"/>
      <c r="KIW888" s="14"/>
      <c r="KIX888" s="14"/>
      <c r="KIY888" s="11"/>
      <c r="KIZ888" s="12"/>
      <c r="KJA888" s="12"/>
      <c r="KJB888" s="12"/>
      <c r="KJC888" s="11"/>
      <c r="KJD888" s="12"/>
      <c r="KJE888" s="162"/>
      <c r="KJF888" s="37"/>
      <c r="KJG888" s="37"/>
      <c r="KJH888" s="37"/>
      <c r="KJI888" s="37"/>
      <c r="KJJ888" s="37"/>
      <c r="KJK888" s="28"/>
      <c r="KJL888" s="11"/>
      <c r="KJM888" s="11"/>
      <c r="KJN888" s="37"/>
      <c r="KJO888" s="162"/>
      <c r="KJP888" s="162"/>
      <c r="KJQ888" s="37"/>
      <c r="KJR888" s="12"/>
      <c r="KJS888" s="37"/>
      <c r="KJT888" s="37"/>
      <c r="KJU888" s="11"/>
      <c r="KJV888" s="24"/>
      <c r="KJW888" s="28"/>
      <c r="KJX888" s="11"/>
      <c r="KJY888" s="12"/>
      <c r="KJZ888" s="27"/>
      <c r="KKA888" s="37"/>
      <c r="KKB888" s="37"/>
      <c r="KKC888" s="14"/>
      <c r="KKD888" s="14"/>
      <c r="KKE888" s="11"/>
      <c r="KKF888" s="12"/>
      <c r="KKG888" s="12"/>
      <c r="KKH888" s="12"/>
      <c r="KKI888" s="11"/>
      <c r="KKJ888" s="12"/>
      <c r="KKK888" s="162"/>
      <c r="KKL888" s="37"/>
      <c r="KKM888" s="37"/>
      <c r="KKN888" s="37"/>
      <c r="KKO888" s="37"/>
      <c r="KKP888" s="37"/>
      <c r="KKQ888" s="28"/>
      <c r="KKR888" s="11"/>
      <c r="KKS888" s="11"/>
      <c r="KKT888" s="37"/>
      <c r="KKU888" s="162"/>
      <c r="KKV888" s="162"/>
      <c r="KKW888" s="37"/>
      <c r="KKX888" s="12"/>
      <c r="KKY888" s="37"/>
      <c r="KKZ888" s="37"/>
      <c r="KLA888" s="11"/>
      <c r="KLB888" s="24"/>
      <c r="KLC888" s="28"/>
      <c r="KLD888" s="11"/>
      <c r="KLE888" s="12"/>
      <c r="KLF888" s="27"/>
      <c r="KLG888" s="37"/>
      <c r="KLH888" s="37"/>
      <c r="KLI888" s="14"/>
      <c r="KLJ888" s="14"/>
      <c r="KLK888" s="11"/>
      <c r="KLL888" s="12"/>
      <c r="KLM888" s="12"/>
      <c r="KLN888" s="12"/>
      <c r="KLO888" s="11"/>
      <c r="KLP888" s="12"/>
      <c r="KLQ888" s="162"/>
      <c r="KLR888" s="37"/>
      <c r="KLS888" s="37"/>
      <c r="KLT888" s="37"/>
      <c r="KLU888" s="37"/>
      <c r="KLV888" s="37"/>
      <c r="KLW888" s="28"/>
      <c r="KLX888" s="11"/>
      <c r="KLY888" s="11"/>
      <c r="KLZ888" s="37"/>
      <c r="KMA888" s="162"/>
      <c r="KMB888" s="162"/>
      <c r="KMC888" s="37"/>
      <c r="KMD888" s="12"/>
      <c r="KME888" s="37"/>
      <c r="KMF888" s="37"/>
      <c r="KMG888" s="11"/>
      <c r="KMH888" s="24"/>
      <c r="KMI888" s="28"/>
      <c r="KMJ888" s="11"/>
      <c r="KMK888" s="12"/>
      <c r="KML888" s="27"/>
      <c r="KMM888" s="37"/>
      <c r="KMN888" s="37"/>
      <c r="KMO888" s="14"/>
      <c r="KMP888" s="14"/>
      <c r="KMQ888" s="11"/>
      <c r="KMR888" s="12"/>
      <c r="KMS888" s="12"/>
      <c r="KMT888" s="12"/>
      <c r="KMU888" s="11"/>
      <c r="KMV888" s="12"/>
      <c r="KMW888" s="162"/>
      <c r="KMX888" s="37"/>
      <c r="KMY888" s="37"/>
      <c r="KMZ888" s="37"/>
      <c r="KNA888" s="37"/>
      <c r="KNB888" s="37"/>
      <c r="KNC888" s="28"/>
      <c r="KND888" s="11"/>
      <c r="KNE888" s="11"/>
      <c r="KNF888" s="37"/>
      <c r="KNG888" s="162"/>
      <c r="KNH888" s="162"/>
      <c r="KNI888" s="37"/>
      <c r="KNJ888" s="12"/>
      <c r="KNK888" s="37"/>
      <c r="KNL888" s="37"/>
      <c r="KNM888" s="11"/>
      <c r="KNN888" s="24"/>
      <c r="KNO888" s="28"/>
      <c r="KNP888" s="11"/>
      <c r="KNQ888" s="12"/>
      <c r="KNR888" s="27"/>
      <c r="KNS888" s="37"/>
      <c r="KNT888" s="37"/>
      <c r="KNU888" s="14"/>
      <c r="KNV888" s="14"/>
      <c r="KNW888" s="11"/>
      <c r="KNX888" s="12"/>
      <c r="KNY888" s="12"/>
      <c r="KNZ888" s="12"/>
      <c r="KOA888" s="11"/>
      <c r="KOB888" s="12"/>
      <c r="KOC888" s="162"/>
      <c r="KOD888" s="37"/>
      <c r="KOE888" s="37"/>
      <c r="KOF888" s="37"/>
      <c r="KOG888" s="37"/>
      <c r="KOH888" s="37"/>
      <c r="KOI888" s="28"/>
      <c r="KOJ888" s="11"/>
      <c r="KOK888" s="11"/>
      <c r="KOL888" s="37"/>
      <c r="KOM888" s="162"/>
      <c r="KON888" s="162"/>
      <c r="KOO888" s="37"/>
      <c r="KOP888" s="12"/>
      <c r="KOQ888" s="37"/>
      <c r="KOR888" s="37"/>
      <c r="KOS888" s="11"/>
      <c r="KOT888" s="24"/>
      <c r="KOU888" s="28"/>
      <c r="KOV888" s="11"/>
      <c r="KOW888" s="12"/>
      <c r="KOX888" s="27"/>
      <c r="KOY888" s="37"/>
      <c r="KOZ888" s="37"/>
      <c r="KPA888" s="14"/>
      <c r="KPB888" s="14"/>
      <c r="KPC888" s="11"/>
      <c r="KPD888" s="12"/>
      <c r="KPE888" s="12"/>
      <c r="KPF888" s="12"/>
      <c r="KPG888" s="11"/>
      <c r="KPH888" s="12"/>
      <c r="KPI888" s="162"/>
      <c r="KPJ888" s="37"/>
      <c r="KPK888" s="37"/>
      <c r="KPL888" s="37"/>
      <c r="KPM888" s="37"/>
      <c r="KPN888" s="37"/>
      <c r="KPO888" s="28"/>
      <c r="KPP888" s="11"/>
      <c r="KPQ888" s="11"/>
      <c r="KPR888" s="37"/>
      <c r="KPS888" s="162"/>
      <c r="KPT888" s="162"/>
      <c r="KPU888" s="37"/>
      <c r="KPV888" s="12"/>
      <c r="KPW888" s="37"/>
      <c r="KPX888" s="37"/>
      <c r="KPY888" s="11"/>
      <c r="KPZ888" s="24"/>
      <c r="KQA888" s="28"/>
      <c r="KQB888" s="11"/>
      <c r="KQC888" s="12"/>
      <c r="KQD888" s="27"/>
      <c r="KQE888" s="37"/>
      <c r="KQF888" s="37"/>
      <c r="KQG888" s="14"/>
      <c r="KQH888" s="14"/>
      <c r="KQI888" s="11"/>
      <c r="KQJ888" s="12"/>
      <c r="KQK888" s="12"/>
      <c r="KQL888" s="12"/>
      <c r="KQM888" s="11"/>
      <c r="KQN888" s="12"/>
      <c r="KQO888" s="162"/>
      <c r="KQP888" s="37"/>
      <c r="KQQ888" s="37"/>
      <c r="KQR888" s="37"/>
      <c r="KQS888" s="37"/>
      <c r="KQT888" s="37"/>
      <c r="KQU888" s="28"/>
      <c r="KQV888" s="11"/>
      <c r="KQW888" s="11"/>
      <c r="KQX888" s="37"/>
      <c r="KQY888" s="162"/>
      <c r="KQZ888" s="162"/>
      <c r="KRA888" s="37"/>
      <c r="KRB888" s="12"/>
      <c r="KRC888" s="37"/>
      <c r="KRD888" s="37"/>
      <c r="KRE888" s="11"/>
      <c r="KRF888" s="24"/>
      <c r="KRG888" s="28"/>
      <c r="KRH888" s="11"/>
      <c r="KRI888" s="12"/>
      <c r="KRJ888" s="27"/>
      <c r="KRK888" s="37"/>
      <c r="KRL888" s="37"/>
      <c r="KRM888" s="14"/>
      <c r="KRN888" s="14"/>
      <c r="KRO888" s="11"/>
      <c r="KRP888" s="12"/>
      <c r="KRQ888" s="12"/>
      <c r="KRR888" s="12"/>
      <c r="KRS888" s="11"/>
      <c r="KRT888" s="12"/>
      <c r="KRU888" s="162"/>
      <c r="KRV888" s="37"/>
      <c r="KRW888" s="37"/>
      <c r="KRX888" s="37"/>
      <c r="KRY888" s="37"/>
      <c r="KRZ888" s="37"/>
      <c r="KSA888" s="28"/>
      <c r="KSB888" s="11"/>
      <c r="KSC888" s="11"/>
      <c r="KSD888" s="37"/>
      <c r="KSE888" s="162"/>
      <c r="KSF888" s="162"/>
      <c r="KSG888" s="37"/>
      <c r="KSH888" s="12"/>
      <c r="KSI888" s="37"/>
      <c r="KSJ888" s="37"/>
      <c r="KSK888" s="11"/>
      <c r="KSL888" s="24"/>
      <c r="KSM888" s="28"/>
      <c r="KSN888" s="11"/>
      <c r="KSO888" s="12"/>
      <c r="KSP888" s="27"/>
      <c r="KSQ888" s="37"/>
      <c r="KSR888" s="37"/>
      <c r="KSS888" s="14"/>
      <c r="KST888" s="14"/>
      <c r="KSU888" s="11"/>
      <c r="KSV888" s="12"/>
      <c r="KSW888" s="12"/>
      <c r="KSX888" s="12"/>
      <c r="KSY888" s="11"/>
      <c r="KSZ888" s="12"/>
      <c r="KTA888" s="162"/>
      <c r="KTB888" s="37"/>
      <c r="KTC888" s="37"/>
      <c r="KTD888" s="37"/>
      <c r="KTE888" s="37"/>
      <c r="KTF888" s="37"/>
      <c r="KTG888" s="28"/>
      <c r="KTH888" s="11"/>
      <c r="KTI888" s="11"/>
      <c r="KTJ888" s="37"/>
      <c r="KTK888" s="162"/>
      <c r="KTL888" s="162"/>
      <c r="KTM888" s="37"/>
      <c r="KTN888" s="12"/>
      <c r="KTO888" s="37"/>
      <c r="KTP888" s="37"/>
      <c r="KTQ888" s="11"/>
      <c r="KTR888" s="24"/>
      <c r="KTS888" s="28"/>
      <c r="KTT888" s="11"/>
      <c r="KTU888" s="12"/>
      <c r="KTV888" s="27"/>
      <c r="KTW888" s="37"/>
      <c r="KTX888" s="37"/>
      <c r="KTY888" s="14"/>
      <c r="KTZ888" s="14"/>
      <c r="KUA888" s="11"/>
      <c r="KUB888" s="12"/>
      <c r="KUC888" s="12"/>
      <c r="KUD888" s="12"/>
      <c r="KUE888" s="11"/>
      <c r="KUF888" s="12"/>
      <c r="KUG888" s="162"/>
      <c r="KUH888" s="37"/>
      <c r="KUI888" s="37"/>
      <c r="KUJ888" s="37"/>
      <c r="KUK888" s="37"/>
      <c r="KUL888" s="37"/>
      <c r="KUM888" s="28"/>
      <c r="KUN888" s="11"/>
      <c r="KUO888" s="11"/>
      <c r="KUP888" s="37"/>
      <c r="KUQ888" s="162"/>
      <c r="KUR888" s="162"/>
      <c r="KUS888" s="37"/>
      <c r="KUT888" s="12"/>
      <c r="KUU888" s="37"/>
      <c r="KUV888" s="37"/>
      <c r="KUW888" s="11"/>
      <c r="KUX888" s="24"/>
      <c r="KUY888" s="28"/>
      <c r="KUZ888" s="11"/>
      <c r="KVA888" s="12"/>
      <c r="KVB888" s="27"/>
      <c r="KVC888" s="37"/>
      <c r="KVD888" s="37"/>
      <c r="KVE888" s="14"/>
      <c r="KVF888" s="14"/>
      <c r="KVG888" s="11"/>
      <c r="KVH888" s="12"/>
      <c r="KVI888" s="12"/>
      <c r="KVJ888" s="12"/>
      <c r="KVK888" s="11"/>
      <c r="KVL888" s="12"/>
      <c r="KVM888" s="162"/>
      <c r="KVN888" s="37"/>
      <c r="KVO888" s="37"/>
      <c r="KVP888" s="37"/>
      <c r="KVQ888" s="37"/>
      <c r="KVR888" s="37"/>
      <c r="KVS888" s="28"/>
      <c r="KVT888" s="11"/>
      <c r="KVU888" s="11"/>
      <c r="KVV888" s="37"/>
      <c r="KVW888" s="162"/>
      <c r="KVX888" s="162"/>
      <c r="KVY888" s="37"/>
      <c r="KVZ888" s="12"/>
      <c r="KWA888" s="37"/>
      <c r="KWB888" s="37"/>
      <c r="KWC888" s="11"/>
      <c r="KWD888" s="24"/>
      <c r="KWE888" s="28"/>
      <c r="KWF888" s="11"/>
      <c r="KWG888" s="12"/>
      <c r="KWH888" s="27"/>
      <c r="KWI888" s="37"/>
      <c r="KWJ888" s="37"/>
      <c r="KWK888" s="14"/>
      <c r="KWL888" s="14"/>
      <c r="KWM888" s="11"/>
      <c r="KWN888" s="12"/>
      <c r="KWO888" s="12"/>
      <c r="KWP888" s="12"/>
      <c r="KWQ888" s="11"/>
      <c r="KWR888" s="12"/>
      <c r="KWS888" s="162"/>
      <c r="KWT888" s="37"/>
      <c r="KWU888" s="37"/>
      <c r="KWV888" s="37"/>
      <c r="KWW888" s="37"/>
      <c r="KWX888" s="37"/>
      <c r="KWY888" s="28"/>
      <c r="KWZ888" s="11"/>
      <c r="KXA888" s="11"/>
      <c r="KXB888" s="37"/>
      <c r="KXC888" s="162"/>
      <c r="KXD888" s="162"/>
      <c r="KXE888" s="37"/>
      <c r="KXF888" s="12"/>
      <c r="KXG888" s="37"/>
      <c r="KXH888" s="37"/>
      <c r="KXI888" s="11"/>
      <c r="KXJ888" s="24"/>
      <c r="KXK888" s="28"/>
      <c r="KXL888" s="11"/>
      <c r="KXM888" s="12"/>
      <c r="KXN888" s="27"/>
      <c r="KXO888" s="37"/>
      <c r="KXP888" s="37"/>
      <c r="KXQ888" s="14"/>
      <c r="KXR888" s="14"/>
      <c r="KXS888" s="11"/>
      <c r="KXT888" s="12"/>
      <c r="KXU888" s="12"/>
      <c r="KXV888" s="12"/>
      <c r="KXW888" s="11"/>
      <c r="KXX888" s="12"/>
      <c r="KXY888" s="162"/>
      <c r="KXZ888" s="37"/>
      <c r="KYA888" s="37"/>
      <c r="KYB888" s="37"/>
      <c r="KYC888" s="37"/>
      <c r="KYD888" s="37"/>
      <c r="KYE888" s="28"/>
      <c r="KYF888" s="11"/>
      <c r="KYG888" s="11"/>
      <c r="KYH888" s="37"/>
      <c r="KYI888" s="162"/>
      <c r="KYJ888" s="162"/>
      <c r="KYK888" s="37"/>
      <c r="KYL888" s="12"/>
      <c r="KYM888" s="37"/>
      <c r="KYN888" s="37"/>
      <c r="KYO888" s="11"/>
      <c r="KYP888" s="24"/>
      <c r="KYQ888" s="28"/>
      <c r="KYR888" s="11"/>
      <c r="KYS888" s="12"/>
      <c r="KYT888" s="27"/>
      <c r="KYU888" s="37"/>
      <c r="KYV888" s="37"/>
      <c r="KYW888" s="14"/>
      <c r="KYX888" s="14"/>
      <c r="KYY888" s="11"/>
      <c r="KYZ888" s="12"/>
      <c r="KZA888" s="12"/>
      <c r="KZB888" s="12"/>
      <c r="KZC888" s="11"/>
      <c r="KZD888" s="12"/>
      <c r="KZE888" s="162"/>
      <c r="KZF888" s="37"/>
      <c r="KZG888" s="37"/>
      <c r="KZH888" s="37"/>
      <c r="KZI888" s="37"/>
      <c r="KZJ888" s="37"/>
      <c r="KZK888" s="28"/>
      <c r="KZL888" s="11"/>
      <c r="KZM888" s="11"/>
      <c r="KZN888" s="37"/>
      <c r="KZO888" s="162"/>
      <c r="KZP888" s="162"/>
      <c r="KZQ888" s="37"/>
      <c r="KZR888" s="12"/>
      <c r="KZS888" s="37"/>
      <c r="KZT888" s="37"/>
      <c r="KZU888" s="11"/>
      <c r="KZV888" s="24"/>
      <c r="KZW888" s="28"/>
      <c r="KZX888" s="11"/>
      <c r="KZY888" s="12"/>
      <c r="KZZ888" s="27"/>
      <c r="LAA888" s="37"/>
      <c r="LAB888" s="37"/>
      <c r="LAC888" s="14"/>
      <c r="LAD888" s="14"/>
      <c r="LAE888" s="11"/>
      <c r="LAF888" s="12"/>
      <c r="LAG888" s="12"/>
      <c r="LAH888" s="12"/>
      <c r="LAI888" s="11"/>
      <c r="LAJ888" s="12"/>
      <c r="LAK888" s="162"/>
      <c r="LAL888" s="37"/>
      <c r="LAM888" s="37"/>
      <c r="LAN888" s="37"/>
      <c r="LAO888" s="37"/>
      <c r="LAP888" s="37"/>
      <c r="LAQ888" s="28"/>
      <c r="LAR888" s="11"/>
      <c r="LAS888" s="11"/>
      <c r="LAT888" s="37"/>
      <c r="LAU888" s="162"/>
      <c r="LAV888" s="162"/>
      <c r="LAW888" s="37"/>
      <c r="LAX888" s="12"/>
      <c r="LAY888" s="37"/>
      <c r="LAZ888" s="37"/>
      <c r="LBA888" s="11"/>
      <c r="LBB888" s="24"/>
      <c r="LBC888" s="28"/>
      <c r="LBD888" s="11"/>
      <c r="LBE888" s="12"/>
      <c r="LBF888" s="27"/>
      <c r="LBG888" s="37"/>
      <c r="LBH888" s="37"/>
      <c r="LBI888" s="14"/>
      <c r="LBJ888" s="14"/>
      <c r="LBK888" s="11"/>
      <c r="LBL888" s="12"/>
      <c r="LBM888" s="12"/>
      <c r="LBN888" s="12"/>
      <c r="LBO888" s="11"/>
      <c r="LBP888" s="12"/>
      <c r="LBQ888" s="162"/>
      <c r="LBR888" s="37"/>
      <c r="LBS888" s="37"/>
      <c r="LBT888" s="37"/>
      <c r="LBU888" s="37"/>
      <c r="LBV888" s="37"/>
      <c r="LBW888" s="28"/>
      <c r="LBX888" s="11"/>
      <c r="LBY888" s="11"/>
      <c r="LBZ888" s="37"/>
      <c r="LCA888" s="162"/>
      <c r="LCB888" s="162"/>
      <c r="LCC888" s="37"/>
      <c r="LCD888" s="12"/>
      <c r="LCE888" s="37"/>
      <c r="LCF888" s="37"/>
      <c r="LCG888" s="11"/>
      <c r="LCH888" s="24"/>
      <c r="LCI888" s="28"/>
      <c r="LCJ888" s="11"/>
      <c r="LCK888" s="12"/>
      <c r="LCL888" s="27"/>
      <c r="LCM888" s="37"/>
      <c r="LCN888" s="37"/>
      <c r="LCO888" s="14"/>
      <c r="LCP888" s="14"/>
      <c r="LCQ888" s="11"/>
      <c r="LCR888" s="12"/>
      <c r="LCS888" s="12"/>
      <c r="LCT888" s="12"/>
      <c r="LCU888" s="11"/>
      <c r="LCV888" s="12"/>
      <c r="LCW888" s="162"/>
      <c r="LCX888" s="37"/>
      <c r="LCY888" s="37"/>
      <c r="LCZ888" s="37"/>
      <c r="LDA888" s="37"/>
      <c r="LDB888" s="37"/>
      <c r="LDC888" s="28"/>
      <c r="LDD888" s="11"/>
      <c r="LDE888" s="11"/>
      <c r="LDF888" s="37"/>
      <c r="LDG888" s="162"/>
      <c r="LDH888" s="162"/>
      <c r="LDI888" s="37"/>
      <c r="LDJ888" s="12"/>
      <c r="LDK888" s="37"/>
      <c r="LDL888" s="37"/>
      <c r="LDM888" s="11"/>
      <c r="LDN888" s="24"/>
      <c r="LDO888" s="28"/>
      <c r="LDP888" s="11"/>
      <c r="LDQ888" s="12"/>
      <c r="LDR888" s="27"/>
      <c r="LDS888" s="37"/>
      <c r="LDT888" s="37"/>
      <c r="LDU888" s="14"/>
      <c r="LDV888" s="14"/>
      <c r="LDW888" s="11"/>
      <c r="LDX888" s="12"/>
      <c r="LDY888" s="12"/>
      <c r="LDZ888" s="12"/>
      <c r="LEA888" s="11"/>
      <c r="LEB888" s="12"/>
      <c r="LEC888" s="162"/>
      <c r="LED888" s="37"/>
      <c r="LEE888" s="37"/>
      <c r="LEF888" s="37"/>
      <c r="LEG888" s="37"/>
      <c r="LEH888" s="37"/>
      <c r="LEI888" s="28"/>
      <c r="LEJ888" s="11"/>
      <c r="LEK888" s="11"/>
      <c r="LEL888" s="37"/>
      <c r="LEM888" s="162"/>
      <c r="LEN888" s="162"/>
      <c r="LEO888" s="37"/>
      <c r="LEP888" s="12"/>
      <c r="LEQ888" s="37"/>
      <c r="LER888" s="37"/>
      <c r="LES888" s="11"/>
      <c r="LET888" s="24"/>
      <c r="LEU888" s="28"/>
      <c r="LEV888" s="11"/>
      <c r="LEW888" s="12"/>
      <c r="LEX888" s="27"/>
      <c r="LEY888" s="37"/>
      <c r="LEZ888" s="37"/>
      <c r="LFA888" s="14"/>
      <c r="LFB888" s="14"/>
      <c r="LFC888" s="11"/>
      <c r="LFD888" s="12"/>
      <c r="LFE888" s="12"/>
      <c r="LFF888" s="12"/>
      <c r="LFG888" s="11"/>
      <c r="LFH888" s="12"/>
      <c r="LFI888" s="162"/>
      <c r="LFJ888" s="37"/>
      <c r="LFK888" s="37"/>
      <c r="LFL888" s="37"/>
      <c r="LFM888" s="37"/>
      <c r="LFN888" s="37"/>
      <c r="LFO888" s="28"/>
      <c r="LFP888" s="11"/>
      <c r="LFQ888" s="11"/>
      <c r="LFR888" s="37"/>
      <c r="LFS888" s="162"/>
      <c r="LFT888" s="162"/>
      <c r="LFU888" s="37"/>
      <c r="LFV888" s="12"/>
      <c r="LFW888" s="37"/>
      <c r="LFX888" s="37"/>
      <c r="LFY888" s="11"/>
      <c r="LFZ888" s="24"/>
      <c r="LGA888" s="28"/>
      <c r="LGB888" s="11"/>
      <c r="LGC888" s="12"/>
      <c r="LGD888" s="27"/>
      <c r="LGE888" s="37"/>
      <c r="LGF888" s="37"/>
      <c r="LGG888" s="14"/>
      <c r="LGH888" s="14"/>
      <c r="LGI888" s="11"/>
      <c r="LGJ888" s="12"/>
      <c r="LGK888" s="12"/>
      <c r="LGL888" s="12"/>
      <c r="LGM888" s="11"/>
      <c r="LGN888" s="12"/>
      <c r="LGO888" s="162"/>
      <c r="LGP888" s="37"/>
      <c r="LGQ888" s="37"/>
      <c r="LGR888" s="37"/>
      <c r="LGS888" s="37"/>
      <c r="LGT888" s="37"/>
      <c r="LGU888" s="28"/>
      <c r="LGV888" s="11"/>
      <c r="LGW888" s="11"/>
      <c r="LGX888" s="37"/>
      <c r="LGY888" s="162"/>
      <c r="LGZ888" s="162"/>
      <c r="LHA888" s="37"/>
      <c r="LHB888" s="12"/>
      <c r="LHC888" s="37"/>
      <c r="LHD888" s="37"/>
      <c r="LHE888" s="11"/>
      <c r="LHF888" s="24"/>
      <c r="LHG888" s="28"/>
      <c r="LHH888" s="11"/>
      <c r="LHI888" s="12"/>
      <c r="LHJ888" s="27"/>
      <c r="LHK888" s="37"/>
      <c r="LHL888" s="37"/>
      <c r="LHM888" s="14"/>
      <c r="LHN888" s="14"/>
      <c r="LHO888" s="11"/>
      <c r="LHP888" s="12"/>
      <c r="LHQ888" s="12"/>
      <c r="LHR888" s="12"/>
      <c r="LHS888" s="11"/>
      <c r="LHT888" s="12"/>
      <c r="LHU888" s="162"/>
      <c r="LHV888" s="37"/>
      <c r="LHW888" s="37"/>
      <c r="LHX888" s="37"/>
      <c r="LHY888" s="37"/>
      <c r="LHZ888" s="37"/>
      <c r="LIA888" s="28"/>
      <c r="LIB888" s="11"/>
      <c r="LIC888" s="11"/>
      <c r="LID888" s="37"/>
      <c r="LIE888" s="162"/>
      <c r="LIF888" s="162"/>
      <c r="LIG888" s="37"/>
      <c r="LIH888" s="12"/>
      <c r="LII888" s="37"/>
      <c r="LIJ888" s="37"/>
      <c r="LIK888" s="11"/>
      <c r="LIL888" s="24"/>
      <c r="LIM888" s="28"/>
      <c r="LIN888" s="11"/>
      <c r="LIO888" s="12"/>
      <c r="LIP888" s="27"/>
      <c r="LIQ888" s="37"/>
      <c r="LIR888" s="37"/>
      <c r="LIS888" s="14"/>
      <c r="LIT888" s="14"/>
      <c r="LIU888" s="11"/>
      <c r="LIV888" s="12"/>
      <c r="LIW888" s="12"/>
      <c r="LIX888" s="12"/>
      <c r="LIY888" s="11"/>
      <c r="LIZ888" s="12"/>
      <c r="LJA888" s="162"/>
      <c r="LJB888" s="37"/>
      <c r="LJC888" s="37"/>
      <c r="LJD888" s="37"/>
      <c r="LJE888" s="37"/>
      <c r="LJF888" s="37"/>
      <c r="LJG888" s="28"/>
      <c r="LJH888" s="11"/>
      <c r="LJI888" s="11"/>
      <c r="LJJ888" s="37"/>
      <c r="LJK888" s="162"/>
      <c r="LJL888" s="162"/>
      <c r="LJM888" s="37"/>
      <c r="LJN888" s="12"/>
      <c r="LJO888" s="37"/>
      <c r="LJP888" s="37"/>
      <c r="LJQ888" s="11"/>
      <c r="LJR888" s="24"/>
      <c r="LJS888" s="28"/>
      <c r="LJT888" s="11"/>
      <c r="LJU888" s="12"/>
      <c r="LJV888" s="27"/>
      <c r="LJW888" s="37"/>
      <c r="LJX888" s="37"/>
      <c r="LJY888" s="14"/>
      <c r="LJZ888" s="14"/>
      <c r="LKA888" s="11"/>
      <c r="LKB888" s="12"/>
      <c r="LKC888" s="12"/>
      <c r="LKD888" s="12"/>
      <c r="LKE888" s="11"/>
      <c r="LKF888" s="12"/>
      <c r="LKG888" s="162"/>
      <c r="LKH888" s="37"/>
      <c r="LKI888" s="37"/>
      <c r="LKJ888" s="37"/>
      <c r="LKK888" s="37"/>
      <c r="LKL888" s="37"/>
      <c r="LKM888" s="28"/>
      <c r="LKN888" s="11"/>
      <c r="LKO888" s="11"/>
      <c r="LKP888" s="37"/>
      <c r="LKQ888" s="162"/>
      <c r="LKR888" s="162"/>
      <c r="LKS888" s="37"/>
      <c r="LKT888" s="12"/>
      <c r="LKU888" s="37"/>
      <c r="LKV888" s="37"/>
      <c r="LKW888" s="11"/>
      <c r="LKX888" s="24"/>
      <c r="LKY888" s="28"/>
      <c r="LKZ888" s="11"/>
      <c r="LLA888" s="12"/>
      <c r="LLB888" s="27"/>
      <c r="LLC888" s="37"/>
      <c r="LLD888" s="37"/>
      <c r="LLE888" s="14"/>
      <c r="LLF888" s="14"/>
      <c r="LLG888" s="11"/>
      <c r="LLH888" s="12"/>
      <c r="LLI888" s="12"/>
      <c r="LLJ888" s="12"/>
      <c r="LLK888" s="11"/>
      <c r="LLL888" s="12"/>
      <c r="LLM888" s="162"/>
      <c r="LLN888" s="37"/>
      <c r="LLO888" s="37"/>
      <c r="LLP888" s="37"/>
      <c r="LLQ888" s="37"/>
      <c r="LLR888" s="37"/>
      <c r="LLS888" s="28"/>
      <c r="LLT888" s="11"/>
      <c r="LLU888" s="11"/>
      <c r="LLV888" s="37"/>
      <c r="LLW888" s="162"/>
      <c r="LLX888" s="162"/>
      <c r="LLY888" s="37"/>
      <c r="LLZ888" s="12"/>
      <c r="LMA888" s="37"/>
      <c r="LMB888" s="37"/>
      <c r="LMC888" s="11"/>
      <c r="LMD888" s="24"/>
      <c r="LME888" s="28"/>
      <c r="LMF888" s="11"/>
      <c r="LMG888" s="12"/>
      <c r="LMH888" s="27"/>
      <c r="LMI888" s="37"/>
      <c r="LMJ888" s="37"/>
      <c r="LMK888" s="14"/>
      <c r="LML888" s="14"/>
      <c r="LMM888" s="11"/>
      <c r="LMN888" s="12"/>
      <c r="LMO888" s="12"/>
      <c r="LMP888" s="12"/>
      <c r="LMQ888" s="11"/>
      <c r="LMR888" s="12"/>
      <c r="LMS888" s="162"/>
      <c r="LMT888" s="37"/>
      <c r="LMU888" s="37"/>
      <c r="LMV888" s="37"/>
      <c r="LMW888" s="37"/>
      <c r="LMX888" s="37"/>
      <c r="LMY888" s="28"/>
      <c r="LMZ888" s="11"/>
      <c r="LNA888" s="11"/>
      <c r="LNB888" s="37"/>
      <c r="LNC888" s="162"/>
      <c r="LND888" s="162"/>
      <c r="LNE888" s="37"/>
      <c r="LNF888" s="12"/>
      <c r="LNG888" s="37"/>
      <c r="LNH888" s="37"/>
      <c r="LNI888" s="11"/>
      <c r="LNJ888" s="24"/>
      <c r="LNK888" s="28"/>
      <c r="LNL888" s="11"/>
      <c r="LNM888" s="12"/>
      <c r="LNN888" s="27"/>
      <c r="LNO888" s="37"/>
      <c r="LNP888" s="37"/>
      <c r="LNQ888" s="14"/>
      <c r="LNR888" s="14"/>
      <c r="LNS888" s="11"/>
      <c r="LNT888" s="12"/>
      <c r="LNU888" s="12"/>
      <c r="LNV888" s="12"/>
      <c r="LNW888" s="11"/>
      <c r="LNX888" s="12"/>
      <c r="LNY888" s="162"/>
      <c r="LNZ888" s="37"/>
      <c r="LOA888" s="37"/>
      <c r="LOB888" s="37"/>
      <c r="LOC888" s="37"/>
      <c r="LOD888" s="37"/>
      <c r="LOE888" s="28"/>
      <c r="LOF888" s="11"/>
      <c r="LOG888" s="11"/>
      <c r="LOH888" s="37"/>
      <c r="LOI888" s="162"/>
      <c r="LOJ888" s="162"/>
      <c r="LOK888" s="37"/>
      <c r="LOL888" s="12"/>
      <c r="LOM888" s="37"/>
      <c r="LON888" s="37"/>
      <c r="LOO888" s="11"/>
      <c r="LOP888" s="24"/>
      <c r="LOQ888" s="28"/>
      <c r="LOR888" s="11"/>
      <c r="LOS888" s="12"/>
      <c r="LOT888" s="27"/>
      <c r="LOU888" s="37"/>
      <c r="LOV888" s="37"/>
      <c r="LOW888" s="14"/>
      <c r="LOX888" s="14"/>
      <c r="LOY888" s="11"/>
      <c r="LOZ888" s="12"/>
      <c r="LPA888" s="12"/>
      <c r="LPB888" s="12"/>
      <c r="LPC888" s="11"/>
      <c r="LPD888" s="12"/>
      <c r="LPE888" s="162"/>
      <c r="LPF888" s="37"/>
      <c r="LPG888" s="37"/>
      <c r="LPH888" s="37"/>
      <c r="LPI888" s="37"/>
      <c r="LPJ888" s="37"/>
      <c r="LPK888" s="28"/>
      <c r="LPL888" s="11"/>
      <c r="LPM888" s="11"/>
      <c r="LPN888" s="37"/>
      <c r="LPO888" s="162"/>
      <c r="LPP888" s="162"/>
      <c r="LPQ888" s="37"/>
      <c r="LPR888" s="12"/>
      <c r="LPS888" s="37"/>
      <c r="LPT888" s="37"/>
      <c r="LPU888" s="11"/>
      <c r="LPV888" s="24"/>
      <c r="LPW888" s="28"/>
      <c r="LPX888" s="11"/>
      <c r="LPY888" s="12"/>
      <c r="LPZ888" s="27"/>
      <c r="LQA888" s="37"/>
      <c r="LQB888" s="37"/>
      <c r="LQC888" s="14"/>
      <c r="LQD888" s="14"/>
      <c r="LQE888" s="11"/>
      <c r="LQF888" s="12"/>
      <c r="LQG888" s="12"/>
      <c r="LQH888" s="12"/>
      <c r="LQI888" s="11"/>
      <c r="LQJ888" s="12"/>
      <c r="LQK888" s="162"/>
      <c r="LQL888" s="37"/>
      <c r="LQM888" s="37"/>
      <c r="LQN888" s="37"/>
      <c r="LQO888" s="37"/>
      <c r="LQP888" s="37"/>
      <c r="LQQ888" s="28"/>
      <c r="LQR888" s="11"/>
      <c r="LQS888" s="11"/>
      <c r="LQT888" s="37"/>
      <c r="LQU888" s="162"/>
      <c r="LQV888" s="162"/>
      <c r="LQW888" s="37"/>
      <c r="LQX888" s="12"/>
      <c r="LQY888" s="37"/>
      <c r="LQZ888" s="37"/>
      <c r="LRA888" s="11"/>
      <c r="LRB888" s="24"/>
      <c r="LRC888" s="28"/>
      <c r="LRD888" s="11"/>
      <c r="LRE888" s="12"/>
      <c r="LRF888" s="27"/>
      <c r="LRG888" s="37"/>
      <c r="LRH888" s="37"/>
      <c r="LRI888" s="14"/>
      <c r="LRJ888" s="14"/>
      <c r="LRK888" s="11"/>
      <c r="LRL888" s="12"/>
      <c r="LRM888" s="12"/>
      <c r="LRN888" s="12"/>
      <c r="LRO888" s="11"/>
      <c r="LRP888" s="12"/>
      <c r="LRQ888" s="162"/>
      <c r="LRR888" s="37"/>
      <c r="LRS888" s="37"/>
      <c r="LRT888" s="37"/>
      <c r="LRU888" s="37"/>
      <c r="LRV888" s="37"/>
      <c r="LRW888" s="28"/>
      <c r="LRX888" s="11"/>
      <c r="LRY888" s="11"/>
      <c r="LRZ888" s="37"/>
      <c r="LSA888" s="162"/>
      <c r="LSB888" s="162"/>
      <c r="LSC888" s="37"/>
      <c r="LSD888" s="12"/>
      <c r="LSE888" s="37"/>
      <c r="LSF888" s="37"/>
      <c r="LSG888" s="11"/>
      <c r="LSH888" s="24"/>
      <c r="LSI888" s="28"/>
      <c r="LSJ888" s="11"/>
      <c r="LSK888" s="12"/>
      <c r="LSL888" s="27"/>
      <c r="LSM888" s="37"/>
      <c r="LSN888" s="37"/>
      <c r="LSO888" s="14"/>
      <c r="LSP888" s="14"/>
      <c r="LSQ888" s="11"/>
      <c r="LSR888" s="12"/>
      <c r="LSS888" s="12"/>
      <c r="LST888" s="12"/>
      <c r="LSU888" s="11"/>
      <c r="LSV888" s="12"/>
      <c r="LSW888" s="162"/>
      <c r="LSX888" s="37"/>
      <c r="LSY888" s="37"/>
      <c r="LSZ888" s="37"/>
      <c r="LTA888" s="37"/>
      <c r="LTB888" s="37"/>
      <c r="LTC888" s="28"/>
      <c r="LTD888" s="11"/>
      <c r="LTE888" s="11"/>
      <c r="LTF888" s="37"/>
      <c r="LTG888" s="162"/>
      <c r="LTH888" s="162"/>
      <c r="LTI888" s="37"/>
      <c r="LTJ888" s="12"/>
      <c r="LTK888" s="37"/>
      <c r="LTL888" s="37"/>
      <c r="LTM888" s="11"/>
      <c r="LTN888" s="24"/>
      <c r="LTO888" s="28"/>
      <c r="LTP888" s="11"/>
      <c r="LTQ888" s="12"/>
      <c r="LTR888" s="27"/>
      <c r="LTS888" s="37"/>
      <c r="LTT888" s="37"/>
      <c r="LTU888" s="14"/>
      <c r="LTV888" s="14"/>
      <c r="LTW888" s="11"/>
      <c r="LTX888" s="12"/>
      <c r="LTY888" s="12"/>
      <c r="LTZ888" s="12"/>
      <c r="LUA888" s="11"/>
      <c r="LUB888" s="12"/>
      <c r="LUC888" s="162"/>
      <c r="LUD888" s="37"/>
      <c r="LUE888" s="37"/>
      <c r="LUF888" s="37"/>
      <c r="LUG888" s="37"/>
      <c r="LUH888" s="37"/>
      <c r="LUI888" s="28"/>
      <c r="LUJ888" s="11"/>
      <c r="LUK888" s="11"/>
      <c r="LUL888" s="37"/>
      <c r="LUM888" s="162"/>
      <c r="LUN888" s="162"/>
      <c r="LUO888" s="37"/>
      <c r="LUP888" s="12"/>
      <c r="LUQ888" s="37"/>
      <c r="LUR888" s="37"/>
      <c r="LUS888" s="11"/>
      <c r="LUT888" s="24"/>
      <c r="LUU888" s="28"/>
      <c r="LUV888" s="11"/>
      <c r="LUW888" s="12"/>
      <c r="LUX888" s="27"/>
      <c r="LUY888" s="37"/>
      <c r="LUZ888" s="37"/>
      <c r="LVA888" s="14"/>
      <c r="LVB888" s="14"/>
      <c r="LVC888" s="11"/>
      <c r="LVD888" s="12"/>
      <c r="LVE888" s="12"/>
      <c r="LVF888" s="12"/>
      <c r="LVG888" s="11"/>
      <c r="LVH888" s="12"/>
      <c r="LVI888" s="162"/>
      <c r="LVJ888" s="37"/>
      <c r="LVK888" s="37"/>
      <c r="LVL888" s="37"/>
      <c r="LVM888" s="37"/>
      <c r="LVN888" s="37"/>
      <c r="LVO888" s="28"/>
      <c r="LVP888" s="11"/>
      <c r="LVQ888" s="11"/>
      <c r="LVR888" s="37"/>
      <c r="LVS888" s="162"/>
      <c r="LVT888" s="162"/>
      <c r="LVU888" s="37"/>
      <c r="LVV888" s="12"/>
      <c r="LVW888" s="37"/>
      <c r="LVX888" s="37"/>
      <c r="LVY888" s="11"/>
      <c r="LVZ888" s="24"/>
      <c r="LWA888" s="28"/>
      <c r="LWB888" s="11"/>
      <c r="LWC888" s="12"/>
      <c r="LWD888" s="27"/>
      <c r="LWE888" s="37"/>
      <c r="LWF888" s="37"/>
      <c r="LWG888" s="14"/>
      <c r="LWH888" s="14"/>
      <c r="LWI888" s="11"/>
      <c r="LWJ888" s="12"/>
      <c r="LWK888" s="12"/>
      <c r="LWL888" s="12"/>
      <c r="LWM888" s="11"/>
      <c r="LWN888" s="12"/>
      <c r="LWO888" s="162"/>
      <c r="LWP888" s="37"/>
      <c r="LWQ888" s="37"/>
      <c r="LWR888" s="37"/>
      <c r="LWS888" s="37"/>
      <c r="LWT888" s="37"/>
      <c r="LWU888" s="28"/>
      <c r="LWV888" s="11"/>
      <c r="LWW888" s="11"/>
      <c r="LWX888" s="37"/>
      <c r="LWY888" s="162"/>
      <c r="LWZ888" s="162"/>
      <c r="LXA888" s="37"/>
      <c r="LXB888" s="12"/>
      <c r="LXC888" s="37"/>
      <c r="LXD888" s="37"/>
      <c r="LXE888" s="11"/>
      <c r="LXF888" s="24"/>
      <c r="LXG888" s="28"/>
      <c r="LXH888" s="11"/>
      <c r="LXI888" s="12"/>
      <c r="LXJ888" s="27"/>
      <c r="LXK888" s="37"/>
      <c r="LXL888" s="37"/>
      <c r="LXM888" s="14"/>
      <c r="LXN888" s="14"/>
      <c r="LXO888" s="11"/>
      <c r="LXP888" s="12"/>
      <c r="LXQ888" s="12"/>
      <c r="LXR888" s="12"/>
      <c r="LXS888" s="11"/>
      <c r="LXT888" s="12"/>
      <c r="LXU888" s="162"/>
      <c r="LXV888" s="37"/>
      <c r="LXW888" s="37"/>
      <c r="LXX888" s="37"/>
      <c r="LXY888" s="37"/>
      <c r="LXZ888" s="37"/>
      <c r="LYA888" s="28"/>
      <c r="LYB888" s="11"/>
      <c r="LYC888" s="11"/>
      <c r="LYD888" s="37"/>
      <c r="LYE888" s="162"/>
      <c r="LYF888" s="162"/>
      <c r="LYG888" s="37"/>
      <c r="LYH888" s="12"/>
      <c r="LYI888" s="37"/>
      <c r="LYJ888" s="37"/>
      <c r="LYK888" s="11"/>
      <c r="LYL888" s="24"/>
      <c r="LYM888" s="28"/>
      <c r="LYN888" s="11"/>
      <c r="LYO888" s="12"/>
      <c r="LYP888" s="27"/>
      <c r="LYQ888" s="37"/>
      <c r="LYR888" s="37"/>
      <c r="LYS888" s="14"/>
      <c r="LYT888" s="14"/>
      <c r="LYU888" s="11"/>
      <c r="LYV888" s="12"/>
      <c r="LYW888" s="12"/>
      <c r="LYX888" s="12"/>
      <c r="LYY888" s="11"/>
      <c r="LYZ888" s="12"/>
      <c r="LZA888" s="162"/>
      <c r="LZB888" s="37"/>
      <c r="LZC888" s="37"/>
      <c r="LZD888" s="37"/>
      <c r="LZE888" s="37"/>
      <c r="LZF888" s="37"/>
      <c r="LZG888" s="28"/>
      <c r="LZH888" s="11"/>
      <c r="LZI888" s="11"/>
      <c r="LZJ888" s="37"/>
      <c r="LZK888" s="162"/>
      <c r="LZL888" s="162"/>
      <c r="LZM888" s="37"/>
      <c r="LZN888" s="12"/>
      <c r="LZO888" s="37"/>
      <c r="LZP888" s="37"/>
      <c r="LZQ888" s="11"/>
      <c r="LZR888" s="24"/>
      <c r="LZS888" s="28"/>
      <c r="LZT888" s="11"/>
      <c r="LZU888" s="12"/>
      <c r="LZV888" s="27"/>
      <c r="LZW888" s="37"/>
      <c r="LZX888" s="37"/>
      <c r="LZY888" s="14"/>
      <c r="LZZ888" s="14"/>
      <c r="MAA888" s="11"/>
      <c r="MAB888" s="12"/>
      <c r="MAC888" s="12"/>
      <c r="MAD888" s="12"/>
      <c r="MAE888" s="11"/>
      <c r="MAF888" s="12"/>
      <c r="MAG888" s="162"/>
      <c r="MAH888" s="37"/>
      <c r="MAI888" s="37"/>
      <c r="MAJ888" s="37"/>
      <c r="MAK888" s="37"/>
      <c r="MAL888" s="37"/>
      <c r="MAM888" s="28"/>
      <c r="MAN888" s="11"/>
      <c r="MAO888" s="11"/>
      <c r="MAP888" s="37"/>
      <c r="MAQ888" s="162"/>
      <c r="MAR888" s="162"/>
      <c r="MAS888" s="37"/>
      <c r="MAT888" s="12"/>
      <c r="MAU888" s="37"/>
      <c r="MAV888" s="37"/>
      <c r="MAW888" s="11"/>
      <c r="MAX888" s="24"/>
      <c r="MAY888" s="28"/>
      <c r="MAZ888" s="11"/>
      <c r="MBA888" s="12"/>
      <c r="MBB888" s="27"/>
      <c r="MBC888" s="37"/>
      <c r="MBD888" s="37"/>
      <c r="MBE888" s="14"/>
      <c r="MBF888" s="14"/>
      <c r="MBG888" s="11"/>
      <c r="MBH888" s="12"/>
      <c r="MBI888" s="12"/>
      <c r="MBJ888" s="12"/>
      <c r="MBK888" s="11"/>
      <c r="MBL888" s="12"/>
      <c r="MBM888" s="162"/>
      <c r="MBN888" s="37"/>
      <c r="MBO888" s="37"/>
      <c r="MBP888" s="37"/>
      <c r="MBQ888" s="37"/>
      <c r="MBR888" s="37"/>
      <c r="MBS888" s="28"/>
      <c r="MBT888" s="11"/>
      <c r="MBU888" s="11"/>
      <c r="MBV888" s="37"/>
      <c r="MBW888" s="162"/>
      <c r="MBX888" s="162"/>
      <c r="MBY888" s="37"/>
      <c r="MBZ888" s="12"/>
      <c r="MCA888" s="37"/>
      <c r="MCB888" s="37"/>
      <c r="MCC888" s="11"/>
      <c r="MCD888" s="24"/>
      <c r="MCE888" s="28"/>
      <c r="MCF888" s="11"/>
      <c r="MCG888" s="12"/>
      <c r="MCH888" s="27"/>
      <c r="MCI888" s="37"/>
      <c r="MCJ888" s="37"/>
      <c r="MCK888" s="14"/>
      <c r="MCL888" s="14"/>
      <c r="MCM888" s="11"/>
      <c r="MCN888" s="12"/>
      <c r="MCO888" s="12"/>
      <c r="MCP888" s="12"/>
      <c r="MCQ888" s="11"/>
      <c r="MCR888" s="12"/>
      <c r="MCS888" s="162"/>
      <c r="MCT888" s="37"/>
      <c r="MCU888" s="37"/>
      <c r="MCV888" s="37"/>
      <c r="MCW888" s="37"/>
      <c r="MCX888" s="37"/>
      <c r="MCY888" s="28"/>
      <c r="MCZ888" s="11"/>
      <c r="MDA888" s="11"/>
      <c r="MDB888" s="37"/>
      <c r="MDC888" s="162"/>
      <c r="MDD888" s="162"/>
      <c r="MDE888" s="37"/>
      <c r="MDF888" s="12"/>
      <c r="MDG888" s="37"/>
      <c r="MDH888" s="37"/>
      <c r="MDI888" s="11"/>
      <c r="MDJ888" s="24"/>
      <c r="MDK888" s="28"/>
      <c r="MDL888" s="11"/>
      <c r="MDM888" s="12"/>
      <c r="MDN888" s="27"/>
      <c r="MDO888" s="37"/>
      <c r="MDP888" s="37"/>
      <c r="MDQ888" s="14"/>
      <c r="MDR888" s="14"/>
      <c r="MDS888" s="11"/>
      <c r="MDT888" s="12"/>
      <c r="MDU888" s="12"/>
      <c r="MDV888" s="12"/>
      <c r="MDW888" s="11"/>
      <c r="MDX888" s="12"/>
      <c r="MDY888" s="162"/>
      <c r="MDZ888" s="37"/>
      <c r="MEA888" s="37"/>
      <c r="MEB888" s="37"/>
      <c r="MEC888" s="37"/>
      <c r="MED888" s="37"/>
      <c r="MEE888" s="28"/>
      <c r="MEF888" s="11"/>
      <c r="MEG888" s="11"/>
      <c r="MEH888" s="37"/>
      <c r="MEI888" s="162"/>
      <c r="MEJ888" s="162"/>
      <c r="MEK888" s="37"/>
      <c r="MEL888" s="12"/>
      <c r="MEM888" s="37"/>
      <c r="MEN888" s="37"/>
      <c r="MEO888" s="11"/>
      <c r="MEP888" s="24"/>
      <c r="MEQ888" s="28"/>
      <c r="MER888" s="11"/>
      <c r="MES888" s="12"/>
      <c r="MET888" s="27"/>
      <c r="MEU888" s="37"/>
      <c r="MEV888" s="37"/>
      <c r="MEW888" s="14"/>
      <c r="MEX888" s="14"/>
      <c r="MEY888" s="11"/>
      <c r="MEZ888" s="12"/>
      <c r="MFA888" s="12"/>
      <c r="MFB888" s="12"/>
      <c r="MFC888" s="11"/>
      <c r="MFD888" s="12"/>
      <c r="MFE888" s="162"/>
      <c r="MFF888" s="37"/>
      <c r="MFG888" s="37"/>
      <c r="MFH888" s="37"/>
      <c r="MFI888" s="37"/>
      <c r="MFJ888" s="37"/>
      <c r="MFK888" s="28"/>
      <c r="MFL888" s="11"/>
      <c r="MFM888" s="11"/>
      <c r="MFN888" s="37"/>
      <c r="MFO888" s="162"/>
      <c r="MFP888" s="162"/>
      <c r="MFQ888" s="37"/>
      <c r="MFR888" s="12"/>
      <c r="MFS888" s="37"/>
      <c r="MFT888" s="37"/>
      <c r="MFU888" s="11"/>
      <c r="MFV888" s="24"/>
      <c r="MFW888" s="28"/>
      <c r="MFX888" s="11"/>
      <c r="MFY888" s="12"/>
      <c r="MFZ888" s="27"/>
      <c r="MGA888" s="37"/>
      <c r="MGB888" s="37"/>
      <c r="MGC888" s="14"/>
      <c r="MGD888" s="14"/>
      <c r="MGE888" s="11"/>
      <c r="MGF888" s="12"/>
      <c r="MGG888" s="12"/>
      <c r="MGH888" s="12"/>
      <c r="MGI888" s="11"/>
      <c r="MGJ888" s="12"/>
      <c r="MGK888" s="162"/>
      <c r="MGL888" s="37"/>
      <c r="MGM888" s="37"/>
      <c r="MGN888" s="37"/>
      <c r="MGO888" s="37"/>
      <c r="MGP888" s="37"/>
      <c r="MGQ888" s="28"/>
      <c r="MGR888" s="11"/>
      <c r="MGS888" s="11"/>
      <c r="MGT888" s="37"/>
      <c r="MGU888" s="162"/>
      <c r="MGV888" s="162"/>
      <c r="MGW888" s="37"/>
      <c r="MGX888" s="12"/>
      <c r="MGY888" s="37"/>
      <c r="MGZ888" s="37"/>
      <c r="MHA888" s="11"/>
      <c r="MHB888" s="24"/>
      <c r="MHC888" s="28"/>
      <c r="MHD888" s="11"/>
      <c r="MHE888" s="12"/>
      <c r="MHF888" s="27"/>
      <c r="MHG888" s="37"/>
      <c r="MHH888" s="37"/>
      <c r="MHI888" s="14"/>
      <c r="MHJ888" s="14"/>
      <c r="MHK888" s="11"/>
      <c r="MHL888" s="12"/>
      <c r="MHM888" s="12"/>
      <c r="MHN888" s="12"/>
      <c r="MHO888" s="11"/>
      <c r="MHP888" s="12"/>
      <c r="MHQ888" s="162"/>
      <c r="MHR888" s="37"/>
      <c r="MHS888" s="37"/>
      <c r="MHT888" s="37"/>
      <c r="MHU888" s="37"/>
      <c r="MHV888" s="37"/>
      <c r="MHW888" s="28"/>
      <c r="MHX888" s="11"/>
      <c r="MHY888" s="11"/>
      <c r="MHZ888" s="37"/>
      <c r="MIA888" s="162"/>
      <c r="MIB888" s="162"/>
      <c r="MIC888" s="37"/>
      <c r="MID888" s="12"/>
      <c r="MIE888" s="37"/>
      <c r="MIF888" s="37"/>
      <c r="MIG888" s="11"/>
      <c r="MIH888" s="24"/>
      <c r="MII888" s="28"/>
      <c r="MIJ888" s="11"/>
      <c r="MIK888" s="12"/>
      <c r="MIL888" s="27"/>
      <c r="MIM888" s="37"/>
      <c r="MIN888" s="37"/>
      <c r="MIO888" s="14"/>
      <c r="MIP888" s="14"/>
      <c r="MIQ888" s="11"/>
      <c r="MIR888" s="12"/>
      <c r="MIS888" s="12"/>
      <c r="MIT888" s="12"/>
      <c r="MIU888" s="11"/>
      <c r="MIV888" s="12"/>
      <c r="MIW888" s="162"/>
      <c r="MIX888" s="37"/>
      <c r="MIY888" s="37"/>
      <c r="MIZ888" s="37"/>
      <c r="MJA888" s="37"/>
      <c r="MJB888" s="37"/>
      <c r="MJC888" s="28"/>
      <c r="MJD888" s="11"/>
      <c r="MJE888" s="11"/>
      <c r="MJF888" s="37"/>
      <c r="MJG888" s="162"/>
      <c r="MJH888" s="162"/>
      <c r="MJI888" s="37"/>
      <c r="MJJ888" s="12"/>
      <c r="MJK888" s="37"/>
      <c r="MJL888" s="37"/>
      <c r="MJM888" s="11"/>
      <c r="MJN888" s="24"/>
      <c r="MJO888" s="28"/>
      <c r="MJP888" s="11"/>
      <c r="MJQ888" s="12"/>
      <c r="MJR888" s="27"/>
      <c r="MJS888" s="37"/>
      <c r="MJT888" s="37"/>
      <c r="MJU888" s="14"/>
      <c r="MJV888" s="14"/>
      <c r="MJW888" s="11"/>
      <c r="MJX888" s="12"/>
      <c r="MJY888" s="12"/>
      <c r="MJZ888" s="12"/>
      <c r="MKA888" s="11"/>
      <c r="MKB888" s="12"/>
      <c r="MKC888" s="162"/>
      <c r="MKD888" s="37"/>
      <c r="MKE888" s="37"/>
      <c r="MKF888" s="37"/>
      <c r="MKG888" s="37"/>
      <c r="MKH888" s="37"/>
      <c r="MKI888" s="28"/>
      <c r="MKJ888" s="11"/>
      <c r="MKK888" s="11"/>
      <c r="MKL888" s="37"/>
      <c r="MKM888" s="162"/>
      <c r="MKN888" s="162"/>
      <c r="MKO888" s="37"/>
      <c r="MKP888" s="12"/>
      <c r="MKQ888" s="37"/>
      <c r="MKR888" s="37"/>
      <c r="MKS888" s="11"/>
      <c r="MKT888" s="24"/>
      <c r="MKU888" s="28"/>
      <c r="MKV888" s="11"/>
      <c r="MKW888" s="12"/>
      <c r="MKX888" s="27"/>
      <c r="MKY888" s="37"/>
      <c r="MKZ888" s="37"/>
      <c r="MLA888" s="14"/>
      <c r="MLB888" s="14"/>
      <c r="MLC888" s="11"/>
      <c r="MLD888" s="12"/>
      <c r="MLE888" s="12"/>
      <c r="MLF888" s="12"/>
      <c r="MLG888" s="11"/>
      <c r="MLH888" s="12"/>
      <c r="MLI888" s="162"/>
      <c r="MLJ888" s="37"/>
      <c r="MLK888" s="37"/>
      <c r="MLL888" s="37"/>
      <c r="MLM888" s="37"/>
      <c r="MLN888" s="37"/>
      <c r="MLO888" s="28"/>
      <c r="MLP888" s="11"/>
      <c r="MLQ888" s="11"/>
      <c r="MLR888" s="37"/>
      <c r="MLS888" s="162"/>
      <c r="MLT888" s="162"/>
      <c r="MLU888" s="37"/>
      <c r="MLV888" s="12"/>
      <c r="MLW888" s="37"/>
      <c r="MLX888" s="37"/>
      <c r="MLY888" s="11"/>
      <c r="MLZ888" s="24"/>
      <c r="MMA888" s="28"/>
      <c r="MMB888" s="11"/>
      <c r="MMC888" s="12"/>
      <c r="MMD888" s="27"/>
      <c r="MME888" s="37"/>
      <c r="MMF888" s="37"/>
      <c r="MMG888" s="14"/>
      <c r="MMH888" s="14"/>
      <c r="MMI888" s="11"/>
      <c r="MMJ888" s="12"/>
      <c r="MMK888" s="12"/>
      <c r="MML888" s="12"/>
      <c r="MMM888" s="11"/>
      <c r="MMN888" s="12"/>
      <c r="MMO888" s="162"/>
      <c r="MMP888" s="37"/>
      <c r="MMQ888" s="37"/>
      <c r="MMR888" s="37"/>
      <c r="MMS888" s="37"/>
      <c r="MMT888" s="37"/>
      <c r="MMU888" s="28"/>
      <c r="MMV888" s="11"/>
      <c r="MMW888" s="11"/>
      <c r="MMX888" s="37"/>
      <c r="MMY888" s="162"/>
      <c r="MMZ888" s="162"/>
      <c r="MNA888" s="37"/>
      <c r="MNB888" s="12"/>
      <c r="MNC888" s="37"/>
      <c r="MND888" s="37"/>
      <c r="MNE888" s="11"/>
      <c r="MNF888" s="24"/>
      <c r="MNG888" s="28"/>
      <c r="MNH888" s="11"/>
      <c r="MNI888" s="12"/>
      <c r="MNJ888" s="27"/>
      <c r="MNK888" s="37"/>
      <c r="MNL888" s="37"/>
      <c r="MNM888" s="14"/>
      <c r="MNN888" s="14"/>
      <c r="MNO888" s="11"/>
      <c r="MNP888" s="12"/>
      <c r="MNQ888" s="12"/>
      <c r="MNR888" s="12"/>
      <c r="MNS888" s="11"/>
      <c r="MNT888" s="12"/>
      <c r="MNU888" s="162"/>
      <c r="MNV888" s="37"/>
      <c r="MNW888" s="37"/>
      <c r="MNX888" s="37"/>
      <c r="MNY888" s="37"/>
      <c r="MNZ888" s="37"/>
      <c r="MOA888" s="28"/>
      <c r="MOB888" s="11"/>
      <c r="MOC888" s="11"/>
      <c r="MOD888" s="37"/>
      <c r="MOE888" s="162"/>
      <c r="MOF888" s="162"/>
      <c r="MOG888" s="37"/>
      <c r="MOH888" s="12"/>
      <c r="MOI888" s="37"/>
      <c r="MOJ888" s="37"/>
      <c r="MOK888" s="11"/>
      <c r="MOL888" s="24"/>
      <c r="MOM888" s="28"/>
      <c r="MON888" s="11"/>
      <c r="MOO888" s="12"/>
      <c r="MOP888" s="27"/>
      <c r="MOQ888" s="37"/>
      <c r="MOR888" s="37"/>
      <c r="MOS888" s="14"/>
      <c r="MOT888" s="14"/>
      <c r="MOU888" s="11"/>
      <c r="MOV888" s="12"/>
      <c r="MOW888" s="12"/>
      <c r="MOX888" s="12"/>
      <c r="MOY888" s="11"/>
      <c r="MOZ888" s="12"/>
      <c r="MPA888" s="162"/>
      <c r="MPB888" s="37"/>
      <c r="MPC888" s="37"/>
      <c r="MPD888" s="37"/>
      <c r="MPE888" s="37"/>
      <c r="MPF888" s="37"/>
      <c r="MPG888" s="28"/>
      <c r="MPH888" s="11"/>
      <c r="MPI888" s="11"/>
      <c r="MPJ888" s="37"/>
      <c r="MPK888" s="162"/>
      <c r="MPL888" s="162"/>
      <c r="MPM888" s="37"/>
      <c r="MPN888" s="12"/>
      <c r="MPO888" s="37"/>
      <c r="MPP888" s="37"/>
      <c r="MPQ888" s="11"/>
      <c r="MPR888" s="24"/>
      <c r="MPS888" s="28"/>
      <c r="MPT888" s="11"/>
      <c r="MPU888" s="12"/>
      <c r="MPV888" s="27"/>
      <c r="MPW888" s="37"/>
      <c r="MPX888" s="37"/>
      <c r="MPY888" s="14"/>
      <c r="MPZ888" s="14"/>
      <c r="MQA888" s="11"/>
      <c r="MQB888" s="12"/>
      <c r="MQC888" s="12"/>
      <c r="MQD888" s="12"/>
      <c r="MQE888" s="11"/>
      <c r="MQF888" s="12"/>
      <c r="MQG888" s="162"/>
      <c r="MQH888" s="37"/>
      <c r="MQI888" s="37"/>
      <c r="MQJ888" s="37"/>
      <c r="MQK888" s="37"/>
      <c r="MQL888" s="37"/>
      <c r="MQM888" s="28"/>
      <c r="MQN888" s="11"/>
      <c r="MQO888" s="11"/>
      <c r="MQP888" s="37"/>
      <c r="MQQ888" s="162"/>
      <c r="MQR888" s="162"/>
      <c r="MQS888" s="37"/>
      <c r="MQT888" s="12"/>
      <c r="MQU888" s="37"/>
      <c r="MQV888" s="37"/>
      <c r="MQW888" s="11"/>
      <c r="MQX888" s="24"/>
      <c r="MQY888" s="28"/>
      <c r="MQZ888" s="11"/>
      <c r="MRA888" s="12"/>
      <c r="MRB888" s="27"/>
      <c r="MRC888" s="37"/>
      <c r="MRD888" s="37"/>
      <c r="MRE888" s="14"/>
      <c r="MRF888" s="14"/>
      <c r="MRG888" s="11"/>
      <c r="MRH888" s="12"/>
      <c r="MRI888" s="12"/>
      <c r="MRJ888" s="12"/>
      <c r="MRK888" s="11"/>
      <c r="MRL888" s="12"/>
      <c r="MRM888" s="162"/>
      <c r="MRN888" s="37"/>
      <c r="MRO888" s="37"/>
      <c r="MRP888" s="37"/>
      <c r="MRQ888" s="37"/>
      <c r="MRR888" s="37"/>
      <c r="MRS888" s="28"/>
      <c r="MRT888" s="11"/>
      <c r="MRU888" s="11"/>
      <c r="MRV888" s="37"/>
      <c r="MRW888" s="162"/>
      <c r="MRX888" s="162"/>
      <c r="MRY888" s="37"/>
      <c r="MRZ888" s="12"/>
      <c r="MSA888" s="37"/>
      <c r="MSB888" s="37"/>
      <c r="MSC888" s="11"/>
      <c r="MSD888" s="24"/>
      <c r="MSE888" s="28"/>
      <c r="MSF888" s="11"/>
      <c r="MSG888" s="12"/>
      <c r="MSH888" s="27"/>
      <c r="MSI888" s="37"/>
      <c r="MSJ888" s="37"/>
      <c r="MSK888" s="14"/>
      <c r="MSL888" s="14"/>
      <c r="MSM888" s="11"/>
      <c r="MSN888" s="12"/>
      <c r="MSO888" s="12"/>
      <c r="MSP888" s="12"/>
      <c r="MSQ888" s="11"/>
      <c r="MSR888" s="12"/>
      <c r="MSS888" s="162"/>
      <c r="MST888" s="37"/>
      <c r="MSU888" s="37"/>
      <c r="MSV888" s="37"/>
      <c r="MSW888" s="37"/>
      <c r="MSX888" s="37"/>
      <c r="MSY888" s="28"/>
      <c r="MSZ888" s="11"/>
      <c r="MTA888" s="11"/>
      <c r="MTB888" s="37"/>
      <c r="MTC888" s="162"/>
      <c r="MTD888" s="162"/>
      <c r="MTE888" s="37"/>
      <c r="MTF888" s="12"/>
      <c r="MTG888" s="37"/>
      <c r="MTH888" s="37"/>
      <c r="MTI888" s="11"/>
      <c r="MTJ888" s="24"/>
      <c r="MTK888" s="28"/>
      <c r="MTL888" s="11"/>
      <c r="MTM888" s="12"/>
      <c r="MTN888" s="27"/>
      <c r="MTO888" s="37"/>
      <c r="MTP888" s="37"/>
      <c r="MTQ888" s="14"/>
      <c r="MTR888" s="14"/>
      <c r="MTS888" s="11"/>
      <c r="MTT888" s="12"/>
      <c r="MTU888" s="12"/>
      <c r="MTV888" s="12"/>
      <c r="MTW888" s="11"/>
      <c r="MTX888" s="12"/>
      <c r="MTY888" s="162"/>
      <c r="MTZ888" s="37"/>
      <c r="MUA888" s="37"/>
      <c r="MUB888" s="37"/>
      <c r="MUC888" s="37"/>
      <c r="MUD888" s="37"/>
      <c r="MUE888" s="28"/>
      <c r="MUF888" s="11"/>
      <c r="MUG888" s="11"/>
      <c r="MUH888" s="37"/>
      <c r="MUI888" s="162"/>
      <c r="MUJ888" s="162"/>
      <c r="MUK888" s="37"/>
      <c r="MUL888" s="12"/>
      <c r="MUM888" s="37"/>
      <c r="MUN888" s="37"/>
      <c r="MUO888" s="11"/>
      <c r="MUP888" s="24"/>
      <c r="MUQ888" s="28"/>
      <c r="MUR888" s="11"/>
      <c r="MUS888" s="12"/>
      <c r="MUT888" s="27"/>
      <c r="MUU888" s="37"/>
      <c r="MUV888" s="37"/>
      <c r="MUW888" s="14"/>
      <c r="MUX888" s="14"/>
      <c r="MUY888" s="11"/>
      <c r="MUZ888" s="12"/>
      <c r="MVA888" s="12"/>
      <c r="MVB888" s="12"/>
      <c r="MVC888" s="11"/>
      <c r="MVD888" s="12"/>
      <c r="MVE888" s="162"/>
      <c r="MVF888" s="37"/>
      <c r="MVG888" s="37"/>
      <c r="MVH888" s="37"/>
      <c r="MVI888" s="37"/>
      <c r="MVJ888" s="37"/>
      <c r="MVK888" s="28"/>
      <c r="MVL888" s="11"/>
      <c r="MVM888" s="11"/>
      <c r="MVN888" s="37"/>
      <c r="MVO888" s="162"/>
      <c r="MVP888" s="162"/>
      <c r="MVQ888" s="37"/>
      <c r="MVR888" s="12"/>
      <c r="MVS888" s="37"/>
      <c r="MVT888" s="37"/>
      <c r="MVU888" s="11"/>
      <c r="MVV888" s="24"/>
      <c r="MVW888" s="28"/>
      <c r="MVX888" s="11"/>
      <c r="MVY888" s="12"/>
      <c r="MVZ888" s="27"/>
      <c r="MWA888" s="37"/>
      <c r="MWB888" s="37"/>
      <c r="MWC888" s="14"/>
      <c r="MWD888" s="14"/>
      <c r="MWE888" s="11"/>
      <c r="MWF888" s="12"/>
      <c r="MWG888" s="12"/>
      <c r="MWH888" s="12"/>
      <c r="MWI888" s="11"/>
      <c r="MWJ888" s="12"/>
      <c r="MWK888" s="162"/>
      <c r="MWL888" s="37"/>
      <c r="MWM888" s="37"/>
      <c r="MWN888" s="37"/>
      <c r="MWO888" s="37"/>
      <c r="MWP888" s="37"/>
      <c r="MWQ888" s="28"/>
      <c r="MWR888" s="11"/>
      <c r="MWS888" s="11"/>
      <c r="MWT888" s="37"/>
      <c r="MWU888" s="162"/>
      <c r="MWV888" s="162"/>
      <c r="MWW888" s="37"/>
      <c r="MWX888" s="12"/>
      <c r="MWY888" s="37"/>
      <c r="MWZ888" s="37"/>
      <c r="MXA888" s="11"/>
      <c r="MXB888" s="24"/>
      <c r="MXC888" s="28"/>
      <c r="MXD888" s="11"/>
      <c r="MXE888" s="12"/>
      <c r="MXF888" s="27"/>
      <c r="MXG888" s="37"/>
      <c r="MXH888" s="37"/>
      <c r="MXI888" s="14"/>
      <c r="MXJ888" s="14"/>
      <c r="MXK888" s="11"/>
      <c r="MXL888" s="12"/>
      <c r="MXM888" s="12"/>
      <c r="MXN888" s="12"/>
      <c r="MXO888" s="11"/>
      <c r="MXP888" s="12"/>
      <c r="MXQ888" s="162"/>
      <c r="MXR888" s="37"/>
      <c r="MXS888" s="37"/>
      <c r="MXT888" s="37"/>
      <c r="MXU888" s="37"/>
      <c r="MXV888" s="37"/>
      <c r="MXW888" s="28"/>
      <c r="MXX888" s="11"/>
      <c r="MXY888" s="11"/>
      <c r="MXZ888" s="37"/>
      <c r="MYA888" s="162"/>
      <c r="MYB888" s="162"/>
      <c r="MYC888" s="37"/>
      <c r="MYD888" s="12"/>
      <c r="MYE888" s="37"/>
      <c r="MYF888" s="37"/>
      <c r="MYG888" s="11"/>
      <c r="MYH888" s="24"/>
      <c r="MYI888" s="28"/>
      <c r="MYJ888" s="11"/>
      <c r="MYK888" s="12"/>
      <c r="MYL888" s="27"/>
      <c r="MYM888" s="37"/>
      <c r="MYN888" s="37"/>
      <c r="MYO888" s="14"/>
      <c r="MYP888" s="14"/>
      <c r="MYQ888" s="11"/>
      <c r="MYR888" s="12"/>
      <c r="MYS888" s="12"/>
      <c r="MYT888" s="12"/>
      <c r="MYU888" s="11"/>
      <c r="MYV888" s="12"/>
      <c r="MYW888" s="162"/>
      <c r="MYX888" s="37"/>
      <c r="MYY888" s="37"/>
      <c r="MYZ888" s="37"/>
      <c r="MZA888" s="37"/>
      <c r="MZB888" s="37"/>
      <c r="MZC888" s="28"/>
      <c r="MZD888" s="11"/>
      <c r="MZE888" s="11"/>
      <c r="MZF888" s="37"/>
      <c r="MZG888" s="162"/>
      <c r="MZH888" s="162"/>
      <c r="MZI888" s="37"/>
      <c r="MZJ888" s="12"/>
      <c r="MZK888" s="37"/>
      <c r="MZL888" s="37"/>
      <c r="MZM888" s="11"/>
      <c r="MZN888" s="24"/>
      <c r="MZO888" s="28"/>
      <c r="MZP888" s="11"/>
      <c r="MZQ888" s="12"/>
      <c r="MZR888" s="27"/>
      <c r="MZS888" s="37"/>
      <c r="MZT888" s="37"/>
      <c r="MZU888" s="14"/>
      <c r="MZV888" s="14"/>
      <c r="MZW888" s="11"/>
      <c r="MZX888" s="12"/>
      <c r="MZY888" s="12"/>
      <c r="MZZ888" s="12"/>
      <c r="NAA888" s="11"/>
      <c r="NAB888" s="12"/>
      <c r="NAC888" s="162"/>
      <c r="NAD888" s="37"/>
      <c r="NAE888" s="37"/>
      <c r="NAF888" s="37"/>
      <c r="NAG888" s="37"/>
      <c r="NAH888" s="37"/>
      <c r="NAI888" s="28"/>
      <c r="NAJ888" s="11"/>
      <c r="NAK888" s="11"/>
      <c r="NAL888" s="37"/>
      <c r="NAM888" s="162"/>
      <c r="NAN888" s="162"/>
      <c r="NAO888" s="37"/>
      <c r="NAP888" s="12"/>
      <c r="NAQ888" s="37"/>
      <c r="NAR888" s="37"/>
      <c r="NAS888" s="11"/>
      <c r="NAT888" s="24"/>
      <c r="NAU888" s="28"/>
      <c r="NAV888" s="11"/>
      <c r="NAW888" s="12"/>
      <c r="NAX888" s="27"/>
      <c r="NAY888" s="37"/>
      <c r="NAZ888" s="37"/>
      <c r="NBA888" s="14"/>
      <c r="NBB888" s="14"/>
      <c r="NBC888" s="11"/>
      <c r="NBD888" s="12"/>
      <c r="NBE888" s="12"/>
      <c r="NBF888" s="12"/>
      <c r="NBG888" s="11"/>
      <c r="NBH888" s="12"/>
      <c r="NBI888" s="162"/>
      <c r="NBJ888" s="37"/>
      <c r="NBK888" s="37"/>
      <c r="NBL888" s="37"/>
      <c r="NBM888" s="37"/>
      <c r="NBN888" s="37"/>
      <c r="NBO888" s="28"/>
      <c r="NBP888" s="11"/>
      <c r="NBQ888" s="11"/>
      <c r="NBR888" s="37"/>
      <c r="NBS888" s="162"/>
      <c r="NBT888" s="162"/>
      <c r="NBU888" s="37"/>
      <c r="NBV888" s="12"/>
      <c r="NBW888" s="37"/>
      <c r="NBX888" s="37"/>
      <c r="NBY888" s="11"/>
      <c r="NBZ888" s="24"/>
      <c r="NCA888" s="28"/>
      <c r="NCB888" s="11"/>
      <c r="NCC888" s="12"/>
      <c r="NCD888" s="27"/>
      <c r="NCE888" s="37"/>
      <c r="NCF888" s="37"/>
      <c r="NCG888" s="14"/>
      <c r="NCH888" s="14"/>
      <c r="NCI888" s="11"/>
      <c r="NCJ888" s="12"/>
      <c r="NCK888" s="12"/>
      <c r="NCL888" s="12"/>
      <c r="NCM888" s="11"/>
      <c r="NCN888" s="12"/>
      <c r="NCO888" s="162"/>
      <c r="NCP888" s="37"/>
      <c r="NCQ888" s="37"/>
      <c r="NCR888" s="37"/>
      <c r="NCS888" s="37"/>
      <c r="NCT888" s="37"/>
      <c r="NCU888" s="28"/>
      <c r="NCV888" s="11"/>
      <c r="NCW888" s="11"/>
      <c r="NCX888" s="37"/>
      <c r="NCY888" s="162"/>
      <c r="NCZ888" s="162"/>
      <c r="NDA888" s="37"/>
      <c r="NDB888" s="12"/>
      <c r="NDC888" s="37"/>
      <c r="NDD888" s="37"/>
      <c r="NDE888" s="11"/>
      <c r="NDF888" s="24"/>
      <c r="NDG888" s="28"/>
      <c r="NDH888" s="11"/>
      <c r="NDI888" s="12"/>
      <c r="NDJ888" s="27"/>
      <c r="NDK888" s="37"/>
      <c r="NDL888" s="37"/>
      <c r="NDM888" s="14"/>
      <c r="NDN888" s="14"/>
      <c r="NDO888" s="11"/>
      <c r="NDP888" s="12"/>
      <c r="NDQ888" s="12"/>
      <c r="NDR888" s="12"/>
      <c r="NDS888" s="11"/>
      <c r="NDT888" s="12"/>
      <c r="NDU888" s="162"/>
      <c r="NDV888" s="37"/>
      <c r="NDW888" s="37"/>
      <c r="NDX888" s="37"/>
      <c r="NDY888" s="37"/>
      <c r="NDZ888" s="37"/>
      <c r="NEA888" s="28"/>
      <c r="NEB888" s="11"/>
      <c r="NEC888" s="11"/>
      <c r="NED888" s="37"/>
      <c r="NEE888" s="162"/>
      <c r="NEF888" s="162"/>
      <c r="NEG888" s="37"/>
      <c r="NEH888" s="12"/>
      <c r="NEI888" s="37"/>
      <c r="NEJ888" s="37"/>
      <c r="NEK888" s="11"/>
      <c r="NEL888" s="24"/>
      <c r="NEM888" s="28"/>
      <c r="NEN888" s="11"/>
      <c r="NEO888" s="12"/>
      <c r="NEP888" s="27"/>
      <c r="NEQ888" s="37"/>
      <c r="NER888" s="37"/>
      <c r="NES888" s="14"/>
      <c r="NET888" s="14"/>
      <c r="NEU888" s="11"/>
      <c r="NEV888" s="12"/>
      <c r="NEW888" s="12"/>
      <c r="NEX888" s="12"/>
      <c r="NEY888" s="11"/>
      <c r="NEZ888" s="12"/>
      <c r="NFA888" s="162"/>
      <c r="NFB888" s="37"/>
      <c r="NFC888" s="37"/>
      <c r="NFD888" s="37"/>
      <c r="NFE888" s="37"/>
      <c r="NFF888" s="37"/>
      <c r="NFG888" s="28"/>
      <c r="NFH888" s="11"/>
      <c r="NFI888" s="11"/>
      <c r="NFJ888" s="37"/>
      <c r="NFK888" s="162"/>
      <c r="NFL888" s="162"/>
      <c r="NFM888" s="37"/>
      <c r="NFN888" s="12"/>
      <c r="NFO888" s="37"/>
      <c r="NFP888" s="37"/>
      <c r="NFQ888" s="11"/>
      <c r="NFR888" s="24"/>
      <c r="NFS888" s="28"/>
      <c r="NFT888" s="11"/>
      <c r="NFU888" s="12"/>
      <c r="NFV888" s="27"/>
      <c r="NFW888" s="37"/>
      <c r="NFX888" s="37"/>
      <c r="NFY888" s="14"/>
      <c r="NFZ888" s="14"/>
      <c r="NGA888" s="11"/>
      <c r="NGB888" s="12"/>
      <c r="NGC888" s="12"/>
      <c r="NGD888" s="12"/>
      <c r="NGE888" s="11"/>
      <c r="NGF888" s="12"/>
      <c r="NGG888" s="162"/>
      <c r="NGH888" s="37"/>
      <c r="NGI888" s="37"/>
      <c r="NGJ888" s="37"/>
      <c r="NGK888" s="37"/>
      <c r="NGL888" s="37"/>
      <c r="NGM888" s="28"/>
      <c r="NGN888" s="11"/>
      <c r="NGO888" s="11"/>
      <c r="NGP888" s="37"/>
      <c r="NGQ888" s="162"/>
      <c r="NGR888" s="162"/>
      <c r="NGS888" s="37"/>
      <c r="NGT888" s="12"/>
      <c r="NGU888" s="37"/>
      <c r="NGV888" s="37"/>
      <c r="NGW888" s="11"/>
      <c r="NGX888" s="24"/>
      <c r="NGY888" s="28"/>
      <c r="NGZ888" s="11"/>
      <c r="NHA888" s="12"/>
      <c r="NHB888" s="27"/>
      <c r="NHC888" s="37"/>
      <c r="NHD888" s="37"/>
      <c r="NHE888" s="14"/>
      <c r="NHF888" s="14"/>
      <c r="NHG888" s="11"/>
      <c r="NHH888" s="12"/>
      <c r="NHI888" s="12"/>
      <c r="NHJ888" s="12"/>
      <c r="NHK888" s="11"/>
      <c r="NHL888" s="12"/>
      <c r="NHM888" s="162"/>
      <c r="NHN888" s="37"/>
      <c r="NHO888" s="37"/>
      <c r="NHP888" s="37"/>
      <c r="NHQ888" s="37"/>
      <c r="NHR888" s="37"/>
      <c r="NHS888" s="28"/>
      <c r="NHT888" s="11"/>
      <c r="NHU888" s="11"/>
      <c r="NHV888" s="37"/>
      <c r="NHW888" s="162"/>
      <c r="NHX888" s="162"/>
      <c r="NHY888" s="37"/>
      <c r="NHZ888" s="12"/>
      <c r="NIA888" s="37"/>
      <c r="NIB888" s="37"/>
      <c r="NIC888" s="11"/>
      <c r="NID888" s="24"/>
      <c r="NIE888" s="28"/>
      <c r="NIF888" s="11"/>
      <c r="NIG888" s="12"/>
      <c r="NIH888" s="27"/>
      <c r="NII888" s="37"/>
      <c r="NIJ888" s="37"/>
      <c r="NIK888" s="14"/>
      <c r="NIL888" s="14"/>
      <c r="NIM888" s="11"/>
      <c r="NIN888" s="12"/>
      <c r="NIO888" s="12"/>
      <c r="NIP888" s="12"/>
      <c r="NIQ888" s="11"/>
      <c r="NIR888" s="12"/>
      <c r="NIS888" s="162"/>
      <c r="NIT888" s="37"/>
      <c r="NIU888" s="37"/>
      <c r="NIV888" s="37"/>
      <c r="NIW888" s="37"/>
      <c r="NIX888" s="37"/>
      <c r="NIY888" s="28"/>
      <c r="NIZ888" s="11"/>
      <c r="NJA888" s="11"/>
      <c r="NJB888" s="37"/>
      <c r="NJC888" s="162"/>
      <c r="NJD888" s="162"/>
      <c r="NJE888" s="37"/>
      <c r="NJF888" s="12"/>
      <c r="NJG888" s="37"/>
      <c r="NJH888" s="37"/>
      <c r="NJI888" s="11"/>
      <c r="NJJ888" s="24"/>
      <c r="NJK888" s="28"/>
      <c r="NJL888" s="11"/>
      <c r="NJM888" s="12"/>
      <c r="NJN888" s="27"/>
      <c r="NJO888" s="37"/>
      <c r="NJP888" s="37"/>
      <c r="NJQ888" s="14"/>
      <c r="NJR888" s="14"/>
      <c r="NJS888" s="11"/>
      <c r="NJT888" s="12"/>
      <c r="NJU888" s="12"/>
      <c r="NJV888" s="12"/>
      <c r="NJW888" s="11"/>
      <c r="NJX888" s="12"/>
      <c r="NJY888" s="162"/>
      <c r="NJZ888" s="37"/>
      <c r="NKA888" s="37"/>
      <c r="NKB888" s="37"/>
      <c r="NKC888" s="37"/>
      <c r="NKD888" s="37"/>
      <c r="NKE888" s="28"/>
      <c r="NKF888" s="11"/>
      <c r="NKG888" s="11"/>
      <c r="NKH888" s="37"/>
      <c r="NKI888" s="162"/>
      <c r="NKJ888" s="162"/>
      <c r="NKK888" s="37"/>
      <c r="NKL888" s="12"/>
      <c r="NKM888" s="37"/>
      <c r="NKN888" s="37"/>
      <c r="NKO888" s="11"/>
      <c r="NKP888" s="24"/>
      <c r="NKQ888" s="28"/>
      <c r="NKR888" s="11"/>
      <c r="NKS888" s="12"/>
      <c r="NKT888" s="27"/>
      <c r="NKU888" s="37"/>
      <c r="NKV888" s="37"/>
      <c r="NKW888" s="14"/>
      <c r="NKX888" s="14"/>
      <c r="NKY888" s="11"/>
      <c r="NKZ888" s="12"/>
      <c r="NLA888" s="12"/>
      <c r="NLB888" s="12"/>
      <c r="NLC888" s="11"/>
      <c r="NLD888" s="12"/>
      <c r="NLE888" s="162"/>
      <c r="NLF888" s="37"/>
      <c r="NLG888" s="37"/>
      <c r="NLH888" s="37"/>
      <c r="NLI888" s="37"/>
      <c r="NLJ888" s="37"/>
      <c r="NLK888" s="28"/>
      <c r="NLL888" s="11"/>
      <c r="NLM888" s="11"/>
      <c r="NLN888" s="37"/>
      <c r="NLO888" s="162"/>
      <c r="NLP888" s="162"/>
      <c r="NLQ888" s="37"/>
      <c r="NLR888" s="12"/>
      <c r="NLS888" s="37"/>
      <c r="NLT888" s="37"/>
      <c r="NLU888" s="11"/>
      <c r="NLV888" s="24"/>
      <c r="NLW888" s="28"/>
      <c r="NLX888" s="11"/>
      <c r="NLY888" s="12"/>
      <c r="NLZ888" s="27"/>
      <c r="NMA888" s="37"/>
      <c r="NMB888" s="37"/>
      <c r="NMC888" s="14"/>
      <c r="NMD888" s="14"/>
      <c r="NME888" s="11"/>
      <c r="NMF888" s="12"/>
      <c r="NMG888" s="12"/>
      <c r="NMH888" s="12"/>
      <c r="NMI888" s="11"/>
      <c r="NMJ888" s="12"/>
      <c r="NMK888" s="162"/>
      <c r="NML888" s="37"/>
      <c r="NMM888" s="37"/>
      <c r="NMN888" s="37"/>
      <c r="NMO888" s="37"/>
      <c r="NMP888" s="37"/>
      <c r="NMQ888" s="28"/>
      <c r="NMR888" s="11"/>
      <c r="NMS888" s="11"/>
      <c r="NMT888" s="37"/>
      <c r="NMU888" s="162"/>
      <c r="NMV888" s="162"/>
      <c r="NMW888" s="37"/>
      <c r="NMX888" s="12"/>
      <c r="NMY888" s="37"/>
      <c r="NMZ888" s="37"/>
      <c r="NNA888" s="11"/>
      <c r="NNB888" s="24"/>
      <c r="NNC888" s="28"/>
      <c r="NND888" s="11"/>
      <c r="NNE888" s="12"/>
      <c r="NNF888" s="27"/>
      <c r="NNG888" s="37"/>
      <c r="NNH888" s="37"/>
      <c r="NNI888" s="14"/>
      <c r="NNJ888" s="14"/>
      <c r="NNK888" s="11"/>
      <c r="NNL888" s="12"/>
      <c r="NNM888" s="12"/>
      <c r="NNN888" s="12"/>
      <c r="NNO888" s="11"/>
      <c r="NNP888" s="12"/>
      <c r="NNQ888" s="162"/>
      <c r="NNR888" s="37"/>
      <c r="NNS888" s="37"/>
      <c r="NNT888" s="37"/>
      <c r="NNU888" s="37"/>
      <c r="NNV888" s="37"/>
      <c r="NNW888" s="28"/>
      <c r="NNX888" s="11"/>
      <c r="NNY888" s="11"/>
      <c r="NNZ888" s="37"/>
      <c r="NOA888" s="162"/>
      <c r="NOB888" s="162"/>
      <c r="NOC888" s="37"/>
      <c r="NOD888" s="12"/>
      <c r="NOE888" s="37"/>
      <c r="NOF888" s="37"/>
      <c r="NOG888" s="11"/>
      <c r="NOH888" s="24"/>
      <c r="NOI888" s="28"/>
      <c r="NOJ888" s="11"/>
      <c r="NOK888" s="12"/>
      <c r="NOL888" s="27"/>
      <c r="NOM888" s="37"/>
      <c r="NON888" s="37"/>
      <c r="NOO888" s="14"/>
      <c r="NOP888" s="14"/>
      <c r="NOQ888" s="11"/>
      <c r="NOR888" s="12"/>
      <c r="NOS888" s="12"/>
      <c r="NOT888" s="12"/>
      <c r="NOU888" s="11"/>
      <c r="NOV888" s="12"/>
      <c r="NOW888" s="162"/>
      <c r="NOX888" s="37"/>
      <c r="NOY888" s="37"/>
      <c r="NOZ888" s="37"/>
      <c r="NPA888" s="37"/>
      <c r="NPB888" s="37"/>
      <c r="NPC888" s="28"/>
      <c r="NPD888" s="11"/>
      <c r="NPE888" s="11"/>
      <c r="NPF888" s="37"/>
      <c r="NPG888" s="162"/>
      <c r="NPH888" s="162"/>
      <c r="NPI888" s="37"/>
      <c r="NPJ888" s="12"/>
      <c r="NPK888" s="37"/>
      <c r="NPL888" s="37"/>
      <c r="NPM888" s="11"/>
      <c r="NPN888" s="24"/>
      <c r="NPO888" s="28"/>
      <c r="NPP888" s="11"/>
      <c r="NPQ888" s="12"/>
      <c r="NPR888" s="27"/>
      <c r="NPS888" s="37"/>
      <c r="NPT888" s="37"/>
      <c r="NPU888" s="14"/>
      <c r="NPV888" s="14"/>
      <c r="NPW888" s="11"/>
      <c r="NPX888" s="12"/>
      <c r="NPY888" s="12"/>
      <c r="NPZ888" s="12"/>
      <c r="NQA888" s="11"/>
      <c r="NQB888" s="12"/>
      <c r="NQC888" s="162"/>
      <c r="NQD888" s="37"/>
      <c r="NQE888" s="37"/>
      <c r="NQF888" s="37"/>
      <c r="NQG888" s="37"/>
      <c r="NQH888" s="37"/>
      <c r="NQI888" s="28"/>
      <c r="NQJ888" s="11"/>
      <c r="NQK888" s="11"/>
      <c r="NQL888" s="37"/>
      <c r="NQM888" s="162"/>
      <c r="NQN888" s="162"/>
      <c r="NQO888" s="37"/>
      <c r="NQP888" s="12"/>
      <c r="NQQ888" s="37"/>
      <c r="NQR888" s="37"/>
      <c r="NQS888" s="11"/>
      <c r="NQT888" s="24"/>
      <c r="NQU888" s="28"/>
      <c r="NQV888" s="11"/>
      <c r="NQW888" s="12"/>
      <c r="NQX888" s="27"/>
      <c r="NQY888" s="37"/>
      <c r="NQZ888" s="37"/>
      <c r="NRA888" s="14"/>
      <c r="NRB888" s="14"/>
      <c r="NRC888" s="11"/>
      <c r="NRD888" s="12"/>
      <c r="NRE888" s="12"/>
      <c r="NRF888" s="12"/>
      <c r="NRG888" s="11"/>
      <c r="NRH888" s="12"/>
      <c r="NRI888" s="162"/>
      <c r="NRJ888" s="37"/>
      <c r="NRK888" s="37"/>
      <c r="NRL888" s="37"/>
      <c r="NRM888" s="37"/>
      <c r="NRN888" s="37"/>
      <c r="NRO888" s="28"/>
      <c r="NRP888" s="11"/>
      <c r="NRQ888" s="11"/>
      <c r="NRR888" s="37"/>
      <c r="NRS888" s="162"/>
      <c r="NRT888" s="162"/>
      <c r="NRU888" s="37"/>
      <c r="NRV888" s="12"/>
      <c r="NRW888" s="37"/>
      <c r="NRX888" s="37"/>
      <c r="NRY888" s="11"/>
      <c r="NRZ888" s="24"/>
      <c r="NSA888" s="28"/>
      <c r="NSB888" s="11"/>
      <c r="NSC888" s="12"/>
      <c r="NSD888" s="27"/>
      <c r="NSE888" s="37"/>
      <c r="NSF888" s="37"/>
      <c r="NSG888" s="14"/>
      <c r="NSH888" s="14"/>
      <c r="NSI888" s="11"/>
      <c r="NSJ888" s="12"/>
      <c r="NSK888" s="12"/>
      <c r="NSL888" s="12"/>
      <c r="NSM888" s="11"/>
      <c r="NSN888" s="12"/>
      <c r="NSO888" s="162"/>
      <c r="NSP888" s="37"/>
      <c r="NSQ888" s="37"/>
      <c r="NSR888" s="37"/>
      <c r="NSS888" s="37"/>
      <c r="NST888" s="37"/>
      <c r="NSU888" s="28"/>
      <c r="NSV888" s="11"/>
      <c r="NSW888" s="11"/>
      <c r="NSX888" s="37"/>
      <c r="NSY888" s="162"/>
      <c r="NSZ888" s="162"/>
      <c r="NTA888" s="37"/>
      <c r="NTB888" s="12"/>
      <c r="NTC888" s="37"/>
      <c r="NTD888" s="37"/>
      <c r="NTE888" s="11"/>
      <c r="NTF888" s="24"/>
      <c r="NTG888" s="28"/>
      <c r="NTH888" s="11"/>
      <c r="NTI888" s="12"/>
      <c r="NTJ888" s="27"/>
      <c r="NTK888" s="37"/>
      <c r="NTL888" s="37"/>
      <c r="NTM888" s="14"/>
      <c r="NTN888" s="14"/>
      <c r="NTO888" s="11"/>
      <c r="NTP888" s="12"/>
      <c r="NTQ888" s="12"/>
      <c r="NTR888" s="12"/>
      <c r="NTS888" s="11"/>
      <c r="NTT888" s="12"/>
      <c r="NTU888" s="162"/>
      <c r="NTV888" s="37"/>
      <c r="NTW888" s="37"/>
      <c r="NTX888" s="37"/>
      <c r="NTY888" s="37"/>
      <c r="NTZ888" s="37"/>
      <c r="NUA888" s="28"/>
      <c r="NUB888" s="11"/>
      <c r="NUC888" s="11"/>
      <c r="NUD888" s="37"/>
      <c r="NUE888" s="162"/>
      <c r="NUF888" s="162"/>
      <c r="NUG888" s="37"/>
      <c r="NUH888" s="12"/>
      <c r="NUI888" s="37"/>
      <c r="NUJ888" s="37"/>
      <c r="NUK888" s="11"/>
      <c r="NUL888" s="24"/>
      <c r="NUM888" s="28"/>
      <c r="NUN888" s="11"/>
      <c r="NUO888" s="12"/>
      <c r="NUP888" s="27"/>
      <c r="NUQ888" s="37"/>
      <c r="NUR888" s="37"/>
      <c r="NUS888" s="14"/>
      <c r="NUT888" s="14"/>
      <c r="NUU888" s="11"/>
      <c r="NUV888" s="12"/>
      <c r="NUW888" s="12"/>
      <c r="NUX888" s="12"/>
      <c r="NUY888" s="11"/>
      <c r="NUZ888" s="12"/>
      <c r="NVA888" s="162"/>
      <c r="NVB888" s="37"/>
      <c r="NVC888" s="37"/>
      <c r="NVD888" s="37"/>
      <c r="NVE888" s="37"/>
      <c r="NVF888" s="37"/>
      <c r="NVG888" s="28"/>
      <c r="NVH888" s="11"/>
      <c r="NVI888" s="11"/>
      <c r="NVJ888" s="37"/>
      <c r="NVK888" s="162"/>
      <c r="NVL888" s="162"/>
      <c r="NVM888" s="37"/>
      <c r="NVN888" s="12"/>
      <c r="NVO888" s="37"/>
      <c r="NVP888" s="37"/>
      <c r="NVQ888" s="11"/>
      <c r="NVR888" s="24"/>
      <c r="NVS888" s="28"/>
      <c r="NVT888" s="11"/>
      <c r="NVU888" s="12"/>
      <c r="NVV888" s="27"/>
      <c r="NVW888" s="37"/>
      <c r="NVX888" s="37"/>
      <c r="NVY888" s="14"/>
      <c r="NVZ888" s="14"/>
      <c r="NWA888" s="11"/>
      <c r="NWB888" s="12"/>
      <c r="NWC888" s="12"/>
      <c r="NWD888" s="12"/>
      <c r="NWE888" s="11"/>
      <c r="NWF888" s="12"/>
      <c r="NWG888" s="162"/>
      <c r="NWH888" s="37"/>
      <c r="NWI888" s="37"/>
      <c r="NWJ888" s="37"/>
      <c r="NWK888" s="37"/>
      <c r="NWL888" s="37"/>
      <c r="NWM888" s="28"/>
      <c r="NWN888" s="11"/>
      <c r="NWO888" s="11"/>
      <c r="NWP888" s="37"/>
      <c r="NWQ888" s="162"/>
      <c r="NWR888" s="162"/>
      <c r="NWS888" s="37"/>
      <c r="NWT888" s="12"/>
      <c r="NWU888" s="37"/>
      <c r="NWV888" s="37"/>
      <c r="NWW888" s="11"/>
      <c r="NWX888" s="24"/>
      <c r="NWY888" s="28"/>
      <c r="NWZ888" s="11"/>
      <c r="NXA888" s="12"/>
      <c r="NXB888" s="27"/>
      <c r="NXC888" s="37"/>
      <c r="NXD888" s="37"/>
      <c r="NXE888" s="14"/>
      <c r="NXF888" s="14"/>
      <c r="NXG888" s="11"/>
      <c r="NXH888" s="12"/>
      <c r="NXI888" s="12"/>
      <c r="NXJ888" s="12"/>
      <c r="NXK888" s="11"/>
      <c r="NXL888" s="12"/>
      <c r="NXM888" s="162"/>
      <c r="NXN888" s="37"/>
      <c r="NXO888" s="37"/>
      <c r="NXP888" s="37"/>
      <c r="NXQ888" s="37"/>
      <c r="NXR888" s="37"/>
      <c r="NXS888" s="28"/>
      <c r="NXT888" s="11"/>
      <c r="NXU888" s="11"/>
      <c r="NXV888" s="37"/>
      <c r="NXW888" s="162"/>
      <c r="NXX888" s="162"/>
      <c r="NXY888" s="37"/>
      <c r="NXZ888" s="12"/>
      <c r="NYA888" s="37"/>
      <c r="NYB888" s="37"/>
      <c r="NYC888" s="11"/>
      <c r="NYD888" s="24"/>
      <c r="NYE888" s="28"/>
      <c r="NYF888" s="11"/>
      <c r="NYG888" s="12"/>
      <c r="NYH888" s="27"/>
      <c r="NYI888" s="37"/>
      <c r="NYJ888" s="37"/>
      <c r="NYK888" s="14"/>
      <c r="NYL888" s="14"/>
      <c r="NYM888" s="11"/>
      <c r="NYN888" s="12"/>
      <c r="NYO888" s="12"/>
      <c r="NYP888" s="12"/>
      <c r="NYQ888" s="11"/>
      <c r="NYR888" s="12"/>
      <c r="NYS888" s="162"/>
      <c r="NYT888" s="37"/>
      <c r="NYU888" s="37"/>
      <c r="NYV888" s="37"/>
      <c r="NYW888" s="37"/>
      <c r="NYX888" s="37"/>
      <c r="NYY888" s="28"/>
      <c r="NYZ888" s="11"/>
      <c r="NZA888" s="11"/>
      <c r="NZB888" s="37"/>
      <c r="NZC888" s="162"/>
      <c r="NZD888" s="162"/>
      <c r="NZE888" s="37"/>
      <c r="NZF888" s="12"/>
      <c r="NZG888" s="37"/>
      <c r="NZH888" s="37"/>
      <c r="NZI888" s="11"/>
      <c r="NZJ888" s="24"/>
      <c r="NZK888" s="28"/>
      <c r="NZL888" s="11"/>
      <c r="NZM888" s="12"/>
      <c r="NZN888" s="27"/>
      <c r="NZO888" s="37"/>
      <c r="NZP888" s="37"/>
      <c r="NZQ888" s="14"/>
      <c r="NZR888" s="14"/>
      <c r="NZS888" s="11"/>
      <c r="NZT888" s="12"/>
      <c r="NZU888" s="12"/>
      <c r="NZV888" s="12"/>
      <c r="NZW888" s="11"/>
      <c r="NZX888" s="12"/>
      <c r="NZY888" s="162"/>
      <c r="NZZ888" s="37"/>
      <c r="OAA888" s="37"/>
      <c r="OAB888" s="37"/>
      <c r="OAC888" s="37"/>
      <c r="OAD888" s="37"/>
      <c r="OAE888" s="28"/>
      <c r="OAF888" s="11"/>
      <c r="OAG888" s="11"/>
      <c r="OAH888" s="37"/>
      <c r="OAI888" s="162"/>
      <c r="OAJ888" s="162"/>
      <c r="OAK888" s="37"/>
      <c r="OAL888" s="12"/>
      <c r="OAM888" s="37"/>
      <c r="OAN888" s="37"/>
      <c r="OAO888" s="11"/>
      <c r="OAP888" s="24"/>
      <c r="OAQ888" s="28"/>
      <c r="OAR888" s="11"/>
      <c r="OAS888" s="12"/>
      <c r="OAT888" s="27"/>
      <c r="OAU888" s="37"/>
      <c r="OAV888" s="37"/>
      <c r="OAW888" s="14"/>
      <c r="OAX888" s="14"/>
      <c r="OAY888" s="11"/>
      <c r="OAZ888" s="12"/>
      <c r="OBA888" s="12"/>
      <c r="OBB888" s="12"/>
      <c r="OBC888" s="11"/>
      <c r="OBD888" s="12"/>
      <c r="OBE888" s="162"/>
      <c r="OBF888" s="37"/>
      <c r="OBG888" s="37"/>
      <c r="OBH888" s="37"/>
      <c r="OBI888" s="37"/>
      <c r="OBJ888" s="37"/>
      <c r="OBK888" s="28"/>
      <c r="OBL888" s="11"/>
      <c r="OBM888" s="11"/>
      <c r="OBN888" s="37"/>
      <c r="OBO888" s="162"/>
      <c r="OBP888" s="162"/>
      <c r="OBQ888" s="37"/>
      <c r="OBR888" s="12"/>
      <c r="OBS888" s="37"/>
      <c r="OBT888" s="37"/>
      <c r="OBU888" s="11"/>
      <c r="OBV888" s="24"/>
      <c r="OBW888" s="28"/>
      <c r="OBX888" s="11"/>
      <c r="OBY888" s="12"/>
      <c r="OBZ888" s="27"/>
      <c r="OCA888" s="37"/>
      <c r="OCB888" s="37"/>
      <c r="OCC888" s="14"/>
      <c r="OCD888" s="14"/>
      <c r="OCE888" s="11"/>
      <c r="OCF888" s="12"/>
      <c r="OCG888" s="12"/>
      <c r="OCH888" s="12"/>
      <c r="OCI888" s="11"/>
      <c r="OCJ888" s="12"/>
      <c r="OCK888" s="162"/>
      <c r="OCL888" s="37"/>
      <c r="OCM888" s="37"/>
      <c r="OCN888" s="37"/>
      <c r="OCO888" s="37"/>
      <c r="OCP888" s="37"/>
      <c r="OCQ888" s="28"/>
      <c r="OCR888" s="11"/>
      <c r="OCS888" s="11"/>
      <c r="OCT888" s="37"/>
      <c r="OCU888" s="162"/>
      <c r="OCV888" s="162"/>
      <c r="OCW888" s="37"/>
      <c r="OCX888" s="12"/>
      <c r="OCY888" s="37"/>
      <c r="OCZ888" s="37"/>
      <c r="ODA888" s="11"/>
      <c r="ODB888" s="24"/>
      <c r="ODC888" s="28"/>
      <c r="ODD888" s="11"/>
      <c r="ODE888" s="12"/>
      <c r="ODF888" s="27"/>
      <c r="ODG888" s="37"/>
      <c r="ODH888" s="37"/>
      <c r="ODI888" s="14"/>
      <c r="ODJ888" s="14"/>
      <c r="ODK888" s="11"/>
      <c r="ODL888" s="12"/>
      <c r="ODM888" s="12"/>
      <c r="ODN888" s="12"/>
      <c r="ODO888" s="11"/>
      <c r="ODP888" s="12"/>
      <c r="ODQ888" s="162"/>
      <c r="ODR888" s="37"/>
      <c r="ODS888" s="37"/>
      <c r="ODT888" s="37"/>
      <c r="ODU888" s="37"/>
      <c r="ODV888" s="37"/>
      <c r="ODW888" s="28"/>
      <c r="ODX888" s="11"/>
      <c r="ODY888" s="11"/>
      <c r="ODZ888" s="37"/>
      <c r="OEA888" s="162"/>
      <c r="OEB888" s="162"/>
      <c r="OEC888" s="37"/>
      <c r="OED888" s="12"/>
      <c r="OEE888" s="37"/>
      <c r="OEF888" s="37"/>
      <c r="OEG888" s="11"/>
      <c r="OEH888" s="24"/>
      <c r="OEI888" s="28"/>
      <c r="OEJ888" s="11"/>
      <c r="OEK888" s="12"/>
      <c r="OEL888" s="27"/>
      <c r="OEM888" s="37"/>
      <c r="OEN888" s="37"/>
      <c r="OEO888" s="14"/>
      <c r="OEP888" s="14"/>
      <c r="OEQ888" s="11"/>
      <c r="OER888" s="12"/>
      <c r="OES888" s="12"/>
      <c r="OET888" s="12"/>
      <c r="OEU888" s="11"/>
      <c r="OEV888" s="12"/>
      <c r="OEW888" s="162"/>
      <c r="OEX888" s="37"/>
      <c r="OEY888" s="37"/>
      <c r="OEZ888" s="37"/>
      <c r="OFA888" s="37"/>
      <c r="OFB888" s="37"/>
      <c r="OFC888" s="28"/>
      <c r="OFD888" s="11"/>
      <c r="OFE888" s="11"/>
      <c r="OFF888" s="37"/>
      <c r="OFG888" s="162"/>
      <c r="OFH888" s="162"/>
      <c r="OFI888" s="37"/>
      <c r="OFJ888" s="12"/>
      <c r="OFK888" s="37"/>
      <c r="OFL888" s="37"/>
      <c r="OFM888" s="11"/>
      <c r="OFN888" s="24"/>
      <c r="OFO888" s="28"/>
      <c r="OFP888" s="11"/>
      <c r="OFQ888" s="12"/>
      <c r="OFR888" s="27"/>
      <c r="OFS888" s="37"/>
      <c r="OFT888" s="37"/>
      <c r="OFU888" s="14"/>
      <c r="OFV888" s="14"/>
      <c r="OFW888" s="11"/>
      <c r="OFX888" s="12"/>
      <c r="OFY888" s="12"/>
      <c r="OFZ888" s="12"/>
      <c r="OGA888" s="11"/>
      <c r="OGB888" s="12"/>
      <c r="OGC888" s="162"/>
      <c r="OGD888" s="37"/>
      <c r="OGE888" s="37"/>
      <c r="OGF888" s="37"/>
      <c r="OGG888" s="37"/>
      <c r="OGH888" s="37"/>
      <c r="OGI888" s="28"/>
      <c r="OGJ888" s="11"/>
      <c r="OGK888" s="11"/>
      <c r="OGL888" s="37"/>
      <c r="OGM888" s="162"/>
      <c r="OGN888" s="162"/>
      <c r="OGO888" s="37"/>
      <c r="OGP888" s="12"/>
      <c r="OGQ888" s="37"/>
      <c r="OGR888" s="37"/>
      <c r="OGS888" s="11"/>
      <c r="OGT888" s="24"/>
      <c r="OGU888" s="28"/>
      <c r="OGV888" s="11"/>
      <c r="OGW888" s="12"/>
      <c r="OGX888" s="27"/>
      <c r="OGY888" s="37"/>
      <c r="OGZ888" s="37"/>
      <c r="OHA888" s="14"/>
      <c r="OHB888" s="14"/>
      <c r="OHC888" s="11"/>
      <c r="OHD888" s="12"/>
      <c r="OHE888" s="12"/>
      <c r="OHF888" s="12"/>
      <c r="OHG888" s="11"/>
      <c r="OHH888" s="12"/>
      <c r="OHI888" s="162"/>
      <c r="OHJ888" s="37"/>
      <c r="OHK888" s="37"/>
      <c r="OHL888" s="37"/>
      <c r="OHM888" s="37"/>
      <c r="OHN888" s="37"/>
      <c r="OHO888" s="28"/>
      <c r="OHP888" s="11"/>
      <c r="OHQ888" s="11"/>
      <c r="OHR888" s="37"/>
      <c r="OHS888" s="162"/>
      <c r="OHT888" s="162"/>
      <c r="OHU888" s="37"/>
      <c r="OHV888" s="12"/>
      <c r="OHW888" s="37"/>
      <c r="OHX888" s="37"/>
      <c r="OHY888" s="11"/>
      <c r="OHZ888" s="24"/>
      <c r="OIA888" s="28"/>
      <c r="OIB888" s="11"/>
      <c r="OIC888" s="12"/>
      <c r="OID888" s="27"/>
      <c r="OIE888" s="37"/>
      <c r="OIF888" s="37"/>
      <c r="OIG888" s="14"/>
      <c r="OIH888" s="14"/>
      <c r="OII888" s="11"/>
      <c r="OIJ888" s="12"/>
      <c r="OIK888" s="12"/>
      <c r="OIL888" s="12"/>
      <c r="OIM888" s="11"/>
      <c r="OIN888" s="12"/>
      <c r="OIO888" s="162"/>
      <c r="OIP888" s="37"/>
      <c r="OIQ888" s="37"/>
      <c r="OIR888" s="37"/>
      <c r="OIS888" s="37"/>
      <c r="OIT888" s="37"/>
      <c r="OIU888" s="28"/>
      <c r="OIV888" s="11"/>
      <c r="OIW888" s="11"/>
      <c r="OIX888" s="37"/>
      <c r="OIY888" s="162"/>
      <c r="OIZ888" s="162"/>
      <c r="OJA888" s="37"/>
      <c r="OJB888" s="12"/>
      <c r="OJC888" s="37"/>
      <c r="OJD888" s="37"/>
      <c r="OJE888" s="11"/>
      <c r="OJF888" s="24"/>
      <c r="OJG888" s="28"/>
      <c r="OJH888" s="11"/>
      <c r="OJI888" s="12"/>
      <c r="OJJ888" s="27"/>
      <c r="OJK888" s="37"/>
      <c r="OJL888" s="37"/>
      <c r="OJM888" s="14"/>
      <c r="OJN888" s="14"/>
      <c r="OJO888" s="11"/>
      <c r="OJP888" s="12"/>
      <c r="OJQ888" s="12"/>
      <c r="OJR888" s="12"/>
      <c r="OJS888" s="11"/>
      <c r="OJT888" s="12"/>
      <c r="OJU888" s="162"/>
      <c r="OJV888" s="37"/>
      <c r="OJW888" s="37"/>
      <c r="OJX888" s="37"/>
      <c r="OJY888" s="37"/>
      <c r="OJZ888" s="37"/>
      <c r="OKA888" s="28"/>
      <c r="OKB888" s="11"/>
      <c r="OKC888" s="11"/>
      <c r="OKD888" s="37"/>
      <c r="OKE888" s="162"/>
      <c r="OKF888" s="162"/>
      <c r="OKG888" s="37"/>
      <c r="OKH888" s="12"/>
      <c r="OKI888" s="37"/>
      <c r="OKJ888" s="37"/>
      <c r="OKK888" s="11"/>
      <c r="OKL888" s="24"/>
      <c r="OKM888" s="28"/>
      <c r="OKN888" s="11"/>
      <c r="OKO888" s="12"/>
      <c r="OKP888" s="27"/>
      <c r="OKQ888" s="37"/>
      <c r="OKR888" s="37"/>
      <c r="OKS888" s="14"/>
      <c r="OKT888" s="14"/>
      <c r="OKU888" s="11"/>
      <c r="OKV888" s="12"/>
      <c r="OKW888" s="12"/>
      <c r="OKX888" s="12"/>
      <c r="OKY888" s="11"/>
      <c r="OKZ888" s="12"/>
      <c r="OLA888" s="162"/>
      <c r="OLB888" s="37"/>
      <c r="OLC888" s="37"/>
      <c r="OLD888" s="37"/>
      <c r="OLE888" s="37"/>
      <c r="OLF888" s="37"/>
      <c r="OLG888" s="28"/>
      <c r="OLH888" s="11"/>
      <c r="OLI888" s="11"/>
      <c r="OLJ888" s="37"/>
      <c r="OLK888" s="162"/>
      <c r="OLL888" s="162"/>
      <c r="OLM888" s="37"/>
      <c r="OLN888" s="12"/>
      <c r="OLO888" s="37"/>
      <c r="OLP888" s="37"/>
      <c r="OLQ888" s="11"/>
      <c r="OLR888" s="24"/>
      <c r="OLS888" s="28"/>
      <c r="OLT888" s="11"/>
      <c r="OLU888" s="12"/>
      <c r="OLV888" s="27"/>
      <c r="OLW888" s="37"/>
      <c r="OLX888" s="37"/>
      <c r="OLY888" s="14"/>
      <c r="OLZ888" s="14"/>
      <c r="OMA888" s="11"/>
      <c r="OMB888" s="12"/>
      <c r="OMC888" s="12"/>
      <c r="OMD888" s="12"/>
      <c r="OME888" s="11"/>
      <c r="OMF888" s="12"/>
      <c r="OMG888" s="162"/>
      <c r="OMH888" s="37"/>
      <c r="OMI888" s="37"/>
      <c r="OMJ888" s="37"/>
      <c r="OMK888" s="37"/>
      <c r="OML888" s="37"/>
      <c r="OMM888" s="28"/>
      <c r="OMN888" s="11"/>
      <c r="OMO888" s="11"/>
      <c r="OMP888" s="37"/>
      <c r="OMQ888" s="162"/>
      <c r="OMR888" s="162"/>
      <c r="OMS888" s="37"/>
      <c r="OMT888" s="12"/>
      <c r="OMU888" s="37"/>
      <c r="OMV888" s="37"/>
      <c r="OMW888" s="11"/>
      <c r="OMX888" s="24"/>
      <c r="OMY888" s="28"/>
      <c r="OMZ888" s="11"/>
      <c r="ONA888" s="12"/>
      <c r="ONB888" s="27"/>
      <c r="ONC888" s="37"/>
      <c r="OND888" s="37"/>
      <c r="ONE888" s="14"/>
      <c r="ONF888" s="14"/>
      <c r="ONG888" s="11"/>
      <c r="ONH888" s="12"/>
      <c r="ONI888" s="12"/>
      <c r="ONJ888" s="12"/>
      <c r="ONK888" s="11"/>
      <c r="ONL888" s="12"/>
      <c r="ONM888" s="162"/>
      <c r="ONN888" s="37"/>
      <c r="ONO888" s="37"/>
      <c r="ONP888" s="37"/>
      <c r="ONQ888" s="37"/>
      <c r="ONR888" s="37"/>
      <c r="ONS888" s="28"/>
      <c r="ONT888" s="11"/>
      <c r="ONU888" s="11"/>
      <c r="ONV888" s="37"/>
      <c r="ONW888" s="162"/>
      <c r="ONX888" s="162"/>
      <c r="ONY888" s="37"/>
      <c r="ONZ888" s="12"/>
      <c r="OOA888" s="37"/>
      <c r="OOB888" s="37"/>
      <c r="OOC888" s="11"/>
      <c r="OOD888" s="24"/>
      <c r="OOE888" s="28"/>
      <c r="OOF888" s="11"/>
      <c r="OOG888" s="12"/>
      <c r="OOH888" s="27"/>
      <c r="OOI888" s="37"/>
      <c r="OOJ888" s="37"/>
      <c r="OOK888" s="14"/>
      <c r="OOL888" s="14"/>
      <c r="OOM888" s="11"/>
      <c r="OON888" s="12"/>
      <c r="OOO888" s="12"/>
      <c r="OOP888" s="12"/>
      <c r="OOQ888" s="11"/>
      <c r="OOR888" s="12"/>
      <c r="OOS888" s="162"/>
      <c r="OOT888" s="37"/>
      <c r="OOU888" s="37"/>
      <c r="OOV888" s="37"/>
      <c r="OOW888" s="37"/>
      <c r="OOX888" s="37"/>
      <c r="OOY888" s="28"/>
      <c r="OOZ888" s="11"/>
      <c r="OPA888" s="11"/>
      <c r="OPB888" s="37"/>
      <c r="OPC888" s="162"/>
      <c r="OPD888" s="162"/>
      <c r="OPE888" s="37"/>
      <c r="OPF888" s="12"/>
      <c r="OPG888" s="37"/>
      <c r="OPH888" s="37"/>
      <c r="OPI888" s="11"/>
      <c r="OPJ888" s="24"/>
      <c r="OPK888" s="28"/>
      <c r="OPL888" s="11"/>
      <c r="OPM888" s="12"/>
      <c r="OPN888" s="27"/>
      <c r="OPO888" s="37"/>
      <c r="OPP888" s="37"/>
      <c r="OPQ888" s="14"/>
      <c r="OPR888" s="14"/>
      <c r="OPS888" s="11"/>
      <c r="OPT888" s="12"/>
      <c r="OPU888" s="12"/>
      <c r="OPV888" s="12"/>
      <c r="OPW888" s="11"/>
      <c r="OPX888" s="12"/>
      <c r="OPY888" s="162"/>
      <c r="OPZ888" s="37"/>
      <c r="OQA888" s="37"/>
      <c r="OQB888" s="37"/>
      <c r="OQC888" s="37"/>
      <c r="OQD888" s="37"/>
      <c r="OQE888" s="28"/>
      <c r="OQF888" s="11"/>
      <c r="OQG888" s="11"/>
      <c r="OQH888" s="37"/>
      <c r="OQI888" s="162"/>
      <c r="OQJ888" s="162"/>
      <c r="OQK888" s="37"/>
      <c r="OQL888" s="12"/>
      <c r="OQM888" s="37"/>
      <c r="OQN888" s="37"/>
      <c r="OQO888" s="11"/>
      <c r="OQP888" s="24"/>
      <c r="OQQ888" s="28"/>
      <c r="OQR888" s="11"/>
      <c r="OQS888" s="12"/>
      <c r="OQT888" s="27"/>
      <c r="OQU888" s="37"/>
      <c r="OQV888" s="37"/>
      <c r="OQW888" s="14"/>
      <c r="OQX888" s="14"/>
      <c r="OQY888" s="11"/>
      <c r="OQZ888" s="12"/>
      <c r="ORA888" s="12"/>
      <c r="ORB888" s="12"/>
      <c r="ORC888" s="11"/>
      <c r="ORD888" s="12"/>
      <c r="ORE888" s="162"/>
      <c r="ORF888" s="37"/>
      <c r="ORG888" s="37"/>
      <c r="ORH888" s="37"/>
      <c r="ORI888" s="37"/>
      <c r="ORJ888" s="37"/>
      <c r="ORK888" s="28"/>
      <c r="ORL888" s="11"/>
      <c r="ORM888" s="11"/>
      <c r="ORN888" s="37"/>
      <c r="ORO888" s="162"/>
      <c r="ORP888" s="162"/>
      <c r="ORQ888" s="37"/>
      <c r="ORR888" s="12"/>
      <c r="ORS888" s="37"/>
      <c r="ORT888" s="37"/>
      <c r="ORU888" s="11"/>
      <c r="ORV888" s="24"/>
      <c r="ORW888" s="28"/>
      <c r="ORX888" s="11"/>
      <c r="ORY888" s="12"/>
      <c r="ORZ888" s="27"/>
      <c r="OSA888" s="37"/>
      <c r="OSB888" s="37"/>
      <c r="OSC888" s="14"/>
      <c r="OSD888" s="14"/>
      <c r="OSE888" s="11"/>
      <c r="OSF888" s="12"/>
      <c r="OSG888" s="12"/>
      <c r="OSH888" s="12"/>
      <c r="OSI888" s="11"/>
      <c r="OSJ888" s="12"/>
      <c r="OSK888" s="162"/>
      <c r="OSL888" s="37"/>
      <c r="OSM888" s="37"/>
      <c r="OSN888" s="37"/>
      <c r="OSO888" s="37"/>
      <c r="OSP888" s="37"/>
      <c r="OSQ888" s="28"/>
      <c r="OSR888" s="11"/>
      <c r="OSS888" s="11"/>
      <c r="OST888" s="37"/>
      <c r="OSU888" s="162"/>
      <c r="OSV888" s="162"/>
      <c r="OSW888" s="37"/>
      <c r="OSX888" s="12"/>
      <c r="OSY888" s="37"/>
      <c r="OSZ888" s="37"/>
      <c r="OTA888" s="11"/>
      <c r="OTB888" s="24"/>
      <c r="OTC888" s="28"/>
      <c r="OTD888" s="11"/>
      <c r="OTE888" s="12"/>
      <c r="OTF888" s="27"/>
      <c r="OTG888" s="37"/>
      <c r="OTH888" s="37"/>
      <c r="OTI888" s="14"/>
      <c r="OTJ888" s="14"/>
      <c r="OTK888" s="11"/>
      <c r="OTL888" s="12"/>
      <c r="OTM888" s="12"/>
      <c r="OTN888" s="12"/>
      <c r="OTO888" s="11"/>
      <c r="OTP888" s="12"/>
      <c r="OTQ888" s="162"/>
      <c r="OTR888" s="37"/>
      <c r="OTS888" s="37"/>
      <c r="OTT888" s="37"/>
      <c r="OTU888" s="37"/>
      <c r="OTV888" s="37"/>
      <c r="OTW888" s="28"/>
      <c r="OTX888" s="11"/>
      <c r="OTY888" s="11"/>
      <c r="OTZ888" s="37"/>
      <c r="OUA888" s="162"/>
      <c r="OUB888" s="162"/>
      <c r="OUC888" s="37"/>
      <c r="OUD888" s="12"/>
      <c r="OUE888" s="37"/>
      <c r="OUF888" s="37"/>
      <c r="OUG888" s="11"/>
      <c r="OUH888" s="24"/>
      <c r="OUI888" s="28"/>
      <c r="OUJ888" s="11"/>
      <c r="OUK888" s="12"/>
      <c r="OUL888" s="27"/>
      <c r="OUM888" s="37"/>
      <c r="OUN888" s="37"/>
      <c r="OUO888" s="14"/>
      <c r="OUP888" s="14"/>
      <c r="OUQ888" s="11"/>
      <c r="OUR888" s="12"/>
      <c r="OUS888" s="12"/>
      <c r="OUT888" s="12"/>
      <c r="OUU888" s="11"/>
      <c r="OUV888" s="12"/>
      <c r="OUW888" s="162"/>
      <c r="OUX888" s="37"/>
      <c r="OUY888" s="37"/>
      <c r="OUZ888" s="37"/>
      <c r="OVA888" s="37"/>
      <c r="OVB888" s="37"/>
      <c r="OVC888" s="28"/>
      <c r="OVD888" s="11"/>
      <c r="OVE888" s="11"/>
      <c r="OVF888" s="37"/>
      <c r="OVG888" s="162"/>
      <c r="OVH888" s="162"/>
      <c r="OVI888" s="37"/>
      <c r="OVJ888" s="12"/>
      <c r="OVK888" s="37"/>
      <c r="OVL888" s="37"/>
      <c r="OVM888" s="11"/>
      <c r="OVN888" s="24"/>
      <c r="OVO888" s="28"/>
      <c r="OVP888" s="11"/>
      <c r="OVQ888" s="12"/>
      <c r="OVR888" s="27"/>
      <c r="OVS888" s="37"/>
      <c r="OVT888" s="37"/>
      <c r="OVU888" s="14"/>
      <c r="OVV888" s="14"/>
      <c r="OVW888" s="11"/>
      <c r="OVX888" s="12"/>
      <c r="OVY888" s="12"/>
      <c r="OVZ888" s="12"/>
      <c r="OWA888" s="11"/>
      <c r="OWB888" s="12"/>
      <c r="OWC888" s="162"/>
      <c r="OWD888" s="37"/>
      <c r="OWE888" s="37"/>
      <c r="OWF888" s="37"/>
      <c r="OWG888" s="37"/>
      <c r="OWH888" s="37"/>
      <c r="OWI888" s="28"/>
      <c r="OWJ888" s="11"/>
      <c r="OWK888" s="11"/>
      <c r="OWL888" s="37"/>
      <c r="OWM888" s="162"/>
      <c r="OWN888" s="162"/>
      <c r="OWO888" s="37"/>
      <c r="OWP888" s="12"/>
      <c r="OWQ888" s="37"/>
      <c r="OWR888" s="37"/>
      <c r="OWS888" s="11"/>
      <c r="OWT888" s="24"/>
      <c r="OWU888" s="28"/>
      <c r="OWV888" s="11"/>
      <c r="OWW888" s="12"/>
      <c r="OWX888" s="27"/>
      <c r="OWY888" s="37"/>
      <c r="OWZ888" s="37"/>
      <c r="OXA888" s="14"/>
      <c r="OXB888" s="14"/>
      <c r="OXC888" s="11"/>
      <c r="OXD888" s="12"/>
      <c r="OXE888" s="12"/>
      <c r="OXF888" s="12"/>
      <c r="OXG888" s="11"/>
      <c r="OXH888" s="12"/>
      <c r="OXI888" s="162"/>
      <c r="OXJ888" s="37"/>
      <c r="OXK888" s="37"/>
      <c r="OXL888" s="37"/>
      <c r="OXM888" s="37"/>
      <c r="OXN888" s="37"/>
      <c r="OXO888" s="28"/>
      <c r="OXP888" s="11"/>
      <c r="OXQ888" s="11"/>
      <c r="OXR888" s="37"/>
      <c r="OXS888" s="162"/>
      <c r="OXT888" s="162"/>
      <c r="OXU888" s="37"/>
      <c r="OXV888" s="12"/>
      <c r="OXW888" s="37"/>
      <c r="OXX888" s="37"/>
      <c r="OXY888" s="11"/>
      <c r="OXZ888" s="24"/>
      <c r="OYA888" s="28"/>
      <c r="OYB888" s="11"/>
      <c r="OYC888" s="12"/>
      <c r="OYD888" s="27"/>
      <c r="OYE888" s="37"/>
      <c r="OYF888" s="37"/>
      <c r="OYG888" s="14"/>
      <c r="OYH888" s="14"/>
      <c r="OYI888" s="11"/>
      <c r="OYJ888" s="12"/>
      <c r="OYK888" s="12"/>
      <c r="OYL888" s="12"/>
      <c r="OYM888" s="11"/>
      <c r="OYN888" s="12"/>
      <c r="OYO888" s="162"/>
      <c r="OYP888" s="37"/>
      <c r="OYQ888" s="37"/>
      <c r="OYR888" s="37"/>
      <c r="OYS888" s="37"/>
      <c r="OYT888" s="37"/>
      <c r="OYU888" s="28"/>
      <c r="OYV888" s="11"/>
      <c r="OYW888" s="11"/>
      <c r="OYX888" s="37"/>
      <c r="OYY888" s="162"/>
      <c r="OYZ888" s="162"/>
      <c r="OZA888" s="37"/>
      <c r="OZB888" s="12"/>
      <c r="OZC888" s="37"/>
      <c r="OZD888" s="37"/>
      <c r="OZE888" s="11"/>
      <c r="OZF888" s="24"/>
      <c r="OZG888" s="28"/>
      <c r="OZH888" s="11"/>
      <c r="OZI888" s="12"/>
      <c r="OZJ888" s="27"/>
      <c r="OZK888" s="37"/>
      <c r="OZL888" s="37"/>
      <c r="OZM888" s="14"/>
      <c r="OZN888" s="14"/>
      <c r="OZO888" s="11"/>
      <c r="OZP888" s="12"/>
      <c r="OZQ888" s="12"/>
      <c r="OZR888" s="12"/>
      <c r="OZS888" s="11"/>
      <c r="OZT888" s="12"/>
      <c r="OZU888" s="162"/>
      <c r="OZV888" s="37"/>
      <c r="OZW888" s="37"/>
      <c r="OZX888" s="37"/>
      <c r="OZY888" s="37"/>
      <c r="OZZ888" s="37"/>
      <c r="PAA888" s="28"/>
      <c r="PAB888" s="11"/>
      <c r="PAC888" s="11"/>
      <c r="PAD888" s="37"/>
      <c r="PAE888" s="162"/>
      <c r="PAF888" s="162"/>
      <c r="PAG888" s="37"/>
      <c r="PAH888" s="12"/>
      <c r="PAI888" s="37"/>
      <c r="PAJ888" s="37"/>
      <c r="PAK888" s="11"/>
      <c r="PAL888" s="24"/>
      <c r="PAM888" s="28"/>
      <c r="PAN888" s="11"/>
      <c r="PAO888" s="12"/>
      <c r="PAP888" s="27"/>
      <c r="PAQ888" s="37"/>
      <c r="PAR888" s="37"/>
      <c r="PAS888" s="14"/>
      <c r="PAT888" s="14"/>
      <c r="PAU888" s="11"/>
      <c r="PAV888" s="12"/>
      <c r="PAW888" s="12"/>
      <c r="PAX888" s="12"/>
      <c r="PAY888" s="11"/>
      <c r="PAZ888" s="12"/>
      <c r="PBA888" s="162"/>
      <c r="PBB888" s="37"/>
      <c r="PBC888" s="37"/>
      <c r="PBD888" s="37"/>
      <c r="PBE888" s="37"/>
      <c r="PBF888" s="37"/>
      <c r="PBG888" s="28"/>
      <c r="PBH888" s="11"/>
      <c r="PBI888" s="11"/>
      <c r="PBJ888" s="37"/>
      <c r="PBK888" s="162"/>
      <c r="PBL888" s="162"/>
      <c r="PBM888" s="37"/>
      <c r="PBN888" s="12"/>
      <c r="PBO888" s="37"/>
      <c r="PBP888" s="37"/>
      <c r="PBQ888" s="11"/>
      <c r="PBR888" s="24"/>
      <c r="PBS888" s="28"/>
      <c r="PBT888" s="11"/>
      <c r="PBU888" s="12"/>
      <c r="PBV888" s="27"/>
      <c r="PBW888" s="37"/>
      <c r="PBX888" s="37"/>
      <c r="PBY888" s="14"/>
      <c r="PBZ888" s="14"/>
      <c r="PCA888" s="11"/>
      <c r="PCB888" s="12"/>
      <c r="PCC888" s="12"/>
      <c r="PCD888" s="12"/>
      <c r="PCE888" s="11"/>
      <c r="PCF888" s="12"/>
      <c r="PCG888" s="162"/>
      <c r="PCH888" s="37"/>
      <c r="PCI888" s="37"/>
      <c r="PCJ888" s="37"/>
      <c r="PCK888" s="37"/>
      <c r="PCL888" s="37"/>
      <c r="PCM888" s="28"/>
      <c r="PCN888" s="11"/>
      <c r="PCO888" s="11"/>
      <c r="PCP888" s="37"/>
      <c r="PCQ888" s="162"/>
      <c r="PCR888" s="162"/>
      <c r="PCS888" s="37"/>
      <c r="PCT888" s="12"/>
      <c r="PCU888" s="37"/>
      <c r="PCV888" s="37"/>
      <c r="PCW888" s="11"/>
      <c r="PCX888" s="24"/>
      <c r="PCY888" s="28"/>
      <c r="PCZ888" s="11"/>
      <c r="PDA888" s="12"/>
      <c r="PDB888" s="27"/>
      <c r="PDC888" s="37"/>
      <c r="PDD888" s="37"/>
      <c r="PDE888" s="14"/>
      <c r="PDF888" s="14"/>
      <c r="PDG888" s="11"/>
      <c r="PDH888" s="12"/>
      <c r="PDI888" s="12"/>
      <c r="PDJ888" s="12"/>
      <c r="PDK888" s="11"/>
      <c r="PDL888" s="12"/>
      <c r="PDM888" s="162"/>
      <c r="PDN888" s="37"/>
      <c r="PDO888" s="37"/>
      <c r="PDP888" s="37"/>
      <c r="PDQ888" s="37"/>
      <c r="PDR888" s="37"/>
      <c r="PDS888" s="28"/>
      <c r="PDT888" s="11"/>
      <c r="PDU888" s="11"/>
      <c r="PDV888" s="37"/>
      <c r="PDW888" s="162"/>
      <c r="PDX888" s="162"/>
      <c r="PDY888" s="37"/>
      <c r="PDZ888" s="12"/>
      <c r="PEA888" s="37"/>
      <c r="PEB888" s="37"/>
      <c r="PEC888" s="11"/>
      <c r="PED888" s="24"/>
      <c r="PEE888" s="28"/>
      <c r="PEF888" s="11"/>
      <c r="PEG888" s="12"/>
      <c r="PEH888" s="27"/>
      <c r="PEI888" s="37"/>
      <c r="PEJ888" s="37"/>
      <c r="PEK888" s="14"/>
      <c r="PEL888" s="14"/>
      <c r="PEM888" s="11"/>
      <c r="PEN888" s="12"/>
      <c r="PEO888" s="12"/>
      <c r="PEP888" s="12"/>
      <c r="PEQ888" s="11"/>
      <c r="PER888" s="12"/>
      <c r="PES888" s="162"/>
      <c r="PET888" s="37"/>
      <c r="PEU888" s="37"/>
      <c r="PEV888" s="37"/>
      <c r="PEW888" s="37"/>
      <c r="PEX888" s="37"/>
      <c r="PEY888" s="28"/>
      <c r="PEZ888" s="11"/>
      <c r="PFA888" s="11"/>
      <c r="PFB888" s="37"/>
      <c r="PFC888" s="162"/>
      <c r="PFD888" s="162"/>
      <c r="PFE888" s="37"/>
      <c r="PFF888" s="12"/>
      <c r="PFG888" s="37"/>
      <c r="PFH888" s="37"/>
      <c r="PFI888" s="11"/>
      <c r="PFJ888" s="24"/>
      <c r="PFK888" s="28"/>
      <c r="PFL888" s="11"/>
      <c r="PFM888" s="12"/>
      <c r="PFN888" s="27"/>
      <c r="PFO888" s="37"/>
      <c r="PFP888" s="37"/>
      <c r="PFQ888" s="14"/>
      <c r="PFR888" s="14"/>
      <c r="PFS888" s="11"/>
      <c r="PFT888" s="12"/>
      <c r="PFU888" s="12"/>
      <c r="PFV888" s="12"/>
      <c r="PFW888" s="11"/>
      <c r="PFX888" s="12"/>
      <c r="PFY888" s="162"/>
      <c r="PFZ888" s="37"/>
      <c r="PGA888" s="37"/>
      <c r="PGB888" s="37"/>
      <c r="PGC888" s="37"/>
      <c r="PGD888" s="37"/>
      <c r="PGE888" s="28"/>
      <c r="PGF888" s="11"/>
      <c r="PGG888" s="11"/>
      <c r="PGH888" s="37"/>
      <c r="PGI888" s="162"/>
      <c r="PGJ888" s="162"/>
      <c r="PGK888" s="37"/>
      <c r="PGL888" s="12"/>
      <c r="PGM888" s="37"/>
      <c r="PGN888" s="37"/>
      <c r="PGO888" s="11"/>
      <c r="PGP888" s="24"/>
      <c r="PGQ888" s="28"/>
      <c r="PGR888" s="11"/>
      <c r="PGS888" s="12"/>
      <c r="PGT888" s="27"/>
      <c r="PGU888" s="37"/>
      <c r="PGV888" s="37"/>
      <c r="PGW888" s="14"/>
      <c r="PGX888" s="14"/>
      <c r="PGY888" s="11"/>
      <c r="PGZ888" s="12"/>
      <c r="PHA888" s="12"/>
      <c r="PHB888" s="12"/>
      <c r="PHC888" s="11"/>
      <c r="PHD888" s="12"/>
      <c r="PHE888" s="162"/>
      <c r="PHF888" s="37"/>
      <c r="PHG888" s="37"/>
      <c r="PHH888" s="37"/>
      <c r="PHI888" s="37"/>
      <c r="PHJ888" s="37"/>
      <c r="PHK888" s="28"/>
      <c r="PHL888" s="11"/>
      <c r="PHM888" s="11"/>
      <c r="PHN888" s="37"/>
      <c r="PHO888" s="162"/>
      <c r="PHP888" s="162"/>
      <c r="PHQ888" s="37"/>
      <c r="PHR888" s="12"/>
      <c r="PHS888" s="37"/>
      <c r="PHT888" s="37"/>
      <c r="PHU888" s="11"/>
      <c r="PHV888" s="24"/>
      <c r="PHW888" s="28"/>
      <c r="PHX888" s="11"/>
      <c r="PHY888" s="12"/>
      <c r="PHZ888" s="27"/>
      <c r="PIA888" s="37"/>
      <c r="PIB888" s="37"/>
      <c r="PIC888" s="14"/>
      <c r="PID888" s="14"/>
      <c r="PIE888" s="11"/>
      <c r="PIF888" s="12"/>
      <c r="PIG888" s="12"/>
      <c r="PIH888" s="12"/>
      <c r="PII888" s="11"/>
      <c r="PIJ888" s="12"/>
      <c r="PIK888" s="162"/>
      <c r="PIL888" s="37"/>
      <c r="PIM888" s="37"/>
      <c r="PIN888" s="37"/>
      <c r="PIO888" s="37"/>
      <c r="PIP888" s="37"/>
      <c r="PIQ888" s="28"/>
      <c r="PIR888" s="11"/>
      <c r="PIS888" s="11"/>
      <c r="PIT888" s="37"/>
      <c r="PIU888" s="162"/>
      <c r="PIV888" s="162"/>
      <c r="PIW888" s="37"/>
      <c r="PIX888" s="12"/>
      <c r="PIY888" s="37"/>
      <c r="PIZ888" s="37"/>
      <c r="PJA888" s="11"/>
      <c r="PJB888" s="24"/>
      <c r="PJC888" s="28"/>
      <c r="PJD888" s="11"/>
      <c r="PJE888" s="12"/>
      <c r="PJF888" s="27"/>
      <c r="PJG888" s="37"/>
      <c r="PJH888" s="37"/>
      <c r="PJI888" s="14"/>
      <c r="PJJ888" s="14"/>
      <c r="PJK888" s="11"/>
      <c r="PJL888" s="12"/>
      <c r="PJM888" s="12"/>
      <c r="PJN888" s="12"/>
      <c r="PJO888" s="11"/>
      <c r="PJP888" s="12"/>
      <c r="PJQ888" s="162"/>
      <c r="PJR888" s="37"/>
      <c r="PJS888" s="37"/>
      <c r="PJT888" s="37"/>
      <c r="PJU888" s="37"/>
      <c r="PJV888" s="37"/>
      <c r="PJW888" s="28"/>
      <c r="PJX888" s="11"/>
      <c r="PJY888" s="11"/>
      <c r="PJZ888" s="37"/>
      <c r="PKA888" s="162"/>
      <c r="PKB888" s="162"/>
      <c r="PKC888" s="37"/>
      <c r="PKD888" s="12"/>
      <c r="PKE888" s="37"/>
      <c r="PKF888" s="37"/>
      <c r="PKG888" s="11"/>
      <c r="PKH888" s="24"/>
      <c r="PKI888" s="28"/>
      <c r="PKJ888" s="11"/>
      <c r="PKK888" s="12"/>
      <c r="PKL888" s="27"/>
      <c r="PKM888" s="37"/>
      <c r="PKN888" s="37"/>
      <c r="PKO888" s="14"/>
      <c r="PKP888" s="14"/>
      <c r="PKQ888" s="11"/>
      <c r="PKR888" s="12"/>
      <c r="PKS888" s="12"/>
      <c r="PKT888" s="12"/>
      <c r="PKU888" s="11"/>
      <c r="PKV888" s="12"/>
      <c r="PKW888" s="162"/>
      <c r="PKX888" s="37"/>
      <c r="PKY888" s="37"/>
      <c r="PKZ888" s="37"/>
      <c r="PLA888" s="37"/>
      <c r="PLB888" s="37"/>
      <c r="PLC888" s="28"/>
      <c r="PLD888" s="11"/>
      <c r="PLE888" s="11"/>
      <c r="PLF888" s="37"/>
      <c r="PLG888" s="162"/>
      <c r="PLH888" s="162"/>
      <c r="PLI888" s="37"/>
      <c r="PLJ888" s="12"/>
      <c r="PLK888" s="37"/>
      <c r="PLL888" s="37"/>
      <c r="PLM888" s="11"/>
      <c r="PLN888" s="24"/>
      <c r="PLO888" s="28"/>
      <c r="PLP888" s="11"/>
      <c r="PLQ888" s="12"/>
      <c r="PLR888" s="27"/>
      <c r="PLS888" s="37"/>
      <c r="PLT888" s="37"/>
      <c r="PLU888" s="14"/>
      <c r="PLV888" s="14"/>
      <c r="PLW888" s="11"/>
      <c r="PLX888" s="12"/>
      <c r="PLY888" s="12"/>
      <c r="PLZ888" s="12"/>
      <c r="PMA888" s="11"/>
      <c r="PMB888" s="12"/>
      <c r="PMC888" s="162"/>
      <c r="PMD888" s="37"/>
      <c r="PME888" s="37"/>
      <c r="PMF888" s="37"/>
      <c r="PMG888" s="37"/>
      <c r="PMH888" s="37"/>
      <c r="PMI888" s="28"/>
      <c r="PMJ888" s="11"/>
      <c r="PMK888" s="11"/>
      <c r="PML888" s="37"/>
      <c r="PMM888" s="162"/>
      <c r="PMN888" s="162"/>
      <c r="PMO888" s="37"/>
      <c r="PMP888" s="12"/>
      <c r="PMQ888" s="37"/>
      <c r="PMR888" s="37"/>
      <c r="PMS888" s="11"/>
      <c r="PMT888" s="24"/>
      <c r="PMU888" s="28"/>
      <c r="PMV888" s="11"/>
      <c r="PMW888" s="12"/>
      <c r="PMX888" s="27"/>
      <c r="PMY888" s="37"/>
      <c r="PMZ888" s="37"/>
      <c r="PNA888" s="14"/>
      <c r="PNB888" s="14"/>
      <c r="PNC888" s="11"/>
      <c r="PND888" s="12"/>
      <c r="PNE888" s="12"/>
      <c r="PNF888" s="12"/>
      <c r="PNG888" s="11"/>
      <c r="PNH888" s="12"/>
      <c r="PNI888" s="162"/>
      <c r="PNJ888" s="37"/>
      <c r="PNK888" s="37"/>
      <c r="PNL888" s="37"/>
      <c r="PNM888" s="37"/>
      <c r="PNN888" s="37"/>
      <c r="PNO888" s="28"/>
      <c r="PNP888" s="11"/>
      <c r="PNQ888" s="11"/>
      <c r="PNR888" s="37"/>
      <c r="PNS888" s="162"/>
      <c r="PNT888" s="162"/>
      <c r="PNU888" s="37"/>
      <c r="PNV888" s="12"/>
      <c r="PNW888" s="37"/>
      <c r="PNX888" s="37"/>
      <c r="PNY888" s="11"/>
      <c r="PNZ888" s="24"/>
      <c r="POA888" s="28"/>
      <c r="POB888" s="11"/>
      <c r="POC888" s="12"/>
      <c r="POD888" s="27"/>
      <c r="POE888" s="37"/>
      <c r="POF888" s="37"/>
      <c r="POG888" s="14"/>
      <c r="POH888" s="14"/>
      <c r="POI888" s="11"/>
      <c r="POJ888" s="12"/>
      <c r="POK888" s="12"/>
      <c r="POL888" s="12"/>
      <c r="POM888" s="11"/>
      <c r="PON888" s="12"/>
      <c r="POO888" s="162"/>
      <c r="POP888" s="37"/>
      <c r="POQ888" s="37"/>
      <c r="POR888" s="37"/>
      <c r="POS888" s="37"/>
      <c r="POT888" s="37"/>
      <c r="POU888" s="28"/>
      <c r="POV888" s="11"/>
      <c r="POW888" s="11"/>
      <c r="POX888" s="37"/>
      <c r="POY888" s="162"/>
      <c r="POZ888" s="162"/>
      <c r="PPA888" s="37"/>
      <c r="PPB888" s="12"/>
      <c r="PPC888" s="37"/>
      <c r="PPD888" s="37"/>
      <c r="PPE888" s="11"/>
      <c r="PPF888" s="24"/>
      <c r="PPG888" s="28"/>
      <c r="PPH888" s="11"/>
      <c r="PPI888" s="12"/>
      <c r="PPJ888" s="27"/>
      <c r="PPK888" s="37"/>
      <c r="PPL888" s="37"/>
      <c r="PPM888" s="14"/>
      <c r="PPN888" s="14"/>
      <c r="PPO888" s="11"/>
      <c r="PPP888" s="12"/>
      <c r="PPQ888" s="12"/>
      <c r="PPR888" s="12"/>
      <c r="PPS888" s="11"/>
      <c r="PPT888" s="12"/>
      <c r="PPU888" s="162"/>
      <c r="PPV888" s="37"/>
      <c r="PPW888" s="37"/>
      <c r="PPX888" s="37"/>
      <c r="PPY888" s="37"/>
      <c r="PPZ888" s="37"/>
      <c r="PQA888" s="28"/>
      <c r="PQB888" s="11"/>
      <c r="PQC888" s="11"/>
      <c r="PQD888" s="37"/>
      <c r="PQE888" s="162"/>
      <c r="PQF888" s="162"/>
      <c r="PQG888" s="37"/>
      <c r="PQH888" s="12"/>
      <c r="PQI888" s="37"/>
      <c r="PQJ888" s="37"/>
      <c r="PQK888" s="11"/>
      <c r="PQL888" s="24"/>
      <c r="PQM888" s="28"/>
      <c r="PQN888" s="11"/>
      <c r="PQO888" s="12"/>
      <c r="PQP888" s="27"/>
      <c r="PQQ888" s="37"/>
      <c r="PQR888" s="37"/>
      <c r="PQS888" s="14"/>
      <c r="PQT888" s="14"/>
      <c r="PQU888" s="11"/>
      <c r="PQV888" s="12"/>
      <c r="PQW888" s="12"/>
      <c r="PQX888" s="12"/>
      <c r="PQY888" s="11"/>
      <c r="PQZ888" s="12"/>
      <c r="PRA888" s="162"/>
      <c r="PRB888" s="37"/>
      <c r="PRC888" s="37"/>
      <c r="PRD888" s="37"/>
      <c r="PRE888" s="37"/>
      <c r="PRF888" s="37"/>
      <c r="PRG888" s="28"/>
      <c r="PRH888" s="11"/>
      <c r="PRI888" s="11"/>
      <c r="PRJ888" s="37"/>
      <c r="PRK888" s="162"/>
      <c r="PRL888" s="162"/>
      <c r="PRM888" s="37"/>
      <c r="PRN888" s="12"/>
      <c r="PRO888" s="37"/>
      <c r="PRP888" s="37"/>
      <c r="PRQ888" s="11"/>
      <c r="PRR888" s="24"/>
      <c r="PRS888" s="28"/>
      <c r="PRT888" s="11"/>
      <c r="PRU888" s="12"/>
      <c r="PRV888" s="27"/>
      <c r="PRW888" s="37"/>
      <c r="PRX888" s="37"/>
      <c r="PRY888" s="14"/>
      <c r="PRZ888" s="14"/>
      <c r="PSA888" s="11"/>
      <c r="PSB888" s="12"/>
      <c r="PSC888" s="12"/>
      <c r="PSD888" s="12"/>
      <c r="PSE888" s="11"/>
      <c r="PSF888" s="12"/>
      <c r="PSG888" s="162"/>
      <c r="PSH888" s="37"/>
      <c r="PSI888" s="37"/>
      <c r="PSJ888" s="37"/>
      <c r="PSK888" s="37"/>
      <c r="PSL888" s="37"/>
      <c r="PSM888" s="28"/>
      <c r="PSN888" s="11"/>
      <c r="PSO888" s="11"/>
      <c r="PSP888" s="37"/>
      <c r="PSQ888" s="162"/>
      <c r="PSR888" s="162"/>
      <c r="PSS888" s="37"/>
      <c r="PST888" s="12"/>
      <c r="PSU888" s="37"/>
      <c r="PSV888" s="37"/>
      <c r="PSW888" s="11"/>
      <c r="PSX888" s="24"/>
      <c r="PSY888" s="28"/>
      <c r="PSZ888" s="11"/>
      <c r="PTA888" s="12"/>
      <c r="PTB888" s="27"/>
      <c r="PTC888" s="37"/>
      <c r="PTD888" s="37"/>
      <c r="PTE888" s="14"/>
      <c r="PTF888" s="14"/>
      <c r="PTG888" s="11"/>
      <c r="PTH888" s="12"/>
      <c r="PTI888" s="12"/>
      <c r="PTJ888" s="12"/>
      <c r="PTK888" s="11"/>
      <c r="PTL888" s="12"/>
      <c r="PTM888" s="162"/>
      <c r="PTN888" s="37"/>
      <c r="PTO888" s="37"/>
      <c r="PTP888" s="37"/>
      <c r="PTQ888" s="37"/>
      <c r="PTR888" s="37"/>
      <c r="PTS888" s="28"/>
      <c r="PTT888" s="11"/>
      <c r="PTU888" s="11"/>
      <c r="PTV888" s="37"/>
      <c r="PTW888" s="162"/>
      <c r="PTX888" s="162"/>
      <c r="PTY888" s="37"/>
      <c r="PTZ888" s="12"/>
      <c r="PUA888" s="37"/>
      <c r="PUB888" s="37"/>
      <c r="PUC888" s="11"/>
      <c r="PUD888" s="24"/>
      <c r="PUE888" s="28"/>
      <c r="PUF888" s="11"/>
      <c r="PUG888" s="12"/>
      <c r="PUH888" s="27"/>
      <c r="PUI888" s="37"/>
      <c r="PUJ888" s="37"/>
      <c r="PUK888" s="14"/>
      <c r="PUL888" s="14"/>
      <c r="PUM888" s="11"/>
      <c r="PUN888" s="12"/>
      <c r="PUO888" s="12"/>
      <c r="PUP888" s="12"/>
      <c r="PUQ888" s="11"/>
      <c r="PUR888" s="12"/>
      <c r="PUS888" s="162"/>
      <c r="PUT888" s="37"/>
      <c r="PUU888" s="37"/>
      <c r="PUV888" s="37"/>
      <c r="PUW888" s="37"/>
      <c r="PUX888" s="37"/>
      <c r="PUY888" s="28"/>
      <c r="PUZ888" s="11"/>
      <c r="PVA888" s="11"/>
      <c r="PVB888" s="37"/>
      <c r="PVC888" s="162"/>
      <c r="PVD888" s="162"/>
      <c r="PVE888" s="37"/>
      <c r="PVF888" s="12"/>
      <c r="PVG888" s="37"/>
      <c r="PVH888" s="37"/>
      <c r="PVI888" s="11"/>
      <c r="PVJ888" s="24"/>
      <c r="PVK888" s="28"/>
      <c r="PVL888" s="11"/>
      <c r="PVM888" s="12"/>
      <c r="PVN888" s="27"/>
      <c r="PVO888" s="37"/>
      <c r="PVP888" s="37"/>
      <c r="PVQ888" s="14"/>
      <c r="PVR888" s="14"/>
      <c r="PVS888" s="11"/>
      <c r="PVT888" s="12"/>
      <c r="PVU888" s="12"/>
      <c r="PVV888" s="12"/>
      <c r="PVW888" s="11"/>
      <c r="PVX888" s="12"/>
      <c r="PVY888" s="162"/>
      <c r="PVZ888" s="37"/>
      <c r="PWA888" s="37"/>
      <c r="PWB888" s="37"/>
      <c r="PWC888" s="37"/>
      <c r="PWD888" s="37"/>
      <c r="PWE888" s="28"/>
      <c r="PWF888" s="11"/>
      <c r="PWG888" s="11"/>
      <c r="PWH888" s="37"/>
      <c r="PWI888" s="162"/>
      <c r="PWJ888" s="162"/>
      <c r="PWK888" s="37"/>
      <c r="PWL888" s="12"/>
      <c r="PWM888" s="37"/>
      <c r="PWN888" s="37"/>
      <c r="PWO888" s="11"/>
      <c r="PWP888" s="24"/>
      <c r="PWQ888" s="28"/>
      <c r="PWR888" s="11"/>
      <c r="PWS888" s="12"/>
      <c r="PWT888" s="27"/>
      <c r="PWU888" s="37"/>
      <c r="PWV888" s="37"/>
      <c r="PWW888" s="14"/>
      <c r="PWX888" s="14"/>
      <c r="PWY888" s="11"/>
      <c r="PWZ888" s="12"/>
      <c r="PXA888" s="12"/>
      <c r="PXB888" s="12"/>
      <c r="PXC888" s="11"/>
      <c r="PXD888" s="12"/>
      <c r="PXE888" s="162"/>
      <c r="PXF888" s="37"/>
      <c r="PXG888" s="37"/>
      <c r="PXH888" s="37"/>
      <c r="PXI888" s="37"/>
      <c r="PXJ888" s="37"/>
      <c r="PXK888" s="28"/>
      <c r="PXL888" s="11"/>
      <c r="PXM888" s="11"/>
      <c r="PXN888" s="37"/>
      <c r="PXO888" s="162"/>
      <c r="PXP888" s="162"/>
      <c r="PXQ888" s="37"/>
      <c r="PXR888" s="12"/>
      <c r="PXS888" s="37"/>
      <c r="PXT888" s="37"/>
      <c r="PXU888" s="11"/>
      <c r="PXV888" s="24"/>
      <c r="PXW888" s="28"/>
      <c r="PXX888" s="11"/>
      <c r="PXY888" s="12"/>
      <c r="PXZ888" s="27"/>
      <c r="PYA888" s="37"/>
      <c r="PYB888" s="37"/>
      <c r="PYC888" s="14"/>
      <c r="PYD888" s="14"/>
      <c r="PYE888" s="11"/>
      <c r="PYF888" s="12"/>
      <c r="PYG888" s="12"/>
      <c r="PYH888" s="12"/>
      <c r="PYI888" s="11"/>
      <c r="PYJ888" s="12"/>
      <c r="PYK888" s="162"/>
      <c r="PYL888" s="37"/>
      <c r="PYM888" s="37"/>
      <c r="PYN888" s="37"/>
      <c r="PYO888" s="37"/>
      <c r="PYP888" s="37"/>
      <c r="PYQ888" s="28"/>
      <c r="PYR888" s="11"/>
      <c r="PYS888" s="11"/>
      <c r="PYT888" s="37"/>
      <c r="PYU888" s="162"/>
      <c r="PYV888" s="162"/>
      <c r="PYW888" s="37"/>
      <c r="PYX888" s="12"/>
      <c r="PYY888" s="37"/>
      <c r="PYZ888" s="37"/>
      <c r="PZA888" s="11"/>
      <c r="PZB888" s="24"/>
      <c r="PZC888" s="28"/>
      <c r="PZD888" s="11"/>
      <c r="PZE888" s="12"/>
      <c r="PZF888" s="27"/>
      <c r="PZG888" s="37"/>
      <c r="PZH888" s="37"/>
      <c r="PZI888" s="14"/>
      <c r="PZJ888" s="14"/>
      <c r="PZK888" s="11"/>
      <c r="PZL888" s="12"/>
      <c r="PZM888" s="12"/>
      <c r="PZN888" s="12"/>
      <c r="PZO888" s="11"/>
      <c r="PZP888" s="12"/>
      <c r="PZQ888" s="162"/>
      <c r="PZR888" s="37"/>
      <c r="PZS888" s="37"/>
      <c r="PZT888" s="37"/>
      <c r="PZU888" s="37"/>
      <c r="PZV888" s="37"/>
      <c r="PZW888" s="28"/>
      <c r="PZX888" s="11"/>
      <c r="PZY888" s="11"/>
      <c r="PZZ888" s="37"/>
      <c r="QAA888" s="162"/>
      <c r="QAB888" s="162"/>
      <c r="QAC888" s="37"/>
      <c r="QAD888" s="12"/>
      <c r="QAE888" s="37"/>
      <c r="QAF888" s="37"/>
      <c r="QAG888" s="11"/>
      <c r="QAH888" s="24"/>
      <c r="QAI888" s="28"/>
      <c r="QAJ888" s="11"/>
      <c r="QAK888" s="12"/>
      <c r="QAL888" s="27"/>
      <c r="QAM888" s="37"/>
      <c r="QAN888" s="37"/>
      <c r="QAO888" s="14"/>
      <c r="QAP888" s="14"/>
      <c r="QAQ888" s="11"/>
      <c r="QAR888" s="12"/>
      <c r="QAS888" s="12"/>
      <c r="QAT888" s="12"/>
      <c r="QAU888" s="11"/>
      <c r="QAV888" s="12"/>
      <c r="QAW888" s="162"/>
      <c r="QAX888" s="37"/>
      <c r="QAY888" s="37"/>
      <c r="QAZ888" s="37"/>
      <c r="QBA888" s="37"/>
      <c r="QBB888" s="37"/>
      <c r="QBC888" s="28"/>
      <c r="QBD888" s="11"/>
      <c r="QBE888" s="11"/>
      <c r="QBF888" s="37"/>
      <c r="QBG888" s="162"/>
      <c r="QBH888" s="162"/>
      <c r="QBI888" s="37"/>
      <c r="QBJ888" s="12"/>
      <c r="QBK888" s="37"/>
      <c r="QBL888" s="37"/>
      <c r="QBM888" s="11"/>
      <c r="QBN888" s="24"/>
      <c r="QBO888" s="28"/>
      <c r="QBP888" s="11"/>
      <c r="QBQ888" s="12"/>
      <c r="QBR888" s="27"/>
      <c r="QBS888" s="37"/>
      <c r="QBT888" s="37"/>
      <c r="QBU888" s="14"/>
      <c r="QBV888" s="14"/>
      <c r="QBW888" s="11"/>
      <c r="QBX888" s="12"/>
      <c r="QBY888" s="12"/>
      <c r="QBZ888" s="12"/>
      <c r="QCA888" s="11"/>
      <c r="QCB888" s="12"/>
      <c r="QCC888" s="162"/>
      <c r="QCD888" s="37"/>
      <c r="QCE888" s="37"/>
      <c r="QCF888" s="37"/>
      <c r="QCG888" s="37"/>
      <c r="QCH888" s="37"/>
      <c r="QCI888" s="28"/>
      <c r="QCJ888" s="11"/>
      <c r="QCK888" s="11"/>
      <c r="QCL888" s="37"/>
      <c r="QCM888" s="162"/>
      <c r="QCN888" s="162"/>
      <c r="QCO888" s="37"/>
      <c r="QCP888" s="12"/>
      <c r="QCQ888" s="37"/>
      <c r="QCR888" s="37"/>
      <c r="QCS888" s="11"/>
      <c r="QCT888" s="24"/>
      <c r="QCU888" s="28"/>
      <c r="QCV888" s="11"/>
      <c r="QCW888" s="12"/>
      <c r="QCX888" s="27"/>
      <c r="QCY888" s="37"/>
      <c r="QCZ888" s="37"/>
      <c r="QDA888" s="14"/>
      <c r="QDB888" s="14"/>
      <c r="QDC888" s="11"/>
      <c r="QDD888" s="12"/>
      <c r="QDE888" s="12"/>
      <c r="QDF888" s="12"/>
      <c r="QDG888" s="11"/>
      <c r="QDH888" s="12"/>
      <c r="QDI888" s="162"/>
      <c r="QDJ888" s="37"/>
      <c r="QDK888" s="37"/>
      <c r="QDL888" s="37"/>
      <c r="QDM888" s="37"/>
      <c r="QDN888" s="37"/>
      <c r="QDO888" s="28"/>
      <c r="QDP888" s="11"/>
      <c r="QDQ888" s="11"/>
      <c r="QDR888" s="37"/>
      <c r="QDS888" s="162"/>
      <c r="QDT888" s="162"/>
      <c r="QDU888" s="37"/>
      <c r="QDV888" s="12"/>
      <c r="QDW888" s="37"/>
      <c r="QDX888" s="37"/>
      <c r="QDY888" s="11"/>
      <c r="QDZ888" s="24"/>
      <c r="QEA888" s="28"/>
      <c r="QEB888" s="11"/>
      <c r="QEC888" s="12"/>
      <c r="QED888" s="27"/>
      <c r="QEE888" s="37"/>
      <c r="QEF888" s="37"/>
      <c r="QEG888" s="14"/>
      <c r="QEH888" s="14"/>
      <c r="QEI888" s="11"/>
      <c r="QEJ888" s="12"/>
      <c r="QEK888" s="12"/>
      <c r="QEL888" s="12"/>
      <c r="QEM888" s="11"/>
      <c r="QEN888" s="12"/>
      <c r="QEO888" s="162"/>
      <c r="QEP888" s="37"/>
      <c r="QEQ888" s="37"/>
      <c r="QER888" s="37"/>
      <c r="QES888" s="37"/>
      <c r="QET888" s="37"/>
      <c r="QEU888" s="28"/>
      <c r="QEV888" s="11"/>
      <c r="QEW888" s="11"/>
      <c r="QEX888" s="37"/>
      <c r="QEY888" s="162"/>
      <c r="QEZ888" s="162"/>
      <c r="QFA888" s="37"/>
      <c r="QFB888" s="12"/>
      <c r="QFC888" s="37"/>
      <c r="QFD888" s="37"/>
      <c r="QFE888" s="11"/>
      <c r="QFF888" s="24"/>
      <c r="QFG888" s="28"/>
      <c r="QFH888" s="11"/>
      <c r="QFI888" s="12"/>
      <c r="QFJ888" s="27"/>
      <c r="QFK888" s="37"/>
      <c r="QFL888" s="37"/>
      <c r="QFM888" s="14"/>
      <c r="QFN888" s="14"/>
      <c r="QFO888" s="11"/>
      <c r="QFP888" s="12"/>
      <c r="QFQ888" s="12"/>
      <c r="QFR888" s="12"/>
      <c r="QFS888" s="11"/>
      <c r="QFT888" s="12"/>
      <c r="QFU888" s="162"/>
      <c r="QFV888" s="37"/>
      <c r="QFW888" s="37"/>
      <c r="QFX888" s="37"/>
      <c r="QFY888" s="37"/>
      <c r="QFZ888" s="37"/>
      <c r="QGA888" s="28"/>
      <c r="QGB888" s="11"/>
      <c r="QGC888" s="11"/>
      <c r="QGD888" s="37"/>
      <c r="QGE888" s="162"/>
      <c r="QGF888" s="162"/>
      <c r="QGG888" s="37"/>
      <c r="QGH888" s="12"/>
      <c r="QGI888" s="37"/>
      <c r="QGJ888" s="37"/>
      <c r="QGK888" s="11"/>
      <c r="QGL888" s="24"/>
      <c r="QGM888" s="28"/>
      <c r="QGN888" s="11"/>
      <c r="QGO888" s="12"/>
      <c r="QGP888" s="27"/>
      <c r="QGQ888" s="37"/>
      <c r="QGR888" s="37"/>
      <c r="QGS888" s="14"/>
      <c r="QGT888" s="14"/>
      <c r="QGU888" s="11"/>
      <c r="QGV888" s="12"/>
      <c r="QGW888" s="12"/>
      <c r="QGX888" s="12"/>
      <c r="QGY888" s="11"/>
      <c r="QGZ888" s="12"/>
      <c r="QHA888" s="162"/>
      <c r="QHB888" s="37"/>
      <c r="QHC888" s="37"/>
      <c r="QHD888" s="37"/>
      <c r="QHE888" s="37"/>
      <c r="QHF888" s="37"/>
      <c r="QHG888" s="28"/>
      <c r="QHH888" s="11"/>
      <c r="QHI888" s="11"/>
      <c r="QHJ888" s="37"/>
      <c r="QHK888" s="162"/>
      <c r="QHL888" s="162"/>
      <c r="QHM888" s="37"/>
      <c r="QHN888" s="12"/>
      <c r="QHO888" s="37"/>
      <c r="QHP888" s="37"/>
      <c r="QHQ888" s="11"/>
      <c r="QHR888" s="24"/>
      <c r="QHS888" s="28"/>
      <c r="QHT888" s="11"/>
      <c r="QHU888" s="12"/>
      <c r="QHV888" s="27"/>
      <c r="QHW888" s="37"/>
      <c r="QHX888" s="37"/>
      <c r="QHY888" s="14"/>
      <c r="QHZ888" s="14"/>
      <c r="QIA888" s="11"/>
      <c r="QIB888" s="12"/>
      <c r="QIC888" s="12"/>
      <c r="QID888" s="12"/>
      <c r="QIE888" s="11"/>
      <c r="QIF888" s="12"/>
      <c r="QIG888" s="162"/>
      <c r="QIH888" s="37"/>
      <c r="QII888" s="37"/>
      <c r="QIJ888" s="37"/>
      <c r="QIK888" s="37"/>
      <c r="QIL888" s="37"/>
      <c r="QIM888" s="28"/>
      <c r="QIN888" s="11"/>
      <c r="QIO888" s="11"/>
      <c r="QIP888" s="37"/>
      <c r="QIQ888" s="162"/>
      <c r="QIR888" s="162"/>
      <c r="QIS888" s="37"/>
      <c r="QIT888" s="12"/>
      <c r="QIU888" s="37"/>
      <c r="QIV888" s="37"/>
      <c r="QIW888" s="11"/>
      <c r="QIX888" s="24"/>
      <c r="QIY888" s="28"/>
      <c r="QIZ888" s="11"/>
      <c r="QJA888" s="12"/>
      <c r="QJB888" s="27"/>
      <c r="QJC888" s="37"/>
      <c r="QJD888" s="37"/>
      <c r="QJE888" s="14"/>
      <c r="QJF888" s="14"/>
      <c r="QJG888" s="11"/>
      <c r="QJH888" s="12"/>
      <c r="QJI888" s="12"/>
      <c r="QJJ888" s="12"/>
      <c r="QJK888" s="11"/>
      <c r="QJL888" s="12"/>
      <c r="QJM888" s="162"/>
      <c r="QJN888" s="37"/>
      <c r="QJO888" s="37"/>
      <c r="QJP888" s="37"/>
      <c r="QJQ888" s="37"/>
      <c r="QJR888" s="37"/>
      <c r="QJS888" s="28"/>
      <c r="QJT888" s="11"/>
      <c r="QJU888" s="11"/>
      <c r="QJV888" s="37"/>
      <c r="QJW888" s="162"/>
      <c r="QJX888" s="162"/>
      <c r="QJY888" s="37"/>
      <c r="QJZ888" s="12"/>
      <c r="QKA888" s="37"/>
      <c r="QKB888" s="37"/>
      <c r="QKC888" s="11"/>
      <c r="QKD888" s="24"/>
      <c r="QKE888" s="28"/>
      <c r="QKF888" s="11"/>
      <c r="QKG888" s="12"/>
      <c r="QKH888" s="27"/>
      <c r="QKI888" s="37"/>
      <c r="QKJ888" s="37"/>
      <c r="QKK888" s="14"/>
      <c r="QKL888" s="14"/>
      <c r="QKM888" s="11"/>
      <c r="QKN888" s="12"/>
      <c r="QKO888" s="12"/>
      <c r="QKP888" s="12"/>
      <c r="QKQ888" s="11"/>
      <c r="QKR888" s="12"/>
      <c r="QKS888" s="162"/>
      <c r="QKT888" s="37"/>
      <c r="QKU888" s="37"/>
      <c r="QKV888" s="37"/>
      <c r="QKW888" s="37"/>
      <c r="QKX888" s="37"/>
      <c r="QKY888" s="28"/>
      <c r="QKZ888" s="11"/>
      <c r="QLA888" s="11"/>
      <c r="QLB888" s="37"/>
      <c r="QLC888" s="162"/>
      <c r="QLD888" s="162"/>
      <c r="QLE888" s="37"/>
      <c r="QLF888" s="12"/>
      <c r="QLG888" s="37"/>
      <c r="QLH888" s="37"/>
      <c r="QLI888" s="11"/>
      <c r="QLJ888" s="24"/>
      <c r="QLK888" s="28"/>
      <c r="QLL888" s="11"/>
      <c r="QLM888" s="12"/>
      <c r="QLN888" s="27"/>
      <c r="QLO888" s="37"/>
      <c r="QLP888" s="37"/>
      <c r="QLQ888" s="14"/>
      <c r="QLR888" s="14"/>
      <c r="QLS888" s="11"/>
      <c r="QLT888" s="12"/>
      <c r="QLU888" s="12"/>
      <c r="QLV888" s="12"/>
      <c r="QLW888" s="11"/>
      <c r="QLX888" s="12"/>
      <c r="QLY888" s="162"/>
      <c r="QLZ888" s="37"/>
      <c r="QMA888" s="37"/>
      <c r="QMB888" s="37"/>
      <c r="QMC888" s="37"/>
      <c r="QMD888" s="37"/>
      <c r="QME888" s="28"/>
      <c r="QMF888" s="11"/>
      <c r="QMG888" s="11"/>
      <c r="QMH888" s="37"/>
      <c r="QMI888" s="162"/>
      <c r="QMJ888" s="162"/>
      <c r="QMK888" s="37"/>
      <c r="QML888" s="12"/>
      <c r="QMM888" s="37"/>
      <c r="QMN888" s="37"/>
      <c r="QMO888" s="11"/>
      <c r="QMP888" s="24"/>
      <c r="QMQ888" s="28"/>
      <c r="QMR888" s="11"/>
      <c r="QMS888" s="12"/>
      <c r="QMT888" s="27"/>
      <c r="QMU888" s="37"/>
      <c r="QMV888" s="37"/>
      <c r="QMW888" s="14"/>
      <c r="QMX888" s="14"/>
      <c r="QMY888" s="11"/>
      <c r="QMZ888" s="12"/>
      <c r="QNA888" s="12"/>
      <c r="QNB888" s="12"/>
      <c r="QNC888" s="11"/>
      <c r="QND888" s="12"/>
      <c r="QNE888" s="162"/>
      <c r="QNF888" s="37"/>
      <c r="QNG888" s="37"/>
      <c r="QNH888" s="37"/>
      <c r="QNI888" s="37"/>
      <c r="QNJ888" s="37"/>
      <c r="QNK888" s="28"/>
      <c r="QNL888" s="11"/>
      <c r="QNM888" s="11"/>
      <c r="QNN888" s="37"/>
      <c r="QNO888" s="162"/>
      <c r="QNP888" s="162"/>
      <c r="QNQ888" s="37"/>
      <c r="QNR888" s="12"/>
      <c r="QNS888" s="37"/>
      <c r="QNT888" s="37"/>
      <c r="QNU888" s="11"/>
      <c r="QNV888" s="24"/>
      <c r="QNW888" s="28"/>
      <c r="QNX888" s="11"/>
      <c r="QNY888" s="12"/>
      <c r="QNZ888" s="27"/>
      <c r="QOA888" s="37"/>
      <c r="QOB888" s="37"/>
      <c r="QOC888" s="14"/>
      <c r="QOD888" s="14"/>
      <c r="QOE888" s="11"/>
      <c r="QOF888" s="12"/>
      <c r="QOG888" s="12"/>
      <c r="QOH888" s="12"/>
      <c r="QOI888" s="11"/>
      <c r="QOJ888" s="12"/>
      <c r="QOK888" s="162"/>
      <c r="QOL888" s="37"/>
      <c r="QOM888" s="37"/>
      <c r="QON888" s="37"/>
      <c r="QOO888" s="37"/>
      <c r="QOP888" s="37"/>
      <c r="QOQ888" s="28"/>
      <c r="QOR888" s="11"/>
      <c r="QOS888" s="11"/>
      <c r="QOT888" s="37"/>
      <c r="QOU888" s="162"/>
      <c r="QOV888" s="162"/>
      <c r="QOW888" s="37"/>
      <c r="QOX888" s="12"/>
      <c r="QOY888" s="37"/>
      <c r="QOZ888" s="37"/>
      <c r="QPA888" s="11"/>
      <c r="QPB888" s="24"/>
      <c r="QPC888" s="28"/>
      <c r="QPD888" s="11"/>
      <c r="QPE888" s="12"/>
      <c r="QPF888" s="27"/>
      <c r="QPG888" s="37"/>
      <c r="QPH888" s="37"/>
      <c r="QPI888" s="14"/>
      <c r="QPJ888" s="14"/>
      <c r="QPK888" s="11"/>
      <c r="QPL888" s="12"/>
      <c r="QPM888" s="12"/>
      <c r="QPN888" s="12"/>
      <c r="QPO888" s="11"/>
      <c r="QPP888" s="12"/>
      <c r="QPQ888" s="162"/>
      <c r="QPR888" s="37"/>
      <c r="QPS888" s="37"/>
      <c r="QPT888" s="37"/>
      <c r="QPU888" s="37"/>
      <c r="QPV888" s="37"/>
      <c r="QPW888" s="28"/>
      <c r="QPX888" s="11"/>
      <c r="QPY888" s="11"/>
      <c r="QPZ888" s="37"/>
      <c r="QQA888" s="162"/>
      <c r="QQB888" s="162"/>
      <c r="QQC888" s="37"/>
      <c r="QQD888" s="12"/>
      <c r="QQE888" s="37"/>
      <c r="QQF888" s="37"/>
      <c r="QQG888" s="11"/>
      <c r="QQH888" s="24"/>
      <c r="QQI888" s="28"/>
      <c r="QQJ888" s="11"/>
      <c r="QQK888" s="12"/>
      <c r="QQL888" s="27"/>
      <c r="QQM888" s="37"/>
      <c r="QQN888" s="37"/>
      <c r="QQO888" s="14"/>
      <c r="QQP888" s="14"/>
      <c r="QQQ888" s="11"/>
      <c r="QQR888" s="12"/>
      <c r="QQS888" s="12"/>
      <c r="QQT888" s="12"/>
      <c r="QQU888" s="11"/>
      <c r="QQV888" s="12"/>
      <c r="QQW888" s="162"/>
      <c r="QQX888" s="37"/>
      <c r="QQY888" s="37"/>
      <c r="QQZ888" s="37"/>
      <c r="QRA888" s="37"/>
      <c r="QRB888" s="37"/>
      <c r="QRC888" s="28"/>
      <c r="QRD888" s="11"/>
      <c r="QRE888" s="11"/>
      <c r="QRF888" s="37"/>
      <c r="QRG888" s="162"/>
      <c r="QRH888" s="162"/>
      <c r="QRI888" s="37"/>
      <c r="QRJ888" s="12"/>
      <c r="QRK888" s="37"/>
      <c r="QRL888" s="37"/>
      <c r="QRM888" s="11"/>
      <c r="QRN888" s="24"/>
      <c r="QRO888" s="28"/>
      <c r="QRP888" s="11"/>
      <c r="QRQ888" s="12"/>
      <c r="QRR888" s="27"/>
      <c r="QRS888" s="37"/>
      <c r="QRT888" s="37"/>
      <c r="QRU888" s="14"/>
      <c r="QRV888" s="14"/>
      <c r="QRW888" s="11"/>
      <c r="QRX888" s="12"/>
      <c r="QRY888" s="12"/>
      <c r="QRZ888" s="12"/>
      <c r="QSA888" s="11"/>
      <c r="QSB888" s="12"/>
      <c r="QSC888" s="162"/>
      <c r="QSD888" s="37"/>
      <c r="QSE888" s="37"/>
      <c r="QSF888" s="37"/>
      <c r="QSG888" s="37"/>
      <c r="QSH888" s="37"/>
      <c r="QSI888" s="28"/>
      <c r="QSJ888" s="11"/>
      <c r="QSK888" s="11"/>
      <c r="QSL888" s="37"/>
      <c r="QSM888" s="162"/>
      <c r="QSN888" s="162"/>
      <c r="QSO888" s="37"/>
      <c r="QSP888" s="12"/>
      <c r="QSQ888" s="37"/>
      <c r="QSR888" s="37"/>
      <c r="QSS888" s="11"/>
      <c r="QST888" s="24"/>
      <c r="QSU888" s="28"/>
      <c r="QSV888" s="11"/>
      <c r="QSW888" s="12"/>
      <c r="QSX888" s="27"/>
      <c r="QSY888" s="37"/>
      <c r="QSZ888" s="37"/>
      <c r="QTA888" s="14"/>
      <c r="QTB888" s="14"/>
      <c r="QTC888" s="11"/>
      <c r="QTD888" s="12"/>
      <c r="QTE888" s="12"/>
      <c r="QTF888" s="12"/>
      <c r="QTG888" s="11"/>
      <c r="QTH888" s="12"/>
      <c r="QTI888" s="162"/>
      <c r="QTJ888" s="37"/>
      <c r="QTK888" s="37"/>
      <c r="QTL888" s="37"/>
      <c r="QTM888" s="37"/>
      <c r="QTN888" s="37"/>
      <c r="QTO888" s="28"/>
      <c r="QTP888" s="11"/>
      <c r="QTQ888" s="11"/>
      <c r="QTR888" s="37"/>
      <c r="QTS888" s="162"/>
      <c r="QTT888" s="162"/>
      <c r="QTU888" s="37"/>
      <c r="QTV888" s="12"/>
      <c r="QTW888" s="37"/>
      <c r="QTX888" s="37"/>
      <c r="QTY888" s="11"/>
      <c r="QTZ888" s="24"/>
      <c r="QUA888" s="28"/>
      <c r="QUB888" s="11"/>
      <c r="QUC888" s="12"/>
      <c r="QUD888" s="27"/>
      <c r="QUE888" s="37"/>
      <c r="QUF888" s="37"/>
      <c r="QUG888" s="14"/>
      <c r="QUH888" s="14"/>
      <c r="QUI888" s="11"/>
      <c r="QUJ888" s="12"/>
      <c r="QUK888" s="12"/>
      <c r="QUL888" s="12"/>
      <c r="QUM888" s="11"/>
      <c r="QUN888" s="12"/>
      <c r="QUO888" s="162"/>
      <c r="QUP888" s="37"/>
      <c r="QUQ888" s="37"/>
      <c r="QUR888" s="37"/>
      <c r="QUS888" s="37"/>
      <c r="QUT888" s="37"/>
      <c r="QUU888" s="28"/>
      <c r="QUV888" s="11"/>
      <c r="QUW888" s="11"/>
      <c r="QUX888" s="37"/>
      <c r="QUY888" s="162"/>
      <c r="QUZ888" s="162"/>
      <c r="QVA888" s="37"/>
      <c r="QVB888" s="12"/>
      <c r="QVC888" s="37"/>
      <c r="QVD888" s="37"/>
      <c r="QVE888" s="11"/>
      <c r="QVF888" s="24"/>
      <c r="QVG888" s="28"/>
      <c r="QVH888" s="11"/>
      <c r="QVI888" s="12"/>
      <c r="QVJ888" s="27"/>
      <c r="QVK888" s="37"/>
      <c r="QVL888" s="37"/>
      <c r="QVM888" s="14"/>
      <c r="QVN888" s="14"/>
      <c r="QVO888" s="11"/>
      <c r="QVP888" s="12"/>
      <c r="QVQ888" s="12"/>
      <c r="QVR888" s="12"/>
      <c r="QVS888" s="11"/>
      <c r="QVT888" s="12"/>
      <c r="QVU888" s="162"/>
      <c r="QVV888" s="37"/>
      <c r="QVW888" s="37"/>
      <c r="QVX888" s="37"/>
      <c r="QVY888" s="37"/>
      <c r="QVZ888" s="37"/>
      <c r="QWA888" s="28"/>
      <c r="QWB888" s="11"/>
      <c r="QWC888" s="11"/>
      <c r="QWD888" s="37"/>
      <c r="QWE888" s="162"/>
      <c r="QWF888" s="162"/>
      <c r="QWG888" s="37"/>
      <c r="QWH888" s="12"/>
      <c r="QWI888" s="37"/>
      <c r="QWJ888" s="37"/>
      <c r="QWK888" s="11"/>
      <c r="QWL888" s="24"/>
      <c r="QWM888" s="28"/>
      <c r="QWN888" s="11"/>
      <c r="QWO888" s="12"/>
      <c r="QWP888" s="27"/>
      <c r="QWQ888" s="37"/>
      <c r="QWR888" s="37"/>
      <c r="QWS888" s="14"/>
      <c r="QWT888" s="14"/>
      <c r="QWU888" s="11"/>
      <c r="QWV888" s="12"/>
      <c r="QWW888" s="12"/>
      <c r="QWX888" s="12"/>
      <c r="QWY888" s="11"/>
      <c r="QWZ888" s="12"/>
      <c r="QXA888" s="162"/>
      <c r="QXB888" s="37"/>
      <c r="QXC888" s="37"/>
      <c r="QXD888" s="37"/>
      <c r="QXE888" s="37"/>
      <c r="QXF888" s="37"/>
      <c r="QXG888" s="28"/>
      <c r="QXH888" s="11"/>
      <c r="QXI888" s="11"/>
      <c r="QXJ888" s="37"/>
      <c r="QXK888" s="162"/>
      <c r="QXL888" s="162"/>
      <c r="QXM888" s="37"/>
      <c r="QXN888" s="12"/>
      <c r="QXO888" s="37"/>
      <c r="QXP888" s="37"/>
      <c r="QXQ888" s="11"/>
      <c r="QXR888" s="24"/>
      <c r="QXS888" s="28"/>
      <c r="QXT888" s="11"/>
      <c r="QXU888" s="12"/>
      <c r="QXV888" s="27"/>
      <c r="QXW888" s="37"/>
      <c r="QXX888" s="37"/>
      <c r="QXY888" s="14"/>
      <c r="QXZ888" s="14"/>
      <c r="QYA888" s="11"/>
      <c r="QYB888" s="12"/>
      <c r="QYC888" s="12"/>
      <c r="QYD888" s="12"/>
      <c r="QYE888" s="11"/>
      <c r="QYF888" s="12"/>
      <c r="QYG888" s="162"/>
      <c r="QYH888" s="37"/>
      <c r="QYI888" s="37"/>
      <c r="QYJ888" s="37"/>
      <c r="QYK888" s="37"/>
      <c r="QYL888" s="37"/>
      <c r="QYM888" s="28"/>
      <c r="QYN888" s="11"/>
      <c r="QYO888" s="11"/>
      <c r="QYP888" s="37"/>
      <c r="QYQ888" s="162"/>
      <c r="QYR888" s="162"/>
      <c r="QYS888" s="37"/>
      <c r="QYT888" s="12"/>
      <c r="QYU888" s="37"/>
      <c r="QYV888" s="37"/>
      <c r="QYW888" s="11"/>
      <c r="QYX888" s="24"/>
      <c r="QYY888" s="28"/>
      <c r="QYZ888" s="11"/>
      <c r="QZA888" s="12"/>
      <c r="QZB888" s="27"/>
      <c r="QZC888" s="37"/>
      <c r="QZD888" s="37"/>
      <c r="QZE888" s="14"/>
      <c r="QZF888" s="14"/>
      <c r="QZG888" s="11"/>
      <c r="QZH888" s="12"/>
      <c r="QZI888" s="12"/>
      <c r="QZJ888" s="12"/>
      <c r="QZK888" s="11"/>
      <c r="QZL888" s="12"/>
      <c r="QZM888" s="162"/>
      <c r="QZN888" s="37"/>
      <c r="QZO888" s="37"/>
      <c r="QZP888" s="37"/>
      <c r="QZQ888" s="37"/>
      <c r="QZR888" s="37"/>
      <c r="QZS888" s="28"/>
      <c r="QZT888" s="11"/>
      <c r="QZU888" s="11"/>
      <c r="QZV888" s="37"/>
      <c r="QZW888" s="162"/>
      <c r="QZX888" s="162"/>
      <c r="QZY888" s="37"/>
      <c r="QZZ888" s="12"/>
      <c r="RAA888" s="37"/>
      <c r="RAB888" s="37"/>
      <c r="RAC888" s="11"/>
      <c r="RAD888" s="24"/>
      <c r="RAE888" s="28"/>
      <c r="RAF888" s="11"/>
      <c r="RAG888" s="12"/>
      <c r="RAH888" s="27"/>
      <c r="RAI888" s="37"/>
      <c r="RAJ888" s="37"/>
      <c r="RAK888" s="14"/>
      <c r="RAL888" s="14"/>
      <c r="RAM888" s="11"/>
      <c r="RAN888" s="12"/>
      <c r="RAO888" s="12"/>
      <c r="RAP888" s="12"/>
      <c r="RAQ888" s="11"/>
      <c r="RAR888" s="12"/>
      <c r="RAS888" s="162"/>
      <c r="RAT888" s="37"/>
      <c r="RAU888" s="37"/>
      <c r="RAV888" s="37"/>
      <c r="RAW888" s="37"/>
      <c r="RAX888" s="37"/>
      <c r="RAY888" s="28"/>
      <c r="RAZ888" s="11"/>
      <c r="RBA888" s="11"/>
      <c r="RBB888" s="37"/>
      <c r="RBC888" s="162"/>
      <c r="RBD888" s="162"/>
      <c r="RBE888" s="37"/>
      <c r="RBF888" s="12"/>
      <c r="RBG888" s="37"/>
      <c r="RBH888" s="37"/>
      <c r="RBI888" s="11"/>
      <c r="RBJ888" s="24"/>
      <c r="RBK888" s="28"/>
      <c r="RBL888" s="11"/>
      <c r="RBM888" s="12"/>
      <c r="RBN888" s="27"/>
      <c r="RBO888" s="37"/>
      <c r="RBP888" s="37"/>
      <c r="RBQ888" s="14"/>
      <c r="RBR888" s="14"/>
      <c r="RBS888" s="11"/>
      <c r="RBT888" s="12"/>
      <c r="RBU888" s="12"/>
      <c r="RBV888" s="12"/>
      <c r="RBW888" s="11"/>
      <c r="RBX888" s="12"/>
      <c r="RBY888" s="162"/>
      <c r="RBZ888" s="37"/>
      <c r="RCA888" s="37"/>
      <c r="RCB888" s="37"/>
      <c r="RCC888" s="37"/>
      <c r="RCD888" s="37"/>
      <c r="RCE888" s="28"/>
      <c r="RCF888" s="11"/>
      <c r="RCG888" s="11"/>
      <c r="RCH888" s="37"/>
      <c r="RCI888" s="162"/>
      <c r="RCJ888" s="162"/>
      <c r="RCK888" s="37"/>
      <c r="RCL888" s="12"/>
      <c r="RCM888" s="37"/>
      <c r="RCN888" s="37"/>
      <c r="RCO888" s="11"/>
      <c r="RCP888" s="24"/>
      <c r="RCQ888" s="28"/>
      <c r="RCR888" s="11"/>
      <c r="RCS888" s="12"/>
      <c r="RCT888" s="27"/>
      <c r="RCU888" s="37"/>
      <c r="RCV888" s="37"/>
      <c r="RCW888" s="14"/>
      <c r="RCX888" s="14"/>
      <c r="RCY888" s="11"/>
      <c r="RCZ888" s="12"/>
      <c r="RDA888" s="12"/>
      <c r="RDB888" s="12"/>
      <c r="RDC888" s="11"/>
      <c r="RDD888" s="12"/>
      <c r="RDE888" s="162"/>
      <c r="RDF888" s="37"/>
      <c r="RDG888" s="37"/>
      <c r="RDH888" s="37"/>
      <c r="RDI888" s="37"/>
      <c r="RDJ888" s="37"/>
      <c r="RDK888" s="28"/>
      <c r="RDL888" s="11"/>
      <c r="RDM888" s="11"/>
      <c r="RDN888" s="37"/>
      <c r="RDO888" s="162"/>
      <c r="RDP888" s="162"/>
      <c r="RDQ888" s="37"/>
      <c r="RDR888" s="12"/>
      <c r="RDS888" s="37"/>
      <c r="RDT888" s="37"/>
      <c r="RDU888" s="11"/>
      <c r="RDV888" s="24"/>
      <c r="RDW888" s="28"/>
      <c r="RDX888" s="11"/>
      <c r="RDY888" s="12"/>
      <c r="RDZ888" s="27"/>
      <c r="REA888" s="37"/>
      <c r="REB888" s="37"/>
      <c r="REC888" s="14"/>
      <c r="RED888" s="14"/>
      <c r="REE888" s="11"/>
      <c r="REF888" s="12"/>
      <c r="REG888" s="12"/>
      <c r="REH888" s="12"/>
      <c r="REI888" s="11"/>
      <c r="REJ888" s="12"/>
      <c r="REK888" s="162"/>
      <c r="REL888" s="37"/>
      <c r="REM888" s="37"/>
      <c r="REN888" s="37"/>
      <c r="REO888" s="37"/>
      <c r="REP888" s="37"/>
      <c r="REQ888" s="28"/>
      <c r="RER888" s="11"/>
      <c r="RES888" s="11"/>
      <c r="RET888" s="37"/>
      <c r="REU888" s="162"/>
      <c r="REV888" s="162"/>
      <c r="REW888" s="37"/>
      <c r="REX888" s="12"/>
      <c r="REY888" s="37"/>
      <c r="REZ888" s="37"/>
      <c r="RFA888" s="11"/>
      <c r="RFB888" s="24"/>
      <c r="RFC888" s="28"/>
      <c r="RFD888" s="11"/>
      <c r="RFE888" s="12"/>
      <c r="RFF888" s="27"/>
      <c r="RFG888" s="37"/>
      <c r="RFH888" s="37"/>
      <c r="RFI888" s="14"/>
      <c r="RFJ888" s="14"/>
      <c r="RFK888" s="11"/>
      <c r="RFL888" s="12"/>
      <c r="RFM888" s="12"/>
      <c r="RFN888" s="12"/>
      <c r="RFO888" s="11"/>
      <c r="RFP888" s="12"/>
      <c r="RFQ888" s="162"/>
      <c r="RFR888" s="37"/>
      <c r="RFS888" s="37"/>
      <c r="RFT888" s="37"/>
      <c r="RFU888" s="37"/>
      <c r="RFV888" s="37"/>
      <c r="RFW888" s="28"/>
      <c r="RFX888" s="11"/>
      <c r="RFY888" s="11"/>
      <c r="RFZ888" s="37"/>
      <c r="RGA888" s="162"/>
      <c r="RGB888" s="162"/>
      <c r="RGC888" s="37"/>
      <c r="RGD888" s="12"/>
      <c r="RGE888" s="37"/>
      <c r="RGF888" s="37"/>
      <c r="RGG888" s="11"/>
      <c r="RGH888" s="24"/>
      <c r="RGI888" s="28"/>
      <c r="RGJ888" s="11"/>
      <c r="RGK888" s="12"/>
      <c r="RGL888" s="27"/>
      <c r="RGM888" s="37"/>
      <c r="RGN888" s="37"/>
      <c r="RGO888" s="14"/>
      <c r="RGP888" s="14"/>
      <c r="RGQ888" s="11"/>
      <c r="RGR888" s="12"/>
      <c r="RGS888" s="12"/>
      <c r="RGT888" s="12"/>
      <c r="RGU888" s="11"/>
      <c r="RGV888" s="12"/>
      <c r="RGW888" s="162"/>
      <c r="RGX888" s="37"/>
      <c r="RGY888" s="37"/>
      <c r="RGZ888" s="37"/>
      <c r="RHA888" s="37"/>
      <c r="RHB888" s="37"/>
      <c r="RHC888" s="28"/>
      <c r="RHD888" s="11"/>
      <c r="RHE888" s="11"/>
      <c r="RHF888" s="37"/>
      <c r="RHG888" s="162"/>
      <c r="RHH888" s="162"/>
      <c r="RHI888" s="37"/>
      <c r="RHJ888" s="12"/>
      <c r="RHK888" s="37"/>
      <c r="RHL888" s="37"/>
      <c r="RHM888" s="11"/>
      <c r="RHN888" s="24"/>
      <c r="RHO888" s="28"/>
      <c r="RHP888" s="11"/>
      <c r="RHQ888" s="12"/>
      <c r="RHR888" s="27"/>
      <c r="RHS888" s="37"/>
      <c r="RHT888" s="37"/>
      <c r="RHU888" s="14"/>
      <c r="RHV888" s="14"/>
      <c r="RHW888" s="11"/>
      <c r="RHX888" s="12"/>
      <c r="RHY888" s="12"/>
      <c r="RHZ888" s="12"/>
      <c r="RIA888" s="11"/>
      <c r="RIB888" s="12"/>
      <c r="RIC888" s="162"/>
      <c r="RID888" s="37"/>
      <c r="RIE888" s="37"/>
      <c r="RIF888" s="37"/>
      <c r="RIG888" s="37"/>
      <c r="RIH888" s="37"/>
      <c r="RII888" s="28"/>
      <c r="RIJ888" s="11"/>
      <c r="RIK888" s="11"/>
      <c r="RIL888" s="37"/>
      <c r="RIM888" s="162"/>
      <c r="RIN888" s="162"/>
      <c r="RIO888" s="37"/>
      <c r="RIP888" s="12"/>
      <c r="RIQ888" s="37"/>
      <c r="RIR888" s="37"/>
      <c r="RIS888" s="11"/>
      <c r="RIT888" s="24"/>
      <c r="RIU888" s="28"/>
      <c r="RIV888" s="11"/>
      <c r="RIW888" s="12"/>
      <c r="RIX888" s="27"/>
      <c r="RIY888" s="37"/>
      <c r="RIZ888" s="37"/>
      <c r="RJA888" s="14"/>
      <c r="RJB888" s="14"/>
      <c r="RJC888" s="11"/>
      <c r="RJD888" s="12"/>
      <c r="RJE888" s="12"/>
      <c r="RJF888" s="12"/>
      <c r="RJG888" s="11"/>
      <c r="RJH888" s="12"/>
      <c r="RJI888" s="162"/>
      <c r="RJJ888" s="37"/>
      <c r="RJK888" s="37"/>
      <c r="RJL888" s="37"/>
      <c r="RJM888" s="37"/>
      <c r="RJN888" s="37"/>
      <c r="RJO888" s="28"/>
      <c r="RJP888" s="11"/>
      <c r="RJQ888" s="11"/>
      <c r="RJR888" s="37"/>
      <c r="RJS888" s="162"/>
      <c r="RJT888" s="162"/>
      <c r="RJU888" s="37"/>
      <c r="RJV888" s="12"/>
      <c r="RJW888" s="37"/>
      <c r="RJX888" s="37"/>
      <c r="RJY888" s="11"/>
      <c r="RJZ888" s="24"/>
      <c r="RKA888" s="28"/>
      <c r="RKB888" s="11"/>
      <c r="RKC888" s="12"/>
      <c r="RKD888" s="27"/>
      <c r="RKE888" s="37"/>
      <c r="RKF888" s="37"/>
      <c r="RKG888" s="14"/>
      <c r="RKH888" s="14"/>
      <c r="RKI888" s="11"/>
      <c r="RKJ888" s="12"/>
      <c r="RKK888" s="12"/>
      <c r="RKL888" s="12"/>
      <c r="RKM888" s="11"/>
      <c r="RKN888" s="12"/>
      <c r="RKO888" s="162"/>
      <c r="RKP888" s="37"/>
      <c r="RKQ888" s="37"/>
      <c r="RKR888" s="37"/>
      <c r="RKS888" s="37"/>
      <c r="RKT888" s="37"/>
      <c r="RKU888" s="28"/>
      <c r="RKV888" s="11"/>
      <c r="RKW888" s="11"/>
      <c r="RKX888" s="37"/>
      <c r="RKY888" s="162"/>
      <c r="RKZ888" s="162"/>
      <c r="RLA888" s="37"/>
      <c r="RLB888" s="12"/>
      <c r="RLC888" s="37"/>
      <c r="RLD888" s="37"/>
      <c r="RLE888" s="11"/>
      <c r="RLF888" s="24"/>
      <c r="RLG888" s="28"/>
      <c r="RLH888" s="11"/>
      <c r="RLI888" s="12"/>
      <c r="RLJ888" s="27"/>
      <c r="RLK888" s="37"/>
      <c r="RLL888" s="37"/>
      <c r="RLM888" s="14"/>
      <c r="RLN888" s="14"/>
      <c r="RLO888" s="11"/>
      <c r="RLP888" s="12"/>
      <c r="RLQ888" s="12"/>
      <c r="RLR888" s="12"/>
      <c r="RLS888" s="11"/>
      <c r="RLT888" s="12"/>
      <c r="RLU888" s="162"/>
      <c r="RLV888" s="37"/>
      <c r="RLW888" s="37"/>
      <c r="RLX888" s="37"/>
      <c r="RLY888" s="37"/>
      <c r="RLZ888" s="37"/>
      <c r="RMA888" s="28"/>
      <c r="RMB888" s="11"/>
      <c r="RMC888" s="11"/>
      <c r="RMD888" s="37"/>
      <c r="RME888" s="162"/>
      <c r="RMF888" s="162"/>
      <c r="RMG888" s="37"/>
      <c r="RMH888" s="12"/>
      <c r="RMI888" s="37"/>
      <c r="RMJ888" s="37"/>
      <c r="RMK888" s="11"/>
      <c r="RML888" s="24"/>
      <c r="RMM888" s="28"/>
      <c r="RMN888" s="11"/>
      <c r="RMO888" s="12"/>
      <c r="RMP888" s="27"/>
      <c r="RMQ888" s="37"/>
      <c r="RMR888" s="37"/>
      <c r="RMS888" s="14"/>
      <c r="RMT888" s="14"/>
      <c r="RMU888" s="11"/>
      <c r="RMV888" s="12"/>
      <c r="RMW888" s="12"/>
      <c r="RMX888" s="12"/>
      <c r="RMY888" s="11"/>
      <c r="RMZ888" s="12"/>
      <c r="RNA888" s="162"/>
      <c r="RNB888" s="37"/>
      <c r="RNC888" s="37"/>
      <c r="RND888" s="37"/>
      <c r="RNE888" s="37"/>
      <c r="RNF888" s="37"/>
      <c r="RNG888" s="28"/>
      <c r="RNH888" s="11"/>
      <c r="RNI888" s="11"/>
      <c r="RNJ888" s="37"/>
      <c r="RNK888" s="162"/>
      <c r="RNL888" s="162"/>
      <c r="RNM888" s="37"/>
      <c r="RNN888" s="12"/>
      <c r="RNO888" s="37"/>
      <c r="RNP888" s="37"/>
      <c r="RNQ888" s="11"/>
      <c r="RNR888" s="24"/>
      <c r="RNS888" s="28"/>
      <c r="RNT888" s="11"/>
      <c r="RNU888" s="12"/>
      <c r="RNV888" s="27"/>
      <c r="RNW888" s="37"/>
      <c r="RNX888" s="37"/>
      <c r="RNY888" s="14"/>
      <c r="RNZ888" s="14"/>
      <c r="ROA888" s="11"/>
      <c r="ROB888" s="12"/>
      <c r="ROC888" s="12"/>
      <c r="ROD888" s="12"/>
      <c r="ROE888" s="11"/>
      <c r="ROF888" s="12"/>
      <c r="ROG888" s="162"/>
      <c r="ROH888" s="37"/>
      <c r="ROI888" s="37"/>
      <c r="ROJ888" s="37"/>
      <c r="ROK888" s="37"/>
      <c r="ROL888" s="37"/>
      <c r="ROM888" s="28"/>
      <c r="RON888" s="11"/>
      <c r="ROO888" s="11"/>
      <c r="ROP888" s="37"/>
      <c r="ROQ888" s="162"/>
      <c r="ROR888" s="162"/>
      <c r="ROS888" s="37"/>
      <c r="ROT888" s="12"/>
      <c r="ROU888" s="37"/>
      <c r="ROV888" s="37"/>
      <c r="ROW888" s="11"/>
      <c r="ROX888" s="24"/>
      <c r="ROY888" s="28"/>
      <c r="ROZ888" s="11"/>
      <c r="RPA888" s="12"/>
      <c r="RPB888" s="27"/>
      <c r="RPC888" s="37"/>
      <c r="RPD888" s="37"/>
      <c r="RPE888" s="14"/>
      <c r="RPF888" s="14"/>
      <c r="RPG888" s="11"/>
      <c r="RPH888" s="12"/>
      <c r="RPI888" s="12"/>
      <c r="RPJ888" s="12"/>
      <c r="RPK888" s="11"/>
      <c r="RPL888" s="12"/>
      <c r="RPM888" s="162"/>
      <c r="RPN888" s="37"/>
      <c r="RPO888" s="37"/>
      <c r="RPP888" s="37"/>
      <c r="RPQ888" s="37"/>
      <c r="RPR888" s="37"/>
      <c r="RPS888" s="28"/>
      <c r="RPT888" s="11"/>
      <c r="RPU888" s="11"/>
      <c r="RPV888" s="37"/>
      <c r="RPW888" s="162"/>
      <c r="RPX888" s="162"/>
      <c r="RPY888" s="37"/>
      <c r="RPZ888" s="12"/>
      <c r="RQA888" s="37"/>
      <c r="RQB888" s="37"/>
      <c r="RQC888" s="11"/>
      <c r="RQD888" s="24"/>
      <c r="RQE888" s="28"/>
      <c r="RQF888" s="11"/>
      <c r="RQG888" s="12"/>
      <c r="RQH888" s="27"/>
      <c r="RQI888" s="37"/>
      <c r="RQJ888" s="37"/>
      <c r="RQK888" s="14"/>
      <c r="RQL888" s="14"/>
      <c r="RQM888" s="11"/>
      <c r="RQN888" s="12"/>
      <c r="RQO888" s="12"/>
      <c r="RQP888" s="12"/>
      <c r="RQQ888" s="11"/>
      <c r="RQR888" s="12"/>
      <c r="RQS888" s="162"/>
      <c r="RQT888" s="37"/>
      <c r="RQU888" s="37"/>
      <c r="RQV888" s="37"/>
      <c r="RQW888" s="37"/>
      <c r="RQX888" s="37"/>
      <c r="RQY888" s="28"/>
      <c r="RQZ888" s="11"/>
      <c r="RRA888" s="11"/>
      <c r="RRB888" s="37"/>
      <c r="RRC888" s="162"/>
      <c r="RRD888" s="162"/>
      <c r="RRE888" s="37"/>
      <c r="RRF888" s="12"/>
      <c r="RRG888" s="37"/>
      <c r="RRH888" s="37"/>
      <c r="RRI888" s="11"/>
      <c r="RRJ888" s="24"/>
      <c r="RRK888" s="28"/>
      <c r="RRL888" s="11"/>
      <c r="RRM888" s="12"/>
      <c r="RRN888" s="27"/>
      <c r="RRO888" s="37"/>
      <c r="RRP888" s="37"/>
      <c r="RRQ888" s="14"/>
      <c r="RRR888" s="14"/>
      <c r="RRS888" s="11"/>
      <c r="RRT888" s="12"/>
      <c r="RRU888" s="12"/>
      <c r="RRV888" s="12"/>
      <c r="RRW888" s="11"/>
      <c r="RRX888" s="12"/>
      <c r="RRY888" s="162"/>
      <c r="RRZ888" s="37"/>
      <c r="RSA888" s="37"/>
      <c r="RSB888" s="37"/>
      <c r="RSC888" s="37"/>
      <c r="RSD888" s="37"/>
      <c r="RSE888" s="28"/>
      <c r="RSF888" s="11"/>
      <c r="RSG888" s="11"/>
      <c r="RSH888" s="37"/>
      <c r="RSI888" s="162"/>
      <c r="RSJ888" s="162"/>
      <c r="RSK888" s="37"/>
      <c r="RSL888" s="12"/>
      <c r="RSM888" s="37"/>
      <c r="RSN888" s="37"/>
      <c r="RSO888" s="11"/>
      <c r="RSP888" s="24"/>
      <c r="RSQ888" s="28"/>
      <c r="RSR888" s="11"/>
      <c r="RSS888" s="12"/>
      <c r="RST888" s="27"/>
      <c r="RSU888" s="37"/>
      <c r="RSV888" s="37"/>
      <c r="RSW888" s="14"/>
      <c r="RSX888" s="14"/>
      <c r="RSY888" s="11"/>
      <c r="RSZ888" s="12"/>
      <c r="RTA888" s="12"/>
      <c r="RTB888" s="12"/>
      <c r="RTC888" s="11"/>
      <c r="RTD888" s="12"/>
      <c r="RTE888" s="162"/>
      <c r="RTF888" s="37"/>
      <c r="RTG888" s="37"/>
      <c r="RTH888" s="37"/>
      <c r="RTI888" s="37"/>
      <c r="RTJ888" s="37"/>
      <c r="RTK888" s="28"/>
      <c r="RTL888" s="11"/>
      <c r="RTM888" s="11"/>
      <c r="RTN888" s="37"/>
      <c r="RTO888" s="162"/>
      <c r="RTP888" s="162"/>
      <c r="RTQ888" s="37"/>
      <c r="RTR888" s="12"/>
      <c r="RTS888" s="37"/>
      <c r="RTT888" s="37"/>
      <c r="RTU888" s="11"/>
      <c r="RTV888" s="24"/>
      <c r="RTW888" s="28"/>
      <c r="RTX888" s="11"/>
      <c r="RTY888" s="12"/>
      <c r="RTZ888" s="27"/>
      <c r="RUA888" s="37"/>
      <c r="RUB888" s="37"/>
      <c r="RUC888" s="14"/>
      <c r="RUD888" s="14"/>
      <c r="RUE888" s="11"/>
      <c r="RUF888" s="12"/>
      <c r="RUG888" s="12"/>
      <c r="RUH888" s="12"/>
      <c r="RUI888" s="11"/>
      <c r="RUJ888" s="12"/>
      <c r="RUK888" s="162"/>
      <c r="RUL888" s="37"/>
      <c r="RUM888" s="37"/>
      <c r="RUN888" s="37"/>
      <c r="RUO888" s="37"/>
      <c r="RUP888" s="37"/>
      <c r="RUQ888" s="28"/>
      <c r="RUR888" s="11"/>
      <c r="RUS888" s="11"/>
      <c r="RUT888" s="37"/>
      <c r="RUU888" s="162"/>
      <c r="RUV888" s="162"/>
      <c r="RUW888" s="37"/>
      <c r="RUX888" s="12"/>
      <c r="RUY888" s="37"/>
      <c r="RUZ888" s="37"/>
      <c r="RVA888" s="11"/>
      <c r="RVB888" s="24"/>
      <c r="RVC888" s="28"/>
      <c r="RVD888" s="11"/>
      <c r="RVE888" s="12"/>
      <c r="RVF888" s="27"/>
      <c r="RVG888" s="37"/>
      <c r="RVH888" s="37"/>
      <c r="RVI888" s="14"/>
      <c r="RVJ888" s="14"/>
      <c r="RVK888" s="11"/>
      <c r="RVL888" s="12"/>
      <c r="RVM888" s="12"/>
      <c r="RVN888" s="12"/>
      <c r="RVO888" s="11"/>
      <c r="RVP888" s="12"/>
      <c r="RVQ888" s="162"/>
      <c r="RVR888" s="37"/>
      <c r="RVS888" s="37"/>
      <c r="RVT888" s="37"/>
      <c r="RVU888" s="37"/>
      <c r="RVV888" s="37"/>
      <c r="RVW888" s="28"/>
      <c r="RVX888" s="11"/>
      <c r="RVY888" s="11"/>
      <c r="RVZ888" s="37"/>
      <c r="RWA888" s="162"/>
      <c r="RWB888" s="162"/>
      <c r="RWC888" s="37"/>
      <c r="RWD888" s="12"/>
      <c r="RWE888" s="37"/>
      <c r="RWF888" s="37"/>
      <c r="RWG888" s="11"/>
      <c r="RWH888" s="24"/>
      <c r="RWI888" s="28"/>
      <c r="RWJ888" s="11"/>
      <c r="RWK888" s="12"/>
      <c r="RWL888" s="27"/>
      <c r="RWM888" s="37"/>
      <c r="RWN888" s="37"/>
      <c r="RWO888" s="14"/>
      <c r="RWP888" s="14"/>
      <c r="RWQ888" s="11"/>
      <c r="RWR888" s="12"/>
      <c r="RWS888" s="12"/>
      <c r="RWT888" s="12"/>
      <c r="RWU888" s="11"/>
      <c r="RWV888" s="12"/>
      <c r="RWW888" s="162"/>
      <c r="RWX888" s="37"/>
      <c r="RWY888" s="37"/>
      <c r="RWZ888" s="37"/>
      <c r="RXA888" s="37"/>
      <c r="RXB888" s="37"/>
      <c r="RXC888" s="28"/>
      <c r="RXD888" s="11"/>
      <c r="RXE888" s="11"/>
      <c r="RXF888" s="37"/>
      <c r="RXG888" s="162"/>
      <c r="RXH888" s="162"/>
      <c r="RXI888" s="37"/>
      <c r="RXJ888" s="12"/>
      <c r="RXK888" s="37"/>
      <c r="RXL888" s="37"/>
      <c r="RXM888" s="11"/>
      <c r="RXN888" s="24"/>
      <c r="RXO888" s="28"/>
      <c r="RXP888" s="11"/>
      <c r="RXQ888" s="12"/>
      <c r="RXR888" s="27"/>
      <c r="RXS888" s="37"/>
      <c r="RXT888" s="37"/>
      <c r="RXU888" s="14"/>
      <c r="RXV888" s="14"/>
      <c r="RXW888" s="11"/>
      <c r="RXX888" s="12"/>
      <c r="RXY888" s="12"/>
      <c r="RXZ888" s="12"/>
      <c r="RYA888" s="11"/>
      <c r="RYB888" s="12"/>
      <c r="RYC888" s="162"/>
      <c r="RYD888" s="37"/>
      <c r="RYE888" s="37"/>
      <c r="RYF888" s="37"/>
      <c r="RYG888" s="37"/>
      <c r="RYH888" s="37"/>
      <c r="RYI888" s="28"/>
      <c r="RYJ888" s="11"/>
      <c r="RYK888" s="11"/>
      <c r="RYL888" s="37"/>
      <c r="RYM888" s="162"/>
      <c r="RYN888" s="162"/>
      <c r="RYO888" s="37"/>
      <c r="RYP888" s="12"/>
      <c r="RYQ888" s="37"/>
      <c r="RYR888" s="37"/>
      <c r="RYS888" s="11"/>
      <c r="RYT888" s="24"/>
      <c r="RYU888" s="28"/>
      <c r="RYV888" s="11"/>
      <c r="RYW888" s="12"/>
      <c r="RYX888" s="27"/>
      <c r="RYY888" s="37"/>
      <c r="RYZ888" s="37"/>
      <c r="RZA888" s="14"/>
      <c r="RZB888" s="14"/>
      <c r="RZC888" s="11"/>
      <c r="RZD888" s="12"/>
      <c r="RZE888" s="12"/>
      <c r="RZF888" s="12"/>
      <c r="RZG888" s="11"/>
      <c r="RZH888" s="12"/>
      <c r="RZI888" s="162"/>
      <c r="RZJ888" s="37"/>
      <c r="RZK888" s="37"/>
      <c r="RZL888" s="37"/>
      <c r="RZM888" s="37"/>
      <c r="RZN888" s="37"/>
      <c r="RZO888" s="28"/>
      <c r="RZP888" s="11"/>
      <c r="RZQ888" s="11"/>
      <c r="RZR888" s="37"/>
      <c r="RZS888" s="162"/>
      <c r="RZT888" s="162"/>
      <c r="RZU888" s="37"/>
      <c r="RZV888" s="12"/>
      <c r="RZW888" s="37"/>
      <c r="RZX888" s="37"/>
      <c r="RZY888" s="11"/>
      <c r="RZZ888" s="24"/>
      <c r="SAA888" s="28"/>
      <c r="SAB888" s="11"/>
      <c r="SAC888" s="12"/>
      <c r="SAD888" s="27"/>
      <c r="SAE888" s="37"/>
      <c r="SAF888" s="37"/>
      <c r="SAG888" s="14"/>
      <c r="SAH888" s="14"/>
      <c r="SAI888" s="11"/>
      <c r="SAJ888" s="12"/>
      <c r="SAK888" s="12"/>
      <c r="SAL888" s="12"/>
      <c r="SAM888" s="11"/>
      <c r="SAN888" s="12"/>
      <c r="SAO888" s="162"/>
      <c r="SAP888" s="37"/>
      <c r="SAQ888" s="37"/>
      <c r="SAR888" s="37"/>
      <c r="SAS888" s="37"/>
      <c r="SAT888" s="37"/>
      <c r="SAU888" s="28"/>
      <c r="SAV888" s="11"/>
      <c r="SAW888" s="11"/>
      <c r="SAX888" s="37"/>
      <c r="SAY888" s="162"/>
      <c r="SAZ888" s="162"/>
      <c r="SBA888" s="37"/>
      <c r="SBB888" s="12"/>
      <c r="SBC888" s="37"/>
      <c r="SBD888" s="37"/>
      <c r="SBE888" s="11"/>
      <c r="SBF888" s="24"/>
      <c r="SBG888" s="28"/>
      <c r="SBH888" s="11"/>
      <c r="SBI888" s="12"/>
      <c r="SBJ888" s="27"/>
      <c r="SBK888" s="37"/>
      <c r="SBL888" s="37"/>
      <c r="SBM888" s="14"/>
      <c r="SBN888" s="14"/>
      <c r="SBO888" s="11"/>
      <c r="SBP888" s="12"/>
      <c r="SBQ888" s="12"/>
      <c r="SBR888" s="12"/>
      <c r="SBS888" s="11"/>
      <c r="SBT888" s="12"/>
      <c r="SBU888" s="162"/>
      <c r="SBV888" s="37"/>
      <c r="SBW888" s="37"/>
      <c r="SBX888" s="37"/>
      <c r="SBY888" s="37"/>
      <c r="SBZ888" s="37"/>
      <c r="SCA888" s="28"/>
      <c r="SCB888" s="11"/>
      <c r="SCC888" s="11"/>
      <c r="SCD888" s="37"/>
      <c r="SCE888" s="162"/>
      <c r="SCF888" s="162"/>
      <c r="SCG888" s="37"/>
      <c r="SCH888" s="12"/>
      <c r="SCI888" s="37"/>
      <c r="SCJ888" s="37"/>
      <c r="SCK888" s="11"/>
      <c r="SCL888" s="24"/>
      <c r="SCM888" s="28"/>
      <c r="SCN888" s="11"/>
      <c r="SCO888" s="12"/>
      <c r="SCP888" s="27"/>
      <c r="SCQ888" s="37"/>
      <c r="SCR888" s="37"/>
      <c r="SCS888" s="14"/>
      <c r="SCT888" s="14"/>
      <c r="SCU888" s="11"/>
      <c r="SCV888" s="12"/>
      <c r="SCW888" s="12"/>
      <c r="SCX888" s="12"/>
      <c r="SCY888" s="11"/>
      <c r="SCZ888" s="12"/>
      <c r="SDA888" s="162"/>
      <c r="SDB888" s="37"/>
      <c r="SDC888" s="37"/>
      <c r="SDD888" s="37"/>
      <c r="SDE888" s="37"/>
      <c r="SDF888" s="37"/>
      <c r="SDG888" s="28"/>
      <c r="SDH888" s="11"/>
      <c r="SDI888" s="11"/>
      <c r="SDJ888" s="37"/>
      <c r="SDK888" s="162"/>
      <c r="SDL888" s="162"/>
      <c r="SDM888" s="37"/>
      <c r="SDN888" s="12"/>
      <c r="SDO888" s="37"/>
      <c r="SDP888" s="37"/>
      <c r="SDQ888" s="11"/>
      <c r="SDR888" s="24"/>
      <c r="SDS888" s="28"/>
      <c r="SDT888" s="11"/>
      <c r="SDU888" s="12"/>
      <c r="SDV888" s="27"/>
      <c r="SDW888" s="37"/>
      <c r="SDX888" s="37"/>
      <c r="SDY888" s="14"/>
      <c r="SDZ888" s="14"/>
      <c r="SEA888" s="11"/>
      <c r="SEB888" s="12"/>
      <c r="SEC888" s="12"/>
      <c r="SED888" s="12"/>
      <c r="SEE888" s="11"/>
      <c r="SEF888" s="12"/>
      <c r="SEG888" s="162"/>
      <c r="SEH888" s="37"/>
      <c r="SEI888" s="37"/>
      <c r="SEJ888" s="37"/>
      <c r="SEK888" s="37"/>
      <c r="SEL888" s="37"/>
      <c r="SEM888" s="28"/>
      <c r="SEN888" s="11"/>
      <c r="SEO888" s="11"/>
      <c r="SEP888" s="37"/>
      <c r="SEQ888" s="162"/>
      <c r="SER888" s="162"/>
      <c r="SES888" s="37"/>
      <c r="SET888" s="12"/>
      <c r="SEU888" s="37"/>
      <c r="SEV888" s="37"/>
      <c r="SEW888" s="11"/>
      <c r="SEX888" s="24"/>
      <c r="SEY888" s="28"/>
      <c r="SEZ888" s="11"/>
      <c r="SFA888" s="12"/>
      <c r="SFB888" s="27"/>
      <c r="SFC888" s="37"/>
      <c r="SFD888" s="37"/>
      <c r="SFE888" s="14"/>
      <c r="SFF888" s="14"/>
      <c r="SFG888" s="11"/>
      <c r="SFH888" s="12"/>
      <c r="SFI888" s="12"/>
      <c r="SFJ888" s="12"/>
      <c r="SFK888" s="11"/>
      <c r="SFL888" s="12"/>
      <c r="SFM888" s="162"/>
      <c r="SFN888" s="37"/>
      <c r="SFO888" s="37"/>
      <c r="SFP888" s="37"/>
      <c r="SFQ888" s="37"/>
      <c r="SFR888" s="37"/>
      <c r="SFS888" s="28"/>
      <c r="SFT888" s="11"/>
      <c r="SFU888" s="11"/>
      <c r="SFV888" s="37"/>
      <c r="SFW888" s="162"/>
      <c r="SFX888" s="162"/>
      <c r="SFY888" s="37"/>
      <c r="SFZ888" s="12"/>
      <c r="SGA888" s="37"/>
      <c r="SGB888" s="37"/>
      <c r="SGC888" s="11"/>
      <c r="SGD888" s="24"/>
      <c r="SGE888" s="28"/>
      <c r="SGF888" s="11"/>
      <c r="SGG888" s="12"/>
      <c r="SGH888" s="27"/>
      <c r="SGI888" s="37"/>
      <c r="SGJ888" s="37"/>
      <c r="SGK888" s="14"/>
      <c r="SGL888" s="14"/>
      <c r="SGM888" s="11"/>
      <c r="SGN888" s="12"/>
      <c r="SGO888" s="12"/>
      <c r="SGP888" s="12"/>
      <c r="SGQ888" s="11"/>
      <c r="SGR888" s="12"/>
      <c r="SGS888" s="162"/>
      <c r="SGT888" s="37"/>
      <c r="SGU888" s="37"/>
      <c r="SGV888" s="37"/>
      <c r="SGW888" s="37"/>
      <c r="SGX888" s="37"/>
      <c r="SGY888" s="28"/>
      <c r="SGZ888" s="11"/>
      <c r="SHA888" s="11"/>
      <c r="SHB888" s="37"/>
      <c r="SHC888" s="162"/>
      <c r="SHD888" s="162"/>
      <c r="SHE888" s="37"/>
      <c r="SHF888" s="12"/>
      <c r="SHG888" s="37"/>
      <c r="SHH888" s="37"/>
      <c r="SHI888" s="11"/>
      <c r="SHJ888" s="24"/>
      <c r="SHK888" s="28"/>
      <c r="SHL888" s="11"/>
      <c r="SHM888" s="12"/>
      <c r="SHN888" s="27"/>
      <c r="SHO888" s="37"/>
      <c r="SHP888" s="37"/>
      <c r="SHQ888" s="14"/>
      <c r="SHR888" s="14"/>
      <c r="SHS888" s="11"/>
      <c r="SHT888" s="12"/>
      <c r="SHU888" s="12"/>
      <c r="SHV888" s="12"/>
      <c r="SHW888" s="11"/>
      <c r="SHX888" s="12"/>
      <c r="SHY888" s="162"/>
      <c r="SHZ888" s="37"/>
      <c r="SIA888" s="37"/>
      <c r="SIB888" s="37"/>
      <c r="SIC888" s="37"/>
      <c r="SID888" s="37"/>
      <c r="SIE888" s="28"/>
      <c r="SIF888" s="11"/>
      <c r="SIG888" s="11"/>
      <c r="SIH888" s="37"/>
      <c r="SII888" s="162"/>
      <c r="SIJ888" s="162"/>
      <c r="SIK888" s="37"/>
      <c r="SIL888" s="12"/>
      <c r="SIM888" s="37"/>
      <c r="SIN888" s="37"/>
      <c r="SIO888" s="11"/>
      <c r="SIP888" s="24"/>
      <c r="SIQ888" s="28"/>
      <c r="SIR888" s="11"/>
      <c r="SIS888" s="12"/>
      <c r="SIT888" s="27"/>
      <c r="SIU888" s="37"/>
      <c r="SIV888" s="37"/>
      <c r="SIW888" s="14"/>
      <c r="SIX888" s="14"/>
      <c r="SIY888" s="11"/>
      <c r="SIZ888" s="12"/>
      <c r="SJA888" s="12"/>
      <c r="SJB888" s="12"/>
      <c r="SJC888" s="11"/>
      <c r="SJD888" s="12"/>
      <c r="SJE888" s="162"/>
      <c r="SJF888" s="37"/>
      <c r="SJG888" s="37"/>
      <c r="SJH888" s="37"/>
      <c r="SJI888" s="37"/>
      <c r="SJJ888" s="37"/>
      <c r="SJK888" s="28"/>
      <c r="SJL888" s="11"/>
      <c r="SJM888" s="11"/>
      <c r="SJN888" s="37"/>
      <c r="SJO888" s="162"/>
      <c r="SJP888" s="162"/>
      <c r="SJQ888" s="37"/>
      <c r="SJR888" s="12"/>
      <c r="SJS888" s="37"/>
      <c r="SJT888" s="37"/>
      <c r="SJU888" s="11"/>
      <c r="SJV888" s="24"/>
      <c r="SJW888" s="28"/>
      <c r="SJX888" s="11"/>
      <c r="SJY888" s="12"/>
      <c r="SJZ888" s="27"/>
      <c r="SKA888" s="37"/>
      <c r="SKB888" s="37"/>
      <c r="SKC888" s="14"/>
      <c r="SKD888" s="14"/>
      <c r="SKE888" s="11"/>
      <c r="SKF888" s="12"/>
      <c r="SKG888" s="12"/>
      <c r="SKH888" s="12"/>
      <c r="SKI888" s="11"/>
      <c r="SKJ888" s="12"/>
      <c r="SKK888" s="162"/>
      <c r="SKL888" s="37"/>
      <c r="SKM888" s="37"/>
      <c r="SKN888" s="37"/>
      <c r="SKO888" s="37"/>
      <c r="SKP888" s="37"/>
      <c r="SKQ888" s="28"/>
      <c r="SKR888" s="11"/>
      <c r="SKS888" s="11"/>
      <c r="SKT888" s="37"/>
      <c r="SKU888" s="162"/>
      <c r="SKV888" s="162"/>
      <c r="SKW888" s="37"/>
      <c r="SKX888" s="12"/>
      <c r="SKY888" s="37"/>
      <c r="SKZ888" s="37"/>
      <c r="SLA888" s="11"/>
      <c r="SLB888" s="24"/>
      <c r="SLC888" s="28"/>
      <c r="SLD888" s="11"/>
      <c r="SLE888" s="12"/>
      <c r="SLF888" s="27"/>
      <c r="SLG888" s="37"/>
      <c r="SLH888" s="37"/>
      <c r="SLI888" s="14"/>
      <c r="SLJ888" s="14"/>
      <c r="SLK888" s="11"/>
      <c r="SLL888" s="12"/>
      <c r="SLM888" s="12"/>
      <c r="SLN888" s="12"/>
      <c r="SLO888" s="11"/>
      <c r="SLP888" s="12"/>
      <c r="SLQ888" s="162"/>
      <c r="SLR888" s="37"/>
      <c r="SLS888" s="37"/>
      <c r="SLT888" s="37"/>
      <c r="SLU888" s="37"/>
      <c r="SLV888" s="37"/>
      <c r="SLW888" s="28"/>
      <c r="SLX888" s="11"/>
      <c r="SLY888" s="11"/>
      <c r="SLZ888" s="37"/>
      <c r="SMA888" s="162"/>
      <c r="SMB888" s="162"/>
      <c r="SMC888" s="37"/>
      <c r="SMD888" s="12"/>
      <c r="SME888" s="37"/>
      <c r="SMF888" s="37"/>
      <c r="SMG888" s="11"/>
      <c r="SMH888" s="24"/>
      <c r="SMI888" s="28"/>
      <c r="SMJ888" s="11"/>
      <c r="SMK888" s="12"/>
      <c r="SML888" s="27"/>
      <c r="SMM888" s="37"/>
      <c r="SMN888" s="37"/>
      <c r="SMO888" s="14"/>
      <c r="SMP888" s="14"/>
      <c r="SMQ888" s="11"/>
      <c r="SMR888" s="12"/>
      <c r="SMS888" s="12"/>
      <c r="SMT888" s="12"/>
      <c r="SMU888" s="11"/>
      <c r="SMV888" s="12"/>
      <c r="SMW888" s="162"/>
      <c r="SMX888" s="37"/>
      <c r="SMY888" s="37"/>
      <c r="SMZ888" s="37"/>
      <c r="SNA888" s="37"/>
      <c r="SNB888" s="37"/>
      <c r="SNC888" s="28"/>
      <c r="SND888" s="11"/>
      <c r="SNE888" s="11"/>
      <c r="SNF888" s="37"/>
      <c r="SNG888" s="162"/>
      <c r="SNH888" s="162"/>
      <c r="SNI888" s="37"/>
      <c r="SNJ888" s="12"/>
      <c r="SNK888" s="37"/>
      <c r="SNL888" s="37"/>
      <c r="SNM888" s="11"/>
      <c r="SNN888" s="24"/>
      <c r="SNO888" s="28"/>
      <c r="SNP888" s="11"/>
      <c r="SNQ888" s="12"/>
      <c r="SNR888" s="27"/>
      <c r="SNS888" s="37"/>
      <c r="SNT888" s="37"/>
      <c r="SNU888" s="14"/>
      <c r="SNV888" s="14"/>
      <c r="SNW888" s="11"/>
      <c r="SNX888" s="12"/>
      <c r="SNY888" s="12"/>
      <c r="SNZ888" s="12"/>
      <c r="SOA888" s="11"/>
      <c r="SOB888" s="12"/>
      <c r="SOC888" s="162"/>
      <c r="SOD888" s="37"/>
      <c r="SOE888" s="37"/>
      <c r="SOF888" s="37"/>
      <c r="SOG888" s="37"/>
      <c r="SOH888" s="37"/>
      <c r="SOI888" s="28"/>
      <c r="SOJ888" s="11"/>
      <c r="SOK888" s="11"/>
      <c r="SOL888" s="37"/>
      <c r="SOM888" s="162"/>
      <c r="SON888" s="162"/>
      <c r="SOO888" s="37"/>
      <c r="SOP888" s="12"/>
      <c r="SOQ888" s="37"/>
      <c r="SOR888" s="37"/>
      <c r="SOS888" s="11"/>
      <c r="SOT888" s="24"/>
      <c r="SOU888" s="28"/>
      <c r="SOV888" s="11"/>
      <c r="SOW888" s="12"/>
      <c r="SOX888" s="27"/>
      <c r="SOY888" s="37"/>
      <c r="SOZ888" s="37"/>
      <c r="SPA888" s="14"/>
      <c r="SPB888" s="14"/>
      <c r="SPC888" s="11"/>
      <c r="SPD888" s="12"/>
      <c r="SPE888" s="12"/>
      <c r="SPF888" s="12"/>
      <c r="SPG888" s="11"/>
      <c r="SPH888" s="12"/>
      <c r="SPI888" s="162"/>
      <c r="SPJ888" s="37"/>
      <c r="SPK888" s="37"/>
      <c r="SPL888" s="37"/>
      <c r="SPM888" s="37"/>
      <c r="SPN888" s="37"/>
      <c r="SPO888" s="28"/>
      <c r="SPP888" s="11"/>
      <c r="SPQ888" s="11"/>
      <c r="SPR888" s="37"/>
      <c r="SPS888" s="162"/>
      <c r="SPT888" s="162"/>
      <c r="SPU888" s="37"/>
      <c r="SPV888" s="12"/>
      <c r="SPW888" s="37"/>
      <c r="SPX888" s="37"/>
      <c r="SPY888" s="11"/>
      <c r="SPZ888" s="24"/>
      <c r="SQA888" s="28"/>
      <c r="SQB888" s="11"/>
      <c r="SQC888" s="12"/>
      <c r="SQD888" s="27"/>
      <c r="SQE888" s="37"/>
      <c r="SQF888" s="37"/>
      <c r="SQG888" s="14"/>
      <c r="SQH888" s="14"/>
      <c r="SQI888" s="11"/>
      <c r="SQJ888" s="12"/>
      <c r="SQK888" s="12"/>
      <c r="SQL888" s="12"/>
      <c r="SQM888" s="11"/>
      <c r="SQN888" s="12"/>
      <c r="SQO888" s="162"/>
      <c r="SQP888" s="37"/>
      <c r="SQQ888" s="37"/>
      <c r="SQR888" s="37"/>
      <c r="SQS888" s="37"/>
      <c r="SQT888" s="37"/>
      <c r="SQU888" s="28"/>
      <c r="SQV888" s="11"/>
      <c r="SQW888" s="11"/>
      <c r="SQX888" s="37"/>
      <c r="SQY888" s="162"/>
      <c r="SQZ888" s="162"/>
      <c r="SRA888" s="37"/>
      <c r="SRB888" s="12"/>
      <c r="SRC888" s="37"/>
      <c r="SRD888" s="37"/>
      <c r="SRE888" s="11"/>
      <c r="SRF888" s="24"/>
      <c r="SRG888" s="28"/>
      <c r="SRH888" s="11"/>
      <c r="SRI888" s="12"/>
      <c r="SRJ888" s="27"/>
      <c r="SRK888" s="37"/>
      <c r="SRL888" s="37"/>
      <c r="SRM888" s="14"/>
      <c r="SRN888" s="14"/>
      <c r="SRO888" s="11"/>
      <c r="SRP888" s="12"/>
      <c r="SRQ888" s="12"/>
      <c r="SRR888" s="12"/>
      <c r="SRS888" s="11"/>
      <c r="SRT888" s="12"/>
      <c r="SRU888" s="162"/>
      <c r="SRV888" s="37"/>
      <c r="SRW888" s="37"/>
      <c r="SRX888" s="37"/>
      <c r="SRY888" s="37"/>
      <c r="SRZ888" s="37"/>
      <c r="SSA888" s="28"/>
      <c r="SSB888" s="11"/>
      <c r="SSC888" s="11"/>
      <c r="SSD888" s="37"/>
      <c r="SSE888" s="162"/>
      <c r="SSF888" s="162"/>
      <c r="SSG888" s="37"/>
      <c r="SSH888" s="12"/>
      <c r="SSI888" s="37"/>
      <c r="SSJ888" s="37"/>
      <c r="SSK888" s="11"/>
      <c r="SSL888" s="24"/>
      <c r="SSM888" s="28"/>
      <c r="SSN888" s="11"/>
      <c r="SSO888" s="12"/>
      <c r="SSP888" s="27"/>
      <c r="SSQ888" s="37"/>
      <c r="SSR888" s="37"/>
      <c r="SSS888" s="14"/>
      <c r="SST888" s="14"/>
      <c r="SSU888" s="11"/>
      <c r="SSV888" s="12"/>
      <c r="SSW888" s="12"/>
      <c r="SSX888" s="12"/>
      <c r="SSY888" s="11"/>
      <c r="SSZ888" s="12"/>
      <c r="STA888" s="162"/>
      <c r="STB888" s="37"/>
      <c r="STC888" s="37"/>
      <c r="STD888" s="37"/>
      <c r="STE888" s="37"/>
      <c r="STF888" s="37"/>
      <c r="STG888" s="28"/>
      <c r="STH888" s="11"/>
      <c r="STI888" s="11"/>
      <c r="STJ888" s="37"/>
      <c r="STK888" s="162"/>
      <c r="STL888" s="162"/>
      <c r="STM888" s="37"/>
      <c r="STN888" s="12"/>
      <c r="STO888" s="37"/>
      <c r="STP888" s="37"/>
      <c r="STQ888" s="11"/>
      <c r="STR888" s="24"/>
      <c r="STS888" s="28"/>
      <c r="STT888" s="11"/>
      <c r="STU888" s="12"/>
      <c r="STV888" s="27"/>
      <c r="STW888" s="37"/>
      <c r="STX888" s="37"/>
      <c r="STY888" s="14"/>
      <c r="STZ888" s="14"/>
      <c r="SUA888" s="11"/>
      <c r="SUB888" s="12"/>
      <c r="SUC888" s="12"/>
      <c r="SUD888" s="12"/>
      <c r="SUE888" s="11"/>
      <c r="SUF888" s="12"/>
      <c r="SUG888" s="162"/>
      <c r="SUH888" s="37"/>
      <c r="SUI888" s="37"/>
      <c r="SUJ888" s="37"/>
      <c r="SUK888" s="37"/>
      <c r="SUL888" s="37"/>
      <c r="SUM888" s="28"/>
      <c r="SUN888" s="11"/>
      <c r="SUO888" s="11"/>
      <c r="SUP888" s="37"/>
      <c r="SUQ888" s="162"/>
      <c r="SUR888" s="162"/>
      <c r="SUS888" s="37"/>
      <c r="SUT888" s="12"/>
      <c r="SUU888" s="37"/>
      <c r="SUV888" s="37"/>
      <c r="SUW888" s="11"/>
      <c r="SUX888" s="24"/>
      <c r="SUY888" s="28"/>
      <c r="SUZ888" s="11"/>
      <c r="SVA888" s="12"/>
      <c r="SVB888" s="27"/>
      <c r="SVC888" s="37"/>
      <c r="SVD888" s="37"/>
      <c r="SVE888" s="14"/>
      <c r="SVF888" s="14"/>
      <c r="SVG888" s="11"/>
      <c r="SVH888" s="12"/>
      <c r="SVI888" s="12"/>
      <c r="SVJ888" s="12"/>
      <c r="SVK888" s="11"/>
      <c r="SVL888" s="12"/>
      <c r="SVM888" s="162"/>
      <c r="SVN888" s="37"/>
      <c r="SVO888" s="37"/>
      <c r="SVP888" s="37"/>
      <c r="SVQ888" s="37"/>
      <c r="SVR888" s="37"/>
      <c r="SVS888" s="28"/>
      <c r="SVT888" s="11"/>
      <c r="SVU888" s="11"/>
      <c r="SVV888" s="37"/>
      <c r="SVW888" s="162"/>
      <c r="SVX888" s="162"/>
      <c r="SVY888" s="37"/>
      <c r="SVZ888" s="12"/>
      <c r="SWA888" s="37"/>
      <c r="SWB888" s="37"/>
      <c r="SWC888" s="11"/>
      <c r="SWD888" s="24"/>
      <c r="SWE888" s="28"/>
      <c r="SWF888" s="11"/>
      <c r="SWG888" s="12"/>
      <c r="SWH888" s="27"/>
      <c r="SWI888" s="37"/>
      <c r="SWJ888" s="37"/>
      <c r="SWK888" s="14"/>
      <c r="SWL888" s="14"/>
      <c r="SWM888" s="11"/>
      <c r="SWN888" s="12"/>
      <c r="SWO888" s="12"/>
      <c r="SWP888" s="12"/>
      <c r="SWQ888" s="11"/>
      <c r="SWR888" s="12"/>
      <c r="SWS888" s="162"/>
      <c r="SWT888" s="37"/>
      <c r="SWU888" s="37"/>
      <c r="SWV888" s="37"/>
      <c r="SWW888" s="37"/>
      <c r="SWX888" s="37"/>
      <c r="SWY888" s="28"/>
      <c r="SWZ888" s="11"/>
      <c r="SXA888" s="11"/>
      <c r="SXB888" s="37"/>
      <c r="SXC888" s="162"/>
      <c r="SXD888" s="162"/>
      <c r="SXE888" s="37"/>
      <c r="SXF888" s="12"/>
      <c r="SXG888" s="37"/>
      <c r="SXH888" s="37"/>
      <c r="SXI888" s="11"/>
      <c r="SXJ888" s="24"/>
      <c r="SXK888" s="28"/>
      <c r="SXL888" s="11"/>
      <c r="SXM888" s="12"/>
      <c r="SXN888" s="27"/>
      <c r="SXO888" s="37"/>
      <c r="SXP888" s="37"/>
      <c r="SXQ888" s="14"/>
      <c r="SXR888" s="14"/>
      <c r="SXS888" s="11"/>
      <c r="SXT888" s="12"/>
      <c r="SXU888" s="12"/>
      <c r="SXV888" s="12"/>
      <c r="SXW888" s="11"/>
      <c r="SXX888" s="12"/>
      <c r="SXY888" s="162"/>
      <c r="SXZ888" s="37"/>
      <c r="SYA888" s="37"/>
      <c r="SYB888" s="37"/>
      <c r="SYC888" s="37"/>
      <c r="SYD888" s="37"/>
      <c r="SYE888" s="28"/>
      <c r="SYF888" s="11"/>
      <c r="SYG888" s="11"/>
      <c r="SYH888" s="37"/>
      <c r="SYI888" s="162"/>
      <c r="SYJ888" s="162"/>
      <c r="SYK888" s="37"/>
      <c r="SYL888" s="12"/>
      <c r="SYM888" s="37"/>
      <c r="SYN888" s="37"/>
      <c r="SYO888" s="11"/>
      <c r="SYP888" s="24"/>
      <c r="SYQ888" s="28"/>
      <c r="SYR888" s="11"/>
      <c r="SYS888" s="12"/>
      <c r="SYT888" s="27"/>
      <c r="SYU888" s="37"/>
      <c r="SYV888" s="37"/>
      <c r="SYW888" s="14"/>
      <c r="SYX888" s="14"/>
      <c r="SYY888" s="11"/>
      <c r="SYZ888" s="12"/>
      <c r="SZA888" s="12"/>
      <c r="SZB888" s="12"/>
      <c r="SZC888" s="11"/>
      <c r="SZD888" s="12"/>
      <c r="SZE888" s="162"/>
      <c r="SZF888" s="37"/>
      <c r="SZG888" s="37"/>
      <c r="SZH888" s="37"/>
      <c r="SZI888" s="37"/>
      <c r="SZJ888" s="37"/>
      <c r="SZK888" s="28"/>
      <c r="SZL888" s="11"/>
      <c r="SZM888" s="11"/>
      <c r="SZN888" s="37"/>
      <c r="SZO888" s="162"/>
      <c r="SZP888" s="162"/>
      <c r="SZQ888" s="37"/>
      <c r="SZR888" s="12"/>
      <c r="SZS888" s="37"/>
      <c r="SZT888" s="37"/>
      <c r="SZU888" s="11"/>
      <c r="SZV888" s="24"/>
      <c r="SZW888" s="28"/>
      <c r="SZX888" s="11"/>
      <c r="SZY888" s="12"/>
      <c r="SZZ888" s="27"/>
      <c r="TAA888" s="37"/>
      <c r="TAB888" s="37"/>
      <c r="TAC888" s="14"/>
      <c r="TAD888" s="14"/>
      <c r="TAE888" s="11"/>
      <c r="TAF888" s="12"/>
      <c r="TAG888" s="12"/>
      <c r="TAH888" s="12"/>
      <c r="TAI888" s="11"/>
      <c r="TAJ888" s="12"/>
      <c r="TAK888" s="162"/>
      <c r="TAL888" s="37"/>
      <c r="TAM888" s="37"/>
      <c r="TAN888" s="37"/>
      <c r="TAO888" s="37"/>
      <c r="TAP888" s="37"/>
      <c r="TAQ888" s="28"/>
      <c r="TAR888" s="11"/>
      <c r="TAS888" s="11"/>
      <c r="TAT888" s="37"/>
      <c r="TAU888" s="162"/>
      <c r="TAV888" s="162"/>
      <c r="TAW888" s="37"/>
      <c r="TAX888" s="12"/>
      <c r="TAY888" s="37"/>
      <c r="TAZ888" s="37"/>
      <c r="TBA888" s="11"/>
      <c r="TBB888" s="24"/>
      <c r="TBC888" s="28"/>
      <c r="TBD888" s="11"/>
      <c r="TBE888" s="12"/>
      <c r="TBF888" s="27"/>
      <c r="TBG888" s="37"/>
      <c r="TBH888" s="37"/>
      <c r="TBI888" s="14"/>
      <c r="TBJ888" s="14"/>
      <c r="TBK888" s="11"/>
      <c r="TBL888" s="12"/>
      <c r="TBM888" s="12"/>
      <c r="TBN888" s="12"/>
      <c r="TBO888" s="11"/>
      <c r="TBP888" s="12"/>
      <c r="TBQ888" s="162"/>
      <c r="TBR888" s="37"/>
      <c r="TBS888" s="37"/>
      <c r="TBT888" s="37"/>
      <c r="TBU888" s="37"/>
      <c r="TBV888" s="37"/>
      <c r="TBW888" s="28"/>
      <c r="TBX888" s="11"/>
      <c r="TBY888" s="11"/>
      <c r="TBZ888" s="37"/>
      <c r="TCA888" s="162"/>
      <c r="TCB888" s="162"/>
      <c r="TCC888" s="37"/>
      <c r="TCD888" s="12"/>
      <c r="TCE888" s="37"/>
      <c r="TCF888" s="37"/>
      <c r="TCG888" s="11"/>
      <c r="TCH888" s="24"/>
      <c r="TCI888" s="28"/>
      <c r="TCJ888" s="11"/>
      <c r="TCK888" s="12"/>
      <c r="TCL888" s="27"/>
      <c r="TCM888" s="37"/>
      <c r="TCN888" s="37"/>
      <c r="TCO888" s="14"/>
      <c r="TCP888" s="14"/>
      <c r="TCQ888" s="11"/>
      <c r="TCR888" s="12"/>
      <c r="TCS888" s="12"/>
      <c r="TCT888" s="12"/>
      <c r="TCU888" s="11"/>
      <c r="TCV888" s="12"/>
      <c r="TCW888" s="162"/>
      <c r="TCX888" s="37"/>
      <c r="TCY888" s="37"/>
      <c r="TCZ888" s="37"/>
      <c r="TDA888" s="37"/>
      <c r="TDB888" s="37"/>
      <c r="TDC888" s="28"/>
      <c r="TDD888" s="11"/>
      <c r="TDE888" s="11"/>
      <c r="TDF888" s="37"/>
      <c r="TDG888" s="162"/>
      <c r="TDH888" s="162"/>
      <c r="TDI888" s="37"/>
      <c r="TDJ888" s="12"/>
      <c r="TDK888" s="37"/>
      <c r="TDL888" s="37"/>
      <c r="TDM888" s="11"/>
      <c r="TDN888" s="24"/>
      <c r="TDO888" s="28"/>
      <c r="TDP888" s="11"/>
      <c r="TDQ888" s="12"/>
      <c r="TDR888" s="27"/>
      <c r="TDS888" s="37"/>
      <c r="TDT888" s="37"/>
      <c r="TDU888" s="14"/>
      <c r="TDV888" s="14"/>
      <c r="TDW888" s="11"/>
      <c r="TDX888" s="12"/>
      <c r="TDY888" s="12"/>
      <c r="TDZ888" s="12"/>
      <c r="TEA888" s="11"/>
      <c r="TEB888" s="12"/>
      <c r="TEC888" s="162"/>
      <c r="TED888" s="37"/>
      <c r="TEE888" s="37"/>
      <c r="TEF888" s="37"/>
      <c r="TEG888" s="37"/>
      <c r="TEH888" s="37"/>
      <c r="TEI888" s="28"/>
      <c r="TEJ888" s="11"/>
      <c r="TEK888" s="11"/>
      <c r="TEL888" s="37"/>
      <c r="TEM888" s="162"/>
      <c r="TEN888" s="162"/>
      <c r="TEO888" s="37"/>
      <c r="TEP888" s="12"/>
      <c r="TEQ888" s="37"/>
      <c r="TER888" s="37"/>
      <c r="TES888" s="11"/>
      <c r="TET888" s="24"/>
      <c r="TEU888" s="28"/>
      <c r="TEV888" s="11"/>
      <c r="TEW888" s="12"/>
      <c r="TEX888" s="27"/>
      <c r="TEY888" s="37"/>
      <c r="TEZ888" s="37"/>
      <c r="TFA888" s="14"/>
      <c r="TFB888" s="14"/>
      <c r="TFC888" s="11"/>
      <c r="TFD888" s="12"/>
      <c r="TFE888" s="12"/>
      <c r="TFF888" s="12"/>
      <c r="TFG888" s="11"/>
      <c r="TFH888" s="12"/>
      <c r="TFI888" s="162"/>
      <c r="TFJ888" s="37"/>
      <c r="TFK888" s="37"/>
      <c r="TFL888" s="37"/>
      <c r="TFM888" s="37"/>
      <c r="TFN888" s="37"/>
      <c r="TFO888" s="28"/>
      <c r="TFP888" s="11"/>
      <c r="TFQ888" s="11"/>
      <c r="TFR888" s="37"/>
      <c r="TFS888" s="162"/>
      <c r="TFT888" s="162"/>
      <c r="TFU888" s="37"/>
      <c r="TFV888" s="12"/>
      <c r="TFW888" s="37"/>
      <c r="TFX888" s="37"/>
      <c r="TFY888" s="11"/>
      <c r="TFZ888" s="24"/>
      <c r="TGA888" s="28"/>
      <c r="TGB888" s="11"/>
      <c r="TGC888" s="12"/>
      <c r="TGD888" s="27"/>
      <c r="TGE888" s="37"/>
      <c r="TGF888" s="37"/>
      <c r="TGG888" s="14"/>
      <c r="TGH888" s="14"/>
      <c r="TGI888" s="11"/>
      <c r="TGJ888" s="12"/>
      <c r="TGK888" s="12"/>
      <c r="TGL888" s="12"/>
      <c r="TGM888" s="11"/>
      <c r="TGN888" s="12"/>
      <c r="TGO888" s="162"/>
      <c r="TGP888" s="37"/>
      <c r="TGQ888" s="37"/>
      <c r="TGR888" s="37"/>
      <c r="TGS888" s="37"/>
      <c r="TGT888" s="37"/>
      <c r="TGU888" s="28"/>
      <c r="TGV888" s="11"/>
      <c r="TGW888" s="11"/>
      <c r="TGX888" s="37"/>
      <c r="TGY888" s="162"/>
      <c r="TGZ888" s="162"/>
      <c r="THA888" s="37"/>
      <c r="THB888" s="12"/>
      <c r="THC888" s="37"/>
      <c r="THD888" s="37"/>
      <c r="THE888" s="11"/>
      <c r="THF888" s="24"/>
      <c r="THG888" s="28"/>
      <c r="THH888" s="11"/>
      <c r="THI888" s="12"/>
      <c r="THJ888" s="27"/>
      <c r="THK888" s="37"/>
      <c r="THL888" s="37"/>
      <c r="THM888" s="14"/>
      <c r="THN888" s="14"/>
      <c r="THO888" s="11"/>
      <c r="THP888" s="12"/>
      <c r="THQ888" s="12"/>
      <c r="THR888" s="12"/>
      <c r="THS888" s="11"/>
      <c r="THT888" s="12"/>
      <c r="THU888" s="162"/>
      <c r="THV888" s="37"/>
      <c r="THW888" s="37"/>
      <c r="THX888" s="37"/>
      <c r="THY888" s="37"/>
      <c r="THZ888" s="37"/>
      <c r="TIA888" s="28"/>
      <c r="TIB888" s="11"/>
      <c r="TIC888" s="11"/>
      <c r="TID888" s="37"/>
      <c r="TIE888" s="162"/>
      <c r="TIF888" s="162"/>
      <c r="TIG888" s="37"/>
      <c r="TIH888" s="12"/>
      <c r="TII888" s="37"/>
      <c r="TIJ888" s="37"/>
      <c r="TIK888" s="11"/>
      <c r="TIL888" s="24"/>
      <c r="TIM888" s="28"/>
      <c r="TIN888" s="11"/>
      <c r="TIO888" s="12"/>
      <c r="TIP888" s="27"/>
      <c r="TIQ888" s="37"/>
      <c r="TIR888" s="37"/>
      <c r="TIS888" s="14"/>
      <c r="TIT888" s="14"/>
      <c r="TIU888" s="11"/>
      <c r="TIV888" s="12"/>
      <c r="TIW888" s="12"/>
      <c r="TIX888" s="12"/>
      <c r="TIY888" s="11"/>
      <c r="TIZ888" s="12"/>
      <c r="TJA888" s="162"/>
      <c r="TJB888" s="37"/>
      <c r="TJC888" s="37"/>
      <c r="TJD888" s="37"/>
      <c r="TJE888" s="37"/>
      <c r="TJF888" s="37"/>
      <c r="TJG888" s="28"/>
      <c r="TJH888" s="11"/>
      <c r="TJI888" s="11"/>
      <c r="TJJ888" s="37"/>
      <c r="TJK888" s="162"/>
      <c r="TJL888" s="162"/>
      <c r="TJM888" s="37"/>
      <c r="TJN888" s="12"/>
      <c r="TJO888" s="37"/>
      <c r="TJP888" s="37"/>
      <c r="TJQ888" s="11"/>
      <c r="TJR888" s="24"/>
      <c r="TJS888" s="28"/>
      <c r="TJT888" s="11"/>
      <c r="TJU888" s="12"/>
      <c r="TJV888" s="27"/>
      <c r="TJW888" s="37"/>
      <c r="TJX888" s="37"/>
      <c r="TJY888" s="14"/>
      <c r="TJZ888" s="14"/>
      <c r="TKA888" s="11"/>
      <c r="TKB888" s="12"/>
      <c r="TKC888" s="12"/>
      <c r="TKD888" s="12"/>
      <c r="TKE888" s="11"/>
      <c r="TKF888" s="12"/>
      <c r="TKG888" s="162"/>
      <c r="TKH888" s="37"/>
      <c r="TKI888" s="37"/>
      <c r="TKJ888" s="37"/>
      <c r="TKK888" s="37"/>
      <c r="TKL888" s="37"/>
      <c r="TKM888" s="28"/>
      <c r="TKN888" s="11"/>
      <c r="TKO888" s="11"/>
      <c r="TKP888" s="37"/>
      <c r="TKQ888" s="162"/>
      <c r="TKR888" s="162"/>
      <c r="TKS888" s="37"/>
      <c r="TKT888" s="12"/>
      <c r="TKU888" s="37"/>
      <c r="TKV888" s="37"/>
      <c r="TKW888" s="11"/>
      <c r="TKX888" s="24"/>
      <c r="TKY888" s="28"/>
      <c r="TKZ888" s="11"/>
      <c r="TLA888" s="12"/>
      <c r="TLB888" s="27"/>
      <c r="TLC888" s="37"/>
      <c r="TLD888" s="37"/>
      <c r="TLE888" s="14"/>
      <c r="TLF888" s="14"/>
      <c r="TLG888" s="11"/>
      <c r="TLH888" s="12"/>
      <c r="TLI888" s="12"/>
      <c r="TLJ888" s="12"/>
      <c r="TLK888" s="11"/>
      <c r="TLL888" s="12"/>
      <c r="TLM888" s="162"/>
      <c r="TLN888" s="37"/>
      <c r="TLO888" s="37"/>
      <c r="TLP888" s="37"/>
      <c r="TLQ888" s="37"/>
      <c r="TLR888" s="37"/>
      <c r="TLS888" s="28"/>
      <c r="TLT888" s="11"/>
      <c r="TLU888" s="11"/>
      <c r="TLV888" s="37"/>
      <c r="TLW888" s="162"/>
      <c r="TLX888" s="162"/>
      <c r="TLY888" s="37"/>
      <c r="TLZ888" s="12"/>
      <c r="TMA888" s="37"/>
      <c r="TMB888" s="37"/>
      <c r="TMC888" s="11"/>
      <c r="TMD888" s="24"/>
      <c r="TME888" s="28"/>
      <c r="TMF888" s="11"/>
      <c r="TMG888" s="12"/>
      <c r="TMH888" s="27"/>
      <c r="TMI888" s="37"/>
      <c r="TMJ888" s="37"/>
      <c r="TMK888" s="14"/>
      <c r="TML888" s="14"/>
      <c r="TMM888" s="11"/>
      <c r="TMN888" s="12"/>
      <c r="TMO888" s="12"/>
      <c r="TMP888" s="12"/>
      <c r="TMQ888" s="11"/>
      <c r="TMR888" s="12"/>
      <c r="TMS888" s="162"/>
      <c r="TMT888" s="37"/>
      <c r="TMU888" s="37"/>
      <c r="TMV888" s="37"/>
      <c r="TMW888" s="37"/>
      <c r="TMX888" s="37"/>
      <c r="TMY888" s="28"/>
      <c r="TMZ888" s="11"/>
      <c r="TNA888" s="11"/>
      <c r="TNB888" s="37"/>
      <c r="TNC888" s="162"/>
      <c r="TND888" s="162"/>
      <c r="TNE888" s="37"/>
      <c r="TNF888" s="12"/>
      <c r="TNG888" s="37"/>
      <c r="TNH888" s="37"/>
      <c r="TNI888" s="11"/>
      <c r="TNJ888" s="24"/>
      <c r="TNK888" s="28"/>
      <c r="TNL888" s="11"/>
      <c r="TNM888" s="12"/>
      <c r="TNN888" s="27"/>
      <c r="TNO888" s="37"/>
      <c r="TNP888" s="37"/>
      <c r="TNQ888" s="14"/>
      <c r="TNR888" s="14"/>
      <c r="TNS888" s="11"/>
      <c r="TNT888" s="12"/>
      <c r="TNU888" s="12"/>
      <c r="TNV888" s="12"/>
      <c r="TNW888" s="11"/>
      <c r="TNX888" s="12"/>
      <c r="TNY888" s="162"/>
      <c r="TNZ888" s="37"/>
      <c r="TOA888" s="37"/>
      <c r="TOB888" s="37"/>
      <c r="TOC888" s="37"/>
      <c r="TOD888" s="37"/>
      <c r="TOE888" s="28"/>
      <c r="TOF888" s="11"/>
      <c r="TOG888" s="11"/>
      <c r="TOH888" s="37"/>
      <c r="TOI888" s="162"/>
      <c r="TOJ888" s="162"/>
      <c r="TOK888" s="37"/>
      <c r="TOL888" s="12"/>
      <c r="TOM888" s="37"/>
      <c r="TON888" s="37"/>
      <c r="TOO888" s="11"/>
      <c r="TOP888" s="24"/>
      <c r="TOQ888" s="28"/>
      <c r="TOR888" s="11"/>
      <c r="TOS888" s="12"/>
      <c r="TOT888" s="27"/>
      <c r="TOU888" s="37"/>
      <c r="TOV888" s="37"/>
      <c r="TOW888" s="14"/>
      <c r="TOX888" s="14"/>
      <c r="TOY888" s="11"/>
      <c r="TOZ888" s="12"/>
      <c r="TPA888" s="12"/>
      <c r="TPB888" s="12"/>
      <c r="TPC888" s="11"/>
      <c r="TPD888" s="12"/>
      <c r="TPE888" s="162"/>
      <c r="TPF888" s="37"/>
      <c r="TPG888" s="37"/>
      <c r="TPH888" s="37"/>
      <c r="TPI888" s="37"/>
      <c r="TPJ888" s="37"/>
      <c r="TPK888" s="28"/>
      <c r="TPL888" s="11"/>
      <c r="TPM888" s="11"/>
      <c r="TPN888" s="37"/>
      <c r="TPO888" s="162"/>
      <c r="TPP888" s="162"/>
      <c r="TPQ888" s="37"/>
      <c r="TPR888" s="12"/>
      <c r="TPS888" s="37"/>
      <c r="TPT888" s="37"/>
      <c r="TPU888" s="11"/>
      <c r="TPV888" s="24"/>
      <c r="TPW888" s="28"/>
      <c r="TPX888" s="11"/>
      <c r="TPY888" s="12"/>
      <c r="TPZ888" s="27"/>
      <c r="TQA888" s="37"/>
      <c r="TQB888" s="37"/>
      <c r="TQC888" s="14"/>
      <c r="TQD888" s="14"/>
      <c r="TQE888" s="11"/>
      <c r="TQF888" s="12"/>
      <c r="TQG888" s="12"/>
      <c r="TQH888" s="12"/>
      <c r="TQI888" s="11"/>
      <c r="TQJ888" s="12"/>
      <c r="TQK888" s="162"/>
      <c r="TQL888" s="37"/>
      <c r="TQM888" s="37"/>
      <c r="TQN888" s="37"/>
      <c r="TQO888" s="37"/>
      <c r="TQP888" s="37"/>
      <c r="TQQ888" s="28"/>
      <c r="TQR888" s="11"/>
      <c r="TQS888" s="11"/>
      <c r="TQT888" s="37"/>
      <c r="TQU888" s="162"/>
      <c r="TQV888" s="162"/>
      <c r="TQW888" s="37"/>
      <c r="TQX888" s="12"/>
      <c r="TQY888" s="37"/>
      <c r="TQZ888" s="37"/>
      <c r="TRA888" s="11"/>
      <c r="TRB888" s="24"/>
      <c r="TRC888" s="28"/>
      <c r="TRD888" s="11"/>
      <c r="TRE888" s="12"/>
      <c r="TRF888" s="27"/>
      <c r="TRG888" s="37"/>
      <c r="TRH888" s="37"/>
      <c r="TRI888" s="14"/>
      <c r="TRJ888" s="14"/>
      <c r="TRK888" s="11"/>
      <c r="TRL888" s="12"/>
      <c r="TRM888" s="12"/>
      <c r="TRN888" s="12"/>
      <c r="TRO888" s="11"/>
      <c r="TRP888" s="12"/>
      <c r="TRQ888" s="162"/>
      <c r="TRR888" s="37"/>
      <c r="TRS888" s="37"/>
      <c r="TRT888" s="37"/>
      <c r="TRU888" s="37"/>
      <c r="TRV888" s="37"/>
      <c r="TRW888" s="28"/>
      <c r="TRX888" s="11"/>
      <c r="TRY888" s="11"/>
      <c r="TRZ888" s="37"/>
      <c r="TSA888" s="162"/>
      <c r="TSB888" s="162"/>
      <c r="TSC888" s="37"/>
      <c r="TSD888" s="12"/>
      <c r="TSE888" s="37"/>
      <c r="TSF888" s="37"/>
      <c r="TSG888" s="11"/>
      <c r="TSH888" s="24"/>
      <c r="TSI888" s="28"/>
      <c r="TSJ888" s="11"/>
      <c r="TSK888" s="12"/>
      <c r="TSL888" s="27"/>
      <c r="TSM888" s="37"/>
      <c r="TSN888" s="37"/>
      <c r="TSO888" s="14"/>
      <c r="TSP888" s="14"/>
      <c r="TSQ888" s="11"/>
      <c r="TSR888" s="12"/>
      <c r="TSS888" s="12"/>
      <c r="TST888" s="12"/>
      <c r="TSU888" s="11"/>
      <c r="TSV888" s="12"/>
      <c r="TSW888" s="162"/>
      <c r="TSX888" s="37"/>
      <c r="TSY888" s="37"/>
      <c r="TSZ888" s="37"/>
      <c r="TTA888" s="37"/>
      <c r="TTB888" s="37"/>
      <c r="TTC888" s="28"/>
      <c r="TTD888" s="11"/>
      <c r="TTE888" s="11"/>
      <c r="TTF888" s="37"/>
      <c r="TTG888" s="162"/>
      <c r="TTH888" s="162"/>
      <c r="TTI888" s="37"/>
      <c r="TTJ888" s="12"/>
      <c r="TTK888" s="37"/>
      <c r="TTL888" s="37"/>
      <c r="TTM888" s="11"/>
      <c r="TTN888" s="24"/>
      <c r="TTO888" s="28"/>
      <c r="TTP888" s="11"/>
      <c r="TTQ888" s="12"/>
      <c r="TTR888" s="27"/>
      <c r="TTS888" s="37"/>
      <c r="TTT888" s="37"/>
      <c r="TTU888" s="14"/>
      <c r="TTV888" s="14"/>
      <c r="TTW888" s="11"/>
      <c r="TTX888" s="12"/>
      <c r="TTY888" s="12"/>
      <c r="TTZ888" s="12"/>
      <c r="TUA888" s="11"/>
      <c r="TUB888" s="12"/>
      <c r="TUC888" s="162"/>
      <c r="TUD888" s="37"/>
      <c r="TUE888" s="37"/>
      <c r="TUF888" s="37"/>
      <c r="TUG888" s="37"/>
      <c r="TUH888" s="37"/>
      <c r="TUI888" s="28"/>
      <c r="TUJ888" s="11"/>
      <c r="TUK888" s="11"/>
      <c r="TUL888" s="37"/>
      <c r="TUM888" s="162"/>
      <c r="TUN888" s="162"/>
      <c r="TUO888" s="37"/>
      <c r="TUP888" s="12"/>
      <c r="TUQ888" s="37"/>
      <c r="TUR888" s="37"/>
      <c r="TUS888" s="11"/>
      <c r="TUT888" s="24"/>
      <c r="TUU888" s="28"/>
      <c r="TUV888" s="11"/>
      <c r="TUW888" s="12"/>
      <c r="TUX888" s="27"/>
      <c r="TUY888" s="37"/>
      <c r="TUZ888" s="37"/>
      <c r="TVA888" s="14"/>
      <c r="TVB888" s="14"/>
      <c r="TVC888" s="11"/>
      <c r="TVD888" s="12"/>
      <c r="TVE888" s="12"/>
      <c r="TVF888" s="12"/>
      <c r="TVG888" s="11"/>
      <c r="TVH888" s="12"/>
      <c r="TVI888" s="162"/>
      <c r="TVJ888" s="37"/>
      <c r="TVK888" s="37"/>
      <c r="TVL888" s="37"/>
      <c r="TVM888" s="37"/>
      <c r="TVN888" s="37"/>
      <c r="TVO888" s="28"/>
      <c r="TVP888" s="11"/>
      <c r="TVQ888" s="11"/>
      <c r="TVR888" s="37"/>
      <c r="TVS888" s="162"/>
      <c r="TVT888" s="162"/>
      <c r="TVU888" s="37"/>
      <c r="TVV888" s="12"/>
      <c r="TVW888" s="37"/>
      <c r="TVX888" s="37"/>
      <c r="TVY888" s="11"/>
      <c r="TVZ888" s="24"/>
      <c r="TWA888" s="28"/>
      <c r="TWB888" s="11"/>
      <c r="TWC888" s="12"/>
      <c r="TWD888" s="27"/>
      <c r="TWE888" s="37"/>
      <c r="TWF888" s="37"/>
      <c r="TWG888" s="14"/>
      <c r="TWH888" s="14"/>
      <c r="TWI888" s="11"/>
      <c r="TWJ888" s="12"/>
      <c r="TWK888" s="12"/>
      <c r="TWL888" s="12"/>
      <c r="TWM888" s="11"/>
      <c r="TWN888" s="12"/>
      <c r="TWO888" s="162"/>
      <c r="TWP888" s="37"/>
      <c r="TWQ888" s="37"/>
      <c r="TWR888" s="37"/>
      <c r="TWS888" s="37"/>
      <c r="TWT888" s="37"/>
      <c r="TWU888" s="28"/>
      <c r="TWV888" s="11"/>
      <c r="TWW888" s="11"/>
      <c r="TWX888" s="37"/>
      <c r="TWY888" s="162"/>
      <c r="TWZ888" s="162"/>
      <c r="TXA888" s="37"/>
      <c r="TXB888" s="12"/>
      <c r="TXC888" s="37"/>
      <c r="TXD888" s="37"/>
      <c r="TXE888" s="11"/>
      <c r="TXF888" s="24"/>
      <c r="TXG888" s="28"/>
      <c r="TXH888" s="11"/>
      <c r="TXI888" s="12"/>
      <c r="TXJ888" s="27"/>
      <c r="TXK888" s="37"/>
      <c r="TXL888" s="37"/>
      <c r="TXM888" s="14"/>
      <c r="TXN888" s="14"/>
      <c r="TXO888" s="11"/>
      <c r="TXP888" s="12"/>
      <c r="TXQ888" s="12"/>
      <c r="TXR888" s="12"/>
      <c r="TXS888" s="11"/>
      <c r="TXT888" s="12"/>
      <c r="TXU888" s="162"/>
      <c r="TXV888" s="37"/>
      <c r="TXW888" s="37"/>
      <c r="TXX888" s="37"/>
      <c r="TXY888" s="37"/>
      <c r="TXZ888" s="37"/>
      <c r="TYA888" s="28"/>
      <c r="TYB888" s="11"/>
      <c r="TYC888" s="11"/>
      <c r="TYD888" s="37"/>
      <c r="TYE888" s="162"/>
      <c r="TYF888" s="162"/>
      <c r="TYG888" s="37"/>
      <c r="TYH888" s="12"/>
      <c r="TYI888" s="37"/>
      <c r="TYJ888" s="37"/>
      <c r="TYK888" s="11"/>
      <c r="TYL888" s="24"/>
      <c r="TYM888" s="28"/>
      <c r="TYN888" s="11"/>
      <c r="TYO888" s="12"/>
      <c r="TYP888" s="27"/>
      <c r="TYQ888" s="37"/>
      <c r="TYR888" s="37"/>
      <c r="TYS888" s="14"/>
      <c r="TYT888" s="14"/>
      <c r="TYU888" s="11"/>
      <c r="TYV888" s="12"/>
      <c r="TYW888" s="12"/>
      <c r="TYX888" s="12"/>
      <c r="TYY888" s="11"/>
      <c r="TYZ888" s="12"/>
      <c r="TZA888" s="162"/>
      <c r="TZB888" s="37"/>
      <c r="TZC888" s="37"/>
      <c r="TZD888" s="37"/>
      <c r="TZE888" s="37"/>
      <c r="TZF888" s="37"/>
      <c r="TZG888" s="28"/>
      <c r="TZH888" s="11"/>
      <c r="TZI888" s="11"/>
      <c r="TZJ888" s="37"/>
      <c r="TZK888" s="162"/>
      <c r="TZL888" s="162"/>
      <c r="TZM888" s="37"/>
      <c r="TZN888" s="12"/>
      <c r="TZO888" s="37"/>
      <c r="TZP888" s="37"/>
      <c r="TZQ888" s="11"/>
      <c r="TZR888" s="24"/>
      <c r="TZS888" s="28"/>
      <c r="TZT888" s="11"/>
      <c r="TZU888" s="12"/>
      <c r="TZV888" s="27"/>
      <c r="TZW888" s="37"/>
      <c r="TZX888" s="37"/>
      <c r="TZY888" s="14"/>
      <c r="TZZ888" s="14"/>
      <c r="UAA888" s="11"/>
      <c r="UAB888" s="12"/>
      <c r="UAC888" s="12"/>
      <c r="UAD888" s="12"/>
      <c r="UAE888" s="11"/>
      <c r="UAF888" s="12"/>
      <c r="UAG888" s="162"/>
      <c r="UAH888" s="37"/>
      <c r="UAI888" s="37"/>
      <c r="UAJ888" s="37"/>
      <c r="UAK888" s="37"/>
      <c r="UAL888" s="37"/>
      <c r="UAM888" s="28"/>
      <c r="UAN888" s="11"/>
      <c r="UAO888" s="11"/>
      <c r="UAP888" s="37"/>
      <c r="UAQ888" s="162"/>
      <c r="UAR888" s="162"/>
      <c r="UAS888" s="37"/>
      <c r="UAT888" s="12"/>
      <c r="UAU888" s="37"/>
      <c r="UAV888" s="37"/>
      <c r="UAW888" s="11"/>
      <c r="UAX888" s="24"/>
      <c r="UAY888" s="28"/>
      <c r="UAZ888" s="11"/>
      <c r="UBA888" s="12"/>
      <c r="UBB888" s="27"/>
      <c r="UBC888" s="37"/>
      <c r="UBD888" s="37"/>
      <c r="UBE888" s="14"/>
      <c r="UBF888" s="14"/>
      <c r="UBG888" s="11"/>
      <c r="UBH888" s="12"/>
      <c r="UBI888" s="12"/>
      <c r="UBJ888" s="12"/>
      <c r="UBK888" s="11"/>
      <c r="UBL888" s="12"/>
      <c r="UBM888" s="162"/>
      <c r="UBN888" s="37"/>
      <c r="UBO888" s="37"/>
      <c r="UBP888" s="37"/>
      <c r="UBQ888" s="37"/>
      <c r="UBR888" s="37"/>
      <c r="UBS888" s="28"/>
      <c r="UBT888" s="11"/>
      <c r="UBU888" s="11"/>
      <c r="UBV888" s="37"/>
      <c r="UBW888" s="162"/>
      <c r="UBX888" s="162"/>
      <c r="UBY888" s="37"/>
      <c r="UBZ888" s="12"/>
      <c r="UCA888" s="37"/>
      <c r="UCB888" s="37"/>
      <c r="UCC888" s="11"/>
      <c r="UCD888" s="24"/>
      <c r="UCE888" s="28"/>
      <c r="UCF888" s="11"/>
      <c r="UCG888" s="12"/>
      <c r="UCH888" s="27"/>
      <c r="UCI888" s="37"/>
      <c r="UCJ888" s="37"/>
      <c r="UCK888" s="14"/>
      <c r="UCL888" s="14"/>
      <c r="UCM888" s="11"/>
      <c r="UCN888" s="12"/>
      <c r="UCO888" s="12"/>
      <c r="UCP888" s="12"/>
      <c r="UCQ888" s="11"/>
      <c r="UCR888" s="12"/>
      <c r="UCS888" s="162"/>
      <c r="UCT888" s="37"/>
      <c r="UCU888" s="37"/>
      <c r="UCV888" s="37"/>
      <c r="UCW888" s="37"/>
      <c r="UCX888" s="37"/>
      <c r="UCY888" s="28"/>
      <c r="UCZ888" s="11"/>
      <c r="UDA888" s="11"/>
      <c r="UDB888" s="37"/>
      <c r="UDC888" s="162"/>
      <c r="UDD888" s="162"/>
      <c r="UDE888" s="37"/>
      <c r="UDF888" s="12"/>
      <c r="UDG888" s="37"/>
      <c r="UDH888" s="37"/>
      <c r="UDI888" s="11"/>
      <c r="UDJ888" s="24"/>
      <c r="UDK888" s="28"/>
      <c r="UDL888" s="11"/>
      <c r="UDM888" s="12"/>
      <c r="UDN888" s="27"/>
      <c r="UDO888" s="37"/>
      <c r="UDP888" s="37"/>
      <c r="UDQ888" s="14"/>
      <c r="UDR888" s="14"/>
      <c r="UDS888" s="11"/>
      <c r="UDT888" s="12"/>
      <c r="UDU888" s="12"/>
      <c r="UDV888" s="12"/>
      <c r="UDW888" s="11"/>
      <c r="UDX888" s="12"/>
      <c r="UDY888" s="162"/>
      <c r="UDZ888" s="37"/>
      <c r="UEA888" s="37"/>
      <c r="UEB888" s="37"/>
      <c r="UEC888" s="37"/>
      <c r="UED888" s="37"/>
      <c r="UEE888" s="28"/>
      <c r="UEF888" s="11"/>
      <c r="UEG888" s="11"/>
      <c r="UEH888" s="37"/>
      <c r="UEI888" s="162"/>
      <c r="UEJ888" s="162"/>
      <c r="UEK888" s="37"/>
      <c r="UEL888" s="12"/>
      <c r="UEM888" s="37"/>
      <c r="UEN888" s="37"/>
      <c r="UEO888" s="11"/>
      <c r="UEP888" s="24"/>
      <c r="UEQ888" s="28"/>
      <c r="UER888" s="11"/>
      <c r="UES888" s="12"/>
      <c r="UET888" s="27"/>
      <c r="UEU888" s="37"/>
      <c r="UEV888" s="37"/>
      <c r="UEW888" s="14"/>
      <c r="UEX888" s="14"/>
      <c r="UEY888" s="11"/>
      <c r="UEZ888" s="12"/>
      <c r="UFA888" s="12"/>
      <c r="UFB888" s="12"/>
      <c r="UFC888" s="11"/>
      <c r="UFD888" s="12"/>
      <c r="UFE888" s="162"/>
      <c r="UFF888" s="37"/>
      <c r="UFG888" s="37"/>
      <c r="UFH888" s="37"/>
      <c r="UFI888" s="37"/>
      <c r="UFJ888" s="37"/>
      <c r="UFK888" s="28"/>
      <c r="UFL888" s="11"/>
      <c r="UFM888" s="11"/>
      <c r="UFN888" s="37"/>
      <c r="UFO888" s="162"/>
      <c r="UFP888" s="162"/>
      <c r="UFQ888" s="37"/>
      <c r="UFR888" s="12"/>
      <c r="UFS888" s="37"/>
      <c r="UFT888" s="37"/>
      <c r="UFU888" s="11"/>
      <c r="UFV888" s="24"/>
      <c r="UFW888" s="28"/>
      <c r="UFX888" s="11"/>
      <c r="UFY888" s="12"/>
      <c r="UFZ888" s="27"/>
      <c r="UGA888" s="37"/>
      <c r="UGB888" s="37"/>
      <c r="UGC888" s="14"/>
      <c r="UGD888" s="14"/>
      <c r="UGE888" s="11"/>
      <c r="UGF888" s="12"/>
      <c r="UGG888" s="12"/>
      <c r="UGH888" s="12"/>
      <c r="UGI888" s="11"/>
      <c r="UGJ888" s="12"/>
      <c r="UGK888" s="162"/>
      <c r="UGL888" s="37"/>
      <c r="UGM888" s="37"/>
      <c r="UGN888" s="37"/>
      <c r="UGO888" s="37"/>
      <c r="UGP888" s="37"/>
      <c r="UGQ888" s="28"/>
      <c r="UGR888" s="11"/>
      <c r="UGS888" s="11"/>
      <c r="UGT888" s="37"/>
      <c r="UGU888" s="162"/>
      <c r="UGV888" s="162"/>
      <c r="UGW888" s="37"/>
      <c r="UGX888" s="12"/>
      <c r="UGY888" s="37"/>
      <c r="UGZ888" s="37"/>
      <c r="UHA888" s="11"/>
      <c r="UHB888" s="24"/>
      <c r="UHC888" s="28"/>
      <c r="UHD888" s="11"/>
      <c r="UHE888" s="12"/>
      <c r="UHF888" s="27"/>
      <c r="UHG888" s="37"/>
      <c r="UHH888" s="37"/>
      <c r="UHI888" s="14"/>
      <c r="UHJ888" s="14"/>
      <c r="UHK888" s="11"/>
      <c r="UHL888" s="12"/>
      <c r="UHM888" s="12"/>
      <c r="UHN888" s="12"/>
      <c r="UHO888" s="11"/>
      <c r="UHP888" s="12"/>
      <c r="UHQ888" s="162"/>
      <c r="UHR888" s="37"/>
      <c r="UHS888" s="37"/>
      <c r="UHT888" s="37"/>
      <c r="UHU888" s="37"/>
      <c r="UHV888" s="37"/>
      <c r="UHW888" s="28"/>
      <c r="UHX888" s="11"/>
      <c r="UHY888" s="11"/>
      <c r="UHZ888" s="37"/>
      <c r="UIA888" s="162"/>
      <c r="UIB888" s="162"/>
      <c r="UIC888" s="37"/>
      <c r="UID888" s="12"/>
      <c r="UIE888" s="37"/>
      <c r="UIF888" s="37"/>
      <c r="UIG888" s="11"/>
      <c r="UIH888" s="24"/>
      <c r="UII888" s="28"/>
      <c r="UIJ888" s="11"/>
      <c r="UIK888" s="12"/>
      <c r="UIL888" s="27"/>
      <c r="UIM888" s="37"/>
      <c r="UIN888" s="37"/>
      <c r="UIO888" s="14"/>
      <c r="UIP888" s="14"/>
      <c r="UIQ888" s="11"/>
      <c r="UIR888" s="12"/>
      <c r="UIS888" s="12"/>
      <c r="UIT888" s="12"/>
      <c r="UIU888" s="11"/>
      <c r="UIV888" s="12"/>
      <c r="UIW888" s="162"/>
      <c r="UIX888" s="37"/>
      <c r="UIY888" s="37"/>
      <c r="UIZ888" s="37"/>
      <c r="UJA888" s="37"/>
      <c r="UJB888" s="37"/>
      <c r="UJC888" s="28"/>
      <c r="UJD888" s="11"/>
      <c r="UJE888" s="11"/>
      <c r="UJF888" s="37"/>
      <c r="UJG888" s="162"/>
      <c r="UJH888" s="162"/>
      <c r="UJI888" s="37"/>
      <c r="UJJ888" s="12"/>
      <c r="UJK888" s="37"/>
      <c r="UJL888" s="37"/>
      <c r="UJM888" s="11"/>
      <c r="UJN888" s="24"/>
      <c r="UJO888" s="28"/>
      <c r="UJP888" s="11"/>
      <c r="UJQ888" s="12"/>
      <c r="UJR888" s="27"/>
      <c r="UJS888" s="37"/>
      <c r="UJT888" s="37"/>
      <c r="UJU888" s="14"/>
      <c r="UJV888" s="14"/>
      <c r="UJW888" s="11"/>
      <c r="UJX888" s="12"/>
      <c r="UJY888" s="12"/>
      <c r="UJZ888" s="12"/>
      <c r="UKA888" s="11"/>
      <c r="UKB888" s="12"/>
      <c r="UKC888" s="162"/>
      <c r="UKD888" s="37"/>
      <c r="UKE888" s="37"/>
      <c r="UKF888" s="37"/>
      <c r="UKG888" s="37"/>
      <c r="UKH888" s="37"/>
      <c r="UKI888" s="28"/>
      <c r="UKJ888" s="11"/>
      <c r="UKK888" s="11"/>
      <c r="UKL888" s="37"/>
      <c r="UKM888" s="162"/>
      <c r="UKN888" s="162"/>
      <c r="UKO888" s="37"/>
      <c r="UKP888" s="12"/>
      <c r="UKQ888" s="37"/>
      <c r="UKR888" s="37"/>
      <c r="UKS888" s="11"/>
      <c r="UKT888" s="24"/>
      <c r="UKU888" s="28"/>
      <c r="UKV888" s="11"/>
      <c r="UKW888" s="12"/>
      <c r="UKX888" s="27"/>
      <c r="UKY888" s="37"/>
      <c r="UKZ888" s="37"/>
      <c r="ULA888" s="14"/>
      <c r="ULB888" s="14"/>
      <c r="ULC888" s="11"/>
      <c r="ULD888" s="12"/>
      <c r="ULE888" s="12"/>
      <c r="ULF888" s="12"/>
      <c r="ULG888" s="11"/>
      <c r="ULH888" s="12"/>
      <c r="ULI888" s="162"/>
      <c r="ULJ888" s="37"/>
      <c r="ULK888" s="37"/>
      <c r="ULL888" s="37"/>
      <c r="ULM888" s="37"/>
      <c r="ULN888" s="37"/>
      <c r="ULO888" s="28"/>
      <c r="ULP888" s="11"/>
      <c r="ULQ888" s="11"/>
      <c r="ULR888" s="37"/>
      <c r="ULS888" s="162"/>
      <c r="ULT888" s="162"/>
      <c r="ULU888" s="37"/>
      <c r="ULV888" s="12"/>
      <c r="ULW888" s="37"/>
      <c r="ULX888" s="37"/>
      <c r="ULY888" s="11"/>
      <c r="ULZ888" s="24"/>
      <c r="UMA888" s="28"/>
      <c r="UMB888" s="11"/>
      <c r="UMC888" s="12"/>
      <c r="UMD888" s="27"/>
      <c r="UME888" s="37"/>
      <c r="UMF888" s="37"/>
      <c r="UMG888" s="14"/>
      <c r="UMH888" s="14"/>
      <c r="UMI888" s="11"/>
      <c r="UMJ888" s="12"/>
      <c r="UMK888" s="12"/>
      <c r="UML888" s="12"/>
      <c r="UMM888" s="11"/>
      <c r="UMN888" s="12"/>
      <c r="UMO888" s="162"/>
      <c r="UMP888" s="37"/>
      <c r="UMQ888" s="37"/>
      <c r="UMR888" s="37"/>
      <c r="UMS888" s="37"/>
      <c r="UMT888" s="37"/>
      <c r="UMU888" s="28"/>
      <c r="UMV888" s="11"/>
      <c r="UMW888" s="11"/>
      <c r="UMX888" s="37"/>
      <c r="UMY888" s="162"/>
      <c r="UMZ888" s="162"/>
      <c r="UNA888" s="37"/>
      <c r="UNB888" s="12"/>
      <c r="UNC888" s="37"/>
      <c r="UND888" s="37"/>
      <c r="UNE888" s="11"/>
      <c r="UNF888" s="24"/>
      <c r="UNG888" s="28"/>
      <c r="UNH888" s="11"/>
      <c r="UNI888" s="12"/>
      <c r="UNJ888" s="27"/>
      <c r="UNK888" s="37"/>
      <c r="UNL888" s="37"/>
      <c r="UNM888" s="14"/>
      <c r="UNN888" s="14"/>
      <c r="UNO888" s="11"/>
      <c r="UNP888" s="12"/>
      <c r="UNQ888" s="12"/>
      <c r="UNR888" s="12"/>
      <c r="UNS888" s="11"/>
      <c r="UNT888" s="12"/>
      <c r="UNU888" s="162"/>
      <c r="UNV888" s="37"/>
      <c r="UNW888" s="37"/>
      <c r="UNX888" s="37"/>
      <c r="UNY888" s="37"/>
      <c r="UNZ888" s="37"/>
      <c r="UOA888" s="28"/>
      <c r="UOB888" s="11"/>
      <c r="UOC888" s="11"/>
      <c r="UOD888" s="37"/>
      <c r="UOE888" s="162"/>
      <c r="UOF888" s="162"/>
      <c r="UOG888" s="37"/>
      <c r="UOH888" s="12"/>
      <c r="UOI888" s="37"/>
      <c r="UOJ888" s="37"/>
      <c r="UOK888" s="11"/>
      <c r="UOL888" s="24"/>
      <c r="UOM888" s="28"/>
      <c r="UON888" s="11"/>
      <c r="UOO888" s="12"/>
      <c r="UOP888" s="27"/>
      <c r="UOQ888" s="37"/>
      <c r="UOR888" s="37"/>
      <c r="UOS888" s="14"/>
      <c r="UOT888" s="14"/>
      <c r="UOU888" s="11"/>
      <c r="UOV888" s="12"/>
      <c r="UOW888" s="12"/>
      <c r="UOX888" s="12"/>
      <c r="UOY888" s="11"/>
      <c r="UOZ888" s="12"/>
      <c r="UPA888" s="162"/>
      <c r="UPB888" s="37"/>
      <c r="UPC888" s="37"/>
      <c r="UPD888" s="37"/>
      <c r="UPE888" s="37"/>
      <c r="UPF888" s="37"/>
      <c r="UPG888" s="28"/>
      <c r="UPH888" s="11"/>
      <c r="UPI888" s="11"/>
      <c r="UPJ888" s="37"/>
      <c r="UPK888" s="162"/>
      <c r="UPL888" s="162"/>
      <c r="UPM888" s="37"/>
      <c r="UPN888" s="12"/>
      <c r="UPO888" s="37"/>
      <c r="UPP888" s="37"/>
      <c r="UPQ888" s="11"/>
      <c r="UPR888" s="24"/>
      <c r="UPS888" s="28"/>
      <c r="UPT888" s="11"/>
      <c r="UPU888" s="12"/>
      <c r="UPV888" s="27"/>
      <c r="UPW888" s="37"/>
      <c r="UPX888" s="37"/>
      <c r="UPY888" s="14"/>
      <c r="UPZ888" s="14"/>
      <c r="UQA888" s="11"/>
      <c r="UQB888" s="12"/>
      <c r="UQC888" s="12"/>
      <c r="UQD888" s="12"/>
      <c r="UQE888" s="11"/>
      <c r="UQF888" s="12"/>
      <c r="UQG888" s="162"/>
      <c r="UQH888" s="37"/>
      <c r="UQI888" s="37"/>
      <c r="UQJ888" s="37"/>
      <c r="UQK888" s="37"/>
      <c r="UQL888" s="37"/>
      <c r="UQM888" s="28"/>
      <c r="UQN888" s="11"/>
      <c r="UQO888" s="11"/>
      <c r="UQP888" s="37"/>
      <c r="UQQ888" s="162"/>
      <c r="UQR888" s="162"/>
      <c r="UQS888" s="37"/>
      <c r="UQT888" s="12"/>
      <c r="UQU888" s="37"/>
      <c r="UQV888" s="37"/>
      <c r="UQW888" s="11"/>
      <c r="UQX888" s="24"/>
      <c r="UQY888" s="28"/>
      <c r="UQZ888" s="11"/>
      <c r="URA888" s="12"/>
      <c r="URB888" s="27"/>
      <c r="URC888" s="37"/>
      <c r="URD888" s="37"/>
      <c r="URE888" s="14"/>
      <c r="URF888" s="14"/>
      <c r="URG888" s="11"/>
      <c r="URH888" s="12"/>
      <c r="URI888" s="12"/>
      <c r="URJ888" s="12"/>
      <c r="URK888" s="11"/>
      <c r="URL888" s="12"/>
      <c r="URM888" s="162"/>
      <c r="URN888" s="37"/>
      <c r="URO888" s="37"/>
      <c r="URP888" s="37"/>
      <c r="URQ888" s="37"/>
      <c r="URR888" s="37"/>
      <c r="URS888" s="28"/>
      <c r="URT888" s="11"/>
      <c r="URU888" s="11"/>
      <c r="URV888" s="37"/>
      <c r="URW888" s="162"/>
      <c r="URX888" s="162"/>
      <c r="URY888" s="37"/>
      <c r="URZ888" s="12"/>
      <c r="USA888" s="37"/>
      <c r="USB888" s="37"/>
      <c r="USC888" s="11"/>
      <c r="USD888" s="24"/>
      <c r="USE888" s="28"/>
      <c r="USF888" s="11"/>
      <c r="USG888" s="12"/>
      <c r="USH888" s="27"/>
      <c r="USI888" s="37"/>
      <c r="USJ888" s="37"/>
      <c r="USK888" s="14"/>
      <c r="USL888" s="14"/>
      <c r="USM888" s="11"/>
      <c r="USN888" s="12"/>
      <c r="USO888" s="12"/>
      <c r="USP888" s="12"/>
      <c r="USQ888" s="11"/>
      <c r="USR888" s="12"/>
      <c r="USS888" s="162"/>
      <c r="UST888" s="37"/>
      <c r="USU888" s="37"/>
      <c r="USV888" s="37"/>
      <c r="USW888" s="37"/>
      <c r="USX888" s="37"/>
      <c r="USY888" s="28"/>
      <c r="USZ888" s="11"/>
      <c r="UTA888" s="11"/>
      <c r="UTB888" s="37"/>
      <c r="UTC888" s="162"/>
      <c r="UTD888" s="162"/>
      <c r="UTE888" s="37"/>
      <c r="UTF888" s="12"/>
      <c r="UTG888" s="37"/>
      <c r="UTH888" s="37"/>
      <c r="UTI888" s="11"/>
      <c r="UTJ888" s="24"/>
      <c r="UTK888" s="28"/>
      <c r="UTL888" s="11"/>
      <c r="UTM888" s="12"/>
      <c r="UTN888" s="27"/>
      <c r="UTO888" s="37"/>
      <c r="UTP888" s="37"/>
      <c r="UTQ888" s="14"/>
      <c r="UTR888" s="14"/>
      <c r="UTS888" s="11"/>
      <c r="UTT888" s="12"/>
      <c r="UTU888" s="12"/>
      <c r="UTV888" s="12"/>
      <c r="UTW888" s="11"/>
      <c r="UTX888" s="12"/>
      <c r="UTY888" s="162"/>
      <c r="UTZ888" s="37"/>
      <c r="UUA888" s="37"/>
      <c r="UUB888" s="37"/>
      <c r="UUC888" s="37"/>
      <c r="UUD888" s="37"/>
      <c r="UUE888" s="28"/>
      <c r="UUF888" s="11"/>
      <c r="UUG888" s="11"/>
      <c r="UUH888" s="37"/>
      <c r="UUI888" s="162"/>
      <c r="UUJ888" s="162"/>
      <c r="UUK888" s="37"/>
      <c r="UUL888" s="12"/>
      <c r="UUM888" s="37"/>
      <c r="UUN888" s="37"/>
      <c r="UUO888" s="11"/>
      <c r="UUP888" s="24"/>
      <c r="UUQ888" s="28"/>
      <c r="UUR888" s="11"/>
      <c r="UUS888" s="12"/>
      <c r="UUT888" s="27"/>
      <c r="UUU888" s="37"/>
      <c r="UUV888" s="37"/>
      <c r="UUW888" s="14"/>
      <c r="UUX888" s="14"/>
      <c r="UUY888" s="11"/>
      <c r="UUZ888" s="12"/>
      <c r="UVA888" s="12"/>
      <c r="UVB888" s="12"/>
      <c r="UVC888" s="11"/>
      <c r="UVD888" s="12"/>
      <c r="UVE888" s="162"/>
      <c r="UVF888" s="37"/>
      <c r="UVG888" s="37"/>
      <c r="UVH888" s="37"/>
      <c r="UVI888" s="37"/>
      <c r="UVJ888" s="37"/>
      <c r="UVK888" s="28"/>
      <c r="UVL888" s="11"/>
      <c r="UVM888" s="11"/>
      <c r="UVN888" s="37"/>
      <c r="UVO888" s="162"/>
      <c r="UVP888" s="162"/>
      <c r="UVQ888" s="37"/>
      <c r="UVR888" s="12"/>
      <c r="UVS888" s="37"/>
      <c r="UVT888" s="37"/>
      <c r="UVU888" s="11"/>
      <c r="UVV888" s="24"/>
      <c r="UVW888" s="28"/>
      <c r="UVX888" s="11"/>
      <c r="UVY888" s="12"/>
      <c r="UVZ888" s="27"/>
      <c r="UWA888" s="37"/>
      <c r="UWB888" s="37"/>
      <c r="UWC888" s="14"/>
      <c r="UWD888" s="14"/>
      <c r="UWE888" s="11"/>
      <c r="UWF888" s="12"/>
      <c r="UWG888" s="12"/>
      <c r="UWH888" s="12"/>
      <c r="UWI888" s="11"/>
      <c r="UWJ888" s="12"/>
      <c r="UWK888" s="162"/>
      <c r="UWL888" s="37"/>
      <c r="UWM888" s="37"/>
      <c r="UWN888" s="37"/>
      <c r="UWO888" s="37"/>
      <c r="UWP888" s="37"/>
      <c r="UWQ888" s="28"/>
      <c r="UWR888" s="11"/>
      <c r="UWS888" s="11"/>
      <c r="UWT888" s="37"/>
      <c r="UWU888" s="162"/>
      <c r="UWV888" s="162"/>
      <c r="UWW888" s="37"/>
      <c r="UWX888" s="12"/>
      <c r="UWY888" s="37"/>
      <c r="UWZ888" s="37"/>
      <c r="UXA888" s="11"/>
      <c r="UXB888" s="24"/>
      <c r="UXC888" s="28"/>
      <c r="UXD888" s="11"/>
      <c r="UXE888" s="12"/>
      <c r="UXF888" s="27"/>
      <c r="UXG888" s="37"/>
      <c r="UXH888" s="37"/>
      <c r="UXI888" s="14"/>
      <c r="UXJ888" s="14"/>
      <c r="UXK888" s="11"/>
      <c r="UXL888" s="12"/>
      <c r="UXM888" s="12"/>
      <c r="UXN888" s="12"/>
      <c r="UXO888" s="11"/>
      <c r="UXP888" s="12"/>
      <c r="UXQ888" s="162"/>
      <c r="UXR888" s="37"/>
      <c r="UXS888" s="37"/>
      <c r="UXT888" s="37"/>
      <c r="UXU888" s="37"/>
      <c r="UXV888" s="37"/>
      <c r="UXW888" s="28"/>
      <c r="UXX888" s="11"/>
      <c r="UXY888" s="11"/>
      <c r="UXZ888" s="37"/>
      <c r="UYA888" s="162"/>
      <c r="UYB888" s="162"/>
      <c r="UYC888" s="37"/>
      <c r="UYD888" s="12"/>
      <c r="UYE888" s="37"/>
      <c r="UYF888" s="37"/>
      <c r="UYG888" s="11"/>
      <c r="UYH888" s="24"/>
      <c r="UYI888" s="28"/>
      <c r="UYJ888" s="11"/>
      <c r="UYK888" s="12"/>
      <c r="UYL888" s="27"/>
      <c r="UYM888" s="37"/>
      <c r="UYN888" s="37"/>
      <c r="UYO888" s="14"/>
      <c r="UYP888" s="14"/>
      <c r="UYQ888" s="11"/>
      <c r="UYR888" s="12"/>
      <c r="UYS888" s="12"/>
      <c r="UYT888" s="12"/>
      <c r="UYU888" s="11"/>
      <c r="UYV888" s="12"/>
      <c r="UYW888" s="162"/>
      <c r="UYX888" s="37"/>
      <c r="UYY888" s="37"/>
      <c r="UYZ888" s="37"/>
      <c r="UZA888" s="37"/>
      <c r="UZB888" s="37"/>
      <c r="UZC888" s="28"/>
      <c r="UZD888" s="11"/>
      <c r="UZE888" s="11"/>
      <c r="UZF888" s="37"/>
      <c r="UZG888" s="162"/>
      <c r="UZH888" s="162"/>
      <c r="UZI888" s="37"/>
      <c r="UZJ888" s="12"/>
      <c r="UZK888" s="37"/>
      <c r="UZL888" s="37"/>
      <c r="UZM888" s="11"/>
      <c r="UZN888" s="24"/>
      <c r="UZO888" s="28"/>
      <c r="UZP888" s="11"/>
      <c r="UZQ888" s="12"/>
      <c r="UZR888" s="27"/>
      <c r="UZS888" s="37"/>
      <c r="UZT888" s="37"/>
      <c r="UZU888" s="14"/>
      <c r="UZV888" s="14"/>
      <c r="UZW888" s="11"/>
      <c r="UZX888" s="12"/>
      <c r="UZY888" s="12"/>
      <c r="UZZ888" s="12"/>
      <c r="VAA888" s="11"/>
      <c r="VAB888" s="12"/>
      <c r="VAC888" s="162"/>
      <c r="VAD888" s="37"/>
      <c r="VAE888" s="37"/>
      <c r="VAF888" s="37"/>
      <c r="VAG888" s="37"/>
      <c r="VAH888" s="37"/>
      <c r="VAI888" s="28"/>
      <c r="VAJ888" s="11"/>
      <c r="VAK888" s="11"/>
      <c r="VAL888" s="37"/>
      <c r="VAM888" s="162"/>
      <c r="VAN888" s="162"/>
      <c r="VAO888" s="37"/>
      <c r="VAP888" s="12"/>
      <c r="VAQ888" s="37"/>
      <c r="VAR888" s="37"/>
      <c r="VAS888" s="11"/>
      <c r="VAT888" s="24"/>
      <c r="VAU888" s="28"/>
      <c r="VAV888" s="11"/>
      <c r="VAW888" s="12"/>
      <c r="VAX888" s="27"/>
      <c r="VAY888" s="37"/>
      <c r="VAZ888" s="37"/>
      <c r="VBA888" s="14"/>
      <c r="VBB888" s="14"/>
      <c r="VBC888" s="11"/>
      <c r="VBD888" s="12"/>
      <c r="VBE888" s="12"/>
      <c r="VBF888" s="12"/>
      <c r="VBG888" s="11"/>
      <c r="VBH888" s="12"/>
      <c r="VBI888" s="162"/>
      <c r="VBJ888" s="37"/>
      <c r="VBK888" s="37"/>
      <c r="VBL888" s="37"/>
      <c r="VBM888" s="37"/>
      <c r="VBN888" s="37"/>
      <c r="VBO888" s="28"/>
      <c r="VBP888" s="11"/>
      <c r="VBQ888" s="11"/>
      <c r="VBR888" s="37"/>
      <c r="VBS888" s="162"/>
      <c r="VBT888" s="162"/>
      <c r="VBU888" s="37"/>
      <c r="VBV888" s="12"/>
      <c r="VBW888" s="37"/>
      <c r="VBX888" s="37"/>
      <c r="VBY888" s="11"/>
      <c r="VBZ888" s="24"/>
      <c r="VCA888" s="28"/>
      <c r="VCB888" s="11"/>
      <c r="VCC888" s="12"/>
      <c r="VCD888" s="27"/>
      <c r="VCE888" s="37"/>
      <c r="VCF888" s="37"/>
      <c r="VCG888" s="14"/>
      <c r="VCH888" s="14"/>
      <c r="VCI888" s="11"/>
      <c r="VCJ888" s="12"/>
      <c r="VCK888" s="12"/>
      <c r="VCL888" s="12"/>
      <c r="VCM888" s="11"/>
      <c r="VCN888" s="12"/>
      <c r="VCO888" s="162"/>
      <c r="VCP888" s="37"/>
      <c r="VCQ888" s="37"/>
      <c r="VCR888" s="37"/>
      <c r="VCS888" s="37"/>
      <c r="VCT888" s="37"/>
      <c r="VCU888" s="28"/>
      <c r="VCV888" s="11"/>
      <c r="VCW888" s="11"/>
      <c r="VCX888" s="37"/>
      <c r="VCY888" s="162"/>
      <c r="VCZ888" s="162"/>
      <c r="VDA888" s="37"/>
      <c r="VDB888" s="12"/>
      <c r="VDC888" s="37"/>
      <c r="VDD888" s="37"/>
      <c r="VDE888" s="11"/>
      <c r="VDF888" s="24"/>
      <c r="VDG888" s="28"/>
      <c r="VDH888" s="11"/>
      <c r="VDI888" s="12"/>
      <c r="VDJ888" s="27"/>
      <c r="VDK888" s="37"/>
      <c r="VDL888" s="37"/>
      <c r="VDM888" s="14"/>
      <c r="VDN888" s="14"/>
      <c r="VDO888" s="11"/>
      <c r="VDP888" s="12"/>
      <c r="VDQ888" s="12"/>
      <c r="VDR888" s="12"/>
      <c r="VDS888" s="11"/>
      <c r="VDT888" s="12"/>
      <c r="VDU888" s="162"/>
      <c r="VDV888" s="37"/>
      <c r="VDW888" s="37"/>
      <c r="VDX888" s="37"/>
      <c r="VDY888" s="37"/>
      <c r="VDZ888" s="37"/>
      <c r="VEA888" s="28"/>
      <c r="VEB888" s="11"/>
      <c r="VEC888" s="11"/>
      <c r="VED888" s="37"/>
      <c r="VEE888" s="162"/>
      <c r="VEF888" s="162"/>
      <c r="VEG888" s="37"/>
      <c r="VEH888" s="12"/>
      <c r="VEI888" s="37"/>
      <c r="VEJ888" s="37"/>
      <c r="VEK888" s="11"/>
      <c r="VEL888" s="24"/>
      <c r="VEM888" s="28"/>
      <c r="VEN888" s="11"/>
      <c r="VEO888" s="12"/>
      <c r="VEP888" s="27"/>
      <c r="VEQ888" s="37"/>
      <c r="VER888" s="37"/>
      <c r="VES888" s="14"/>
      <c r="VET888" s="14"/>
      <c r="VEU888" s="11"/>
      <c r="VEV888" s="12"/>
      <c r="VEW888" s="12"/>
      <c r="VEX888" s="12"/>
      <c r="VEY888" s="11"/>
      <c r="VEZ888" s="12"/>
      <c r="VFA888" s="162"/>
      <c r="VFB888" s="37"/>
      <c r="VFC888" s="37"/>
      <c r="VFD888" s="37"/>
      <c r="VFE888" s="37"/>
      <c r="VFF888" s="37"/>
      <c r="VFG888" s="28"/>
      <c r="VFH888" s="11"/>
      <c r="VFI888" s="11"/>
      <c r="VFJ888" s="37"/>
      <c r="VFK888" s="162"/>
      <c r="VFL888" s="162"/>
      <c r="VFM888" s="37"/>
      <c r="VFN888" s="12"/>
      <c r="VFO888" s="37"/>
      <c r="VFP888" s="37"/>
      <c r="VFQ888" s="11"/>
      <c r="VFR888" s="24"/>
      <c r="VFS888" s="28"/>
      <c r="VFT888" s="11"/>
      <c r="VFU888" s="12"/>
      <c r="VFV888" s="27"/>
      <c r="VFW888" s="37"/>
      <c r="VFX888" s="37"/>
      <c r="VFY888" s="14"/>
      <c r="VFZ888" s="14"/>
      <c r="VGA888" s="11"/>
      <c r="VGB888" s="12"/>
      <c r="VGC888" s="12"/>
      <c r="VGD888" s="12"/>
      <c r="VGE888" s="11"/>
      <c r="VGF888" s="12"/>
      <c r="VGG888" s="162"/>
      <c r="VGH888" s="37"/>
      <c r="VGI888" s="37"/>
      <c r="VGJ888" s="37"/>
      <c r="VGK888" s="37"/>
      <c r="VGL888" s="37"/>
      <c r="VGM888" s="28"/>
      <c r="VGN888" s="11"/>
      <c r="VGO888" s="11"/>
      <c r="VGP888" s="37"/>
      <c r="VGQ888" s="162"/>
      <c r="VGR888" s="162"/>
      <c r="VGS888" s="37"/>
      <c r="VGT888" s="12"/>
      <c r="VGU888" s="37"/>
      <c r="VGV888" s="37"/>
      <c r="VGW888" s="11"/>
      <c r="VGX888" s="24"/>
      <c r="VGY888" s="28"/>
      <c r="VGZ888" s="11"/>
      <c r="VHA888" s="12"/>
      <c r="VHB888" s="27"/>
      <c r="VHC888" s="37"/>
      <c r="VHD888" s="37"/>
      <c r="VHE888" s="14"/>
      <c r="VHF888" s="14"/>
      <c r="VHG888" s="11"/>
      <c r="VHH888" s="12"/>
      <c r="VHI888" s="12"/>
      <c r="VHJ888" s="12"/>
      <c r="VHK888" s="11"/>
      <c r="VHL888" s="12"/>
      <c r="VHM888" s="162"/>
      <c r="VHN888" s="37"/>
      <c r="VHO888" s="37"/>
      <c r="VHP888" s="37"/>
      <c r="VHQ888" s="37"/>
      <c r="VHR888" s="37"/>
      <c r="VHS888" s="28"/>
      <c r="VHT888" s="11"/>
      <c r="VHU888" s="11"/>
      <c r="VHV888" s="37"/>
      <c r="VHW888" s="162"/>
      <c r="VHX888" s="162"/>
      <c r="VHY888" s="37"/>
      <c r="VHZ888" s="12"/>
      <c r="VIA888" s="37"/>
      <c r="VIB888" s="37"/>
      <c r="VIC888" s="11"/>
      <c r="VID888" s="24"/>
      <c r="VIE888" s="28"/>
      <c r="VIF888" s="11"/>
      <c r="VIG888" s="12"/>
      <c r="VIH888" s="27"/>
      <c r="VII888" s="37"/>
      <c r="VIJ888" s="37"/>
      <c r="VIK888" s="14"/>
      <c r="VIL888" s="14"/>
      <c r="VIM888" s="11"/>
      <c r="VIN888" s="12"/>
      <c r="VIO888" s="12"/>
      <c r="VIP888" s="12"/>
      <c r="VIQ888" s="11"/>
      <c r="VIR888" s="12"/>
      <c r="VIS888" s="162"/>
      <c r="VIT888" s="37"/>
      <c r="VIU888" s="37"/>
      <c r="VIV888" s="37"/>
      <c r="VIW888" s="37"/>
      <c r="VIX888" s="37"/>
      <c r="VIY888" s="28"/>
      <c r="VIZ888" s="11"/>
      <c r="VJA888" s="11"/>
      <c r="VJB888" s="37"/>
      <c r="VJC888" s="162"/>
      <c r="VJD888" s="162"/>
      <c r="VJE888" s="37"/>
      <c r="VJF888" s="12"/>
      <c r="VJG888" s="37"/>
      <c r="VJH888" s="37"/>
      <c r="VJI888" s="11"/>
      <c r="VJJ888" s="24"/>
      <c r="VJK888" s="28"/>
      <c r="VJL888" s="11"/>
      <c r="VJM888" s="12"/>
      <c r="VJN888" s="27"/>
      <c r="VJO888" s="37"/>
      <c r="VJP888" s="37"/>
      <c r="VJQ888" s="14"/>
      <c r="VJR888" s="14"/>
      <c r="VJS888" s="11"/>
      <c r="VJT888" s="12"/>
      <c r="VJU888" s="12"/>
      <c r="VJV888" s="12"/>
      <c r="VJW888" s="11"/>
      <c r="VJX888" s="12"/>
      <c r="VJY888" s="162"/>
      <c r="VJZ888" s="37"/>
      <c r="VKA888" s="37"/>
      <c r="VKB888" s="37"/>
      <c r="VKC888" s="37"/>
      <c r="VKD888" s="37"/>
      <c r="VKE888" s="28"/>
      <c r="VKF888" s="11"/>
      <c r="VKG888" s="11"/>
      <c r="VKH888" s="37"/>
      <c r="VKI888" s="162"/>
      <c r="VKJ888" s="162"/>
      <c r="VKK888" s="37"/>
      <c r="VKL888" s="12"/>
      <c r="VKM888" s="37"/>
      <c r="VKN888" s="37"/>
      <c r="VKO888" s="11"/>
      <c r="VKP888" s="24"/>
      <c r="VKQ888" s="28"/>
      <c r="VKR888" s="11"/>
      <c r="VKS888" s="12"/>
      <c r="VKT888" s="27"/>
      <c r="VKU888" s="37"/>
      <c r="VKV888" s="37"/>
      <c r="VKW888" s="14"/>
      <c r="VKX888" s="14"/>
      <c r="VKY888" s="11"/>
      <c r="VKZ888" s="12"/>
      <c r="VLA888" s="12"/>
      <c r="VLB888" s="12"/>
      <c r="VLC888" s="11"/>
      <c r="VLD888" s="12"/>
      <c r="VLE888" s="162"/>
      <c r="VLF888" s="37"/>
      <c r="VLG888" s="37"/>
      <c r="VLH888" s="37"/>
      <c r="VLI888" s="37"/>
      <c r="VLJ888" s="37"/>
      <c r="VLK888" s="28"/>
      <c r="VLL888" s="11"/>
      <c r="VLM888" s="11"/>
      <c r="VLN888" s="37"/>
      <c r="VLO888" s="162"/>
      <c r="VLP888" s="162"/>
      <c r="VLQ888" s="37"/>
      <c r="VLR888" s="12"/>
      <c r="VLS888" s="37"/>
      <c r="VLT888" s="37"/>
      <c r="VLU888" s="11"/>
      <c r="VLV888" s="24"/>
      <c r="VLW888" s="28"/>
      <c r="VLX888" s="11"/>
      <c r="VLY888" s="12"/>
      <c r="VLZ888" s="27"/>
      <c r="VMA888" s="37"/>
      <c r="VMB888" s="37"/>
      <c r="VMC888" s="14"/>
      <c r="VMD888" s="14"/>
      <c r="VME888" s="11"/>
      <c r="VMF888" s="12"/>
      <c r="VMG888" s="12"/>
      <c r="VMH888" s="12"/>
      <c r="VMI888" s="11"/>
      <c r="VMJ888" s="12"/>
      <c r="VMK888" s="162"/>
      <c r="VML888" s="37"/>
      <c r="VMM888" s="37"/>
      <c r="VMN888" s="37"/>
      <c r="VMO888" s="37"/>
      <c r="VMP888" s="37"/>
      <c r="VMQ888" s="28"/>
      <c r="VMR888" s="11"/>
      <c r="VMS888" s="11"/>
      <c r="VMT888" s="37"/>
      <c r="VMU888" s="162"/>
      <c r="VMV888" s="162"/>
      <c r="VMW888" s="37"/>
      <c r="VMX888" s="12"/>
      <c r="VMY888" s="37"/>
      <c r="VMZ888" s="37"/>
      <c r="VNA888" s="11"/>
      <c r="VNB888" s="24"/>
      <c r="VNC888" s="28"/>
      <c r="VND888" s="11"/>
      <c r="VNE888" s="12"/>
      <c r="VNF888" s="27"/>
      <c r="VNG888" s="37"/>
      <c r="VNH888" s="37"/>
      <c r="VNI888" s="14"/>
      <c r="VNJ888" s="14"/>
      <c r="VNK888" s="11"/>
      <c r="VNL888" s="12"/>
      <c r="VNM888" s="12"/>
      <c r="VNN888" s="12"/>
      <c r="VNO888" s="11"/>
      <c r="VNP888" s="12"/>
      <c r="VNQ888" s="162"/>
      <c r="VNR888" s="37"/>
      <c r="VNS888" s="37"/>
      <c r="VNT888" s="37"/>
      <c r="VNU888" s="37"/>
      <c r="VNV888" s="37"/>
      <c r="VNW888" s="28"/>
      <c r="VNX888" s="11"/>
      <c r="VNY888" s="11"/>
      <c r="VNZ888" s="37"/>
      <c r="VOA888" s="162"/>
      <c r="VOB888" s="162"/>
      <c r="VOC888" s="37"/>
      <c r="VOD888" s="12"/>
      <c r="VOE888" s="37"/>
      <c r="VOF888" s="37"/>
      <c r="VOG888" s="11"/>
      <c r="VOH888" s="24"/>
      <c r="VOI888" s="28"/>
      <c r="VOJ888" s="11"/>
      <c r="VOK888" s="12"/>
      <c r="VOL888" s="27"/>
      <c r="VOM888" s="37"/>
      <c r="VON888" s="37"/>
      <c r="VOO888" s="14"/>
      <c r="VOP888" s="14"/>
      <c r="VOQ888" s="11"/>
      <c r="VOR888" s="12"/>
      <c r="VOS888" s="12"/>
      <c r="VOT888" s="12"/>
      <c r="VOU888" s="11"/>
      <c r="VOV888" s="12"/>
      <c r="VOW888" s="162"/>
      <c r="VOX888" s="37"/>
      <c r="VOY888" s="37"/>
      <c r="VOZ888" s="37"/>
      <c r="VPA888" s="37"/>
      <c r="VPB888" s="37"/>
      <c r="VPC888" s="28"/>
      <c r="VPD888" s="11"/>
      <c r="VPE888" s="11"/>
      <c r="VPF888" s="37"/>
      <c r="VPG888" s="162"/>
      <c r="VPH888" s="162"/>
      <c r="VPI888" s="37"/>
      <c r="VPJ888" s="12"/>
      <c r="VPK888" s="37"/>
      <c r="VPL888" s="37"/>
      <c r="VPM888" s="11"/>
      <c r="VPN888" s="24"/>
      <c r="VPO888" s="28"/>
      <c r="VPP888" s="11"/>
      <c r="VPQ888" s="12"/>
      <c r="VPR888" s="27"/>
      <c r="VPS888" s="37"/>
      <c r="VPT888" s="37"/>
      <c r="VPU888" s="14"/>
      <c r="VPV888" s="14"/>
      <c r="VPW888" s="11"/>
      <c r="VPX888" s="12"/>
      <c r="VPY888" s="12"/>
      <c r="VPZ888" s="12"/>
      <c r="VQA888" s="11"/>
      <c r="VQB888" s="12"/>
      <c r="VQC888" s="162"/>
      <c r="VQD888" s="37"/>
      <c r="VQE888" s="37"/>
      <c r="VQF888" s="37"/>
      <c r="VQG888" s="37"/>
      <c r="VQH888" s="37"/>
      <c r="VQI888" s="28"/>
      <c r="VQJ888" s="11"/>
      <c r="VQK888" s="11"/>
      <c r="VQL888" s="37"/>
      <c r="VQM888" s="162"/>
      <c r="VQN888" s="162"/>
      <c r="VQO888" s="37"/>
      <c r="VQP888" s="12"/>
      <c r="VQQ888" s="37"/>
      <c r="VQR888" s="37"/>
      <c r="VQS888" s="11"/>
      <c r="VQT888" s="24"/>
      <c r="VQU888" s="28"/>
      <c r="VQV888" s="11"/>
      <c r="VQW888" s="12"/>
      <c r="VQX888" s="27"/>
      <c r="VQY888" s="37"/>
      <c r="VQZ888" s="37"/>
      <c r="VRA888" s="14"/>
      <c r="VRB888" s="14"/>
      <c r="VRC888" s="11"/>
      <c r="VRD888" s="12"/>
      <c r="VRE888" s="12"/>
      <c r="VRF888" s="12"/>
      <c r="VRG888" s="11"/>
      <c r="VRH888" s="12"/>
      <c r="VRI888" s="162"/>
      <c r="VRJ888" s="37"/>
      <c r="VRK888" s="37"/>
      <c r="VRL888" s="37"/>
      <c r="VRM888" s="37"/>
      <c r="VRN888" s="37"/>
      <c r="VRO888" s="28"/>
      <c r="VRP888" s="11"/>
      <c r="VRQ888" s="11"/>
      <c r="VRR888" s="37"/>
      <c r="VRS888" s="162"/>
      <c r="VRT888" s="162"/>
      <c r="VRU888" s="37"/>
      <c r="VRV888" s="12"/>
      <c r="VRW888" s="37"/>
      <c r="VRX888" s="37"/>
      <c r="VRY888" s="11"/>
      <c r="VRZ888" s="24"/>
      <c r="VSA888" s="28"/>
      <c r="VSB888" s="11"/>
      <c r="VSC888" s="12"/>
      <c r="VSD888" s="27"/>
      <c r="VSE888" s="37"/>
      <c r="VSF888" s="37"/>
      <c r="VSG888" s="14"/>
      <c r="VSH888" s="14"/>
      <c r="VSI888" s="11"/>
      <c r="VSJ888" s="12"/>
      <c r="VSK888" s="12"/>
      <c r="VSL888" s="12"/>
      <c r="VSM888" s="11"/>
      <c r="VSN888" s="12"/>
      <c r="VSO888" s="162"/>
      <c r="VSP888" s="37"/>
      <c r="VSQ888" s="37"/>
      <c r="VSR888" s="37"/>
      <c r="VSS888" s="37"/>
      <c r="VST888" s="37"/>
      <c r="VSU888" s="28"/>
      <c r="VSV888" s="11"/>
      <c r="VSW888" s="11"/>
      <c r="VSX888" s="37"/>
      <c r="VSY888" s="162"/>
      <c r="VSZ888" s="162"/>
      <c r="VTA888" s="37"/>
      <c r="VTB888" s="12"/>
      <c r="VTC888" s="37"/>
      <c r="VTD888" s="37"/>
      <c r="VTE888" s="11"/>
      <c r="VTF888" s="24"/>
      <c r="VTG888" s="28"/>
      <c r="VTH888" s="11"/>
      <c r="VTI888" s="12"/>
      <c r="VTJ888" s="27"/>
      <c r="VTK888" s="37"/>
      <c r="VTL888" s="37"/>
      <c r="VTM888" s="14"/>
      <c r="VTN888" s="14"/>
      <c r="VTO888" s="11"/>
      <c r="VTP888" s="12"/>
      <c r="VTQ888" s="12"/>
      <c r="VTR888" s="12"/>
      <c r="VTS888" s="11"/>
      <c r="VTT888" s="12"/>
      <c r="VTU888" s="162"/>
      <c r="VTV888" s="37"/>
      <c r="VTW888" s="37"/>
      <c r="VTX888" s="37"/>
      <c r="VTY888" s="37"/>
      <c r="VTZ888" s="37"/>
      <c r="VUA888" s="28"/>
      <c r="VUB888" s="11"/>
      <c r="VUC888" s="11"/>
      <c r="VUD888" s="37"/>
      <c r="VUE888" s="162"/>
      <c r="VUF888" s="162"/>
      <c r="VUG888" s="37"/>
      <c r="VUH888" s="12"/>
      <c r="VUI888" s="37"/>
      <c r="VUJ888" s="37"/>
      <c r="VUK888" s="11"/>
      <c r="VUL888" s="24"/>
      <c r="VUM888" s="28"/>
      <c r="VUN888" s="11"/>
      <c r="VUO888" s="12"/>
      <c r="VUP888" s="27"/>
      <c r="VUQ888" s="37"/>
      <c r="VUR888" s="37"/>
      <c r="VUS888" s="14"/>
      <c r="VUT888" s="14"/>
      <c r="VUU888" s="11"/>
      <c r="VUV888" s="12"/>
      <c r="VUW888" s="12"/>
      <c r="VUX888" s="12"/>
      <c r="VUY888" s="11"/>
      <c r="VUZ888" s="12"/>
      <c r="VVA888" s="162"/>
      <c r="VVB888" s="37"/>
      <c r="VVC888" s="37"/>
      <c r="VVD888" s="37"/>
      <c r="VVE888" s="37"/>
      <c r="VVF888" s="37"/>
      <c r="VVG888" s="28"/>
      <c r="VVH888" s="11"/>
      <c r="VVI888" s="11"/>
      <c r="VVJ888" s="37"/>
      <c r="VVK888" s="162"/>
      <c r="VVL888" s="162"/>
      <c r="VVM888" s="37"/>
      <c r="VVN888" s="12"/>
      <c r="VVO888" s="37"/>
      <c r="VVP888" s="37"/>
      <c r="VVQ888" s="11"/>
      <c r="VVR888" s="24"/>
      <c r="VVS888" s="28"/>
      <c r="VVT888" s="11"/>
      <c r="VVU888" s="12"/>
      <c r="VVV888" s="27"/>
      <c r="VVW888" s="37"/>
      <c r="VVX888" s="37"/>
      <c r="VVY888" s="14"/>
      <c r="VVZ888" s="14"/>
      <c r="VWA888" s="11"/>
      <c r="VWB888" s="12"/>
      <c r="VWC888" s="12"/>
      <c r="VWD888" s="12"/>
      <c r="VWE888" s="11"/>
      <c r="VWF888" s="12"/>
      <c r="VWG888" s="162"/>
      <c r="VWH888" s="37"/>
      <c r="VWI888" s="37"/>
      <c r="VWJ888" s="37"/>
      <c r="VWK888" s="37"/>
      <c r="VWL888" s="37"/>
      <c r="VWM888" s="28"/>
      <c r="VWN888" s="11"/>
      <c r="VWO888" s="11"/>
      <c r="VWP888" s="37"/>
      <c r="VWQ888" s="162"/>
      <c r="VWR888" s="162"/>
      <c r="VWS888" s="37"/>
      <c r="VWT888" s="12"/>
      <c r="VWU888" s="37"/>
      <c r="VWV888" s="37"/>
      <c r="VWW888" s="11"/>
      <c r="VWX888" s="24"/>
      <c r="VWY888" s="28"/>
      <c r="VWZ888" s="11"/>
      <c r="VXA888" s="12"/>
      <c r="VXB888" s="27"/>
      <c r="VXC888" s="37"/>
      <c r="VXD888" s="37"/>
      <c r="VXE888" s="14"/>
      <c r="VXF888" s="14"/>
      <c r="VXG888" s="11"/>
      <c r="VXH888" s="12"/>
      <c r="VXI888" s="12"/>
      <c r="VXJ888" s="12"/>
      <c r="VXK888" s="11"/>
      <c r="VXL888" s="12"/>
      <c r="VXM888" s="162"/>
      <c r="VXN888" s="37"/>
      <c r="VXO888" s="37"/>
      <c r="VXP888" s="37"/>
      <c r="VXQ888" s="37"/>
      <c r="VXR888" s="37"/>
      <c r="VXS888" s="28"/>
      <c r="VXT888" s="11"/>
      <c r="VXU888" s="11"/>
      <c r="VXV888" s="37"/>
      <c r="VXW888" s="162"/>
      <c r="VXX888" s="162"/>
      <c r="VXY888" s="37"/>
      <c r="VXZ888" s="12"/>
      <c r="VYA888" s="37"/>
      <c r="VYB888" s="37"/>
      <c r="VYC888" s="11"/>
      <c r="VYD888" s="24"/>
      <c r="VYE888" s="28"/>
      <c r="VYF888" s="11"/>
      <c r="VYG888" s="12"/>
      <c r="VYH888" s="27"/>
      <c r="VYI888" s="37"/>
      <c r="VYJ888" s="37"/>
      <c r="VYK888" s="14"/>
      <c r="VYL888" s="14"/>
      <c r="VYM888" s="11"/>
      <c r="VYN888" s="12"/>
      <c r="VYO888" s="12"/>
      <c r="VYP888" s="12"/>
      <c r="VYQ888" s="11"/>
      <c r="VYR888" s="12"/>
      <c r="VYS888" s="162"/>
      <c r="VYT888" s="37"/>
      <c r="VYU888" s="37"/>
      <c r="VYV888" s="37"/>
      <c r="VYW888" s="37"/>
      <c r="VYX888" s="37"/>
      <c r="VYY888" s="28"/>
      <c r="VYZ888" s="11"/>
      <c r="VZA888" s="11"/>
      <c r="VZB888" s="37"/>
      <c r="VZC888" s="162"/>
      <c r="VZD888" s="162"/>
      <c r="VZE888" s="37"/>
      <c r="VZF888" s="12"/>
      <c r="VZG888" s="37"/>
      <c r="VZH888" s="37"/>
      <c r="VZI888" s="11"/>
      <c r="VZJ888" s="24"/>
      <c r="VZK888" s="28"/>
      <c r="VZL888" s="11"/>
      <c r="VZM888" s="12"/>
      <c r="VZN888" s="27"/>
      <c r="VZO888" s="37"/>
      <c r="VZP888" s="37"/>
      <c r="VZQ888" s="14"/>
      <c r="VZR888" s="14"/>
      <c r="VZS888" s="11"/>
      <c r="VZT888" s="12"/>
      <c r="VZU888" s="12"/>
      <c r="VZV888" s="12"/>
      <c r="VZW888" s="11"/>
      <c r="VZX888" s="12"/>
      <c r="VZY888" s="162"/>
      <c r="VZZ888" s="37"/>
      <c r="WAA888" s="37"/>
      <c r="WAB888" s="37"/>
      <c r="WAC888" s="37"/>
      <c r="WAD888" s="37"/>
      <c r="WAE888" s="28"/>
      <c r="WAF888" s="11"/>
      <c r="WAG888" s="11"/>
      <c r="WAH888" s="37"/>
      <c r="WAI888" s="162"/>
      <c r="WAJ888" s="162"/>
      <c r="WAK888" s="37"/>
      <c r="WAL888" s="12"/>
      <c r="WAM888" s="37"/>
      <c r="WAN888" s="37"/>
      <c r="WAO888" s="11"/>
      <c r="WAP888" s="24"/>
      <c r="WAQ888" s="28"/>
      <c r="WAR888" s="11"/>
      <c r="WAS888" s="12"/>
      <c r="WAT888" s="27"/>
      <c r="WAU888" s="37"/>
      <c r="WAV888" s="37"/>
      <c r="WAW888" s="14"/>
      <c r="WAX888" s="14"/>
      <c r="WAY888" s="11"/>
      <c r="WAZ888" s="12"/>
      <c r="WBA888" s="12"/>
      <c r="WBB888" s="12"/>
      <c r="WBC888" s="11"/>
      <c r="WBD888" s="12"/>
      <c r="WBE888" s="162"/>
      <c r="WBF888" s="37"/>
      <c r="WBG888" s="37"/>
      <c r="WBH888" s="37"/>
      <c r="WBI888" s="37"/>
      <c r="WBJ888" s="37"/>
      <c r="WBK888" s="28"/>
      <c r="WBL888" s="11"/>
      <c r="WBM888" s="11"/>
      <c r="WBN888" s="37"/>
      <c r="WBO888" s="162"/>
      <c r="WBP888" s="162"/>
      <c r="WBQ888" s="37"/>
      <c r="WBR888" s="12"/>
      <c r="WBS888" s="37"/>
      <c r="WBT888" s="37"/>
      <c r="WBU888" s="11"/>
      <c r="WBV888" s="24"/>
      <c r="WBW888" s="28"/>
      <c r="WBX888" s="11"/>
      <c r="WBY888" s="12"/>
      <c r="WBZ888" s="27"/>
      <c r="WCA888" s="37"/>
      <c r="WCB888" s="37"/>
      <c r="WCC888" s="14"/>
      <c r="WCD888" s="14"/>
      <c r="WCE888" s="11"/>
      <c r="WCF888" s="12"/>
      <c r="WCG888" s="12"/>
      <c r="WCH888" s="12"/>
      <c r="WCI888" s="11"/>
      <c r="WCJ888" s="12"/>
      <c r="WCK888" s="162"/>
      <c r="WCL888" s="37"/>
      <c r="WCM888" s="37"/>
      <c r="WCN888" s="37"/>
      <c r="WCO888" s="37"/>
      <c r="WCP888" s="37"/>
      <c r="WCQ888" s="28"/>
      <c r="WCR888" s="11"/>
      <c r="WCS888" s="11"/>
      <c r="WCT888" s="37"/>
      <c r="WCU888" s="162"/>
      <c r="WCV888" s="162"/>
      <c r="WCW888" s="37"/>
      <c r="WCX888" s="12"/>
      <c r="WCY888" s="37"/>
      <c r="WCZ888" s="37"/>
      <c r="WDA888" s="11"/>
      <c r="WDB888" s="24"/>
      <c r="WDC888" s="28"/>
      <c r="WDD888" s="11"/>
      <c r="WDE888" s="12"/>
      <c r="WDF888" s="27"/>
      <c r="WDG888" s="37"/>
      <c r="WDH888" s="37"/>
      <c r="WDI888" s="14"/>
      <c r="WDJ888" s="14"/>
      <c r="WDK888" s="11"/>
      <c r="WDL888" s="12"/>
      <c r="WDM888" s="12"/>
      <c r="WDN888" s="12"/>
      <c r="WDO888" s="11"/>
      <c r="WDP888" s="12"/>
      <c r="WDQ888" s="162"/>
      <c r="WDR888" s="37"/>
      <c r="WDS888" s="37"/>
      <c r="WDT888" s="37"/>
      <c r="WDU888" s="37"/>
      <c r="WDV888" s="37"/>
      <c r="WDW888" s="28"/>
      <c r="WDX888" s="11"/>
      <c r="WDY888" s="11"/>
      <c r="WDZ888" s="37"/>
      <c r="WEA888" s="162"/>
      <c r="WEB888" s="162"/>
      <c r="WEC888" s="37"/>
      <c r="WED888" s="12"/>
      <c r="WEE888" s="37"/>
      <c r="WEF888" s="37"/>
      <c r="WEG888" s="11"/>
      <c r="WEH888" s="24"/>
      <c r="WEI888" s="28"/>
      <c r="WEJ888" s="11"/>
      <c r="WEK888" s="12"/>
      <c r="WEL888" s="27"/>
      <c r="WEM888" s="37"/>
      <c r="WEN888" s="37"/>
      <c r="WEO888" s="14"/>
      <c r="WEP888" s="14"/>
      <c r="WEQ888" s="11"/>
      <c r="WER888" s="12"/>
      <c r="WES888" s="12"/>
      <c r="WET888" s="12"/>
      <c r="WEU888" s="11"/>
      <c r="WEV888" s="12"/>
      <c r="WEW888" s="162"/>
      <c r="WEX888" s="37"/>
      <c r="WEY888" s="37"/>
      <c r="WEZ888" s="37"/>
      <c r="WFA888" s="37"/>
      <c r="WFB888" s="37"/>
      <c r="WFC888" s="28"/>
      <c r="WFD888" s="11"/>
      <c r="WFE888" s="11"/>
      <c r="WFF888" s="37"/>
      <c r="WFG888" s="162"/>
      <c r="WFH888" s="162"/>
      <c r="WFI888" s="37"/>
      <c r="WFJ888" s="12"/>
      <c r="WFK888" s="37"/>
      <c r="WFL888" s="37"/>
      <c r="WFM888" s="11"/>
      <c r="WFN888" s="24"/>
      <c r="WFO888" s="28"/>
      <c r="WFP888" s="11"/>
      <c r="WFQ888" s="12"/>
      <c r="WFR888" s="27"/>
      <c r="WFS888" s="37"/>
      <c r="WFT888" s="37"/>
      <c r="WFU888" s="14"/>
      <c r="WFV888" s="14"/>
      <c r="WFW888" s="11"/>
      <c r="WFX888" s="12"/>
      <c r="WFY888" s="12"/>
      <c r="WFZ888" s="12"/>
      <c r="WGA888" s="11"/>
      <c r="WGB888" s="12"/>
      <c r="WGC888" s="162"/>
      <c r="WGD888" s="37"/>
      <c r="WGE888" s="37"/>
      <c r="WGF888" s="37"/>
      <c r="WGG888" s="37"/>
      <c r="WGH888" s="37"/>
      <c r="WGI888" s="28"/>
      <c r="WGJ888" s="11"/>
      <c r="WGK888" s="11"/>
      <c r="WGL888" s="37"/>
      <c r="WGM888" s="162"/>
      <c r="WGN888" s="162"/>
      <c r="WGO888" s="37"/>
      <c r="WGP888" s="12"/>
      <c r="WGQ888" s="37"/>
      <c r="WGR888" s="37"/>
      <c r="WGS888" s="11"/>
      <c r="WGT888" s="24"/>
      <c r="WGU888" s="28"/>
      <c r="WGV888" s="11"/>
      <c r="WGW888" s="12"/>
      <c r="WGX888" s="27"/>
      <c r="WGY888" s="37"/>
      <c r="WGZ888" s="37"/>
      <c r="WHA888" s="14"/>
      <c r="WHB888" s="14"/>
      <c r="WHC888" s="11"/>
      <c r="WHD888" s="12"/>
      <c r="WHE888" s="12"/>
      <c r="WHF888" s="12"/>
      <c r="WHG888" s="11"/>
      <c r="WHH888" s="12"/>
      <c r="WHI888" s="162"/>
      <c r="WHJ888" s="37"/>
      <c r="WHK888" s="37"/>
      <c r="WHL888" s="37"/>
      <c r="WHM888" s="37"/>
      <c r="WHN888" s="37"/>
      <c r="WHO888" s="28"/>
      <c r="WHP888" s="11"/>
      <c r="WHQ888" s="11"/>
      <c r="WHR888" s="37"/>
      <c r="WHS888" s="162"/>
      <c r="WHT888" s="162"/>
      <c r="WHU888" s="37"/>
      <c r="WHV888" s="12"/>
      <c r="WHW888" s="37"/>
      <c r="WHX888" s="37"/>
      <c r="WHY888" s="11"/>
      <c r="WHZ888" s="24"/>
      <c r="WIA888" s="28"/>
      <c r="WIB888" s="11"/>
      <c r="WIC888" s="12"/>
      <c r="WID888" s="27"/>
      <c r="WIE888" s="37"/>
      <c r="WIF888" s="37"/>
      <c r="WIG888" s="14"/>
      <c r="WIH888" s="14"/>
      <c r="WII888" s="11"/>
      <c r="WIJ888" s="12"/>
      <c r="WIK888" s="12"/>
      <c r="WIL888" s="12"/>
      <c r="WIM888" s="11"/>
      <c r="WIN888" s="12"/>
      <c r="WIO888" s="162"/>
      <c r="WIP888" s="37"/>
      <c r="WIQ888" s="37"/>
      <c r="WIR888" s="37"/>
      <c r="WIS888" s="37"/>
      <c r="WIT888" s="37"/>
      <c r="WIU888" s="28"/>
      <c r="WIV888" s="11"/>
      <c r="WIW888" s="11"/>
      <c r="WIX888" s="37"/>
      <c r="WIY888" s="162"/>
      <c r="WIZ888" s="162"/>
      <c r="WJA888" s="37"/>
      <c r="WJB888" s="12"/>
      <c r="WJC888" s="37"/>
      <c r="WJD888" s="37"/>
      <c r="WJE888" s="11"/>
      <c r="WJF888" s="24"/>
      <c r="WJG888" s="28"/>
      <c r="WJH888" s="11"/>
      <c r="WJI888" s="12"/>
      <c r="WJJ888" s="27"/>
      <c r="WJK888" s="37"/>
      <c r="WJL888" s="37"/>
      <c r="WJM888" s="14"/>
      <c r="WJN888" s="14"/>
      <c r="WJO888" s="11"/>
      <c r="WJP888" s="12"/>
      <c r="WJQ888" s="12"/>
      <c r="WJR888" s="12"/>
      <c r="WJS888" s="11"/>
      <c r="WJT888" s="12"/>
      <c r="WJU888" s="162"/>
      <c r="WJV888" s="37"/>
      <c r="WJW888" s="37"/>
      <c r="WJX888" s="37"/>
      <c r="WJY888" s="37"/>
      <c r="WJZ888" s="37"/>
      <c r="WKA888" s="28"/>
      <c r="WKB888" s="11"/>
      <c r="WKC888" s="11"/>
      <c r="WKD888" s="37"/>
      <c r="WKE888" s="162"/>
      <c r="WKF888" s="162"/>
      <c r="WKG888" s="37"/>
      <c r="WKH888" s="12"/>
      <c r="WKI888" s="37"/>
      <c r="WKJ888" s="37"/>
      <c r="WKK888" s="11"/>
      <c r="WKL888" s="24"/>
      <c r="WKM888" s="28"/>
      <c r="WKN888" s="11"/>
      <c r="WKO888" s="12"/>
      <c r="WKP888" s="27"/>
      <c r="WKQ888" s="37"/>
      <c r="WKR888" s="37"/>
      <c r="WKS888" s="14"/>
      <c r="WKT888" s="14"/>
      <c r="WKU888" s="11"/>
      <c r="WKV888" s="12"/>
      <c r="WKW888" s="12"/>
      <c r="WKX888" s="12"/>
      <c r="WKY888" s="11"/>
      <c r="WKZ888" s="12"/>
      <c r="WLA888" s="162"/>
      <c r="WLB888" s="37"/>
      <c r="WLC888" s="37"/>
      <c r="WLD888" s="37"/>
      <c r="WLE888" s="37"/>
      <c r="WLF888" s="37"/>
      <c r="WLG888" s="28"/>
      <c r="WLH888" s="11"/>
      <c r="WLI888" s="11"/>
      <c r="WLJ888" s="37"/>
      <c r="WLK888" s="162"/>
      <c r="WLL888" s="162"/>
      <c r="WLM888" s="37"/>
      <c r="WLN888" s="12"/>
      <c r="WLO888" s="37"/>
      <c r="WLP888" s="37"/>
      <c r="WLQ888" s="11"/>
      <c r="WLR888" s="24"/>
      <c r="WLS888" s="28"/>
      <c r="WLT888" s="11"/>
      <c r="WLU888" s="12"/>
      <c r="WLV888" s="27"/>
      <c r="WLW888" s="37"/>
      <c r="WLX888" s="37"/>
      <c r="WLY888" s="14"/>
      <c r="WLZ888" s="14"/>
      <c r="WMA888" s="11"/>
      <c r="WMB888" s="12"/>
      <c r="WMC888" s="12"/>
      <c r="WMD888" s="12"/>
      <c r="WME888" s="11"/>
      <c r="WMF888" s="12"/>
      <c r="WMG888" s="162"/>
      <c r="WMH888" s="37"/>
      <c r="WMI888" s="37"/>
      <c r="WMJ888" s="37"/>
      <c r="WMK888" s="37"/>
      <c r="WML888" s="37"/>
      <c r="WMM888" s="28"/>
      <c r="WMN888" s="11"/>
      <c r="WMO888" s="11"/>
      <c r="WMP888" s="37"/>
      <c r="WMQ888" s="162"/>
      <c r="WMR888" s="162"/>
      <c r="WMS888" s="37"/>
      <c r="WMT888" s="12"/>
      <c r="WMU888" s="37"/>
      <c r="WMV888" s="37"/>
      <c r="WMW888" s="11"/>
      <c r="WMX888" s="24"/>
      <c r="WMY888" s="28"/>
      <c r="WMZ888" s="11"/>
      <c r="WNA888" s="12"/>
      <c r="WNB888" s="27"/>
      <c r="WNC888" s="37"/>
      <c r="WND888" s="37"/>
      <c r="WNE888" s="14"/>
      <c r="WNF888" s="14"/>
      <c r="WNG888" s="11"/>
      <c r="WNH888" s="12"/>
      <c r="WNI888" s="12"/>
      <c r="WNJ888" s="12"/>
      <c r="WNK888" s="11"/>
      <c r="WNL888" s="12"/>
      <c r="WNM888" s="162"/>
      <c r="WNN888" s="37"/>
      <c r="WNO888" s="37"/>
      <c r="WNP888" s="37"/>
      <c r="WNQ888" s="37"/>
      <c r="WNR888" s="37"/>
      <c r="WNS888" s="28"/>
      <c r="WNT888" s="11"/>
      <c r="WNU888" s="11"/>
      <c r="WNV888" s="37"/>
      <c r="WNW888" s="162"/>
      <c r="WNX888" s="162"/>
      <c r="WNY888" s="37"/>
      <c r="WNZ888" s="12"/>
      <c r="WOA888" s="37"/>
      <c r="WOB888" s="37"/>
      <c r="WOC888" s="11"/>
      <c r="WOD888" s="24"/>
      <c r="WOE888" s="28"/>
      <c r="WOF888" s="11"/>
      <c r="WOG888" s="12"/>
      <c r="WOH888" s="27"/>
      <c r="WOI888" s="37"/>
      <c r="WOJ888" s="37"/>
      <c r="WOK888" s="14"/>
      <c r="WOL888" s="14"/>
      <c r="WOM888" s="11"/>
      <c r="WON888" s="12"/>
      <c r="WOO888" s="12"/>
      <c r="WOP888" s="12"/>
      <c r="WOQ888" s="11"/>
      <c r="WOR888" s="12"/>
      <c r="WOS888" s="162"/>
      <c r="WOT888" s="37"/>
      <c r="WOU888" s="37"/>
      <c r="WOV888" s="37"/>
      <c r="WOW888" s="37"/>
      <c r="WOX888" s="37"/>
      <c r="WOY888" s="28"/>
      <c r="WOZ888" s="11"/>
      <c r="WPA888" s="11"/>
      <c r="WPB888" s="37"/>
      <c r="WPC888" s="162"/>
      <c r="WPD888" s="162"/>
      <c r="WPE888" s="37"/>
      <c r="WPF888" s="12"/>
      <c r="WPG888" s="37"/>
      <c r="WPH888" s="37"/>
      <c r="WPI888" s="11"/>
      <c r="WPJ888" s="24"/>
      <c r="WPK888" s="28"/>
      <c r="WPL888" s="11"/>
      <c r="WPM888" s="12"/>
      <c r="WPN888" s="27"/>
      <c r="WPO888" s="37"/>
      <c r="WPP888" s="37"/>
      <c r="WPQ888" s="14"/>
      <c r="WPR888" s="14"/>
      <c r="WPS888" s="11"/>
      <c r="WPT888" s="12"/>
      <c r="WPU888" s="12"/>
      <c r="WPV888" s="12"/>
      <c r="WPW888" s="11"/>
      <c r="WPX888" s="12"/>
      <c r="WPY888" s="162"/>
      <c r="WPZ888" s="37"/>
      <c r="WQA888" s="37"/>
      <c r="WQB888" s="37"/>
      <c r="WQC888" s="37"/>
      <c r="WQD888" s="37"/>
      <c r="WQE888" s="28"/>
      <c r="WQF888" s="11"/>
      <c r="WQG888" s="11"/>
      <c r="WQH888" s="37"/>
      <c r="WQI888" s="162"/>
      <c r="WQJ888" s="162"/>
      <c r="WQK888" s="37"/>
      <c r="WQL888" s="12"/>
      <c r="WQM888" s="37"/>
      <c r="WQN888" s="37"/>
      <c r="WQO888" s="11"/>
      <c r="WQP888" s="24"/>
      <c r="WQQ888" s="28"/>
      <c r="WQR888" s="11"/>
      <c r="WQS888" s="12"/>
      <c r="WQT888" s="27"/>
      <c r="WQU888" s="37"/>
      <c r="WQV888" s="37"/>
      <c r="WQW888" s="14"/>
      <c r="WQX888" s="14"/>
      <c r="WQY888" s="11"/>
      <c r="WQZ888" s="12"/>
      <c r="WRA888" s="12"/>
      <c r="WRB888" s="12"/>
      <c r="WRC888" s="11"/>
      <c r="WRD888" s="12"/>
      <c r="WRE888" s="162"/>
      <c r="WRF888" s="37"/>
      <c r="WRG888" s="37"/>
      <c r="WRH888" s="37"/>
      <c r="WRI888" s="37"/>
      <c r="WRJ888" s="37"/>
      <c r="WRK888" s="28"/>
      <c r="WRL888" s="11"/>
      <c r="WRM888" s="11"/>
      <c r="WRN888" s="37"/>
      <c r="WRO888" s="162"/>
      <c r="WRP888" s="162"/>
      <c r="WRQ888" s="37"/>
      <c r="WRR888" s="12"/>
      <c r="WRS888" s="37"/>
      <c r="WRT888" s="37"/>
      <c r="WRU888" s="11"/>
      <c r="WRV888" s="24"/>
      <c r="WRW888" s="28"/>
      <c r="WRX888" s="11"/>
      <c r="WRY888" s="12"/>
      <c r="WRZ888" s="27"/>
      <c r="WSA888" s="37"/>
      <c r="WSB888" s="37"/>
      <c r="WSC888" s="14"/>
      <c r="WSD888" s="14"/>
      <c r="WSE888" s="11"/>
      <c r="WSF888" s="12"/>
      <c r="WSG888" s="12"/>
      <c r="WSH888" s="12"/>
      <c r="WSI888" s="11"/>
      <c r="WSJ888" s="12"/>
      <c r="WSK888" s="162"/>
      <c r="WSL888" s="37"/>
      <c r="WSM888" s="37"/>
      <c r="WSN888" s="37"/>
      <c r="WSO888" s="37"/>
      <c r="WSP888" s="37"/>
      <c r="WSQ888" s="28"/>
      <c r="WSR888" s="11"/>
      <c r="WSS888" s="11"/>
      <c r="WST888" s="37"/>
      <c r="WSU888" s="162"/>
      <c r="WSV888" s="162"/>
      <c r="WSW888" s="37"/>
      <c r="WSX888" s="12"/>
      <c r="WSY888" s="37"/>
      <c r="WSZ888" s="37"/>
      <c r="WTA888" s="11"/>
      <c r="WTB888" s="24"/>
      <c r="WTC888" s="28"/>
      <c r="WTD888" s="11"/>
      <c r="WTE888" s="12"/>
      <c r="WTF888" s="27"/>
      <c r="WTG888" s="37"/>
      <c r="WTH888" s="37"/>
      <c r="WTI888" s="14"/>
      <c r="WTJ888" s="14"/>
      <c r="WTK888" s="11"/>
      <c r="WTL888" s="12"/>
      <c r="WTM888" s="12"/>
      <c r="WTN888" s="12"/>
      <c r="WTO888" s="11"/>
      <c r="WTP888" s="12"/>
      <c r="WTQ888" s="162"/>
      <c r="WTR888" s="37"/>
      <c r="WTS888" s="37"/>
      <c r="WTT888" s="37"/>
      <c r="WTU888" s="37"/>
      <c r="WTV888" s="37"/>
      <c r="WTW888" s="28"/>
      <c r="WTX888" s="11"/>
      <c r="WTY888" s="11"/>
      <c r="WTZ888" s="37"/>
      <c r="WUA888" s="162"/>
      <c r="WUB888" s="162"/>
      <c r="WUC888" s="37"/>
      <c r="WUD888" s="12"/>
      <c r="WUE888" s="37"/>
      <c r="WUF888" s="37"/>
      <c r="WUG888" s="11"/>
      <c r="WUH888" s="24"/>
      <c r="WUI888" s="28"/>
      <c r="WUJ888" s="11"/>
      <c r="WUK888" s="12"/>
      <c r="WUL888" s="27"/>
      <c r="WUM888" s="37"/>
      <c r="WUN888" s="37"/>
      <c r="WUO888" s="14"/>
      <c r="WUP888" s="14"/>
      <c r="WUQ888" s="11"/>
      <c r="WUR888" s="12"/>
      <c r="WUS888" s="12"/>
      <c r="WUT888" s="12"/>
      <c r="WUU888" s="11"/>
      <c r="WUV888" s="12"/>
      <c r="WUW888" s="162"/>
      <c r="WUX888" s="37"/>
      <c r="WUY888" s="37"/>
      <c r="WUZ888" s="37"/>
      <c r="WVA888" s="37"/>
      <c r="WVB888" s="37"/>
      <c r="WVC888" s="28"/>
      <c r="WVD888" s="11"/>
      <c r="WVE888" s="11"/>
      <c r="WVF888" s="37"/>
      <c r="WVG888" s="162"/>
      <c r="WVH888" s="162"/>
      <c r="WVI888" s="37"/>
      <c r="WVJ888" s="12"/>
      <c r="WVK888" s="37"/>
      <c r="WVL888" s="37"/>
      <c r="WVM888" s="11"/>
      <c r="WVN888" s="24"/>
      <c r="WVO888" s="28"/>
      <c r="WVP888" s="11"/>
      <c r="WVQ888" s="12"/>
      <c r="WVR888" s="27"/>
      <c r="WVS888" s="37"/>
      <c r="WVT888" s="37"/>
      <c r="WVU888" s="14"/>
      <c r="WVV888" s="14"/>
      <c r="WVW888" s="11"/>
      <c r="WVX888" s="12"/>
      <c r="WVY888" s="12"/>
      <c r="WVZ888" s="12"/>
      <c r="WWA888" s="11"/>
      <c r="WWB888" s="12"/>
      <c r="WWC888" s="162"/>
      <c r="WWD888" s="37"/>
      <c r="WWE888" s="37"/>
      <c r="WWF888" s="37"/>
      <c r="WWG888" s="37"/>
      <c r="WWH888" s="37"/>
      <c r="WWI888" s="28"/>
      <c r="WWJ888" s="11"/>
      <c r="WWK888" s="11"/>
      <c r="WWL888" s="37"/>
      <c r="WWM888" s="162"/>
      <c r="WWN888" s="162"/>
      <c r="WWO888" s="37"/>
      <c r="WWP888" s="12"/>
      <c r="WWQ888" s="37"/>
      <c r="WWR888" s="37"/>
      <c r="WWS888" s="11"/>
      <c r="WWT888" s="24"/>
      <c r="WWU888" s="28"/>
      <c r="WWV888" s="11"/>
      <c r="WWW888" s="12"/>
      <c r="WWX888" s="27"/>
      <c r="WWY888" s="37"/>
      <c r="WWZ888" s="37"/>
      <c r="WXA888" s="14"/>
      <c r="WXB888" s="14"/>
      <c r="WXC888" s="11"/>
      <c r="WXD888" s="12"/>
      <c r="WXE888" s="12"/>
      <c r="WXF888" s="12"/>
      <c r="WXG888" s="11"/>
      <c r="WXH888" s="12"/>
      <c r="WXI888" s="162"/>
      <c r="WXJ888" s="37"/>
      <c r="WXK888" s="37"/>
      <c r="WXL888" s="37"/>
      <c r="WXM888" s="37"/>
      <c r="WXN888" s="37"/>
      <c r="WXO888" s="28"/>
      <c r="WXP888" s="11"/>
      <c r="WXQ888" s="11"/>
      <c r="WXR888" s="37"/>
      <c r="WXS888" s="162"/>
      <c r="WXT888" s="162"/>
      <c r="WXU888" s="37"/>
      <c r="WXV888" s="12"/>
      <c r="WXW888" s="37"/>
      <c r="WXX888" s="37"/>
      <c r="WXY888" s="11"/>
      <c r="WXZ888" s="24"/>
      <c r="WYA888" s="28"/>
      <c r="WYB888" s="11"/>
      <c r="WYC888" s="12"/>
      <c r="WYD888" s="27"/>
      <c r="WYE888" s="37"/>
      <c r="WYF888" s="37"/>
      <c r="WYG888" s="14"/>
      <c r="WYH888" s="14"/>
      <c r="WYI888" s="11"/>
      <c r="WYJ888" s="12"/>
      <c r="WYK888" s="12"/>
      <c r="WYL888" s="12"/>
      <c r="WYM888" s="11"/>
      <c r="WYN888" s="12"/>
      <c r="WYO888" s="162"/>
      <c r="WYP888" s="37"/>
      <c r="WYQ888" s="37"/>
      <c r="WYR888" s="37"/>
      <c r="WYS888" s="37"/>
      <c r="WYT888" s="37"/>
      <c r="WYU888" s="28"/>
      <c r="WYV888" s="11"/>
      <c r="WYW888" s="11"/>
      <c r="WYX888" s="37"/>
      <c r="WYY888" s="162"/>
      <c r="WYZ888" s="162"/>
      <c r="WZA888" s="37"/>
      <c r="WZB888" s="12"/>
      <c r="WZC888" s="37"/>
      <c r="WZD888" s="37"/>
      <c r="WZE888" s="11"/>
      <c r="WZF888" s="24"/>
      <c r="WZG888" s="28"/>
      <c r="WZH888" s="11"/>
      <c r="WZI888" s="12"/>
      <c r="WZJ888" s="27"/>
      <c r="WZK888" s="37"/>
      <c r="WZL888" s="37"/>
      <c r="WZM888" s="14"/>
      <c r="WZN888" s="14"/>
      <c r="WZO888" s="11"/>
      <c r="WZP888" s="12"/>
      <c r="WZQ888" s="12"/>
      <c r="WZR888" s="12"/>
      <c r="WZS888" s="11"/>
      <c r="WZT888" s="12"/>
      <c r="WZU888" s="162"/>
      <c r="WZV888" s="37"/>
      <c r="WZW888" s="37"/>
      <c r="WZX888" s="37"/>
      <c r="WZY888" s="37"/>
      <c r="WZZ888" s="37"/>
      <c r="XAA888" s="28"/>
      <c r="XAB888" s="11"/>
      <c r="XAC888" s="11"/>
      <c r="XAD888" s="37"/>
      <c r="XAE888" s="162"/>
      <c r="XAF888" s="162"/>
      <c r="XAG888" s="37"/>
      <c r="XAH888" s="12"/>
      <c r="XAI888" s="37"/>
      <c r="XAJ888" s="37"/>
      <c r="XAK888" s="11"/>
      <c r="XAL888" s="24"/>
      <c r="XAM888" s="28"/>
      <c r="XAN888" s="11"/>
      <c r="XAO888" s="12"/>
      <c r="XAP888" s="27"/>
      <c r="XAQ888" s="37"/>
      <c r="XAR888" s="37"/>
      <c r="XAS888" s="14"/>
      <c r="XAT888" s="14"/>
      <c r="XAU888" s="11"/>
      <c r="XAV888" s="12"/>
      <c r="XAW888" s="12"/>
      <c r="XAX888" s="12"/>
      <c r="XAY888" s="11"/>
      <c r="XAZ888" s="12"/>
      <c r="XBA888" s="162"/>
      <c r="XBB888" s="37"/>
      <c r="XBC888" s="37"/>
      <c r="XBD888" s="37"/>
      <c r="XBE888" s="37"/>
      <c r="XBF888" s="37"/>
      <c r="XBG888" s="28"/>
      <c r="XBH888" s="11"/>
      <c r="XBI888" s="11"/>
      <c r="XBJ888" s="37"/>
      <c r="XBK888" s="162"/>
      <c r="XBL888" s="162"/>
      <c r="XBM888" s="37"/>
      <c r="XBN888" s="12"/>
      <c r="XBO888" s="37"/>
      <c r="XBP888" s="37"/>
      <c r="XBQ888" s="11"/>
      <c r="XBR888" s="24"/>
      <c r="XBS888" s="28"/>
      <c r="XBT888" s="11"/>
      <c r="XBU888" s="12"/>
      <c r="XBV888" s="27"/>
      <c r="XBW888" s="37"/>
      <c r="XBX888" s="37"/>
      <c r="XBY888" s="14"/>
      <c r="XBZ888" s="14"/>
      <c r="XCA888" s="11"/>
      <c r="XCB888" s="12"/>
      <c r="XCC888" s="12"/>
      <c r="XCD888" s="12"/>
      <c r="XCE888" s="11"/>
      <c r="XCF888" s="12"/>
      <c r="XCG888" s="162"/>
      <c r="XCH888" s="37"/>
      <c r="XCI888" s="37"/>
      <c r="XCJ888" s="37"/>
      <c r="XCK888" s="37"/>
      <c r="XCL888" s="37"/>
      <c r="XCM888" s="28"/>
      <c r="XCN888" s="11"/>
      <c r="XCO888" s="11"/>
      <c r="XCP888" s="37"/>
      <c r="XCQ888" s="162"/>
      <c r="XCR888" s="162"/>
      <c r="XCS888" s="37"/>
      <c r="XCT888" s="12"/>
      <c r="XCU888" s="37"/>
      <c r="XCV888" s="37"/>
      <c r="XCW888" s="11"/>
      <c r="XCX888" s="24"/>
      <c r="XCY888" s="28"/>
      <c r="XCZ888" s="11"/>
      <c r="XDA888" s="12"/>
      <c r="XDB888" s="27"/>
      <c r="XDC888" s="37"/>
      <c r="XDD888" s="37"/>
      <c r="XDE888" s="14"/>
      <c r="XDF888" s="14"/>
      <c r="XDG888" s="11"/>
      <c r="XDH888" s="12"/>
      <c r="XDI888" s="12"/>
      <c r="XDJ888" s="12"/>
      <c r="XDK888" s="11"/>
      <c r="XDL888" s="12"/>
      <c r="XDM888" s="162"/>
      <c r="XDN888" s="37"/>
      <c r="XDO888" s="37"/>
      <c r="XDP888" s="37"/>
      <c r="XDQ888" s="37"/>
      <c r="XDR888" s="37"/>
      <c r="XDS888" s="28"/>
      <c r="XDT888" s="11"/>
      <c r="XDU888" s="11"/>
      <c r="XDV888" s="37"/>
      <c r="XDW888" s="162"/>
      <c r="XDX888" s="162"/>
      <c r="XDY888" s="37"/>
      <c r="XDZ888" s="12"/>
      <c r="XEA888" s="37"/>
      <c r="XEB888" s="37"/>
      <c r="XEC888" s="11"/>
      <c r="XED888" s="24"/>
      <c r="XEE888" s="28"/>
      <c r="XEF888" s="11"/>
      <c r="XEG888" s="12"/>
      <c r="XEH888" s="27"/>
      <c r="XEI888" s="37"/>
      <c r="XEJ888" s="37"/>
      <c r="XEK888" s="14"/>
      <c r="XEL888" s="14"/>
      <c r="XEM888" s="11"/>
      <c r="XEN888" s="12"/>
      <c r="XEO888" s="12"/>
      <c r="XEP888" s="12"/>
      <c r="XEQ888" s="11"/>
      <c r="XER888" s="12"/>
      <c r="XES888" s="162"/>
      <c r="XET888" s="37"/>
      <c r="XEU888" s="37"/>
      <c r="XEV888" s="37"/>
      <c r="XEW888" s="37"/>
      <c r="XEX888" s="37"/>
      <c r="XEY888" s="28"/>
      <c r="XEZ888" s="11"/>
      <c r="XFA888" s="11"/>
      <c r="XFB888" s="37"/>
      <c r="XFC888" s="162"/>
      <c r="XFD888" s="162"/>
    </row>
    <row r="889" spans="1:16384" s="212" customFormat="1" ht="16.5">
      <c r="A889" s="287"/>
      <c r="B889" s="162"/>
      <c r="C889" s="37"/>
      <c r="D889" s="25"/>
      <c r="E889" s="11"/>
      <c r="F889" s="24"/>
      <c r="G889" s="28"/>
      <c r="H889" s="11"/>
      <c r="I889" s="12"/>
      <c r="J889" s="27"/>
      <c r="K889" s="37"/>
      <c r="L889" s="37"/>
      <c r="M889" s="14"/>
      <c r="N889" s="14"/>
      <c r="O889" s="11"/>
      <c r="P889" s="12"/>
      <c r="Q889" s="12"/>
      <c r="R889" s="12"/>
      <c r="S889" s="11"/>
      <c r="T889" s="12"/>
      <c r="U889" s="162"/>
      <c r="V889" s="37"/>
      <c r="W889" s="37"/>
      <c r="X889" s="37"/>
      <c r="Y889" s="37"/>
      <c r="Z889" s="37"/>
      <c r="AA889" s="28"/>
      <c r="AB889" s="11"/>
      <c r="AC889" s="11"/>
      <c r="AD889" s="37"/>
      <c r="AE889" s="162"/>
      <c r="AF889" s="162"/>
      <c r="AG889" s="37"/>
      <c r="AH889" s="12"/>
      <c r="AI889" s="37"/>
      <c r="AJ889" s="57"/>
      <c r="AK889" s="11"/>
      <c r="AL889" s="24"/>
      <c r="AM889" s="53"/>
      <c r="AN889" s="11"/>
      <c r="AO889" s="12"/>
      <c r="AP889" s="54"/>
      <c r="AQ889" s="37"/>
      <c r="AR889" s="37"/>
      <c r="AS889" s="14"/>
      <c r="AT889" s="14"/>
      <c r="AU889" s="11"/>
      <c r="AV889" s="12"/>
      <c r="AW889" s="12"/>
      <c r="AX889" s="12"/>
      <c r="AY889" s="11"/>
      <c r="AZ889" s="12"/>
      <c r="BA889" s="162"/>
      <c r="BB889" s="37"/>
      <c r="BC889" s="37"/>
      <c r="BD889" s="37"/>
      <c r="BE889" s="37"/>
      <c r="BF889" s="37"/>
      <c r="BG889" s="28"/>
      <c r="BH889" s="11"/>
      <c r="BI889" s="11"/>
      <c r="BJ889" s="37"/>
      <c r="BK889" s="162"/>
      <c r="BL889" s="162"/>
      <c r="BM889" s="37"/>
      <c r="BN889" s="12"/>
      <c r="BO889" s="37"/>
      <c r="BP889" s="37"/>
      <c r="BQ889" s="11"/>
      <c r="BR889" s="24"/>
      <c r="BS889" s="28"/>
      <c r="BT889" s="11"/>
      <c r="BU889" s="12"/>
      <c r="BV889" s="27"/>
      <c r="BW889" s="37"/>
      <c r="BX889" s="37"/>
      <c r="BY889" s="14"/>
      <c r="BZ889" s="14"/>
      <c r="CA889" s="11"/>
      <c r="CB889" s="12"/>
      <c r="CC889" s="12"/>
      <c r="CD889" s="12"/>
      <c r="CE889" s="11"/>
      <c r="CF889" s="12"/>
      <c r="CG889" s="162"/>
      <c r="CH889" s="37"/>
      <c r="CI889" s="37"/>
      <c r="CJ889" s="37"/>
      <c r="CK889" s="37"/>
      <c r="CL889" s="37"/>
      <c r="CM889" s="28"/>
      <c r="CN889" s="11"/>
      <c r="CO889" s="11"/>
      <c r="CP889" s="37"/>
      <c r="CQ889" s="162"/>
      <c r="CR889" s="162"/>
      <c r="CS889" s="37"/>
      <c r="CT889" s="12"/>
      <c r="CU889" s="37"/>
      <c r="CV889" s="37"/>
      <c r="CW889" s="11"/>
      <c r="CX889" s="24"/>
      <c r="CY889" s="28"/>
      <c r="CZ889" s="11"/>
      <c r="DA889" s="12"/>
      <c r="DB889" s="27"/>
      <c r="DC889" s="37"/>
      <c r="DD889" s="37"/>
      <c r="DE889" s="14"/>
      <c r="DF889" s="14"/>
      <c r="DG889" s="11"/>
      <c r="DH889" s="12"/>
      <c r="DI889" s="12"/>
      <c r="DJ889" s="12"/>
      <c r="DK889" s="11"/>
      <c r="DL889" s="12"/>
      <c r="DM889" s="162"/>
      <c r="DN889" s="37"/>
      <c r="DO889" s="37"/>
      <c r="DP889" s="37"/>
      <c r="DQ889" s="37"/>
      <c r="DR889" s="37"/>
      <c r="DS889" s="28"/>
      <c r="DT889" s="11"/>
      <c r="DU889" s="11"/>
      <c r="DV889" s="37"/>
      <c r="DW889" s="162"/>
      <c r="DX889" s="162"/>
      <c r="DY889" s="37"/>
      <c r="DZ889" s="12"/>
      <c r="EA889" s="37"/>
      <c r="EB889" s="37"/>
      <c r="EC889" s="11"/>
      <c r="ED889" s="24"/>
      <c r="EE889" s="28"/>
      <c r="EF889" s="11"/>
      <c r="EG889" s="12"/>
      <c r="EH889" s="27"/>
      <c r="EI889" s="37"/>
      <c r="EJ889" s="37"/>
      <c r="EK889" s="14"/>
      <c r="EL889" s="14"/>
      <c r="EM889" s="11"/>
      <c r="EN889" s="12"/>
      <c r="EO889" s="12"/>
      <c r="EP889" s="12"/>
      <c r="EQ889" s="11"/>
      <c r="ER889" s="12"/>
      <c r="ES889" s="162"/>
      <c r="ET889" s="37"/>
      <c r="EU889" s="37"/>
      <c r="EV889" s="37"/>
      <c r="EW889" s="37"/>
      <c r="EX889" s="37"/>
      <c r="EY889" s="28"/>
      <c r="EZ889" s="11"/>
      <c r="FA889" s="11"/>
      <c r="FB889" s="37"/>
      <c r="FC889" s="162"/>
      <c r="FD889" s="162"/>
      <c r="FE889" s="37"/>
      <c r="FF889" s="12"/>
      <c r="FG889" s="37"/>
      <c r="FH889" s="37"/>
      <c r="FI889" s="11"/>
      <c r="FJ889" s="24"/>
      <c r="FK889" s="28"/>
      <c r="FL889" s="11"/>
      <c r="FM889" s="12"/>
      <c r="FN889" s="27"/>
      <c r="FO889" s="37"/>
      <c r="FP889" s="37"/>
      <c r="FQ889" s="14"/>
      <c r="FR889" s="14"/>
      <c r="FS889" s="11"/>
      <c r="FT889" s="12"/>
      <c r="FU889" s="12"/>
      <c r="FV889" s="12"/>
      <c r="FW889" s="11"/>
      <c r="FX889" s="12"/>
      <c r="FY889" s="162"/>
      <c r="FZ889" s="37"/>
      <c r="GA889" s="37"/>
      <c r="GB889" s="37"/>
      <c r="GC889" s="37"/>
      <c r="GD889" s="37"/>
      <c r="GE889" s="28"/>
      <c r="GF889" s="11"/>
      <c r="GG889" s="11"/>
      <c r="GH889" s="37"/>
      <c r="GI889" s="162"/>
      <c r="GJ889" s="162"/>
      <c r="GK889" s="37"/>
      <c r="GL889" s="12"/>
      <c r="GM889" s="37"/>
      <c r="GN889" s="37"/>
      <c r="GO889" s="11"/>
      <c r="GP889" s="24"/>
      <c r="GQ889" s="28"/>
      <c r="GR889" s="11"/>
      <c r="GS889" s="12"/>
      <c r="GT889" s="27"/>
      <c r="GU889" s="37"/>
      <c r="GV889" s="37"/>
      <c r="GW889" s="14"/>
      <c r="GX889" s="14"/>
      <c r="GY889" s="11"/>
      <c r="GZ889" s="12"/>
      <c r="HA889" s="12"/>
      <c r="HB889" s="12"/>
      <c r="HC889" s="11"/>
      <c r="HD889" s="12"/>
      <c r="HE889" s="162"/>
      <c r="HF889" s="37"/>
      <c r="HG889" s="37"/>
      <c r="HH889" s="37"/>
      <c r="HI889" s="37"/>
      <c r="HJ889" s="37"/>
      <c r="HK889" s="28"/>
      <c r="HL889" s="11"/>
      <c r="HM889" s="11"/>
      <c r="HN889" s="37"/>
      <c r="HO889" s="162"/>
      <c r="HP889" s="162"/>
      <c r="HQ889" s="37"/>
      <c r="HR889" s="12"/>
      <c r="HS889" s="37"/>
      <c r="HT889" s="37"/>
      <c r="HU889" s="11"/>
      <c r="HV889" s="24"/>
      <c r="HW889" s="28"/>
      <c r="HX889" s="11"/>
      <c r="HY889" s="12"/>
      <c r="HZ889" s="27"/>
      <c r="IA889" s="37"/>
      <c r="IB889" s="37"/>
      <c r="IC889" s="14"/>
      <c r="ID889" s="14"/>
      <c r="IE889" s="11"/>
      <c r="IF889" s="12"/>
      <c r="IG889" s="12"/>
      <c r="IH889" s="12"/>
      <c r="II889" s="11"/>
      <c r="IJ889" s="12"/>
      <c r="IK889" s="162"/>
      <c r="IL889" s="37"/>
      <c r="IM889" s="37"/>
      <c r="IN889" s="37"/>
      <c r="IO889" s="37"/>
      <c r="IP889" s="37"/>
      <c r="IQ889" s="28"/>
      <c r="IR889" s="11"/>
      <c r="IS889" s="11"/>
      <c r="IT889" s="37"/>
      <c r="IU889" s="162"/>
      <c r="IV889" s="162"/>
      <c r="IW889" s="37"/>
      <c r="IX889" s="12"/>
      <c r="IY889" s="37"/>
      <c r="IZ889" s="37"/>
      <c r="JA889" s="11"/>
      <c r="JB889" s="24"/>
      <c r="JC889" s="28"/>
      <c r="JD889" s="11"/>
      <c r="JE889" s="12"/>
      <c r="JF889" s="27"/>
      <c r="JG889" s="37"/>
      <c r="JH889" s="37"/>
      <c r="JI889" s="14"/>
      <c r="JJ889" s="14"/>
      <c r="JK889" s="11"/>
      <c r="JL889" s="12"/>
      <c r="JM889" s="12"/>
      <c r="JN889" s="12"/>
      <c r="JO889" s="11"/>
      <c r="JP889" s="12"/>
      <c r="JQ889" s="162"/>
      <c r="JR889" s="37"/>
      <c r="JS889" s="37"/>
      <c r="JT889" s="37"/>
      <c r="JU889" s="37"/>
      <c r="JV889" s="37"/>
      <c r="JW889" s="28"/>
      <c r="JX889" s="11"/>
      <c r="JY889" s="11"/>
      <c r="JZ889" s="37"/>
      <c r="KA889" s="162"/>
      <c r="KB889" s="162"/>
      <c r="KC889" s="37"/>
      <c r="KD889" s="12"/>
      <c r="KE889" s="37"/>
      <c r="KF889" s="37"/>
      <c r="KG889" s="11"/>
      <c r="KH889" s="24"/>
      <c r="KI889" s="28"/>
      <c r="KJ889" s="11"/>
      <c r="KK889" s="12"/>
      <c r="KL889" s="27"/>
      <c r="KM889" s="37"/>
      <c r="KN889" s="37"/>
      <c r="KO889" s="14"/>
      <c r="KP889" s="14"/>
      <c r="KQ889" s="11"/>
      <c r="KR889" s="12"/>
      <c r="KS889" s="12"/>
      <c r="KT889" s="12"/>
      <c r="KU889" s="11"/>
      <c r="KV889" s="12"/>
      <c r="KW889" s="162"/>
      <c r="KX889" s="37"/>
      <c r="KY889" s="37"/>
      <c r="KZ889" s="37"/>
      <c r="LA889" s="37"/>
      <c r="LB889" s="37"/>
      <c r="LC889" s="28"/>
      <c r="LD889" s="11"/>
      <c r="LE889" s="11"/>
      <c r="LF889" s="37"/>
      <c r="LG889" s="162"/>
      <c r="LH889" s="162"/>
      <c r="LI889" s="37"/>
      <c r="LJ889" s="12"/>
      <c r="LK889" s="37"/>
      <c r="LL889" s="37"/>
      <c r="LM889" s="11"/>
      <c r="LN889" s="24"/>
      <c r="LO889" s="28"/>
      <c r="LP889" s="11"/>
      <c r="LQ889" s="12"/>
      <c r="LR889" s="27"/>
      <c r="LS889" s="37"/>
      <c r="LT889" s="37"/>
      <c r="LU889" s="14"/>
      <c r="LV889" s="14"/>
      <c r="LW889" s="11"/>
      <c r="LX889" s="12"/>
      <c r="LY889" s="12"/>
      <c r="LZ889" s="12"/>
      <c r="MA889" s="11"/>
      <c r="MB889" s="12"/>
      <c r="MC889" s="162"/>
      <c r="MD889" s="37"/>
      <c r="ME889" s="37"/>
      <c r="MF889" s="37"/>
      <c r="MG889" s="37"/>
      <c r="MH889" s="37"/>
      <c r="MI889" s="28"/>
      <c r="MJ889" s="11"/>
      <c r="MK889" s="11"/>
      <c r="ML889" s="37"/>
      <c r="MM889" s="162"/>
      <c r="MN889" s="162"/>
      <c r="MO889" s="37"/>
      <c r="MP889" s="12"/>
      <c r="MQ889" s="37"/>
      <c r="MR889" s="37"/>
      <c r="MS889" s="11"/>
      <c r="MT889" s="24"/>
      <c r="MU889" s="28"/>
      <c r="MV889" s="11"/>
      <c r="MW889" s="12"/>
      <c r="MX889" s="27"/>
      <c r="MY889" s="37"/>
      <c r="MZ889" s="37"/>
      <c r="NA889" s="14"/>
      <c r="NB889" s="14"/>
      <c r="NC889" s="11"/>
      <c r="ND889" s="12"/>
      <c r="NE889" s="12"/>
      <c r="NF889" s="12"/>
      <c r="NG889" s="11"/>
      <c r="NH889" s="12"/>
      <c r="NI889" s="162"/>
      <c r="NJ889" s="37"/>
      <c r="NK889" s="37"/>
      <c r="NL889" s="37"/>
      <c r="NM889" s="37"/>
      <c r="NN889" s="37"/>
      <c r="NO889" s="28"/>
      <c r="NP889" s="11"/>
      <c r="NQ889" s="11"/>
      <c r="NR889" s="37"/>
      <c r="NS889" s="162"/>
      <c r="NT889" s="162"/>
      <c r="NU889" s="37"/>
      <c r="NV889" s="12"/>
      <c r="NW889" s="37"/>
      <c r="NX889" s="37"/>
      <c r="NY889" s="11"/>
      <c r="NZ889" s="24"/>
      <c r="OA889" s="28"/>
      <c r="OB889" s="11"/>
      <c r="OC889" s="12"/>
      <c r="OD889" s="27"/>
      <c r="OE889" s="37"/>
      <c r="OF889" s="37"/>
      <c r="OG889" s="14"/>
      <c r="OH889" s="14"/>
      <c r="OI889" s="11"/>
      <c r="OJ889" s="12"/>
      <c r="OK889" s="12"/>
      <c r="OL889" s="12"/>
      <c r="OM889" s="11"/>
      <c r="ON889" s="12"/>
      <c r="OO889" s="162"/>
      <c r="OP889" s="37"/>
      <c r="OQ889" s="37"/>
      <c r="OR889" s="37"/>
      <c r="OS889" s="37"/>
      <c r="OT889" s="37"/>
      <c r="OU889" s="28"/>
      <c r="OV889" s="11"/>
      <c r="OW889" s="11"/>
      <c r="OX889" s="37"/>
      <c r="OY889" s="162"/>
      <c r="OZ889" s="162"/>
      <c r="PA889" s="37"/>
      <c r="PB889" s="12"/>
      <c r="PC889" s="37"/>
      <c r="PD889" s="37"/>
      <c r="PE889" s="11"/>
      <c r="PF889" s="24"/>
      <c r="PG889" s="28"/>
      <c r="PH889" s="11"/>
      <c r="PI889" s="12"/>
      <c r="PJ889" s="27"/>
      <c r="PK889" s="37"/>
      <c r="PL889" s="37"/>
      <c r="PM889" s="14"/>
      <c r="PN889" s="14"/>
      <c r="PO889" s="11"/>
      <c r="PP889" s="12"/>
      <c r="PQ889" s="12"/>
      <c r="PR889" s="12"/>
      <c r="PS889" s="11"/>
      <c r="PT889" s="12"/>
      <c r="PU889" s="162"/>
      <c r="PV889" s="37"/>
      <c r="PW889" s="37"/>
      <c r="PX889" s="37"/>
      <c r="PY889" s="37"/>
      <c r="PZ889" s="37"/>
      <c r="QA889" s="28"/>
      <c r="QB889" s="11"/>
      <c r="QC889" s="11"/>
      <c r="QD889" s="37"/>
      <c r="QE889" s="162"/>
      <c r="QF889" s="162"/>
      <c r="QG889" s="37"/>
      <c r="QH889" s="12"/>
      <c r="QI889" s="37"/>
      <c r="QJ889" s="37"/>
      <c r="QK889" s="11"/>
      <c r="QL889" s="24"/>
      <c r="QM889" s="28"/>
      <c r="QN889" s="11"/>
      <c r="QO889" s="12"/>
      <c r="QP889" s="27"/>
      <c r="QQ889" s="37"/>
      <c r="QR889" s="37"/>
      <c r="QS889" s="14"/>
      <c r="QT889" s="14"/>
      <c r="QU889" s="11"/>
      <c r="QV889" s="12"/>
      <c r="QW889" s="12"/>
      <c r="QX889" s="12"/>
      <c r="QY889" s="11"/>
      <c r="QZ889" s="12"/>
      <c r="RA889" s="162"/>
      <c r="RB889" s="37"/>
      <c r="RC889" s="37"/>
      <c r="RD889" s="37"/>
      <c r="RE889" s="37"/>
      <c r="RF889" s="37"/>
      <c r="RG889" s="28"/>
      <c r="RH889" s="11"/>
      <c r="RI889" s="11"/>
      <c r="RJ889" s="37"/>
      <c r="RK889" s="162"/>
      <c r="RL889" s="162"/>
      <c r="RM889" s="37"/>
      <c r="RN889" s="12"/>
      <c r="RO889" s="37"/>
      <c r="RP889" s="37"/>
      <c r="RQ889" s="11"/>
      <c r="RR889" s="24"/>
      <c r="RS889" s="28"/>
      <c r="RT889" s="11"/>
      <c r="RU889" s="12"/>
      <c r="RV889" s="27"/>
      <c r="RW889" s="37"/>
      <c r="RX889" s="37"/>
      <c r="RY889" s="14"/>
      <c r="RZ889" s="14"/>
      <c r="SA889" s="11"/>
      <c r="SB889" s="12"/>
      <c r="SC889" s="12"/>
      <c r="SD889" s="12"/>
      <c r="SE889" s="11"/>
      <c r="SF889" s="12"/>
      <c r="SG889" s="162"/>
      <c r="SH889" s="37"/>
      <c r="SI889" s="37"/>
      <c r="SJ889" s="37"/>
      <c r="SK889" s="37"/>
      <c r="SL889" s="37"/>
      <c r="SM889" s="28"/>
      <c r="SN889" s="11"/>
      <c r="SO889" s="11"/>
      <c r="SP889" s="37"/>
      <c r="SQ889" s="162"/>
      <c r="SR889" s="162"/>
      <c r="SS889" s="37"/>
      <c r="ST889" s="12"/>
      <c r="SU889" s="37"/>
      <c r="SV889" s="37"/>
      <c r="SW889" s="11"/>
      <c r="SX889" s="24"/>
      <c r="SY889" s="28"/>
      <c r="SZ889" s="11"/>
      <c r="TA889" s="12"/>
      <c r="TB889" s="27"/>
      <c r="TC889" s="37"/>
      <c r="TD889" s="37"/>
      <c r="TE889" s="14"/>
      <c r="TF889" s="14"/>
      <c r="TG889" s="11"/>
      <c r="TH889" s="12"/>
      <c r="TI889" s="12"/>
      <c r="TJ889" s="12"/>
      <c r="TK889" s="11"/>
      <c r="TL889" s="12"/>
      <c r="TM889" s="162"/>
      <c r="TN889" s="37"/>
      <c r="TO889" s="37"/>
      <c r="TP889" s="37"/>
      <c r="TQ889" s="37"/>
      <c r="TR889" s="37"/>
      <c r="TS889" s="28"/>
      <c r="TT889" s="11"/>
      <c r="TU889" s="11"/>
      <c r="TV889" s="37"/>
      <c r="TW889" s="162"/>
      <c r="TX889" s="162"/>
      <c r="TY889" s="37"/>
      <c r="TZ889" s="12"/>
      <c r="UA889" s="37"/>
      <c r="UB889" s="37"/>
      <c r="UC889" s="11"/>
      <c r="UD889" s="24"/>
      <c r="UE889" s="28"/>
      <c r="UF889" s="11"/>
      <c r="UG889" s="12"/>
      <c r="UH889" s="27"/>
      <c r="UI889" s="37"/>
      <c r="UJ889" s="37"/>
      <c r="UK889" s="14"/>
      <c r="UL889" s="14"/>
      <c r="UM889" s="11"/>
      <c r="UN889" s="12"/>
      <c r="UO889" s="12"/>
      <c r="UP889" s="12"/>
      <c r="UQ889" s="11"/>
      <c r="UR889" s="12"/>
      <c r="US889" s="162"/>
      <c r="UT889" s="37"/>
      <c r="UU889" s="37"/>
      <c r="UV889" s="37"/>
      <c r="UW889" s="37"/>
      <c r="UX889" s="37"/>
      <c r="UY889" s="28"/>
      <c r="UZ889" s="11"/>
      <c r="VA889" s="11"/>
      <c r="VB889" s="37"/>
      <c r="VC889" s="162"/>
      <c r="VD889" s="162"/>
      <c r="VE889" s="37"/>
      <c r="VF889" s="12"/>
      <c r="VG889" s="37"/>
      <c r="VH889" s="37"/>
      <c r="VI889" s="11"/>
      <c r="VJ889" s="24"/>
      <c r="VK889" s="28"/>
      <c r="VL889" s="11"/>
      <c r="VM889" s="12"/>
      <c r="VN889" s="27"/>
      <c r="VO889" s="37"/>
      <c r="VP889" s="37"/>
      <c r="VQ889" s="14"/>
      <c r="VR889" s="14"/>
      <c r="VS889" s="11"/>
      <c r="VT889" s="12"/>
      <c r="VU889" s="12"/>
      <c r="VV889" s="12"/>
      <c r="VW889" s="11"/>
      <c r="VX889" s="12"/>
      <c r="VY889" s="162"/>
      <c r="VZ889" s="37"/>
      <c r="WA889" s="37"/>
      <c r="WB889" s="37"/>
      <c r="WC889" s="37"/>
      <c r="WD889" s="37"/>
      <c r="WE889" s="28"/>
      <c r="WF889" s="11"/>
      <c r="WG889" s="11"/>
      <c r="WH889" s="37"/>
      <c r="WI889" s="162"/>
      <c r="WJ889" s="162"/>
      <c r="WK889" s="37"/>
      <c r="WL889" s="12"/>
      <c r="WM889" s="37"/>
      <c r="WN889" s="37"/>
      <c r="WO889" s="11"/>
      <c r="WP889" s="24"/>
      <c r="WQ889" s="28"/>
      <c r="WR889" s="11"/>
      <c r="WS889" s="12"/>
      <c r="WT889" s="27"/>
      <c r="WU889" s="37"/>
      <c r="WV889" s="37"/>
      <c r="WW889" s="14"/>
      <c r="WX889" s="14"/>
      <c r="WY889" s="11"/>
      <c r="WZ889" s="12"/>
      <c r="XA889" s="12"/>
      <c r="XB889" s="12"/>
      <c r="XC889" s="11"/>
      <c r="XD889" s="12"/>
      <c r="XE889" s="162"/>
      <c r="XF889" s="37"/>
      <c r="XG889" s="37"/>
      <c r="XH889" s="37"/>
      <c r="XI889" s="37"/>
      <c r="XJ889" s="37"/>
      <c r="XK889" s="28"/>
      <c r="XL889" s="11"/>
      <c r="XM889" s="11"/>
      <c r="XN889" s="37"/>
      <c r="XO889" s="162"/>
      <c r="XP889" s="162"/>
      <c r="XQ889" s="37"/>
      <c r="XR889" s="12"/>
      <c r="XS889" s="37"/>
      <c r="XT889" s="37"/>
      <c r="XU889" s="11"/>
      <c r="XV889" s="24"/>
      <c r="XW889" s="28"/>
      <c r="XX889" s="11"/>
      <c r="XY889" s="12"/>
      <c r="XZ889" s="27"/>
      <c r="YA889" s="37"/>
      <c r="YB889" s="37"/>
      <c r="YC889" s="14"/>
      <c r="YD889" s="14"/>
      <c r="YE889" s="11"/>
      <c r="YF889" s="12"/>
      <c r="YG889" s="12"/>
      <c r="YH889" s="12"/>
      <c r="YI889" s="11"/>
      <c r="YJ889" s="12"/>
      <c r="YK889" s="162"/>
      <c r="YL889" s="37"/>
      <c r="YM889" s="37"/>
      <c r="YN889" s="37"/>
      <c r="YO889" s="37"/>
      <c r="YP889" s="37"/>
      <c r="YQ889" s="28"/>
      <c r="YR889" s="11"/>
      <c r="YS889" s="11"/>
      <c r="YT889" s="37"/>
      <c r="YU889" s="162"/>
      <c r="YV889" s="162"/>
      <c r="YW889" s="37"/>
      <c r="YX889" s="12"/>
      <c r="YY889" s="37"/>
      <c r="YZ889" s="37"/>
      <c r="ZA889" s="11"/>
      <c r="ZB889" s="24"/>
      <c r="ZC889" s="28"/>
      <c r="ZD889" s="11"/>
      <c r="ZE889" s="12"/>
      <c r="ZF889" s="27"/>
      <c r="ZG889" s="37"/>
      <c r="ZH889" s="37"/>
      <c r="ZI889" s="14"/>
      <c r="ZJ889" s="14"/>
      <c r="ZK889" s="11"/>
      <c r="ZL889" s="12"/>
      <c r="ZM889" s="12"/>
      <c r="ZN889" s="12"/>
      <c r="ZO889" s="11"/>
      <c r="ZP889" s="12"/>
      <c r="ZQ889" s="162"/>
      <c r="ZR889" s="37"/>
      <c r="ZS889" s="37"/>
      <c r="ZT889" s="37"/>
      <c r="ZU889" s="37"/>
      <c r="ZV889" s="37"/>
      <c r="ZW889" s="28"/>
      <c r="ZX889" s="11"/>
      <c r="ZY889" s="11"/>
      <c r="ZZ889" s="37"/>
      <c r="AAA889" s="162"/>
      <c r="AAB889" s="162"/>
      <c r="AAC889" s="37"/>
      <c r="AAD889" s="12"/>
      <c r="AAE889" s="37"/>
      <c r="AAF889" s="37"/>
      <c r="AAG889" s="11"/>
      <c r="AAH889" s="24"/>
      <c r="AAI889" s="28"/>
      <c r="AAJ889" s="11"/>
      <c r="AAK889" s="12"/>
      <c r="AAL889" s="27"/>
      <c r="AAM889" s="37"/>
      <c r="AAN889" s="37"/>
      <c r="AAO889" s="14"/>
      <c r="AAP889" s="14"/>
      <c r="AAQ889" s="11"/>
      <c r="AAR889" s="12"/>
      <c r="AAS889" s="12"/>
      <c r="AAT889" s="12"/>
      <c r="AAU889" s="11"/>
      <c r="AAV889" s="12"/>
      <c r="AAW889" s="162"/>
      <c r="AAX889" s="37"/>
      <c r="AAY889" s="37"/>
      <c r="AAZ889" s="37"/>
      <c r="ABA889" s="37"/>
      <c r="ABB889" s="37"/>
      <c r="ABC889" s="28"/>
      <c r="ABD889" s="11"/>
      <c r="ABE889" s="11"/>
      <c r="ABF889" s="37"/>
      <c r="ABG889" s="162"/>
      <c r="ABH889" s="162"/>
      <c r="ABI889" s="37"/>
      <c r="ABJ889" s="12"/>
      <c r="ABK889" s="37"/>
      <c r="ABL889" s="37"/>
      <c r="ABM889" s="11"/>
      <c r="ABN889" s="24"/>
      <c r="ABO889" s="28"/>
      <c r="ABP889" s="11"/>
      <c r="ABQ889" s="12"/>
      <c r="ABR889" s="27"/>
      <c r="ABS889" s="37"/>
      <c r="ABT889" s="37"/>
      <c r="ABU889" s="14"/>
      <c r="ABV889" s="14"/>
      <c r="ABW889" s="11"/>
      <c r="ABX889" s="12"/>
      <c r="ABY889" s="12"/>
      <c r="ABZ889" s="12"/>
      <c r="ACA889" s="11"/>
      <c r="ACB889" s="12"/>
      <c r="ACC889" s="162"/>
      <c r="ACD889" s="37"/>
      <c r="ACE889" s="37"/>
      <c r="ACF889" s="37"/>
      <c r="ACG889" s="37"/>
      <c r="ACH889" s="37"/>
      <c r="ACI889" s="28"/>
      <c r="ACJ889" s="11"/>
      <c r="ACK889" s="11"/>
      <c r="ACL889" s="37"/>
      <c r="ACM889" s="162"/>
      <c r="ACN889" s="162"/>
      <c r="ACO889" s="37"/>
      <c r="ACP889" s="12"/>
      <c r="ACQ889" s="37"/>
      <c r="ACR889" s="37"/>
      <c r="ACS889" s="11"/>
      <c r="ACT889" s="24"/>
      <c r="ACU889" s="28"/>
      <c r="ACV889" s="11"/>
      <c r="ACW889" s="12"/>
      <c r="ACX889" s="27"/>
      <c r="ACY889" s="37"/>
      <c r="ACZ889" s="37"/>
      <c r="ADA889" s="14"/>
      <c r="ADB889" s="14"/>
      <c r="ADC889" s="11"/>
      <c r="ADD889" s="12"/>
      <c r="ADE889" s="12"/>
      <c r="ADF889" s="12"/>
      <c r="ADG889" s="11"/>
      <c r="ADH889" s="12"/>
      <c r="ADI889" s="162"/>
      <c r="ADJ889" s="37"/>
      <c r="ADK889" s="37"/>
      <c r="ADL889" s="37"/>
      <c r="ADM889" s="37"/>
      <c r="ADN889" s="37"/>
      <c r="ADO889" s="28"/>
      <c r="ADP889" s="11"/>
      <c r="ADQ889" s="11"/>
      <c r="ADR889" s="37"/>
      <c r="ADS889" s="162"/>
      <c r="ADT889" s="162"/>
      <c r="ADU889" s="37"/>
      <c r="ADV889" s="12"/>
      <c r="ADW889" s="37"/>
      <c r="ADX889" s="37"/>
      <c r="ADY889" s="11"/>
      <c r="ADZ889" s="24"/>
      <c r="AEA889" s="28"/>
      <c r="AEB889" s="11"/>
      <c r="AEC889" s="12"/>
      <c r="AED889" s="27"/>
      <c r="AEE889" s="37"/>
      <c r="AEF889" s="37"/>
      <c r="AEG889" s="14"/>
      <c r="AEH889" s="14"/>
      <c r="AEI889" s="11"/>
      <c r="AEJ889" s="12"/>
      <c r="AEK889" s="12"/>
      <c r="AEL889" s="12"/>
      <c r="AEM889" s="11"/>
      <c r="AEN889" s="12"/>
      <c r="AEO889" s="162"/>
      <c r="AEP889" s="37"/>
      <c r="AEQ889" s="37"/>
      <c r="AER889" s="37"/>
      <c r="AES889" s="37"/>
      <c r="AET889" s="37"/>
      <c r="AEU889" s="28"/>
      <c r="AEV889" s="11"/>
      <c r="AEW889" s="11"/>
      <c r="AEX889" s="37"/>
      <c r="AEY889" s="162"/>
      <c r="AEZ889" s="162"/>
      <c r="AFA889" s="37"/>
      <c r="AFB889" s="12"/>
      <c r="AFC889" s="37"/>
      <c r="AFD889" s="37"/>
      <c r="AFE889" s="11"/>
      <c r="AFF889" s="24"/>
      <c r="AFG889" s="28"/>
      <c r="AFH889" s="11"/>
      <c r="AFI889" s="12"/>
      <c r="AFJ889" s="27"/>
      <c r="AFK889" s="37"/>
      <c r="AFL889" s="37"/>
      <c r="AFM889" s="14"/>
      <c r="AFN889" s="14"/>
      <c r="AFO889" s="11"/>
      <c r="AFP889" s="12"/>
      <c r="AFQ889" s="12"/>
      <c r="AFR889" s="12"/>
      <c r="AFS889" s="11"/>
      <c r="AFT889" s="12"/>
      <c r="AFU889" s="162"/>
      <c r="AFV889" s="37"/>
      <c r="AFW889" s="37"/>
      <c r="AFX889" s="37"/>
      <c r="AFY889" s="37"/>
      <c r="AFZ889" s="37"/>
      <c r="AGA889" s="28"/>
      <c r="AGB889" s="11"/>
      <c r="AGC889" s="11"/>
      <c r="AGD889" s="37"/>
      <c r="AGE889" s="162"/>
      <c r="AGF889" s="162"/>
      <c r="AGG889" s="37"/>
      <c r="AGH889" s="12"/>
      <c r="AGI889" s="37"/>
      <c r="AGJ889" s="37"/>
      <c r="AGK889" s="11"/>
      <c r="AGL889" s="24"/>
      <c r="AGM889" s="28"/>
      <c r="AGN889" s="11"/>
      <c r="AGO889" s="12"/>
      <c r="AGP889" s="27"/>
      <c r="AGQ889" s="37"/>
      <c r="AGR889" s="37"/>
      <c r="AGS889" s="14"/>
      <c r="AGT889" s="14"/>
      <c r="AGU889" s="11"/>
      <c r="AGV889" s="12"/>
      <c r="AGW889" s="12"/>
      <c r="AGX889" s="12"/>
      <c r="AGY889" s="11"/>
      <c r="AGZ889" s="12"/>
      <c r="AHA889" s="162"/>
      <c r="AHB889" s="37"/>
      <c r="AHC889" s="37"/>
      <c r="AHD889" s="37"/>
      <c r="AHE889" s="37"/>
      <c r="AHF889" s="37"/>
      <c r="AHG889" s="28"/>
      <c r="AHH889" s="11"/>
      <c r="AHI889" s="11"/>
      <c r="AHJ889" s="37"/>
      <c r="AHK889" s="162"/>
      <c r="AHL889" s="162"/>
      <c r="AHM889" s="37"/>
      <c r="AHN889" s="12"/>
      <c r="AHO889" s="37"/>
      <c r="AHP889" s="37"/>
      <c r="AHQ889" s="11"/>
      <c r="AHR889" s="24"/>
      <c r="AHS889" s="28"/>
      <c r="AHT889" s="11"/>
      <c r="AHU889" s="12"/>
      <c r="AHV889" s="27"/>
      <c r="AHW889" s="37"/>
      <c r="AHX889" s="37"/>
      <c r="AHY889" s="14"/>
      <c r="AHZ889" s="14"/>
      <c r="AIA889" s="11"/>
      <c r="AIB889" s="12"/>
      <c r="AIC889" s="12"/>
      <c r="AID889" s="12"/>
      <c r="AIE889" s="11"/>
      <c r="AIF889" s="12"/>
      <c r="AIG889" s="162"/>
      <c r="AIH889" s="37"/>
      <c r="AII889" s="37"/>
      <c r="AIJ889" s="37"/>
      <c r="AIK889" s="37"/>
      <c r="AIL889" s="37"/>
      <c r="AIM889" s="28"/>
      <c r="AIN889" s="11"/>
      <c r="AIO889" s="11"/>
      <c r="AIP889" s="37"/>
      <c r="AIQ889" s="162"/>
      <c r="AIR889" s="162"/>
      <c r="AIS889" s="37"/>
      <c r="AIT889" s="12"/>
      <c r="AIU889" s="37"/>
      <c r="AIV889" s="37"/>
      <c r="AIW889" s="11"/>
      <c r="AIX889" s="24"/>
      <c r="AIY889" s="28"/>
      <c r="AIZ889" s="11"/>
      <c r="AJA889" s="12"/>
      <c r="AJB889" s="27"/>
      <c r="AJC889" s="37"/>
      <c r="AJD889" s="37"/>
      <c r="AJE889" s="14"/>
      <c r="AJF889" s="14"/>
      <c r="AJG889" s="11"/>
      <c r="AJH889" s="12"/>
      <c r="AJI889" s="12"/>
      <c r="AJJ889" s="12"/>
      <c r="AJK889" s="11"/>
      <c r="AJL889" s="12"/>
      <c r="AJM889" s="162"/>
      <c r="AJN889" s="37"/>
      <c r="AJO889" s="37"/>
      <c r="AJP889" s="37"/>
      <c r="AJQ889" s="37"/>
      <c r="AJR889" s="37"/>
      <c r="AJS889" s="28"/>
      <c r="AJT889" s="11"/>
      <c r="AJU889" s="11"/>
      <c r="AJV889" s="37"/>
      <c r="AJW889" s="162"/>
      <c r="AJX889" s="162"/>
      <c r="AJY889" s="37"/>
      <c r="AJZ889" s="12"/>
      <c r="AKA889" s="37"/>
      <c r="AKB889" s="37"/>
      <c r="AKC889" s="11"/>
      <c r="AKD889" s="24"/>
      <c r="AKE889" s="28"/>
      <c r="AKF889" s="11"/>
      <c r="AKG889" s="12"/>
      <c r="AKH889" s="27"/>
      <c r="AKI889" s="37"/>
      <c r="AKJ889" s="37"/>
      <c r="AKK889" s="14"/>
      <c r="AKL889" s="14"/>
      <c r="AKM889" s="11"/>
      <c r="AKN889" s="12"/>
      <c r="AKO889" s="12"/>
      <c r="AKP889" s="12"/>
      <c r="AKQ889" s="11"/>
      <c r="AKR889" s="12"/>
      <c r="AKS889" s="162"/>
      <c r="AKT889" s="37"/>
      <c r="AKU889" s="37"/>
      <c r="AKV889" s="37"/>
      <c r="AKW889" s="37"/>
      <c r="AKX889" s="37"/>
      <c r="AKY889" s="28"/>
      <c r="AKZ889" s="11"/>
      <c r="ALA889" s="11"/>
      <c r="ALB889" s="37"/>
      <c r="ALC889" s="162"/>
      <c r="ALD889" s="162"/>
      <c r="ALE889" s="37"/>
      <c r="ALF889" s="12"/>
      <c r="ALG889" s="37"/>
      <c r="ALH889" s="37"/>
      <c r="ALI889" s="11"/>
      <c r="ALJ889" s="24"/>
      <c r="ALK889" s="28"/>
      <c r="ALL889" s="11"/>
      <c r="ALM889" s="12"/>
      <c r="ALN889" s="27"/>
      <c r="ALO889" s="37"/>
      <c r="ALP889" s="37"/>
      <c r="ALQ889" s="14"/>
      <c r="ALR889" s="14"/>
      <c r="ALS889" s="11"/>
      <c r="ALT889" s="12"/>
      <c r="ALU889" s="12"/>
      <c r="ALV889" s="12"/>
      <c r="ALW889" s="11"/>
      <c r="ALX889" s="12"/>
      <c r="ALY889" s="162"/>
      <c r="ALZ889" s="37"/>
      <c r="AMA889" s="37"/>
      <c r="AMB889" s="37"/>
      <c r="AMC889" s="37"/>
      <c r="AMD889" s="37"/>
      <c r="AME889" s="28"/>
      <c r="AMF889" s="11"/>
      <c r="AMG889" s="11"/>
      <c r="AMH889" s="37"/>
      <c r="AMI889" s="162"/>
      <c r="AMJ889" s="162"/>
      <c r="AMK889" s="37"/>
      <c r="AML889" s="12"/>
      <c r="AMM889" s="37"/>
      <c r="AMN889" s="37"/>
      <c r="AMO889" s="11"/>
      <c r="AMP889" s="24"/>
      <c r="AMQ889" s="28"/>
      <c r="AMR889" s="11"/>
      <c r="AMS889" s="12"/>
      <c r="AMT889" s="27"/>
      <c r="AMU889" s="37"/>
      <c r="AMV889" s="37"/>
      <c r="AMW889" s="14"/>
      <c r="AMX889" s="14"/>
      <c r="AMY889" s="11"/>
      <c r="AMZ889" s="12"/>
      <c r="ANA889" s="12"/>
      <c r="ANB889" s="12"/>
      <c r="ANC889" s="11"/>
      <c r="AND889" s="12"/>
      <c r="ANE889" s="162"/>
      <c r="ANF889" s="37"/>
      <c r="ANG889" s="37"/>
      <c r="ANH889" s="37"/>
      <c r="ANI889" s="37"/>
      <c r="ANJ889" s="37"/>
      <c r="ANK889" s="28"/>
      <c r="ANL889" s="11"/>
      <c r="ANM889" s="11"/>
      <c r="ANN889" s="37"/>
      <c r="ANO889" s="162"/>
      <c r="ANP889" s="162"/>
      <c r="ANQ889" s="37"/>
      <c r="ANR889" s="12"/>
      <c r="ANS889" s="37"/>
      <c r="ANT889" s="37"/>
      <c r="ANU889" s="11"/>
      <c r="ANV889" s="24"/>
      <c r="ANW889" s="28"/>
      <c r="ANX889" s="11"/>
      <c r="ANY889" s="12"/>
      <c r="ANZ889" s="27"/>
      <c r="AOA889" s="37"/>
      <c r="AOB889" s="37"/>
      <c r="AOC889" s="14"/>
      <c r="AOD889" s="14"/>
      <c r="AOE889" s="11"/>
      <c r="AOF889" s="12"/>
      <c r="AOG889" s="12"/>
      <c r="AOH889" s="12"/>
      <c r="AOI889" s="11"/>
      <c r="AOJ889" s="12"/>
      <c r="AOK889" s="162"/>
      <c r="AOL889" s="37"/>
      <c r="AOM889" s="37"/>
      <c r="AON889" s="37"/>
      <c r="AOO889" s="37"/>
      <c r="AOP889" s="37"/>
      <c r="AOQ889" s="28"/>
      <c r="AOR889" s="11"/>
      <c r="AOS889" s="11"/>
      <c r="AOT889" s="37"/>
      <c r="AOU889" s="162"/>
      <c r="AOV889" s="162"/>
      <c r="AOW889" s="37"/>
      <c r="AOX889" s="12"/>
      <c r="AOY889" s="37"/>
      <c r="AOZ889" s="37"/>
      <c r="APA889" s="11"/>
      <c r="APB889" s="24"/>
      <c r="APC889" s="28"/>
      <c r="APD889" s="11"/>
      <c r="APE889" s="12"/>
      <c r="APF889" s="27"/>
      <c r="APG889" s="37"/>
      <c r="APH889" s="37"/>
      <c r="API889" s="14"/>
      <c r="APJ889" s="14"/>
      <c r="APK889" s="11"/>
      <c r="APL889" s="12"/>
      <c r="APM889" s="12"/>
      <c r="APN889" s="12"/>
      <c r="APO889" s="11"/>
      <c r="APP889" s="12"/>
      <c r="APQ889" s="162"/>
      <c r="APR889" s="37"/>
      <c r="APS889" s="37"/>
      <c r="APT889" s="37"/>
      <c r="APU889" s="37"/>
      <c r="APV889" s="37"/>
      <c r="APW889" s="28"/>
      <c r="APX889" s="11"/>
      <c r="APY889" s="11"/>
      <c r="APZ889" s="37"/>
      <c r="AQA889" s="162"/>
      <c r="AQB889" s="162"/>
      <c r="AQC889" s="37"/>
      <c r="AQD889" s="12"/>
      <c r="AQE889" s="37"/>
      <c r="AQF889" s="37"/>
      <c r="AQG889" s="11"/>
      <c r="AQH889" s="24"/>
      <c r="AQI889" s="28"/>
      <c r="AQJ889" s="11"/>
      <c r="AQK889" s="12"/>
      <c r="AQL889" s="27"/>
      <c r="AQM889" s="37"/>
      <c r="AQN889" s="37"/>
      <c r="AQO889" s="14"/>
      <c r="AQP889" s="14"/>
      <c r="AQQ889" s="11"/>
      <c r="AQR889" s="12"/>
      <c r="AQS889" s="12"/>
      <c r="AQT889" s="12"/>
      <c r="AQU889" s="11"/>
      <c r="AQV889" s="12"/>
      <c r="AQW889" s="162"/>
      <c r="AQX889" s="37"/>
      <c r="AQY889" s="37"/>
      <c r="AQZ889" s="37"/>
      <c r="ARA889" s="37"/>
      <c r="ARB889" s="37"/>
      <c r="ARC889" s="28"/>
      <c r="ARD889" s="11"/>
      <c r="ARE889" s="11"/>
      <c r="ARF889" s="37"/>
      <c r="ARG889" s="162"/>
      <c r="ARH889" s="162"/>
      <c r="ARI889" s="37"/>
      <c r="ARJ889" s="12"/>
      <c r="ARK889" s="37"/>
      <c r="ARL889" s="37"/>
      <c r="ARM889" s="11"/>
      <c r="ARN889" s="24"/>
      <c r="ARO889" s="28"/>
      <c r="ARP889" s="11"/>
      <c r="ARQ889" s="12"/>
      <c r="ARR889" s="27"/>
      <c r="ARS889" s="37"/>
      <c r="ART889" s="37"/>
      <c r="ARU889" s="14"/>
      <c r="ARV889" s="14"/>
      <c r="ARW889" s="11"/>
      <c r="ARX889" s="12"/>
      <c r="ARY889" s="12"/>
      <c r="ARZ889" s="12"/>
      <c r="ASA889" s="11"/>
      <c r="ASB889" s="12"/>
      <c r="ASC889" s="162"/>
      <c r="ASD889" s="37"/>
      <c r="ASE889" s="37"/>
      <c r="ASF889" s="37"/>
      <c r="ASG889" s="37"/>
      <c r="ASH889" s="37"/>
      <c r="ASI889" s="28"/>
      <c r="ASJ889" s="11"/>
      <c r="ASK889" s="11"/>
      <c r="ASL889" s="37"/>
      <c r="ASM889" s="162"/>
      <c r="ASN889" s="162"/>
      <c r="ASO889" s="37"/>
      <c r="ASP889" s="12"/>
      <c r="ASQ889" s="37"/>
      <c r="ASR889" s="37"/>
      <c r="ASS889" s="11"/>
      <c r="AST889" s="24"/>
      <c r="ASU889" s="28"/>
      <c r="ASV889" s="11"/>
      <c r="ASW889" s="12"/>
      <c r="ASX889" s="27"/>
      <c r="ASY889" s="37"/>
      <c r="ASZ889" s="37"/>
      <c r="ATA889" s="14"/>
      <c r="ATB889" s="14"/>
      <c r="ATC889" s="11"/>
      <c r="ATD889" s="12"/>
      <c r="ATE889" s="12"/>
      <c r="ATF889" s="12"/>
      <c r="ATG889" s="11"/>
      <c r="ATH889" s="12"/>
      <c r="ATI889" s="162"/>
      <c r="ATJ889" s="37"/>
      <c r="ATK889" s="37"/>
      <c r="ATL889" s="37"/>
      <c r="ATM889" s="37"/>
      <c r="ATN889" s="37"/>
      <c r="ATO889" s="28"/>
      <c r="ATP889" s="11"/>
      <c r="ATQ889" s="11"/>
      <c r="ATR889" s="37"/>
      <c r="ATS889" s="162"/>
      <c r="ATT889" s="162"/>
      <c r="ATU889" s="37"/>
      <c r="ATV889" s="12"/>
      <c r="ATW889" s="37"/>
      <c r="ATX889" s="37"/>
      <c r="ATY889" s="11"/>
      <c r="ATZ889" s="24"/>
      <c r="AUA889" s="28"/>
      <c r="AUB889" s="11"/>
      <c r="AUC889" s="12"/>
      <c r="AUD889" s="27"/>
      <c r="AUE889" s="37"/>
      <c r="AUF889" s="37"/>
      <c r="AUG889" s="14"/>
      <c r="AUH889" s="14"/>
      <c r="AUI889" s="11"/>
      <c r="AUJ889" s="12"/>
      <c r="AUK889" s="12"/>
      <c r="AUL889" s="12"/>
      <c r="AUM889" s="11"/>
      <c r="AUN889" s="12"/>
      <c r="AUO889" s="162"/>
      <c r="AUP889" s="37"/>
      <c r="AUQ889" s="37"/>
      <c r="AUR889" s="37"/>
      <c r="AUS889" s="37"/>
      <c r="AUT889" s="37"/>
      <c r="AUU889" s="28"/>
      <c r="AUV889" s="11"/>
      <c r="AUW889" s="11"/>
      <c r="AUX889" s="37"/>
      <c r="AUY889" s="162"/>
      <c r="AUZ889" s="162"/>
      <c r="AVA889" s="37"/>
      <c r="AVB889" s="12"/>
      <c r="AVC889" s="37"/>
      <c r="AVD889" s="37"/>
      <c r="AVE889" s="11"/>
      <c r="AVF889" s="24"/>
      <c r="AVG889" s="28"/>
      <c r="AVH889" s="11"/>
      <c r="AVI889" s="12"/>
      <c r="AVJ889" s="27"/>
      <c r="AVK889" s="37"/>
      <c r="AVL889" s="37"/>
      <c r="AVM889" s="14"/>
      <c r="AVN889" s="14"/>
      <c r="AVO889" s="11"/>
      <c r="AVP889" s="12"/>
      <c r="AVQ889" s="12"/>
      <c r="AVR889" s="12"/>
      <c r="AVS889" s="11"/>
      <c r="AVT889" s="12"/>
      <c r="AVU889" s="162"/>
      <c r="AVV889" s="37"/>
      <c r="AVW889" s="37"/>
      <c r="AVX889" s="37"/>
      <c r="AVY889" s="37"/>
      <c r="AVZ889" s="37"/>
      <c r="AWA889" s="28"/>
      <c r="AWB889" s="11"/>
      <c r="AWC889" s="11"/>
      <c r="AWD889" s="37"/>
      <c r="AWE889" s="162"/>
      <c r="AWF889" s="162"/>
      <c r="AWG889" s="37"/>
      <c r="AWH889" s="12"/>
      <c r="AWI889" s="37"/>
      <c r="AWJ889" s="37"/>
      <c r="AWK889" s="11"/>
      <c r="AWL889" s="24"/>
      <c r="AWM889" s="28"/>
      <c r="AWN889" s="11"/>
      <c r="AWO889" s="12"/>
      <c r="AWP889" s="27"/>
      <c r="AWQ889" s="37"/>
      <c r="AWR889" s="37"/>
      <c r="AWS889" s="14"/>
      <c r="AWT889" s="14"/>
      <c r="AWU889" s="11"/>
      <c r="AWV889" s="12"/>
      <c r="AWW889" s="12"/>
      <c r="AWX889" s="12"/>
      <c r="AWY889" s="11"/>
      <c r="AWZ889" s="12"/>
      <c r="AXA889" s="162"/>
      <c r="AXB889" s="37"/>
      <c r="AXC889" s="37"/>
      <c r="AXD889" s="37"/>
      <c r="AXE889" s="37"/>
      <c r="AXF889" s="37"/>
      <c r="AXG889" s="28"/>
      <c r="AXH889" s="11"/>
      <c r="AXI889" s="11"/>
      <c r="AXJ889" s="37"/>
      <c r="AXK889" s="162"/>
      <c r="AXL889" s="162"/>
      <c r="AXM889" s="37"/>
      <c r="AXN889" s="12"/>
      <c r="AXO889" s="37"/>
      <c r="AXP889" s="37"/>
      <c r="AXQ889" s="11"/>
      <c r="AXR889" s="24"/>
      <c r="AXS889" s="28"/>
      <c r="AXT889" s="11"/>
      <c r="AXU889" s="12"/>
      <c r="AXV889" s="27"/>
      <c r="AXW889" s="37"/>
      <c r="AXX889" s="37"/>
      <c r="AXY889" s="14"/>
      <c r="AXZ889" s="14"/>
      <c r="AYA889" s="11"/>
      <c r="AYB889" s="12"/>
      <c r="AYC889" s="12"/>
      <c r="AYD889" s="12"/>
      <c r="AYE889" s="11"/>
      <c r="AYF889" s="12"/>
      <c r="AYG889" s="162"/>
      <c r="AYH889" s="37"/>
      <c r="AYI889" s="37"/>
      <c r="AYJ889" s="37"/>
      <c r="AYK889" s="37"/>
      <c r="AYL889" s="37"/>
      <c r="AYM889" s="28"/>
      <c r="AYN889" s="11"/>
      <c r="AYO889" s="11"/>
      <c r="AYP889" s="37"/>
      <c r="AYQ889" s="162"/>
      <c r="AYR889" s="162"/>
      <c r="AYS889" s="37"/>
      <c r="AYT889" s="12"/>
      <c r="AYU889" s="37"/>
      <c r="AYV889" s="37"/>
      <c r="AYW889" s="11"/>
      <c r="AYX889" s="24"/>
      <c r="AYY889" s="28"/>
      <c r="AYZ889" s="11"/>
      <c r="AZA889" s="12"/>
      <c r="AZB889" s="27"/>
      <c r="AZC889" s="37"/>
      <c r="AZD889" s="37"/>
      <c r="AZE889" s="14"/>
      <c r="AZF889" s="14"/>
      <c r="AZG889" s="11"/>
      <c r="AZH889" s="12"/>
      <c r="AZI889" s="12"/>
      <c r="AZJ889" s="12"/>
      <c r="AZK889" s="11"/>
      <c r="AZL889" s="12"/>
      <c r="AZM889" s="162"/>
      <c r="AZN889" s="37"/>
      <c r="AZO889" s="37"/>
      <c r="AZP889" s="37"/>
      <c r="AZQ889" s="37"/>
      <c r="AZR889" s="37"/>
      <c r="AZS889" s="28"/>
      <c r="AZT889" s="11"/>
      <c r="AZU889" s="11"/>
      <c r="AZV889" s="37"/>
      <c r="AZW889" s="162"/>
      <c r="AZX889" s="162"/>
      <c r="AZY889" s="37"/>
      <c r="AZZ889" s="12"/>
      <c r="BAA889" s="37"/>
      <c r="BAB889" s="37"/>
      <c r="BAC889" s="11"/>
      <c r="BAD889" s="24"/>
      <c r="BAE889" s="28"/>
      <c r="BAF889" s="11"/>
      <c r="BAG889" s="12"/>
      <c r="BAH889" s="27"/>
      <c r="BAI889" s="37"/>
      <c r="BAJ889" s="37"/>
      <c r="BAK889" s="14"/>
      <c r="BAL889" s="14"/>
      <c r="BAM889" s="11"/>
      <c r="BAN889" s="12"/>
      <c r="BAO889" s="12"/>
      <c r="BAP889" s="12"/>
      <c r="BAQ889" s="11"/>
      <c r="BAR889" s="12"/>
      <c r="BAS889" s="162"/>
      <c r="BAT889" s="37"/>
      <c r="BAU889" s="37"/>
      <c r="BAV889" s="37"/>
      <c r="BAW889" s="37"/>
      <c r="BAX889" s="37"/>
      <c r="BAY889" s="28"/>
      <c r="BAZ889" s="11"/>
      <c r="BBA889" s="11"/>
      <c r="BBB889" s="37"/>
      <c r="BBC889" s="162"/>
      <c r="BBD889" s="162"/>
      <c r="BBE889" s="37"/>
      <c r="BBF889" s="12"/>
      <c r="BBG889" s="37"/>
      <c r="BBH889" s="37"/>
      <c r="BBI889" s="11"/>
      <c r="BBJ889" s="24"/>
      <c r="BBK889" s="28"/>
      <c r="BBL889" s="11"/>
      <c r="BBM889" s="12"/>
      <c r="BBN889" s="27"/>
      <c r="BBO889" s="37"/>
      <c r="BBP889" s="37"/>
      <c r="BBQ889" s="14"/>
      <c r="BBR889" s="14"/>
      <c r="BBS889" s="11"/>
      <c r="BBT889" s="12"/>
      <c r="BBU889" s="12"/>
      <c r="BBV889" s="12"/>
      <c r="BBW889" s="11"/>
      <c r="BBX889" s="12"/>
      <c r="BBY889" s="162"/>
      <c r="BBZ889" s="37"/>
      <c r="BCA889" s="37"/>
      <c r="BCB889" s="37"/>
      <c r="BCC889" s="37"/>
      <c r="BCD889" s="37"/>
      <c r="BCE889" s="28"/>
      <c r="BCF889" s="11"/>
      <c r="BCG889" s="11"/>
      <c r="BCH889" s="37"/>
      <c r="BCI889" s="162"/>
      <c r="BCJ889" s="162"/>
      <c r="BCK889" s="37"/>
      <c r="BCL889" s="12"/>
      <c r="BCM889" s="37"/>
      <c r="BCN889" s="37"/>
      <c r="BCO889" s="11"/>
      <c r="BCP889" s="24"/>
      <c r="BCQ889" s="28"/>
      <c r="BCR889" s="11"/>
      <c r="BCS889" s="12"/>
      <c r="BCT889" s="27"/>
      <c r="BCU889" s="37"/>
      <c r="BCV889" s="37"/>
      <c r="BCW889" s="14"/>
      <c r="BCX889" s="14"/>
      <c r="BCY889" s="11"/>
      <c r="BCZ889" s="12"/>
      <c r="BDA889" s="12"/>
      <c r="BDB889" s="12"/>
      <c r="BDC889" s="11"/>
      <c r="BDD889" s="12"/>
      <c r="BDE889" s="162"/>
      <c r="BDF889" s="37"/>
      <c r="BDG889" s="37"/>
      <c r="BDH889" s="37"/>
      <c r="BDI889" s="37"/>
      <c r="BDJ889" s="37"/>
      <c r="BDK889" s="28"/>
      <c r="BDL889" s="11"/>
      <c r="BDM889" s="11"/>
      <c r="BDN889" s="37"/>
      <c r="BDO889" s="162"/>
      <c r="BDP889" s="162"/>
      <c r="BDQ889" s="37"/>
      <c r="BDR889" s="12"/>
      <c r="BDS889" s="37"/>
      <c r="BDT889" s="37"/>
      <c r="BDU889" s="11"/>
      <c r="BDV889" s="24"/>
      <c r="BDW889" s="28"/>
      <c r="BDX889" s="11"/>
      <c r="BDY889" s="12"/>
      <c r="BDZ889" s="27"/>
      <c r="BEA889" s="37"/>
      <c r="BEB889" s="37"/>
      <c r="BEC889" s="14"/>
      <c r="BED889" s="14"/>
      <c r="BEE889" s="11"/>
      <c r="BEF889" s="12"/>
      <c r="BEG889" s="12"/>
      <c r="BEH889" s="12"/>
      <c r="BEI889" s="11"/>
      <c r="BEJ889" s="12"/>
      <c r="BEK889" s="162"/>
      <c r="BEL889" s="37"/>
      <c r="BEM889" s="37"/>
      <c r="BEN889" s="37"/>
      <c r="BEO889" s="37"/>
      <c r="BEP889" s="37"/>
      <c r="BEQ889" s="28"/>
      <c r="BER889" s="11"/>
      <c r="BES889" s="11"/>
      <c r="BET889" s="37"/>
      <c r="BEU889" s="162"/>
      <c r="BEV889" s="162"/>
      <c r="BEW889" s="37"/>
      <c r="BEX889" s="12"/>
      <c r="BEY889" s="37"/>
      <c r="BEZ889" s="37"/>
      <c r="BFA889" s="11"/>
      <c r="BFB889" s="24"/>
      <c r="BFC889" s="28"/>
      <c r="BFD889" s="11"/>
      <c r="BFE889" s="12"/>
      <c r="BFF889" s="27"/>
      <c r="BFG889" s="37"/>
      <c r="BFH889" s="37"/>
      <c r="BFI889" s="14"/>
      <c r="BFJ889" s="14"/>
      <c r="BFK889" s="11"/>
      <c r="BFL889" s="12"/>
      <c r="BFM889" s="12"/>
      <c r="BFN889" s="12"/>
      <c r="BFO889" s="11"/>
      <c r="BFP889" s="12"/>
      <c r="BFQ889" s="162"/>
      <c r="BFR889" s="37"/>
      <c r="BFS889" s="37"/>
      <c r="BFT889" s="37"/>
      <c r="BFU889" s="37"/>
      <c r="BFV889" s="37"/>
      <c r="BFW889" s="28"/>
      <c r="BFX889" s="11"/>
      <c r="BFY889" s="11"/>
      <c r="BFZ889" s="37"/>
      <c r="BGA889" s="162"/>
      <c r="BGB889" s="162"/>
      <c r="BGC889" s="37"/>
      <c r="BGD889" s="12"/>
      <c r="BGE889" s="37"/>
      <c r="BGF889" s="37"/>
      <c r="BGG889" s="11"/>
      <c r="BGH889" s="24"/>
      <c r="BGI889" s="28"/>
      <c r="BGJ889" s="11"/>
      <c r="BGK889" s="12"/>
      <c r="BGL889" s="27"/>
      <c r="BGM889" s="37"/>
      <c r="BGN889" s="37"/>
      <c r="BGO889" s="14"/>
      <c r="BGP889" s="14"/>
      <c r="BGQ889" s="11"/>
      <c r="BGR889" s="12"/>
      <c r="BGS889" s="12"/>
      <c r="BGT889" s="12"/>
      <c r="BGU889" s="11"/>
      <c r="BGV889" s="12"/>
      <c r="BGW889" s="162"/>
      <c r="BGX889" s="37"/>
      <c r="BGY889" s="37"/>
      <c r="BGZ889" s="37"/>
      <c r="BHA889" s="37"/>
      <c r="BHB889" s="37"/>
      <c r="BHC889" s="28"/>
      <c r="BHD889" s="11"/>
      <c r="BHE889" s="11"/>
      <c r="BHF889" s="37"/>
      <c r="BHG889" s="162"/>
      <c r="BHH889" s="162"/>
      <c r="BHI889" s="37"/>
      <c r="BHJ889" s="12"/>
      <c r="BHK889" s="37"/>
      <c r="BHL889" s="37"/>
      <c r="BHM889" s="11"/>
      <c r="BHN889" s="24"/>
      <c r="BHO889" s="28"/>
      <c r="BHP889" s="11"/>
      <c r="BHQ889" s="12"/>
      <c r="BHR889" s="27"/>
      <c r="BHS889" s="37"/>
      <c r="BHT889" s="37"/>
      <c r="BHU889" s="14"/>
      <c r="BHV889" s="14"/>
      <c r="BHW889" s="11"/>
      <c r="BHX889" s="12"/>
      <c r="BHY889" s="12"/>
      <c r="BHZ889" s="12"/>
      <c r="BIA889" s="11"/>
      <c r="BIB889" s="12"/>
      <c r="BIC889" s="162"/>
      <c r="BID889" s="37"/>
      <c r="BIE889" s="37"/>
      <c r="BIF889" s="37"/>
      <c r="BIG889" s="37"/>
      <c r="BIH889" s="37"/>
      <c r="BII889" s="28"/>
      <c r="BIJ889" s="11"/>
      <c r="BIK889" s="11"/>
      <c r="BIL889" s="37"/>
      <c r="BIM889" s="162"/>
      <c r="BIN889" s="162"/>
      <c r="BIO889" s="37"/>
      <c r="BIP889" s="12"/>
      <c r="BIQ889" s="37"/>
      <c r="BIR889" s="37"/>
      <c r="BIS889" s="11"/>
      <c r="BIT889" s="24"/>
      <c r="BIU889" s="28"/>
      <c r="BIV889" s="11"/>
      <c r="BIW889" s="12"/>
      <c r="BIX889" s="27"/>
      <c r="BIY889" s="37"/>
      <c r="BIZ889" s="37"/>
      <c r="BJA889" s="14"/>
      <c r="BJB889" s="14"/>
      <c r="BJC889" s="11"/>
      <c r="BJD889" s="12"/>
      <c r="BJE889" s="12"/>
      <c r="BJF889" s="12"/>
      <c r="BJG889" s="11"/>
      <c r="BJH889" s="12"/>
      <c r="BJI889" s="162"/>
      <c r="BJJ889" s="37"/>
      <c r="BJK889" s="37"/>
      <c r="BJL889" s="37"/>
      <c r="BJM889" s="37"/>
      <c r="BJN889" s="37"/>
      <c r="BJO889" s="28"/>
      <c r="BJP889" s="11"/>
      <c r="BJQ889" s="11"/>
      <c r="BJR889" s="37"/>
      <c r="BJS889" s="162"/>
      <c r="BJT889" s="162"/>
      <c r="BJU889" s="37"/>
      <c r="BJV889" s="12"/>
      <c r="BJW889" s="37"/>
      <c r="BJX889" s="37"/>
      <c r="BJY889" s="11"/>
      <c r="BJZ889" s="24"/>
      <c r="BKA889" s="28"/>
      <c r="BKB889" s="11"/>
      <c r="BKC889" s="12"/>
      <c r="BKD889" s="27"/>
      <c r="BKE889" s="37"/>
      <c r="BKF889" s="37"/>
      <c r="BKG889" s="14"/>
      <c r="BKH889" s="14"/>
      <c r="BKI889" s="11"/>
      <c r="BKJ889" s="12"/>
      <c r="BKK889" s="12"/>
      <c r="BKL889" s="12"/>
      <c r="BKM889" s="11"/>
      <c r="BKN889" s="12"/>
      <c r="BKO889" s="162"/>
      <c r="BKP889" s="37"/>
      <c r="BKQ889" s="37"/>
      <c r="BKR889" s="37"/>
      <c r="BKS889" s="37"/>
      <c r="BKT889" s="37"/>
      <c r="BKU889" s="28"/>
      <c r="BKV889" s="11"/>
      <c r="BKW889" s="11"/>
      <c r="BKX889" s="37"/>
      <c r="BKY889" s="162"/>
      <c r="BKZ889" s="162"/>
      <c r="BLA889" s="37"/>
      <c r="BLB889" s="12"/>
      <c r="BLC889" s="37"/>
      <c r="BLD889" s="37"/>
      <c r="BLE889" s="11"/>
      <c r="BLF889" s="24"/>
      <c r="BLG889" s="28"/>
      <c r="BLH889" s="11"/>
      <c r="BLI889" s="12"/>
      <c r="BLJ889" s="27"/>
      <c r="BLK889" s="37"/>
      <c r="BLL889" s="37"/>
      <c r="BLM889" s="14"/>
      <c r="BLN889" s="14"/>
      <c r="BLO889" s="11"/>
      <c r="BLP889" s="12"/>
      <c r="BLQ889" s="12"/>
      <c r="BLR889" s="12"/>
      <c r="BLS889" s="11"/>
      <c r="BLT889" s="12"/>
      <c r="BLU889" s="162"/>
      <c r="BLV889" s="37"/>
      <c r="BLW889" s="37"/>
      <c r="BLX889" s="37"/>
      <c r="BLY889" s="37"/>
      <c r="BLZ889" s="37"/>
      <c r="BMA889" s="28"/>
      <c r="BMB889" s="11"/>
      <c r="BMC889" s="11"/>
      <c r="BMD889" s="37"/>
      <c r="BME889" s="162"/>
      <c r="BMF889" s="162"/>
      <c r="BMG889" s="37"/>
      <c r="BMH889" s="12"/>
      <c r="BMI889" s="37"/>
      <c r="BMJ889" s="37"/>
      <c r="BMK889" s="11"/>
      <c r="BML889" s="24"/>
      <c r="BMM889" s="28"/>
      <c r="BMN889" s="11"/>
      <c r="BMO889" s="12"/>
      <c r="BMP889" s="27"/>
      <c r="BMQ889" s="37"/>
      <c r="BMR889" s="37"/>
      <c r="BMS889" s="14"/>
      <c r="BMT889" s="14"/>
      <c r="BMU889" s="11"/>
      <c r="BMV889" s="12"/>
      <c r="BMW889" s="12"/>
      <c r="BMX889" s="12"/>
      <c r="BMY889" s="11"/>
      <c r="BMZ889" s="12"/>
      <c r="BNA889" s="162"/>
      <c r="BNB889" s="37"/>
      <c r="BNC889" s="37"/>
      <c r="BND889" s="37"/>
      <c r="BNE889" s="37"/>
      <c r="BNF889" s="37"/>
      <c r="BNG889" s="28"/>
      <c r="BNH889" s="11"/>
      <c r="BNI889" s="11"/>
      <c r="BNJ889" s="37"/>
      <c r="BNK889" s="162"/>
      <c r="BNL889" s="162"/>
      <c r="BNM889" s="37"/>
      <c r="BNN889" s="12"/>
      <c r="BNO889" s="37"/>
      <c r="BNP889" s="37"/>
      <c r="BNQ889" s="11"/>
      <c r="BNR889" s="24"/>
      <c r="BNS889" s="28"/>
      <c r="BNT889" s="11"/>
      <c r="BNU889" s="12"/>
      <c r="BNV889" s="27"/>
      <c r="BNW889" s="37"/>
      <c r="BNX889" s="37"/>
      <c r="BNY889" s="14"/>
      <c r="BNZ889" s="14"/>
      <c r="BOA889" s="11"/>
      <c r="BOB889" s="12"/>
      <c r="BOC889" s="12"/>
      <c r="BOD889" s="12"/>
      <c r="BOE889" s="11"/>
      <c r="BOF889" s="12"/>
      <c r="BOG889" s="162"/>
      <c r="BOH889" s="37"/>
      <c r="BOI889" s="37"/>
      <c r="BOJ889" s="37"/>
      <c r="BOK889" s="37"/>
      <c r="BOL889" s="37"/>
      <c r="BOM889" s="28"/>
      <c r="BON889" s="11"/>
      <c r="BOO889" s="11"/>
      <c r="BOP889" s="37"/>
      <c r="BOQ889" s="162"/>
      <c r="BOR889" s="162"/>
      <c r="BOS889" s="37"/>
      <c r="BOT889" s="12"/>
      <c r="BOU889" s="37"/>
      <c r="BOV889" s="37"/>
      <c r="BOW889" s="11"/>
      <c r="BOX889" s="24"/>
      <c r="BOY889" s="28"/>
      <c r="BOZ889" s="11"/>
      <c r="BPA889" s="12"/>
      <c r="BPB889" s="27"/>
      <c r="BPC889" s="37"/>
      <c r="BPD889" s="37"/>
      <c r="BPE889" s="14"/>
      <c r="BPF889" s="14"/>
      <c r="BPG889" s="11"/>
      <c r="BPH889" s="12"/>
      <c r="BPI889" s="12"/>
      <c r="BPJ889" s="12"/>
      <c r="BPK889" s="11"/>
      <c r="BPL889" s="12"/>
      <c r="BPM889" s="162"/>
      <c r="BPN889" s="37"/>
      <c r="BPO889" s="37"/>
      <c r="BPP889" s="37"/>
      <c r="BPQ889" s="37"/>
      <c r="BPR889" s="37"/>
      <c r="BPS889" s="28"/>
      <c r="BPT889" s="11"/>
      <c r="BPU889" s="11"/>
      <c r="BPV889" s="37"/>
      <c r="BPW889" s="162"/>
      <c r="BPX889" s="162"/>
      <c r="BPY889" s="37"/>
      <c r="BPZ889" s="12"/>
      <c r="BQA889" s="37"/>
      <c r="BQB889" s="37"/>
      <c r="BQC889" s="11"/>
      <c r="BQD889" s="24"/>
      <c r="BQE889" s="28"/>
      <c r="BQF889" s="11"/>
      <c r="BQG889" s="12"/>
      <c r="BQH889" s="27"/>
      <c r="BQI889" s="37"/>
      <c r="BQJ889" s="37"/>
      <c r="BQK889" s="14"/>
      <c r="BQL889" s="14"/>
      <c r="BQM889" s="11"/>
      <c r="BQN889" s="12"/>
      <c r="BQO889" s="12"/>
      <c r="BQP889" s="12"/>
      <c r="BQQ889" s="11"/>
      <c r="BQR889" s="12"/>
      <c r="BQS889" s="162"/>
      <c r="BQT889" s="37"/>
      <c r="BQU889" s="37"/>
      <c r="BQV889" s="37"/>
      <c r="BQW889" s="37"/>
      <c r="BQX889" s="37"/>
      <c r="BQY889" s="28"/>
      <c r="BQZ889" s="11"/>
      <c r="BRA889" s="11"/>
      <c r="BRB889" s="37"/>
      <c r="BRC889" s="162"/>
      <c r="BRD889" s="162"/>
      <c r="BRE889" s="37"/>
      <c r="BRF889" s="12"/>
      <c r="BRG889" s="37"/>
      <c r="BRH889" s="37"/>
      <c r="BRI889" s="11"/>
      <c r="BRJ889" s="24"/>
      <c r="BRK889" s="28"/>
      <c r="BRL889" s="11"/>
      <c r="BRM889" s="12"/>
      <c r="BRN889" s="27"/>
      <c r="BRO889" s="37"/>
      <c r="BRP889" s="37"/>
      <c r="BRQ889" s="14"/>
      <c r="BRR889" s="14"/>
      <c r="BRS889" s="11"/>
      <c r="BRT889" s="12"/>
      <c r="BRU889" s="12"/>
      <c r="BRV889" s="12"/>
      <c r="BRW889" s="11"/>
      <c r="BRX889" s="12"/>
      <c r="BRY889" s="162"/>
      <c r="BRZ889" s="37"/>
      <c r="BSA889" s="37"/>
      <c r="BSB889" s="37"/>
      <c r="BSC889" s="37"/>
      <c r="BSD889" s="37"/>
      <c r="BSE889" s="28"/>
      <c r="BSF889" s="11"/>
      <c r="BSG889" s="11"/>
      <c r="BSH889" s="37"/>
      <c r="BSI889" s="162"/>
      <c r="BSJ889" s="162"/>
      <c r="BSK889" s="37"/>
      <c r="BSL889" s="12"/>
      <c r="BSM889" s="37"/>
      <c r="BSN889" s="37"/>
      <c r="BSO889" s="11"/>
      <c r="BSP889" s="24"/>
      <c r="BSQ889" s="28"/>
      <c r="BSR889" s="11"/>
      <c r="BSS889" s="12"/>
      <c r="BST889" s="27"/>
      <c r="BSU889" s="37"/>
      <c r="BSV889" s="37"/>
      <c r="BSW889" s="14"/>
      <c r="BSX889" s="14"/>
      <c r="BSY889" s="11"/>
      <c r="BSZ889" s="12"/>
      <c r="BTA889" s="12"/>
      <c r="BTB889" s="12"/>
      <c r="BTC889" s="11"/>
      <c r="BTD889" s="12"/>
      <c r="BTE889" s="162"/>
      <c r="BTF889" s="37"/>
      <c r="BTG889" s="37"/>
      <c r="BTH889" s="37"/>
      <c r="BTI889" s="37"/>
      <c r="BTJ889" s="37"/>
      <c r="BTK889" s="28"/>
      <c r="BTL889" s="11"/>
      <c r="BTM889" s="11"/>
      <c r="BTN889" s="37"/>
      <c r="BTO889" s="162"/>
      <c r="BTP889" s="162"/>
      <c r="BTQ889" s="37"/>
      <c r="BTR889" s="12"/>
      <c r="BTS889" s="37"/>
      <c r="BTT889" s="37"/>
      <c r="BTU889" s="11"/>
      <c r="BTV889" s="24"/>
      <c r="BTW889" s="28"/>
      <c r="BTX889" s="11"/>
      <c r="BTY889" s="12"/>
      <c r="BTZ889" s="27"/>
      <c r="BUA889" s="37"/>
      <c r="BUB889" s="37"/>
      <c r="BUC889" s="14"/>
      <c r="BUD889" s="14"/>
      <c r="BUE889" s="11"/>
      <c r="BUF889" s="12"/>
      <c r="BUG889" s="12"/>
      <c r="BUH889" s="12"/>
      <c r="BUI889" s="11"/>
      <c r="BUJ889" s="12"/>
      <c r="BUK889" s="162"/>
      <c r="BUL889" s="37"/>
      <c r="BUM889" s="37"/>
      <c r="BUN889" s="37"/>
      <c r="BUO889" s="37"/>
      <c r="BUP889" s="37"/>
      <c r="BUQ889" s="28"/>
      <c r="BUR889" s="11"/>
      <c r="BUS889" s="11"/>
      <c r="BUT889" s="37"/>
      <c r="BUU889" s="162"/>
      <c r="BUV889" s="162"/>
      <c r="BUW889" s="37"/>
      <c r="BUX889" s="12"/>
      <c r="BUY889" s="37"/>
      <c r="BUZ889" s="37"/>
      <c r="BVA889" s="11"/>
      <c r="BVB889" s="24"/>
      <c r="BVC889" s="28"/>
      <c r="BVD889" s="11"/>
      <c r="BVE889" s="12"/>
      <c r="BVF889" s="27"/>
      <c r="BVG889" s="37"/>
      <c r="BVH889" s="37"/>
      <c r="BVI889" s="14"/>
      <c r="BVJ889" s="14"/>
      <c r="BVK889" s="11"/>
      <c r="BVL889" s="12"/>
      <c r="BVM889" s="12"/>
      <c r="BVN889" s="12"/>
      <c r="BVO889" s="11"/>
      <c r="BVP889" s="12"/>
      <c r="BVQ889" s="162"/>
      <c r="BVR889" s="37"/>
      <c r="BVS889" s="37"/>
      <c r="BVT889" s="37"/>
      <c r="BVU889" s="37"/>
      <c r="BVV889" s="37"/>
      <c r="BVW889" s="28"/>
      <c r="BVX889" s="11"/>
      <c r="BVY889" s="11"/>
      <c r="BVZ889" s="37"/>
      <c r="BWA889" s="162"/>
      <c r="BWB889" s="162"/>
      <c r="BWC889" s="37"/>
      <c r="BWD889" s="12"/>
      <c r="BWE889" s="37"/>
      <c r="BWF889" s="37"/>
      <c r="BWG889" s="11"/>
      <c r="BWH889" s="24"/>
      <c r="BWI889" s="28"/>
      <c r="BWJ889" s="11"/>
      <c r="BWK889" s="12"/>
      <c r="BWL889" s="27"/>
      <c r="BWM889" s="37"/>
      <c r="BWN889" s="37"/>
      <c r="BWO889" s="14"/>
      <c r="BWP889" s="14"/>
      <c r="BWQ889" s="11"/>
      <c r="BWR889" s="12"/>
      <c r="BWS889" s="12"/>
      <c r="BWT889" s="12"/>
      <c r="BWU889" s="11"/>
      <c r="BWV889" s="12"/>
      <c r="BWW889" s="162"/>
      <c r="BWX889" s="37"/>
      <c r="BWY889" s="37"/>
      <c r="BWZ889" s="37"/>
      <c r="BXA889" s="37"/>
      <c r="BXB889" s="37"/>
      <c r="BXC889" s="28"/>
      <c r="BXD889" s="11"/>
      <c r="BXE889" s="11"/>
      <c r="BXF889" s="37"/>
      <c r="BXG889" s="162"/>
      <c r="BXH889" s="162"/>
      <c r="BXI889" s="37"/>
      <c r="BXJ889" s="12"/>
      <c r="BXK889" s="37"/>
      <c r="BXL889" s="37"/>
      <c r="BXM889" s="11"/>
      <c r="BXN889" s="24"/>
      <c r="BXO889" s="28"/>
      <c r="BXP889" s="11"/>
      <c r="BXQ889" s="12"/>
      <c r="BXR889" s="27"/>
      <c r="BXS889" s="37"/>
      <c r="BXT889" s="37"/>
      <c r="BXU889" s="14"/>
      <c r="BXV889" s="14"/>
      <c r="BXW889" s="11"/>
      <c r="BXX889" s="12"/>
      <c r="BXY889" s="12"/>
      <c r="BXZ889" s="12"/>
      <c r="BYA889" s="11"/>
      <c r="BYB889" s="12"/>
      <c r="BYC889" s="162"/>
      <c r="BYD889" s="37"/>
      <c r="BYE889" s="37"/>
      <c r="BYF889" s="37"/>
      <c r="BYG889" s="37"/>
      <c r="BYH889" s="37"/>
      <c r="BYI889" s="28"/>
      <c r="BYJ889" s="11"/>
      <c r="BYK889" s="11"/>
      <c r="BYL889" s="37"/>
      <c r="BYM889" s="162"/>
      <c r="BYN889" s="162"/>
      <c r="BYO889" s="37"/>
      <c r="BYP889" s="12"/>
      <c r="BYQ889" s="37"/>
      <c r="BYR889" s="37"/>
      <c r="BYS889" s="11"/>
      <c r="BYT889" s="24"/>
      <c r="BYU889" s="28"/>
      <c r="BYV889" s="11"/>
      <c r="BYW889" s="12"/>
      <c r="BYX889" s="27"/>
      <c r="BYY889" s="37"/>
      <c r="BYZ889" s="37"/>
      <c r="BZA889" s="14"/>
      <c r="BZB889" s="14"/>
      <c r="BZC889" s="11"/>
      <c r="BZD889" s="12"/>
      <c r="BZE889" s="12"/>
      <c r="BZF889" s="12"/>
      <c r="BZG889" s="11"/>
      <c r="BZH889" s="12"/>
      <c r="BZI889" s="162"/>
      <c r="BZJ889" s="37"/>
      <c r="BZK889" s="37"/>
      <c r="BZL889" s="37"/>
      <c r="BZM889" s="37"/>
      <c r="BZN889" s="37"/>
      <c r="BZO889" s="28"/>
      <c r="BZP889" s="11"/>
      <c r="BZQ889" s="11"/>
      <c r="BZR889" s="37"/>
      <c r="BZS889" s="162"/>
      <c r="BZT889" s="162"/>
      <c r="BZU889" s="37"/>
      <c r="BZV889" s="12"/>
      <c r="BZW889" s="37"/>
      <c r="BZX889" s="37"/>
      <c r="BZY889" s="11"/>
      <c r="BZZ889" s="24"/>
      <c r="CAA889" s="28"/>
      <c r="CAB889" s="11"/>
      <c r="CAC889" s="12"/>
      <c r="CAD889" s="27"/>
      <c r="CAE889" s="37"/>
      <c r="CAF889" s="37"/>
      <c r="CAG889" s="14"/>
      <c r="CAH889" s="14"/>
      <c r="CAI889" s="11"/>
      <c r="CAJ889" s="12"/>
      <c r="CAK889" s="12"/>
      <c r="CAL889" s="12"/>
      <c r="CAM889" s="11"/>
      <c r="CAN889" s="12"/>
      <c r="CAO889" s="162"/>
      <c r="CAP889" s="37"/>
      <c r="CAQ889" s="37"/>
      <c r="CAR889" s="37"/>
      <c r="CAS889" s="37"/>
      <c r="CAT889" s="37"/>
      <c r="CAU889" s="28"/>
      <c r="CAV889" s="11"/>
      <c r="CAW889" s="11"/>
      <c r="CAX889" s="37"/>
      <c r="CAY889" s="162"/>
      <c r="CAZ889" s="162"/>
      <c r="CBA889" s="37"/>
      <c r="CBB889" s="12"/>
      <c r="CBC889" s="37"/>
      <c r="CBD889" s="37"/>
      <c r="CBE889" s="11"/>
      <c r="CBF889" s="24"/>
      <c r="CBG889" s="28"/>
      <c r="CBH889" s="11"/>
      <c r="CBI889" s="12"/>
      <c r="CBJ889" s="27"/>
      <c r="CBK889" s="37"/>
      <c r="CBL889" s="37"/>
      <c r="CBM889" s="14"/>
      <c r="CBN889" s="14"/>
      <c r="CBO889" s="11"/>
      <c r="CBP889" s="12"/>
      <c r="CBQ889" s="12"/>
      <c r="CBR889" s="12"/>
      <c r="CBS889" s="11"/>
      <c r="CBT889" s="12"/>
      <c r="CBU889" s="162"/>
      <c r="CBV889" s="37"/>
      <c r="CBW889" s="37"/>
      <c r="CBX889" s="37"/>
      <c r="CBY889" s="37"/>
      <c r="CBZ889" s="37"/>
      <c r="CCA889" s="28"/>
      <c r="CCB889" s="11"/>
      <c r="CCC889" s="11"/>
      <c r="CCD889" s="37"/>
      <c r="CCE889" s="162"/>
      <c r="CCF889" s="162"/>
      <c r="CCG889" s="37"/>
      <c r="CCH889" s="12"/>
      <c r="CCI889" s="37"/>
      <c r="CCJ889" s="37"/>
      <c r="CCK889" s="11"/>
      <c r="CCL889" s="24"/>
      <c r="CCM889" s="28"/>
      <c r="CCN889" s="11"/>
      <c r="CCO889" s="12"/>
      <c r="CCP889" s="27"/>
      <c r="CCQ889" s="37"/>
      <c r="CCR889" s="37"/>
      <c r="CCS889" s="14"/>
      <c r="CCT889" s="14"/>
      <c r="CCU889" s="11"/>
      <c r="CCV889" s="12"/>
      <c r="CCW889" s="12"/>
      <c r="CCX889" s="12"/>
      <c r="CCY889" s="11"/>
      <c r="CCZ889" s="12"/>
      <c r="CDA889" s="162"/>
      <c r="CDB889" s="37"/>
      <c r="CDC889" s="37"/>
      <c r="CDD889" s="37"/>
      <c r="CDE889" s="37"/>
      <c r="CDF889" s="37"/>
      <c r="CDG889" s="28"/>
      <c r="CDH889" s="11"/>
      <c r="CDI889" s="11"/>
      <c r="CDJ889" s="37"/>
      <c r="CDK889" s="162"/>
      <c r="CDL889" s="162"/>
      <c r="CDM889" s="37"/>
      <c r="CDN889" s="12"/>
      <c r="CDO889" s="37"/>
      <c r="CDP889" s="37"/>
      <c r="CDQ889" s="11"/>
      <c r="CDR889" s="24"/>
      <c r="CDS889" s="28"/>
      <c r="CDT889" s="11"/>
      <c r="CDU889" s="12"/>
      <c r="CDV889" s="27"/>
      <c r="CDW889" s="37"/>
      <c r="CDX889" s="37"/>
      <c r="CDY889" s="14"/>
      <c r="CDZ889" s="14"/>
      <c r="CEA889" s="11"/>
      <c r="CEB889" s="12"/>
      <c r="CEC889" s="12"/>
      <c r="CED889" s="12"/>
      <c r="CEE889" s="11"/>
      <c r="CEF889" s="12"/>
      <c r="CEG889" s="162"/>
      <c r="CEH889" s="37"/>
      <c r="CEI889" s="37"/>
      <c r="CEJ889" s="37"/>
      <c r="CEK889" s="37"/>
      <c r="CEL889" s="37"/>
      <c r="CEM889" s="28"/>
      <c r="CEN889" s="11"/>
      <c r="CEO889" s="11"/>
      <c r="CEP889" s="37"/>
      <c r="CEQ889" s="162"/>
      <c r="CER889" s="162"/>
      <c r="CES889" s="37"/>
      <c r="CET889" s="12"/>
      <c r="CEU889" s="37"/>
      <c r="CEV889" s="37"/>
      <c r="CEW889" s="11"/>
      <c r="CEX889" s="24"/>
      <c r="CEY889" s="28"/>
      <c r="CEZ889" s="11"/>
      <c r="CFA889" s="12"/>
      <c r="CFB889" s="27"/>
      <c r="CFC889" s="37"/>
      <c r="CFD889" s="37"/>
      <c r="CFE889" s="14"/>
      <c r="CFF889" s="14"/>
      <c r="CFG889" s="11"/>
      <c r="CFH889" s="12"/>
      <c r="CFI889" s="12"/>
      <c r="CFJ889" s="12"/>
      <c r="CFK889" s="11"/>
      <c r="CFL889" s="12"/>
      <c r="CFM889" s="162"/>
      <c r="CFN889" s="37"/>
      <c r="CFO889" s="37"/>
      <c r="CFP889" s="37"/>
      <c r="CFQ889" s="37"/>
      <c r="CFR889" s="37"/>
      <c r="CFS889" s="28"/>
      <c r="CFT889" s="11"/>
      <c r="CFU889" s="11"/>
      <c r="CFV889" s="37"/>
      <c r="CFW889" s="162"/>
      <c r="CFX889" s="162"/>
      <c r="CFY889" s="37"/>
      <c r="CFZ889" s="12"/>
      <c r="CGA889" s="37"/>
      <c r="CGB889" s="37"/>
      <c r="CGC889" s="11"/>
      <c r="CGD889" s="24"/>
      <c r="CGE889" s="28"/>
      <c r="CGF889" s="11"/>
      <c r="CGG889" s="12"/>
      <c r="CGH889" s="27"/>
      <c r="CGI889" s="37"/>
      <c r="CGJ889" s="37"/>
      <c r="CGK889" s="14"/>
      <c r="CGL889" s="14"/>
      <c r="CGM889" s="11"/>
      <c r="CGN889" s="12"/>
      <c r="CGO889" s="12"/>
      <c r="CGP889" s="12"/>
      <c r="CGQ889" s="11"/>
      <c r="CGR889" s="12"/>
      <c r="CGS889" s="162"/>
      <c r="CGT889" s="37"/>
      <c r="CGU889" s="37"/>
      <c r="CGV889" s="37"/>
      <c r="CGW889" s="37"/>
      <c r="CGX889" s="37"/>
      <c r="CGY889" s="28"/>
      <c r="CGZ889" s="11"/>
      <c r="CHA889" s="11"/>
      <c r="CHB889" s="37"/>
      <c r="CHC889" s="162"/>
      <c r="CHD889" s="162"/>
      <c r="CHE889" s="37"/>
      <c r="CHF889" s="12"/>
      <c r="CHG889" s="37"/>
      <c r="CHH889" s="37"/>
      <c r="CHI889" s="11"/>
      <c r="CHJ889" s="24"/>
      <c r="CHK889" s="28"/>
      <c r="CHL889" s="11"/>
      <c r="CHM889" s="12"/>
      <c r="CHN889" s="27"/>
      <c r="CHO889" s="37"/>
      <c r="CHP889" s="37"/>
      <c r="CHQ889" s="14"/>
      <c r="CHR889" s="14"/>
      <c r="CHS889" s="11"/>
      <c r="CHT889" s="12"/>
      <c r="CHU889" s="12"/>
      <c r="CHV889" s="12"/>
      <c r="CHW889" s="11"/>
      <c r="CHX889" s="12"/>
      <c r="CHY889" s="162"/>
      <c r="CHZ889" s="37"/>
      <c r="CIA889" s="37"/>
      <c r="CIB889" s="37"/>
      <c r="CIC889" s="37"/>
      <c r="CID889" s="37"/>
      <c r="CIE889" s="28"/>
      <c r="CIF889" s="11"/>
      <c r="CIG889" s="11"/>
      <c r="CIH889" s="37"/>
      <c r="CII889" s="162"/>
      <c r="CIJ889" s="162"/>
      <c r="CIK889" s="37"/>
      <c r="CIL889" s="12"/>
      <c r="CIM889" s="37"/>
      <c r="CIN889" s="37"/>
      <c r="CIO889" s="11"/>
      <c r="CIP889" s="24"/>
      <c r="CIQ889" s="28"/>
      <c r="CIR889" s="11"/>
      <c r="CIS889" s="12"/>
      <c r="CIT889" s="27"/>
      <c r="CIU889" s="37"/>
      <c r="CIV889" s="37"/>
      <c r="CIW889" s="14"/>
      <c r="CIX889" s="14"/>
      <c r="CIY889" s="11"/>
      <c r="CIZ889" s="12"/>
      <c r="CJA889" s="12"/>
      <c r="CJB889" s="12"/>
      <c r="CJC889" s="11"/>
      <c r="CJD889" s="12"/>
      <c r="CJE889" s="162"/>
      <c r="CJF889" s="37"/>
      <c r="CJG889" s="37"/>
      <c r="CJH889" s="37"/>
      <c r="CJI889" s="37"/>
      <c r="CJJ889" s="37"/>
      <c r="CJK889" s="28"/>
      <c r="CJL889" s="11"/>
      <c r="CJM889" s="11"/>
      <c r="CJN889" s="37"/>
      <c r="CJO889" s="162"/>
      <c r="CJP889" s="162"/>
      <c r="CJQ889" s="37"/>
      <c r="CJR889" s="12"/>
      <c r="CJS889" s="37"/>
      <c r="CJT889" s="37"/>
      <c r="CJU889" s="11"/>
      <c r="CJV889" s="24"/>
      <c r="CJW889" s="28"/>
      <c r="CJX889" s="11"/>
      <c r="CJY889" s="12"/>
      <c r="CJZ889" s="27"/>
      <c r="CKA889" s="37"/>
      <c r="CKB889" s="37"/>
      <c r="CKC889" s="14"/>
      <c r="CKD889" s="14"/>
      <c r="CKE889" s="11"/>
      <c r="CKF889" s="12"/>
      <c r="CKG889" s="12"/>
      <c r="CKH889" s="12"/>
      <c r="CKI889" s="11"/>
      <c r="CKJ889" s="12"/>
      <c r="CKK889" s="162"/>
      <c r="CKL889" s="37"/>
      <c r="CKM889" s="37"/>
      <c r="CKN889" s="37"/>
      <c r="CKO889" s="37"/>
      <c r="CKP889" s="37"/>
      <c r="CKQ889" s="28"/>
      <c r="CKR889" s="11"/>
      <c r="CKS889" s="11"/>
      <c r="CKT889" s="37"/>
      <c r="CKU889" s="162"/>
      <c r="CKV889" s="162"/>
      <c r="CKW889" s="37"/>
      <c r="CKX889" s="12"/>
      <c r="CKY889" s="37"/>
      <c r="CKZ889" s="37"/>
      <c r="CLA889" s="11"/>
      <c r="CLB889" s="24"/>
      <c r="CLC889" s="28"/>
      <c r="CLD889" s="11"/>
      <c r="CLE889" s="12"/>
      <c r="CLF889" s="27"/>
      <c r="CLG889" s="37"/>
      <c r="CLH889" s="37"/>
      <c r="CLI889" s="14"/>
      <c r="CLJ889" s="14"/>
      <c r="CLK889" s="11"/>
      <c r="CLL889" s="12"/>
      <c r="CLM889" s="12"/>
      <c r="CLN889" s="12"/>
      <c r="CLO889" s="11"/>
      <c r="CLP889" s="12"/>
      <c r="CLQ889" s="162"/>
      <c r="CLR889" s="37"/>
      <c r="CLS889" s="37"/>
      <c r="CLT889" s="37"/>
      <c r="CLU889" s="37"/>
      <c r="CLV889" s="37"/>
      <c r="CLW889" s="28"/>
      <c r="CLX889" s="11"/>
      <c r="CLY889" s="11"/>
      <c r="CLZ889" s="37"/>
      <c r="CMA889" s="162"/>
      <c r="CMB889" s="162"/>
      <c r="CMC889" s="37"/>
      <c r="CMD889" s="12"/>
      <c r="CME889" s="37"/>
      <c r="CMF889" s="37"/>
      <c r="CMG889" s="11"/>
      <c r="CMH889" s="24"/>
      <c r="CMI889" s="28"/>
      <c r="CMJ889" s="11"/>
      <c r="CMK889" s="12"/>
      <c r="CML889" s="27"/>
      <c r="CMM889" s="37"/>
      <c r="CMN889" s="37"/>
      <c r="CMO889" s="14"/>
      <c r="CMP889" s="14"/>
      <c r="CMQ889" s="11"/>
      <c r="CMR889" s="12"/>
      <c r="CMS889" s="12"/>
      <c r="CMT889" s="12"/>
      <c r="CMU889" s="11"/>
      <c r="CMV889" s="12"/>
      <c r="CMW889" s="162"/>
      <c r="CMX889" s="37"/>
      <c r="CMY889" s="37"/>
      <c r="CMZ889" s="37"/>
      <c r="CNA889" s="37"/>
      <c r="CNB889" s="37"/>
      <c r="CNC889" s="28"/>
      <c r="CND889" s="11"/>
      <c r="CNE889" s="11"/>
      <c r="CNF889" s="37"/>
      <c r="CNG889" s="162"/>
      <c r="CNH889" s="162"/>
      <c r="CNI889" s="37"/>
      <c r="CNJ889" s="12"/>
      <c r="CNK889" s="37"/>
      <c r="CNL889" s="37"/>
      <c r="CNM889" s="11"/>
      <c r="CNN889" s="24"/>
      <c r="CNO889" s="28"/>
      <c r="CNP889" s="11"/>
      <c r="CNQ889" s="12"/>
      <c r="CNR889" s="27"/>
      <c r="CNS889" s="37"/>
      <c r="CNT889" s="37"/>
      <c r="CNU889" s="14"/>
      <c r="CNV889" s="14"/>
      <c r="CNW889" s="11"/>
      <c r="CNX889" s="12"/>
      <c r="CNY889" s="12"/>
      <c r="CNZ889" s="12"/>
      <c r="COA889" s="11"/>
      <c r="COB889" s="12"/>
      <c r="COC889" s="162"/>
      <c r="COD889" s="37"/>
      <c r="COE889" s="37"/>
      <c r="COF889" s="37"/>
      <c r="COG889" s="37"/>
      <c r="COH889" s="37"/>
      <c r="COI889" s="28"/>
      <c r="COJ889" s="11"/>
      <c r="COK889" s="11"/>
      <c r="COL889" s="37"/>
      <c r="COM889" s="162"/>
      <c r="CON889" s="162"/>
      <c r="COO889" s="37"/>
      <c r="COP889" s="12"/>
      <c r="COQ889" s="37"/>
      <c r="COR889" s="37"/>
      <c r="COS889" s="11"/>
      <c r="COT889" s="24"/>
      <c r="COU889" s="28"/>
      <c r="COV889" s="11"/>
      <c r="COW889" s="12"/>
      <c r="COX889" s="27"/>
      <c r="COY889" s="37"/>
      <c r="COZ889" s="37"/>
      <c r="CPA889" s="14"/>
      <c r="CPB889" s="14"/>
      <c r="CPC889" s="11"/>
      <c r="CPD889" s="12"/>
      <c r="CPE889" s="12"/>
      <c r="CPF889" s="12"/>
      <c r="CPG889" s="11"/>
      <c r="CPH889" s="12"/>
      <c r="CPI889" s="162"/>
      <c r="CPJ889" s="37"/>
      <c r="CPK889" s="37"/>
      <c r="CPL889" s="37"/>
      <c r="CPM889" s="37"/>
      <c r="CPN889" s="37"/>
      <c r="CPO889" s="28"/>
      <c r="CPP889" s="11"/>
      <c r="CPQ889" s="11"/>
      <c r="CPR889" s="37"/>
      <c r="CPS889" s="162"/>
      <c r="CPT889" s="162"/>
      <c r="CPU889" s="37"/>
      <c r="CPV889" s="12"/>
      <c r="CPW889" s="37"/>
      <c r="CPX889" s="37"/>
      <c r="CPY889" s="11"/>
      <c r="CPZ889" s="24"/>
      <c r="CQA889" s="28"/>
      <c r="CQB889" s="11"/>
      <c r="CQC889" s="12"/>
      <c r="CQD889" s="27"/>
      <c r="CQE889" s="37"/>
      <c r="CQF889" s="37"/>
      <c r="CQG889" s="14"/>
      <c r="CQH889" s="14"/>
      <c r="CQI889" s="11"/>
      <c r="CQJ889" s="12"/>
      <c r="CQK889" s="12"/>
      <c r="CQL889" s="12"/>
      <c r="CQM889" s="11"/>
      <c r="CQN889" s="12"/>
      <c r="CQO889" s="162"/>
      <c r="CQP889" s="37"/>
      <c r="CQQ889" s="37"/>
      <c r="CQR889" s="37"/>
      <c r="CQS889" s="37"/>
      <c r="CQT889" s="37"/>
      <c r="CQU889" s="28"/>
      <c r="CQV889" s="11"/>
      <c r="CQW889" s="11"/>
      <c r="CQX889" s="37"/>
      <c r="CQY889" s="162"/>
      <c r="CQZ889" s="162"/>
      <c r="CRA889" s="37"/>
      <c r="CRB889" s="12"/>
      <c r="CRC889" s="37"/>
      <c r="CRD889" s="37"/>
      <c r="CRE889" s="11"/>
      <c r="CRF889" s="24"/>
      <c r="CRG889" s="28"/>
      <c r="CRH889" s="11"/>
      <c r="CRI889" s="12"/>
      <c r="CRJ889" s="27"/>
      <c r="CRK889" s="37"/>
      <c r="CRL889" s="37"/>
      <c r="CRM889" s="14"/>
      <c r="CRN889" s="14"/>
      <c r="CRO889" s="11"/>
      <c r="CRP889" s="12"/>
      <c r="CRQ889" s="12"/>
      <c r="CRR889" s="12"/>
      <c r="CRS889" s="11"/>
      <c r="CRT889" s="12"/>
      <c r="CRU889" s="162"/>
      <c r="CRV889" s="37"/>
      <c r="CRW889" s="37"/>
      <c r="CRX889" s="37"/>
      <c r="CRY889" s="37"/>
      <c r="CRZ889" s="37"/>
      <c r="CSA889" s="28"/>
      <c r="CSB889" s="11"/>
      <c r="CSC889" s="11"/>
      <c r="CSD889" s="37"/>
      <c r="CSE889" s="162"/>
      <c r="CSF889" s="162"/>
      <c r="CSG889" s="37"/>
      <c r="CSH889" s="12"/>
      <c r="CSI889" s="37"/>
      <c r="CSJ889" s="37"/>
      <c r="CSK889" s="11"/>
      <c r="CSL889" s="24"/>
      <c r="CSM889" s="28"/>
      <c r="CSN889" s="11"/>
      <c r="CSO889" s="12"/>
      <c r="CSP889" s="27"/>
      <c r="CSQ889" s="37"/>
      <c r="CSR889" s="37"/>
      <c r="CSS889" s="14"/>
      <c r="CST889" s="14"/>
      <c r="CSU889" s="11"/>
      <c r="CSV889" s="12"/>
      <c r="CSW889" s="12"/>
      <c r="CSX889" s="12"/>
      <c r="CSY889" s="11"/>
      <c r="CSZ889" s="12"/>
      <c r="CTA889" s="162"/>
      <c r="CTB889" s="37"/>
      <c r="CTC889" s="37"/>
      <c r="CTD889" s="37"/>
      <c r="CTE889" s="37"/>
      <c r="CTF889" s="37"/>
      <c r="CTG889" s="28"/>
      <c r="CTH889" s="11"/>
      <c r="CTI889" s="11"/>
      <c r="CTJ889" s="37"/>
      <c r="CTK889" s="162"/>
      <c r="CTL889" s="162"/>
      <c r="CTM889" s="37"/>
      <c r="CTN889" s="12"/>
      <c r="CTO889" s="37"/>
      <c r="CTP889" s="37"/>
      <c r="CTQ889" s="11"/>
      <c r="CTR889" s="24"/>
      <c r="CTS889" s="28"/>
      <c r="CTT889" s="11"/>
      <c r="CTU889" s="12"/>
      <c r="CTV889" s="27"/>
      <c r="CTW889" s="37"/>
      <c r="CTX889" s="37"/>
      <c r="CTY889" s="14"/>
      <c r="CTZ889" s="14"/>
      <c r="CUA889" s="11"/>
      <c r="CUB889" s="12"/>
      <c r="CUC889" s="12"/>
      <c r="CUD889" s="12"/>
      <c r="CUE889" s="11"/>
      <c r="CUF889" s="12"/>
      <c r="CUG889" s="162"/>
      <c r="CUH889" s="37"/>
      <c r="CUI889" s="37"/>
      <c r="CUJ889" s="37"/>
      <c r="CUK889" s="37"/>
      <c r="CUL889" s="37"/>
      <c r="CUM889" s="28"/>
      <c r="CUN889" s="11"/>
      <c r="CUO889" s="11"/>
      <c r="CUP889" s="37"/>
      <c r="CUQ889" s="162"/>
      <c r="CUR889" s="162"/>
      <c r="CUS889" s="37"/>
      <c r="CUT889" s="12"/>
      <c r="CUU889" s="37"/>
      <c r="CUV889" s="37"/>
      <c r="CUW889" s="11"/>
      <c r="CUX889" s="24"/>
      <c r="CUY889" s="28"/>
      <c r="CUZ889" s="11"/>
      <c r="CVA889" s="12"/>
      <c r="CVB889" s="27"/>
      <c r="CVC889" s="37"/>
      <c r="CVD889" s="37"/>
      <c r="CVE889" s="14"/>
      <c r="CVF889" s="14"/>
      <c r="CVG889" s="11"/>
      <c r="CVH889" s="12"/>
      <c r="CVI889" s="12"/>
      <c r="CVJ889" s="12"/>
      <c r="CVK889" s="11"/>
      <c r="CVL889" s="12"/>
      <c r="CVM889" s="162"/>
      <c r="CVN889" s="37"/>
      <c r="CVO889" s="37"/>
      <c r="CVP889" s="37"/>
      <c r="CVQ889" s="37"/>
      <c r="CVR889" s="37"/>
      <c r="CVS889" s="28"/>
      <c r="CVT889" s="11"/>
      <c r="CVU889" s="11"/>
      <c r="CVV889" s="37"/>
      <c r="CVW889" s="162"/>
      <c r="CVX889" s="162"/>
      <c r="CVY889" s="37"/>
      <c r="CVZ889" s="12"/>
      <c r="CWA889" s="37"/>
      <c r="CWB889" s="37"/>
      <c r="CWC889" s="11"/>
      <c r="CWD889" s="24"/>
      <c r="CWE889" s="28"/>
      <c r="CWF889" s="11"/>
      <c r="CWG889" s="12"/>
      <c r="CWH889" s="27"/>
      <c r="CWI889" s="37"/>
      <c r="CWJ889" s="37"/>
      <c r="CWK889" s="14"/>
      <c r="CWL889" s="14"/>
      <c r="CWM889" s="11"/>
      <c r="CWN889" s="12"/>
      <c r="CWO889" s="12"/>
      <c r="CWP889" s="12"/>
      <c r="CWQ889" s="11"/>
      <c r="CWR889" s="12"/>
      <c r="CWS889" s="162"/>
      <c r="CWT889" s="37"/>
      <c r="CWU889" s="37"/>
      <c r="CWV889" s="37"/>
      <c r="CWW889" s="37"/>
      <c r="CWX889" s="37"/>
      <c r="CWY889" s="28"/>
      <c r="CWZ889" s="11"/>
      <c r="CXA889" s="11"/>
      <c r="CXB889" s="37"/>
      <c r="CXC889" s="162"/>
      <c r="CXD889" s="162"/>
      <c r="CXE889" s="37"/>
      <c r="CXF889" s="12"/>
      <c r="CXG889" s="37"/>
      <c r="CXH889" s="37"/>
      <c r="CXI889" s="11"/>
      <c r="CXJ889" s="24"/>
      <c r="CXK889" s="28"/>
      <c r="CXL889" s="11"/>
      <c r="CXM889" s="12"/>
      <c r="CXN889" s="27"/>
      <c r="CXO889" s="37"/>
      <c r="CXP889" s="37"/>
      <c r="CXQ889" s="14"/>
      <c r="CXR889" s="14"/>
      <c r="CXS889" s="11"/>
      <c r="CXT889" s="12"/>
      <c r="CXU889" s="12"/>
      <c r="CXV889" s="12"/>
      <c r="CXW889" s="11"/>
      <c r="CXX889" s="12"/>
      <c r="CXY889" s="162"/>
      <c r="CXZ889" s="37"/>
      <c r="CYA889" s="37"/>
      <c r="CYB889" s="37"/>
      <c r="CYC889" s="37"/>
      <c r="CYD889" s="37"/>
      <c r="CYE889" s="28"/>
      <c r="CYF889" s="11"/>
      <c r="CYG889" s="11"/>
      <c r="CYH889" s="37"/>
      <c r="CYI889" s="162"/>
      <c r="CYJ889" s="162"/>
      <c r="CYK889" s="37"/>
      <c r="CYL889" s="12"/>
      <c r="CYM889" s="37"/>
      <c r="CYN889" s="37"/>
      <c r="CYO889" s="11"/>
      <c r="CYP889" s="24"/>
      <c r="CYQ889" s="28"/>
      <c r="CYR889" s="11"/>
      <c r="CYS889" s="12"/>
      <c r="CYT889" s="27"/>
      <c r="CYU889" s="37"/>
      <c r="CYV889" s="37"/>
      <c r="CYW889" s="14"/>
      <c r="CYX889" s="14"/>
      <c r="CYY889" s="11"/>
      <c r="CYZ889" s="12"/>
      <c r="CZA889" s="12"/>
      <c r="CZB889" s="12"/>
      <c r="CZC889" s="11"/>
      <c r="CZD889" s="12"/>
      <c r="CZE889" s="162"/>
      <c r="CZF889" s="37"/>
      <c r="CZG889" s="37"/>
      <c r="CZH889" s="37"/>
      <c r="CZI889" s="37"/>
      <c r="CZJ889" s="37"/>
      <c r="CZK889" s="28"/>
      <c r="CZL889" s="11"/>
      <c r="CZM889" s="11"/>
      <c r="CZN889" s="37"/>
      <c r="CZO889" s="162"/>
      <c r="CZP889" s="162"/>
      <c r="CZQ889" s="37"/>
      <c r="CZR889" s="12"/>
      <c r="CZS889" s="37"/>
      <c r="CZT889" s="37"/>
      <c r="CZU889" s="11"/>
      <c r="CZV889" s="24"/>
      <c r="CZW889" s="28"/>
      <c r="CZX889" s="11"/>
      <c r="CZY889" s="12"/>
      <c r="CZZ889" s="27"/>
      <c r="DAA889" s="37"/>
      <c r="DAB889" s="37"/>
      <c r="DAC889" s="14"/>
      <c r="DAD889" s="14"/>
      <c r="DAE889" s="11"/>
      <c r="DAF889" s="12"/>
      <c r="DAG889" s="12"/>
      <c r="DAH889" s="12"/>
      <c r="DAI889" s="11"/>
      <c r="DAJ889" s="12"/>
      <c r="DAK889" s="162"/>
      <c r="DAL889" s="37"/>
      <c r="DAM889" s="37"/>
      <c r="DAN889" s="37"/>
      <c r="DAO889" s="37"/>
      <c r="DAP889" s="37"/>
      <c r="DAQ889" s="28"/>
      <c r="DAR889" s="11"/>
      <c r="DAS889" s="11"/>
      <c r="DAT889" s="37"/>
      <c r="DAU889" s="162"/>
      <c r="DAV889" s="162"/>
      <c r="DAW889" s="37"/>
      <c r="DAX889" s="12"/>
      <c r="DAY889" s="37"/>
      <c r="DAZ889" s="37"/>
      <c r="DBA889" s="11"/>
      <c r="DBB889" s="24"/>
      <c r="DBC889" s="28"/>
      <c r="DBD889" s="11"/>
      <c r="DBE889" s="12"/>
      <c r="DBF889" s="27"/>
      <c r="DBG889" s="37"/>
      <c r="DBH889" s="37"/>
      <c r="DBI889" s="14"/>
      <c r="DBJ889" s="14"/>
      <c r="DBK889" s="11"/>
      <c r="DBL889" s="12"/>
      <c r="DBM889" s="12"/>
      <c r="DBN889" s="12"/>
      <c r="DBO889" s="11"/>
      <c r="DBP889" s="12"/>
      <c r="DBQ889" s="162"/>
      <c r="DBR889" s="37"/>
      <c r="DBS889" s="37"/>
      <c r="DBT889" s="37"/>
      <c r="DBU889" s="37"/>
      <c r="DBV889" s="37"/>
      <c r="DBW889" s="28"/>
      <c r="DBX889" s="11"/>
      <c r="DBY889" s="11"/>
      <c r="DBZ889" s="37"/>
      <c r="DCA889" s="162"/>
      <c r="DCB889" s="162"/>
      <c r="DCC889" s="37"/>
      <c r="DCD889" s="12"/>
      <c r="DCE889" s="37"/>
      <c r="DCF889" s="37"/>
      <c r="DCG889" s="11"/>
      <c r="DCH889" s="24"/>
      <c r="DCI889" s="28"/>
      <c r="DCJ889" s="11"/>
      <c r="DCK889" s="12"/>
      <c r="DCL889" s="27"/>
      <c r="DCM889" s="37"/>
      <c r="DCN889" s="37"/>
      <c r="DCO889" s="14"/>
      <c r="DCP889" s="14"/>
      <c r="DCQ889" s="11"/>
      <c r="DCR889" s="12"/>
      <c r="DCS889" s="12"/>
      <c r="DCT889" s="12"/>
      <c r="DCU889" s="11"/>
      <c r="DCV889" s="12"/>
      <c r="DCW889" s="162"/>
      <c r="DCX889" s="37"/>
      <c r="DCY889" s="37"/>
      <c r="DCZ889" s="37"/>
      <c r="DDA889" s="37"/>
      <c r="DDB889" s="37"/>
      <c r="DDC889" s="28"/>
      <c r="DDD889" s="11"/>
      <c r="DDE889" s="11"/>
      <c r="DDF889" s="37"/>
      <c r="DDG889" s="162"/>
      <c r="DDH889" s="162"/>
      <c r="DDI889" s="37"/>
      <c r="DDJ889" s="12"/>
      <c r="DDK889" s="37"/>
      <c r="DDL889" s="37"/>
      <c r="DDM889" s="11"/>
      <c r="DDN889" s="24"/>
      <c r="DDO889" s="28"/>
      <c r="DDP889" s="11"/>
      <c r="DDQ889" s="12"/>
      <c r="DDR889" s="27"/>
      <c r="DDS889" s="37"/>
      <c r="DDT889" s="37"/>
      <c r="DDU889" s="14"/>
      <c r="DDV889" s="14"/>
      <c r="DDW889" s="11"/>
      <c r="DDX889" s="12"/>
      <c r="DDY889" s="12"/>
      <c r="DDZ889" s="12"/>
      <c r="DEA889" s="11"/>
      <c r="DEB889" s="12"/>
      <c r="DEC889" s="162"/>
      <c r="DED889" s="37"/>
      <c r="DEE889" s="37"/>
      <c r="DEF889" s="37"/>
      <c r="DEG889" s="37"/>
      <c r="DEH889" s="37"/>
      <c r="DEI889" s="28"/>
      <c r="DEJ889" s="11"/>
      <c r="DEK889" s="11"/>
      <c r="DEL889" s="37"/>
      <c r="DEM889" s="162"/>
      <c r="DEN889" s="162"/>
      <c r="DEO889" s="37"/>
      <c r="DEP889" s="12"/>
      <c r="DEQ889" s="37"/>
      <c r="DER889" s="37"/>
      <c r="DES889" s="11"/>
      <c r="DET889" s="24"/>
      <c r="DEU889" s="28"/>
      <c r="DEV889" s="11"/>
      <c r="DEW889" s="12"/>
      <c r="DEX889" s="27"/>
      <c r="DEY889" s="37"/>
      <c r="DEZ889" s="37"/>
      <c r="DFA889" s="14"/>
      <c r="DFB889" s="14"/>
      <c r="DFC889" s="11"/>
      <c r="DFD889" s="12"/>
      <c r="DFE889" s="12"/>
      <c r="DFF889" s="12"/>
      <c r="DFG889" s="11"/>
      <c r="DFH889" s="12"/>
      <c r="DFI889" s="162"/>
      <c r="DFJ889" s="37"/>
      <c r="DFK889" s="37"/>
      <c r="DFL889" s="37"/>
      <c r="DFM889" s="37"/>
      <c r="DFN889" s="37"/>
      <c r="DFO889" s="28"/>
      <c r="DFP889" s="11"/>
      <c r="DFQ889" s="11"/>
      <c r="DFR889" s="37"/>
      <c r="DFS889" s="162"/>
      <c r="DFT889" s="162"/>
      <c r="DFU889" s="37"/>
      <c r="DFV889" s="12"/>
      <c r="DFW889" s="37"/>
      <c r="DFX889" s="37"/>
      <c r="DFY889" s="11"/>
      <c r="DFZ889" s="24"/>
      <c r="DGA889" s="28"/>
      <c r="DGB889" s="11"/>
      <c r="DGC889" s="12"/>
      <c r="DGD889" s="27"/>
      <c r="DGE889" s="37"/>
      <c r="DGF889" s="37"/>
      <c r="DGG889" s="14"/>
      <c r="DGH889" s="14"/>
      <c r="DGI889" s="11"/>
      <c r="DGJ889" s="12"/>
      <c r="DGK889" s="12"/>
      <c r="DGL889" s="12"/>
      <c r="DGM889" s="11"/>
      <c r="DGN889" s="12"/>
      <c r="DGO889" s="162"/>
      <c r="DGP889" s="37"/>
      <c r="DGQ889" s="37"/>
      <c r="DGR889" s="37"/>
      <c r="DGS889" s="37"/>
      <c r="DGT889" s="37"/>
      <c r="DGU889" s="28"/>
      <c r="DGV889" s="11"/>
      <c r="DGW889" s="11"/>
      <c r="DGX889" s="37"/>
      <c r="DGY889" s="162"/>
      <c r="DGZ889" s="162"/>
      <c r="DHA889" s="37"/>
      <c r="DHB889" s="12"/>
      <c r="DHC889" s="37"/>
      <c r="DHD889" s="37"/>
      <c r="DHE889" s="11"/>
      <c r="DHF889" s="24"/>
      <c r="DHG889" s="28"/>
      <c r="DHH889" s="11"/>
      <c r="DHI889" s="12"/>
      <c r="DHJ889" s="27"/>
      <c r="DHK889" s="37"/>
      <c r="DHL889" s="37"/>
      <c r="DHM889" s="14"/>
      <c r="DHN889" s="14"/>
      <c r="DHO889" s="11"/>
      <c r="DHP889" s="12"/>
      <c r="DHQ889" s="12"/>
      <c r="DHR889" s="12"/>
      <c r="DHS889" s="11"/>
      <c r="DHT889" s="12"/>
      <c r="DHU889" s="162"/>
      <c r="DHV889" s="37"/>
      <c r="DHW889" s="37"/>
      <c r="DHX889" s="37"/>
      <c r="DHY889" s="37"/>
      <c r="DHZ889" s="37"/>
      <c r="DIA889" s="28"/>
      <c r="DIB889" s="11"/>
      <c r="DIC889" s="11"/>
      <c r="DID889" s="37"/>
      <c r="DIE889" s="162"/>
      <c r="DIF889" s="162"/>
      <c r="DIG889" s="37"/>
      <c r="DIH889" s="12"/>
      <c r="DII889" s="37"/>
      <c r="DIJ889" s="37"/>
      <c r="DIK889" s="11"/>
      <c r="DIL889" s="24"/>
      <c r="DIM889" s="28"/>
      <c r="DIN889" s="11"/>
      <c r="DIO889" s="12"/>
      <c r="DIP889" s="27"/>
      <c r="DIQ889" s="37"/>
      <c r="DIR889" s="37"/>
      <c r="DIS889" s="14"/>
      <c r="DIT889" s="14"/>
      <c r="DIU889" s="11"/>
      <c r="DIV889" s="12"/>
      <c r="DIW889" s="12"/>
      <c r="DIX889" s="12"/>
      <c r="DIY889" s="11"/>
      <c r="DIZ889" s="12"/>
      <c r="DJA889" s="162"/>
      <c r="DJB889" s="37"/>
      <c r="DJC889" s="37"/>
      <c r="DJD889" s="37"/>
      <c r="DJE889" s="37"/>
      <c r="DJF889" s="37"/>
      <c r="DJG889" s="28"/>
      <c r="DJH889" s="11"/>
      <c r="DJI889" s="11"/>
      <c r="DJJ889" s="37"/>
      <c r="DJK889" s="162"/>
      <c r="DJL889" s="162"/>
      <c r="DJM889" s="37"/>
      <c r="DJN889" s="12"/>
      <c r="DJO889" s="37"/>
      <c r="DJP889" s="37"/>
      <c r="DJQ889" s="11"/>
      <c r="DJR889" s="24"/>
      <c r="DJS889" s="28"/>
      <c r="DJT889" s="11"/>
      <c r="DJU889" s="12"/>
      <c r="DJV889" s="27"/>
      <c r="DJW889" s="37"/>
      <c r="DJX889" s="37"/>
      <c r="DJY889" s="14"/>
      <c r="DJZ889" s="14"/>
      <c r="DKA889" s="11"/>
      <c r="DKB889" s="12"/>
      <c r="DKC889" s="12"/>
      <c r="DKD889" s="12"/>
      <c r="DKE889" s="11"/>
      <c r="DKF889" s="12"/>
      <c r="DKG889" s="162"/>
      <c r="DKH889" s="37"/>
      <c r="DKI889" s="37"/>
      <c r="DKJ889" s="37"/>
      <c r="DKK889" s="37"/>
      <c r="DKL889" s="37"/>
      <c r="DKM889" s="28"/>
      <c r="DKN889" s="11"/>
      <c r="DKO889" s="11"/>
      <c r="DKP889" s="37"/>
      <c r="DKQ889" s="162"/>
      <c r="DKR889" s="162"/>
      <c r="DKS889" s="37"/>
      <c r="DKT889" s="12"/>
      <c r="DKU889" s="37"/>
      <c r="DKV889" s="37"/>
      <c r="DKW889" s="11"/>
      <c r="DKX889" s="24"/>
      <c r="DKY889" s="28"/>
      <c r="DKZ889" s="11"/>
      <c r="DLA889" s="12"/>
      <c r="DLB889" s="27"/>
      <c r="DLC889" s="37"/>
      <c r="DLD889" s="37"/>
      <c r="DLE889" s="14"/>
      <c r="DLF889" s="14"/>
      <c r="DLG889" s="11"/>
      <c r="DLH889" s="12"/>
      <c r="DLI889" s="12"/>
      <c r="DLJ889" s="12"/>
      <c r="DLK889" s="11"/>
      <c r="DLL889" s="12"/>
      <c r="DLM889" s="162"/>
      <c r="DLN889" s="37"/>
      <c r="DLO889" s="37"/>
      <c r="DLP889" s="37"/>
      <c r="DLQ889" s="37"/>
      <c r="DLR889" s="37"/>
      <c r="DLS889" s="28"/>
      <c r="DLT889" s="11"/>
      <c r="DLU889" s="11"/>
      <c r="DLV889" s="37"/>
      <c r="DLW889" s="162"/>
      <c r="DLX889" s="162"/>
      <c r="DLY889" s="37"/>
      <c r="DLZ889" s="12"/>
      <c r="DMA889" s="37"/>
      <c r="DMB889" s="37"/>
      <c r="DMC889" s="11"/>
      <c r="DMD889" s="24"/>
      <c r="DME889" s="28"/>
      <c r="DMF889" s="11"/>
      <c r="DMG889" s="12"/>
      <c r="DMH889" s="27"/>
      <c r="DMI889" s="37"/>
      <c r="DMJ889" s="37"/>
      <c r="DMK889" s="14"/>
      <c r="DML889" s="14"/>
      <c r="DMM889" s="11"/>
      <c r="DMN889" s="12"/>
      <c r="DMO889" s="12"/>
      <c r="DMP889" s="12"/>
      <c r="DMQ889" s="11"/>
      <c r="DMR889" s="12"/>
      <c r="DMS889" s="162"/>
      <c r="DMT889" s="37"/>
      <c r="DMU889" s="37"/>
      <c r="DMV889" s="37"/>
      <c r="DMW889" s="37"/>
      <c r="DMX889" s="37"/>
      <c r="DMY889" s="28"/>
      <c r="DMZ889" s="11"/>
      <c r="DNA889" s="11"/>
      <c r="DNB889" s="37"/>
      <c r="DNC889" s="162"/>
      <c r="DND889" s="162"/>
      <c r="DNE889" s="37"/>
      <c r="DNF889" s="12"/>
      <c r="DNG889" s="37"/>
      <c r="DNH889" s="37"/>
      <c r="DNI889" s="11"/>
      <c r="DNJ889" s="24"/>
      <c r="DNK889" s="28"/>
      <c r="DNL889" s="11"/>
      <c r="DNM889" s="12"/>
      <c r="DNN889" s="27"/>
      <c r="DNO889" s="37"/>
      <c r="DNP889" s="37"/>
      <c r="DNQ889" s="14"/>
      <c r="DNR889" s="14"/>
      <c r="DNS889" s="11"/>
      <c r="DNT889" s="12"/>
      <c r="DNU889" s="12"/>
      <c r="DNV889" s="12"/>
      <c r="DNW889" s="11"/>
      <c r="DNX889" s="12"/>
      <c r="DNY889" s="162"/>
      <c r="DNZ889" s="37"/>
      <c r="DOA889" s="37"/>
      <c r="DOB889" s="37"/>
      <c r="DOC889" s="37"/>
      <c r="DOD889" s="37"/>
      <c r="DOE889" s="28"/>
      <c r="DOF889" s="11"/>
      <c r="DOG889" s="11"/>
      <c r="DOH889" s="37"/>
      <c r="DOI889" s="162"/>
      <c r="DOJ889" s="162"/>
      <c r="DOK889" s="37"/>
      <c r="DOL889" s="12"/>
      <c r="DOM889" s="37"/>
      <c r="DON889" s="37"/>
      <c r="DOO889" s="11"/>
      <c r="DOP889" s="24"/>
      <c r="DOQ889" s="28"/>
      <c r="DOR889" s="11"/>
      <c r="DOS889" s="12"/>
      <c r="DOT889" s="27"/>
      <c r="DOU889" s="37"/>
      <c r="DOV889" s="37"/>
      <c r="DOW889" s="14"/>
      <c r="DOX889" s="14"/>
      <c r="DOY889" s="11"/>
      <c r="DOZ889" s="12"/>
      <c r="DPA889" s="12"/>
      <c r="DPB889" s="12"/>
      <c r="DPC889" s="11"/>
      <c r="DPD889" s="12"/>
      <c r="DPE889" s="162"/>
      <c r="DPF889" s="37"/>
      <c r="DPG889" s="37"/>
      <c r="DPH889" s="37"/>
      <c r="DPI889" s="37"/>
      <c r="DPJ889" s="37"/>
      <c r="DPK889" s="28"/>
      <c r="DPL889" s="11"/>
      <c r="DPM889" s="11"/>
      <c r="DPN889" s="37"/>
      <c r="DPO889" s="162"/>
      <c r="DPP889" s="162"/>
      <c r="DPQ889" s="37"/>
      <c r="DPR889" s="12"/>
      <c r="DPS889" s="37"/>
      <c r="DPT889" s="37"/>
      <c r="DPU889" s="11"/>
      <c r="DPV889" s="24"/>
      <c r="DPW889" s="28"/>
      <c r="DPX889" s="11"/>
      <c r="DPY889" s="12"/>
      <c r="DPZ889" s="27"/>
      <c r="DQA889" s="37"/>
      <c r="DQB889" s="37"/>
      <c r="DQC889" s="14"/>
      <c r="DQD889" s="14"/>
      <c r="DQE889" s="11"/>
      <c r="DQF889" s="12"/>
      <c r="DQG889" s="12"/>
      <c r="DQH889" s="12"/>
      <c r="DQI889" s="11"/>
      <c r="DQJ889" s="12"/>
      <c r="DQK889" s="162"/>
      <c r="DQL889" s="37"/>
      <c r="DQM889" s="37"/>
      <c r="DQN889" s="37"/>
      <c r="DQO889" s="37"/>
      <c r="DQP889" s="37"/>
      <c r="DQQ889" s="28"/>
      <c r="DQR889" s="11"/>
      <c r="DQS889" s="11"/>
      <c r="DQT889" s="37"/>
      <c r="DQU889" s="162"/>
      <c r="DQV889" s="162"/>
      <c r="DQW889" s="37"/>
      <c r="DQX889" s="12"/>
      <c r="DQY889" s="37"/>
      <c r="DQZ889" s="37"/>
      <c r="DRA889" s="11"/>
      <c r="DRB889" s="24"/>
      <c r="DRC889" s="28"/>
      <c r="DRD889" s="11"/>
      <c r="DRE889" s="12"/>
      <c r="DRF889" s="27"/>
      <c r="DRG889" s="37"/>
      <c r="DRH889" s="37"/>
      <c r="DRI889" s="14"/>
      <c r="DRJ889" s="14"/>
      <c r="DRK889" s="11"/>
      <c r="DRL889" s="12"/>
      <c r="DRM889" s="12"/>
      <c r="DRN889" s="12"/>
      <c r="DRO889" s="11"/>
      <c r="DRP889" s="12"/>
      <c r="DRQ889" s="162"/>
      <c r="DRR889" s="37"/>
      <c r="DRS889" s="37"/>
      <c r="DRT889" s="37"/>
      <c r="DRU889" s="37"/>
      <c r="DRV889" s="37"/>
      <c r="DRW889" s="28"/>
      <c r="DRX889" s="11"/>
      <c r="DRY889" s="11"/>
      <c r="DRZ889" s="37"/>
      <c r="DSA889" s="162"/>
      <c r="DSB889" s="162"/>
      <c r="DSC889" s="37"/>
      <c r="DSD889" s="12"/>
      <c r="DSE889" s="37"/>
      <c r="DSF889" s="37"/>
      <c r="DSG889" s="11"/>
      <c r="DSH889" s="24"/>
      <c r="DSI889" s="28"/>
      <c r="DSJ889" s="11"/>
      <c r="DSK889" s="12"/>
      <c r="DSL889" s="27"/>
      <c r="DSM889" s="37"/>
      <c r="DSN889" s="37"/>
      <c r="DSO889" s="14"/>
      <c r="DSP889" s="14"/>
      <c r="DSQ889" s="11"/>
      <c r="DSR889" s="12"/>
      <c r="DSS889" s="12"/>
      <c r="DST889" s="12"/>
      <c r="DSU889" s="11"/>
      <c r="DSV889" s="12"/>
      <c r="DSW889" s="162"/>
      <c r="DSX889" s="37"/>
      <c r="DSY889" s="37"/>
      <c r="DSZ889" s="37"/>
      <c r="DTA889" s="37"/>
      <c r="DTB889" s="37"/>
      <c r="DTC889" s="28"/>
      <c r="DTD889" s="11"/>
      <c r="DTE889" s="11"/>
      <c r="DTF889" s="37"/>
      <c r="DTG889" s="162"/>
      <c r="DTH889" s="162"/>
      <c r="DTI889" s="37"/>
      <c r="DTJ889" s="12"/>
      <c r="DTK889" s="37"/>
      <c r="DTL889" s="37"/>
      <c r="DTM889" s="11"/>
      <c r="DTN889" s="24"/>
      <c r="DTO889" s="28"/>
      <c r="DTP889" s="11"/>
      <c r="DTQ889" s="12"/>
      <c r="DTR889" s="27"/>
      <c r="DTS889" s="37"/>
      <c r="DTT889" s="37"/>
      <c r="DTU889" s="14"/>
      <c r="DTV889" s="14"/>
      <c r="DTW889" s="11"/>
      <c r="DTX889" s="12"/>
      <c r="DTY889" s="12"/>
      <c r="DTZ889" s="12"/>
      <c r="DUA889" s="11"/>
      <c r="DUB889" s="12"/>
      <c r="DUC889" s="162"/>
      <c r="DUD889" s="37"/>
      <c r="DUE889" s="37"/>
      <c r="DUF889" s="37"/>
      <c r="DUG889" s="37"/>
      <c r="DUH889" s="37"/>
      <c r="DUI889" s="28"/>
      <c r="DUJ889" s="11"/>
      <c r="DUK889" s="11"/>
      <c r="DUL889" s="37"/>
      <c r="DUM889" s="162"/>
      <c r="DUN889" s="162"/>
      <c r="DUO889" s="37"/>
      <c r="DUP889" s="12"/>
      <c r="DUQ889" s="37"/>
      <c r="DUR889" s="37"/>
      <c r="DUS889" s="11"/>
      <c r="DUT889" s="24"/>
      <c r="DUU889" s="28"/>
      <c r="DUV889" s="11"/>
      <c r="DUW889" s="12"/>
      <c r="DUX889" s="27"/>
      <c r="DUY889" s="37"/>
      <c r="DUZ889" s="37"/>
      <c r="DVA889" s="14"/>
      <c r="DVB889" s="14"/>
      <c r="DVC889" s="11"/>
      <c r="DVD889" s="12"/>
      <c r="DVE889" s="12"/>
      <c r="DVF889" s="12"/>
      <c r="DVG889" s="11"/>
      <c r="DVH889" s="12"/>
      <c r="DVI889" s="162"/>
      <c r="DVJ889" s="37"/>
      <c r="DVK889" s="37"/>
      <c r="DVL889" s="37"/>
      <c r="DVM889" s="37"/>
      <c r="DVN889" s="37"/>
      <c r="DVO889" s="28"/>
      <c r="DVP889" s="11"/>
      <c r="DVQ889" s="11"/>
      <c r="DVR889" s="37"/>
      <c r="DVS889" s="162"/>
      <c r="DVT889" s="162"/>
      <c r="DVU889" s="37"/>
      <c r="DVV889" s="12"/>
      <c r="DVW889" s="37"/>
      <c r="DVX889" s="37"/>
      <c r="DVY889" s="11"/>
      <c r="DVZ889" s="24"/>
      <c r="DWA889" s="28"/>
      <c r="DWB889" s="11"/>
      <c r="DWC889" s="12"/>
      <c r="DWD889" s="27"/>
      <c r="DWE889" s="37"/>
      <c r="DWF889" s="37"/>
      <c r="DWG889" s="14"/>
      <c r="DWH889" s="14"/>
      <c r="DWI889" s="11"/>
      <c r="DWJ889" s="12"/>
      <c r="DWK889" s="12"/>
      <c r="DWL889" s="12"/>
      <c r="DWM889" s="11"/>
      <c r="DWN889" s="12"/>
      <c r="DWO889" s="162"/>
      <c r="DWP889" s="37"/>
      <c r="DWQ889" s="37"/>
      <c r="DWR889" s="37"/>
      <c r="DWS889" s="37"/>
      <c r="DWT889" s="37"/>
      <c r="DWU889" s="28"/>
      <c r="DWV889" s="11"/>
      <c r="DWW889" s="11"/>
      <c r="DWX889" s="37"/>
      <c r="DWY889" s="162"/>
      <c r="DWZ889" s="162"/>
      <c r="DXA889" s="37"/>
      <c r="DXB889" s="12"/>
      <c r="DXC889" s="37"/>
      <c r="DXD889" s="37"/>
      <c r="DXE889" s="11"/>
      <c r="DXF889" s="24"/>
      <c r="DXG889" s="28"/>
      <c r="DXH889" s="11"/>
      <c r="DXI889" s="12"/>
      <c r="DXJ889" s="27"/>
      <c r="DXK889" s="37"/>
      <c r="DXL889" s="37"/>
      <c r="DXM889" s="14"/>
      <c r="DXN889" s="14"/>
      <c r="DXO889" s="11"/>
      <c r="DXP889" s="12"/>
      <c r="DXQ889" s="12"/>
      <c r="DXR889" s="12"/>
      <c r="DXS889" s="11"/>
      <c r="DXT889" s="12"/>
      <c r="DXU889" s="162"/>
      <c r="DXV889" s="37"/>
      <c r="DXW889" s="37"/>
      <c r="DXX889" s="37"/>
      <c r="DXY889" s="37"/>
      <c r="DXZ889" s="37"/>
      <c r="DYA889" s="28"/>
      <c r="DYB889" s="11"/>
      <c r="DYC889" s="11"/>
      <c r="DYD889" s="37"/>
      <c r="DYE889" s="162"/>
      <c r="DYF889" s="162"/>
      <c r="DYG889" s="37"/>
      <c r="DYH889" s="12"/>
      <c r="DYI889" s="37"/>
      <c r="DYJ889" s="37"/>
      <c r="DYK889" s="11"/>
      <c r="DYL889" s="24"/>
      <c r="DYM889" s="28"/>
      <c r="DYN889" s="11"/>
      <c r="DYO889" s="12"/>
      <c r="DYP889" s="27"/>
      <c r="DYQ889" s="37"/>
      <c r="DYR889" s="37"/>
      <c r="DYS889" s="14"/>
      <c r="DYT889" s="14"/>
      <c r="DYU889" s="11"/>
      <c r="DYV889" s="12"/>
      <c r="DYW889" s="12"/>
      <c r="DYX889" s="12"/>
      <c r="DYY889" s="11"/>
      <c r="DYZ889" s="12"/>
      <c r="DZA889" s="162"/>
      <c r="DZB889" s="37"/>
      <c r="DZC889" s="37"/>
      <c r="DZD889" s="37"/>
      <c r="DZE889" s="37"/>
      <c r="DZF889" s="37"/>
      <c r="DZG889" s="28"/>
      <c r="DZH889" s="11"/>
      <c r="DZI889" s="11"/>
      <c r="DZJ889" s="37"/>
      <c r="DZK889" s="162"/>
      <c r="DZL889" s="162"/>
      <c r="DZM889" s="37"/>
      <c r="DZN889" s="12"/>
      <c r="DZO889" s="37"/>
      <c r="DZP889" s="37"/>
      <c r="DZQ889" s="11"/>
      <c r="DZR889" s="24"/>
      <c r="DZS889" s="28"/>
      <c r="DZT889" s="11"/>
      <c r="DZU889" s="12"/>
      <c r="DZV889" s="27"/>
      <c r="DZW889" s="37"/>
      <c r="DZX889" s="37"/>
      <c r="DZY889" s="14"/>
      <c r="DZZ889" s="14"/>
      <c r="EAA889" s="11"/>
      <c r="EAB889" s="12"/>
      <c r="EAC889" s="12"/>
      <c r="EAD889" s="12"/>
      <c r="EAE889" s="11"/>
      <c r="EAF889" s="12"/>
      <c r="EAG889" s="162"/>
      <c r="EAH889" s="37"/>
      <c r="EAI889" s="37"/>
      <c r="EAJ889" s="37"/>
      <c r="EAK889" s="37"/>
      <c r="EAL889" s="37"/>
      <c r="EAM889" s="28"/>
      <c r="EAN889" s="11"/>
      <c r="EAO889" s="11"/>
      <c r="EAP889" s="37"/>
      <c r="EAQ889" s="162"/>
      <c r="EAR889" s="162"/>
      <c r="EAS889" s="37"/>
      <c r="EAT889" s="12"/>
      <c r="EAU889" s="37"/>
      <c r="EAV889" s="37"/>
      <c r="EAW889" s="11"/>
      <c r="EAX889" s="24"/>
      <c r="EAY889" s="28"/>
      <c r="EAZ889" s="11"/>
      <c r="EBA889" s="12"/>
      <c r="EBB889" s="27"/>
      <c r="EBC889" s="37"/>
      <c r="EBD889" s="37"/>
      <c r="EBE889" s="14"/>
      <c r="EBF889" s="14"/>
      <c r="EBG889" s="11"/>
      <c r="EBH889" s="12"/>
      <c r="EBI889" s="12"/>
      <c r="EBJ889" s="12"/>
      <c r="EBK889" s="11"/>
      <c r="EBL889" s="12"/>
      <c r="EBM889" s="162"/>
      <c r="EBN889" s="37"/>
      <c r="EBO889" s="37"/>
      <c r="EBP889" s="37"/>
      <c r="EBQ889" s="37"/>
      <c r="EBR889" s="37"/>
      <c r="EBS889" s="28"/>
      <c r="EBT889" s="11"/>
      <c r="EBU889" s="11"/>
      <c r="EBV889" s="37"/>
      <c r="EBW889" s="162"/>
      <c r="EBX889" s="162"/>
      <c r="EBY889" s="37"/>
      <c r="EBZ889" s="12"/>
      <c r="ECA889" s="37"/>
      <c r="ECB889" s="37"/>
      <c r="ECC889" s="11"/>
      <c r="ECD889" s="24"/>
      <c r="ECE889" s="28"/>
      <c r="ECF889" s="11"/>
      <c r="ECG889" s="12"/>
      <c r="ECH889" s="27"/>
      <c r="ECI889" s="37"/>
      <c r="ECJ889" s="37"/>
      <c r="ECK889" s="14"/>
      <c r="ECL889" s="14"/>
      <c r="ECM889" s="11"/>
      <c r="ECN889" s="12"/>
      <c r="ECO889" s="12"/>
      <c r="ECP889" s="12"/>
      <c r="ECQ889" s="11"/>
      <c r="ECR889" s="12"/>
      <c r="ECS889" s="162"/>
      <c r="ECT889" s="37"/>
      <c r="ECU889" s="37"/>
      <c r="ECV889" s="37"/>
      <c r="ECW889" s="37"/>
      <c r="ECX889" s="37"/>
      <c r="ECY889" s="28"/>
      <c r="ECZ889" s="11"/>
      <c r="EDA889" s="11"/>
      <c r="EDB889" s="37"/>
      <c r="EDC889" s="162"/>
      <c r="EDD889" s="162"/>
      <c r="EDE889" s="37"/>
      <c r="EDF889" s="12"/>
      <c r="EDG889" s="37"/>
      <c r="EDH889" s="37"/>
      <c r="EDI889" s="11"/>
      <c r="EDJ889" s="24"/>
      <c r="EDK889" s="28"/>
      <c r="EDL889" s="11"/>
      <c r="EDM889" s="12"/>
      <c r="EDN889" s="27"/>
      <c r="EDO889" s="37"/>
      <c r="EDP889" s="37"/>
      <c r="EDQ889" s="14"/>
      <c r="EDR889" s="14"/>
      <c r="EDS889" s="11"/>
      <c r="EDT889" s="12"/>
      <c r="EDU889" s="12"/>
      <c r="EDV889" s="12"/>
      <c r="EDW889" s="11"/>
      <c r="EDX889" s="12"/>
      <c r="EDY889" s="162"/>
      <c r="EDZ889" s="37"/>
      <c r="EEA889" s="37"/>
      <c r="EEB889" s="37"/>
      <c r="EEC889" s="37"/>
      <c r="EED889" s="37"/>
      <c r="EEE889" s="28"/>
      <c r="EEF889" s="11"/>
      <c r="EEG889" s="11"/>
      <c r="EEH889" s="37"/>
      <c r="EEI889" s="162"/>
      <c r="EEJ889" s="162"/>
      <c r="EEK889" s="37"/>
      <c r="EEL889" s="12"/>
      <c r="EEM889" s="37"/>
      <c r="EEN889" s="37"/>
      <c r="EEO889" s="11"/>
      <c r="EEP889" s="24"/>
      <c r="EEQ889" s="28"/>
      <c r="EER889" s="11"/>
      <c r="EES889" s="12"/>
      <c r="EET889" s="27"/>
      <c r="EEU889" s="37"/>
      <c r="EEV889" s="37"/>
      <c r="EEW889" s="14"/>
      <c r="EEX889" s="14"/>
      <c r="EEY889" s="11"/>
      <c r="EEZ889" s="12"/>
      <c r="EFA889" s="12"/>
      <c r="EFB889" s="12"/>
      <c r="EFC889" s="11"/>
      <c r="EFD889" s="12"/>
      <c r="EFE889" s="162"/>
      <c r="EFF889" s="37"/>
      <c r="EFG889" s="37"/>
      <c r="EFH889" s="37"/>
      <c r="EFI889" s="37"/>
      <c r="EFJ889" s="37"/>
      <c r="EFK889" s="28"/>
      <c r="EFL889" s="11"/>
      <c r="EFM889" s="11"/>
      <c r="EFN889" s="37"/>
      <c r="EFO889" s="162"/>
      <c r="EFP889" s="162"/>
      <c r="EFQ889" s="37"/>
      <c r="EFR889" s="12"/>
      <c r="EFS889" s="37"/>
      <c r="EFT889" s="37"/>
      <c r="EFU889" s="11"/>
      <c r="EFV889" s="24"/>
      <c r="EFW889" s="28"/>
      <c r="EFX889" s="11"/>
      <c r="EFY889" s="12"/>
      <c r="EFZ889" s="27"/>
      <c r="EGA889" s="37"/>
      <c r="EGB889" s="37"/>
      <c r="EGC889" s="14"/>
      <c r="EGD889" s="14"/>
      <c r="EGE889" s="11"/>
      <c r="EGF889" s="12"/>
      <c r="EGG889" s="12"/>
      <c r="EGH889" s="12"/>
      <c r="EGI889" s="11"/>
      <c r="EGJ889" s="12"/>
      <c r="EGK889" s="162"/>
      <c r="EGL889" s="37"/>
      <c r="EGM889" s="37"/>
      <c r="EGN889" s="37"/>
      <c r="EGO889" s="37"/>
      <c r="EGP889" s="37"/>
      <c r="EGQ889" s="28"/>
      <c r="EGR889" s="11"/>
      <c r="EGS889" s="11"/>
      <c r="EGT889" s="37"/>
      <c r="EGU889" s="162"/>
      <c r="EGV889" s="162"/>
      <c r="EGW889" s="37"/>
      <c r="EGX889" s="12"/>
      <c r="EGY889" s="37"/>
      <c r="EGZ889" s="37"/>
      <c r="EHA889" s="11"/>
      <c r="EHB889" s="24"/>
      <c r="EHC889" s="28"/>
      <c r="EHD889" s="11"/>
      <c r="EHE889" s="12"/>
      <c r="EHF889" s="27"/>
      <c r="EHG889" s="37"/>
      <c r="EHH889" s="37"/>
      <c r="EHI889" s="14"/>
      <c r="EHJ889" s="14"/>
      <c r="EHK889" s="11"/>
      <c r="EHL889" s="12"/>
      <c r="EHM889" s="12"/>
      <c r="EHN889" s="12"/>
      <c r="EHO889" s="11"/>
      <c r="EHP889" s="12"/>
      <c r="EHQ889" s="162"/>
      <c r="EHR889" s="37"/>
      <c r="EHS889" s="37"/>
      <c r="EHT889" s="37"/>
      <c r="EHU889" s="37"/>
      <c r="EHV889" s="37"/>
      <c r="EHW889" s="28"/>
      <c r="EHX889" s="11"/>
      <c r="EHY889" s="11"/>
      <c r="EHZ889" s="37"/>
      <c r="EIA889" s="162"/>
      <c r="EIB889" s="162"/>
      <c r="EIC889" s="37"/>
      <c r="EID889" s="12"/>
      <c r="EIE889" s="37"/>
      <c r="EIF889" s="37"/>
      <c r="EIG889" s="11"/>
      <c r="EIH889" s="24"/>
      <c r="EII889" s="28"/>
      <c r="EIJ889" s="11"/>
      <c r="EIK889" s="12"/>
      <c r="EIL889" s="27"/>
      <c r="EIM889" s="37"/>
      <c r="EIN889" s="37"/>
      <c r="EIO889" s="14"/>
      <c r="EIP889" s="14"/>
      <c r="EIQ889" s="11"/>
      <c r="EIR889" s="12"/>
      <c r="EIS889" s="12"/>
      <c r="EIT889" s="12"/>
      <c r="EIU889" s="11"/>
      <c r="EIV889" s="12"/>
      <c r="EIW889" s="162"/>
      <c r="EIX889" s="37"/>
      <c r="EIY889" s="37"/>
      <c r="EIZ889" s="37"/>
      <c r="EJA889" s="37"/>
      <c r="EJB889" s="37"/>
      <c r="EJC889" s="28"/>
      <c r="EJD889" s="11"/>
      <c r="EJE889" s="11"/>
      <c r="EJF889" s="37"/>
      <c r="EJG889" s="162"/>
      <c r="EJH889" s="162"/>
      <c r="EJI889" s="37"/>
      <c r="EJJ889" s="12"/>
      <c r="EJK889" s="37"/>
      <c r="EJL889" s="37"/>
      <c r="EJM889" s="11"/>
      <c r="EJN889" s="24"/>
      <c r="EJO889" s="28"/>
      <c r="EJP889" s="11"/>
      <c r="EJQ889" s="12"/>
      <c r="EJR889" s="27"/>
      <c r="EJS889" s="37"/>
      <c r="EJT889" s="37"/>
      <c r="EJU889" s="14"/>
      <c r="EJV889" s="14"/>
      <c r="EJW889" s="11"/>
      <c r="EJX889" s="12"/>
      <c r="EJY889" s="12"/>
      <c r="EJZ889" s="12"/>
      <c r="EKA889" s="11"/>
      <c r="EKB889" s="12"/>
      <c r="EKC889" s="162"/>
      <c r="EKD889" s="37"/>
      <c r="EKE889" s="37"/>
      <c r="EKF889" s="37"/>
      <c r="EKG889" s="37"/>
      <c r="EKH889" s="37"/>
      <c r="EKI889" s="28"/>
      <c r="EKJ889" s="11"/>
      <c r="EKK889" s="11"/>
      <c r="EKL889" s="37"/>
      <c r="EKM889" s="162"/>
      <c r="EKN889" s="162"/>
      <c r="EKO889" s="37"/>
      <c r="EKP889" s="12"/>
      <c r="EKQ889" s="37"/>
      <c r="EKR889" s="37"/>
      <c r="EKS889" s="11"/>
      <c r="EKT889" s="24"/>
      <c r="EKU889" s="28"/>
      <c r="EKV889" s="11"/>
      <c r="EKW889" s="12"/>
      <c r="EKX889" s="27"/>
      <c r="EKY889" s="37"/>
      <c r="EKZ889" s="37"/>
      <c r="ELA889" s="14"/>
      <c r="ELB889" s="14"/>
      <c r="ELC889" s="11"/>
      <c r="ELD889" s="12"/>
      <c r="ELE889" s="12"/>
      <c r="ELF889" s="12"/>
      <c r="ELG889" s="11"/>
      <c r="ELH889" s="12"/>
      <c r="ELI889" s="162"/>
      <c r="ELJ889" s="37"/>
      <c r="ELK889" s="37"/>
      <c r="ELL889" s="37"/>
      <c r="ELM889" s="37"/>
      <c r="ELN889" s="37"/>
      <c r="ELO889" s="28"/>
      <c r="ELP889" s="11"/>
      <c r="ELQ889" s="11"/>
      <c r="ELR889" s="37"/>
      <c r="ELS889" s="162"/>
      <c r="ELT889" s="162"/>
      <c r="ELU889" s="37"/>
      <c r="ELV889" s="12"/>
      <c r="ELW889" s="37"/>
      <c r="ELX889" s="37"/>
      <c r="ELY889" s="11"/>
      <c r="ELZ889" s="24"/>
      <c r="EMA889" s="28"/>
      <c r="EMB889" s="11"/>
      <c r="EMC889" s="12"/>
      <c r="EMD889" s="27"/>
      <c r="EME889" s="37"/>
      <c r="EMF889" s="37"/>
      <c r="EMG889" s="14"/>
      <c r="EMH889" s="14"/>
      <c r="EMI889" s="11"/>
      <c r="EMJ889" s="12"/>
      <c r="EMK889" s="12"/>
      <c r="EML889" s="12"/>
      <c r="EMM889" s="11"/>
      <c r="EMN889" s="12"/>
      <c r="EMO889" s="162"/>
      <c r="EMP889" s="37"/>
      <c r="EMQ889" s="37"/>
      <c r="EMR889" s="37"/>
      <c r="EMS889" s="37"/>
      <c r="EMT889" s="37"/>
      <c r="EMU889" s="28"/>
      <c r="EMV889" s="11"/>
      <c r="EMW889" s="11"/>
      <c r="EMX889" s="37"/>
      <c r="EMY889" s="162"/>
      <c r="EMZ889" s="162"/>
      <c r="ENA889" s="37"/>
      <c r="ENB889" s="12"/>
      <c r="ENC889" s="37"/>
      <c r="END889" s="37"/>
      <c r="ENE889" s="11"/>
      <c r="ENF889" s="24"/>
      <c r="ENG889" s="28"/>
      <c r="ENH889" s="11"/>
      <c r="ENI889" s="12"/>
      <c r="ENJ889" s="27"/>
      <c r="ENK889" s="37"/>
      <c r="ENL889" s="37"/>
      <c r="ENM889" s="14"/>
      <c r="ENN889" s="14"/>
      <c r="ENO889" s="11"/>
      <c r="ENP889" s="12"/>
      <c r="ENQ889" s="12"/>
      <c r="ENR889" s="12"/>
      <c r="ENS889" s="11"/>
      <c r="ENT889" s="12"/>
      <c r="ENU889" s="162"/>
      <c r="ENV889" s="37"/>
      <c r="ENW889" s="37"/>
      <c r="ENX889" s="37"/>
      <c r="ENY889" s="37"/>
      <c r="ENZ889" s="37"/>
      <c r="EOA889" s="28"/>
      <c r="EOB889" s="11"/>
      <c r="EOC889" s="11"/>
      <c r="EOD889" s="37"/>
      <c r="EOE889" s="162"/>
      <c r="EOF889" s="162"/>
      <c r="EOG889" s="37"/>
      <c r="EOH889" s="12"/>
      <c r="EOI889" s="37"/>
      <c r="EOJ889" s="37"/>
      <c r="EOK889" s="11"/>
      <c r="EOL889" s="24"/>
      <c r="EOM889" s="28"/>
      <c r="EON889" s="11"/>
      <c r="EOO889" s="12"/>
      <c r="EOP889" s="27"/>
      <c r="EOQ889" s="37"/>
      <c r="EOR889" s="37"/>
      <c r="EOS889" s="14"/>
      <c r="EOT889" s="14"/>
      <c r="EOU889" s="11"/>
      <c r="EOV889" s="12"/>
      <c r="EOW889" s="12"/>
      <c r="EOX889" s="12"/>
      <c r="EOY889" s="11"/>
      <c r="EOZ889" s="12"/>
      <c r="EPA889" s="162"/>
      <c r="EPB889" s="37"/>
      <c r="EPC889" s="37"/>
      <c r="EPD889" s="37"/>
      <c r="EPE889" s="37"/>
      <c r="EPF889" s="37"/>
      <c r="EPG889" s="28"/>
      <c r="EPH889" s="11"/>
      <c r="EPI889" s="11"/>
      <c r="EPJ889" s="37"/>
      <c r="EPK889" s="162"/>
      <c r="EPL889" s="162"/>
      <c r="EPM889" s="37"/>
      <c r="EPN889" s="12"/>
      <c r="EPO889" s="37"/>
      <c r="EPP889" s="37"/>
      <c r="EPQ889" s="11"/>
      <c r="EPR889" s="24"/>
      <c r="EPS889" s="28"/>
      <c r="EPT889" s="11"/>
      <c r="EPU889" s="12"/>
      <c r="EPV889" s="27"/>
      <c r="EPW889" s="37"/>
      <c r="EPX889" s="37"/>
      <c r="EPY889" s="14"/>
      <c r="EPZ889" s="14"/>
      <c r="EQA889" s="11"/>
      <c r="EQB889" s="12"/>
      <c r="EQC889" s="12"/>
      <c r="EQD889" s="12"/>
      <c r="EQE889" s="11"/>
      <c r="EQF889" s="12"/>
      <c r="EQG889" s="162"/>
      <c r="EQH889" s="37"/>
      <c r="EQI889" s="37"/>
      <c r="EQJ889" s="37"/>
      <c r="EQK889" s="37"/>
      <c r="EQL889" s="37"/>
      <c r="EQM889" s="28"/>
      <c r="EQN889" s="11"/>
      <c r="EQO889" s="11"/>
      <c r="EQP889" s="37"/>
      <c r="EQQ889" s="162"/>
      <c r="EQR889" s="162"/>
      <c r="EQS889" s="37"/>
      <c r="EQT889" s="12"/>
      <c r="EQU889" s="37"/>
      <c r="EQV889" s="37"/>
      <c r="EQW889" s="11"/>
      <c r="EQX889" s="24"/>
      <c r="EQY889" s="28"/>
      <c r="EQZ889" s="11"/>
      <c r="ERA889" s="12"/>
      <c r="ERB889" s="27"/>
      <c r="ERC889" s="37"/>
      <c r="ERD889" s="37"/>
      <c r="ERE889" s="14"/>
      <c r="ERF889" s="14"/>
      <c r="ERG889" s="11"/>
      <c r="ERH889" s="12"/>
      <c r="ERI889" s="12"/>
      <c r="ERJ889" s="12"/>
      <c r="ERK889" s="11"/>
      <c r="ERL889" s="12"/>
      <c r="ERM889" s="162"/>
      <c r="ERN889" s="37"/>
      <c r="ERO889" s="37"/>
      <c r="ERP889" s="37"/>
      <c r="ERQ889" s="37"/>
      <c r="ERR889" s="37"/>
      <c r="ERS889" s="28"/>
      <c r="ERT889" s="11"/>
      <c r="ERU889" s="11"/>
      <c r="ERV889" s="37"/>
      <c r="ERW889" s="162"/>
      <c r="ERX889" s="162"/>
      <c r="ERY889" s="37"/>
      <c r="ERZ889" s="12"/>
      <c r="ESA889" s="37"/>
      <c r="ESB889" s="37"/>
      <c r="ESC889" s="11"/>
      <c r="ESD889" s="24"/>
      <c r="ESE889" s="28"/>
      <c r="ESF889" s="11"/>
      <c r="ESG889" s="12"/>
      <c r="ESH889" s="27"/>
      <c r="ESI889" s="37"/>
      <c r="ESJ889" s="37"/>
      <c r="ESK889" s="14"/>
      <c r="ESL889" s="14"/>
      <c r="ESM889" s="11"/>
      <c r="ESN889" s="12"/>
      <c r="ESO889" s="12"/>
      <c r="ESP889" s="12"/>
      <c r="ESQ889" s="11"/>
      <c r="ESR889" s="12"/>
      <c r="ESS889" s="162"/>
      <c r="EST889" s="37"/>
      <c r="ESU889" s="37"/>
      <c r="ESV889" s="37"/>
      <c r="ESW889" s="37"/>
      <c r="ESX889" s="37"/>
      <c r="ESY889" s="28"/>
      <c r="ESZ889" s="11"/>
      <c r="ETA889" s="11"/>
      <c r="ETB889" s="37"/>
      <c r="ETC889" s="162"/>
      <c r="ETD889" s="162"/>
      <c r="ETE889" s="37"/>
      <c r="ETF889" s="12"/>
      <c r="ETG889" s="37"/>
      <c r="ETH889" s="37"/>
      <c r="ETI889" s="11"/>
      <c r="ETJ889" s="24"/>
      <c r="ETK889" s="28"/>
      <c r="ETL889" s="11"/>
      <c r="ETM889" s="12"/>
      <c r="ETN889" s="27"/>
      <c r="ETO889" s="37"/>
      <c r="ETP889" s="37"/>
      <c r="ETQ889" s="14"/>
      <c r="ETR889" s="14"/>
      <c r="ETS889" s="11"/>
      <c r="ETT889" s="12"/>
      <c r="ETU889" s="12"/>
      <c r="ETV889" s="12"/>
      <c r="ETW889" s="11"/>
      <c r="ETX889" s="12"/>
      <c r="ETY889" s="162"/>
      <c r="ETZ889" s="37"/>
      <c r="EUA889" s="37"/>
      <c r="EUB889" s="37"/>
      <c r="EUC889" s="37"/>
      <c r="EUD889" s="37"/>
      <c r="EUE889" s="28"/>
      <c r="EUF889" s="11"/>
      <c r="EUG889" s="11"/>
      <c r="EUH889" s="37"/>
      <c r="EUI889" s="162"/>
      <c r="EUJ889" s="162"/>
      <c r="EUK889" s="37"/>
      <c r="EUL889" s="12"/>
      <c r="EUM889" s="37"/>
      <c r="EUN889" s="37"/>
      <c r="EUO889" s="11"/>
      <c r="EUP889" s="24"/>
      <c r="EUQ889" s="28"/>
      <c r="EUR889" s="11"/>
      <c r="EUS889" s="12"/>
      <c r="EUT889" s="27"/>
      <c r="EUU889" s="37"/>
      <c r="EUV889" s="37"/>
      <c r="EUW889" s="14"/>
      <c r="EUX889" s="14"/>
      <c r="EUY889" s="11"/>
      <c r="EUZ889" s="12"/>
      <c r="EVA889" s="12"/>
      <c r="EVB889" s="12"/>
      <c r="EVC889" s="11"/>
      <c r="EVD889" s="12"/>
      <c r="EVE889" s="162"/>
      <c r="EVF889" s="37"/>
      <c r="EVG889" s="37"/>
      <c r="EVH889" s="37"/>
      <c r="EVI889" s="37"/>
      <c r="EVJ889" s="37"/>
      <c r="EVK889" s="28"/>
      <c r="EVL889" s="11"/>
      <c r="EVM889" s="11"/>
      <c r="EVN889" s="37"/>
      <c r="EVO889" s="162"/>
      <c r="EVP889" s="162"/>
      <c r="EVQ889" s="37"/>
      <c r="EVR889" s="12"/>
      <c r="EVS889" s="37"/>
      <c r="EVT889" s="37"/>
      <c r="EVU889" s="11"/>
      <c r="EVV889" s="24"/>
      <c r="EVW889" s="28"/>
      <c r="EVX889" s="11"/>
      <c r="EVY889" s="12"/>
      <c r="EVZ889" s="27"/>
      <c r="EWA889" s="37"/>
      <c r="EWB889" s="37"/>
      <c r="EWC889" s="14"/>
      <c r="EWD889" s="14"/>
      <c r="EWE889" s="11"/>
      <c r="EWF889" s="12"/>
      <c r="EWG889" s="12"/>
      <c r="EWH889" s="12"/>
      <c r="EWI889" s="11"/>
      <c r="EWJ889" s="12"/>
      <c r="EWK889" s="162"/>
      <c r="EWL889" s="37"/>
      <c r="EWM889" s="37"/>
      <c r="EWN889" s="37"/>
      <c r="EWO889" s="37"/>
      <c r="EWP889" s="37"/>
      <c r="EWQ889" s="28"/>
      <c r="EWR889" s="11"/>
      <c r="EWS889" s="11"/>
      <c r="EWT889" s="37"/>
      <c r="EWU889" s="162"/>
      <c r="EWV889" s="162"/>
      <c r="EWW889" s="37"/>
      <c r="EWX889" s="12"/>
      <c r="EWY889" s="37"/>
      <c r="EWZ889" s="37"/>
      <c r="EXA889" s="11"/>
      <c r="EXB889" s="24"/>
      <c r="EXC889" s="28"/>
      <c r="EXD889" s="11"/>
      <c r="EXE889" s="12"/>
      <c r="EXF889" s="27"/>
      <c r="EXG889" s="37"/>
      <c r="EXH889" s="37"/>
      <c r="EXI889" s="14"/>
      <c r="EXJ889" s="14"/>
      <c r="EXK889" s="11"/>
      <c r="EXL889" s="12"/>
      <c r="EXM889" s="12"/>
      <c r="EXN889" s="12"/>
      <c r="EXO889" s="11"/>
      <c r="EXP889" s="12"/>
      <c r="EXQ889" s="162"/>
      <c r="EXR889" s="37"/>
      <c r="EXS889" s="37"/>
      <c r="EXT889" s="37"/>
      <c r="EXU889" s="37"/>
      <c r="EXV889" s="37"/>
      <c r="EXW889" s="28"/>
      <c r="EXX889" s="11"/>
      <c r="EXY889" s="11"/>
      <c r="EXZ889" s="37"/>
      <c r="EYA889" s="162"/>
      <c r="EYB889" s="162"/>
      <c r="EYC889" s="37"/>
      <c r="EYD889" s="12"/>
      <c r="EYE889" s="37"/>
      <c r="EYF889" s="37"/>
      <c r="EYG889" s="11"/>
      <c r="EYH889" s="24"/>
      <c r="EYI889" s="28"/>
      <c r="EYJ889" s="11"/>
      <c r="EYK889" s="12"/>
      <c r="EYL889" s="27"/>
      <c r="EYM889" s="37"/>
      <c r="EYN889" s="37"/>
      <c r="EYO889" s="14"/>
      <c r="EYP889" s="14"/>
      <c r="EYQ889" s="11"/>
      <c r="EYR889" s="12"/>
      <c r="EYS889" s="12"/>
      <c r="EYT889" s="12"/>
      <c r="EYU889" s="11"/>
      <c r="EYV889" s="12"/>
      <c r="EYW889" s="162"/>
      <c r="EYX889" s="37"/>
      <c r="EYY889" s="37"/>
      <c r="EYZ889" s="37"/>
      <c r="EZA889" s="37"/>
      <c r="EZB889" s="37"/>
      <c r="EZC889" s="28"/>
      <c r="EZD889" s="11"/>
      <c r="EZE889" s="11"/>
      <c r="EZF889" s="37"/>
      <c r="EZG889" s="162"/>
      <c r="EZH889" s="162"/>
      <c r="EZI889" s="37"/>
      <c r="EZJ889" s="12"/>
      <c r="EZK889" s="37"/>
      <c r="EZL889" s="37"/>
      <c r="EZM889" s="11"/>
      <c r="EZN889" s="24"/>
      <c r="EZO889" s="28"/>
      <c r="EZP889" s="11"/>
      <c r="EZQ889" s="12"/>
      <c r="EZR889" s="27"/>
      <c r="EZS889" s="37"/>
      <c r="EZT889" s="37"/>
      <c r="EZU889" s="14"/>
      <c r="EZV889" s="14"/>
      <c r="EZW889" s="11"/>
      <c r="EZX889" s="12"/>
      <c r="EZY889" s="12"/>
      <c r="EZZ889" s="12"/>
      <c r="FAA889" s="11"/>
      <c r="FAB889" s="12"/>
      <c r="FAC889" s="162"/>
      <c r="FAD889" s="37"/>
      <c r="FAE889" s="37"/>
      <c r="FAF889" s="37"/>
      <c r="FAG889" s="37"/>
      <c r="FAH889" s="37"/>
      <c r="FAI889" s="28"/>
      <c r="FAJ889" s="11"/>
      <c r="FAK889" s="11"/>
      <c r="FAL889" s="37"/>
      <c r="FAM889" s="162"/>
      <c r="FAN889" s="162"/>
      <c r="FAO889" s="37"/>
      <c r="FAP889" s="12"/>
      <c r="FAQ889" s="37"/>
      <c r="FAR889" s="37"/>
      <c r="FAS889" s="11"/>
      <c r="FAT889" s="24"/>
      <c r="FAU889" s="28"/>
      <c r="FAV889" s="11"/>
      <c r="FAW889" s="12"/>
      <c r="FAX889" s="27"/>
      <c r="FAY889" s="37"/>
      <c r="FAZ889" s="37"/>
      <c r="FBA889" s="14"/>
      <c r="FBB889" s="14"/>
      <c r="FBC889" s="11"/>
      <c r="FBD889" s="12"/>
      <c r="FBE889" s="12"/>
      <c r="FBF889" s="12"/>
      <c r="FBG889" s="11"/>
      <c r="FBH889" s="12"/>
      <c r="FBI889" s="162"/>
      <c r="FBJ889" s="37"/>
      <c r="FBK889" s="37"/>
      <c r="FBL889" s="37"/>
      <c r="FBM889" s="37"/>
      <c r="FBN889" s="37"/>
      <c r="FBO889" s="28"/>
      <c r="FBP889" s="11"/>
      <c r="FBQ889" s="11"/>
      <c r="FBR889" s="37"/>
      <c r="FBS889" s="162"/>
      <c r="FBT889" s="162"/>
      <c r="FBU889" s="37"/>
      <c r="FBV889" s="12"/>
      <c r="FBW889" s="37"/>
      <c r="FBX889" s="37"/>
      <c r="FBY889" s="11"/>
      <c r="FBZ889" s="24"/>
      <c r="FCA889" s="28"/>
      <c r="FCB889" s="11"/>
      <c r="FCC889" s="12"/>
      <c r="FCD889" s="27"/>
      <c r="FCE889" s="37"/>
      <c r="FCF889" s="37"/>
      <c r="FCG889" s="14"/>
      <c r="FCH889" s="14"/>
      <c r="FCI889" s="11"/>
      <c r="FCJ889" s="12"/>
      <c r="FCK889" s="12"/>
      <c r="FCL889" s="12"/>
      <c r="FCM889" s="11"/>
      <c r="FCN889" s="12"/>
      <c r="FCO889" s="162"/>
      <c r="FCP889" s="37"/>
      <c r="FCQ889" s="37"/>
      <c r="FCR889" s="37"/>
      <c r="FCS889" s="37"/>
      <c r="FCT889" s="37"/>
      <c r="FCU889" s="28"/>
      <c r="FCV889" s="11"/>
      <c r="FCW889" s="11"/>
      <c r="FCX889" s="37"/>
      <c r="FCY889" s="162"/>
      <c r="FCZ889" s="162"/>
      <c r="FDA889" s="37"/>
      <c r="FDB889" s="12"/>
      <c r="FDC889" s="37"/>
      <c r="FDD889" s="37"/>
      <c r="FDE889" s="11"/>
      <c r="FDF889" s="24"/>
      <c r="FDG889" s="28"/>
      <c r="FDH889" s="11"/>
      <c r="FDI889" s="12"/>
      <c r="FDJ889" s="27"/>
      <c r="FDK889" s="37"/>
      <c r="FDL889" s="37"/>
      <c r="FDM889" s="14"/>
      <c r="FDN889" s="14"/>
      <c r="FDO889" s="11"/>
      <c r="FDP889" s="12"/>
      <c r="FDQ889" s="12"/>
      <c r="FDR889" s="12"/>
      <c r="FDS889" s="11"/>
      <c r="FDT889" s="12"/>
      <c r="FDU889" s="162"/>
      <c r="FDV889" s="37"/>
      <c r="FDW889" s="37"/>
      <c r="FDX889" s="37"/>
      <c r="FDY889" s="37"/>
      <c r="FDZ889" s="37"/>
      <c r="FEA889" s="28"/>
      <c r="FEB889" s="11"/>
      <c r="FEC889" s="11"/>
      <c r="FED889" s="37"/>
      <c r="FEE889" s="162"/>
      <c r="FEF889" s="162"/>
      <c r="FEG889" s="37"/>
      <c r="FEH889" s="12"/>
      <c r="FEI889" s="37"/>
      <c r="FEJ889" s="37"/>
      <c r="FEK889" s="11"/>
      <c r="FEL889" s="24"/>
      <c r="FEM889" s="28"/>
      <c r="FEN889" s="11"/>
      <c r="FEO889" s="12"/>
      <c r="FEP889" s="27"/>
      <c r="FEQ889" s="37"/>
      <c r="FER889" s="37"/>
      <c r="FES889" s="14"/>
      <c r="FET889" s="14"/>
      <c r="FEU889" s="11"/>
      <c r="FEV889" s="12"/>
      <c r="FEW889" s="12"/>
      <c r="FEX889" s="12"/>
      <c r="FEY889" s="11"/>
      <c r="FEZ889" s="12"/>
      <c r="FFA889" s="162"/>
      <c r="FFB889" s="37"/>
      <c r="FFC889" s="37"/>
      <c r="FFD889" s="37"/>
      <c r="FFE889" s="37"/>
      <c r="FFF889" s="37"/>
      <c r="FFG889" s="28"/>
      <c r="FFH889" s="11"/>
      <c r="FFI889" s="11"/>
      <c r="FFJ889" s="37"/>
      <c r="FFK889" s="162"/>
      <c r="FFL889" s="162"/>
      <c r="FFM889" s="37"/>
      <c r="FFN889" s="12"/>
      <c r="FFO889" s="37"/>
      <c r="FFP889" s="37"/>
      <c r="FFQ889" s="11"/>
      <c r="FFR889" s="24"/>
      <c r="FFS889" s="28"/>
      <c r="FFT889" s="11"/>
      <c r="FFU889" s="12"/>
      <c r="FFV889" s="27"/>
      <c r="FFW889" s="37"/>
      <c r="FFX889" s="37"/>
      <c r="FFY889" s="14"/>
      <c r="FFZ889" s="14"/>
      <c r="FGA889" s="11"/>
      <c r="FGB889" s="12"/>
      <c r="FGC889" s="12"/>
      <c r="FGD889" s="12"/>
      <c r="FGE889" s="11"/>
      <c r="FGF889" s="12"/>
      <c r="FGG889" s="162"/>
      <c r="FGH889" s="37"/>
      <c r="FGI889" s="37"/>
      <c r="FGJ889" s="37"/>
      <c r="FGK889" s="37"/>
      <c r="FGL889" s="37"/>
      <c r="FGM889" s="28"/>
      <c r="FGN889" s="11"/>
      <c r="FGO889" s="11"/>
      <c r="FGP889" s="37"/>
      <c r="FGQ889" s="162"/>
      <c r="FGR889" s="162"/>
      <c r="FGS889" s="37"/>
      <c r="FGT889" s="12"/>
      <c r="FGU889" s="37"/>
      <c r="FGV889" s="37"/>
      <c r="FGW889" s="11"/>
      <c r="FGX889" s="24"/>
      <c r="FGY889" s="28"/>
      <c r="FGZ889" s="11"/>
      <c r="FHA889" s="12"/>
      <c r="FHB889" s="27"/>
      <c r="FHC889" s="37"/>
      <c r="FHD889" s="37"/>
      <c r="FHE889" s="14"/>
      <c r="FHF889" s="14"/>
      <c r="FHG889" s="11"/>
      <c r="FHH889" s="12"/>
      <c r="FHI889" s="12"/>
      <c r="FHJ889" s="12"/>
      <c r="FHK889" s="11"/>
      <c r="FHL889" s="12"/>
      <c r="FHM889" s="162"/>
      <c r="FHN889" s="37"/>
      <c r="FHO889" s="37"/>
      <c r="FHP889" s="37"/>
      <c r="FHQ889" s="37"/>
      <c r="FHR889" s="37"/>
      <c r="FHS889" s="28"/>
      <c r="FHT889" s="11"/>
      <c r="FHU889" s="11"/>
      <c r="FHV889" s="37"/>
      <c r="FHW889" s="162"/>
      <c r="FHX889" s="162"/>
      <c r="FHY889" s="37"/>
      <c r="FHZ889" s="12"/>
      <c r="FIA889" s="37"/>
      <c r="FIB889" s="37"/>
      <c r="FIC889" s="11"/>
      <c r="FID889" s="24"/>
      <c r="FIE889" s="28"/>
      <c r="FIF889" s="11"/>
      <c r="FIG889" s="12"/>
      <c r="FIH889" s="27"/>
      <c r="FII889" s="37"/>
      <c r="FIJ889" s="37"/>
      <c r="FIK889" s="14"/>
      <c r="FIL889" s="14"/>
      <c r="FIM889" s="11"/>
      <c r="FIN889" s="12"/>
      <c r="FIO889" s="12"/>
      <c r="FIP889" s="12"/>
      <c r="FIQ889" s="11"/>
      <c r="FIR889" s="12"/>
      <c r="FIS889" s="162"/>
      <c r="FIT889" s="37"/>
      <c r="FIU889" s="37"/>
      <c r="FIV889" s="37"/>
      <c r="FIW889" s="37"/>
      <c r="FIX889" s="37"/>
      <c r="FIY889" s="28"/>
      <c r="FIZ889" s="11"/>
      <c r="FJA889" s="11"/>
      <c r="FJB889" s="37"/>
      <c r="FJC889" s="162"/>
      <c r="FJD889" s="162"/>
      <c r="FJE889" s="37"/>
      <c r="FJF889" s="12"/>
      <c r="FJG889" s="37"/>
      <c r="FJH889" s="37"/>
      <c r="FJI889" s="11"/>
      <c r="FJJ889" s="24"/>
      <c r="FJK889" s="28"/>
      <c r="FJL889" s="11"/>
      <c r="FJM889" s="12"/>
      <c r="FJN889" s="27"/>
      <c r="FJO889" s="37"/>
      <c r="FJP889" s="37"/>
      <c r="FJQ889" s="14"/>
      <c r="FJR889" s="14"/>
      <c r="FJS889" s="11"/>
      <c r="FJT889" s="12"/>
      <c r="FJU889" s="12"/>
      <c r="FJV889" s="12"/>
      <c r="FJW889" s="11"/>
      <c r="FJX889" s="12"/>
      <c r="FJY889" s="162"/>
      <c r="FJZ889" s="37"/>
      <c r="FKA889" s="37"/>
      <c r="FKB889" s="37"/>
      <c r="FKC889" s="37"/>
      <c r="FKD889" s="37"/>
      <c r="FKE889" s="28"/>
      <c r="FKF889" s="11"/>
      <c r="FKG889" s="11"/>
      <c r="FKH889" s="37"/>
      <c r="FKI889" s="162"/>
      <c r="FKJ889" s="162"/>
      <c r="FKK889" s="37"/>
      <c r="FKL889" s="12"/>
      <c r="FKM889" s="37"/>
      <c r="FKN889" s="37"/>
      <c r="FKO889" s="11"/>
      <c r="FKP889" s="24"/>
      <c r="FKQ889" s="28"/>
      <c r="FKR889" s="11"/>
      <c r="FKS889" s="12"/>
      <c r="FKT889" s="27"/>
      <c r="FKU889" s="37"/>
      <c r="FKV889" s="37"/>
      <c r="FKW889" s="14"/>
      <c r="FKX889" s="14"/>
      <c r="FKY889" s="11"/>
      <c r="FKZ889" s="12"/>
      <c r="FLA889" s="12"/>
      <c r="FLB889" s="12"/>
      <c r="FLC889" s="11"/>
      <c r="FLD889" s="12"/>
      <c r="FLE889" s="162"/>
      <c r="FLF889" s="37"/>
      <c r="FLG889" s="37"/>
      <c r="FLH889" s="37"/>
      <c r="FLI889" s="37"/>
      <c r="FLJ889" s="37"/>
      <c r="FLK889" s="28"/>
      <c r="FLL889" s="11"/>
      <c r="FLM889" s="11"/>
      <c r="FLN889" s="37"/>
      <c r="FLO889" s="162"/>
      <c r="FLP889" s="162"/>
      <c r="FLQ889" s="37"/>
      <c r="FLR889" s="12"/>
      <c r="FLS889" s="37"/>
      <c r="FLT889" s="37"/>
      <c r="FLU889" s="11"/>
      <c r="FLV889" s="24"/>
      <c r="FLW889" s="28"/>
      <c r="FLX889" s="11"/>
      <c r="FLY889" s="12"/>
      <c r="FLZ889" s="27"/>
      <c r="FMA889" s="37"/>
      <c r="FMB889" s="37"/>
      <c r="FMC889" s="14"/>
      <c r="FMD889" s="14"/>
      <c r="FME889" s="11"/>
      <c r="FMF889" s="12"/>
      <c r="FMG889" s="12"/>
      <c r="FMH889" s="12"/>
      <c r="FMI889" s="11"/>
      <c r="FMJ889" s="12"/>
      <c r="FMK889" s="162"/>
      <c r="FML889" s="37"/>
      <c r="FMM889" s="37"/>
      <c r="FMN889" s="37"/>
      <c r="FMO889" s="37"/>
      <c r="FMP889" s="37"/>
      <c r="FMQ889" s="28"/>
      <c r="FMR889" s="11"/>
      <c r="FMS889" s="11"/>
      <c r="FMT889" s="37"/>
      <c r="FMU889" s="162"/>
      <c r="FMV889" s="162"/>
      <c r="FMW889" s="37"/>
      <c r="FMX889" s="12"/>
      <c r="FMY889" s="37"/>
      <c r="FMZ889" s="37"/>
      <c r="FNA889" s="11"/>
      <c r="FNB889" s="24"/>
      <c r="FNC889" s="28"/>
      <c r="FND889" s="11"/>
      <c r="FNE889" s="12"/>
      <c r="FNF889" s="27"/>
      <c r="FNG889" s="37"/>
      <c r="FNH889" s="37"/>
      <c r="FNI889" s="14"/>
      <c r="FNJ889" s="14"/>
      <c r="FNK889" s="11"/>
      <c r="FNL889" s="12"/>
      <c r="FNM889" s="12"/>
      <c r="FNN889" s="12"/>
      <c r="FNO889" s="11"/>
      <c r="FNP889" s="12"/>
      <c r="FNQ889" s="162"/>
      <c r="FNR889" s="37"/>
      <c r="FNS889" s="37"/>
      <c r="FNT889" s="37"/>
      <c r="FNU889" s="37"/>
      <c r="FNV889" s="37"/>
      <c r="FNW889" s="28"/>
      <c r="FNX889" s="11"/>
      <c r="FNY889" s="11"/>
      <c r="FNZ889" s="37"/>
      <c r="FOA889" s="162"/>
      <c r="FOB889" s="162"/>
      <c r="FOC889" s="37"/>
      <c r="FOD889" s="12"/>
      <c r="FOE889" s="37"/>
      <c r="FOF889" s="37"/>
      <c r="FOG889" s="11"/>
      <c r="FOH889" s="24"/>
      <c r="FOI889" s="28"/>
      <c r="FOJ889" s="11"/>
      <c r="FOK889" s="12"/>
      <c r="FOL889" s="27"/>
      <c r="FOM889" s="37"/>
      <c r="FON889" s="37"/>
      <c r="FOO889" s="14"/>
      <c r="FOP889" s="14"/>
      <c r="FOQ889" s="11"/>
      <c r="FOR889" s="12"/>
      <c r="FOS889" s="12"/>
      <c r="FOT889" s="12"/>
      <c r="FOU889" s="11"/>
      <c r="FOV889" s="12"/>
      <c r="FOW889" s="162"/>
      <c r="FOX889" s="37"/>
      <c r="FOY889" s="37"/>
      <c r="FOZ889" s="37"/>
      <c r="FPA889" s="37"/>
      <c r="FPB889" s="37"/>
      <c r="FPC889" s="28"/>
      <c r="FPD889" s="11"/>
      <c r="FPE889" s="11"/>
      <c r="FPF889" s="37"/>
      <c r="FPG889" s="162"/>
      <c r="FPH889" s="162"/>
      <c r="FPI889" s="37"/>
      <c r="FPJ889" s="12"/>
      <c r="FPK889" s="37"/>
      <c r="FPL889" s="37"/>
      <c r="FPM889" s="11"/>
      <c r="FPN889" s="24"/>
      <c r="FPO889" s="28"/>
      <c r="FPP889" s="11"/>
      <c r="FPQ889" s="12"/>
      <c r="FPR889" s="27"/>
      <c r="FPS889" s="37"/>
      <c r="FPT889" s="37"/>
      <c r="FPU889" s="14"/>
      <c r="FPV889" s="14"/>
      <c r="FPW889" s="11"/>
      <c r="FPX889" s="12"/>
      <c r="FPY889" s="12"/>
      <c r="FPZ889" s="12"/>
      <c r="FQA889" s="11"/>
      <c r="FQB889" s="12"/>
      <c r="FQC889" s="162"/>
      <c r="FQD889" s="37"/>
      <c r="FQE889" s="37"/>
      <c r="FQF889" s="37"/>
      <c r="FQG889" s="37"/>
      <c r="FQH889" s="37"/>
      <c r="FQI889" s="28"/>
      <c r="FQJ889" s="11"/>
      <c r="FQK889" s="11"/>
      <c r="FQL889" s="37"/>
      <c r="FQM889" s="162"/>
      <c r="FQN889" s="162"/>
      <c r="FQO889" s="37"/>
      <c r="FQP889" s="12"/>
      <c r="FQQ889" s="37"/>
      <c r="FQR889" s="37"/>
      <c r="FQS889" s="11"/>
      <c r="FQT889" s="24"/>
      <c r="FQU889" s="28"/>
      <c r="FQV889" s="11"/>
      <c r="FQW889" s="12"/>
      <c r="FQX889" s="27"/>
      <c r="FQY889" s="37"/>
      <c r="FQZ889" s="37"/>
      <c r="FRA889" s="14"/>
      <c r="FRB889" s="14"/>
      <c r="FRC889" s="11"/>
      <c r="FRD889" s="12"/>
      <c r="FRE889" s="12"/>
      <c r="FRF889" s="12"/>
      <c r="FRG889" s="11"/>
      <c r="FRH889" s="12"/>
      <c r="FRI889" s="162"/>
      <c r="FRJ889" s="37"/>
      <c r="FRK889" s="37"/>
      <c r="FRL889" s="37"/>
      <c r="FRM889" s="37"/>
      <c r="FRN889" s="37"/>
      <c r="FRO889" s="28"/>
      <c r="FRP889" s="11"/>
      <c r="FRQ889" s="11"/>
      <c r="FRR889" s="37"/>
      <c r="FRS889" s="162"/>
      <c r="FRT889" s="162"/>
      <c r="FRU889" s="37"/>
      <c r="FRV889" s="12"/>
      <c r="FRW889" s="37"/>
      <c r="FRX889" s="37"/>
      <c r="FRY889" s="11"/>
      <c r="FRZ889" s="24"/>
      <c r="FSA889" s="28"/>
      <c r="FSB889" s="11"/>
      <c r="FSC889" s="12"/>
      <c r="FSD889" s="27"/>
      <c r="FSE889" s="37"/>
      <c r="FSF889" s="37"/>
      <c r="FSG889" s="14"/>
      <c r="FSH889" s="14"/>
      <c r="FSI889" s="11"/>
      <c r="FSJ889" s="12"/>
      <c r="FSK889" s="12"/>
      <c r="FSL889" s="12"/>
      <c r="FSM889" s="11"/>
      <c r="FSN889" s="12"/>
      <c r="FSO889" s="162"/>
      <c r="FSP889" s="37"/>
      <c r="FSQ889" s="37"/>
      <c r="FSR889" s="37"/>
      <c r="FSS889" s="37"/>
      <c r="FST889" s="37"/>
      <c r="FSU889" s="28"/>
      <c r="FSV889" s="11"/>
      <c r="FSW889" s="11"/>
      <c r="FSX889" s="37"/>
      <c r="FSY889" s="162"/>
      <c r="FSZ889" s="162"/>
      <c r="FTA889" s="37"/>
      <c r="FTB889" s="12"/>
      <c r="FTC889" s="37"/>
      <c r="FTD889" s="37"/>
      <c r="FTE889" s="11"/>
      <c r="FTF889" s="24"/>
      <c r="FTG889" s="28"/>
      <c r="FTH889" s="11"/>
      <c r="FTI889" s="12"/>
      <c r="FTJ889" s="27"/>
      <c r="FTK889" s="37"/>
      <c r="FTL889" s="37"/>
      <c r="FTM889" s="14"/>
      <c r="FTN889" s="14"/>
      <c r="FTO889" s="11"/>
      <c r="FTP889" s="12"/>
      <c r="FTQ889" s="12"/>
      <c r="FTR889" s="12"/>
      <c r="FTS889" s="11"/>
      <c r="FTT889" s="12"/>
      <c r="FTU889" s="162"/>
      <c r="FTV889" s="37"/>
      <c r="FTW889" s="37"/>
      <c r="FTX889" s="37"/>
      <c r="FTY889" s="37"/>
      <c r="FTZ889" s="37"/>
      <c r="FUA889" s="28"/>
      <c r="FUB889" s="11"/>
      <c r="FUC889" s="11"/>
      <c r="FUD889" s="37"/>
      <c r="FUE889" s="162"/>
      <c r="FUF889" s="162"/>
      <c r="FUG889" s="37"/>
      <c r="FUH889" s="12"/>
      <c r="FUI889" s="37"/>
      <c r="FUJ889" s="37"/>
      <c r="FUK889" s="11"/>
      <c r="FUL889" s="24"/>
      <c r="FUM889" s="28"/>
      <c r="FUN889" s="11"/>
      <c r="FUO889" s="12"/>
      <c r="FUP889" s="27"/>
      <c r="FUQ889" s="37"/>
      <c r="FUR889" s="37"/>
      <c r="FUS889" s="14"/>
      <c r="FUT889" s="14"/>
      <c r="FUU889" s="11"/>
      <c r="FUV889" s="12"/>
      <c r="FUW889" s="12"/>
      <c r="FUX889" s="12"/>
      <c r="FUY889" s="11"/>
      <c r="FUZ889" s="12"/>
      <c r="FVA889" s="162"/>
      <c r="FVB889" s="37"/>
      <c r="FVC889" s="37"/>
      <c r="FVD889" s="37"/>
      <c r="FVE889" s="37"/>
      <c r="FVF889" s="37"/>
      <c r="FVG889" s="28"/>
      <c r="FVH889" s="11"/>
      <c r="FVI889" s="11"/>
      <c r="FVJ889" s="37"/>
      <c r="FVK889" s="162"/>
      <c r="FVL889" s="162"/>
      <c r="FVM889" s="37"/>
      <c r="FVN889" s="12"/>
      <c r="FVO889" s="37"/>
      <c r="FVP889" s="37"/>
      <c r="FVQ889" s="11"/>
      <c r="FVR889" s="24"/>
      <c r="FVS889" s="28"/>
      <c r="FVT889" s="11"/>
      <c r="FVU889" s="12"/>
      <c r="FVV889" s="27"/>
      <c r="FVW889" s="37"/>
      <c r="FVX889" s="37"/>
      <c r="FVY889" s="14"/>
      <c r="FVZ889" s="14"/>
      <c r="FWA889" s="11"/>
      <c r="FWB889" s="12"/>
      <c r="FWC889" s="12"/>
      <c r="FWD889" s="12"/>
      <c r="FWE889" s="11"/>
      <c r="FWF889" s="12"/>
      <c r="FWG889" s="162"/>
      <c r="FWH889" s="37"/>
      <c r="FWI889" s="37"/>
      <c r="FWJ889" s="37"/>
      <c r="FWK889" s="37"/>
      <c r="FWL889" s="37"/>
      <c r="FWM889" s="28"/>
      <c r="FWN889" s="11"/>
      <c r="FWO889" s="11"/>
      <c r="FWP889" s="37"/>
      <c r="FWQ889" s="162"/>
      <c r="FWR889" s="162"/>
      <c r="FWS889" s="37"/>
      <c r="FWT889" s="12"/>
      <c r="FWU889" s="37"/>
      <c r="FWV889" s="37"/>
      <c r="FWW889" s="11"/>
      <c r="FWX889" s="24"/>
      <c r="FWY889" s="28"/>
      <c r="FWZ889" s="11"/>
      <c r="FXA889" s="12"/>
      <c r="FXB889" s="27"/>
      <c r="FXC889" s="37"/>
      <c r="FXD889" s="37"/>
      <c r="FXE889" s="14"/>
      <c r="FXF889" s="14"/>
      <c r="FXG889" s="11"/>
      <c r="FXH889" s="12"/>
      <c r="FXI889" s="12"/>
      <c r="FXJ889" s="12"/>
      <c r="FXK889" s="11"/>
      <c r="FXL889" s="12"/>
      <c r="FXM889" s="162"/>
      <c r="FXN889" s="37"/>
      <c r="FXO889" s="37"/>
      <c r="FXP889" s="37"/>
      <c r="FXQ889" s="37"/>
      <c r="FXR889" s="37"/>
      <c r="FXS889" s="28"/>
      <c r="FXT889" s="11"/>
      <c r="FXU889" s="11"/>
      <c r="FXV889" s="37"/>
      <c r="FXW889" s="162"/>
      <c r="FXX889" s="162"/>
      <c r="FXY889" s="37"/>
      <c r="FXZ889" s="12"/>
      <c r="FYA889" s="37"/>
      <c r="FYB889" s="37"/>
      <c r="FYC889" s="11"/>
      <c r="FYD889" s="24"/>
      <c r="FYE889" s="28"/>
      <c r="FYF889" s="11"/>
      <c r="FYG889" s="12"/>
      <c r="FYH889" s="27"/>
      <c r="FYI889" s="37"/>
      <c r="FYJ889" s="37"/>
      <c r="FYK889" s="14"/>
      <c r="FYL889" s="14"/>
      <c r="FYM889" s="11"/>
      <c r="FYN889" s="12"/>
      <c r="FYO889" s="12"/>
      <c r="FYP889" s="12"/>
      <c r="FYQ889" s="11"/>
      <c r="FYR889" s="12"/>
      <c r="FYS889" s="162"/>
      <c r="FYT889" s="37"/>
      <c r="FYU889" s="37"/>
      <c r="FYV889" s="37"/>
      <c r="FYW889" s="37"/>
      <c r="FYX889" s="37"/>
      <c r="FYY889" s="28"/>
      <c r="FYZ889" s="11"/>
      <c r="FZA889" s="11"/>
      <c r="FZB889" s="37"/>
      <c r="FZC889" s="162"/>
      <c r="FZD889" s="162"/>
      <c r="FZE889" s="37"/>
      <c r="FZF889" s="12"/>
      <c r="FZG889" s="37"/>
      <c r="FZH889" s="37"/>
      <c r="FZI889" s="11"/>
      <c r="FZJ889" s="24"/>
      <c r="FZK889" s="28"/>
      <c r="FZL889" s="11"/>
      <c r="FZM889" s="12"/>
      <c r="FZN889" s="27"/>
      <c r="FZO889" s="37"/>
      <c r="FZP889" s="37"/>
      <c r="FZQ889" s="14"/>
      <c r="FZR889" s="14"/>
      <c r="FZS889" s="11"/>
      <c r="FZT889" s="12"/>
      <c r="FZU889" s="12"/>
      <c r="FZV889" s="12"/>
      <c r="FZW889" s="11"/>
      <c r="FZX889" s="12"/>
      <c r="FZY889" s="162"/>
      <c r="FZZ889" s="37"/>
      <c r="GAA889" s="37"/>
      <c r="GAB889" s="37"/>
      <c r="GAC889" s="37"/>
      <c r="GAD889" s="37"/>
      <c r="GAE889" s="28"/>
      <c r="GAF889" s="11"/>
      <c r="GAG889" s="11"/>
      <c r="GAH889" s="37"/>
      <c r="GAI889" s="162"/>
      <c r="GAJ889" s="162"/>
      <c r="GAK889" s="37"/>
      <c r="GAL889" s="12"/>
      <c r="GAM889" s="37"/>
      <c r="GAN889" s="37"/>
      <c r="GAO889" s="11"/>
      <c r="GAP889" s="24"/>
      <c r="GAQ889" s="28"/>
      <c r="GAR889" s="11"/>
      <c r="GAS889" s="12"/>
      <c r="GAT889" s="27"/>
      <c r="GAU889" s="37"/>
      <c r="GAV889" s="37"/>
      <c r="GAW889" s="14"/>
      <c r="GAX889" s="14"/>
      <c r="GAY889" s="11"/>
      <c r="GAZ889" s="12"/>
      <c r="GBA889" s="12"/>
      <c r="GBB889" s="12"/>
      <c r="GBC889" s="11"/>
      <c r="GBD889" s="12"/>
      <c r="GBE889" s="162"/>
      <c r="GBF889" s="37"/>
      <c r="GBG889" s="37"/>
      <c r="GBH889" s="37"/>
      <c r="GBI889" s="37"/>
      <c r="GBJ889" s="37"/>
      <c r="GBK889" s="28"/>
      <c r="GBL889" s="11"/>
      <c r="GBM889" s="11"/>
      <c r="GBN889" s="37"/>
      <c r="GBO889" s="162"/>
      <c r="GBP889" s="162"/>
      <c r="GBQ889" s="37"/>
      <c r="GBR889" s="12"/>
      <c r="GBS889" s="37"/>
      <c r="GBT889" s="37"/>
      <c r="GBU889" s="11"/>
      <c r="GBV889" s="24"/>
      <c r="GBW889" s="28"/>
      <c r="GBX889" s="11"/>
      <c r="GBY889" s="12"/>
      <c r="GBZ889" s="27"/>
      <c r="GCA889" s="37"/>
      <c r="GCB889" s="37"/>
      <c r="GCC889" s="14"/>
      <c r="GCD889" s="14"/>
      <c r="GCE889" s="11"/>
      <c r="GCF889" s="12"/>
      <c r="GCG889" s="12"/>
      <c r="GCH889" s="12"/>
      <c r="GCI889" s="11"/>
      <c r="GCJ889" s="12"/>
      <c r="GCK889" s="162"/>
      <c r="GCL889" s="37"/>
      <c r="GCM889" s="37"/>
      <c r="GCN889" s="37"/>
      <c r="GCO889" s="37"/>
      <c r="GCP889" s="37"/>
      <c r="GCQ889" s="28"/>
      <c r="GCR889" s="11"/>
      <c r="GCS889" s="11"/>
      <c r="GCT889" s="37"/>
      <c r="GCU889" s="162"/>
      <c r="GCV889" s="162"/>
      <c r="GCW889" s="37"/>
      <c r="GCX889" s="12"/>
      <c r="GCY889" s="37"/>
      <c r="GCZ889" s="37"/>
      <c r="GDA889" s="11"/>
      <c r="GDB889" s="24"/>
      <c r="GDC889" s="28"/>
      <c r="GDD889" s="11"/>
      <c r="GDE889" s="12"/>
      <c r="GDF889" s="27"/>
      <c r="GDG889" s="37"/>
      <c r="GDH889" s="37"/>
      <c r="GDI889" s="14"/>
      <c r="GDJ889" s="14"/>
      <c r="GDK889" s="11"/>
      <c r="GDL889" s="12"/>
      <c r="GDM889" s="12"/>
      <c r="GDN889" s="12"/>
      <c r="GDO889" s="11"/>
      <c r="GDP889" s="12"/>
      <c r="GDQ889" s="162"/>
      <c r="GDR889" s="37"/>
      <c r="GDS889" s="37"/>
      <c r="GDT889" s="37"/>
      <c r="GDU889" s="37"/>
      <c r="GDV889" s="37"/>
      <c r="GDW889" s="28"/>
      <c r="GDX889" s="11"/>
      <c r="GDY889" s="11"/>
      <c r="GDZ889" s="37"/>
      <c r="GEA889" s="162"/>
      <c r="GEB889" s="162"/>
      <c r="GEC889" s="37"/>
      <c r="GED889" s="12"/>
      <c r="GEE889" s="37"/>
      <c r="GEF889" s="37"/>
      <c r="GEG889" s="11"/>
      <c r="GEH889" s="24"/>
      <c r="GEI889" s="28"/>
      <c r="GEJ889" s="11"/>
      <c r="GEK889" s="12"/>
      <c r="GEL889" s="27"/>
      <c r="GEM889" s="37"/>
      <c r="GEN889" s="37"/>
      <c r="GEO889" s="14"/>
      <c r="GEP889" s="14"/>
      <c r="GEQ889" s="11"/>
      <c r="GER889" s="12"/>
      <c r="GES889" s="12"/>
      <c r="GET889" s="12"/>
      <c r="GEU889" s="11"/>
      <c r="GEV889" s="12"/>
      <c r="GEW889" s="162"/>
      <c r="GEX889" s="37"/>
      <c r="GEY889" s="37"/>
      <c r="GEZ889" s="37"/>
      <c r="GFA889" s="37"/>
      <c r="GFB889" s="37"/>
      <c r="GFC889" s="28"/>
      <c r="GFD889" s="11"/>
      <c r="GFE889" s="11"/>
      <c r="GFF889" s="37"/>
      <c r="GFG889" s="162"/>
      <c r="GFH889" s="162"/>
      <c r="GFI889" s="37"/>
      <c r="GFJ889" s="12"/>
      <c r="GFK889" s="37"/>
      <c r="GFL889" s="37"/>
      <c r="GFM889" s="11"/>
      <c r="GFN889" s="24"/>
      <c r="GFO889" s="28"/>
      <c r="GFP889" s="11"/>
      <c r="GFQ889" s="12"/>
      <c r="GFR889" s="27"/>
      <c r="GFS889" s="37"/>
      <c r="GFT889" s="37"/>
      <c r="GFU889" s="14"/>
      <c r="GFV889" s="14"/>
      <c r="GFW889" s="11"/>
      <c r="GFX889" s="12"/>
      <c r="GFY889" s="12"/>
      <c r="GFZ889" s="12"/>
      <c r="GGA889" s="11"/>
      <c r="GGB889" s="12"/>
      <c r="GGC889" s="162"/>
      <c r="GGD889" s="37"/>
      <c r="GGE889" s="37"/>
      <c r="GGF889" s="37"/>
      <c r="GGG889" s="37"/>
      <c r="GGH889" s="37"/>
      <c r="GGI889" s="28"/>
      <c r="GGJ889" s="11"/>
      <c r="GGK889" s="11"/>
      <c r="GGL889" s="37"/>
      <c r="GGM889" s="162"/>
      <c r="GGN889" s="162"/>
      <c r="GGO889" s="37"/>
      <c r="GGP889" s="12"/>
      <c r="GGQ889" s="37"/>
      <c r="GGR889" s="37"/>
      <c r="GGS889" s="11"/>
      <c r="GGT889" s="24"/>
      <c r="GGU889" s="28"/>
      <c r="GGV889" s="11"/>
      <c r="GGW889" s="12"/>
      <c r="GGX889" s="27"/>
      <c r="GGY889" s="37"/>
      <c r="GGZ889" s="37"/>
      <c r="GHA889" s="14"/>
      <c r="GHB889" s="14"/>
      <c r="GHC889" s="11"/>
      <c r="GHD889" s="12"/>
      <c r="GHE889" s="12"/>
      <c r="GHF889" s="12"/>
      <c r="GHG889" s="11"/>
      <c r="GHH889" s="12"/>
      <c r="GHI889" s="162"/>
      <c r="GHJ889" s="37"/>
      <c r="GHK889" s="37"/>
      <c r="GHL889" s="37"/>
      <c r="GHM889" s="37"/>
      <c r="GHN889" s="37"/>
      <c r="GHO889" s="28"/>
      <c r="GHP889" s="11"/>
      <c r="GHQ889" s="11"/>
      <c r="GHR889" s="37"/>
      <c r="GHS889" s="162"/>
      <c r="GHT889" s="162"/>
      <c r="GHU889" s="37"/>
      <c r="GHV889" s="12"/>
      <c r="GHW889" s="37"/>
      <c r="GHX889" s="37"/>
      <c r="GHY889" s="11"/>
      <c r="GHZ889" s="24"/>
      <c r="GIA889" s="28"/>
      <c r="GIB889" s="11"/>
      <c r="GIC889" s="12"/>
      <c r="GID889" s="27"/>
      <c r="GIE889" s="37"/>
      <c r="GIF889" s="37"/>
      <c r="GIG889" s="14"/>
      <c r="GIH889" s="14"/>
      <c r="GII889" s="11"/>
      <c r="GIJ889" s="12"/>
      <c r="GIK889" s="12"/>
      <c r="GIL889" s="12"/>
      <c r="GIM889" s="11"/>
      <c r="GIN889" s="12"/>
      <c r="GIO889" s="162"/>
      <c r="GIP889" s="37"/>
      <c r="GIQ889" s="37"/>
      <c r="GIR889" s="37"/>
      <c r="GIS889" s="37"/>
      <c r="GIT889" s="37"/>
      <c r="GIU889" s="28"/>
      <c r="GIV889" s="11"/>
      <c r="GIW889" s="11"/>
      <c r="GIX889" s="37"/>
      <c r="GIY889" s="162"/>
      <c r="GIZ889" s="162"/>
      <c r="GJA889" s="37"/>
      <c r="GJB889" s="12"/>
      <c r="GJC889" s="37"/>
      <c r="GJD889" s="37"/>
      <c r="GJE889" s="11"/>
      <c r="GJF889" s="24"/>
      <c r="GJG889" s="28"/>
      <c r="GJH889" s="11"/>
      <c r="GJI889" s="12"/>
      <c r="GJJ889" s="27"/>
      <c r="GJK889" s="37"/>
      <c r="GJL889" s="37"/>
      <c r="GJM889" s="14"/>
      <c r="GJN889" s="14"/>
      <c r="GJO889" s="11"/>
      <c r="GJP889" s="12"/>
      <c r="GJQ889" s="12"/>
      <c r="GJR889" s="12"/>
      <c r="GJS889" s="11"/>
      <c r="GJT889" s="12"/>
      <c r="GJU889" s="162"/>
      <c r="GJV889" s="37"/>
      <c r="GJW889" s="37"/>
      <c r="GJX889" s="37"/>
      <c r="GJY889" s="37"/>
      <c r="GJZ889" s="37"/>
      <c r="GKA889" s="28"/>
      <c r="GKB889" s="11"/>
      <c r="GKC889" s="11"/>
      <c r="GKD889" s="37"/>
      <c r="GKE889" s="162"/>
      <c r="GKF889" s="162"/>
      <c r="GKG889" s="37"/>
      <c r="GKH889" s="12"/>
      <c r="GKI889" s="37"/>
      <c r="GKJ889" s="37"/>
      <c r="GKK889" s="11"/>
      <c r="GKL889" s="24"/>
      <c r="GKM889" s="28"/>
      <c r="GKN889" s="11"/>
      <c r="GKO889" s="12"/>
      <c r="GKP889" s="27"/>
      <c r="GKQ889" s="37"/>
      <c r="GKR889" s="37"/>
      <c r="GKS889" s="14"/>
      <c r="GKT889" s="14"/>
      <c r="GKU889" s="11"/>
      <c r="GKV889" s="12"/>
      <c r="GKW889" s="12"/>
      <c r="GKX889" s="12"/>
      <c r="GKY889" s="11"/>
      <c r="GKZ889" s="12"/>
      <c r="GLA889" s="162"/>
      <c r="GLB889" s="37"/>
      <c r="GLC889" s="37"/>
      <c r="GLD889" s="37"/>
      <c r="GLE889" s="37"/>
      <c r="GLF889" s="37"/>
      <c r="GLG889" s="28"/>
      <c r="GLH889" s="11"/>
      <c r="GLI889" s="11"/>
      <c r="GLJ889" s="37"/>
      <c r="GLK889" s="162"/>
      <c r="GLL889" s="162"/>
      <c r="GLM889" s="37"/>
      <c r="GLN889" s="12"/>
      <c r="GLO889" s="37"/>
      <c r="GLP889" s="37"/>
      <c r="GLQ889" s="11"/>
      <c r="GLR889" s="24"/>
      <c r="GLS889" s="28"/>
      <c r="GLT889" s="11"/>
      <c r="GLU889" s="12"/>
      <c r="GLV889" s="27"/>
      <c r="GLW889" s="37"/>
      <c r="GLX889" s="37"/>
      <c r="GLY889" s="14"/>
      <c r="GLZ889" s="14"/>
      <c r="GMA889" s="11"/>
      <c r="GMB889" s="12"/>
      <c r="GMC889" s="12"/>
      <c r="GMD889" s="12"/>
      <c r="GME889" s="11"/>
      <c r="GMF889" s="12"/>
      <c r="GMG889" s="162"/>
      <c r="GMH889" s="37"/>
      <c r="GMI889" s="37"/>
      <c r="GMJ889" s="37"/>
      <c r="GMK889" s="37"/>
      <c r="GML889" s="37"/>
      <c r="GMM889" s="28"/>
      <c r="GMN889" s="11"/>
      <c r="GMO889" s="11"/>
      <c r="GMP889" s="37"/>
      <c r="GMQ889" s="162"/>
      <c r="GMR889" s="162"/>
      <c r="GMS889" s="37"/>
      <c r="GMT889" s="12"/>
      <c r="GMU889" s="37"/>
      <c r="GMV889" s="37"/>
      <c r="GMW889" s="11"/>
      <c r="GMX889" s="24"/>
      <c r="GMY889" s="28"/>
      <c r="GMZ889" s="11"/>
      <c r="GNA889" s="12"/>
      <c r="GNB889" s="27"/>
      <c r="GNC889" s="37"/>
      <c r="GND889" s="37"/>
      <c r="GNE889" s="14"/>
      <c r="GNF889" s="14"/>
      <c r="GNG889" s="11"/>
      <c r="GNH889" s="12"/>
      <c r="GNI889" s="12"/>
      <c r="GNJ889" s="12"/>
      <c r="GNK889" s="11"/>
      <c r="GNL889" s="12"/>
      <c r="GNM889" s="162"/>
      <c r="GNN889" s="37"/>
      <c r="GNO889" s="37"/>
      <c r="GNP889" s="37"/>
      <c r="GNQ889" s="37"/>
      <c r="GNR889" s="37"/>
      <c r="GNS889" s="28"/>
      <c r="GNT889" s="11"/>
      <c r="GNU889" s="11"/>
      <c r="GNV889" s="37"/>
      <c r="GNW889" s="162"/>
      <c r="GNX889" s="162"/>
      <c r="GNY889" s="37"/>
      <c r="GNZ889" s="12"/>
      <c r="GOA889" s="37"/>
      <c r="GOB889" s="37"/>
      <c r="GOC889" s="11"/>
      <c r="GOD889" s="24"/>
      <c r="GOE889" s="28"/>
      <c r="GOF889" s="11"/>
      <c r="GOG889" s="12"/>
      <c r="GOH889" s="27"/>
      <c r="GOI889" s="37"/>
      <c r="GOJ889" s="37"/>
      <c r="GOK889" s="14"/>
      <c r="GOL889" s="14"/>
      <c r="GOM889" s="11"/>
      <c r="GON889" s="12"/>
      <c r="GOO889" s="12"/>
      <c r="GOP889" s="12"/>
      <c r="GOQ889" s="11"/>
      <c r="GOR889" s="12"/>
      <c r="GOS889" s="162"/>
      <c r="GOT889" s="37"/>
      <c r="GOU889" s="37"/>
      <c r="GOV889" s="37"/>
      <c r="GOW889" s="37"/>
      <c r="GOX889" s="37"/>
      <c r="GOY889" s="28"/>
      <c r="GOZ889" s="11"/>
      <c r="GPA889" s="11"/>
      <c r="GPB889" s="37"/>
      <c r="GPC889" s="162"/>
      <c r="GPD889" s="162"/>
      <c r="GPE889" s="37"/>
      <c r="GPF889" s="12"/>
      <c r="GPG889" s="37"/>
      <c r="GPH889" s="37"/>
      <c r="GPI889" s="11"/>
      <c r="GPJ889" s="24"/>
      <c r="GPK889" s="28"/>
      <c r="GPL889" s="11"/>
      <c r="GPM889" s="12"/>
      <c r="GPN889" s="27"/>
      <c r="GPO889" s="37"/>
      <c r="GPP889" s="37"/>
      <c r="GPQ889" s="14"/>
      <c r="GPR889" s="14"/>
      <c r="GPS889" s="11"/>
      <c r="GPT889" s="12"/>
      <c r="GPU889" s="12"/>
      <c r="GPV889" s="12"/>
      <c r="GPW889" s="11"/>
      <c r="GPX889" s="12"/>
      <c r="GPY889" s="162"/>
      <c r="GPZ889" s="37"/>
      <c r="GQA889" s="37"/>
      <c r="GQB889" s="37"/>
      <c r="GQC889" s="37"/>
      <c r="GQD889" s="37"/>
      <c r="GQE889" s="28"/>
      <c r="GQF889" s="11"/>
      <c r="GQG889" s="11"/>
      <c r="GQH889" s="37"/>
      <c r="GQI889" s="162"/>
      <c r="GQJ889" s="162"/>
      <c r="GQK889" s="37"/>
      <c r="GQL889" s="12"/>
      <c r="GQM889" s="37"/>
      <c r="GQN889" s="37"/>
      <c r="GQO889" s="11"/>
      <c r="GQP889" s="24"/>
      <c r="GQQ889" s="28"/>
      <c r="GQR889" s="11"/>
      <c r="GQS889" s="12"/>
      <c r="GQT889" s="27"/>
      <c r="GQU889" s="37"/>
      <c r="GQV889" s="37"/>
      <c r="GQW889" s="14"/>
      <c r="GQX889" s="14"/>
      <c r="GQY889" s="11"/>
      <c r="GQZ889" s="12"/>
      <c r="GRA889" s="12"/>
      <c r="GRB889" s="12"/>
      <c r="GRC889" s="11"/>
      <c r="GRD889" s="12"/>
      <c r="GRE889" s="162"/>
      <c r="GRF889" s="37"/>
      <c r="GRG889" s="37"/>
      <c r="GRH889" s="37"/>
      <c r="GRI889" s="37"/>
      <c r="GRJ889" s="37"/>
      <c r="GRK889" s="28"/>
      <c r="GRL889" s="11"/>
      <c r="GRM889" s="11"/>
      <c r="GRN889" s="37"/>
      <c r="GRO889" s="162"/>
      <c r="GRP889" s="162"/>
      <c r="GRQ889" s="37"/>
      <c r="GRR889" s="12"/>
      <c r="GRS889" s="37"/>
      <c r="GRT889" s="37"/>
      <c r="GRU889" s="11"/>
      <c r="GRV889" s="24"/>
      <c r="GRW889" s="28"/>
      <c r="GRX889" s="11"/>
      <c r="GRY889" s="12"/>
      <c r="GRZ889" s="27"/>
      <c r="GSA889" s="37"/>
      <c r="GSB889" s="37"/>
      <c r="GSC889" s="14"/>
      <c r="GSD889" s="14"/>
      <c r="GSE889" s="11"/>
      <c r="GSF889" s="12"/>
      <c r="GSG889" s="12"/>
      <c r="GSH889" s="12"/>
      <c r="GSI889" s="11"/>
      <c r="GSJ889" s="12"/>
      <c r="GSK889" s="162"/>
      <c r="GSL889" s="37"/>
      <c r="GSM889" s="37"/>
      <c r="GSN889" s="37"/>
      <c r="GSO889" s="37"/>
      <c r="GSP889" s="37"/>
      <c r="GSQ889" s="28"/>
      <c r="GSR889" s="11"/>
      <c r="GSS889" s="11"/>
      <c r="GST889" s="37"/>
      <c r="GSU889" s="162"/>
      <c r="GSV889" s="162"/>
      <c r="GSW889" s="37"/>
      <c r="GSX889" s="12"/>
      <c r="GSY889" s="37"/>
      <c r="GSZ889" s="37"/>
      <c r="GTA889" s="11"/>
      <c r="GTB889" s="24"/>
      <c r="GTC889" s="28"/>
      <c r="GTD889" s="11"/>
      <c r="GTE889" s="12"/>
      <c r="GTF889" s="27"/>
      <c r="GTG889" s="37"/>
      <c r="GTH889" s="37"/>
      <c r="GTI889" s="14"/>
      <c r="GTJ889" s="14"/>
      <c r="GTK889" s="11"/>
      <c r="GTL889" s="12"/>
      <c r="GTM889" s="12"/>
      <c r="GTN889" s="12"/>
      <c r="GTO889" s="11"/>
      <c r="GTP889" s="12"/>
      <c r="GTQ889" s="162"/>
      <c r="GTR889" s="37"/>
      <c r="GTS889" s="37"/>
      <c r="GTT889" s="37"/>
      <c r="GTU889" s="37"/>
      <c r="GTV889" s="37"/>
      <c r="GTW889" s="28"/>
      <c r="GTX889" s="11"/>
      <c r="GTY889" s="11"/>
      <c r="GTZ889" s="37"/>
      <c r="GUA889" s="162"/>
      <c r="GUB889" s="162"/>
      <c r="GUC889" s="37"/>
      <c r="GUD889" s="12"/>
      <c r="GUE889" s="37"/>
      <c r="GUF889" s="37"/>
      <c r="GUG889" s="11"/>
      <c r="GUH889" s="24"/>
      <c r="GUI889" s="28"/>
      <c r="GUJ889" s="11"/>
      <c r="GUK889" s="12"/>
      <c r="GUL889" s="27"/>
      <c r="GUM889" s="37"/>
      <c r="GUN889" s="37"/>
      <c r="GUO889" s="14"/>
      <c r="GUP889" s="14"/>
      <c r="GUQ889" s="11"/>
      <c r="GUR889" s="12"/>
      <c r="GUS889" s="12"/>
      <c r="GUT889" s="12"/>
      <c r="GUU889" s="11"/>
      <c r="GUV889" s="12"/>
      <c r="GUW889" s="162"/>
      <c r="GUX889" s="37"/>
      <c r="GUY889" s="37"/>
      <c r="GUZ889" s="37"/>
      <c r="GVA889" s="37"/>
      <c r="GVB889" s="37"/>
      <c r="GVC889" s="28"/>
      <c r="GVD889" s="11"/>
      <c r="GVE889" s="11"/>
      <c r="GVF889" s="37"/>
      <c r="GVG889" s="162"/>
      <c r="GVH889" s="162"/>
      <c r="GVI889" s="37"/>
      <c r="GVJ889" s="12"/>
      <c r="GVK889" s="37"/>
      <c r="GVL889" s="37"/>
      <c r="GVM889" s="11"/>
      <c r="GVN889" s="24"/>
      <c r="GVO889" s="28"/>
      <c r="GVP889" s="11"/>
      <c r="GVQ889" s="12"/>
      <c r="GVR889" s="27"/>
      <c r="GVS889" s="37"/>
      <c r="GVT889" s="37"/>
      <c r="GVU889" s="14"/>
      <c r="GVV889" s="14"/>
      <c r="GVW889" s="11"/>
      <c r="GVX889" s="12"/>
      <c r="GVY889" s="12"/>
      <c r="GVZ889" s="12"/>
      <c r="GWA889" s="11"/>
      <c r="GWB889" s="12"/>
      <c r="GWC889" s="162"/>
      <c r="GWD889" s="37"/>
      <c r="GWE889" s="37"/>
      <c r="GWF889" s="37"/>
      <c r="GWG889" s="37"/>
      <c r="GWH889" s="37"/>
      <c r="GWI889" s="28"/>
      <c r="GWJ889" s="11"/>
      <c r="GWK889" s="11"/>
      <c r="GWL889" s="37"/>
      <c r="GWM889" s="162"/>
      <c r="GWN889" s="162"/>
      <c r="GWO889" s="37"/>
      <c r="GWP889" s="12"/>
      <c r="GWQ889" s="37"/>
      <c r="GWR889" s="37"/>
      <c r="GWS889" s="11"/>
      <c r="GWT889" s="24"/>
      <c r="GWU889" s="28"/>
      <c r="GWV889" s="11"/>
      <c r="GWW889" s="12"/>
      <c r="GWX889" s="27"/>
      <c r="GWY889" s="37"/>
      <c r="GWZ889" s="37"/>
      <c r="GXA889" s="14"/>
      <c r="GXB889" s="14"/>
      <c r="GXC889" s="11"/>
      <c r="GXD889" s="12"/>
      <c r="GXE889" s="12"/>
      <c r="GXF889" s="12"/>
      <c r="GXG889" s="11"/>
      <c r="GXH889" s="12"/>
      <c r="GXI889" s="162"/>
      <c r="GXJ889" s="37"/>
      <c r="GXK889" s="37"/>
      <c r="GXL889" s="37"/>
      <c r="GXM889" s="37"/>
      <c r="GXN889" s="37"/>
      <c r="GXO889" s="28"/>
      <c r="GXP889" s="11"/>
      <c r="GXQ889" s="11"/>
      <c r="GXR889" s="37"/>
      <c r="GXS889" s="162"/>
      <c r="GXT889" s="162"/>
      <c r="GXU889" s="37"/>
      <c r="GXV889" s="12"/>
      <c r="GXW889" s="37"/>
      <c r="GXX889" s="37"/>
      <c r="GXY889" s="11"/>
      <c r="GXZ889" s="24"/>
      <c r="GYA889" s="28"/>
      <c r="GYB889" s="11"/>
      <c r="GYC889" s="12"/>
      <c r="GYD889" s="27"/>
      <c r="GYE889" s="37"/>
      <c r="GYF889" s="37"/>
      <c r="GYG889" s="14"/>
      <c r="GYH889" s="14"/>
      <c r="GYI889" s="11"/>
      <c r="GYJ889" s="12"/>
      <c r="GYK889" s="12"/>
      <c r="GYL889" s="12"/>
      <c r="GYM889" s="11"/>
      <c r="GYN889" s="12"/>
      <c r="GYO889" s="162"/>
      <c r="GYP889" s="37"/>
      <c r="GYQ889" s="37"/>
      <c r="GYR889" s="37"/>
      <c r="GYS889" s="37"/>
      <c r="GYT889" s="37"/>
      <c r="GYU889" s="28"/>
      <c r="GYV889" s="11"/>
      <c r="GYW889" s="11"/>
      <c r="GYX889" s="37"/>
      <c r="GYY889" s="162"/>
      <c r="GYZ889" s="162"/>
      <c r="GZA889" s="37"/>
      <c r="GZB889" s="12"/>
      <c r="GZC889" s="37"/>
      <c r="GZD889" s="37"/>
      <c r="GZE889" s="11"/>
      <c r="GZF889" s="24"/>
      <c r="GZG889" s="28"/>
      <c r="GZH889" s="11"/>
      <c r="GZI889" s="12"/>
      <c r="GZJ889" s="27"/>
      <c r="GZK889" s="37"/>
      <c r="GZL889" s="37"/>
      <c r="GZM889" s="14"/>
      <c r="GZN889" s="14"/>
      <c r="GZO889" s="11"/>
      <c r="GZP889" s="12"/>
      <c r="GZQ889" s="12"/>
      <c r="GZR889" s="12"/>
      <c r="GZS889" s="11"/>
      <c r="GZT889" s="12"/>
      <c r="GZU889" s="162"/>
      <c r="GZV889" s="37"/>
      <c r="GZW889" s="37"/>
      <c r="GZX889" s="37"/>
      <c r="GZY889" s="37"/>
      <c r="GZZ889" s="37"/>
      <c r="HAA889" s="28"/>
      <c r="HAB889" s="11"/>
      <c r="HAC889" s="11"/>
      <c r="HAD889" s="37"/>
      <c r="HAE889" s="162"/>
      <c r="HAF889" s="162"/>
      <c r="HAG889" s="37"/>
      <c r="HAH889" s="12"/>
      <c r="HAI889" s="37"/>
      <c r="HAJ889" s="37"/>
      <c r="HAK889" s="11"/>
      <c r="HAL889" s="24"/>
      <c r="HAM889" s="28"/>
      <c r="HAN889" s="11"/>
      <c r="HAO889" s="12"/>
      <c r="HAP889" s="27"/>
      <c r="HAQ889" s="37"/>
      <c r="HAR889" s="37"/>
      <c r="HAS889" s="14"/>
      <c r="HAT889" s="14"/>
      <c r="HAU889" s="11"/>
      <c r="HAV889" s="12"/>
      <c r="HAW889" s="12"/>
      <c r="HAX889" s="12"/>
      <c r="HAY889" s="11"/>
      <c r="HAZ889" s="12"/>
      <c r="HBA889" s="162"/>
      <c r="HBB889" s="37"/>
      <c r="HBC889" s="37"/>
      <c r="HBD889" s="37"/>
      <c r="HBE889" s="37"/>
      <c r="HBF889" s="37"/>
      <c r="HBG889" s="28"/>
      <c r="HBH889" s="11"/>
      <c r="HBI889" s="11"/>
      <c r="HBJ889" s="37"/>
      <c r="HBK889" s="162"/>
      <c r="HBL889" s="162"/>
      <c r="HBM889" s="37"/>
      <c r="HBN889" s="12"/>
      <c r="HBO889" s="37"/>
      <c r="HBP889" s="37"/>
      <c r="HBQ889" s="11"/>
      <c r="HBR889" s="24"/>
      <c r="HBS889" s="28"/>
      <c r="HBT889" s="11"/>
      <c r="HBU889" s="12"/>
      <c r="HBV889" s="27"/>
      <c r="HBW889" s="37"/>
      <c r="HBX889" s="37"/>
      <c r="HBY889" s="14"/>
      <c r="HBZ889" s="14"/>
      <c r="HCA889" s="11"/>
      <c r="HCB889" s="12"/>
      <c r="HCC889" s="12"/>
      <c r="HCD889" s="12"/>
      <c r="HCE889" s="11"/>
      <c r="HCF889" s="12"/>
      <c r="HCG889" s="162"/>
      <c r="HCH889" s="37"/>
      <c r="HCI889" s="37"/>
      <c r="HCJ889" s="37"/>
      <c r="HCK889" s="37"/>
      <c r="HCL889" s="37"/>
      <c r="HCM889" s="28"/>
      <c r="HCN889" s="11"/>
      <c r="HCO889" s="11"/>
      <c r="HCP889" s="37"/>
      <c r="HCQ889" s="162"/>
      <c r="HCR889" s="162"/>
      <c r="HCS889" s="37"/>
      <c r="HCT889" s="12"/>
      <c r="HCU889" s="37"/>
      <c r="HCV889" s="37"/>
      <c r="HCW889" s="11"/>
      <c r="HCX889" s="24"/>
      <c r="HCY889" s="28"/>
      <c r="HCZ889" s="11"/>
      <c r="HDA889" s="12"/>
      <c r="HDB889" s="27"/>
      <c r="HDC889" s="37"/>
      <c r="HDD889" s="37"/>
      <c r="HDE889" s="14"/>
      <c r="HDF889" s="14"/>
      <c r="HDG889" s="11"/>
      <c r="HDH889" s="12"/>
      <c r="HDI889" s="12"/>
      <c r="HDJ889" s="12"/>
      <c r="HDK889" s="11"/>
      <c r="HDL889" s="12"/>
      <c r="HDM889" s="162"/>
      <c r="HDN889" s="37"/>
      <c r="HDO889" s="37"/>
      <c r="HDP889" s="37"/>
      <c r="HDQ889" s="37"/>
      <c r="HDR889" s="37"/>
      <c r="HDS889" s="28"/>
      <c r="HDT889" s="11"/>
      <c r="HDU889" s="11"/>
      <c r="HDV889" s="37"/>
      <c r="HDW889" s="162"/>
      <c r="HDX889" s="162"/>
      <c r="HDY889" s="37"/>
      <c r="HDZ889" s="12"/>
      <c r="HEA889" s="37"/>
      <c r="HEB889" s="37"/>
      <c r="HEC889" s="11"/>
      <c r="HED889" s="24"/>
      <c r="HEE889" s="28"/>
      <c r="HEF889" s="11"/>
      <c r="HEG889" s="12"/>
      <c r="HEH889" s="27"/>
      <c r="HEI889" s="37"/>
      <c r="HEJ889" s="37"/>
      <c r="HEK889" s="14"/>
      <c r="HEL889" s="14"/>
      <c r="HEM889" s="11"/>
      <c r="HEN889" s="12"/>
      <c r="HEO889" s="12"/>
      <c r="HEP889" s="12"/>
      <c r="HEQ889" s="11"/>
      <c r="HER889" s="12"/>
      <c r="HES889" s="162"/>
      <c r="HET889" s="37"/>
      <c r="HEU889" s="37"/>
      <c r="HEV889" s="37"/>
      <c r="HEW889" s="37"/>
      <c r="HEX889" s="37"/>
      <c r="HEY889" s="28"/>
      <c r="HEZ889" s="11"/>
      <c r="HFA889" s="11"/>
      <c r="HFB889" s="37"/>
      <c r="HFC889" s="162"/>
      <c r="HFD889" s="162"/>
      <c r="HFE889" s="37"/>
      <c r="HFF889" s="12"/>
      <c r="HFG889" s="37"/>
      <c r="HFH889" s="37"/>
      <c r="HFI889" s="11"/>
      <c r="HFJ889" s="24"/>
      <c r="HFK889" s="28"/>
      <c r="HFL889" s="11"/>
      <c r="HFM889" s="12"/>
      <c r="HFN889" s="27"/>
      <c r="HFO889" s="37"/>
      <c r="HFP889" s="37"/>
      <c r="HFQ889" s="14"/>
      <c r="HFR889" s="14"/>
      <c r="HFS889" s="11"/>
      <c r="HFT889" s="12"/>
      <c r="HFU889" s="12"/>
      <c r="HFV889" s="12"/>
      <c r="HFW889" s="11"/>
      <c r="HFX889" s="12"/>
      <c r="HFY889" s="162"/>
      <c r="HFZ889" s="37"/>
      <c r="HGA889" s="37"/>
      <c r="HGB889" s="37"/>
      <c r="HGC889" s="37"/>
      <c r="HGD889" s="37"/>
      <c r="HGE889" s="28"/>
      <c r="HGF889" s="11"/>
      <c r="HGG889" s="11"/>
      <c r="HGH889" s="37"/>
      <c r="HGI889" s="162"/>
      <c r="HGJ889" s="162"/>
      <c r="HGK889" s="37"/>
      <c r="HGL889" s="12"/>
      <c r="HGM889" s="37"/>
      <c r="HGN889" s="37"/>
      <c r="HGO889" s="11"/>
      <c r="HGP889" s="24"/>
      <c r="HGQ889" s="28"/>
      <c r="HGR889" s="11"/>
      <c r="HGS889" s="12"/>
      <c r="HGT889" s="27"/>
      <c r="HGU889" s="37"/>
      <c r="HGV889" s="37"/>
      <c r="HGW889" s="14"/>
      <c r="HGX889" s="14"/>
      <c r="HGY889" s="11"/>
      <c r="HGZ889" s="12"/>
      <c r="HHA889" s="12"/>
      <c r="HHB889" s="12"/>
      <c r="HHC889" s="11"/>
      <c r="HHD889" s="12"/>
      <c r="HHE889" s="162"/>
      <c r="HHF889" s="37"/>
      <c r="HHG889" s="37"/>
      <c r="HHH889" s="37"/>
      <c r="HHI889" s="37"/>
      <c r="HHJ889" s="37"/>
      <c r="HHK889" s="28"/>
      <c r="HHL889" s="11"/>
      <c r="HHM889" s="11"/>
      <c r="HHN889" s="37"/>
      <c r="HHO889" s="162"/>
      <c r="HHP889" s="162"/>
      <c r="HHQ889" s="37"/>
      <c r="HHR889" s="12"/>
      <c r="HHS889" s="37"/>
      <c r="HHT889" s="37"/>
      <c r="HHU889" s="11"/>
      <c r="HHV889" s="24"/>
      <c r="HHW889" s="28"/>
      <c r="HHX889" s="11"/>
      <c r="HHY889" s="12"/>
      <c r="HHZ889" s="27"/>
      <c r="HIA889" s="37"/>
      <c r="HIB889" s="37"/>
      <c r="HIC889" s="14"/>
      <c r="HID889" s="14"/>
      <c r="HIE889" s="11"/>
      <c r="HIF889" s="12"/>
      <c r="HIG889" s="12"/>
      <c r="HIH889" s="12"/>
      <c r="HII889" s="11"/>
      <c r="HIJ889" s="12"/>
      <c r="HIK889" s="162"/>
      <c r="HIL889" s="37"/>
      <c r="HIM889" s="37"/>
      <c r="HIN889" s="37"/>
      <c r="HIO889" s="37"/>
      <c r="HIP889" s="37"/>
      <c r="HIQ889" s="28"/>
      <c r="HIR889" s="11"/>
      <c r="HIS889" s="11"/>
      <c r="HIT889" s="37"/>
      <c r="HIU889" s="162"/>
      <c r="HIV889" s="162"/>
      <c r="HIW889" s="37"/>
      <c r="HIX889" s="12"/>
      <c r="HIY889" s="37"/>
      <c r="HIZ889" s="37"/>
      <c r="HJA889" s="11"/>
      <c r="HJB889" s="24"/>
      <c r="HJC889" s="28"/>
      <c r="HJD889" s="11"/>
      <c r="HJE889" s="12"/>
      <c r="HJF889" s="27"/>
      <c r="HJG889" s="37"/>
      <c r="HJH889" s="37"/>
      <c r="HJI889" s="14"/>
      <c r="HJJ889" s="14"/>
      <c r="HJK889" s="11"/>
      <c r="HJL889" s="12"/>
      <c r="HJM889" s="12"/>
      <c r="HJN889" s="12"/>
      <c r="HJO889" s="11"/>
      <c r="HJP889" s="12"/>
      <c r="HJQ889" s="162"/>
      <c r="HJR889" s="37"/>
      <c r="HJS889" s="37"/>
      <c r="HJT889" s="37"/>
      <c r="HJU889" s="37"/>
      <c r="HJV889" s="37"/>
      <c r="HJW889" s="28"/>
      <c r="HJX889" s="11"/>
      <c r="HJY889" s="11"/>
      <c r="HJZ889" s="37"/>
      <c r="HKA889" s="162"/>
      <c r="HKB889" s="162"/>
      <c r="HKC889" s="37"/>
      <c r="HKD889" s="12"/>
      <c r="HKE889" s="37"/>
      <c r="HKF889" s="37"/>
      <c r="HKG889" s="11"/>
      <c r="HKH889" s="24"/>
      <c r="HKI889" s="28"/>
      <c r="HKJ889" s="11"/>
      <c r="HKK889" s="12"/>
      <c r="HKL889" s="27"/>
      <c r="HKM889" s="37"/>
      <c r="HKN889" s="37"/>
      <c r="HKO889" s="14"/>
      <c r="HKP889" s="14"/>
      <c r="HKQ889" s="11"/>
      <c r="HKR889" s="12"/>
      <c r="HKS889" s="12"/>
      <c r="HKT889" s="12"/>
      <c r="HKU889" s="11"/>
      <c r="HKV889" s="12"/>
      <c r="HKW889" s="162"/>
      <c r="HKX889" s="37"/>
      <c r="HKY889" s="37"/>
      <c r="HKZ889" s="37"/>
      <c r="HLA889" s="37"/>
      <c r="HLB889" s="37"/>
      <c r="HLC889" s="28"/>
      <c r="HLD889" s="11"/>
      <c r="HLE889" s="11"/>
      <c r="HLF889" s="37"/>
      <c r="HLG889" s="162"/>
      <c r="HLH889" s="162"/>
      <c r="HLI889" s="37"/>
      <c r="HLJ889" s="12"/>
      <c r="HLK889" s="37"/>
      <c r="HLL889" s="37"/>
      <c r="HLM889" s="11"/>
      <c r="HLN889" s="24"/>
      <c r="HLO889" s="28"/>
      <c r="HLP889" s="11"/>
      <c r="HLQ889" s="12"/>
      <c r="HLR889" s="27"/>
      <c r="HLS889" s="37"/>
      <c r="HLT889" s="37"/>
      <c r="HLU889" s="14"/>
      <c r="HLV889" s="14"/>
      <c r="HLW889" s="11"/>
      <c r="HLX889" s="12"/>
      <c r="HLY889" s="12"/>
      <c r="HLZ889" s="12"/>
      <c r="HMA889" s="11"/>
      <c r="HMB889" s="12"/>
      <c r="HMC889" s="162"/>
      <c r="HMD889" s="37"/>
      <c r="HME889" s="37"/>
      <c r="HMF889" s="37"/>
      <c r="HMG889" s="37"/>
      <c r="HMH889" s="37"/>
      <c r="HMI889" s="28"/>
      <c r="HMJ889" s="11"/>
      <c r="HMK889" s="11"/>
      <c r="HML889" s="37"/>
      <c r="HMM889" s="162"/>
      <c r="HMN889" s="162"/>
      <c r="HMO889" s="37"/>
      <c r="HMP889" s="12"/>
      <c r="HMQ889" s="37"/>
      <c r="HMR889" s="37"/>
      <c r="HMS889" s="11"/>
      <c r="HMT889" s="24"/>
      <c r="HMU889" s="28"/>
      <c r="HMV889" s="11"/>
      <c r="HMW889" s="12"/>
      <c r="HMX889" s="27"/>
      <c r="HMY889" s="37"/>
      <c r="HMZ889" s="37"/>
      <c r="HNA889" s="14"/>
      <c r="HNB889" s="14"/>
      <c r="HNC889" s="11"/>
      <c r="HND889" s="12"/>
      <c r="HNE889" s="12"/>
      <c r="HNF889" s="12"/>
      <c r="HNG889" s="11"/>
      <c r="HNH889" s="12"/>
      <c r="HNI889" s="162"/>
      <c r="HNJ889" s="37"/>
      <c r="HNK889" s="37"/>
      <c r="HNL889" s="37"/>
      <c r="HNM889" s="37"/>
      <c r="HNN889" s="37"/>
      <c r="HNO889" s="28"/>
      <c r="HNP889" s="11"/>
      <c r="HNQ889" s="11"/>
      <c r="HNR889" s="37"/>
      <c r="HNS889" s="162"/>
      <c r="HNT889" s="162"/>
      <c r="HNU889" s="37"/>
      <c r="HNV889" s="12"/>
      <c r="HNW889" s="37"/>
      <c r="HNX889" s="37"/>
      <c r="HNY889" s="11"/>
      <c r="HNZ889" s="24"/>
      <c r="HOA889" s="28"/>
      <c r="HOB889" s="11"/>
      <c r="HOC889" s="12"/>
      <c r="HOD889" s="27"/>
      <c r="HOE889" s="37"/>
      <c r="HOF889" s="37"/>
      <c r="HOG889" s="14"/>
      <c r="HOH889" s="14"/>
      <c r="HOI889" s="11"/>
      <c r="HOJ889" s="12"/>
      <c r="HOK889" s="12"/>
      <c r="HOL889" s="12"/>
      <c r="HOM889" s="11"/>
      <c r="HON889" s="12"/>
      <c r="HOO889" s="162"/>
      <c r="HOP889" s="37"/>
      <c r="HOQ889" s="37"/>
      <c r="HOR889" s="37"/>
      <c r="HOS889" s="37"/>
      <c r="HOT889" s="37"/>
      <c r="HOU889" s="28"/>
      <c r="HOV889" s="11"/>
      <c r="HOW889" s="11"/>
      <c r="HOX889" s="37"/>
      <c r="HOY889" s="162"/>
      <c r="HOZ889" s="162"/>
      <c r="HPA889" s="37"/>
      <c r="HPB889" s="12"/>
      <c r="HPC889" s="37"/>
      <c r="HPD889" s="37"/>
      <c r="HPE889" s="11"/>
      <c r="HPF889" s="24"/>
      <c r="HPG889" s="28"/>
      <c r="HPH889" s="11"/>
      <c r="HPI889" s="12"/>
      <c r="HPJ889" s="27"/>
      <c r="HPK889" s="37"/>
      <c r="HPL889" s="37"/>
      <c r="HPM889" s="14"/>
      <c r="HPN889" s="14"/>
      <c r="HPO889" s="11"/>
      <c r="HPP889" s="12"/>
      <c r="HPQ889" s="12"/>
      <c r="HPR889" s="12"/>
      <c r="HPS889" s="11"/>
      <c r="HPT889" s="12"/>
      <c r="HPU889" s="162"/>
      <c r="HPV889" s="37"/>
      <c r="HPW889" s="37"/>
      <c r="HPX889" s="37"/>
      <c r="HPY889" s="37"/>
      <c r="HPZ889" s="37"/>
      <c r="HQA889" s="28"/>
      <c r="HQB889" s="11"/>
      <c r="HQC889" s="11"/>
      <c r="HQD889" s="37"/>
      <c r="HQE889" s="162"/>
      <c r="HQF889" s="162"/>
      <c r="HQG889" s="37"/>
      <c r="HQH889" s="12"/>
      <c r="HQI889" s="37"/>
      <c r="HQJ889" s="37"/>
      <c r="HQK889" s="11"/>
      <c r="HQL889" s="24"/>
      <c r="HQM889" s="28"/>
      <c r="HQN889" s="11"/>
      <c r="HQO889" s="12"/>
      <c r="HQP889" s="27"/>
      <c r="HQQ889" s="37"/>
      <c r="HQR889" s="37"/>
      <c r="HQS889" s="14"/>
      <c r="HQT889" s="14"/>
      <c r="HQU889" s="11"/>
      <c r="HQV889" s="12"/>
      <c r="HQW889" s="12"/>
      <c r="HQX889" s="12"/>
      <c r="HQY889" s="11"/>
      <c r="HQZ889" s="12"/>
      <c r="HRA889" s="162"/>
      <c r="HRB889" s="37"/>
      <c r="HRC889" s="37"/>
      <c r="HRD889" s="37"/>
      <c r="HRE889" s="37"/>
      <c r="HRF889" s="37"/>
      <c r="HRG889" s="28"/>
      <c r="HRH889" s="11"/>
      <c r="HRI889" s="11"/>
      <c r="HRJ889" s="37"/>
      <c r="HRK889" s="162"/>
      <c r="HRL889" s="162"/>
      <c r="HRM889" s="37"/>
      <c r="HRN889" s="12"/>
      <c r="HRO889" s="37"/>
      <c r="HRP889" s="37"/>
      <c r="HRQ889" s="11"/>
      <c r="HRR889" s="24"/>
      <c r="HRS889" s="28"/>
      <c r="HRT889" s="11"/>
      <c r="HRU889" s="12"/>
      <c r="HRV889" s="27"/>
      <c r="HRW889" s="37"/>
      <c r="HRX889" s="37"/>
      <c r="HRY889" s="14"/>
      <c r="HRZ889" s="14"/>
      <c r="HSA889" s="11"/>
      <c r="HSB889" s="12"/>
      <c r="HSC889" s="12"/>
      <c r="HSD889" s="12"/>
      <c r="HSE889" s="11"/>
      <c r="HSF889" s="12"/>
      <c r="HSG889" s="162"/>
      <c r="HSH889" s="37"/>
      <c r="HSI889" s="37"/>
      <c r="HSJ889" s="37"/>
      <c r="HSK889" s="37"/>
      <c r="HSL889" s="37"/>
      <c r="HSM889" s="28"/>
      <c r="HSN889" s="11"/>
      <c r="HSO889" s="11"/>
      <c r="HSP889" s="37"/>
      <c r="HSQ889" s="162"/>
      <c r="HSR889" s="162"/>
      <c r="HSS889" s="37"/>
      <c r="HST889" s="12"/>
      <c r="HSU889" s="37"/>
      <c r="HSV889" s="37"/>
      <c r="HSW889" s="11"/>
      <c r="HSX889" s="24"/>
      <c r="HSY889" s="28"/>
      <c r="HSZ889" s="11"/>
      <c r="HTA889" s="12"/>
      <c r="HTB889" s="27"/>
      <c r="HTC889" s="37"/>
      <c r="HTD889" s="37"/>
      <c r="HTE889" s="14"/>
      <c r="HTF889" s="14"/>
      <c r="HTG889" s="11"/>
      <c r="HTH889" s="12"/>
      <c r="HTI889" s="12"/>
      <c r="HTJ889" s="12"/>
      <c r="HTK889" s="11"/>
      <c r="HTL889" s="12"/>
      <c r="HTM889" s="162"/>
      <c r="HTN889" s="37"/>
      <c r="HTO889" s="37"/>
      <c r="HTP889" s="37"/>
      <c r="HTQ889" s="37"/>
      <c r="HTR889" s="37"/>
      <c r="HTS889" s="28"/>
      <c r="HTT889" s="11"/>
      <c r="HTU889" s="11"/>
      <c r="HTV889" s="37"/>
      <c r="HTW889" s="162"/>
      <c r="HTX889" s="162"/>
      <c r="HTY889" s="37"/>
      <c r="HTZ889" s="12"/>
      <c r="HUA889" s="37"/>
      <c r="HUB889" s="37"/>
      <c r="HUC889" s="11"/>
      <c r="HUD889" s="24"/>
      <c r="HUE889" s="28"/>
      <c r="HUF889" s="11"/>
      <c r="HUG889" s="12"/>
      <c r="HUH889" s="27"/>
      <c r="HUI889" s="37"/>
      <c r="HUJ889" s="37"/>
      <c r="HUK889" s="14"/>
      <c r="HUL889" s="14"/>
      <c r="HUM889" s="11"/>
      <c r="HUN889" s="12"/>
      <c r="HUO889" s="12"/>
      <c r="HUP889" s="12"/>
      <c r="HUQ889" s="11"/>
      <c r="HUR889" s="12"/>
      <c r="HUS889" s="162"/>
      <c r="HUT889" s="37"/>
      <c r="HUU889" s="37"/>
      <c r="HUV889" s="37"/>
      <c r="HUW889" s="37"/>
      <c r="HUX889" s="37"/>
      <c r="HUY889" s="28"/>
      <c r="HUZ889" s="11"/>
      <c r="HVA889" s="11"/>
      <c r="HVB889" s="37"/>
      <c r="HVC889" s="162"/>
      <c r="HVD889" s="162"/>
      <c r="HVE889" s="37"/>
      <c r="HVF889" s="12"/>
      <c r="HVG889" s="37"/>
      <c r="HVH889" s="37"/>
      <c r="HVI889" s="11"/>
      <c r="HVJ889" s="24"/>
      <c r="HVK889" s="28"/>
      <c r="HVL889" s="11"/>
      <c r="HVM889" s="12"/>
      <c r="HVN889" s="27"/>
      <c r="HVO889" s="37"/>
      <c r="HVP889" s="37"/>
      <c r="HVQ889" s="14"/>
      <c r="HVR889" s="14"/>
      <c r="HVS889" s="11"/>
      <c r="HVT889" s="12"/>
      <c r="HVU889" s="12"/>
      <c r="HVV889" s="12"/>
      <c r="HVW889" s="11"/>
      <c r="HVX889" s="12"/>
      <c r="HVY889" s="162"/>
      <c r="HVZ889" s="37"/>
      <c r="HWA889" s="37"/>
      <c r="HWB889" s="37"/>
      <c r="HWC889" s="37"/>
      <c r="HWD889" s="37"/>
      <c r="HWE889" s="28"/>
      <c r="HWF889" s="11"/>
      <c r="HWG889" s="11"/>
      <c r="HWH889" s="37"/>
      <c r="HWI889" s="162"/>
      <c r="HWJ889" s="162"/>
      <c r="HWK889" s="37"/>
      <c r="HWL889" s="12"/>
      <c r="HWM889" s="37"/>
      <c r="HWN889" s="37"/>
      <c r="HWO889" s="11"/>
      <c r="HWP889" s="24"/>
      <c r="HWQ889" s="28"/>
      <c r="HWR889" s="11"/>
      <c r="HWS889" s="12"/>
      <c r="HWT889" s="27"/>
      <c r="HWU889" s="37"/>
      <c r="HWV889" s="37"/>
      <c r="HWW889" s="14"/>
      <c r="HWX889" s="14"/>
      <c r="HWY889" s="11"/>
      <c r="HWZ889" s="12"/>
      <c r="HXA889" s="12"/>
      <c r="HXB889" s="12"/>
      <c r="HXC889" s="11"/>
      <c r="HXD889" s="12"/>
      <c r="HXE889" s="162"/>
      <c r="HXF889" s="37"/>
      <c r="HXG889" s="37"/>
      <c r="HXH889" s="37"/>
      <c r="HXI889" s="37"/>
      <c r="HXJ889" s="37"/>
      <c r="HXK889" s="28"/>
      <c r="HXL889" s="11"/>
      <c r="HXM889" s="11"/>
      <c r="HXN889" s="37"/>
      <c r="HXO889" s="162"/>
      <c r="HXP889" s="162"/>
      <c r="HXQ889" s="37"/>
      <c r="HXR889" s="12"/>
      <c r="HXS889" s="37"/>
      <c r="HXT889" s="37"/>
      <c r="HXU889" s="11"/>
      <c r="HXV889" s="24"/>
      <c r="HXW889" s="28"/>
      <c r="HXX889" s="11"/>
      <c r="HXY889" s="12"/>
      <c r="HXZ889" s="27"/>
      <c r="HYA889" s="37"/>
      <c r="HYB889" s="37"/>
      <c r="HYC889" s="14"/>
      <c r="HYD889" s="14"/>
      <c r="HYE889" s="11"/>
      <c r="HYF889" s="12"/>
      <c r="HYG889" s="12"/>
      <c r="HYH889" s="12"/>
      <c r="HYI889" s="11"/>
      <c r="HYJ889" s="12"/>
      <c r="HYK889" s="162"/>
      <c r="HYL889" s="37"/>
      <c r="HYM889" s="37"/>
      <c r="HYN889" s="37"/>
      <c r="HYO889" s="37"/>
      <c r="HYP889" s="37"/>
      <c r="HYQ889" s="28"/>
      <c r="HYR889" s="11"/>
      <c r="HYS889" s="11"/>
      <c r="HYT889" s="37"/>
      <c r="HYU889" s="162"/>
      <c r="HYV889" s="162"/>
      <c r="HYW889" s="37"/>
      <c r="HYX889" s="12"/>
      <c r="HYY889" s="37"/>
      <c r="HYZ889" s="37"/>
      <c r="HZA889" s="11"/>
      <c r="HZB889" s="24"/>
      <c r="HZC889" s="28"/>
      <c r="HZD889" s="11"/>
      <c r="HZE889" s="12"/>
      <c r="HZF889" s="27"/>
      <c r="HZG889" s="37"/>
      <c r="HZH889" s="37"/>
      <c r="HZI889" s="14"/>
      <c r="HZJ889" s="14"/>
      <c r="HZK889" s="11"/>
      <c r="HZL889" s="12"/>
      <c r="HZM889" s="12"/>
      <c r="HZN889" s="12"/>
      <c r="HZO889" s="11"/>
      <c r="HZP889" s="12"/>
      <c r="HZQ889" s="162"/>
      <c r="HZR889" s="37"/>
      <c r="HZS889" s="37"/>
      <c r="HZT889" s="37"/>
      <c r="HZU889" s="37"/>
      <c r="HZV889" s="37"/>
      <c r="HZW889" s="28"/>
      <c r="HZX889" s="11"/>
      <c r="HZY889" s="11"/>
      <c r="HZZ889" s="37"/>
      <c r="IAA889" s="162"/>
      <c r="IAB889" s="162"/>
      <c r="IAC889" s="37"/>
      <c r="IAD889" s="12"/>
      <c r="IAE889" s="37"/>
      <c r="IAF889" s="37"/>
      <c r="IAG889" s="11"/>
      <c r="IAH889" s="24"/>
      <c r="IAI889" s="28"/>
      <c r="IAJ889" s="11"/>
      <c r="IAK889" s="12"/>
      <c r="IAL889" s="27"/>
      <c r="IAM889" s="37"/>
      <c r="IAN889" s="37"/>
      <c r="IAO889" s="14"/>
      <c r="IAP889" s="14"/>
      <c r="IAQ889" s="11"/>
      <c r="IAR889" s="12"/>
      <c r="IAS889" s="12"/>
      <c r="IAT889" s="12"/>
      <c r="IAU889" s="11"/>
      <c r="IAV889" s="12"/>
      <c r="IAW889" s="162"/>
      <c r="IAX889" s="37"/>
      <c r="IAY889" s="37"/>
      <c r="IAZ889" s="37"/>
      <c r="IBA889" s="37"/>
      <c r="IBB889" s="37"/>
      <c r="IBC889" s="28"/>
      <c r="IBD889" s="11"/>
      <c r="IBE889" s="11"/>
      <c r="IBF889" s="37"/>
      <c r="IBG889" s="162"/>
      <c r="IBH889" s="162"/>
      <c r="IBI889" s="37"/>
      <c r="IBJ889" s="12"/>
      <c r="IBK889" s="37"/>
      <c r="IBL889" s="37"/>
      <c r="IBM889" s="11"/>
      <c r="IBN889" s="24"/>
      <c r="IBO889" s="28"/>
      <c r="IBP889" s="11"/>
      <c r="IBQ889" s="12"/>
      <c r="IBR889" s="27"/>
      <c r="IBS889" s="37"/>
      <c r="IBT889" s="37"/>
      <c r="IBU889" s="14"/>
      <c r="IBV889" s="14"/>
      <c r="IBW889" s="11"/>
      <c r="IBX889" s="12"/>
      <c r="IBY889" s="12"/>
      <c r="IBZ889" s="12"/>
      <c r="ICA889" s="11"/>
      <c r="ICB889" s="12"/>
      <c r="ICC889" s="162"/>
      <c r="ICD889" s="37"/>
      <c r="ICE889" s="37"/>
      <c r="ICF889" s="37"/>
      <c r="ICG889" s="37"/>
      <c r="ICH889" s="37"/>
      <c r="ICI889" s="28"/>
      <c r="ICJ889" s="11"/>
      <c r="ICK889" s="11"/>
      <c r="ICL889" s="37"/>
      <c r="ICM889" s="162"/>
      <c r="ICN889" s="162"/>
      <c r="ICO889" s="37"/>
      <c r="ICP889" s="12"/>
      <c r="ICQ889" s="37"/>
      <c r="ICR889" s="37"/>
      <c r="ICS889" s="11"/>
      <c r="ICT889" s="24"/>
      <c r="ICU889" s="28"/>
      <c r="ICV889" s="11"/>
      <c r="ICW889" s="12"/>
      <c r="ICX889" s="27"/>
      <c r="ICY889" s="37"/>
      <c r="ICZ889" s="37"/>
      <c r="IDA889" s="14"/>
      <c r="IDB889" s="14"/>
      <c r="IDC889" s="11"/>
      <c r="IDD889" s="12"/>
      <c r="IDE889" s="12"/>
      <c r="IDF889" s="12"/>
      <c r="IDG889" s="11"/>
      <c r="IDH889" s="12"/>
      <c r="IDI889" s="162"/>
      <c r="IDJ889" s="37"/>
      <c r="IDK889" s="37"/>
      <c r="IDL889" s="37"/>
      <c r="IDM889" s="37"/>
      <c r="IDN889" s="37"/>
      <c r="IDO889" s="28"/>
      <c r="IDP889" s="11"/>
      <c r="IDQ889" s="11"/>
      <c r="IDR889" s="37"/>
      <c r="IDS889" s="162"/>
      <c r="IDT889" s="162"/>
      <c r="IDU889" s="37"/>
      <c r="IDV889" s="12"/>
      <c r="IDW889" s="37"/>
      <c r="IDX889" s="37"/>
      <c r="IDY889" s="11"/>
      <c r="IDZ889" s="24"/>
      <c r="IEA889" s="28"/>
      <c r="IEB889" s="11"/>
      <c r="IEC889" s="12"/>
      <c r="IED889" s="27"/>
      <c r="IEE889" s="37"/>
      <c r="IEF889" s="37"/>
      <c r="IEG889" s="14"/>
      <c r="IEH889" s="14"/>
      <c r="IEI889" s="11"/>
      <c r="IEJ889" s="12"/>
      <c r="IEK889" s="12"/>
      <c r="IEL889" s="12"/>
      <c r="IEM889" s="11"/>
      <c r="IEN889" s="12"/>
      <c r="IEO889" s="162"/>
      <c r="IEP889" s="37"/>
      <c r="IEQ889" s="37"/>
      <c r="IER889" s="37"/>
      <c r="IES889" s="37"/>
      <c r="IET889" s="37"/>
      <c r="IEU889" s="28"/>
      <c r="IEV889" s="11"/>
      <c r="IEW889" s="11"/>
      <c r="IEX889" s="37"/>
      <c r="IEY889" s="162"/>
      <c r="IEZ889" s="162"/>
      <c r="IFA889" s="37"/>
      <c r="IFB889" s="12"/>
      <c r="IFC889" s="37"/>
      <c r="IFD889" s="37"/>
      <c r="IFE889" s="11"/>
      <c r="IFF889" s="24"/>
      <c r="IFG889" s="28"/>
      <c r="IFH889" s="11"/>
      <c r="IFI889" s="12"/>
      <c r="IFJ889" s="27"/>
      <c r="IFK889" s="37"/>
      <c r="IFL889" s="37"/>
      <c r="IFM889" s="14"/>
      <c r="IFN889" s="14"/>
      <c r="IFO889" s="11"/>
      <c r="IFP889" s="12"/>
      <c r="IFQ889" s="12"/>
      <c r="IFR889" s="12"/>
      <c r="IFS889" s="11"/>
      <c r="IFT889" s="12"/>
      <c r="IFU889" s="162"/>
      <c r="IFV889" s="37"/>
      <c r="IFW889" s="37"/>
      <c r="IFX889" s="37"/>
      <c r="IFY889" s="37"/>
      <c r="IFZ889" s="37"/>
      <c r="IGA889" s="28"/>
      <c r="IGB889" s="11"/>
      <c r="IGC889" s="11"/>
      <c r="IGD889" s="37"/>
      <c r="IGE889" s="162"/>
      <c r="IGF889" s="162"/>
      <c r="IGG889" s="37"/>
      <c r="IGH889" s="12"/>
      <c r="IGI889" s="37"/>
      <c r="IGJ889" s="37"/>
      <c r="IGK889" s="11"/>
      <c r="IGL889" s="24"/>
      <c r="IGM889" s="28"/>
      <c r="IGN889" s="11"/>
      <c r="IGO889" s="12"/>
      <c r="IGP889" s="27"/>
      <c r="IGQ889" s="37"/>
      <c r="IGR889" s="37"/>
      <c r="IGS889" s="14"/>
      <c r="IGT889" s="14"/>
      <c r="IGU889" s="11"/>
      <c r="IGV889" s="12"/>
      <c r="IGW889" s="12"/>
      <c r="IGX889" s="12"/>
      <c r="IGY889" s="11"/>
      <c r="IGZ889" s="12"/>
      <c r="IHA889" s="162"/>
      <c r="IHB889" s="37"/>
      <c r="IHC889" s="37"/>
      <c r="IHD889" s="37"/>
      <c r="IHE889" s="37"/>
      <c r="IHF889" s="37"/>
      <c r="IHG889" s="28"/>
      <c r="IHH889" s="11"/>
      <c r="IHI889" s="11"/>
      <c r="IHJ889" s="37"/>
      <c r="IHK889" s="162"/>
      <c r="IHL889" s="162"/>
      <c r="IHM889" s="37"/>
      <c r="IHN889" s="12"/>
      <c r="IHO889" s="37"/>
      <c r="IHP889" s="37"/>
      <c r="IHQ889" s="11"/>
      <c r="IHR889" s="24"/>
      <c r="IHS889" s="28"/>
      <c r="IHT889" s="11"/>
      <c r="IHU889" s="12"/>
      <c r="IHV889" s="27"/>
      <c r="IHW889" s="37"/>
      <c r="IHX889" s="37"/>
      <c r="IHY889" s="14"/>
      <c r="IHZ889" s="14"/>
      <c r="IIA889" s="11"/>
      <c r="IIB889" s="12"/>
      <c r="IIC889" s="12"/>
      <c r="IID889" s="12"/>
      <c r="IIE889" s="11"/>
      <c r="IIF889" s="12"/>
      <c r="IIG889" s="162"/>
      <c r="IIH889" s="37"/>
      <c r="III889" s="37"/>
      <c r="IIJ889" s="37"/>
      <c r="IIK889" s="37"/>
      <c r="IIL889" s="37"/>
      <c r="IIM889" s="28"/>
      <c r="IIN889" s="11"/>
      <c r="IIO889" s="11"/>
      <c r="IIP889" s="37"/>
      <c r="IIQ889" s="162"/>
      <c r="IIR889" s="162"/>
      <c r="IIS889" s="37"/>
      <c r="IIT889" s="12"/>
      <c r="IIU889" s="37"/>
      <c r="IIV889" s="37"/>
      <c r="IIW889" s="11"/>
      <c r="IIX889" s="24"/>
      <c r="IIY889" s="28"/>
      <c r="IIZ889" s="11"/>
      <c r="IJA889" s="12"/>
      <c r="IJB889" s="27"/>
      <c r="IJC889" s="37"/>
      <c r="IJD889" s="37"/>
      <c r="IJE889" s="14"/>
      <c r="IJF889" s="14"/>
      <c r="IJG889" s="11"/>
      <c r="IJH889" s="12"/>
      <c r="IJI889" s="12"/>
      <c r="IJJ889" s="12"/>
      <c r="IJK889" s="11"/>
      <c r="IJL889" s="12"/>
      <c r="IJM889" s="162"/>
      <c r="IJN889" s="37"/>
      <c r="IJO889" s="37"/>
      <c r="IJP889" s="37"/>
      <c r="IJQ889" s="37"/>
      <c r="IJR889" s="37"/>
      <c r="IJS889" s="28"/>
      <c r="IJT889" s="11"/>
      <c r="IJU889" s="11"/>
      <c r="IJV889" s="37"/>
      <c r="IJW889" s="162"/>
      <c r="IJX889" s="162"/>
      <c r="IJY889" s="37"/>
      <c r="IJZ889" s="12"/>
      <c r="IKA889" s="37"/>
      <c r="IKB889" s="37"/>
      <c r="IKC889" s="11"/>
      <c r="IKD889" s="24"/>
      <c r="IKE889" s="28"/>
      <c r="IKF889" s="11"/>
      <c r="IKG889" s="12"/>
      <c r="IKH889" s="27"/>
      <c r="IKI889" s="37"/>
      <c r="IKJ889" s="37"/>
      <c r="IKK889" s="14"/>
      <c r="IKL889" s="14"/>
      <c r="IKM889" s="11"/>
      <c r="IKN889" s="12"/>
      <c r="IKO889" s="12"/>
      <c r="IKP889" s="12"/>
      <c r="IKQ889" s="11"/>
      <c r="IKR889" s="12"/>
      <c r="IKS889" s="162"/>
      <c r="IKT889" s="37"/>
      <c r="IKU889" s="37"/>
      <c r="IKV889" s="37"/>
      <c r="IKW889" s="37"/>
      <c r="IKX889" s="37"/>
      <c r="IKY889" s="28"/>
      <c r="IKZ889" s="11"/>
      <c r="ILA889" s="11"/>
      <c r="ILB889" s="37"/>
      <c r="ILC889" s="162"/>
      <c r="ILD889" s="162"/>
      <c r="ILE889" s="37"/>
      <c r="ILF889" s="12"/>
      <c r="ILG889" s="37"/>
      <c r="ILH889" s="37"/>
      <c r="ILI889" s="11"/>
      <c r="ILJ889" s="24"/>
      <c r="ILK889" s="28"/>
      <c r="ILL889" s="11"/>
      <c r="ILM889" s="12"/>
      <c r="ILN889" s="27"/>
      <c r="ILO889" s="37"/>
      <c r="ILP889" s="37"/>
      <c r="ILQ889" s="14"/>
      <c r="ILR889" s="14"/>
      <c r="ILS889" s="11"/>
      <c r="ILT889" s="12"/>
      <c r="ILU889" s="12"/>
      <c r="ILV889" s="12"/>
      <c r="ILW889" s="11"/>
      <c r="ILX889" s="12"/>
      <c r="ILY889" s="162"/>
      <c r="ILZ889" s="37"/>
      <c r="IMA889" s="37"/>
      <c r="IMB889" s="37"/>
      <c r="IMC889" s="37"/>
      <c r="IMD889" s="37"/>
      <c r="IME889" s="28"/>
      <c r="IMF889" s="11"/>
      <c r="IMG889" s="11"/>
      <c r="IMH889" s="37"/>
      <c r="IMI889" s="162"/>
      <c r="IMJ889" s="162"/>
      <c r="IMK889" s="37"/>
      <c r="IML889" s="12"/>
      <c r="IMM889" s="37"/>
      <c r="IMN889" s="37"/>
      <c r="IMO889" s="11"/>
      <c r="IMP889" s="24"/>
      <c r="IMQ889" s="28"/>
      <c r="IMR889" s="11"/>
      <c r="IMS889" s="12"/>
      <c r="IMT889" s="27"/>
      <c r="IMU889" s="37"/>
      <c r="IMV889" s="37"/>
      <c r="IMW889" s="14"/>
      <c r="IMX889" s="14"/>
      <c r="IMY889" s="11"/>
      <c r="IMZ889" s="12"/>
      <c r="INA889" s="12"/>
      <c r="INB889" s="12"/>
      <c r="INC889" s="11"/>
      <c r="IND889" s="12"/>
      <c r="INE889" s="162"/>
      <c r="INF889" s="37"/>
      <c r="ING889" s="37"/>
      <c r="INH889" s="37"/>
      <c r="INI889" s="37"/>
      <c r="INJ889" s="37"/>
      <c r="INK889" s="28"/>
      <c r="INL889" s="11"/>
      <c r="INM889" s="11"/>
      <c r="INN889" s="37"/>
      <c r="INO889" s="162"/>
      <c r="INP889" s="162"/>
      <c r="INQ889" s="37"/>
      <c r="INR889" s="12"/>
      <c r="INS889" s="37"/>
      <c r="INT889" s="37"/>
      <c r="INU889" s="11"/>
      <c r="INV889" s="24"/>
      <c r="INW889" s="28"/>
      <c r="INX889" s="11"/>
      <c r="INY889" s="12"/>
      <c r="INZ889" s="27"/>
      <c r="IOA889" s="37"/>
      <c r="IOB889" s="37"/>
      <c r="IOC889" s="14"/>
      <c r="IOD889" s="14"/>
      <c r="IOE889" s="11"/>
      <c r="IOF889" s="12"/>
      <c r="IOG889" s="12"/>
      <c r="IOH889" s="12"/>
      <c r="IOI889" s="11"/>
      <c r="IOJ889" s="12"/>
      <c r="IOK889" s="162"/>
      <c r="IOL889" s="37"/>
      <c r="IOM889" s="37"/>
      <c r="ION889" s="37"/>
      <c r="IOO889" s="37"/>
      <c r="IOP889" s="37"/>
      <c r="IOQ889" s="28"/>
      <c r="IOR889" s="11"/>
      <c r="IOS889" s="11"/>
      <c r="IOT889" s="37"/>
      <c r="IOU889" s="162"/>
      <c r="IOV889" s="162"/>
      <c r="IOW889" s="37"/>
      <c r="IOX889" s="12"/>
      <c r="IOY889" s="37"/>
      <c r="IOZ889" s="37"/>
      <c r="IPA889" s="11"/>
      <c r="IPB889" s="24"/>
      <c r="IPC889" s="28"/>
      <c r="IPD889" s="11"/>
      <c r="IPE889" s="12"/>
      <c r="IPF889" s="27"/>
      <c r="IPG889" s="37"/>
      <c r="IPH889" s="37"/>
      <c r="IPI889" s="14"/>
      <c r="IPJ889" s="14"/>
      <c r="IPK889" s="11"/>
      <c r="IPL889" s="12"/>
      <c r="IPM889" s="12"/>
      <c r="IPN889" s="12"/>
      <c r="IPO889" s="11"/>
      <c r="IPP889" s="12"/>
      <c r="IPQ889" s="162"/>
      <c r="IPR889" s="37"/>
      <c r="IPS889" s="37"/>
      <c r="IPT889" s="37"/>
      <c r="IPU889" s="37"/>
      <c r="IPV889" s="37"/>
      <c r="IPW889" s="28"/>
      <c r="IPX889" s="11"/>
      <c r="IPY889" s="11"/>
      <c r="IPZ889" s="37"/>
      <c r="IQA889" s="162"/>
      <c r="IQB889" s="162"/>
      <c r="IQC889" s="37"/>
      <c r="IQD889" s="12"/>
      <c r="IQE889" s="37"/>
      <c r="IQF889" s="37"/>
      <c r="IQG889" s="11"/>
      <c r="IQH889" s="24"/>
      <c r="IQI889" s="28"/>
      <c r="IQJ889" s="11"/>
      <c r="IQK889" s="12"/>
      <c r="IQL889" s="27"/>
      <c r="IQM889" s="37"/>
      <c r="IQN889" s="37"/>
      <c r="IQO889" s="14"/>
      <c r="IQP889" s="14"/>
      <c r="IQQ889" s="11"/>
      <c r="IQR889" s="12"/>
      <c r="IQS889" s="12"/>
      <c r="IQT889" s="12"/>
      <c r="IQU889" s="11"/>
      <c r="IQV889" s="12"/>
      <c r="IQW889" s="162"/>
      <c r="IQX889" s="37"/>
      <c r="IQY889" s="37"/>
      <c r="IQZ889" s="37"/>
      <c r="IRA889" s="37"/>
      <c r="IRB889" s="37"/>
      <c r="IRC889" s="28"/>
      <c r="IRD889" s="11"/>
      <c r="IRE889" s="11"/>
      <c r="IRF889" s="37"/>
      <c r="IRG889" s="162"/>
      <c r="IRH889" s="162"/>
      <c r="IRI889" s="37"/>
      <c r="IRJ889" s="12"/>
      <c r="IRK889" s="37"/>
      <c r="IRL889" s="37"/>
      <c r="IRM889" s="11"/>
      <c r="IRN889" s="24"/>
      <c r="IRO889" s="28"/>
      <c r="IRP889" s="11"/>
      <c r="IRQ889" s="12"/>
      <c r="IRR889" s="27"/>
      <c r="IRS889" s="37"/>
      <c r="IRT889" s="37"/>
      <c r="IRU889" s="14"/>
      <c r="IRV889" s="14"/>
      <c r="IRW889" s="11"/>
      <c r="IRX889" s="12"/>
      <c r="IRY889" s="12"/>
      <c r="IRZ889" s="12"/>
      <c r="ISA889" s="11"/>
      <c r="ISB889" s="12"/>
      <c r="ISC889" s="162"/>
      <c r="ISD889" s="37"/>
      <c r="ISE889" s="37"/>
      <c r="ISF889" s="37"/>
      <c r="ISG889" s="37"/>
      <c r="ISH889" s="37"/>
      <c r="ISI889" s="28"/>
      <c r="ISJ889" s="11"/>
      <c r="ISK889" s="11"/>
      <c r="ISL889" s="37"/>
      <c r="ISM889" s="162"/>
      <c r="ISN889" s="162"/>
      <c r="ISO889" s="37"/>
      <c r="ISP889" s="12"/>
      <c r="ISQ889" s="37"/>
      <c r="ISR889" s="37"/>
      <c r="ISS889" s="11"/>
      <c r="IST889" s="24"/>
      <c r="ISU889" s="28"/>
      <c r="ISV889" s="11"/>
      <c r="ISW889" s="12"/>
      <c r="ISX889" s="27"/>
      <c r="ISY889" s="37"/>
      <c r="ISZ889" s="37"/>
      <c r="ITA889" s="14"/>
      <c r="ITB889" s="14"/>
      <c r="ITC889" s="11"/>
      <c r="ITD889" s="12"/>
      <c r="ITE889" s="12"/>
      <c r="ITF889" s="12"/>
      <c r="ITG889" s="11"/>
      <c r="ITH889" s="12"/>
      <c r="ITI889" s="162"/>
      <c r="ITJ889" s="37"/>
      <c r="ITK889" s="37"/>
      <c r="ITL889" s="37"/>
      <c r="ITM889" s="37"/>
      <c r="ITN889" s="37"/>
      <c r="ITO889" s="28"/>
      <c r="ITP889" s="11"/>
      <c r="ITQ889" s="11"/>
      <c r="ITR889" s="37"/>
      <c r="ITS889" s="162"/>
      <c r="ITT889" s="162"/>
      <c r="ITU889" s="37"/>
      <c r="ITV889" s="12"/>
      <c r="ITW889" s="37"/>
      <c r="ITX889" s="37"/>
      <c r="ITY889" s="11"/>
      <c r="ITZ889" s="24"/>
      <c r="IUA889" s="28"/>
      <c r="IUB889" s="11"/>
      <c r="IUC889" s="12"/>
      <c r="IUD889" s="27"/>
      <c r="IUE889" s="37"/>
      <c r="IUF889" s="37"/>
      <c r="IUG889" s="14"/>
      <c r="IUH889" s="14"/>
      <c r="IUI889" s="11"/>
      <c r="IUJ889" s="12"/>
      <c r="IUK889" s="12"/>
      <c r="IUL889" s="12"/>
      <c r="IUM889" s="11"/>
      <c r="IUN889" s="12"/>
      <c r="IUO889" s="162"/>
      <c r="IUP889" s="37"/>
      <c r="IUQ889" s="37"/>
      <c r="IUR889" s="37"/>
      <c r="IUS889" s="37"/>
      <c r="IUT889" s="37"/>
      <c r="IUU889" s="28"/>
      <c r="IUV889" s="11"/>
      <c r="IUW889" s="11"/>
      <c r="IUX889" s="37"/>
      <c r="IUY889" s="162"/>
      <c r="IUZ889" s="162"/>
      <c r="IVA889" s="37"/>
      <c r="IVB889" s="12"/>
      <c r="IVC889" s="37"/>
      <c r="IVD889" s="37"/>
      <c r="IVE889" s="11"/>
      <c r="IVF889" s="24"/>
      <c r="IVG889" s="28"/>
      <c r="IVH889" s="11"/>
      <c r="IVI889" s="12"/>
      <c r="IVJ889" s="27"/>
      <c r="IVK889" s="37"/>
      <c r="IVL889" s="37"/>
      <c r="IVM889" s="14"/>
      <c r="IVN889" s="14"/>
      <c r="IVO889" s="11"/>
      <c r="IVP889" s="12"/>
      <c r="IVQ889" s="12"/>
      <c r="IVR889" s="12"/>
      <c r="IVS889" s="11"/>
      <c r="IVT889" s="12"/>
      <c r="IVU889" s="162"/>
      <c r="IVV889" s="37"/>
      <c r="IVW889" s="37"/>
      <c r="IVX889" s="37"/>
      <c r="IVY889" s="37"/>
      <c r="IVZ889" s="37"/>
      <c r="IWA889" s="28"/>
      <c r="IWB889" s="11"/>
      <c r="IWC889" s="11"/>
      <c r="IWD889" s="37"/>
      <c r="IWE889" s="162"/>
      <c r="IWF889" s="162"/>
      <c r="IWG889" s="37"/>
      <c r="IWH889" s="12"/>
      <c r="IWI889" s="37"/>
      <c r="IWJ889" s="37"/>
      <c r="IWK889" s="11"/>
      <c r="IWL889" s="24"/>
      <c r="IWM889" s="28"/>
      <c r="IWN889" s="11"/>
      <c r="IWO889" s="12"/>
      <c r="IWP889" s="27"/>
      <c r="IWQ889" s="37"/>
      <c r="IWR889" s="37"/>
      <c r="IWS889" s="14"/>
      <c r="IWT889" s="14"/>
      <c r="IWU889" s="11"/>
      <c r="IWV889" s="12"/>
      <c r="IWW889" s="12"/>
      <c r="IWX889" s="12"/>
      <c r="IWY889" s="11"/>
      <c r="IWZ889" s="12"/>
      <c r="IXA889" s="162"/>
      <c r="IXB889" s="37"/>
      <c r="IXC889" s="37"/>
      <c r="IXD889" s="37"/>
      <c r="IXE889" s="37"/>
      <c r="IXF889" s="37"/>
      <c r="IXG889" s="28"/>
      <c r="IXH889" s="11"/>
      <c r="IXI889" s="11"/>
      <c r="IXJ889" s="37"/>
      <c r="IXK889" s="162"/>
      <c r="IXL889" s="162"/>
      <c r="IXM889" s="37"/>
      <c r="IXN889" s="12"/>
      <c r="IXO889" s="37"/>
      <c r="IXP889" s="37"/>
      <c r="IXQ889" s="11"/>
      <c r="IXR889" s="24"/>
      <c r="IXS889" s="28"/>
      <c r="IXT889" s="11"/>
      <c r="IXU889" s="12"/>
      <c r="IXV889" s="27"/>
      <c r="IXW889" s="37"/>
      <c r="IXX889" s="37"/>
      <c r="IXY889" s="14"/>
      <c r="IXZ889" s="14"/>
      <c r="IYA889" s="11"/>
      <c r="IYB889" s="12"/>
      <c r="IYC889" s="12"/>
      <c r="IYD889" s="12"/>
      <c r="IYE889" s="11"/>
      <c r="IYF889" s="12"/>
      <c r="IYG889" s="162"/>
      <c r="IYH889" s="37"/>
      <c r="IYI889" s="37"/>
      <c r="IYJ889" s="37"/>
      <c r="IYK889" s="37"/>
      <c r="IYL889" s="37"/>
      <c r="IYM889" s="28"/>
      <c r="IYN889" s="11"/>
      <c r="IYO889" s="11"/>
      <c r="IYP889" s="37"/>
      <c r="IYQ889" s="162"/>
      <c r="IYR889" s="162"/>
      <c r="IYS889" s="37"/>
      <c r="IYT889" s="12"/>
      <c r="IYU889" s="37"/>
      <c r="IYV889" s="37"/>
      <c r="IYW889" s="11"/>
      <c r="IYX889" s="24"/>
      <c r="IYY889" s="28"/>
      <c r="IYZ889" s="11"/>
      <c r="IZA889" s="12"/>
      <c r="IZB889" s="27"/>
      <c r="IZC889" s="37"/>
      <c r="IZD889" s="37"/>
      <c r="IZE889" s="14"/>
      <c r="IZF889" s="14"/>
      <c r="IZG889" s="11"/>
      <c r="IZH889" s="12"/>
      <c r="IZI889" s="12"/>
      <c r="IZJ889" s="12"/>
      <c r="IZK889" s="11"/>
      <c r="IZL889" s="12"/>
      <c r="IZM889" s="162"/>
      <c r="IZN889" s="37"/>
      <c r="IZO889" s="37"/>
      <c r="IZP889" s="37"/>
      <c r="IZQ889" s="37"/>
      <c r="IZR889" s="37"/>
      <c r="IZS889" s="28"/>
      <c r="IZT889" s="11"/>
      <c r="IZU889" s="11"/>
      <c r="IZV889" s="37"/>
      <c r="IZW889" s="162"/>
      <c r="IZX889" s="162"/>
      <c r="IZY889" s="37"/>
      <c r="IZZ889" s="12"/>
      <c r="JAA889" s="37"/>
      <c r="JAB889" s="37"/>
      <c r="JAC889" s="11"/>
      <c r="JAD889" s="24"/>
      <c r="JAE889" s="28"/>
      <c r="JAF889" s="11"/>
      <c r="JAG889" s="12"/>
      <c r="JAH889" s="27"/>
      <c r="JAI889" s="37"/>
      <c r="JAJ889" s="37"/>
      <c r="JAK889" s="14"/>
      <c r="JAL889" s="14"/>
      <c r="JAM889" s="11"/>
      <c r="JAN889" s="12"/>
      <c r="JAO889" s="12"/>
      <c r="JAP889" s="12"/>
      <c r="JAQ889" s="11"/>
      <c r="JAR889" s="12"/>
      <c r="JAS889" s="162"/>
      <c r="JAT889" s="37"/>
      <c r="JAU889" s="37"/>
      <c r="JAV889" s="37"/>
      <c r="JAW889" s="37"/>
      <c r="JAX889" s="37"/>
      <c r="JAY889" s="28"/>
      <c r="JAZ889" s="11"/>
      <c r="JBA889" s="11"/>
      <c r="JBB889" s="37"/>
      <c r="JBC889" s="162"/>
      <c r="JBD889" s="162"/>
      <c r="JBE889" s="37"/>
      <c r="JBF889" s="12"/>
      <c r="JBG889" s="37"/>
      <c r="JBH889" s="37"/>
      <c r="JBI889" s="11"/>
      <c r="JBJ889" s="24"/>
      <c r="JBK889" s="28"/>
      <c r="JBL889" s="11"/>
      <c r="JBM889" s="12"/>
      <c r="JBN889" s="27"/>
      <c r="JBO889" s="37"/>
      <c r="JBP889" s="37"/>
      <c r="JBQ889" s="14"/>
      <c r="JBR889" s="14"/>
      <c r="JBS889" s="11"/>
      <c r="JBT889" s="12"/>
      <c r="JBU889" s="12"/>
      <c r="JBV889" s="12"/>
      <c r="JBW889" s="11"/>
      <c r="JBX889" s="12"/>
      <c r="JBY889" s="162"/>
      <c r="JBZ889" s="37"/>
      <c r="JCA889" s="37"/>
      <c r="JCB889" s="37"/>
      <c r="JCC889" s="37"/>
      <c r="JCD889" s="37"/>
      <c r="JCE889" s="28"/>
      <c r="JCF889" s="11"/>
      <c r="JCG889" s="11"/>
      <c r="JCH889" s="37"/>
      <c r="JCI889" s="162"/>
      <c r="JCJ889" s="162"/>
      <c r="JCK889" s="37"/>
      <c r="JCL889" s="12"/>
      <c r="JCM889" s="37"/>
      <c r="JCN889" s="37"/>
      <c r="JCO889" s="11"/>
      <c r="JCP889" s="24"/>
      <c r="JCQ889" s="28"/>
      <c r="JCR889" s="11"/>
      <c r="JCS889" s="12"/>
      <c r="JCT889" s="27"/>
      <c r="JCU889" s="37"/>
      <c r="JCV889" s="37"/>
      <c r="JCW889" s="14"/>
      <c r="JCX889" s="14"/>
      <c r="JCY889" s="11"/>
      <c r="JCZ889" s="12"/>
      <c r="JDA889" s="12"/>
      <c r="JDB889" s="12"/>
      <c r="JDC889" s="11"/>
      <c r="JDD889" s="12"/>
      <c r="JDE889" s="162"/>
      <c r="JDF889" s="37"/>
      <c r="JDG889" s="37"/>
      <c r="JDH889" s="37"/>
      <c r="JDI889" s="37"/>
      <c r="JDJ889" s="37"/>
      <c r="JDK889" s="28"/>
      <c r="JDL889" s="11"/>
      <c r="JDM889" s="11"/>
      <c r="JDN889" s="37"/>
      <c r="JDO889" s="162"/>
      <c r="JDP889" s="162"/>
      <c r="JDQ889" s="37"/>
      <c r="JDR889" s="12"/>
      <c r="JDS889" s="37"/>
      <c r="JDT889" s="37"/>
      <c r="JDU889" s="11"/>
      <c r="JDV889" s="24"/>
      <c r="JDW889" s="28"/>
      <c r="JDX889" s="11"/>
      <c r="JDY889" s="12"/>
      <c r="JDZ889" s="27"/>
      <c r="JEA889" s="37"/>
      <c r="JEB889" s="37"/>
      <c r="JEC889" s="14"/>
      <c r="JED889" s="14"/>
      <c r="JEE889" s="11"/>
      <c r="JEF889" s="12"/>
      <c r="JEG889" s="12"/>
      <c r="JEH889" s="12"/>
      <c r="JEI889" s="11"/>
      <c r="JEJ889" s="12"/>
      <c r="JEK889" s="162"/>
      <c r="JEL889" s="37"/>
      <c r="JEM889" s="37"/>
      <c r="JEN889" s="37"/>
      <c r="JEO889" s="37"/>
      <c r="JEP889" s="37"/>
      <c r="JEQ889" s="28"/>
      <c r="JER889" s="11"/>
      <c r="JES889" s="11"/>
      <c r="JET889" s="37"/>
      <c r="JEU889" s="162"/>
      <c r="JEV889" s="162"/>
      <c r="JEW889" s="37"/>
      <c r="JEX889" s="12"/>
      <c r="JEY889" s="37"/>
      <c r="JEZ889" s="37"/>
      <c r="JFA889" s="11"/>
      <c r="JFB889" s="24"/>
      <c r="JFC889" s="28"/>
      <c r="JFD889" s="11"/>
      <c r="JFE889" s="12"/>
      <c r="JFF889" s="27"/>
      <c r="JFG889" s="37"/>
      <c r="JFH889" s="37"/>
      <c r="JFI889" s="14"/>
      <c r="JFJ889" s="14"/>
      <c r="JFK889" s="11"/>
      <c r="JFL889" s="12"/>
      <c r="JFM889" s="12"/>
      <c r="JFN889" s="12"/>
      <c r="JFO889" s="11"/>
      <c r="JFP889" s="12"/>
      <c r="JFQ889" s="162"/>
      <c r="JFR889" s="37"/>
      <c r="JFS889" s="37"/>
      <c r="JFT889" s="37"/>
      <c r="JFU889" s="37"/>
      <c r="JFV889" s="37"/>
      <c r="JFW889" s="28"/>
      <c r="JFX889" s="11"/>
      <c r="JFY889" s="11"/>
      <c r="JFZ889" s="37"/>
      <c r="JGA889" s="162"/>
      <c r="JGB889" s="162"/>
      <c r="JGC889" s="37"/>
      <c r="JGD889" s="12"/>
      <c r="JGE889" s="37"/>
      <c r="JGF889" s="37"/>
      <c r="JGG889" s="11"/>
      <c r="JGH889" s="24"/>
      <c r="JGI889" s="28"/>
      <c r="JGJ889" s="11"/>
      <c r="JGK889" s="12"/>
      <c r="JGL889" s="27"/>
      <c r="JGM889" s="37"/>
      <c r="JGN889" s="37"/>
      <c r="JGO889" s="14"/>
      <c r="JGP889" s="14"/>
      <c r="JGQ889" s="11"/>
      <c r="JGR889" s="12"/>
      <c r="JGS889" s="12"/>
      <c r="JGT889" s="12"/>
      <c r="JGU889" s="11"/>
      <c r="JGV889" s="12"/>
      <c r="JGW889" s="162"/>
      <c r="JGX889" s="37"/>
      <c r="JGY889" s="37"/>
      <c r="JGZ889" s="37"/>
      <c r="JHA889" s="37"/>
      <c r="JHB889" s="37"/>
      <c r="JHC889" s="28"/>
      <c r="JHD889" s="11"/>
      <c r="JHE889" s="11"/>
      <c r="JHF889" s="37"/>
      <c r="JHG889" s="162"/>
      <c r="JHH889" s="162"/>
      <c r="JHI889" s="37"/>
      <c r="JHJ889" s="12"/>
      <c r="JHK889" s="37"/>
      <c r="JHL889" s="37"/>
      <c r="JHM889" s="11"/>
      <c r="JHN889" s="24"/>
      <c r="JHO889" s="28"/>
      <c r="JHP889" s="11"/>
      <c r="JHQ889" s="12"/>
      <c r="JHR889" s="27"/>
      <c r="JHS889" s="37"/>
      <c r="JHT889" s="37"/>
      <c r="JHU889" s="14"/>
      <c r="JHV889" s="14"/>
      <c r="JHW889" s="11"/>
      <c r="JHX889" s="12"/>
      <c r="JHY889" s="12"/>
      <c r="JHZ889" s="12"/>
      <c r="JIA889" s="11"/>
      <c r="JIB889" s="12"/>
      <c r="JIC889" s="162"/>
      <c r="JID889" s="37"/>
      <c r="JIE889" s="37"/>
      <c r="JIF889" s="37"/>
      <c r="JIG889" s="37"/>
      <c r="JIH889" s="37"/>
      <c r="JII889" s="28"/>
      <c r="JIJ889" s="11"/>
      <c r="JIK889" s="11"/>
      <c r="JIL889" s="37"/>
      <c r="JIM889" s="162"/>
      <c r="JIN889" s="162"/>
      <c r="JIO889" s="37"/>
      <c r="JIP889" s="12"/>
      <c r="JIQ889" s="37"/>
      <c r="JIR889" s="37"/>
      <c r="JIS889" s="11"/>
      <c r="JIT889" s="24"/>
      <c r="JIU889" s="28"/>
      <c r="JIV889" s="11"/>
      <c r="JIW889" s="12"/>
      <c r="JIX889" s="27"/>
      <c r="JIY889" s="37"/>
      <c r="JIZ889" s="37"/>
      <c r="JJA889" s="14"/>
      <c r="JJB889" s="14"/>
      <c r="JJC889" s="11"/>
      <c r="JJD889" s="12"/>
      <c r="JJE889" s="12"/>
      <c r="JJF889" s="12"/>
      <c r="JJG889" s="11"/>
      <c r="JJH889" s="12"/>
      <c r="JJI889" s="162"/>
      <c r="JJJ889" s="37"/>
      <c r="JJK889" s="37"/>
      <c r="JJL889" s="37"/>
      <c r="JJM889" s="37"/>
      <c r="JJN889" s="37"/>
      <c r="JJO889" s="28"/>
      <c r="JJP889" s="11"/>
      <c r="JJQ889" s="11"/>
      <c r="JJR889" s="37"/>
      <c r="JJS889" s="162"/>
      <c r="JJT889" s="162"/>
      <c r="JJU889" s="37"/>
      <c r="JJV889" s="12"/>
      <c r="JJW889" s="37"/>
      <c r="JJX889" s="37"/>
      <c r="JJY889" s="11"/>
      <c r="JJZ889" s="24"/>
      <c r="JKA889" s="28"/>
      <c r="JKB889" s="11"/>
      <c r="JKC889" s="12"/>
      <c r="JKD889" s="27"/>
      <c r="JKE889" s="37"/>
      <c r="JKF889" s="37"/>
      <c r="JKG889" s="14"/>
      <c r="JKH889" s="14"/>
      <c r="JKI889" s="11"/>
      <c r="JKJ889" s="12"/>
      <c r="JKK889" s="12"/>
      <c r="JKL889" s="12"/>
      <c r="JKM889" s="11"/>
      <c r="JKN889" s="12"/>
      <c r="JKO889" s="162"/>
      <c r="JKP889" s="37"/>
      <c r="JKQ889" s="37"/>
      <c r="JKR889" s="37"/>
      <c r="JKS889" s="37"/>
      <c r="JKT889" s="37"/>
      <c r="JKU889" s="28"/>
      <c r="JKV889" s="11"/>
      <c r="JKW889" s="11"/>
      <c r="JKX889" s="37"/>
      <c r="JKY889" s="162"/>
      <c r="JKZ889" s="162"/>
      <c r="JLA889" s="37"/>
      <c r="JLB889" s="12"/>
      <c r="JLC889" s="37"/>
      <c r="JLD889" s="37"/>
      <c r="JLE889" s="11"/>
      <c r="JLF889" s="24"/>
      <c r="JLG889" s="28"/>
      <c r="JLH889" s="11"/>
      <c r="JLI889" s="12"/>
      <c r="JLJ889" s="27"/>
      <c r="JLK889" s="37"/>
      <c r="JLL889" s="37"/>
      <c r="JLM889" s="14"/>
      <c r="JLN889" s="14"/>
      <c r="JLO889" s="11"/>
      <c r="JLP889" s="12"/>
      <c r="JLQ889" s="12"/>
      <c r="JLR889" s="12"/>
      <c r="JLS889" s="11"/>
      <c r="JLT889" s="12"/>
      <c r="JLU889" s="162"/>
      <c r="JLV889" s="37"/>
      <c r="JLW889" s="37"/>
      <c r="JLX889" s="37"/>
      <c r="JLY889" s="37"/>
      <c r="JLZ889" s="37"/>
      <c r="JMA889" s="28"/>
      <c r="JMB889" s="11"/>
      <c r="JMC889" s="11"/>
      <c r="JMD889" s="37"/>
      <c r="JME889" s="162"/>
      <c r="JMF889" s="162"/>
      <c r="JMG889" s="37"/>
      <c r="JMH889" s="12"/>
      <c r="JMI889" s="37"/>
      <c r="JMJ889" s="37"/>
      <c r="JMK889" s="11"/>
      <c r="JML889" s="24"/>
      <c r="JMM889" s="28"/>
      <c r="JMN889" s="11"/>
      <c r="JMO889" s="12"/>
      <c r="JMP889" s="27"/>
      <c r="JMQ889" s="37"/>
      <c r="JMR889" s="37"/>
      <c r="JMS889" s="14"/>
      <c r="JMT889" s="14"/>
      <c r="JMU889" s="11"/>
      <c r="JMV889" s="12"/>
      <c r="JMW889" s="12"/>
      <c r="JMX889" s="12"/>
      <c r="JMY889" s="11"/>
      <c r="JMZ889" s="12"/>
      <c r="JNA889" s="162"/>
      <c r="JNB889" s="37"/>
      <c r="JNC889" s="37"/>
      <c r="JND889" s="37"/>
      <c r="JNE889" s="37"/>
      <c r="JNF889" s="37"/>
      <c r="JNG889" s="28"/>
      <c r="JNH889" s="11"/>
      <c r="JNI889" s="11"/>
      <c r="JNJ889" s="37"/>
      <c r="JNK889" s="162"/>
      <c r="JNL889" s="162"/>
      <c r="JNM889" s="37"/>
      <c r="JNN889" s="12"/>
      <c r="JNO889" s="37"/>
      <c r="JNP889" s="37"/>
      <c r="JNQ889" s="11"/>
      <c r="JNR889" s="24"/>
      <c r="JNS889" s="28"/>
      <c r="JNT889" s="11"/>
      <c r="JNU889" s="12"/>
      <c r="JNV889" s="27"/>
      <c r="JNW889" s="37"/>
      <c r="JNX889" s="37"/>
      <c r="JNY889" s="14"/>
      <c r="JNZ889" s="14"/>
      <c r="JOA889" s="11"/>
      <c r="JOB889" s="12"/>
      <c r="JOC889" s="12"/>
      <c r="JOD889" s="12"/>
      <c r="JOE889" s="11"/>
      <c r="JOF889" s="12"/>
      <c r="JOG889" s="162"/>
      <c r="JOH889" s="37"/>
      <c r="JOI889" s="37"/>
      <c r="JOJ889" s="37"/>
      <c r="JOK889" s="37"/>
      <c r="JOL889" s="37"/>
      <c r="JOM889" s="28"/>
      <c r="JON889" s="11"/>
      <c r="JOO889" s="11"/>
      <c r="JOP889" s="37"/>
      <c r="JOQ889" s="162"/>
      <c r="JOR889" s="162"/>
      <c r="JOS889" s="37"/>
      <c r="JOT889" s="12"/>
      <c r="JOU889" s="37"/>
      <c r="JOV889" s="37"/>
      <c r="JOW889" s="11"/>
      <c r="JOX889" s="24"/>
      <c r="JOY889" s="28"/>
      <c r="JOZ889" s="11"/>
      <c r="JPA889" s="12"/>
      <c r="JPB889" s="27"/>
      <c r="JPC889" s="37"/>
      <c r="JPD889" s="37"/>
      <c r="JPE889" s="14"/>
      <c r="JPF889" s="14"/>
      <c r="JPG889" s="11"/>
      <c r="JPH889" s="12"/>
      <c r="JPI889" s="12"/>
      <c r="JPJ889" s="12"/>
      <c r="JPK889" s="11"/>
      <c r="JPL889" s="12"/>
      <c r="JPM889" s="162"/>
      <c r="JPN889" s="37"/>
      <c r="JPO889" s="37"/>
      <c r="JPP889" s="37"/>
      <c r="JPQ889" s="37"/>
      <c r="JPR889" s="37"/>
      <c r="JPS889" s="28"/>
      <c r="JPT889" s="11"/>
      <c r="JPU889" s="11"/>
      <c r="JPV889" s="37"/>
      <c r="JPW889" s="162"/>
      <c r="JPX889" s="162"/>
      <c r="JPY889" s="37"/>
      <c r="JPZ889" s="12"/>
      <c r="JQA889" s="37"/>
      <c r="JQB889" s="37"/>
      <c r="JQC889" s="11"/>
      <c r="JQD889" s="24"/>
      <c r="JQE889" s="28"/>
      <c r="JQF889" s="11"/>
      <c r="JQG889" s="12"/>
      <c r="JQH889" s="27"/>
      <c r="JQI889" s="37"/>
      <c r="JQJ889" s="37"/>
      <c r="JQK889" s="14"/>
      <c r="JQL889" s="14"/>
      <c r="JQM889" s="11"/>
      <c r="JQN889" s="12"/>
      <c r="JQO889" s="12"/>
      <c r="JQP889" s="12"/>
      <c r="JQQ889" s="11"/>
      <c r="JQR889" s="12"/>
      <c r="JQS889" s="162"/>
      <c r="JQT889" s="37"/>
      <c r="JQU889" s="37"/>
      <c r="JQV889" s="37"/>
      <c r="JQW889" s="37"/>
      <c r="JQX889" s="37"/>
      <c r="JQY889" s="28"/>
      <c r="JQZ889" s="11"/>
      <c r="JRA889" s="11"/>
      <c r="JRB889" s="37"/>
      <c r="JRC889" s="162"/>
      <c r="JRD889" s="162"/>
      <c r="JRE889" s="37"/>
      <c r="JRF889" s="12"/>
      <c r="JRG889" s="37"/>
      <c r="JRH889" s="37"/>
      <c r="JRI889" s="11"/>
      <c r="JRJ889" s="24"/>
      <c r="JRK889" s="28"/>
      <c r="JRL889" s="11"/>
      <c r="JRM889" s="12"/>
      <c r="JRN889" s="27"/>
      <c r="JRO889" s="37"/>
      <c r="JRP889" s="37"/>
      <c r="JRQ889" s="14"/>
      <c r="JRR889" s="14"/>
      <c r="JRS889" s="11"/>
      <c r="JRT889" s="12"/>
      <c r="JRU889" s="12"/>
      <c r="JRV889" s="12"/>
      <c r="JRW889" s="11"/>
      <c r="JRX889" s="12"/>
      <c r="JRY889" s="162"/>
      <c r="JRZ889" s="37"/>
      <c r="JSA889" s="37"/>
      <c r="JSB889" s="37"/>
      <c r="JSC889" s="37"/>
      <c r="JSD889" s="37"/>
      <c r="JSE889" s="28"/>
      <c r="JSF889" s="11"/>
      <c r="JSG889" s="11"/>
      <c r="JSH889" s="37"/>
      <c r="JSI889" s="162"/>
      <c r="JSJ889" s="162"/>
      <c r="JSK889" s="37"/>
      <c r="JSL889" s="12"/>
      <c r="JSM889" s="37"/>
      <c r="JSN889" s="37"/>
      <c r="JSO889" s="11"/>
      <c r="JSP889" s="24"/>
      <c r="JSQ889" s="28"/>
      <c r="JSR889" s="11"/>
      <c r="JSS889" s="12"/>
      <c r="JST889" s="27"/>
      <c r="JSU889" s="37"/>
      <c r="JSV889" s="37"/>
      <c r="JSW889" s="14"/>
      <c r="JSX889" s="14"/>
      <c r="JSY889" s="11"/>
      <c r="JSZ889" s="12"/>
      <c r="JTA889" s="12"/>
      <c r="JTB889" s="12"/>
      <c r="JTC889" s="11"/>
      <c r="JTD889" s="12"/>
      <c r="JTE889" s="162"/>
      <c r="JTF889" s="37"/>
      <c r="JTG889" s="37"/>
      <c r="JTH889" s="37"/>
      <c r="JTI889" s="37"/>
      <c r="JTJ889" s="37"/>
      <c r="JTK889" s="28"/>
      <c r="JTL889" s="11"/>
      <c r="JTM889" s="11"/>
      <c r="JTN889" s="37"/>
      <c r="JTO889" s="162"/>
      <c r="JTP889" s="162"/>
      <c r="JTQ889" s="37"/>
      <c r="JTR889" s="12"/>
      <c r="JTS889" s="37"/>
      <c r="JTT889" s="37"/>
      <c r="JTU889" s="11"/>
      <c r="JTV889" s="24"/>
      <c r="JTW889" s="28"/>
      <c r="JTX889" s="11"/>
      <c r="JTY889" s="12"/>
      <c r="JTZ889" s="27"/>
      <c r="JUA889" s="37"/>
      <c r="JUB889" s="37"/>
      <c r="JUC889" s="14"/>
      <c r="JUD889" s="14"/>
      <c r="JUE889" s="11"/>
      <c r="JUF889" s="12"/>
      <c r="JUG889" s="12"/>
      <c r="JUH889" s="12"/>
      <c r="JUI889" s="11"/>
      <c r="JUJ889" s="12"/>
      <c r="JUK889" s="162"/>
      <c r="JUL889" s="37"/>
      <c r="JUM889" s="37"/>
      <c r="JUN889" s="37"/>
      <c r="JUO889" s="37"/>
      <c r="JUP889" s="37"/>
      <c r="JUQ889" s="28"/>
      <c r="JUR889" s="11"/>
      <c r="JUS889" s="11"/>
      <c r="JUT889" s="37"/>
      <c r="JUU889" s="162"/>
      <c r="JUV889" s="162"/>
      <c r="JUW889" s="37"/>
      <c r="JUX889" s="12"/>
      <c r="JUY889" s="37"/>
      <c r="JUZ889" s="37"/>
      <c r="JVA889" s="11"/>
      <c r="JVB889" s="24"/>
      <c r="JVC889" s="28"/>
      <c r="JVD889" s="11"/>
      <c r="JVE889" s="12"/>
      <c r="JVF889" s="27"/>
      <c r="JVG889" s="37"/>
      <c r="JVH889" s="37"/>
      <c r="JVI889" s="14"/>
      <c r="JVJ889" s="14"/>
      <c r="JVK889" s="11"/>
      <c r="JVL889" s="12"/>
      <c r="JVM889" s="12"/>
      <c r="JVN889" s="12"/>
      <c r="JVO889" s="11"/>
      <c r="JVP889" s="12"/>
      <c r="JVQ889" s="162"/>
      <c r="JVR889" s="37"/>
      <c r="JVS889" s="37"/>
      <c r="JVT889" s="37"/>
      <c r="JVU889" s="37"/>
      <c r="JVV889" s="37"/>
      <c r="JVW889" s="28"/>
      <c r="JVX889" s="11"/>
      <c r="JVY889" s="11"/>
      <c r="JVZ889" s="37"/>
      <c r="JWA889" s="162"/>
      <c r="JWB889" s="162"/>
      <c r="JWC889" s="37"/>
      <c r="JWD889" s="12"/>
      <c r="JWE889" s="37"/>
      <c r="JWF889" s="37"/>
      <c r="JWG889" s="11"/>
      <c r="JWH889" s="24"/>
      <c r="JWI889" s="28"/>
      <c r="JWJ889" s="11"/>
      <c r="JWK889" s="12"/>
      <c r="JWL889" s="27"/>
      <c r="JWM889" s="37"/>
      <c r="JWN889" s="37"/>
      <c r="JWO889" s="14"/>
      <c r="JWP889" s="14"/>
      <c r="JWQ889" s="11"/>
      <c r="JWR889" s="12"/>
      <c r="JWS889" s="12"/>
      <c r="JWT889" s="12"/>
      <c r="JWU889" s="11"/>
      <c r="JWV889" s="12"/>
      <c r="JWW889" s="162"/>
      <c r="JWX889" s="37"/>
      <c r="JWY889" s="37"/>
      <c r="JWZ889" s="37"/>
      <c r="JXA889" s="37"/>
      <c r="JXB889" s="37"/>
      <c r="JXC889" s="28"/>
      <c r="JXD889" s="11"/>
      <c r="JXE889" s="11"/>
      <c r="JXF889" s="37"/>
      <c r="JXG889" s="162"/>
      <c r="JXH889" s="162"/>
      <c r="JXI889" s="37"/>
      <c r="JXJ889" s="12"/>
      <c r="JXK889" s="37"/>
      <c r="JXL889" s="37"/>
      <c r="JXM889" s="11"/>
      <c r="JXN889" s="24"/>
      <c r="JXO889" s="28"/>
      <c r="JXP889" s="11"/>
      <c r="JXQ889" s="12"/>
      <c r="JXR889" s="27"/>
      <c r="JXS889" s="37"/>
      <c r="JXT889" s="37"/>
      <c r="JXU889" s="14"/>
      <c r="JXV889" s="14"/>
      <c r="JXW889" s="11"/>
      <c r="JXX889" s="12"/>
      <c r="JXY889" s="12"/>
      <c r="JXZ889" s="12"/>
      <c r="JYA889" s="11"/>
      <c r="JYB889" s="12"/>
      <c r="JYC889" s="162"/>
      <c r="JYD889" s="37"/>
      <c r="JYE889" s="37"/>
      <c r="JYF889" s="37"/>
      <c r="JYG889" s="37"/>
      <c r="JYH889" s="37"/>
      <c r="JYI889" s="28"/>
      <c r="JYJ889" s="11"/>
      <c r="JYK889" s="11"/>
      <c r="JYL889" s="37"/>
      <c r="JYM889" s="162"/>
      <c r="JYN889" s="162"/>
      <c r="JYO889" s="37"/>
      <c r="JYP889" s="12"/>
      <c r="JYQ889" s="37"/>
      <c r="JYR889" s="37"/>
      <c r="JYS889" s="11"/>
      <c r="JYT889" s="24"/>
      <c r="JYU889" s="28"/>
      <c r="JYV889" s="11"/>
      <c r="JYW889" s="12"/>
      <c r="JYX889" s="27"/>
      <c r="JYY889" s="37"/>
      <c r="JYZ889" s="37"/>
      <c r="JZA889" s="14"/>
      <c r="JZB889" s="14"/>
      <c r="JZC889" s="11"/>
      <c r="JZD889" s="12"/>
      <c r="JZE889" s="12"/>
      <c r="JZF889" s="12"/>
      <c r="JZG889" s="11"/>
      <c r="JZH889" s="12"/>
      <c r="JZI889" s="162"/>
      <c r="JZJ889" s="37"/>
      <c r="JZK889" s="37"/>
      <c r="JZL889" s="37"/>
      <c r="JZM889" s="37"/>
      <c r="JZN889" s="37"/>
      <c r="JZO889" s="28"/>
      <c r="JZP889" s="11"/>
      <c r="JZQ889" s="11"/>
      <c r="JZR889" s="37"/>
      <c r="JZS889" s="162"/>
      <c r="JZT889" s="162"/>
      <c r="JZU889" s="37"/>
      <c r="JZV889" s="12"/>
      <c r="JZW889" s="37"/>
      <c r="JZX889" s="37"/>
      <c r="JZY889" s="11"/>
      <c r="JZZ889" s="24"/>
      <c r="KAA889" s="28"/>
      <c r="KAB889" s="11"/>
      <c r="KAC889" s="12"/>
      <c r="KAD889" s="27"/>
      <c r="KAE889" s="37"/>
      <c r="KAF889" s="37"/>
      <c r="KAG889" s="14"/>
      <c r="KAH889" s="14"/>
      <c r="KAI889" s="11"/>
      <c r="KAJ889" s="12"/>
      <c r="KAK889" s="12"/>
      <c r="KAL889" s="12"/>
      <c r="KAM889" s="11"/>
      <c r="KAN889" s="12"/>
      <c r="KAO889" s="162"/>
      <c r="KAP889" s="37"/>
      <c r="KAQ889" s="37"/>
      <c r="KAR889" s="37"/>
      <c r="KAS889" s="37"/>
      <c r="KAT889" s="37"/>
      <c r="KAU889" s="28"/>
      <c r="KAV889" s="11"/>
      <c r="KAW889" s="11"/>
      <c r="KAX889" s="37"/>
      <c r="KAY889" s="162"/>
      <c r="KAZ889" s="162"/>
      <c r="KBA889" s="37"/>
      <c r="KBB889" s="12"/>
      <c r="KBC889" s="37"/>
      <c r="KBD889" s="37"/>
      <c r="KBE889" s="11"/>
      <c r="KBF889" s="24"/>
      <c r="KBG889" s="28"/>
      <c r="KBH889" s="11"/>
      <c r="KBI889" s="12"/>
      <c r="KBJ889" s="27"/>
      <c r="KBK889" s="37"/>
      <c r="KBL889" s="37"/>
      <c r="KBM889" s="14"/>
      <c r="KBN889" s="14"/>
      <c r="KBO889" s="11"/>
      <c r="KBP889" s="12"/>
      <c r="KBQ889" s="12"/>
      <c r="KBR889" s="12"/>
      <c r="KBS889" s="11"/>
      <c r="KBT889" s="12"/>
      <c r="KBU889" s="162"/>
      <c r="KBV889" s="37"/>
      <c r="KBW889" s="37"/>
      <c r="KBX889" s="37"/>
      <c r="KBY889" s="37"/>
      <c r="KBZ889" s="37"/>
      <c r="KCA889" s="28"/>
      <c r="KCB889" s="11"/>
      <c r="KCC889" s="11"/>
      <c r="KCD889" s="37"/>
      <c r="KCE889" s="162"/>
      <c r="KCF889" s="162"/>
      <c r="KCG889" s="37"/>
      <c r="KCH889" s="12"/>
      <c r="KCI889" s="37"/>
      <c r="KCJ889" s="37"/>
      <c r="KCK889" s="11"/>
      <c r="KCL889" s="24"/>
      <c r="KCM889" s="28"/>
      <c r="KCN889" s="11"/>
      <c r="KCO889" s="12"/>
      <c r="KCP889" s="27"/>
      <c r="KCQ889" s="37"/>
      <c r="KCR889" s="37"/>
      <c r="KCS889" s="14"/>
      <c r="KCT889" s="14"/>
      <c r="KCU889" s="11"/>
      <c r="KCV889" s="12"/>
      <c r="KCW889" s="12"/>
      <c r="KCX889" s="12"/>
      <c r="KCY889" s="11"/>
      <c r="KCZ889" s="12"/>
      <c r="KDA889" s="162"/>
      <c r="KDB889" s="37"/>
      <c r="KDC889" s="37"/>
      <c r="KDD889" s="37"/>
      <c r="KDE889" s="37"/>
      <c r="KDF889" s="37"/>
      <c r="KDG889" s="28"/>
      <c r="KDH889" s="11"/>
      <c r="KDI889" s="11"/>
      <c r="KDJ889" s="37"/>
      <c r="KDK889" s="162"/>
      <c r="KDL889" s="162"/>
      <c r="KDM889" s="37"/>
      <c r="KDN889" s="12"/>
      <c r="KDO889" s="37"/>
      <c r="KDP889" s="37"/>
      <c r="KDQ889" s="11"/>
      <c r="KDR889" s="24"/>
      <c r="KDS889" s="28"/>
      <c r="KDT889" s="11"/>
      <c r="KDU889" s="12"/>
      <c r="KDV889" s="27"/>
      <c r="KDW889" s="37"/>
      <c r="KDX889" s="37"/>
      <c r="KDY889" s="14"/>
      <c r="KDZ889" s="14"/>
      <c r="KEA889" s="11"/>
      <c r="KEB889" s="12"/>
      <c r="KEC889" s="12"/>
      <c r="KED889" s="12"/>
      <c r="KEE889" s="11"/>
      <c r="KEF889" s="12"/>
      <c r="KEG889" s="162"/>
      <c r="KEH889" s="37"/>
      <c r="KEI889" s="37"/>
      <c r="KEJ889" s="37"/>
      <c r="KEK889" s="37"/>
      <c r="KEL889" s="37"/>
      <c r="KEM889" s="28"/>
      <c r="KEN889" s="11"/>
      <c r="KEO889" s="11"/>
      <c r="KEP889" s="37"/>
      <c r="KEQ889" s="162"/>
      <c r="KER889" s="162"/>
      <c r="KES889" s="37"/>
      <c r="KET889" s="12"/>
      <c r="KEU889" s="37"/>
      <c r="KEV889" s="37"/>
      <c r="KEW889" s="11"/>
      <c r="KEX889" s="24"/>
      <c r="KEY889" s="28"/>
      <c r="KEZ889" s="11"/>
      <c r="KFA889" s="12"/>
      <c r="KFB889" s="27"/>
      <c r="KFC889" s="37"/>
      <c r="KFD889" s="37"/>
      <c r="KFE889" s="14"/>
      <c r="KFF889" s="14"/>
      <c r="KFG889" s="11"/>
      <c r="KFH889" s="12"/>
      <c r="KFI889" s="12"/>
      <c r="KFJ889" s="12"/>
      <c r="KFK889" s="11"/>
      <c r="KFL889" s="12"/>
      <c r="KFM889" s="162"/>
      <c r="KFN889" s="37"/>
      <c r="KFO889" s="37"/>
      <c r="KFP889" s="37"/>
      <c r="KFQ889" s="37"/>
      <c r="KFR889" s="37"/>
      <c r="KFS889" s="28"/>
      <c r="KFT889" s="11"/>
      <c r="KFU889" s="11"/>
      <c r="KFV889" s="37"/>
      <c r="KFW889" s="162"/>
      <c r="KFX889" s="162"/>
      <c r="KFY889" s="37"/>
      <c r="KFZ889" s="12"/>
      <c r="KGA889" s="37"/>
      <c r="KGB889" s="37"/>
      <c r="KGC889" s="11"/>
      <c r="KGD889" s="24"/>
      <c r="KGE889" s="28"/>
      <c r="KGF889" s="11"/>
      <c r="KGG889" s="12"/>
      <c r="KGH889" s="27"/>
      <c r="KGI889" s="37"/>
      <c r="KGJ889" s="37"/>
      <c r="KGK889" s="14"/>
      <c r="KGL889" s="14"/>
      <c r="KGM889" s="11"/>
      <c r="KGN889" s="12"/>
      <c r="KGO889" s="12"/>
      <c r="KGP889" s="12"/>
      <c r="KGQ889" s="11"/>
      <c r="KGR889" s="12"/>
      <c r="KGS889" s="162"/>
      <c r="KGT889" s="37"/>
      <c r="KGU889" s="37"/>
      <c r="KGV889" s="37"/>
      <c r="KGW889" s="37"/>
      <c r="KGX889" s="37"/>
      <c r="KGY889" s="28"/>
      <c r="KGZ889" s="11"/>
      <c r="KHA889" s="11"/>
      <c r="KHB889" s="37"/>
      <c r="KHC889" s="162"/>
      <c r="KHD889" s="162"/>
      <c r="KHE889" s="37"/>
      <c r="KHF889" s="12"/>
      <c r="KHG889" s="37"/>
      <c r="KHH889" s="37"/>
      <c r="KHI889" s="11"/>
      <c r="KHJ889" s="24"/>
      <c r="KHK889" s="28"/>
      <c r="KHL889" s="11"/>
      <c r="KHM889" s="12"/>
      <c r="KHN889" s="27"/>
      <c r="KHO889" s="37"/>
      <c r="KHP889" s="37"/>
      <c r="KHQ889" s="14"/>
      <c r="KHR889" s="14"/>
      <c r="KHS889" s="11"/>
      <c r="KHT889" s="12"/>
      <c r="KHU889" s="12"/>
      <c r="KHV889" s="12"/>
      <c r="KHW889" s="11"/>
      <c r="KHX889" s="12"/>
      <c r="KHY889" s="162"/>
      <c r="KHZ889" s="37"/>
      <c r="KIA889" s="37"/>
      <c r="KIB889" s="37"/>
      <c r="KIC889" s="37"/>
      <c r="KID889" s="37"/>
      <c r="KIE889" s="28"/>
      <c r="KIF889" s="11"/>
      <c r="KIG889" s="11"/>
      <c r="KIH889" s="37"/>
      <c r="KII889" s="162"/>
      <c r="KIJ889" s="162"/>
      <c r="KIK889" s="37"/>
      <c r="KIL889" s="12"/>
      <c r="KIM889" s="37"/>
      <c r="KIN889" s="37"/>
      <c r="KIO889" s="11"/>
      <c r="KIP889" s="24"/>
      <c r="KIQ889" s="28"/>
      <c r="KIR889" s="11"/>
      <c r="KIS889" s="12"/>
      <c r="KIT889" s="27"/>
      <c r="KIU889" s="37"/>
      <c r="KIV889" s="37"/>
      <c r="KIW889" s="14"/>
      <c r="KIX889" s="14"/>
      <c r="KIY889" s="11"/>
      <c r="KIZ889" s="12"/>
      <c r="KJA889" s="12"/>
      <c r="KJB889" s="12"/>
      <c r="KJC889" s="11"/>
      <c r="KJD889" s="12"/>
      <c r="KJE889" s="162"/>
      <c r="KJF889" s="37"/>
      <c r="KJG889" s="37"/>
      <c r="KJH889" s="37"/>
      <c r="KJI889" s="37"/>
      <c r="KJJ889" s="37"/>
      <c r="KJK889" s="28"/>
      <c r="KJL889" s="11"/>
      <c r="KJM889" s="11"/>
      <c r="KJN889" s="37"/>
      <c r="KJO889" s="162"/>
      <c r="KJP889" s="162"/>
      <c r="KJQ889" s="37"/>
      <c r="KJR889" s="12"/>
      <c r="KJS889" s="37"/>
      <c r="KJT889" s="37"/>
      <c r="KJU889" s="11"/>
      <c r="KJV889" s="24"/>
      <c r="KJW889" s="28"/>
      <c r="KJX889" s="11"/>
      <c r="KJY889" s="12"/>
      <c r="KJZ889" s="27"/>
      <c r="KKA889" s="37"/>
      <c r="KKB889" s="37"/>
      <c r="KKC889" s="14"/>
      <c r="KKD889" s="14"/>
      <c r="KKE889" s="11"/>
      <c r="KKF889" s="12"/>
      <c r="KKG889" s="12"/>
      <c r="KKH889" s="12"/>
      <c r="KKI889" s="11"/>
      <c r="KKJ889" s="12"/>
      <c r="KKK889" s="162"/>
      <c r="KKL889" s="37"/>
      <c r="KKM889" s="37"/>
      <c r="KKN889" s="37"/>
      <c r="KKO889" s="37"/>
      <c r="KKP889" s="37"/>
      <c r="KKQ889" s="28"/>
      <c r="KKR889" s="11"/>
      <c r="KKS889" s="11"/>
      <c r="KKT889" s="37"/>
      <c r="KKU889" s="162"/>
      <c r="KKV889" s="162"/>
      <c r="KKW889" s="37"/>
      <c r="KKX889" s="12"/>
      <c r="KKY889" s="37"/>
      <c r="KKZ889" s="37"/>
      <c r="KLA889" s="11"/>
      <c r="KLB889" s="24"/>
      <c r="KLC889" s="28"/>
      <c r="KLD889" s="11"/>
      <c r="KLE889" s="12"/>
      <c r="KLF889" s="27"/>
      <c r="KLG889" s="37"/>
      <c r="KLH889" s="37"/>
      <c r="KLI889" s="14"/>
      <c r="KLJ889" s="14"/>
      <c r="KLK889" s="11"/>
      <c r="KLL889" s="12"/>
      <c r="KLM889" s="12"/>
      <c r="KLN889" s="12"/>
      <c r="KLO889" s="11"/>
      <c r="KLP889" s="12"/>
      <c r="KLQ889" s="162"/>
      <c r="KLR889" s="37"/>
      <c r="KLS889" s="37"/>
      <c r="KLT889" s="37"/>
      <c r="KLU889" s="37"/>
      <c r="KLV889" s="37"/>
      <c r="KLW889" s="28"/>
      <c r="KLX889" s="11"/>
      <c r="KLY889" s="11"/>
      <c r="KLZ889" s="37"/>
      <c r="KMA889" s="162"/>
      <c r="KMB889" s="162"/>
      <c r="KMC889" s="37"/>
      <c r="KMD889" s="12"/>
      <c r="KME889" s="37"/>
      <c r="KMF889" s="37"/>
      <c r="KMG889" s="11"/>
      <c r="KMH889" s="24"/>
      <c r="KMI889" s="28"/>
      <c r="KMJ889" s="11"/>
      <c r="KMK889" s="12"/>
      <c r="KML889" s="27"/>
      <c r="KMM889" s="37"/>
      <c r="KMN889" s="37"/>
      <c r="KMO889" s="14"/>
      <c r="KMP889" s="14"/>
      <c r="KMQ889" s="11"/>
      <c r="KMR889" s="12"/>
      <c r="KMS889" s="12"/>
      <c r="KMT889" s="12"/>
      <c r="KMU889" s="11"/>
      <c r="KMV889" s="12"/>
      <c r="KMW889" s="162"/>
      <c r="KMX889" s="37"/>
      <c r="KMY889" s="37"/>
      <c r="KMZ889" s="37"/>
      <c r="KNA889" s="37"/>
      <c r="KNB889" s="37"/>
      <c r="KNC889" s="28"/>
      <c r="KND889" s="11"/>
      <c r="KNE889" s="11"/>
      <c r="KNF889" s="37"/>
      <c r="KNG889" s="162"/>
      <c r="KNH889" s="162"/>
      <c r="KNI889" s="37"/>
      <c r="KNJ889" s="12"/>
      <c r="KNK889" s="37"/>
      <c r="KNL889" s="37"/>
      <c r="KNM889" s="11"/>
      <c r="KNN889" s="24"/>
      <c r="KNO889" s="28"/>
      <c r="KNP889" s="11"/>
      <c r="KNQ889" s="12"/>
      <c r="KNR889" s="27"/>
      <c r="KNS889" s="37"/>
      <c r="KNT889" s="37"/>
      <c r="KNU889" s="14"/>
      <c r="KNV889" s="14"/>
      <c r="KNW889" s="11"/>
      <c r="KNX889" s="12"/>
      <c r="KNY889" s="12"/>
      <c r="KNZ889" s="12"/>
      <c r="KOA889" s="11"/>
      <c r="KOB889" s="12"/>
      <c r="KOC889" s="162"/>
      <c r="KOD889" s="37"/>
      <c r="KOE889" s="37"/>
      <c r="KOF889" s="37"/>
      <c r="KOG889" s="37"/>
      <c r="KOH889" s="37"/>
      <c r="KOI889" s="28"/>
      <c r="KOJ889" s="11"/>
      <c r="KOK889" s="11"/>
      <c r="KOL889" s="37"/>
      <c r="KOM889" s="162"/>
      <c r="KON889" s="162"/>
      <c r="KOO889" s="37"/>
      <c r="KOP889" s="12"/>
      <c r="KOQ889" s="37"/>
      <c r="KOR889" s="37"/>
      <c r="KOS889" s="11"/>
      <c r="KOT889" s="24"/>
      <c r="KOU889" s="28"/>
      <c r="KOV889" s="11"/>
      <c r="KOW889" s="12"/>
      <c r="KOX889" s="27"/>
      <c r="KOY889" s="37"/>
      <c r="KOZ889" s="37"/>
      <c r="KPA889" s="14"/>
      <c r="KPB889" s="14"/>
      <c r="KPC889" s="11"/>
      <c r="KPD889" s="12"/>
      <c r="KPE889" s="12"/>
      <c r="KPF889" s="12"/>
      <c r="KPG889" s="11"/>
      <c r="KPH889" s="12"/>
      <c r="KPI889" s="162"/>
      <c r="KPJ889" s="37"/>
      <c r="KPK889" s="37"/>
      <c r="KPL889" s="37"/>
      <c r="KPM889" s="37"/>
      <c r="KPN889" s="37"/>
      <c r="KPO889" s="28"/>
      <c r="KPP889" s="11"/>
      <c r="KPQ889" s="11"/>
      <c r="KPR889" s="37"/>
      <c r="KPS889" s="162"/>
      <c r="KPT889" s="162"/>
      <c r="KPU889" s="37"/>
      <c r="KPV889" s="12"/>
      <c r="KPW889" s="37"/>
      <c r="KPX889" s="37"/>
      <c r="KPY889" s="11"/>
      <c r="KPZ889" s="24"/>
      <c r="KQA889" s="28"/>
      <c r="KQB889" s="11"/>
      <c r="KQC889" s="12"/>
      <c r="KQD889" s="27"/>
      <c r="KQE889" s="37"/>
      <c r="KQF889" s="37"/>
      <c r="KQG889" s="14"/>
      <c r="KQH889" s="14"/>
      <c r="KQI889" s="11"/>
      <c r="KQJ889" s="12"/>
      <c r="KQK889" s="12"/>
      <c r="KQL889" s="12"/>
      <c r="KQM889" s="11"/>
      <c r="KQN889" s="12"/>
      <c r="KQO889" s="162"/>
      <c r="KQP889" s="37"/>
      <c r="KQQ889" s="37"/>
      <c r="KQR889" s="37"/>
      <c r="KQS889" s="37"/>
      <c r="KQT889" s="37"/>
      <c r="KQU889" s="28"/>
      <c r="KQV889" s="11"/>
      <c r="KQW889" s="11"/>
      <c r="KQX889" s="37"/>
      <c r="KQY889" s="162"/>
      <c r="KQZ889" s="162"/>
      <c r="KRA889" s="37"/>
      <c r="KRB889" s="12"/>
      <c r="KRC889" s="37"/>
      <c r="KRD889" s="37"/>
      <c r="KRE889" s="11"/>
      <c r="KRF889" s="24"/>
      <c r="KRG889" s="28"/>
      <c r="KRH889" s="11"/>
      <c r="KRI889" s="12"/>
      <c r="KRJ889" s="27"/>
      <c r="KRK889" s="37"/>
      <c r="KRL889" s="37"/>
      <c r="KRM889" s="14"/>
      <c r="KRN889" s="14"/>
      <c r="KRO889" s="11"/>
      <c r="KRP889" s="12"/>
      <c r="KRQ889" s="12"/>
      <c r="KRR889" s="12"/>
      <c r="KRS889" s="11"/>
      <c r="KRT889" s="12"/>
      <c r="KRU889" s="162"/>
      <c r="KRV889" s="37"/>
      <c r="KRW889" s="37"/>
      <c r="KRX889" s="37"/>
      <c r="KRY889" s="37"/>
      <c r="KRZ889" s="37"/>
      <c r="KSA889" s="28"/>
      <c r="KSB889" s="11"/>
      <c r="KSC889" s="11"/>
      <c r="KSD889" s="37"/>
      <c r="KSE889" s="162"/>
      <c r="KSF889" s="162"/>
      <c r="KSG889" s="37"/>
      <c r="KSH889" s="12"/>
      <c r="KSI889" s="37"/>
      <c r="KSJ889" s="37"/>
      <c r="KSK889" s="11"/>
      <c r="KSL889" s="24"/>
      <c r="KSM889" s="28"/>
      <c r="KSN889" s="11"/>
      <c r="KSO889" s="12"/>
      <c r="KSP889" s="27"/>
      <c r="KSQ889" s="37"/>
      <c r="KSR889" s="37"/>
      <c r="KSS889" s="14"/>
      <c r="KST889" s="14"/>
      <c r="KSU889" s="11"/>
      <c r="KSV889" s="12"/>
      <c r="KSW889" s="12"/>
      <c r="KSX889" s="12"/>
      <c r="KSY889" s="11"/>
      <c r="KSZ889" s="12"/>
      <c r="KTA889" s="162"/>
      <c r="KTB889" s="37"/>
      <c r="KTC889" s="37"/>
      <c r="KTD889" s="37"/>
      <c r="KTE889" s="37"/>
      <c r="KTF889" s="37"/>
      <c r="KTG889" s="28"/>
      <c r="KTH889" s="11"/>
      <c r="KTI889" s="11"/>
      <c r="KTJ889" s="37"/>
      <c r="KTK889" s="162"/>
      <c r="KTL889" s="162"/>
      <c r="KTM889" s="37"/>
      <c r="KTN889" s="12"/>
      <c r="KTO889" s="37"/>
      <c r="KTP889" s="37"/>
      <c r="KTQ889" s="11"/>
      <c r="KTR889" s="24"/>
      <c r="KTS889" s="28"/>
      <c r="KTT889" s="11"/>
      <c r="KTU889" s="12"/>
      <c r="KTV889" s="27"/>
      <c r="KTW889" s="37"/>
      <c r="KTX889" s="37"/>
      <c r="KTY889" s="14"/>
      <c r="KTZ889" s="14"/>
      <c r="KUA889" s="11"/>
      <c r="KUB889" s="12"/>
      <c r="KUC889" s="12"/>
      <c r="KUD889" s="12"/>
      <c r="KUE889" s="11"/>
      <c r="KUF889" s="12"/>
      <c r="KUG889" s="162"/>
      <c r="KUH889" s="37"/>
      <c r="KUI889" s="37"/>
      <c r="KUJ889" s="37"/>
      <c r="KUK889" s="37"/>
      <c r="KUL889" s="37"/>
      <c r="KUM889" s="28"/>
      <c r="KUN889" s="11"/>
      <c r="KUO889" s="11"/>
      <c r="KUP889" s="37"/>
      <c r="KUQ889" s="162"/>
      <c r="KUR889" s="162"/>
      <c r="KUS889" s="37"/>
      <c r="KUT889" s="12"/>
      <c r="KUU889" s="37"/>
      <c r="KUV889" s="37"/>
      <c r="KUW889" s="11"/>
      <c r="KUX889" s="24"/>
      <c r="KUY889" s="28"/>
      <c r="KUZ889" s="11"/>
      <c r="KVA889" s="12"/>
      <c r="KVB889" s="27"/>
      <c r="KVC889" s="37"/>
      <c r="KVD889" s="37"/>
      <c r="KVE889" s="14"/>
      <c r="KVF889" s="14"/>
      <c r="KVG889" s="11"/>
      <c r="KVH889" s="12"/>
      <c r="KVI889" s="12"/>
      <c r="KVJ889" s="12"/>
      <c r="KVK889" s="11"/>
      <c r="KVL889" s="12"/>
      <c r="KVM889" s="162"/>
      <c r="KVN889" s="37"/>
      <c r="KVO889" s="37"/>
      <c r="KVP889" s="37"/>
      <c r="KVQ889" s="37"/>
      <c r="KVR889" s="37"/>
      <c r="KVS889" s="28"/>
      <c r="KVT889" s="11"/>
      <c r="KVU889" s="11"/>
      <c r="KVV889" s="37"/>
      <c r="KVW889" s="162"/>
      <c r="KVX889" s="162"/>
      <c r="KVY889" s="37"/>
      <c r="KVZ889" s="12"/>
      <c r="KWA889" s="37"/>
      <c r="KWB889" s="37"/>
      <c r="KWC889" s="11"/>
      <c r="KWD889" s="24"/>
      <c r="KWE889" s="28"/>
      <c r="KWF889" s="11"/>
      <c r="KWG889" s="12"/>
      <c r="KWH889" s="27"/>
      <c r="KWI889" s="37"/>
      <c r="KWJ889" s="37"/>
      <c r="KWK889" s="14"/>
      <c r="KWL889" s="14"/>
      <c r="KWM889" s="11"/>
      <c r="KWN889" s="12"/>
      <c r="KWO889" s="12"/>
      <c r="KWP889" s="12"/>
      <c r="KWQ889" s="11"/>
      <c r="KWR889" s="12"/>
      <c r="KWS889" s="162"/>
      <c r="KWT889" s="37"/>
      <c r="KWU889" s="37"/>
      <c r="KWV889" s="37"/>
      <c r="KWW889" s="37"/>
      <c r="KWX889" s="37"/>
      <c r="KWY889" s="28"/>
      <c r="KWZ889" s="11"/>
      <c r="KXA889" s="11"/>
      <c r="KXB889" s="37"/>
      <c r="KXC889" s="162"/>
      <c r="KXD889" s="162"/>
      <c r="KXE889" s="37"/>
      <c r="KXF889" s="12"/>
      <c r="KXG889" s="37"/>
      <c r="KXH889" s="37"/>
      <c r="KXI889" s="11"/>
      <c r="KXJ889" s="24"/>
      <c r="KXK889" s="28"/>
      <c r="KXL889" s="11"/>
      <c r="KXM889" s="12"/>
      <c r="KXN889" s="27"/>
      <c r="KXO889" s="37"/>
      <c r="KXP889" s="37"/>
      <c r="KXQ889" s="14"/>
      <c r="KXR889" s="14"/>
      <c r="KXS889" s="11"/>
      <c r="KXT889" s="12"/>
      <c r="KXU889" s="12"/>
      <c r="KXV889" s="12"/>
      <c r="KXW889" s="11"/>
      <c r="KXX889" s="12"/>
      <c r="KXY889" s="162"/>
      <c r="KXZ889" s="37"/>
      <c r="KYA889" s="37"/>
      <c r="KYB889" s="37"/>
      <c r="KYC889" s="37"/>
      <c r="KYD889" s="37"/>
      <c r="KYE889" s="28"/>
      <c r="KYF889" s="11"/>
      <c r="KYG889" s="11"/>
      <c r="KYH889" s="37"/>
      <c r="KYI889" s="162"/>
      <c r="KYJ889" s="162"/>
      <c r="KYK889" s="37"/>
      <c r="KYL889" s="12"/>
      <c r="KYM889" s="37"/>
      <c r="KYN889" s="37"/>
      <c r="KYO889" s="11"/>
      <c r="KYP889" s="24"/>
      <c r="KYQ889" s="28"/>
      <c r="KYR889" s="11"/>
      <c r="KYS889" s="12"/>
      <c r="KYT889" s="27"/>
      <c r="KYU889" s="37"/>
      <c r="KYV889" s="37"/>
      <c r="KYW889" s="14"/>
      <c r="KYX889" s="14"/>
      <c r="KYY889" s="11"/>
      <c r="KYZ889" s="12"/>
      <c r="KZA889" s="12"/>
      <c r="KZB889" s="12"/>
      <c r="KZC889" s="11"/>
      <c r="KZD889" s="12"/>
      <c r="KZE889" s="162"/>
      <c r="KZF889" s="37"/>
      <c r="KZG889" s="37"/>
      <c r="KZH889" s="37"/>
      <c r="KZI889" s="37"/>
      <c r="KZJ889" s="37"/>
      <c r="KZK889" s="28"/>
      <c r="KZL889" s="11"/>
      <c r="KZM889" s="11"/>
      <c r="KZN889" s="37"/>
      <c r="KZO889" s="162"/>
      <c r="KZP889" s="162"/>
      <c r="KZQ889" s="37"/>
      <c r="KZR889" s="12"/>
      <c r="KZS889" s="37"/>
      <c r="KZT889" s="37"/>
      <c r="KZU889" s="11"/>
      <c r="KZV889" s="24"/>
      <c r="KZW889" s="28"/>
      <c r="KZX889" s="11"/>
      <c r="KZY889" s="12"/>
      <c r="KZZ889" s="27"/>
      <c r="LAA889" s="37"/>
      <c r="LAB889" s="37"/>
      <c r="LAC889" s="14"/>
      <c r="LAD889" s="14"/>
      <c r="LAE889" s="11"/>
      <c r="LAF889" s="12"/>
      <c r="LAG889" s="12"/>
      <c r="LAH889" s="12"/>
      <c r="LAI889" s="11"/>
      <c r="LAJ889" s="12"/>
      <c r="LAK889" s="162"/>
      <c r="LAL889" s="37"/>
      <c r="LAM889" s="37"/>
      <c r="LAN889" s="37"/>
      <c r="LAO889" s="37"/>
      <c r="LAP889" s="37"/>
      <c r="LAQ889" s="28"/>
      <c r="LAR889" s="11"/>
      <c r="LAS889" s="11"/>
      <c r="LAT889" s="37"/>
      <c r="LAU889" s="162"/>
      <c r="LAV889" s="162"/>
      <c r="LAW889" s="37"/>
      <c r="LAX889" s="12"/>
      <c r="LAY889" s="37"/>
      <c r="LAZ889" s="37"/>
      <c r="LBA889" s="11"/>
      <c r="LBB889" s="24"/>
      <c r="LBC889" s="28"/>
      <c r="LBD889" s="11"/>
      <c r="LBE889" s="12"/>
      <c r="LBF889" s="27"/>
      <c r="LBG889" s="37"/>
      <c r="LBH889" s="37"/>
      <c r="LBI889" s="14"/>
      <c r="LBJ889" s="14"/>
      <c r="LBK889" s="11"/>
      <c r="LBL889" s="12"/>
      <c r="LBM889" s="12"/>
      <c r="LBN889" s="12"/>
      <c r="LBO889" s="11"/>
      <c r="LBP889" s="12"/>
      <c r="LBQ889" s="162"/>
      <c r="LBR889" s="37"/>
      <c r="LBS889" s="37"/>
      <c r="LBT889" s="37"/>
      <c r="LBU889" s="37"/>
      <c r="LBV889" s="37"/>
      <c r="LBW889" s="28"/>
      <c r="LBX889" s="11"/>
      <c r="LBY889" s="11"/>
      <c r="LBZ889" s="37"/>
      <c r="LCA889" s="162"/>
      <c r="LCB889" s="162"/>
      <c r="LCC889" s="37"/>
      <c r="LCD889" s="12"/>
      <c r="LCE889" s="37"/>
      <c r="LCF889" s="37"/>
      <c r="LCG889" s="11"/>
      <c r="LCH889" s="24"/>
      <c r="LCI889" s="28"/>
      <c r="LCJ889" s="11"/>
      <c r="LCK889" s="12"/>
      <c r="LCL889" s="27"/>
      <c r="LCM889" s="37"/>
      <c r="LCN889" s="37"/>
      <c r="LCO889" s="14"/>
      <c r="LCP889" s="14"/>
      <c r="LCQ889" s="11"/>
      <c r="LCR889" s="12"/>
      <c r="LCS889" s="12"/>
      <c r="LCT889" s="12"/>
      <c r="LCU889" s="11"/>
      <c r="LCV889" s="12"/>
      <c r="LCW889" s="162"/>
      <c r="LCX889" s="37"/>
      <c r="LCY889" s="37"/>
      <c r="LCZ889" s="37"/>
      <c r="LDA889" s="37"/>
      <c r="LDB889" s="37"/>
      <c r="LDC889" s="28"/>
      <c r="LDD889" s="11"/>
      <c r="LDE889" s="11"/>
      <c r="LDF889" s="37"/>
      <c r="LDG889" s="162"/>
      <c r="LDH889" s="162"/>
      <c r="LDI889" s="37"/>
      <c r="LDJ889" s="12"/>
      <c r="LDK889" s="37"/>
      <c r="LDL889" s="37"/>
      <c r="LDM889" s="11"/>
      <c r="LDN889" s="24"/>
      <c r="LDO889" s="28"/>
      <c r="LDP889" s="11"/>
      <c r="LDQ889" s="12"/>
      <c r="LDR889" s="27"/>
      <c r="LDS889" s="37"/>
      <c r="LDT889" s="37"/>
      <c r="LDU889" s="14"/>
      <c r="LDV889" s="14"/>
      <c r="LDW889" s="11"/>
      <c r="LDX889" s="12"/>
      <c r="LDY889" s="12"/>
      <c r="LDZ889" s="12"/>
      <c r="LEA889" s="11"/>
      <c r="LEB889" s="12"/>
      <c r="LEC889" s="162"/>
      <c r="LED889" s="37"/>
      <c r="LEE889" s="37"/>
      <c r="LEF889" s="37"/>
      <c r="LEG889" s="37"/>
      <c r="LEH889" s="37"/>
      <c r="LEI889" s="28"/>
      <c r="LEJ889" s="11"/>
      <c r="LEK889" s="11"/>
      <c r="LEL889" s="37"/>
      <c r="LEM889" s="162"/>
      <c r="LEN889" s="162"/>
      <c r="LEO889" s="37"/>
      <c r="LEP889" s="12"/>
      <c r="LEQ889" s="37"/>
      <c r="LER889" s="37"/>
      <c r="LES889" s="11"/>
      <c r="LET889" s="24"/>
      <c r="LEU889" s="28"/>
      <c r="LEV889" s="11"/>
      <c r="LEW889" s="12"/>
      <c r="LEX889" s="27"/>
      <c r="LEY889" s="37"/>
      <c r="LEZ889" s="37"/>
      <c r="LFA889" s="14"/>
      <c r="LFB889" s="14"/>
      <c r="LFC889" s="11"/>
      <c r="LFD889" s="12"/>
      <c r="LFE889" s="12"/>
      <c r="LFF889" s="12"/>
      <c r="LFG889" s="11"/>
      <c r="LFH889" s="12"/>
      <c r="LFI889" s="162"/>
      <c r="LFJ889" s="37"/>
      <c r="LFK889" s="37"/>
      <c r="LFL889" s="37"/>
      <c r="LFM889" s="37"/>
      <c r="LFN889" s="37"/>
      <c r="LFO889" s="28"/>
      <c r="LFP889" s="11"/>
      <c r="LFQ889" s="11"/>
      <c r="LFR889" s="37"/>
      <c r="LFS889" s="162"/>
      <c r="LFT889" s="162"/>
      <c r="LFU889" s="37"/>
      <c r="LFV889" s="12"/>
      <c r="LFW889" s="37"/>
      <c r="LFX889" s="37"/>
      <c r="LFY889" s="11"/>
      <c r="LFZ889" s="24"/>
      <c r="LGA889" s="28"/>
      <c r="LGB889" s="11"/>
      <c r="LGC889" s="12"/>
      <c r="LGD889" s="27"/>
      <c r="LGE889" s="37"/>
      <c r="LGF889" s="37"/>
      <c r="LGG889" s="14"/>
      <c r="LGH889" s="14"/>
      <c r="LGI889" s="11"/>
      <c r="LGJ889" s="12"/>
      <c r="LGK889" s="12"/>
      <c r="LGL889" s="12"/>
      <c r="LGM889" s="11"/>
      <c r="LGN889" s="12"/>
      <c r="LGO889" s="162"/>
      <c r="LGP889" s="37"/>
      <c r="LGQ889" s="37"/>
      <c r="LGR889" s="37"/>
      <c r="LGS889" s="37"/>
      <c r="LGT889" s="37"/>
      <c r="LGU889" s="28"/>
      <c r="LGV889" s="11"/>
      <c r="LGW889" s="11"/>
      <c r="LGX889" s="37"/>
      <c r="LGY889" s="162"/>
      <c r="LGZ889" s="162"/>
      <c r="LHA889" s="37"/>
      <c r="LHB889" s="12"/>
      <c r="LHC889" s="37"/>
      <c r="LHD889" s="37"/>
      <c r="LHE889" s="11"/>
      <c r="LHF889" s="24"/>
      <c r="LHG889" s="28"/>
      <c r="LHH889" s="11"/>
      <c r="LHI889" s="12"/>
      <c r="LHJ889" s="27"/>
      <c r="LHK889" s="37"/>
      <c r="LHL889" s="37"/>
      <c r="LHM889" s="14"/>
      <c r="LHN889" s="14"/>
      <c r="LHO889" s="11"/>
      <c r="LHP889" s="12"/>
      <c r="LHQ889" s="12"/>
      <c r="LHR889" s="12"/>
      <c r="LHS889" s="11"/>
      <c r="LHT889" s="12"/>
      <c r="LHU889" s="162"/>
      <c r="LHV889" s="37"/>
      <c r="LHW889" s="37"/>
      <c r="LHX889" s="37"/>
      <c r="LHY889" s="37"/>
      <c r="LHZ889" s="37"/>
      <c r="LIA889" s="28"/>
      <c r="LIB889" s="11"/>
      <c r="LIC889" s="11"/>
      <c r="LID889" s="37"/>
      <c r="LIE889" s="162"/>
      <c r="LIF889" s="162"/>
      <c r="LIG889" s="37"/>
      <c r="LIH889" s="12"/>
      <c r="LII889" s="37"/>
      <c r="LIJ889" s="37"/>
      <c r="LIK889" s="11"/>
      <c r="LIL889" s="24"/>
      <c r="LIM889" s="28"/>
      <c r="LIN889" s="11"/>
      <c r="LIO889" s="12"/>
      <c r="LIP889" s="27"/>
      <c r="LIQ889" s="37"/>
      <c r="LIR889" s="37"/>
      <c r="LIS889" s="14"/>
      <c r="LIT889" s="14"/>
      <c r="LIU889" s="11"/>
      <c r="LIV889" s="12"/>
      <c r="LIW889" s="12"/>
      <c r="LIX889" s="12"/>
      <c r="LIY889" s="11"/>
      <c r="LIZ889" s="12"/>
      <c r="LJA889" s="162"/>
      <c r="LJB889" s="37"/>
      <c r="LJC889" s="37"/>
      <c r="LJD889" s="37"/>
      <c r="LJE889" s="37"/>
      <c r="LJF889" s="37"/>
      <c r="LJG889" s="28"/>
      <c r="LJH889" s="11"/>
      <c r="LJI889" s="11"/>
      <c r="LJJ889" s="37"/>
      <c r="LJK889" s="162"/>
      <c r="LJL889" s="162"/>
      <c r="LJM889" s="37"/>
      <c r="LJN889" s="12"/>
      <c r="LJO889" s="37"/>
      <c r="LJP889" s="37"/>
      <c r="LJQ889" s="11"/>
      <c r="LJR889" s="24"/>
      <c r="LJS889" s="28"/>
      <c r="LJT889" s="11"/>
      <c r="LJU889" s="12"/>
      <c r="LJV889" s="27"/>
      <c r="LJW889" s="37"/>
      <c r="LJX889" s="37"/>
      <c r="LJY889" s="14"/>
      <c r="LJZ889" s="14"/>
      <c r="LKA889" s="11"/>
      <c r="LKB889" s="12"/>
      <c r="LKC889" s="12"/>
      <c r="LKD889" s="12"/>
      <c r="LKE889" s="11"/>
      <c r="LKF889" s="12"/>
      <c r="LKG889" s="162"/>
      <c r="LKH889" s="37"/>
      <c r="LKI889" s="37"/>
      <c r="LKJ889" s="37"/>
      <c r="LKK889" s="37"/>
      <c r="LKL889" s="37"/>
      <c r="LKM889" s="28"/>
      <c r="LKN889" s="11"/>
      <c r="LKO889" s="11"/>
      <c r="LKP889" s="37"/>
      <c r="LKQ889" s="162"/>
      <c r="LKR889" s="162"/>
      <c r="LKS889" s="37"/>
      <c r="LKT889" s="12"/>
      <c r="LKU889" s="37"/>
      <c r="LKV889" s="37"/>
      <c r="LKW889" s="11"/>
      <c r="LKX889" s="24"/>
      <c r="LKY889" s="28"/>
      <c r="LKZ889" s="11"/>
      <c r="LLA889" s="12"/>
      <c r="LLB889" s="27"/>
      <c r="LLC889" s="37"/>
      <c r="LLD889" s="37"/>
      <c r="LLE889" s="14"/>
      <c r="LLF889" s="14"/>
      <c r="LLG889" s="11"/>
      <c r="LLH889" s="12"/>
      <c r="LLI889" s="12"/>
      <c r="LLJ889" s="12"/>
      <c r="LLK889" s="11"/>
      <c r="LLL889" s="12"/>
      <c r="LLM889" s="162"/>
      <c r="LLN889" s="37"/>
      <c r="LLO889" s="37"/>
      <c r="LLP889" s="37"/>
      <c r="LLQ889" s="37"/>
      <c r="LLR889" s="37"/>
      <c r="LLS889" s="28"/>
      <c r="LLT889" s="11"/>
      <c r="LLU889" s="11"/>
      <c r="LLV889" s="37"/>
      <c r="LLW889" s="162"/>
      <c r="LLX889" s="162"/>
      <c r="LLY889" s="37"/>
      <c r="LLZ889" s="12"/>
      <c r="LMA889" s="37"/>
      <c r="LMB889" s="37"/>
      <c r="LMC889" s="11"/>
      <c r="LMD889" s="24"/>
      <c r="LME889" s="28"/>
      <c r="LMF889" s="11"/>
      <c r="LMG889" s="12"/>
      <c r="LMH889" s="27"/>
      <c r="LMI889" s="37"/>
      <c r="LMJ889" s="37"/>
      <c r="LMK889" s="14"/>
      <c r="LML889" s="14"/>
      <c r="LMM889" s="11"/>
      <c r="LMN889" s="12"/>
      <c r="LMO889" s="12"/>
      <c r="LMP889" s="12"/>
      <c r="LMQ889" s="11"/>
      <c r="LMR889" s="12"/>
      <c r="LMS889" s="162"/>
      <c r="LMT889" s="37"/>
      <c r="LMU889" s="37"/>
      <c r="LMV889" s="37"/>
      <c r="LMW889" s="37"/>
      <c r="LMX889" s="37"/>
      <c r="LMY889" s="28"/>
      <c r="LMZ889" s="11"/>
      <c r="LNA889" s="11"/>
      <c r="LNB889" s="37"/>
      <c r="LNC889" s="162"/>
      <c r="LND889" s="162"/>
      <c r="LNE889" s="37"/>
      <c r="LNF889" s="12"/>
      <c r="LNG889" s="37"/>
      <c r="LNH889" s="37"/>
      <c r="LNI889" s="11"/>
      <c r="LNJ889" s="24"/>
      <c r="LNK889" s="28"/>
      <c r="LNL889" s="11"/>
      <c r="LNM889" s="12"/>
      <c r="LNN889" s="27"/>
      <c r="LNO889" s="37"/>
      <c r="LNP889" s="37"/>
      <c r="LNQ889" s="14"/>
      <c r="LNR889" s="14"/>
      <c r="LNS889" s="11"/>
      <c r="LNT889" s="12"/>
      <c r="LNU889" s="12"/>
      <c r="LNV889" s="12"/>
      <c r="LNW889" s="11"/>
      <c r="LNX889" s="12"/>
      <c r="LNY889" s="162"/>
      <c r="LNZ889" s="37"/>
      <c r="LOA889" s="37"/>
      <c r="LOB889" s="37"/>
      <c r="LOC889" s="37"/>
      <c r="LOD889" s="37"/>
      <c r="LOE889" s="28"/>
      <c r="LOF889" s="11"/>
      <c r="LOG889" s="11"/>
      <c r="LOH889" s="37"/>
      <c r="LOI889" s="162"/>
      <c r="LOJ889" s="162"/>
      <c r="LOK889" s="37"/>
      <c r="LOL889" s="12"/>
      <c r="LOM889" s="37"/>
      <c r="LON889" s="37"/>
      <c r="LOO889" s="11"/>
      <c r="LOP889" s="24"/>
      <c r="LOQ889" s="28"/>
      <c r="LOR889" s="11"/>
      <c r="LOS889" s="12"/>
      <c r="LOT889" s="27"/>
      <c r="LOU889" s="37"/>
      <c r="LOV889" s="37"/>
      <c r="LOW889" s="14"/>
      <c r="LOX889" s="14"/>
      <c r="LOY889" s="11"/>
      <c r="LOZ889" s="12"/>
      <c r="LPA889" s="12"/>
      <c r="LPB889" s="12"/>
      <c r="LPC889" s="11"/>
      <c r="LPD889" s="12"/>
      <c r="LPE889" s="162"/>
      <c r="LPF889" s="37"/>
      <c r="LPG889" s="37"/>
      <c r="LPH889" s="37"/>
      <c r="LPI889" s="37"/>
      <c r="LPJ889" s="37"/>
      <c r="LPK889" s="28"/>
      <c r="LPL889" s="11"/>
      <c r="LPM889" s="11"/>
      <c r="LPN889" s="37"/>
      <c r="LPO889" s="162"/>
      <c r="LPP889" s="162"/>
      <c r="LPQ889" s="37"/>
      <c r="LPR889" s="12"/>
      <c r="LPS889" s="37"/>
      <c r="LPT889" s="37"/>
      <c r="LPU889" s="11"/>
      <c r="LPV889" s="24"/>
      <c r="LPW889" s="28"/>
      <c r="LPX889" s="11"/>
      <c r="LPY889" s="12"/>
      <c r="LPZ889" s="27"/>
      <c r="LQA889" s="37"/>
      <c r="LQB889" s="37"/>
      <c r="LQC889" s="14"/>
      <c r="LQD889" s="14"/>
      <c r="LQE889" s="11"/>
      <c r="LQF889" s="12"/>
      <c r="LQG889" s="12"/>
      <c r="LQH889" s="12"/>
      <c r="LQI889" s="11"/>
      <c r="LQJ889" s="12"/>
      <c r="LQK889" s="162"/>
      <c r="LQL889" s="37"/>
      <c r="LQM889" s="37"/>
      <c r="LQN889" s="37"/>
      <c r="LQO889" s="37"/>
      <c r="LQP889" s="37"/>
      <c r="LQQ889" s="28"/>
      <c r="LQR889" s="11"/>
      <c r="LQS889" s="11"/>
      <c r="LQT889" s="37"/>
      <c r="LQU889" s="162"/>
      <c r="LQV889" s="162"/>
      <c r="LQW889" s="37"/>
      <c r="LQX889" s="12"/>
      <c r="LQY889" s="37"/>
      <c r="LQZ889" s="37"/>
      <c r="LRA889" s="11"/>
      <c r="LRB889" s="24"/>
      <c r="LRC889" s="28"/>
      <c r="LRD889" s="11"/>
      <c r="LRE889" s="12"/>
      <c r="LRF889" s="27"/>
      <c r="LRG889" s="37"/>
      <c r="LRH889" s="37"/>
      <c r="LRI889" s="14"/>
      <c r="LRJ889" s="14"/>
      <c r="LRK889" s="11"/>
      <c r="LRL889" s="12"/>
      <c r="LRM889" s="12"/>
      <c r="LRN889" s="12"/>
      <c r="LRO889" s="11"/>
      <c r="LRP889" s="12"/>
      <c r="LRQ889" s="162"/>
      <c r="LRR889" s="37"/>
      <c r="LRS889" s="37"/>
      <c r="LRT889" s="37"/>
      <c r="LRU889" s="37"/>
      <c r="LRV889" s="37"/>
      <c r="LRW889" s="28"/>
      <c r="LRX889" s="11"/>
      <c r="LRY889" s="11"/>
      <c r="LRZ889" s="37"/>
      <c r="LSA889" s="162"/>
      <c r="LSB889" s="162"/>
      <c r="LSC889" s="37"/>
      <c r="LSD889" s="12"/>
      <c r="LSE889" s="37"/>
      <c r="LSF889" s="37"/>
      <c r="LSG889" s="11"/>
      <c r="LSH889" s="24"/>
      <c r="LSI889" s="28"/>
      <c r="LSJ889" s="11"/>
      <c r="LSK889" s="12"/>
      <c r="LSL889" s="27"/>
      <c r="LSM889" s="37"/>
      <c r="LSN889" s="37"/>
      <c r="LSO889" s="14"/>
      <c r="LSP889" s="14"/>
      <c r="LSQ889" s="11"/>
      <c r="LSR889" s="12"/>
      <c r="LSS889" s="12"/>
      <c r="LST889" s="12"/>
      <c r="LSU889" s="11"/>
      <c r="LSV889" s="12"/>
      <c r="LSW889" s="162"/>
      <c r="LSX889" s="37"/>
      <c r="LSY889" s="37"/>
      <c r="LSZ889" s="37"/>
      <c r="LTA889" s="37"/>
      <c r="LTB889" s="37"/>
      <c r="LTC889" s="28"/>
      <c r="LTD889" s="11"/>
      <c r="LTE889" s="11"/>
      <c r="LTF889" s="37"/>
      <c r="LTG889" s="162"/>
      <c r="LTH889" s="162"/>
      <c r="LTI889" s="37"/>
      <c r="LTJ889" s="12"/>
      <c r="LTK889" s="37"/>
      <c r="LTL889" s="37"/>
      <c r="LTM889" s="11"/>
      <c r="LTN889" s="24"/>
      <c r="LTO889" s="28"/>
      <c r="LTP889" s="11"/>
      <c r="LTQ889" s="12"/>
      <c r="LTR889" s="27"/>
      <c r="LTS889" s="37"/>
      <c r="LTT889" s="37"/>
      <c r="LTU889" s="14"/>
      <c r="LTV889" s="14"/>
      <c r="LTW889" s="11"/>
      <c r="LTX889" s="12"/>
      <c r="LTY889" s="12"/>
      <c r="LTZ889" s="12"/>
      <c r="LUA889" s="11"/>
      <c r="LUB889" s="12"/>
      <c r="LUC889" s="162"/>
      <c r="LUD889" s="37"/>
      <c r="LUE889" s="37"/>
      <c r="LUF889" s="37"/>
      <c r="LUG889" s="37"/>
      <c r="LUH889" s="37"/>
      <c r="LUI889" s="28"/>
      <c r="LUJ889" s="11"/>
      <c r="LUK889" s="11"/>
      <c r="LUL889" s="37"/>
      <c r="LUM889" s="162"/>
      <c r="LUN889" s="162"/>
      <c r="LUO889" s="37"/>
      <c r="LUP889" s="12"/>
      <c r="LUQ889" s="37"/>
      <c r="LUR889" s="37"/>
      <c r="LUS889" s="11"/>
      <c r="LUT889" s="24"/>
      <c r="LUU889" s="28"/>
      <c r="LUV889" s="11"/>
      <c r="LUW889" s="12"/>
      <c r="LUX889" s="27"/>
      <c r="LUY889" s="37"/>
      <c r="LUZ889" s="37"/>
      <c r="LVA889" s="14"/>
      <c r="LVB889" s="14"/>
      <c r="LVC889" s="11"/>
      <c r="LVD889" s="12"/>
      <c r="LVE889" s="12"/>
      <c r="LVF889" s="12"/>
      <c r="LVG889" s="11"/>
      <c r="LVH889" s="12"/>
      <c r="LVI889" s="162"/>
      <c r="LVJ889" s="37"/>
      <c r="LVK889" s="37"/>
      <c r="LVL889" s="37"/>
      <c r="LVM889" s="37"/>
      <c r="LVN889" s="37"/>
      <c r="LVO889" s="28"/>
      <c r="LVP889" s="11"/>
      <c r="LVQ889" s="11"/>
      <c r="LVR889" s="37"/>
      <c r="LVS889" s="162"/>
      <c r="LVT889" s="162"/>
      <c r="LVU889" s="37"/>
      <c r="LVV889" s="12"/>
      <c r="LVW889" s="37"/>
      <c r="LVX889" s="37"/>
      <c r="LVY889" s="11"/>
      <c r="LVZ889" s="24"/>
      <c r="LWA889" s="28"/>
      <c r="LWB889" s="11"/>
      <c r="LWC889" s="12"/>
      <c r="LWD889" s="27"/>
      <c r="LWE889" s="37"/>
      <c r="LWF889" s="37"/>
      <c r="LWG889" s="14"/>
      <c r="LWH889" s="14"/>
      <c r="LWI889" s="11"/>
      <c r="LWJ889" s="12"/>
      <c r="LWK889" s="12"/>
      <c r="LWL889" s="12"/>
      <c r="LWM889" s="11"/>
      <c r="LWN889" s="12"/>
      <c r="LWO889" s="162"/>
      <c r="LWP889" s="37"/>
      <c r="LWQ889" s="37"/>
      <c r="LWR889" s="37"/>
      <c r="LWS889" s="37"/>
      <c r="LWT889" s="37"/>
      <c r="LWU889" s="28"/>
      <c r="LWV889" s="11"/>
      <c r="LWW889" s="11"/>
      <c r="LWX889" s="37"/>
      <c r="LWY889" s="162"/>
      <c r="LWZ889" s="162"/>
      <c r="LXA889" s="37"/>
      <c r="LXB889" s="12"/>
      <c r="LXC889" s="37"/>
      <c r="LXD889" s="37"/>
      <c r="LXE889" s="11"/>
      <c r="LXF889" s="24"/>
      <c r="LXG889" s="28"/>
      <c r="LXH889" s="11"/>
      <c r="LXI889" s="12"/>
      <c r="LXJ889" s="27"/>
      <c r="LXK889" s="37"/>
      <c r="LXL889" s="37"/>
      <c r="LXM889" s="14"/>
      <c r="LXN889" s="14"/>
      <c r="LXO889" s="11"/>
      <c r="LXP889" s="12"/>
      <c r="LXQ889" s="12"/>
      <c r="LXR889" s="12"/>
      <c r="LXS889" s="11"/>
      <c r="LXT889" s="12"/>
      <c r="LXU889" s="162"/>
      <c r="LXV889" s="37"/>
      <c r="LXW889" s="37"/>
      <c r="LXX889" s="37"/>
      <c r="LXY889" s="37"/>
      <c r="LXZ889" s="37"/>
      <c r="LYA889" s="28"/>
      <c r="LYB889" s="11"/>
      <c r="LYC889" s="11"/>
      <c r="LYD889" s="37"/>
      <c r="LYE889" s="162"/>
      <c r="LYF889" s="162"/>
      <c r="LYG889" s="37"/>
      <c r="LYH889" s="12"/>
      <c r="LYI889" s="37"/>
      <c r="LYJ889" s="37"/>
      <c r="LYK889" s="11"/>
      <c r="LYL889" s="24"/>
      <c r="LYM889" s="28"/>
      <c r="LYN889" s="11"/>
      <c r="LYO889" s="12"/>
      <c r="LYP889" s="27"/>
      <c r="LYQ889" s="37"/>
      <c r="LYR889" s="37"/>
      <c r="LYS889" s="14"/>
      <c r="LYT889" s="14"/>
      <c r="LYU889" s="11"/>
      <c r="LYV889" s="12"/>
      <c r="LYW889" s="12"/>
      <c r="LYX889" s="12"/>
      <c r="LYY889" s="11"/>
      <c r="LYZ889" s="12"/>
      <c r="LZA889" s="162"/>
      <c r="LZB889" s="37"/>
      <c r="LZC889" s="37"/>
      <c r="LZD889" s="37"/>
      <c r="LZE889" s="37"/>
      <c r="LZF889" s="37"/>
      <c r="LZG889" s="28"/>
      <c r="LZH889" s="11"/>
      <c r="LZI889" s="11"/>
      <c r="LZJ889" s="37"/>
      <c r="LZK889" s="162"/>
      <c r="LZL889" s="162"/>
      <c r="LZM889" s="37"/>
      <c r="LZN889" s="12"/>
      <c r="LZO889" s="37"/>
      <c r="LZP889" s="37"/>
      <c r="LZQ889" s="11"/>
      <c r="LZR889" s="24"/>
      <c r="LZS889" s="28"/>
      <c r="LZT889" s="11"/>
      <c r="LZU889" s="12"/>
      <c r="LZV889" s="27"/>
      <c r="LZW889" s="37"/>
      <c r="LZX889" s="37"/>
      <c r="LZY889" s="14"/>
      <c r="LZZ889" s="14"/>
      <c r="MAA889" s="11"/>
      <c r="MAB889" s="12"/>
      <c r="MAC889" s="12"/>
      <c r="MAD889" s="12"/>
      <c r="MAE889" s="11"/>
      <c r="MAF889" s="12"/>
      <c r="MAG889" s="162"/>
      <c r="MAH889" s="37"/>
      <c r="MAI889" s="37"/>
      <c r="MAJ889" s="37"/>
      <c r="MAK889" s="37"/>
      <c r="MAL889" s="37"/>
      <c r="MAM889" s="28"/>
      <c r="MAN889" s="11"/>
      <c r="MAO889" s="11"/>
      <c r="MAP889" s="37"/>
      <c r="MAQ889" s="162"/>
      <c r="MAR889" s="162"/>
      <c r="MAS889" s="37"/>
      <c r="MAT889" s="12"/>
      <c r="MAU889" s="37"/>
      <c r="MAV889" s="37"/>
      <c r="MAW889" s="11"/>
      <c r="MAX889" s="24"/>
      <c r="MAY889" s="28"/>
      <c r="MAZ889" s="11"/>
      <c r="MBA889" s="12"/>
      <c r="MBB889" s="27"/>
      <c r="MBC889" s="37"/>
      <c r="MBD889" s="37"/>
      <c r="MBE889" s="14"/>
      <c r="MBF889" s="14"/>
      <c r="MBG889" s="11"/>
      <c r="MBH889" s="12"/>
      <c r="MBI889" s="12"/>
      <c r="MBJ889" s="12"/>
      <c r="MBK889" s="11"/>
      <c r="MBL889" s="12"/>
      <c r="MBM889" s="162"/>
      <c r="MBN889" s="37"/>
      <c r="MBO889" s="37"/>
      <c r="MBP889" s="37"/>
      <c r="MBQ889" s="37"/>
      <c r="MBR889" s="37"/>
      <c r="MBS889" s="28"/>
      <c r="MBT889" s="11"/>
      <c r="MBU889" s="11"/>
      <c r="MBV889" s="37"/>
      <c r="MBW889" s="162"/>
      <c r="MBX889" s="162"/>
      <c r="MBY889" s="37"/>
      <c r="MBZ889" s="12"/>
      <c r="MCA889" s="37"/>
      <c r="MCB889" s="37"/>
      <c r="MCC889" s="11"/>
      <c r="MCD889" s="24"/>
      <c r="MCE889" s="28"/>
      <c r="MCF889" s="11"/>
      <c r="MCG889" s="12"/>
      <c r="MCH889" s="27"/>
      <c r="MCI889" s="37"/>
      <c r="MCJ889" s="37"/>
      <c r="MCK889" s="14"/>
      <c r="MCL889" s="14"/>
      <c r="MCM889" s="11"/>
      <c r="MCN889" s="12"/>
      <c r="MCO889" s="12"/>
      <c r="MCP889" s="12"/>
      <c r="MCQ889" s="11"/>
      <c r="MCR889" s="12"/>
      <c r="MCS889" s="162"/>
      <c r="MCT889" s="37"/>
      <c r="MCU889" s="37"/>
      <c r="MCV889" s="37"/>
      <c r="MCW889" s="37"/>
      <c r="MCX889" s="37"/>
      <c r="MCY889" s="28"/>
      <c r="MCZ889" s="11"/>
      <c r="MDA889" s="11"/>
      <c r="MDB889" s="37"/>
      <c r="MDC889" s="162"/>
      <c r="MDD889" s="162"/>
      <c r="MDE889" s="37"/>
      <c r="MDF889" s="12"/>
      <c r="MDG889" s="37"/>
      <c r="MDH889" s="37"/>
      <c r="MDI889" s="11"/>
      <c r="MDJ889" s="24"/>
      <c r="MDK889" s="28"/>
      <c r="MDL889" s="11"/>
      <c r="MDM889" s="12"/>
      <c r="MDN889" s="27"/>
      <c r="MDO889" s="37"/>
      <c r="MDP889" s="37"/>
      <c r="MDQ889" s="14"/>
      <c r="MDR889" s="14"/>
      <c r="MDS889" s="11"/>
      <c r="MDT889" s="12"/>
      <c r="MDU889" s="12"/>
      <c r="MDV889" s="12"/>
      <c r="MDW889" s="11"/>
      <c r="MDX889" s="12"/>
      <c r="MDY889" s="162"/>
      <c r="MDZ889" s="37"/>
      <c r="MEA889" s="37"/>
      <c r="MEB889" s="37"/>
      <c r="MEC889" s="37"/>
      <c r="MED889" s="37"/>
      <c r="MEE889" s="28"/>
      <c r="MEF889" s="11"/>
      <c r="MEG889" s="11"/>
      <c r="MEH889" s="37"/>
      <c r="MEI889" s="162"/>
      <c r="MEJ889" s="162"/>
      <c r="MEK889" s="37"/>
      <c r="MEL889" s="12"/>
      <c r="MEM889" s="37"/>
      <c r="MEN889" s="37"/>
      <c r="MEO889" s="11"/>
      <c r="MEP889" s="24"/>
      <c r="MEQ889" s="28"/>
      <c r="MER889" s="11"/>
      <c r="MES889" s="12"/>
      <c r="MET889" s="27"/>
      <c r="MEU889" s="37"/>
      <c r="MEV889" s="37"/>
      <c r="MEW889" s="14"/>
      <c r="MEX889" s="14"/>
      <c r="MEY889" s="11"/>
      <c r="MEZ889" s="12"/>
      <c r="MFA889" s="12"/>
      <c r="MFB889" s="12"/>
      <c r="MFC889" s="11"/>
      <c r="MFD889" s="12"/>
      <c r="MFE889" s="162"/>
      <c r="MFF889" s="37"/>
      <c r="MFG889" s="37"/>
      <c r="MFH889" s="37"/>
      <c r="MFI889" s="37"/>
      <c r="MFJ889" s="37"/>
      <c r="MFK889" s="28"/>
      <c r="MFL889" s="11"/>
      <c r="MFM889" s="11"/>
      <c r="MFN889" s="37"/>
      <c r="MFO889" s="162"/>
      <c r="MFP889" s="162"/>
      <c r="MFQ889" s="37"/>
      <c r="MFR889" s="12"/>
      <c r="MFS889" s="37"/>
      <c r="MFT889" s="37"/>
      <c r="MFU889" s="11"/>
      <c r="MFV889" s="24"/>
      <c r="MFW889" s="28"/>
      <c r="MFX889" s="11"/>
      <c r="MFY889" s="12"/>
      <c r="MFZ889" s="27"/>
      <c r="MGA889" s="37"/>
      <c r="MGB889" s="37"/>
      <c r="MGC889" s="14"/>
      <c r="MGD889" s="14"/>
      <c r="MGE889" s="11"/>
      <c r="MGF889" s="12"/>
      <c r="MGG889" s="12"/>
      <c r="MGH889" s="12"/>
      <c r="MGI889" s="11"/>
      <c r="MGJ889" s="12"/>
      <c r="MGK889" s="162"/>
      <c r="MGL889" s="37"/>
      <c r="MGM889" s="37"/>
      <c r="MGN889" s="37"/>
      <c r="MGO889" s="37"/>
      <c r="MGP889" s="37"/>
      <c r="MGQ889" s="28"/>
      <c r="MGR889" s="11"/>
      <c r="MGS889" s="11"/>
      <c r="MGT889" s="37"/>
      <c r="MGU889" s="162"/>
      <c r="MGV889" s="162"/>
      <c r="MGW889" s="37"/>
      <c r="MGX889" s="12"/>
      <c r="MGY889" s="37"/>
      <c r="MGZ889" s="37"/>
      <c r="MHA889" s="11"/>
      <c r="MHB889" s="24"/>
      <c r="MHC889" s="28"/>
      <c r="MHD889" s="11"/>
      <c r="MHE889" s="12"/>
      <c r="MHF889" s="27"/>
      <c r="MHG889" s="37"/>
      <c r="MHH889" s="37"/>
      <c r="MHI889" s="14"/>
      <c r="MHJ889" s="14"/>
      <c r="MHK889" s="11"/>
      <c r="MHL889" s="12"/>
      <c r="MHM889" s="12"/>
      <c r="MHN889" s="12"/>
      <c r="MHO889" s="11"/>
      <c r="MHP889" s="12"/>
      <c r="MHQ889" s="162"/>
      <c r="MHR889" s="37"/>
      <c r="MHS889" s="37"/>
      <c r="MHT889" s="37"/>
      <c r="MHU889" s="37"/>
      <c r="MHV889" s="37"/>
      <c r="MHW889" s="28"/>
      <c r="MHX889" s="11"/>
      <c r="MHY889" s="11"/>
      <c r="MHZ889" s="37"/>
      <c r="MIA889" s="162"/>
      <c r="MIB889" s="162"/>
      <c r="MIC889" s="37"/>
      <c r="MID889" s="12"/>
      <c r="MIE889" s="37"/>
      <c r="MIF889" s="37"/>
      <c r="MIG889" s="11"/>
      <c r="MIH889" s="24"/>
      <c r="MII889" s="28"/>
      <c r="MIJ889" s="11"/>
      <c r="MIK889" s="12"/>
      <c r="MIL889" s="27"/>
      <c r="MIM889" s="37"/>
      <c r="MIN889" s="37"/>
      <c r="MIO889" s="14"/>
      <c r="MIP889" s="14"/>
      <c r="MIQ889" s="11"/>
      <c r="MIR889" s="12"/>
      <c r="MIS889" s="12"/>
      <c r="MIT889" s="12"/>
      <c r="MIU889" s="11"/>
      <c r="MIV889" s="12"/>
      <c r="MIW889" s="162"/>
      <c r="MIX889" s="37"/>
      <c r="MIY889" s="37"/>
      <c r="MIZ889" s="37"/>
      <c r="MJA889" s="37"/>
      <c r="MJB889" s="37"/>
      <c r="MJC889" s="28"/>
      <c r="MJD889" s="11"/>
      <c r="MJE889" s="11"/>
      <c r="MJF889" s="37"/>
      <c r="MJG889" s="162"/>
      <c r="MJH889" s="162"/>
      <c r="MJI889" s="37"/>
      <c r="MJJ889" s="12"/>
      <c r="MJK889" s="37"/>
      <c r="MJL889" s="37"/>
      <c r="MJM889" s="11"/>
      <c r="MJN889" s="24"/>
      <c r="MJO889" s="28"/>
      <c r="MJP889" s="11"/>
      <c r="MJQ889" s="12"/>
      <c r="MJR889" s="27"/>
      <c r="MJS889" s="37"/>
      <c r="MJT889" s="37"/>
      <c r="MJU889" s="14"/>
      <c r="MJV889" s="14"/>
      <c r="MJW889" s="11"/>
      <c r="MJX889" s="12"/>
      <c r="MJY889" s="12"/>
      <c r="MJZ889" s="12"/>
      <c r="MKA889" s="11"/>
      <c r="MKB889" s="12"/>
      <c r="MKC889" s="162"/>
      <c r="MKD889" s="37"/>
      <c r="MKE889" s="37"/>
      <c r="MKF889" s="37"/>
      <c r="MKG889" s="37"/>
      <c r="MKH889" s="37"/>
      <c r="MKI889" s="28"/>
      <c r="MKJ889" s="11"/>
      <c r="MKK889" s="11"/>
      <c r="MKL889" s="37"/>
      <c r="MKM889" s="162"/>
      <c r="MKN889" s="162"/>
      <c r="MKO889" s="37"/>
      <c r="MKP889" s="12"/>
      <c r="MKQ889" s="37"/>
      <c r="MKR889" s="37"/>
      <c r="MKS889" s="11"/>
      <c r="MKT889" s="24"/>
      <c r="MKU889" s="28"/>
      <c r="MKV889" s="11"/>
      <c r="MKW889" s="12"/>
      <c r="MKX889" s="27"/>
      <c r="MKY889" s="37"/>
      <c r="MKZ889" s="37"/>
      <c r="MLA889" s="14"/>
      <c r="MLB889" s="14"/>
      <c r="MLC889" s="11"/>
      <c r="MLD889" s="12"/>
      <c r="MLE889" s="12"/>
      <c r="MLF889" s="12"/>
      <c r="MLG889" s="11"/>
      <c r="MLH889" s="12"/>
      <c r="MLI889" s="162"/>
      <c r="MLJ889" s="37"/>
      <c r="MLK889" s="37"/>
      <c r="MLL889" s="37"/>
      <c r="MLM889" s="37"/>
      <c r="MLN889" s="37"/>
      <c r="MLO889" s="28"/>
      <c r="MLP889" s="11"/>
      <c r="MLQ889" s="11"/>
      <c r="MLR889" s="37"/>
      <c r="MLS889" s="162"/>
      <c r="MLT889" s="162"/>
      <c r="MLU889" s="37"/>
      <c r="MLV889" s="12"/>
      <c r="MLW889" s="37"/>
      <c r="MLX889" s="37"/>
      <c r="MLY889" s="11"/>
      <c r="MLZ889" s="24"/>
      <c r="MMA889" s="28"/>
      <c r="MMB889" s="11"/>
      <c r="MMC889" s="12"/>
      <c r="MMD889" s="27"/>
      <c r="MME889" s="37"/>
      <c r="MMF889" s="37"/>
      <c r="MMG889" s="14"/>
      <c r="MMH889" s="14"/>
      <c r="MMI889" s="11"/>
      <c r="MMJ889" s="12"/>
      <c r="MMK889" s="12"/>
      <c r="MML889" s="12"/>
      <c r="MMM889" s="11"/>
      <c r="MMN889" s="12"/>
      <c r="MMO889" s="162"/>
      <c r="MMP889" s="37"/>
      <c r="MMQ889" s="37"/>
      <c r="MMR889" s="37"/>
      <c r="MMS889" s="37"/>
      <c r="MMT889" s="37"/>
      <c r="MMU889" s="28"/>
      <c r="MMV889" s="11"/>
      <c r="MMW889" s="11"/>
      <c r="MMX889" s="37"/>
      <c r="MMY889" s="162"/>
      <c r="MMZ889" s="162"/>
      <c r="MNA889" s="37"/>
      <c r="MNB889" s="12"/>
      <c r="MNC889" s="37"/>
      <c r="MND889" s="37"/>
      <c r="MNE889" s="11"/>
      <c r="MNF889" s="24"/>
      <c r="MNG889" s="28"/>
      <c r="MNH889" s="11"/>
      <c r="MNI889" s="12"/>
      <c r="MNJ889" s="27"/>
      <c r="MNK889" s="37"/>
      <c r="MNL889" s="37"/>
      <c r="MNM889" s="14"/>
      <c r="MNN889" s="14"/>
      <c r="MNO889" s="11"/>
      <c r="MNP889" s="12"/>
      <c r="MNQ889" s="12"/>
      <c r="MNR889" s="12"/>
      <c r="MNS889" s="11"/>
      <c r="MNT889" s="12"/>
      <c r="MNU889" s="162"/>
      <c r="MNV889" s="37"/>
      <c r="MNW889" s="37"/>
      <c r="MNX889" s="37"/>
      <c r="MNY889" s="37"/>
      <c r="MNZ889" s="37"/>
      <c r="MOA889" s="28"/>
      <c r="MOB889" s="11"/>
      <c r="MOC889" s="11"/>
      <c r="MOD889" s="37"/>
      <c r="MOE889" s="162"/>
      <c r="MOF889" s="162"/>
      <c r="MOG889" s="37"/>
      <c r="MOH889" s="12"/>
      <c r="MOI889" s="37"/>
      <c r="MOJ889" s="37"/>
      <c r="MOK889" s="11"/>
      <c r="MOL889" s="24"/>
      <c r="MOM889" s="28"/>
      <c r="MON889" s="11"/>
      <c r="MOO889" s="12"/>
      <c r="MOP889" s="27"/>
      <c r="MOQ889" s="37"/>
      <c r="MOR889" s="37"/>
      <c r="MOS889" s="14"/>
      <c r="MOT889" s="14"/>
      <c r="MOU889" s="11"/>
      <c r="MOV889" s="12"/>
      <c r="MOW889" s="12"/>
      <c r="MOX889" s="12"/>
      <c r="MOY889" s="11"/>
      <c r="MOZ889" s="12"/>
      <c r="MPA889" s="162"/>
      <c r="MPB889" s="37"/>
      <c r="MPC889" s="37"/>
      <c r="MPD889" s="37"/>
      <c r="MPE889" s="37"/>
      <c r="MPF889" s="37"/>
      <c r="MPG889" s="28"/>
      <c r="MPH889" s="11"/>
      <c r="MPI889" s="11"/>
      <c r="MPJ889" s="37"/>
      <c r="MPK889" s="162"/>
      <c r="MPL889" s="162"/>
      <c r="MPM889" s="37"/>
      <c r="MPN889" s="12"/>
      <c r="MPO889" s="37"/>
      <c r="MPP889" s="37"/>
      <c r="MPQ889" s="11"/>
      <c r="MPR889" s="24"/>
      <c r="MPS889" s="28"/>
      <c r="MPT889" s="11"/>
      <c r="MPU889" s="12"/>
      <c r="MPV889" s="27"/>
      <c r="MPW889" s="37"/>
      <c r="MPX889" s="37"/>
      <c r="MPY889" s="14"/>
      <c r="MPZ889" s="14"/>
      <c r="MQA889" s="11"/>
      <c r="MQB889" s="12"/>
      <c r="MQC889" s="12"/>
      <c r="MQD889" s="12"/>
      <c r="MQE889" s="11"/>
      <c r="MQF889" s="12"/>
      <c r="MQG889" s="162"/>
      <c r="MQH889" s="37"/>
      <c r="MQI889" s="37"/>
      <c r="MQJ889" s="37"/>
      <c r="MQK889" s="37"/>
      <c r="MQL889" s="37"/>
      <c r="MQM889" s="28"/>
      <c r="MQN889" s="11"/>
      <c r="MQO889" s="11"/>
      <c r="MQP889" s="37"/>
      <c r="MQQ889" s="162"/>
      <c r="MQR889" s="162"/>
      <c r="MQS889" s="37"/>
      <c r="MQT889" s="12"/>
      <c r="MQU889" s="37"/>
      <c r="MQV889" s="37"/>
      <c r="MQW889" s="11"/>
      <c r="MQX889" s="24"/>
      <c r="MQY889" s="28"/>
      <c r="MQZ889" s="11"/>
      <c r="MRA889" s="12"/>
      <c r="MRB889" s="27"/>
      <c r="MRC889" s="37"/>
      <c r="MRD889" s="37"/>
      <c r="MRE889" s="14"/>
      <c r="MRF889" s="14"/>
      <c r="MRG889" s="11"/>
      <c r="MRH889" s="12"/>
      <c r="MRI889" s="12"/>
      <c r="MRJ889" s="12"/>
      <c r="MRK889" s="11"/>
      <c r="MRL889" s="12"/>
      <c r="MRM889" s="162"/>
      <c r="MRN889" s="37"/>
      <c r="MRO889" s="37"/>
      <c r="MRP889" s="37"/>
      <c r="MRQ889" s="37"/>
      <c r="MRR889" s="37"/>
      <c r="MRS889" s="28"/>
      <c r="MRT889" s="11"/>
      <c r="MRU889" s="11"/>
      <c r="MRV889" s="37"/>
      <c r="MRW889" s="162"/>
      <c r="MRX889" s="162"/>
      <c r="MRY889" s="37"/>
      <c r="MRZ889" s="12"/>
      <c r="MSA889" s="37"/>
      <c r="MSB889" s="37"/>
      <c r="MSC889" s="11"/>
      <c r="MSD889" s="24"/>
      <c r="MSE889" s="28"/>
      <c r="MSF889" s="11"/>
      <c r="MSG889" s="12"/>
      <c r="MSH889" s="27"/>
      <c r="MSI889" s="37"/>
      <c r="MSJ889" s="37"/>
      <c r="MSK889" s="14"/>
      <c r="MSL889" s="14"/>
      <c r="MSM889" s="11"/>
      <c r="MSN889" s="12"/>
      <c r="MSO889" s="12"/>
      <c r="MSP889" s="12"/>
      <c r="MSQ889" s="11"/>
      <c r="MSR889" s="12"/>
      <c r="MSS889" s="162"/>
      <c r="MST889" s="37"/>
      <c r="MSU889" s="37"/>
      <c r="MSV889" s="37"/>
      <c r="MSW889" s="37"/>
      <c r="MSX889" s="37"/>
      <c r="MSY889" s="28"/>
      <c r="MSZ889" s="11"/>
      <c r="MTA889" s="11"/>
      <c r="MTB889" s="37"/>
      <c r="MTC889" s="162"/>
      <c r="MTD889" s="162"/>
      <c r="MTE889" s="37"/>
      <c r="MTF889" s="12"/>
      <c r="MTG889" s="37"/>
      <c r="MTH889" s="37"/>
      <c r="MTI889" s="11"/>
      <c r="MTJ889" s="24"/>
      <c r="MTK889" s="28"/>
      <c r="MTL889" s="11"/>
      <c r="MTM889" s="12"/>
      <c r="MTN889" s="27"/>
      <c r="MTO889" s="37"/>
      <c r="MTP889" s="37"/>
      <c r="MTQ889" s="14"/>
      <c r="MTR889" s="14"/>
      <c r="MTS889" s="11"/>
      <c r="MTT889" s="12"/>
      <c r="MTU889" s="12"/>
      <c r="MTV889" s="12"/>
      <c r="MTW889" s="11"/>
      <c r="MTX889" s="12"/>
      <c r="MTY889" s="162"/>
      <c r="MTZ889" s="37"/>
      <c r="MUA889" s="37"/>
      <c r="MUB889" s="37"/>
      <c r="MUC889" s="37"/>
      <c r="MUD889" s="37"/>
      <c r="MUE889" s="28"/>
      <c r="MUF889" s="11"/>
      <c r="MUG889" s="11"/>
      <c r="MUH889" s="37"/>
      <c r="MUI889" s="162"/>
      <c r="MUJ889" s="162"/>
      <c r="MUK889" s="37"/>
      <c r="MUL889" s="12"/>
      <c r="MUM889" s="37"/>
      <c r="MUN889" s="37"/>
      <c r="MUO889" s="11"/>
      <c r="MUP889" s="24"/>
      <c r="MUQ889" s="28"/>
      <c r="MUR889" s="11"/>
      <c r="MUS889" s="12"/>
      <c r="MUT889" s="27"/>
      <c r="MUU889" s="37"/>
      <c r="MUV889" s="37"/>
      <c r="MUW889" s="14"/>
      <c r="MUX889" s="14"/>
      <c r="MUY889" s="11"/>
      <c r="MUZ889" s="12"/>
      <c r="MVA889" s="12"/>
      <c r="MVB889" s="12"/>
      <c r="MVC889" s="11"/>
      <c r="MVD889" s="12"/>
      <c r="MVE889" s="162"/>
      <c r="MVF889" s="37"/>
      <c r="MVG889" s="37"/>
      <c r="MVH889" s="37"/>
      <c r="MVI889" s="37"/>
      <c r="MVJ889" s="37"/>
      <c r="MVK889" s="28"/>
      <c r="MVL889" s="11"/>
      <c r="MVM889" s="11"/>
      <c r="MVN889" s="37"/>
      <c r="MVO889" s="162"/>
      <c r="MVP889" s="162"/>
      <c r="MVQ889" s="37"/>
      <c r="MVR889" s="12"/>
      <c r="MVS889" s="37"/>
      <c r="MVT889" s="37"/>
      <c r="MVU889" s="11"/>
      <c r="MVV889" s="24"/>
      <c r="MVW889" s="28"/>
      <c r="MVX889" s="11"/>
      <c r="MVY889" s="12"/>
      <c r="MVZ889" s="27"/>
      <c r="MWA889" s="37"/>
      <c r="MWB889" s="37"/>
      <c r="MWC889" s="14"/>
      <c r="MWD889" s="14"/>
      <c r="MWE889" s="11"/>
      <c r="MWF889" s="12"/>
      <c r="MWG889" s="12"/>
      <c r="MWH889" s="12"/>
      <c r="MWI889" s="11"/>
      <c r="MWJ889" s="12"/>
      <c r="MWK889" s="162"/>
      <c r="MWL889" s="37"/>
      <c r="MWM889" s="37"/>
      <c r="MWN889" s="37"/>
      <c r="MWO889" s="37"/>
      <c r="MWP889" s="37"/>
      <c r="MWQ889" s="28"/>
      <c r="MWR889" s="11"/>
      <c r="MWS889" s="11"/>
      <c r="MWT889" s="37"/>
      <c r="MWU889" s="162"/>
      <c r="MWV889" s="162"/>
      <c r="MWW889" s="37"/>
      <c r="MWX889" s="12"/>
      <c r="MWY889" s="37"/>
      <c r="MWZ889" s="37"/>
      <c r="MXA889" s="11"/>
      <c r="MXB889" s="24"/>
      <c r="MXC889" s="28"/>
      <c r="MXD889" s="11"/>
      <c r="MXE889" s="12"/>
      <c r="MXF889" s="27"/>
      <c r="MXG889" s="37"/>
      <c r="MXH889" s="37"/>
      <c r="MXI889" s="14"/>
      <c r="MXJ889" s="14"/>
      <c r="MXK889" s="11"/>
      <c r="MXL889" s="12"/>
      <c r="MXM889" s="12"/>
      <c r="MXN889" s="12"/>
      <c r="MXO889" s="11"/>
      <c r="MXP889" s="12"/>
      <c r="MXQ889" s="162"/>
      <c r="MXR889" s="37"/>
      <c r="MXS889" s="37"/>
      <c r="MXT889" s="37"/>
      <c r="MXU889" s="37"/>
      <c r="MXV889" s="37"/>
      <c r="MXW889" s="28"/>
      <c r="MXX889" s="11"/>
      <c r="MXY889" s="11"/>
      <c r="MXZ889" s="37"/>
      <c r="MYA889" s="162"/>
      <c r="MYB889" s="162"/>
      <c r="MYC889" s="37"/>
      <c r="MYD889" s="12"/>
      <c r="MYE889" s="37"/>
      <c r="MYF889" s="37"/>
      <c r="MYG889" s="11"/>
      <c r="MYH889" s="24"/>
      <c r="MYI889" s="28"/>
      <c r="MYJ889" s="11"/>
      <c r="MYK889" s="12"/>
      <c r="MYL889" s="27"/>
      <c r="MYM889" s="37"/>
      <c r="MYN889" s="37"/>
      <c r="MYO889" s="14"/>
      <c r="MYP889" s="14"/>
      <c r="MYQ889" s="11"/>
      <c r="MYR889" s="12"/>
      <c r="MYS889" s="12"/>
      <c r="MYT889" s="12"/>
      <c r="MYU889" s="11"/>
      <c r="MYV889" s="12"/>
      <c r="MYW889" s="162"/>
      <c r="MYX889" s="37"/>
      <c r="MYY889" s="37"/>
      <c r="MYZ889" s="37"/>
      <c r="MZA889" s="37"/>
      <c r="MZB889" s="37"/>
      <c r="MZC889" s="28"/>
      <c r="MZD889" s="11"/>
      <c r="MZE889" s="11"/>
      <c r="MZF889" s="37"/>
      <c r="MZG889" s="162"/>
      <c r="MZH889" s="162"/>
      <c r="MZI889" s="37"/>
      <c r="MZJ889" s="12"/>
      <c r="MZK889" s="37"/>
      <c r="MZL889" s="37"/>
      <c r="MZM889" s="11"/>
      <c r="MZN889" s="24"/>
      <c r="MZO889" s="28"/>
      <c r="MZP889" s="11"/>
      <c r="MZQ889" s="12"/>
      <c r="MZR889" s="27"/>
      <c r="MZS889" s="37"/>
      <c r="MZT889" s="37"/>
      <c r="MZU889" s="14"/>
      <c r="MZV889" s="14"/>
      <c r="MZW889" s="11"/>
      <c r="MZX889" s="12"/>
      <c r="MZY889" s="12"/>
      <c r="MZZ889" s="12"/>
      <c r="NAA889" s="11"/>
      <c r="NAB889" s="12"/>
      <c r="NAC889" s="162"/>
      <c r="NAD889" s="37"/>
      <c r="NAE889" s="37"/>
      <c r="NAF889" s="37"/>
      <c r="NAG889" s="37"/>
      <c r="NAH889" s="37"/>
      <c r="NAI889" s="28"/>
      <c r="NAJ889" s="11"/>
      <c r="NAK889" s="11"/>
      <c r="NAL889" s="37"/>
      <c r="NAM889" s="162"/>
      <c r="NAN889" s="162"/>
      <c r="NAO889" s="37"/>
      <c r="NAP889" s="12"/>
      <c r="NAQ889" s="37"/>
      <c r="NAR889" s="37"/>
      <c r="NAS889" s="11"/>
      <c r="NAT889" s="24"/>
      <c r="NAU889" s="28"/>
      <c r="NAV889" s="11"/>
      <c r="NAW889" s="12"/>
      <c r="NAX889" s="27"/>
      <c r="NAY889" s="37"/>
      <c r="NAZ889" s="37"/>
      <c r="NBA889" s="14"/>
      <c r="NBB889" s="14"/>
      <c r="NBC889" s="11"/>
      <c r="NBD889" s="12"/>
      <c r="NBE889" s="12"/>
      <c r="NBF889" s="12"/>
      <c r="NBG889" s="11"/>
      <c r="NBH889" s="12"/>
      <c r="NBI889" s="162"/>
      <c r="NBJ889" s="37"/>
      <c r="NBK889" s="37"/>
      <c r="NBL889" s="37"/>
      <c r="NBM889" s="37"/>
      <c r="NBN889" s="37"/>
      <c r="NBO889" s="28"/>
      <c r="NBP889" s="11"/>
      <c r="NBQ889" s="11"/>
      <c r="NBR889" s="37"/>
      <c r="NBS889" s="162"/>
      <c r="NBT889" s="162"/>
      <c r="NBU889" s="37"/>
      <c r="NBV889" s="12"/>
      <c r="NBW889" s="37"/>
      <c r="NBX889" s="37"/>
      <c r="NBY889" s="11"/>
      <c r="NBZ889" s="24"/>
      <c r="NCA889" s="28"/>
      <c r="NCB889" s="11"/>
      <c r="NCC889" s="12"/>
      <c r="NCD889" s="27"/>
      <c r="NCE889" s="37"/>
      <c r="NCF889" s="37"/>
      <c r="NCG889" s="14"/>
      <c r="NCH889" s="14"/>
      <c r="NCI889" s="11"/>
      <c r="NCJ889" s="12"/>
      <c r="NCK889" s="12"/>
      <c r="NCL889" s="12"/>
      <c r="NCM889" s="11"/>
      <c r="NCN889" s="12"/>
      <c r="NCO889" s="162"/>
      <c r="NCP889" s="37"/>
      <c r="NCQ889" s="37"/>
      <c r="NCR889" s="37"/>
      <c r="NCS889" s="37"/>
      <c r="NCT889" s="37"/>
      <c r="NCU889" s="28"/>
      <c r="NCV889" s="11"/>
      <c r="NCW889" s="11"/>
      <c r="NCX889" s="37"/>
      <c r="NCY889" s="162"/>
      <c r="NCZ889" s="162"/>
      <c r="NDA889" s="37"/>
      <c r="NDB889" s="12"/>
      <c r="NDC889" s="37"/>
      <c r="NDD889" s="37"/>
      <c r="NDE889" s="11"/>
      <c r="NDF889" s="24"/>
      <c r="NDG889" s="28"/>
      <c r="NDH889" s="11"/>
      <c r="NDI889" s="12"/>
      <c r="NDJ889" s="27"/>
      <c r="NDK889" s="37"/>
      <c r="NDL889" s="37"/>
      <c r="NDM889" s="14"/>
      <c r="NDN889" s="14"/>
      <c r="NDO889" s="11"/>
      <c r="NDP889" s="12"/>
      <c r="NDQ889" s="12"/>
      <c r="NDR889" s="12"/>
      <c r="NDS889" s="11"/>
      <c r="NDT889" s="12"/>
      <c r="NDU889" s="162"/>
      <c r="NDV889" s="37"/>
      <c r="NDW889" s="37"/>
      <c r="NDX889" s="37"/>
      <c r="NDY889" s="37"/>
      <c r="NDZ889" s="37"/>
      <c r="NEA889" s="28"/>
      <c r="NEB889" s="11"/>
      <c r="NEC889" s="11"/>
      <c r="NED889" s="37"/>
      <c r="NEE889" s="162"/>
      <c r="NEF889" s="162"/>
      <c r="NEG889" s="37"/>
      <c r="NEH889" s="12"/>
      <c r="NEI889" s="37"/>
      <c r="NEJ889" s="37"/>
      <c r="NEK889" s="11"/>
      <c r="NEL889" s="24"/>
      <c r="NEM889" s="28"/>
      <c r="NEN889" s="11"/>
      <c r="NEO889" s="12"/>
      <c r="NEP889" s="27"/>
      <c r="NEQ889" s="37"/>
      <c r="NER889" s="37"/>
      <c r="NES889" s="14"/>
      <c r="NET889" s="14"/>
      <c r="NEU889" s="11"/>
      <c r="NEV889" s="12"/>
      <c r="NEW889" s="12"/>
      <c r="NEX889" s="12"/>
      <c r="NEY889" s="11"/>
      <c r="NEZ889" s="12"/>
      <c r="NFA889" s="162"/>
      <c r="NFB889" s="37"/>
      <c r="NFC889" s="37"/>
      <c r="NFD889" s="37"/>
      <c r="NFE889" s="37"/>
      <c r="NFF889" s="37"/>
      <c r="NFG889" s="28"/>
      <c r="NFH889" s="11"/>
      <c r="NFI889" s="11"/>
      <c r="NFJ889" s="37"/>
      <c r="NFK889" s="162"/>
      <c r="NFL889" s="162"/>
      <c r="NFM889" s="37"/>
      <c r="NFN889" s="12"/>
      <c r="NFO889" s="37"/>
      <c r="NFP889" s="37"/>
      <c r="NFQ889" s="11"/>
      <c r="NFR889" s="24"/>
      <c r="NFS889" s="28"/>
      <c r="NFT889" s="11"/>
      <c r="NFU889" s="12"/>
      <c r="NFV889" s="27"/>
      <c r="NFW889" s="37"/>
      <c r="NFX889" s="37"/>
      <c r="NFY889" s="14"/>
      <c r="NFZ889" s="14"/>
      <c r="NGA889" s="11"/>
      <c r="NGB889" s="12"/>
      <c r="NGC889" s="12"/>
      <c r="NGD889" s="12"/>
      <c r="NGE889" s="11"/>
      <c r="NGF889" s="12"/>
      <c r="NGG889" s="162"/>
      <c r="NGH889" s="37"/>
      <c r="NGI889" s="37"/>
      <c r="NGJ889" s="37"/>
      <c r="NGK889" s="37"/>
      <c r="NGL889" s="37"/>
      <c r="NGM889" s="28"/>
      <c r="NGN889" s="11"/>
      <c r="NGO889" s="11"/>
      <c r="NGP889" s="37"/>
      <c r="NGQ889" s="162"/>
      <c r="NGR889" s="162"/>
      <c r="NGS889" s="37"/>
      <c r="NGT889" s="12"/>
      <c r="NGU889" s="37"/>
      <c r="NGV889" s="37"/>
      <c r="NGW889" s="11"/>
      <c r="NGX889" s="24"/>
      <c r="NGY889" s="28"/>
      <c r="NGZ889" s="11"/>
      <c r="NHA889" s="12"/>
      <c r="NHB889" s="27"/>
      <c r="NHC889" s="37"/>
      <c r="NHD889" s="37"/>
      <c r="NHE889" s="14"/>
      <c r="NHF889" s="14"/>
      <c r="NHG889" s="11"/>
      <c r="NHH889" s="12"/>
      <c r="NHI889" s="12"/>
      <c r="NHJ889" s="12"/>
      <c r="NHK889" s="11"/>
      <c r="NHL889" s="12"/>
      <c r="NHM889" s="162"/>
      <c r="NHN889" s="37"/>
      <c r="NHO889" s="37"/>
      <c r="NHP889" s="37"/>
      <c r="NHQ889" s="37"/>
      <c r="NHR889" s="37"/>
      <c r="NHS889" s="28"/>
      <c r="NHT889" s="11"/>
      <c r="NHU889" s="11"/>
      <c r="NHV889" s="37"/>
      <c r="NHW889" s="162"/>
      <c r="NHX889" s="162"/>
      <c r="NHY889" s="37"/>
      <c r="NHZ889" s="12"/>
      <c r="NIA889" s="37"/>
      <c r="NIB889" s="37"/>
      <c r="NIC889" s="11"/>
      <c r="NID889" s="24"/>
      <c r="NIE889" s="28"/>
      <c r="NIF889" s="11"/>
      <c r="NIG889" s="12"/>
      <c r="NIH889" s="27"/>
      <c r="NII889" s="37"/>
      <c r="NIJ889" s="37"/>
      <c r="NIK889" s="14"/>
      <c r="NIL889" s="14"/>
      <c r="NIM889" s="11"/>
      <c r="NIN889" s="12"/>
      <c r="NIO889" s="12"/>
      <c r="NIP889" s="12"/>
      <c r="NIQ889" s="11"/>
      <c r="NIR889" s="12"/>
      <c r="NIS889" s="162"/>
      <c r="NIT889" s="37"/>
      <c r="NIU889" s="37"/>
      <c r="NIV889" s="37"/>
      <c r="NIW889" s="37"/>
      <c r="NIX889" s="37"/>
      <c r="NIY889" s="28"/>
      <c r="NIZ889" s="11"/>
      <c r="NJA889" s="11"/>
      <c r="NJB889" s="37"/>
      <c r="NJC889" s="162"/>
      <c r="NJD889" s="162"/>
      <c r="NJE889" s="37"/>
      <c r="NJF889" s="12"/>
      <c r="NJG889" s="37"/>
      <c r="NJH889" s="37"/>
      <c r="NJI889" s="11"/>
      <c r="NJJ889" s="24"/>
      <c r="NJK889" s="28"/>
      <c r="NJL889" s="11"/>
      <c r="NJM889" s="12"/>
      <c r="NJN889" s="27"/>
      <c r="NJO889" s="37"/>
      <c r="NJP889" s="37"/>
      <c r="NJQ889" s="14"/>
      <c r="NJR889" s="14"/>
      <c r="NJS889" s="11"/>
      <c r="NJT889" s="12"/>
      <c r="NJU889" s="12"/>
      <c r="NJV889" s="12"/>
      <c r="NJW889" s="11"/>
      <c r="NJX889" s="12"/>
      <c r="NJY889" s="162"/>
      <c r="NJZ889" s="37"/>
      <c r="NKA889" s="37"/>
      <c r="NKB889" s="37"/>
      <c r="NKC889" s="37"/>
      <c r="NKD889" s="37"/>
      <c r="NKE889" s="28"/>
      <c r="NKF889" s="11"/>
      <c r="NKG889" s="11"/>
      <c r="NKH889" s="37"/>
      <c r="NKI889" s="162"/>
      <c r="NKJ889" s="162"/>
      <c r="NKK889" s="37"/>
      <c r="NKL889" s="12"/>
      <c r="NKM889" s="37"/>
      <c r="NKN889" s="37"/>
      <c r="NKO889" s="11"/>
      <c r="NKP889" s="24"/>
      <c r="NKQ889" s="28"/>
      <c r="NKR889" s="11"/>
      <c r="NKS889" s="12"/>
      <c r="NKT889" s="27"/>
      <c r="NKU889" s="37"/>
      <c r="NKV889" s="37"/>
      <c r="NKW889" s="14"/>
      <c r="NKX889" s="14"/>
      <c r="NKY889" s="11"/>
      <c r="NKZ889" s="12"/>
      <c r="NLA889" s="12"/>
      <c r="NLB889" s="12"/>
      <c r="NLC889" s="11"/>
      <c r="NLD889" s="12"/>
      <c r="NLE889" s="162"/>
      <c r="NLF889" s="37"/>
      <c r="NLG889" s="37"/>
      <c r="NLH889" s="37"/>
      <c r="NLI889" s="37"/>
      <c r="NLJ889" s="37"/>
      <c r="NLK889" s="28"/>
      <c r="NLL889" s="11"/>
      <c r="NLM889" s="11"/>
      <c r="NLN889" s="37"/>
      <c r="NLO889" s="162"/>
      <c r="NLP889" s="162"/>
      <c r="NLQ889" s="37"/>
      <c r="NLR889" s="12"/>
      <c r="NLS889" s="37"/>
      <c r="NLT889" s="37"/>
      <c r="NLU889" s="11"/>
      <c r="NLV889" s="24"/>
      <c r="NLW889" s="28"/>
      <c r="NLX889" s="11"/>
      <c r="NLY889" s="12"/>
      <c r="NLZ889" s="27"/>
      <c r="NMA889" s="37"/>
      <c r="NMB889" s="37"/>
      <c r="NMC889" s="14"/>
      <c r="NMD889" s="14"/>
      <c r="NME889" s="11"/>
      <c r="NMF889" s="12"/>
      <c r="NMG889" s="12"/>
      <c r="NMH889" s="12"/>
      <c r="NMI889" s="11"/>
      <c r="NMJ889" s="12"/>
      <c r="NMK889" s="162"/>
      <c r="NML889" s="37"/>
      <c r="NMM889" s="37"/>
      <c r="NMN889" s="37"/>
      <c r="NMO889" s="37"/>
      <c r="NMP889" s="37"/>
      <c r="NMQ889" s="28"/>
      <c r="NMR889" s="11"/>
      <c r="NMS889" s="11"/>
      <c r="NMT889" s="37"/>
      <c r="NMU889" s="162"/>
      <c r="NMV889" s="162"/>
      <c r="NMW889" s="37"/>
      <c r="NMX889" s="12"/>
      <c r="NMY889" s="37"/>
      <c r="NMZ889" s="37"/>
      <c r="NNA889" s="11"/>
      <c r="NNB889" s="24"/>
      <c r="NNC889" s="28"/>
      <c r="NND889" s="11"/>
      <c r="NNE889" s="12"/>
      <c r="NNF889" s="27"/>
      <c r="NNG889" s="37"/>
      <c r="NNH889" s="37"/>
      <c r="NNI889" s="14"/>
      <c r="NNJ889" s="14"/>
      <c r="NNK889" s="11"/>
      <c r="NNL889" s="12"/>
      <c r="NNM889" s="12"/>
      <c r="NNN889" s="12"/>
      <c r="NNO889" s="11"/>
      <c r="NNP889" s="12"/>
      <c r="NNQ889" s="162"/>
      <c r="NNR889" s="37"/>
      <c r="NNS889" s="37"/>
      <c r="NNT889" s="37"/>
      <c r="NNU889" s="37"/>
      <c r="NNV889" s="37"/>
      <c r="NNW889" s="28"/>
      <c r="NNX889" s="11"/>
      <c r="NNY889" s="11"/>
      <c r="NNZ889" s="37"/>
      <c r="NOA889" s="162"/>
      <c r="NOB889" s="162"/>
      <c r="NOC889" s="37"/>
      <c r="NOD889" s="12"/>
      <c r="NOE889" s="37"/>
      <c r="NOF889" s="37"/>
      <c r="NOG889" s="11"/>
      <c r="NOH889" s="24"/>
      <c r="NOI889" s="28"/>
      <c r="NOJ889" s="11"/>
      <c r="NOK889" s="12"/>
      <c r="NOL889" s="27"/>
      <c r="NOM889" s="37"/>
      <c r="NON889" s="37"/>
      <c r="NOO889" s="14"/>
      <c r="NOP889" s="14"/>
      <c r="NOQ889" s="11"/>
      <c r="NOR889" s="12"/>
      <c r="NOS889" s="12"/>
      <c r="NOT889" s="12"/>
      <c r="NOU889" s="11"/>
      <c r="NOV889" s="12"/>
      <c r="NOW889" s="162"/>
      <c r="NOX889" s="37"/>
      <c r="NOY889" s="37"/>
      <c r="NOZ889" s="37"/>
      <c r="NPA889" s="37"/>
      <c r="NPB889" s="37"/>
      <c r="NPC889" s="28"/>
      <c r="NPD889" s="11"/>
      <c r="NPE889" s="11"/>
      <c r="NPF889" s="37"/>
      <c r="NPG889" s="162"/>
      <c r="NPH889" s="162"/>
      <c r="NPI889" s="37"/>
      <c r="NPJ889" s="12"/>
      <c r="NPK889" s="37"/>
      <c r="NPL889" s="37"/>
      <c r="NPM889" s="11"/>
      <c r="NPN889" s="24"/>
      <c r="NPO889" s="28"/>
      <c r="NPP889" s="11"/>
      <c r="NPQ889" s="12"/>
      <c r="NPR889" s="27"/>
      <c r="NPS889" s="37"/>
      <c r="NPT889" s="37"/>
      <c r="NPU889" s="14"/>
      <c r="NPV889" s="14"/>
      <c r="NPW889" s="11"/>
      <c r="NPX889" s="12"/>
      <c r="NPY889" s="12"/>
      <c r="NPZ889" s="12"/>
      <c r="NQA889" s="11"/>
      <c r="NQB889" s="12"/>
      <c r="NQC889" s="162"/>
      <c r="NQD889" s="37"/>
      <c r="NQE889" s="37"/>
      <c r="NQF889" s="37"/>
      <c r="NQG889" s="37"/>
      <c r="NQH889" s="37"/>
      <c r="NQI889" s="28"/>
      <c r="NQJ889" s="11"/>
      <c r="NQK889" s="11"/>
      <c r="NQL889" s="37"/>
      <c r="NQM889" s="162"/>
      <c r="NQN889" s="162"/>
      <c r="NQO889" s="37"/>
      <c r="NQP889" s="12"/>
      <c r="NQQ889" s="37"/>
      <c r="NQR889" s="37"/>
      <c r="NQS889" s="11"/>
      <c r="NQT889" s="24"/>
      <c r="NQU889" s="28"/>
      <c r="NQV889" s="11"/>
      <c r="NQW889" s="12"/>
      <c r="NQX889" s="27"/>
      <c r="NQY889" s="37"/>
      <c r="NQZ889" s="37"/>
      <c r="NRA889" s="14"/>
      <c r="NRB889" s="14"/>
      <c r="NRC889" s="11"/>
      <c r="NRD889" s="12"/>
      <c r="NRE889" s="12"/>
      <c r="NRF889" s="12"/>
      <c r="NRG889" s="11"/>
      <c r="NRH889" s="12"/>
      <c r="NRI889" s="162"/>
      <c r="NRJ889" s="37"/>
      <c r="NRK889" s="37"/>
      <c r="NRL889" s="37"/>
      <c r="NRM889" s="37"/>
      <c r="NRN889" s="37"/>
      <c r="NRO889" s="28"/>
      <c r="NRP889" s="11"/>
      <c r="NRQ889" s="11"/>
      <c r="NRR889" s="37"/>
      <c r="NRS889" s="162"/>
      <c r="NRT889" s="162"/>
      <c r="NRU889" s="37"/>
      <c r="NRV889" s="12"/>
      <c r="NRW889" s="37"/>
      <c r="NRX889" s="37"/>
      <c r="NRY889" s="11"/>
      <c r="NRZ889" s="24"/>
      <c r="NSA889" s="28"/>
      <c r="NSB889" s="11"/>
      <c r="NSC889" s="12"/>
      <c r="NSD889" s="27"/>
      <c r="NSE889" s="37"/>
      <c r="NSF889" s="37"/>
      <c r="NSG889" s="14"/>
      <c r="NSH889" s="14"/>
      <c r="NSI889" s="11"/>
      <c r="NSJ889" s="12"/>
      <c r="NSK889" s="12"/>
      <c r="NSL889" s="12"/>
      <c r="NSM889" s="11"/>
      <c r="NSN889" s="12"/>
      <c r="NSO889" s="162"/>
      <c r="NSP889" s="37"/>
      <c r="NSQ889" s="37"/>
      <c r="NSR889" s="37"/>
      <c r="NSS889" s="37"/>
      <c r="NST889" s="37"/>
      <c r="NSU889" s="28"/>
      <c r="NSV889" s="11"/>
      <c r="NSW889" s="11"/>
      <c r="NSX889" s="37"/>
      <c r="NSY889" s="162"/>
      <c r="NSZ889" s="162"/>
      <c r="NTA889" s="37"/>
      <c r="NTB889" s="12"/>
      <c r="NTC889" s="37"/>
      <c r="NTD889" s="37"/>
      <c r="NTE889" s="11"/>
      <c r="NTF889" s="24"/>
      <c r="NTG889" s="28"/>
      <c r="NTH889" s="11"/>
      <c r="NTI889" s="12"/>
      <c r="NTJ889" s="27"/>
      <c r="NTK889" s="37"/>
      <c r="NTL889" s="37"/>
      <c r="NTM889" s="14"/>
      <c r="NTN889" s="14"/>
      <c r="NTO889" s="11"/>
      <c r="NTP889" s="12"/>
      <c r="NTQ889" s="12"/>
      <c r="NTR889" s="12"/>
      <c r="NTS889" s="11"/>
      <c r="NTT889" s="12"/>
      <c r="NTU889" s="162"/>
      <c r="NTV889" s="37"/>
      <c r="NTW889" s="37"/>
      <c r="NTX889" s="37"/>
      <c r="NTY889" s="37"/>
      <c r="NTZ889" s="37"/>
      <c r="NUA889" s="28"/>
      <c r="NUB889" s="11"/>
      <c r="NUC889" s="11"/>
      <c r="NUD889" s="37"/>
      <c r="NUE889" s="162"/>
      <c r="NUF889" s="162"/>
      <c r="NUG889" s="37"/>
      <c r="NUH889" s="12"/>
      <c r="NUI889" s="37"/>
      <c r="NUJ889" s="37"/>
      <c r="NUK889" s="11"/>
      <c r="NUL889" s="24"/>
      <c r="NUM889" s="28"/>
      <c r="NUN889" s="11"/>
      <c r="NUO889" s="12"/>
      <c r="NUP889" s="27"/>
      <c r="NUQ889" s="37"/>
      <c r="NUR889" s="37"/>
      <c r="NUS889" s="14"/>
      <c r="NUT889" s="14"/>
      <c r="NUU889" s="11"/>
      <c r="NUV889" s="12"/>
      <c r="NUW889" s="12"/>
      <c r="NUX889" s="12"/>
      <c r="NUY889" s="11"/>
      <c r="NUZ889" s="12"/>
      <c r="NVA889" s="162"/>
      <c r="NVB889" s="37"/>
      <c r="NVC889" s="37"/>
      <c r="NVD889" s="37"/>
      <c r="NVE889" s="37"/>
      <c r="NVF889" s="37"/>
      <c r="NVG889" s="28"/>
      <c r="NVH889" s="11"/>
      <c r="NVI889" s="11"/>
      <c r="NVJ889" s="37"/>
      <c r="NVK889" s="162"/>
      <c r="NVL889" s="162"/>
      <c r="NVM889" s="37"/>
      <c r="NVN889" s="12"/>
      <c r="NVO889" s="37"/>
      <c r="NVP889" s="37"/>
      <c r="NVQ889" s="11"/>
      <c r="NVR889" s="24"/>
      <c r="NVS889" s="28"/>
      <c r="NVT889" s="11"/>
      <c r="NVU889" s="12"/>
      <c r="NVV889" s="27"/>
      <c r="NVW889" s="37"/>
      <c r="NVX889" s="37"/>
      <c r="NVY889" s="14"/>
      <c r="NVZ889" s="14"/>
      <c r="NWA889" s="11"/>
      <c r="NWB889" s="12"/>
      <c r="NWC889" s="12"/>
      <c r="NWD889" s="12"/>
      <c r="NWE889" s="11"/>
      <c r="NWF889" s="12"/>
      <c r="NWG889" s="162"/>
      <c r="NWH889" s="37"/>
      <c r="NWI889" s="37"/>
      <c r="NWJ889" s="37"/>
      <c r="NWK889" s="37"/>
      <c r="NWL889" s="37"/>
      <c r="NWM889" s="28"/>
      <c r="NWN889" s="11"/>
      <c r="NWO889" s="11"/>
      <c r="NWP889" s="37"/>
      <c r="NWQ889" s="162"/>
      <c r="NWR889" s="162"/>
      <c r="NWS889" s="37"/>
      <c r="NWT889" s="12"/>
      <c r="NWU889" s="37"/>
      <c r="NWV889" s="37"/>
      <c r="NWW889" s="11"/>
      <c r="NWX889" s="24"/>
      <c r="NWY889" s="28"/>
      <c r="NWZ889" s="11"/>
      <c r="NXA889" s="12"/>
      <c r="NXB889" s="27"/>
      <c r="NXC889" s="37"/>
      <c r="NXD889" s="37"/>
      <c r="NXE889" s="14"/>
      <c r="NXF889" s="14"/>
      <c r="NXG889" s="11"/>
      <c r="NXH889" s="12"/>
      <c r="NXI889" s="12"/>
      <c r="NXJ889" s="12"/>
      <c r="NXK889" s="11"/>
      <c r="NXL889" s="12"/>
      <c r="NXM889" s="162"/>
      <c r="NXN889" s="37"/>
      <c r="NXO889" s="37"/>
      <c r="NXP889" s="37"/>
      <c r="NXQ889" s="37"/>
      <c r="NXR889" s="37"/>
      <c r="NXS889" s="28"/>
      <c r="NXT889" s="11"/>
      <c r="NXU889" s="11"/>
      <c r="NXV889" s="37"/>
      <c r="NXW889" s="162"/>
      <c r="NXX889" s="162"/>
      <c r="NXY889" s="37"/>
      <c r="NXZ889" s="12"/>
      <c r="NYA889" s="37"/>
      <c r="NYB889" s="37"/>
      <c r="NYC889" s="11"/>
      <c r="NYD889" s="24"/>
      <c r="NYE889" s="28"/>
      <c r="NYF889" s="11"/>
      <c r="NYG889" s="12"/>
      <c r="NYH889" s="27"/>
      <c r="NYI889" s="37"/>
      <c r="NYJ889" s="37"/>
      <c r="NYK889" s="14"/>
      <c r="NYL889" s="14"/>
      <c r="NYM889" s="11"/>
      <c r="NYN889" s="12"/>
      <c r="NYO889" s="12"/>
      <c r="NYP889" s="12"/>
      <c r="NYQ889" s="11"/>
      <c r="NYR889" s="12"/>
      <c r="NYS889" s="162"/>
      <c r="NYT889" s="37"/>
      <c r="NYU889" s="37"/>
      <c r="NYV889" s="37"/>
      <c r="NYW889" s="37"/>
      <c r="NYX889" s="37"/>
      <c r="NYY889" s="28"/>
      <c r="NYZ889" s="11"/>
      <c r="NZA889" s="11"/>
      <c r="NZB889" s="37"/>
      <c r="NZC889" s="162"/>
      <c r="NZD889" s="162"/>
      <c r="NZE889" s="37"/>
      <c r="NZF889" s="12"/>
      <c r="NZG889" s="37"/>
      <c r="NZH889" s="37"/>
      <c r="NZI889" s="11"/>
      <c r="NZJ889" s="24"/>
      <c r="NZK889" s="28"/>
      <c r="NZL889" s="11"/>
      <c r="NZM889" s="12"/>
      <c r="NZN889" s="27"/>
      <c r="NZO889" s="37"/>
      <c r="NZP889" s="37"/>
      <c r="NZQ889" s="14"/>
      <c r="NZR889" s="14"/>
      <c r="NZS889" s="11"/>
      <c r="NZT889" s="12"/>
      <c r="NZU889" s="12"/>
      <c r="NZV889" s="12"/>
      <c r="NZW889" s="11"/>
      <c r="NZX889" s="12"/>
      <c r="NZY889" s="162"/>
      <c r="NZZ889" s="37"/>
      <c r="OAA889" s="37"/>
      <c r="OAB889" s="37"/>
      <c r="OAC889" s="37"/>
      <c r="OAD889" s="37"/>
      <c r="OAE889" s="28"/>
      <c r="OAF889" s="11"/>
      <c r="OAG889" s="11"/>
      <c r="OAH889" s="37"/>
      <c r="OAI889" s="162"/>
      <c r="OAJ889" s="162"/>
      <c r="OAK889" s="37"/>
      <c r="OAL889" s="12"/>
      <c r="OAM889" s="37"/>
      <c r="OAN889" s="37"/>
      <c r="OAO889" s="11"/>
      <c r="OAP889" s="24"/>
      <c r="OAQ889" s="28"/>
      <c r="OAR889" s="11"/>
      <c r="OAS889" s="12"/>
      <c r="OAT889" s="27"/>
      <c r="OAU889" s="37"/>
      <c r="OAV889" s="37"/>
      <c r="OAW889" s="14"/>
      <c r="OAX889" s="14"/>
      <c r="OAY889" s="11"/>
      <c r="OAZ889" s="12"/>
      <c r="OBA889" s="12"/>
      <c r="OBB889" s="12"/>
      <c r="OBC889" s="11"/>
      <c r="OBD889" s="12"/>
      <c r="OBE889" s="162"/>
      <c r="OBF889" s="37"/>
      <c r="OBG889" s="37"/>
      <c r="OBH889" s="37"/>
      <c r="OBI889" s="37"/>
      <c r="OBJ889" s="37"/>
      <c r="OBK889" s="28"/>
      <c r="OBL889" s="11"/>
      <c r="OBM889" s="11"/>
      <c r="OBN889" s="37"/>
      <c r="OBO889" s="162"/>
      <c r="OBP889" s="162"/>
      <c r="OBQ889" s="37"/>
      <c r="OBR889" s="12"/>
      <c r="OBS889" s="37"/>
      <c r="OBT889" s="37"/>
      <c r="OBU889" s="11"/>
      <c r="OBV889" s="24"/>
      <c r="OBW889" s="28"/>
      <c r="OBX889" s="11"/>
      <c r="OBY889" s="12"/>
      <c r="OBZ889" s="27"/>
      <c r="OCA889" s="37"/>
      <c r="OCB889" s="37"/>
      <c r="OCC889" s="14"/>
      <c r="OCD889" s="14"/>
      <c r="OCE889" s="11"/>
      <c r="OCF889" s="12"/>
      <c r="OCG889" s="12"/>
      <c r="OCH889" s="12"/>
      <c r="OCI889" s="11"/>
      <c r="OCJ889" s="12"/>
      <c r="OCK889" s="162"/>
      <c r="OCL889" s="37"/>
      <c r="OCM889" s="37"/>
      <c r="OCN889" s="37"/>
      <c r="OCO889" s="37"/>
      <c r="OCP889" s="37"/>
      <c r="OCQ889" s="28"/>
      <c r="OCR889" s="11"/>
      <c r="OCS889" s="11"/>
      <c r="OCT889" s="37"/>
      <c r="OCU889" s="162"/>
      <c r="OCV889" s="162"/>
      <c r="OCW889" s="37"/>
      <c r="OCX889" s="12"/>
      <c r="OCY889" s="37"/>
      <c r="OCZ889" s="37"/>
      <c r="ODA889" s="11"/>
      <c r="ODB889" s="24"/>
      <c r="ODC889" s="28"/>
      <c r="ODD889" s="11"/>
      <c r="ODE889" s="12"/>
      <c r="ODF889" s="27"/>
      <c r="ODG889" s="37"/>
      <c r="ODH889" s="37"/>
      <c r="ODI889" s="14"/>
      <c r="ODJ889" s="14"/>
      <c r="ODK889" s="11"/>
      <c r="ODL889" s="12"/>
      <c r="ODM889" s="12"/>
      <c r="ODN889" s="12"/>
      <c r="ODO889" s="11"/>
      <c r="ODP889" s="12"/>
      <c r="ODQ889" s="162"/>
      <c r="ODR889" s="37"/>
      <c r="ODS889" s="37"/>
      <c r="ODT889" s="37"/>
      <c r="ODU889" s="37"/>
      <c r="ODV889" s="37"/>
      <c r="ODW889" s="28"/>
      <c r="ODX889" s="11"/>
      <c r="ODY889" s="11"/>
      <c r="ODZ889" s="37"/>
      <c r="OEA889" s="162"/>
      <c r="OEB889" s="162"/>
      <c r="OEC889" s="37"/>
      <c r="OED889" s="12"/>
      <c r="OEE889" s="37"/>
      <c r="OEF889" s="37"/>
      <c r="OEG889" s="11"/>
      <c r="OEH889" s="24"/>
      <c r="OEI889" s="28"/>
      <c r="OEJ889" s="11"/>
      <c r="OEK889" s="12"/>
      <c r="OEL889" s="27"/>
      <c r="OEM889" s="37"/>
      <c r="OEN889" s="37"/>
      <c r="OEO889" s="14"/>
      <c r="OEP889" s="14"/>
      <c r="OEQ889" s="11"/>
      <c r="OER889" s="12"/>
      <c r="OES889" s="12"/>
      <c r="OET889" s="12"/>
      <c r="OEU889" s="11"/>
      <c r="OEV889" s="12"/>
      <c r="OEW889" s="162"/>
      <c r="OEX889" s="37"/>
      <c r="OEY889" s="37"/>
      <c r="OEZ889" s="37"/>
      <c r="OFA889" s="37"/>
      <c r="OFB889" s="37"/>
      <c r="OFC889" s="28"/>
      <c r="OFD889" s="11"/>
      <c r="OFE889" s="11"/>
      <c r="OFF889" s="37"/>
      <c r="OFG889" s="162"/>
      <c r="OFH889" s="162"/>
      <c r="OFI889" s="37"/>
      <c r="OFJ889" s="12"/>
      <c r="OFK889" s="37"/>
      <c r="OFL889" s="37"/>
      <c r="OFM889" s="11"/>
      <c r="OFN889" s="24"/>
      <c r="OFO889" s="28"/>
      <c r="OFP889" s="11"/>
      <c r="OFQ889" s="12"/>
      <c r="OFR889" s="27"/>
      <c r="OFS889" s="37"/>
      <c r="OFT889" s="37"/>
      <c r="OFU889" s="14"/>
      <c r="OFV889" s="14"/>
      <c r="OFW889" s="11"/>
      <c r="OFX889" s="12"/>
      <c r="OFY889" s="12"/>
      <c r="OFZ889" s="12"/>
      <c r="OGA889" s="11"/>
      <c r="OGB889" s="12"/>
      <c r="OGC889" s="162"/>
      <c r="OGD889" s="37"/>
      <c r="OGE889" s="37"/>
      <c r="OGF889" s="37"/>
      <c r="OGG889" s="37"/>
      <c r="OGH889" s="37"/>
      <c r="OGI889" s="28"/>
      <c r="OGJ889" s="11"/>
      <c r="OGK889" s="11"/>
      <c r="OGL889" s="37"/>
      <c r="OGM889" s="162"/>
      <c r="OGN889" s="162"/>
      <c r="OGO889" s="37"/>
      <c r="OGP889" s="12"/>
      <c r="OGQ889" s="37"/>
      <c r="OGR889" s="37"/>
      <c r="OGS889" s="11"/>
      <c r="OGT889" s="24"/>
      <c r="OGU889" s="28"/>
      <c r="OGV889" s="11"/>
      <c r="OGW889" s="12"/>
      <c r="OGX889" s="27"/>
      <c r="OGY889" s="37"/>
      <c r="OGZ889" s="37"/>
      <c r="OHA889" s="14"/>
      <c r="OHB889" s="14"/>
      <c r="OHC889" s="11"/>
      <c r="OHD889" s="12"/>
      <c r="OHE889" s="12"/>
      <c r="OHF889" s="12"/>
      <c r="OHG889" s="11"/>
      <c r="OHH889" s="12"/>
      <c r="OHI889" s="162"/>
      <c r="OHJ889" s="37"/>
      <c r="OHK889" s="37"/>
      <c r="OHL889" s="37"/>
      <c r="OHM889" s="37"/>
      <c r="OHN889" s="37"/>
      <c r="OHO889" s="28"/>
      <c r="OHP889" s="11"/>
      <c r="OHQ889" s="11"/>
      <c r="OHR889" s="37"/>
      <c r="OHS889" s="162"/>
      <c r="OHT889" s="162"/>
      <c r="OHU889" s="37"/>
      <c r="OHV889" s="12"/>
      <c r="OHW889" s="37"/>
      <c r="OHX889" s="37"/>
      <c r="OHY889" s="11"/>
      <c r="OHZ889" s="24"/>
      <c r="OIA889" s="28"/>
      <c r="OIB889" s="11"/>
      <c r="OIC889" s="12"/>
      <c r="OID889" s="27"/>
      <c r="OIE889" s="37"/>
      <c r="OIF889" s="37"/>
      <c r="OIG889" s="14"/>
      <c r="OIH889" s="14"/>
      <c r="OII889" s="11"/>
      <c r="OIJ889" s="12"/>
      <c r="OIK889" s="12"/>
      <c r="OIL889" s="12"/>
      <c r="OIM889" s="11"/>
      <c r="OIN889" s="12"/>
      <c r="OIO889" s="162"/>
      <c r="OIP889" s="37"/>
      <c r="OIQ889" s="37"/>
      <c r="OIR889" s="37"/>
      <c r="OIS889" s="37"/>
      <c r="OIT889" s="37"/>
      <c r="OIU889" s="28"/>
      <c r="OIV889" s="11"/>
      <c r="OIW889" s="11"/>
      <c r="OIX889" s="37"/>
      <c r="OIY889" s="162"/>
      <c r="OIZ889" s="162"/>
      <c r="OJA889" s="37"/>
      <c r="OJB889" s="12"/>
      <c r="OJC889" s="37"/>
      <c r="OJD889" s="37"/>
      <c r="OJE889" s="11"/>
      <c r="OJF889" s="24"/>
      <c r="OJG889" s="28"/>
      <c r="OJH889" s="11"/>
      <c r="OJI889" s="12"/>
      <c r="OJJ889" s="27"/>
      <c r="OJK889" s="37"/>
      <c r="OJL889" s="37"/>
      <c r="OJM889" s="14"/>
      <c r="OJN889" s="14"/>
      <c r="OJO889" s="11"/>
      <c r="OJP889" s="12"/>
      <c r="OJQ889" s="12"/>
      <c r="OJR889" s="12"/>
      <c r="OJS889" s="11"/>
      <c r="OJT889" s="12"/>
      <c r="OJU889" s="162"/>
      <c r="OJV889" s="37"/>
      <c r="OJW889" s="37"/>
      <c r="OJX889" s="37"/>
      <c r="OJY889" s="37"/>
      <c r="OJZ889" s="37"/>
      <c r="OKA889" s="28"/>
      <c r="OKB889" s="11"/>
      <c r="OKC889" s="11"/>
      <c r="OKD889" s="37"/>
      <c r="OKE889" s="162"/>
      <c r="OKF889" s="162"/>
      <c r="OKG889" s="37"/>
      <c r="OKH889" s="12"/>
      <c r="OKI889" s="37"/>
      <c r="OKJ889" s="37"/>
      <c r="OKK889" s="11"/>
      <c r="OKL889" s="24"/>
      <c r="OKM889" s="28"/>
      <c r="OKN889" s="11"/>
      <c r="OKO889" s="12"/>
      <c r="OKP889" s="27"/>
      <c r="OKQ889" s="37"/>
      <c r="OKR889" s="37"/>
      <c r="OKS889" s="14"/>
      <c r="OKT889" s="14"/>
      <c r="OKU889" s="11"/>
      <c r="OKV889" s="12"/>
      <c r="OKW889" s="12"/>
      <c r="OKX889" s="12"/>
      <c r="OKY889" s="11"/>
      <c r="OKZ889" s="12"/>
      <c r="OLA889" s="162"/>
      <c r="OLB889" s="37"/>
      <c r="OLC889" s="37"/>
      <c r="OLD889" s="37"/>
      <c r="OLE889" s="37"/>
      <c r="OLF889" s="37"/>
      <c r="OLG889" s="28"/>
      <c r="OLH889" s="11"/>
      <c r="OLI889" s="11"/>
      <c r="OLJ889" s="37"/>
      <c r="OLK889" s="162"/>
      <c r="OLL889" s="162"/>
      <c r="OLM889" s="37"/>
      <c r="OLN889" s="12"/>
      <c r="OLO889" s="37"/>
      <c r="OLP889" s="37"/>
      <c r="OLQ889" s="11"/>
      <c r="OLR889" s="24"/>
      <c r="OLS889" s="28"/>
      <c r="OLT889" s="11"/>
      <c r="OLU889" s="12"/>
      <c r="OLV889" s="27"/>
      <c r="OLW889" s="37"/>
      <c r="OLX889" s="37"/>
      <c r="OLY889" s="14"/>
      <c r="OLZ889" s="14"/>
      <c r="OMA889" s="11"/>
      <c r="OMB889" s="12"/>
      <c r="OMC889" s="12"/>
      <c r="OMD889" s="12"/>
      <c r="OME889" s="11"/>
      <c r="OMF889" s="12"/>
      <c r="OMG889" s="162"/>
      <c r="OMH889" s="37"/>
      <c r="OMI889" s="37"/>
      <c r="OMJ889" s="37"/>
      <c r="OMK889" s="37"/>
      <c r="OML889" s="37"/>
      <c r="OMM889" s="28"/>
      <c r="OMN889" s="11"/>
      <c r="OMO889" s="11"/>
      <c r="OMP889" s="37"/>
      <c r="OMQ889" s="162"/>
      <c r="OMR889" s="162"/>
      <c r="OMS889" s="37"/>
      <c r="OMT889" s="12"/>
      <c r="OMU889" s="37"/>
      <c r="OMV889" s="37"/>
      <c r="OMW889" s="11"/>
      <c r="OMX889" s="24"/>
      <c r="OMY889" s="28"/>
      <c r="OMZ889" s="11"/>
      <c r="ONA889" s="12"/>
      <c r="ONB889" s="27"/>
      <c r="ONC889" s="37"/>
      <c r="OND889" s="37"/>
      <c r="ONE889" s="14"/>
      <c r="ONF889" s="14"/>
      <c r="ONG889" s="11"/>
      <c r="ONH889" s="12"/>
      <c r="ONI889" s="12"/>
      <c r="ONJ889" s="12"/>
      <c r="ONK889" s="11"/>
      <c r="ONL889" s="12"/>
      <c r="ONM889" s="162"/>
      <c r="ONN889" s="37"/>
      <c r="ONO889" s="37"/>
      <c r="ONP889" s="37"/>
      <c r="ONQ889" s="37"/>
      <c r="ONR889" s="37"/>
      <c r="ONS889" s="28"/>
      <c r="ONT889" s="11"/>
      <c r="ONU889" s="11"/>
      <c r="ONV889" s="37"/>
      <c r="ONW889" s="162"/>
      <c r="ONX889" s="162"/>
      <c r="ONY889" s="37"/>
      <c r="ONZ889" s="12"/>
      <c r="OOA889" s="37"/>
      <c r="OOB889" s="37"/>
      <c r="OOC889" s="11"/>
      <c r="OOD889" s="24"/>
      <c r="OOE889" s="28"/>
      <c r="OOF889" s="11"/>
      <c r="OOG889" s="12"/>
      <c r="OOH889" s="27"/>
      <c r="OOI889" s="37"/>
      <c r="OOJ889" s="37"/>
      <c r="OOK889" s="14"/>
      <c r="OOL889" s="14"/>
      <c r="OOM889" s="11"/>
      <c r="OON889" s="12"/>
      <c r="OOO889" s="12"/>
      <c r="OOP889" s="12"/>
      <c r="OOQ889" s="11"/>
      <c r="OOR889" s="12"/>
      <c r="OOS889" s="162"/>
      <c r="OOT889" s="37"/>
      <c r="OOU889" s="37"/>
      <c r="OOV889" s="37"/>
      <c r="OOW889" s="37"/>
      <c r="OOX889" s="37"/>
      <c r="OOY889" s="28"/>
      <c r="OOZ889" s="11"/>
      <c r="OPA889" s="11"/>
      <c r="OPB889" s="37"/>
      <c r="OPC889" s="162"/>
      <c r="OPD889" s="162"/>
      <c r="OPE889" s="37"/>
      <c r="OPF889" s="12"/>
      <c r="OPG889" s="37"/>
      <c r="OPH889" s="37"/>
      <c r="OPI889" s="11"/>
      <c r="OPJ889" s="24"/>
      <c r="OPK889" s="28"/>
      <c r="OPL889" s="11"/>
      <c r="OPM889" s="12"/>
      <c r="OPN889" s="27"/>
      <c r="OPO889" s="37"/>
      <c r="OPP889" s="37"/>
      <c r="OPQ889" s="14"/>
      <c r="OPR889" s="14"/>
      <c r="OPS889" s="11"/>
      <c r="OPT889" s="12"/>
      <c r="OPU889" s="12"/>
      <c r="OPV889" s="12"/>
      <c r="OPW889" s="11"/>
      <c r="OPX889" s="12"/>
      <c r="OPY889" s="162"/>
      <c r="OPZ889" s="37"/>
      <c r="OQA889" s="37"/>
      <c r="OQB889" s="37"/>
      <c r="OQC889" s="37"/>
      <c r="OQD889" s="37"/>
      <c r="OQE889" s="28"/>
      <c r="OQF889" s="11"/>
      <c r="OQG889" s="11"/>
      <c r="OQH889" s="37"/>
      <c r="OQI889" s="162"/>
      <c r="OQJ889" s="162"/>
      <c r="OQK889" s="37"/>
      <c r="OQL889" s="12"/>
      <c r="OQM889" s="37"/>
      <c r="OQN889" s="37"/>
      <c r="OQO889" s="11"/>
      <c r="OQP889" s="24"/>
      <c r="OQQ889" s="28"/>
      <c r="OQR889" s="11"/>
      <c r="OQS889" s="12"/>
      <c r="OQT889" s="27"/>
      <c r="OQU889" s="37"/>
      <c r="OQV889" s="37"/>
      <c r="OQW889" s="14"/>
      <c r="OQX889" s="14"/>
      <c r="OQY889" s="11"/>
      <c r="OQZ889" s="12"/>
      <c r="ORA889" s="12"/>
      <c r="ORB889" s="12"/>
      <c r="ORC889" s="11"/>
      <c r="ORD889" s="12"/>
      <c r="ORE889" s="162"/>
      <c r="ORF889" s="37"/>
      <c r="ORG889" s="37"/>
      <c r="ORH889" s="37"/>
      <c r="ORI889" s="37"/>
      <c r="ORJ889" s="37"/>
      <c r="ORK889" s="28"/>
      <c r="ORL889" s="11"/>
      <c r="ORM889" s="11"/>
      <c r="ORN889" s="37"/>
      <c r="ORO889" s="162"/>
      <c r="ORP889" s="162"/>
      <c r="ORQ889" s="37"/>
      <c r="ORR889" s="12"/>
      <c r="ORS889" s="37"/>
      <c r="ORT889" s="37"/>
      <c r="ORU889" s="11"/>
      <c r="ORV889" s="24"/>
      <c r="ORW889" s="28"/>
      <c r="ORX889" s="11"/>
      <c r="ORY889" s="12"/>
      <c r="ORZ889" s="27"/>
      <c r="OSA889" s="37"/>
      <c r="OSB889" s="37"/>
      <c r="OSC889" s="14"/>
      <c r="OSD889" s="14"/>
      <c r="OSE889" s="11"/>
      <c r="OSF889" s="12"/>
      <c r="OSG889" s="12"/>
      <c r="OSH889" s="12"/>
      <c r="OSI889" s="11"/>
      <c r="OSJ889" s="12"/>
      <c r="OSK889" s="162"/>
      <c r="OSL889" s="37"/>
      <c r="OSM889" s="37"/>
      <c r="OSN889" s="37"/>
      <c r="OSO889" s="37"/>
      <c r="OSP889" s="37"/>
      <c r="OSQ889" s="28"/>
      <c r="OSR889" s="11"/>
      <c r="OSS889" s="11"/>
      <c r="OST889" s="37"/>
      <c r="OSU889" s="162"/>
      <c r="OSV889" s="162"/>
      <c r="OSW889" s="37"/>
      <c r="OSX889" s="12"/>
      <c r="OSY889" s="37"/>
      <c r="OSZ889" s="37"/>
      <c r="OTA889" s="11"/>
      <c r="OTB889" s="24"/>
      <c r="OTC889" s="28"/>
      <c r="OTD889" s="11"/>
      <c r="OTE889" s="12"/>
      <c r="OTF889" s="27"/>
      <c r="OTG889" s="37"/>
      <c r="OTH889" s="37"/>
      <c r="OTI889" s="14"/>
      <c r="OTJ889" s="14"/>
      <c r="OTK889" s="11"/>
      <c r="OTL889" s="12"/>
      <c r="OTM889" s="12"/>
      <c r="OTN889" s="12"/>
      <c r="OTO889" s="11"/>
      <c r="OTP889" s="12"/>
      <c r="OTQ889" s="162"/>
      <c r="OTR889" s="37"/>
      <c r="OTS889" s="37"/>
      <c r="OTT889" s="37"/>
      <c r="OTU889" s="37"/>
      <c r="OTV889" s="37"/>
      <c r="OTW889" s="28"/>
      <c r="OTX889" s="11"/>
      <c r="OTY889" s="11"/>
      <c r="OTZ889" s="37"/>
      <c r="OUA889" s="162"/>
      <c r="OUB889" s="162"/>
      <c r="OUC889" s="37"/>
      <c r="OUD889" s="12"/>
      <c r="OUE889" s="37"/>
      <c r="OUF889" s="37"/>
      <c r="OUG889" s="11"/>
      <c r="OUH889" s="24"/>
      <c r="OUI889" s="28"/>
      <c r="OUJ889" s="11"/>
      <c r="OUK889" s="12"/>
      <c r="OUL889" s="27"/>
      <c r="OUM889" s="37"/>
      <c r="OUN889" s="37"/>
      <c r="OUO889" s="14"/>
      <c r="OUP889" s="14"/>
      <c r="OUQ889" s="11"/>
      <c r="OUR889" s="12"/>
      <c r="OUS889" s="12"/>
      <c r="OUT889" s="12"/>
      <c r="OUU889" s="11"/>
      <c r="OUV889" s="12"/>
      <c r="OUW889" s="162"/>
      <c r="OUX889" s="37"/>
      <c r="OUY889" s="37"/>
      <c r="OUZ889" s="37"/>
      <c r="OVA889" s="37"/>
      <c r="OVB889" s="37"/>
      <c r="OVC889" s="28"/>
      <c r="OVD889" s="11"/>
      <c r="OVE889" s="11"/>
      <c r="OVF889" s="37"/>
      <c r="OVG889" s="162"/>
      <c r="OVH889" s="162"/>
      <c r="OVI889" s="37"/>
      <c r="OVJ889" s="12"/>
      <c r="OVK889" s="37"/>
      <c r="OVL889" s="37"/>
      <c r="OVM889" s="11"/>
      <c r="OVN889" s="24"/>
      <c r="OVO889" s="28"/>
      <c r="OVP889" s="11"/>
      <c r="OVQ889" s="12"/>
      <c r="OVR889" s="27"/>
      <c r="OVS889" s="37"/>
      <c r="OVT889" s="37"/>
      <c r="OVU889" s="14"/>
      <c r="OVV889" s="14"/>
      <c r="OVW889" s="11"/>
      <c r="OVX889" s="12"/>
      <c r="OVY889" s="12"/>
      <c r="OVZ889" s="12"/>
      <c r="OWA889" s="11"/>
      <c r="OWB889" s="12"/>
      <c r="OWC889" s="162"/>
      <c r="OWD889" s="37"/>
      <c r="OWE889" s="37"/>
      <c r="OWF889" s="37"/>
      <c r="OWG889" s="37"/>
      <c r="OWH889" s="37"/>
      <c r="OWI889" s="28"/>
      <c r="OWJ889" s="11"/>
      <c r="OWK889" s="11"/>
      <c r="OWL889" s="37"/>
      <c r="OWM889" s="162"/>
      <c r="OWN889" s="162"/>
      <c r="OWO889" s="37"/>
      <c r="OWP889" s="12"/>
      <c r="OWQ889" s="37"/>
      <c r="OWR889" s="37"/>
      <c r="OWS889" s="11"/>
      <c r="OWT889" s="24"/>
      <c r="OWU889" s="28"/>
      <c r="OWV889" s="11"/>
      <c r="OWW889" s="12"/>
      <c r="OWX889" s="27"/>
      <c r="OWY889" s="37"/>
      <c r="OWZ889" s="37"/>
      <c r="OXA889" s="14"/>
      <c r="OXB889" s="14"/>
      <c r="OXC889" s="11"/>
      <c r="OXD889" s="12"/>
      <c r="OXE889" s="12"/>
      <c r="OXF889" s="12"/>
      <c r="OXG889" s="11"/>
      <c r="OXH889" s="12"/>
      <c r="OXI889" s="162"/>
      <c r="OXJ889" s="37"/>
      <c r="OXK889" s="37"/>
      <c r="OXL889" s="37"/>
      <c r="OXM889" s="37"/>
      <c r="OXN889" s="37"/>
      <c r="OXO889" s="28"/>
      <c r="OXP889" s="11"/>
      <c r="OXQ889" s="11"/>
      <c r="OXR889" s="37"/>
      <c r="OXS889" s="162"/>
      <c r="OXT889" s="162"/>
      <c r="OXU889" s="37"/>
      <c r="OXV889" s="12"/>
      <c r="OXW889" s="37"/>
      <c r="OXX889" s="37"/>
      <c r="OXY889" s="11"/>
      <c r="OXZ889" s="24"/>
      <c r="OYA889" s="28"/>
      <c r="OYB889" s="11"/>
      <c r="OYC889" s="12"/>
      <c r="OYD889" s="27"/>
      <c r="OYE889" s="37"/>
      <c r="OYF889" s="37"/>
      <c r="OYG889" s="14"/>
      <c r="OYH889" s="14"/>
      <c r="OYI889" s="11"/>
      <c r="OYJ889" s="12"/>
      <c r="OYK889" s="12"/>
      <c r="OYL889" s="12"/>
      <c r="OYM889" s="11"/>
      <c r="OYN889" s="12"/>
      <c r="OYO889" s="162"/>
      <c r="OYP889" s="37"/>
      <c r="OYQ889" s="37"/>
      <c r="OYR889" s="37"/>
      <c r="OYS889" s="37"/>
      <c r="OYT889" s="37"/>
      <c r="OYU889" s="28"/>
      <c r="OYV889" s="11"/>
      <c r="OYW889" s="11"/>
      <c r="OYX889" s="37"/>
      <c r="OYY889" s="162"/>
      <c r="OYZ889" s="162"/>
      <c r="OZA889" s="37"/>
      <c r="OZB889" s="12"/>
      <c r="OZC889" s="37"/>
      <c r="OZD889" s="37"/>
      <c r="OZE889" s="11"/>
      <c r="OZF889" s="24"/>
      <c r="OZG889" s="28"/>
      <c r="OZH889" s="11"/>
      <c r="OZI889" s="12"/>
      <c r="OZJ889" s="27"/>
      <c r="OZK889" s="37"/>
      <c r="OZL889" s="37"/>
      <c r="OZM889" s="14"/>
      <c r="OZN889" s="14"/>
      <c r="OZO889" s="11"/>
      <c r="OZP889" s="12"/>
      <c r="OZQ889" s="12"/>
      <c r="OZR889" s="12"/>
      <c r="OZS889" s="11"/>
      <c r="OZT889" s="12"/>
      <c r="OZU889" s="162"/>
      <c r="OZV889" s="37"/>
      <c r="OZW889" s="37"/>
      <c r="OZX889" s="37"/>
      <c r="OZY889" s="37"/>
      <c r="OZZ889" s="37"/>
      <c r="PAA889" s="28"/>
      <c r="PAB889" s="11"/>
      <c r="PAC889" s="11"/>
      <c r="PAD889" s="37"/>
      <c r="PAE889" s="162"/>
      <c r="PAF889" s="162"/>
      <c r="PAG889" s="37"/>
      <c r="PAH889" s="12"/>
      <c r="PAI889" s="37"/>
      <c r="PAJ889" s="37"/>
      <c r="PAK889" s="11"/>
      <c r="PAL889" s="24"/>
      <c r="PAM889" s="28"/>
      <c r="PAN889" s="11"/>
      <c r="PAO889" s="12"/>
      <c r="PAP889" s="27"/>
      <c r="PAQ889" s="37"/>
      <c r="PAR889" s="37"/>
      <c r="PAS889" s="14"/>
      <c r="PAT889" s="14"/>
      <c r="PAU889" s="11"/>
      <c r="PAV889" s="12"/>
      <c r="PAW889" s="12"/>
      <c r="PAX889" s="12"/>
      <c r="PAY889" s="11"/>
      <c r="PAZ889" s="12"/>
      <c r="PBA889" s="162"/>
      <c r="PBB889" s="37"/>
      <c r="PBC889" s="37"/>
      <c r="PBD889" s="37"/>
      <c r="PBE889" s="37"/>
      <c r="PBF889" s="37"/>
      <c r="PBG889" s="28"/>
      <c r="PBH889" s="11"/>
      <c r="PBI889" s="11"/>
      <c r="PBJ889" s="37"/>
      <c r="PBK889" s="162"/>
      <c r="PBL889" s="162"/>
      <c r="PBM889" s="37"/>
      <c r="PBN889" s="12"/>
      <c r="PBO889" s="37"/>
      <c r="PBP889" s="37"/>
      <c r="PBQ889" s="11"/>
      <c r="PBR889" s="24"/>
      <c r="PBS889" s="28"/>
      <c r="PBT889" s="11"/>
      <c r="PBU889" s="12"/>
      <c r="PBV889" s="27"/>
      <c r="PBW889" s="37"/>
      <c r="PBX889" s="37"/>
      <c r="PBY889" s="14"/>
      <c r="PBZ889" s="14"/>
      <c r="PCA889" s="11"/>
      <c r="PCB889" s="12"/>
      <c r="PCC889" s="12"/>
      <c r="PCD889" s="12"/>
      <c r="PCE889" s="11"/>
      <c r="PCF889" s="12"/>
      <c r="PCG889" s="162"/>
      <c r="PCH889" s="37"/>
      <c r="PCI889" s="37"/>
      <c r="PCJ889" s="37"/>
      <c r="PCK889" s="37"/>
      <c r="PCL889" s="37"/>
      <c r="PCM889" s="28"/>
      <c r="PCN889" s="11"/>
      <c r="PCO889" s="11"/>
      <c r="PCP889" s="37"/>
      <c r="PCQ889" s="162"/>
      <c r="PCR889" s="162"/>
      <c r="PCS889" s="37"/>
      <c r="PCT889" s="12"/>
      <c r="PCU889" s="37"/>
      <c r="PCV889" s="37"/>
      <c r="PCW889" s="11"/>
      <c r="PCX889" s="24"/>
      <c r="PCY889" s="28"/>
      <c r="PCZ889" s="11"/>
      <c r="PDA889" s="12"/>
      <c r="PDB889" s="27"/>
      <c r="PDC889" s="37"/>
      <c r="PDD889" s="37"/>
      <c r="PDE889" s="14"/>
      <c r="PDF889" s="14"/>
      <c r="PDG889" s="11"/>
      <c r="PDH889" s="12"/>
      <c r="PDI889" s="12"/>
      <c r="PDJ889" s="12"/>
      <c r="PDK889" s="11"/>
      <c r="PDL889" s="12"/>
      <c r="PDM889" s="162"/>
      <c r="PDN889" s="37"/>
      <c r="PDO889" s="37"/>
      <c r="PDP889" s="37"/>
      <c r="PDQ889" s="37"/>
      <c r="PDR889" s="37"/>
      <c r="PDS889" s="28"/>
      <c r="PDT889" s="11"/>
      <c r="PDU889" s="11"/>
      <c r="PDV889" s="37"/>
      <c r="PDW889" s="162"/>
      <c r="PDX889" s="162"/>
      <c r="PDY889" s="37"/>
      <c r="PDZ889" s="12"/>
      <c r="PEA889" s="37"/>
      <c r="PEB889" s="37"/>
      <c r="PEC889" s="11"/>
      <c r="PED889" s="24"/>
      <c r="PEE889" s="28"/>
      <c r="PEF889" s="11"/>
      <c r="PEG889" s="12"/>
      <c r="PEH889" s="27"/>
      <c r="PEI889" s="37"/>
      <c r="PEJ889" s="37"/>
      <c r="PEK889" s="14"/>
      <c r="PEL889" s="14"/>
      <c r="PEM889" s="11"/>
      <c r="PEN889" s="12"/>
      <c r="PEO889" s="12"/>
      <c r="PEP889" s="12"/>
      <c r="PEQ889" s="11"/>
      <c r="PER889" s="12"/>
      <c r="PES889" s="162"/>
      <c r="PET889" s="37"/>
      <c r="PEU889" s="37"/>
      <c r="PEV889" s="37"/>
      <c r="PEW889" s="37"/>
      <c r="PEX889" s="37"/>
      <c r="PEY889" s="28"/>
      <c r="PEZ889" s="11"/>
      <c r="PFA889" s="11"/>
      <c r="PFB889" s="37"/>
      <c r="PFC889" s="162"/>
      <c r="PFD889" s="162"/>
      <c r="PFE889" s="37"/>
      <c r="PFF889" s="12"/>
      <c r="PFG889" s="37"/>
      <c r="PFH889" s="37"/>
      <c r="PFI889" s="11"/>
      <c r="PFJ889" s="24"/>
      <c r="PFK889" s="28"/>
      <c r="PFL889" s="11"/>
      <c r="PFM889" s="12"/>
      <c r="PFN889" s="27"/>
      <c r="PFO889" s="37"/>
      <c r="PFP889" s="37"/>
      <c r="PFQ889" s="14"/>
      <c r="PFR889" s="14"/>
      <c r="PFS889" s="11"/>
      <c r="PFT889" s="12"/>
      <c r="PFU889" s="12"/>
      <c r="PFV889" s="12"/>
      <c r="PFW889" s="11"/>
      <c r="PFX889" s="12"/>
      <c r="PFY889" s="162"/>
      <c r="PFZ889" s="37"/>
      <c r="PGA889" s="37"/>
      <c r="PGB889" s="37"/>
      <c r="PGC889" s="37"/>
      <c r="PGD889" s="37"/>
      <c r="PGE889" s="28"/>
      <c r="PGF889" s="11"/>
      <c r="PGG889" s="11"/>
      <c r="PGH889" s="37"/>
      <c r="PGI889" s="162"/>
      <c r="PGJ889" s="162"/>
      <c r="PGK889" s="37"/>
      <c r="PGL889" s="12"/>
      <c r="PGM889" s="37"/>
      <c r="PGN889" s="37"/>
      <c r="PGO889" s="11"/>
      <c r="PGP889" s="24"/>
      <c r="PGQ889" s="28"/>
      <c r="PGR889" s="11"/>
      <c r="PGS889" s="12"/>
      <c r="PGT889" s="27"/>
      <c r="PGU889" s="37"/>
      <c r="PGV889" s="37"/>
      <c r="PGW889" s="14"/>
      <c r="PGX889" s="14"/>
      <c r="PGY889" s="11"/>
      <c r="PGZ889" s="12"/>
      <c r="PHA889" s="12"/>
      <c r="PHB889" s="12"/>
      <c r="PHC889" s="11"/>
      <c r="PHD889" s="12"/>
      <c r="PHE889" s="162"/>
      <c r="PHF889" s="37"/>
      <c r="PHG889" s="37"/>
      <c r="PHH889" s="37"/>
      <c r="PHI889" s="37"/>
      <c r="PHJ889" s="37"/>
      <c r="PHK889" s="28"/>
      <c r="PHL889" s="11"/>
      <c r="PHM889" s="11"/>
      <c r="PHN889" s="37"/>
      <c r="PHO889" s="162"/>
      <c r="PHP889" s="162"/>
      <c r="PHQ889" s="37"/>
      <c r="PHR889" s="12"/>
      <c r="PHS889" s="37"/>
      <c r="PHT889" s="37"/>
      <c r="PHU889" s="11"/>
      <c r="PHV889" s="24"/>
      <c r="PHW889" s="28"/>
      <c r="PHX889" s="11"/>
      <c r="PHY889" s="12"/>
      <c r="PHZ889" s="27"/>
      <c r="PIA889" s="37"/>
      <c r="PIB889" s="37"/>
      <c r="PIC889" s="14"/>
      <c r="PID889" s="14"/>
      <c r="PIE889" s="11"/>
      <c r="PIF889" s="12"/>
      <c r="PIG889" s="12"/>
      <c r="PIH889" s="12"/>
      <c r="PII889" s="11"/>
      <c r="PIJ889" s="12"/>
      <c r="PIK889" s="162"/>
      <c r="PIL889" s="37"/>
      <c r="PIM889" s="37"/>
      <c r="PIN889" s="37"/>
      <c r="PIO889" s="37"/>
      <c r="PIP889" s="37"/>
      <c r="PIQ889" s="28"/>
      <c r="PIR889" s="11"/>
      <c r="PIS889" s="11"/>
      <c r="PIT889" s="37"/>
      <c r="PIU889" s="162"/>
      <c r="PIV889" s="162"/>
      <c r="PIW889" s="37"/>
      <c r="PIX889" s="12"/>
      <c r="PIY889" s="37"/>
      <c r="PIZ889" s="37"/>
      <c r="PJA889" s="11"/>
      <c r="PJB889" s="24"/>
      <c r="PJC889" s="28"/>
      <c r="PJD889" s="11"/>
      <c r="PJE889" s="12"/>
      <c r="PJF889" s="27"/>
      <c r="PJG889" s="37"/>
      <c r="PJH889" s="37"/>
      <c r="PJI889" s="14"/>
      <c r="PJJ889" s="14"/>
      <c r="PJK889" s="11"/>
      <c r="PJL889" s="12"/>
      <c r="PJM889" s="12"/>
      <c r="PJN889" s="12"/>
      <c r="PJO889" s="11"/>
      <c r="PJP889" s="12"/>
      <c r="PJQ889" s="162"/>
      <c r="PJR889" s="37"/>
      <c r="PJS889" s="37"/>
      <c r="PJT889" s="37"/>
      <c r="PJU889" s="37"/>
      <c r="PJV889" s="37"/>
      <c r="PJW889" s="28"/>
      <c r="PJX889" s="11"/>
      <c r="PJY889" s="11"/>
      <c r="PJZ889" s="37"/>
      <c r="PKA889" s="162"/>
      <c r="PKB889" s="162"/>
      <c r="PKC889" s="37"/>
      <c r="PKD889" s="12"/>
      <c r="PKE889" s="37"/>
      <c r="PKF889" s="37"/>
      <c r="PKG889" s="11"/>
      <c r="PKH889" s="24"/>
      <c r="PKI889" s="28"/>
      <c r="PKJ889" s="11"/>
      <c r="PKK889" s="12"/>
      <c r="PKL889" s="27"/>
      <c r="PKM889" s="37"/>
      <c r="PKN889" s="37"/>
      <c r="PKO889" s="14"/>
      <c r="PKP889" s="14"/>
      <c r="PKQ889" s="11"/>
      <c r="PKR889" s="12"/>
      <c r="PKS889" s="12"/>
      <c r="PKT889" s="12"/>
      <c r="PKU889" s="11"/>
      <c r="PKV889" s="12"/>
      <c r="PKW889" s="162"/>
      <c r="PKX889" s="37"/>
      <c r="PKY889" s="37"/>
      <c r="PKZ889" s="37"/>
      <c r="PLA889" s="37"/>
      <c r="PLB889" s="37"/>
      <c r="PLC889" s="28"/>
      <c r="PLD889" s="11"/>
      <c r="PLE889" s="11"/>
      <c r="PLF889" s="37"/>
      <c r="PLG889" s="162"/>
      <c r="PLH889" s="162"/>
      <c r="PLI889" s="37"/>
      <c r="PLJ889" s="12"/>
      <c r="PLK889" s="37"/>
      <c r="PLL889" s="37"/>
      <c r="PLM889" s="11"/>
      <c r="PLN889" s="24"/>
      <c r="PLO889" s="28"/>
      <c r="PLP889" s="11"/>
      <c r="PLQ889" s="12"/>
      <c r="PLR889" s="27"/>
      <c r="PLS889" s="37"/>
      <c r="PLT889" s="37"/>
      <c r="PLU889" s="14"/>
      <c r="PLV889" s="14"/>
      <c r="PLW889" s="11"/>
      <c r="PLX889" s="12"/>
      <c r="PLY889" s="12"/>
      <c r="PLZ889" s="12"/>
      <c r="PMA889" s="11"/>
      <c r="PMB889" s="12"/>
      <c r="PMC889" s="162"/>
      <c r="PMD889" s="37"/>
      <c r="PME889" s="37"/>
      <c r="PMF889" s="37"/>
      <c r="PMG889" s="37"/>
      <c r="PMH889" s="37"/>
      <c r="PMI889" s="28"/>
      <c r="PMJ889" s="11"/>
      <c r="PMK889" s="11"/>
      <c r="PML889" s="37"/>
      <c r="PMM889" s="162"/>
      <c r="PMN889" s="162"/>
      <c r="PMO889" s="37"/>
      <c r="PMP889" s="12"/>
      <c r="PMQ889" s="37"/>
      <c r="PMR889" s="37"/>
      <c r="PMS889" s="11"/>
      <c r="PMT889" s="24"/>
      <c r="PMU889" s="28"/>
      <c r="PMV889" s="11"/>
      <c r="PMW889" s="12"/>
      <c r="PMX889" s="27"/>
      <c r="PMY889" s="37"/>
      <c r="PMZ889" s="37"/>
      <c r="PNA889" s="14"/>
      <c r="PNB889" s="14"/>
      <c r="PNC889" s="11"/>
      <c r="PND889" s="12"/>
      <c r="PNE889" s="12"/>
      <c r="PNF889" s="12"/>
      <c r="PNG889" s="11"/>
      <c r="PNH889" s="12"/>
      <c r="PNI889" s="162"/>
      <c r="PNJ889" s="37"/>
      <c r="PNK889" s="37"/>
      <c r="PNL889" s="37"/>
      <c r="PNM889" s="37"/>
      <c r="PNN889" s="37"/>
      <c r="PNO889" s="28"/>
      <c r="PNP889" s="11"/>
      <c r="PNQ889" s="11"/>
      <c r="PNR889" s="37"/>
      <c r="PNS889" s="162"/>
      <c r="PNT889" s="162"/>
      <c r="PNU889" s="37"/>
      <c r="PNV889" s="12"/>
      <c r="PNW889" s="37"/>
      <c r="PNX889" s="37"/>
      <c r="PNY889" s="11"/>
      <c r="PNZ889" s="24"/>
      <c r="POA889" s="28"/>
      <c r="POB889" s="11"/>
      <c r="POC889" s="12"/>
      <c r="POD889" s="27"/>
      <c r="POE889" s="37"/>
      <c r="POF889" s="37"/>
      <c r="POG889" s="14"/>
      <c r="POH889" s="14"/>
      <c r="POI889" s="11"/>
      <c r="POJ889" s="12"/>
      <c r="POK889" s="12"/>
      <c r="POL889" s="12"/>
      <c r="POM889" s="11"/>
      <c r="PON889" s="12"/>
      <c r="POO889" s="162"/>
      <c r="POP889" s="37"/>
      <c r="POQ889" s="37"/>
      <c r="POR889" s="37"/>
      <c r="POS889" s="37"/>
      <c r="POT889" s="37"/>
      <c r="POU889" s="28"/>
      <c r="POV889" s="11"/>
      <c r="POW889" s="11"/>
      <c r="POX889" s="37"/>
      <c r="POY889" s="162"/>
      <c r="POZ889" s="162"/>
      <c r="PPA889" s="37"/>
      <c r="PPB889" s="12"/>
      <c r="PPC889" s="37"/>
      <c r="PPD889" s="37"/>
      <c r="PPE889" s="11"/>
      <c r="PPF889" s="24"/>
      <c r="PPG889" s="28"/>
      <c r="PPH889" s="11"/>
      <c r="PPI889" s="12"/>
      <c r="PPJ889" s="27"/>
      <c r="PPK889" s="37"/>
      <c r="PPL889" s="37"/>
      <c r="PPM889" s="14"/>
      <c r="PPN889" s="14"/>
      <c r="PPO889" s="11"/>
      <c r="PPP889" s="12"/>
      <c r="PPQ889" s="12"/>
      <c r="PPR889" s="12"/>
      <c r="PPS889" s="11"/>
      <c r="PPT889" s="12"/>
      <c r="PPU889" s="162"/>
      <c r="PPV889" s="37"/>
      <c r="PPW889" s="37"/>
      <c r="PPX889" s="37"/>
      <c r="PPY889" s="37"/>
      <c r="PPZ889" s="37"/>
      <c r="PQA889" s="28"/>
      <c r="PQB889" s="11"/>
      <c r="PQC889" s="11"/>
      <c r="PQD889" s="37"/>
      <c r="PQE889" s="162"/>
      <c r="PQF889" s="162"/>
      <c r="PQG889" s="37"/>
      <c r="PQH889" s="12"/>
      <c r="PQI889" s="37"/>
      <c r="PQJ889" s="37"/>
      <c r="PQK889" s="11"/>
      <c r="PQL889" s="24"/>
      <c r="PQM889" s="28"/>
      <c r="PQN889" s="11"/>
      <c r="PQO889" s="12"/>
      <c r="PQP889" s="27"/>
      <c r="PQQ889" s="37"/>
      <c r="PQR889" s="37"/>
      <c r="PQS889" s="14"/>
      <c r="PQT889" s="14"/>
      <c r="PQU889" s="11"/>
      <c r="PQV889" s="12"/>
      <c r="PQW889" s="12"/>
      <c r="PQX889" s="12"/>
      <c r="PQY889" s="11"/>
      <c r="PQZ889" s="12"/>
      <c r="PRA889" s="162"/>
      <c r="PRB889" s="37"/>
      <c r="PRC889" s="37"/>
      <c r="PRD889" s="37"/>
      <c r="PRE889" s="37"/>
      <c r="PRF889" s="37"/>
      <c r="PRG889" s="28"/>
      <c r="PRH889" s="11"/>
      <c r="PRI889" s="11"/>
      <c r="PRJ889" s="37"/>
      <c r="PRK889" s="162"/>
      <c r="PRL889" s="162"/>
      <c r="PRM889" s="37"/>
      <c r="PRN889" s="12"/>
      <c r="PRO889" s="37"/>
      <c r="PRP889" s="37"/>
      <c r="PRQ889" s="11"/>
      <c r="PRR889" s="24"/>
      <c r="PRS889" s="28"/>
      <c r="PRT889" s="11"/>
      <c r="PRU889" s="12"/>
      <c r="PRV889" s="27"/>
      <c r="PRW889" s="37"/>
      <c r="PRX889" s="37"/>
      <c r="PRY889" s="14"/>
      <c r="PRZ889" s="14"/>
      <c r="PSA889" s="11"/>
      <c r="PSB889" s="12"/>
      <c r="PSC889" s="12"/>
      <c r="PSD889" s="12"/>
      <c r="PSE889" s="11"/>
      <c r="PSF889" s="12"/>
      <c r="PSG889" s="162"/>
      <c r="PSH889" s="37"/>
      <c r="PSI889" s="37"/>
      <c r="PSJ889" s="37"/>
      <c r="PSK889" s="37"/>
      <c r="PSL889" s="37"/>
      <c r="PSM889" s="28"/>
      <c r="PSN889" s="11"/>
      <c r="PSO889" s="11"/>
      <c r="PSP889" s="37"/>
      <c r="PSQ889" s="162"/>
      <c r="PSR889" s="162"/>
      <c r="PSS889" s="37"/>
      <c r="PST889" s="12"/>
      <c r="PSU889" s="37"/>
      <c r="PSV889" s="37"/>
      <c r="PSW889" s="11"/>
      <c r="PSX889" s="24"/>
      <c r="PSY889" s="28"/>
      <c r="PSZ889" s="11"/>
      <c r="PTA889" s="12"/>
      <c r="PTB889" s="27"/>
      <c r="PTC889" s="37"/>
      <c r="PTD889" s="37"/>
      <c r="PTE889" s="14"/>
      <c r="PTF889" s="14"/>
      <c r="PTG889" s="11"/>
      <c r="PTH889" s="12"/>
      <c r="PTI889" s="12"/>
      <c r="PTJ889" s="12"/>
      <c r="PTK889" s="11"/>
      <c r="PTL889" s="12"/>
      <c r="PTM889" s="162"/>
      <c r="PTN889" s="37"/>
      <c r="PTO889" s="37"/>
      <c r="PTP889" s="37"/>
      <c r="PTQ889" s="37"/>
      <c r="PTR889" s="37"/>
      <c r="PTS889" s="28"/>
      <c r="PTT889" s="11"/>
      <c r="PTU889" s="11"/>
      <c r="PTV889" s="37"/>
      <c r="PTW889" s="162"/>
      <c r="PTX889" s="162"/>
      <c r="PTY889" s="37"/>
      <c r="PTZ889" s="12"/>
      <c r="PUA889" s="37"/>
      <c r="PUB889" s="37"/>
      <c r="PUC889" s="11"/>
      <c r="PUD889" s="24"/>
      <c r="PUE889" s="28"/>
      <c r="PUF889" s="11"/>
      <c r="PUG889" s="12"/>
      <c r="PUH889" s="27"/>
      <c r="PUI889" s="37"/>
      <c r="PUJ889" s="37"/>
      <c r="PUK889" s="14"/>
      <c r="PUL889" s="14"/>
      <c r="PUM889" s="11"/>
      <c r="PUN889" s="12"/>
      <c r="PUO889" s="12"/>
      <c r="PUP889" s="12"/>
      <c r="PUQ889" s="11"/>
      <c r="PUR889" s="12"/>
      <c r="PUS889" s="162"/>
      <c r="PUT889" s="37"/>
      <c r="PUU889" s="37"/>
      <c r="PUV889" s="37"/>
      <c r="PUW889" s="37"/>
      <c r="PUX889" s="37"/>
      <c r="PUY889" s="28"/>
      <c r="PUZ889" s="11"/>
      <c r="PVA889" s="11"/>
      <c r="PVB889" s="37"/>
      <c r="PVC889" s="162"/>
      <c r="PVD889" s="162"/>
      <c r="PVE889" s="37"/>
      <c r="PVF889" s="12"/>
      <c r="PVG889" s="37"/>
      <c r="PVH889" s="37"/>
      <c r="PVI889" s="11"/>
      <c r="PVJ889" s="24"/>
      <c r="PVK889" s="28"/>
      <c r="PVL889" s="11"/>
      <c r="PVM889" s="12"/>
      <c r="PVN889" s="27"/>
      <c r="PVO889" s="37"/>
      <c r="PVP889" s="37"/>
      <c r="PVQ889" s="14"/>
      <c r="PVR889" s="14"/>
      <c r="PVS889" s="11"/>
      <c r="PVT889" s="12"/>
      <c r="PVU889" s="12"/>
      <c r="PVV889" s="12"/>
      <c r="PVW889" s="11"/>
      <c r="PVX889" s="12"/>
      <c r="PVY889" s="162"/>
      <c r="PVZ889" s="37"/>
      <c r="PWA889" s="37"/>
      <c r="PWB889" s="37"/>
      <c r="PWC889" s="37"/>
      <c r="PWD889" s="37"/>
      <c r="PWE889" s="28"/>
      <c r="PWF889" s="11"/>
      <c r="PWG889" s="11"/>
      <c r="PWH889" s="37"/>
      <c r="PWI889" s="162"/>
      <c r="PWJ889" s="162"/>
      <c r="PWK889" s="37"/>
      <c r="PWL889" s="12"/>
      <c r="PWM889" s="37"/>
      <c r="PWN889" s="37"/>
      <c r="PWO889" s="11"/>
      <c r="PWP889" s="24"/>
      <c r="PWQ889" s="28"/>
      <c r="PWR889" s="11"/>
      <c r="PWS889" s="12"/>
      <c r="PWT889" s="27"/>
      <c r="PWU889" s="37"/>
      <c r="PWV889" s="37"/>
      <c r="PWW889" s="14"/>
      <c r="PWX889" s="14"/>
      <c r="PWY889" s="11"/>
      <c r="PWZ889" s="12"/>
      <c r="PXA889" s="12"/>
      <c r="PXB889" s="12"/>
      <c r="PXC889" s="11"/>
      <c r="PXD889" s="12"/>
      <c r="PXE889" s="162"/>
      <c r="PXF889" s="37"/>
      <c r="PXG889" s="37"/>
      <c r="PXH889" s="37"/>
      <c r="PXI889" s="37"/>
      <c r="PXJ889" s="37"/>
      <c r="PXK889" s="28"/>
      <c r="PXL889" s="11"/>
      <c r="PXM889" s="11"/>
      <c r="PXN889" s="37"/>
      <c r="PXO889" s="162"/>
      <c r="PXP889" s="162"/>
      <c r="PXQ889" s="37"/>
      <c r="PXR889" s="12"/>
      <c r="PXS889" s="37"/>
      <c r="PXT889" s="37"/>
      <c r="PXU889" s="11"/>
      <c r="PXV889" s="24"/>
      <c r="PXW889" s="28"/>
      <c r="PXX889" s="11"/>
      <c r="PXY889" s="12"/>
      <c r="PXZ889" s="27"/>
      <c r="PYA889" s="37"/>
      <c r="PYB889" s="37"/>
      <c r="PYC889" s="14"/>
      <c r="PYD889" s="14"/>
      <c r="PYE889" s="11"/>
      <c r="PYF889" s="12"/>
      <c r="PYG889" s="12"/>
      <c r="PYH889" s="12"/>
      <c r="PYI889" s="11"/>
      <c r="PYJ889" s="12"/>
      <c r="PYK889" s="162"/>
      <c r="PYL889" s="37"/>
      <c r="PYM889" s="37"/>
      <c r="PYN889" s="37"/>
      <c r="PYO889" s="37"/>
      <c r="PYP889" s="37"/>
      <c r="PYQ889" s="28"/>
      <c r="PYR889" s="11"/>
      <c r="PYS889" s="11"/>
      <c r="PYT889" s="37"/>
      <c r="PYU889" s="162"/>
      <c r="PYV889" s="162"/>
      <c r="PYW889" s="37"/>
      <c r="PYX889" s="12"/>
      <c r="PYY889" s="37"/>
      <c r="PYZ889" s="37"/>
      <c r="PZA889" s="11"/>
      <c r="PZB889" s="24"/>
      <c r="PZC889" s="28"/>
      <c r="PZD889" s="11"/>
      <c r="PZE889" s="12"/>
      <c r="PZF889" s="27"/>
      <c r="PZG889" s="37"/>
      <c r="PZH889" s="37"/>
      <c r="PZI889" s="14"/>
      <c r="PZJ889" s="14"/>
      <c r="PZK889" s="11"/>
      <c r="PZL889" s="12"/>
      <c r="PZM889" s="12"/>
      <c r="PZN889" s="12"/>
      <c r="PZO889" s="11"/>
      <c r="PZP889" s="12"/>
      <c r="PZQ889" s="162"/>
      <c r="PZR889" s="37"/>
      <c r="PZS889" s="37"/>
      <c r="PZT889" s="37"/>
      <c r="PZU889" s="37"/>
      <c r="PZV889" s="37"/>
      <c r="PZW889" s="28"/>
      <c r="PZX889" s="11"/>
      <c r="PZY889" s="11"/>
      <c r="PZZ889" s="37"/>
      <c r="QAA889" s="162"/>
      <c r="QAB889" s="162"/>
      <c r="QAC889" s="37"/>
      <c r="QAD889" s="12"/>
      <c r="QAE889" s="37"/>
      <c r="QAF889" s="37"/>
      <c r="QAG889" s="11"/>
      <c r="QAH889" s="24"/>
      <c r="QAI889" s="28"/>
      <c r="QAJ889" s="11"/>
      <c r="QAK889" s="12"/>
      <c r="QAL889" s="27"/>
      <c r="QAM889" s="37"/>
      <c r="QAN889" s="37"/>
      <c r="QAO889" s="14"/>
      <c r="QAP889" s="14"/>
      <c r="QAQ889" s="11"/>
      <c r="QAR889" s="12"/>
      <c r="QAS889" s="12"/>
      <c r="QAT889" s="12"/>
      <c r="QAU889" s="11"/>
      <c r="QAV889" s="12"/>
      <c r="QAW889" s="162"/>
      <c r="QAX889" s="37"/>
      <c r="QAY889" s="37"/>
      <c r="QAZ889" s="37"/>
      <c r="QBA889" s="37"/>
      <c r="QBB889" s="37"/>
      <c r="QBC889" s="28"/>
      <c r="QBD889" s="11"/>
      <c r="QBE889" s="11"/>
      <c r="QBF889" s="37"/>
      <c r="QBG889" s="162"/>
      <c r="QBH889" s="162"/>
      <c r="QBI889" s="37"/>
      <c r="QBJ889" s="12"/>
      <c r="QBK889" s="37"/>
      <c r="QBL889" s="37"/>
      <c r="QBM889" s="11"/>
      <c r="QBN889" s="24"/>
      <c r="QBO889" s="28"/>
      <c r="QBP889" s="11"/>
      <c r="QBQ889" s="12"/>
      <c r="QBR889" s="27"/>
      <c r="QBS889" s="37"/>
      <c r="QBT889" s="37"/>
      <c r="QBU889" s="14"/>
      <c r="QBV889" s="14"/>
      <c r="QBW889" s="11"/>
      <c r="QBX889" s="12"/>
      <c r="QBY889" s="12"/>
      <c r="QBZ889" s="12"/>
      <c r="QCA889" s="11"/>
      <c r="QCB889" s="12"/>
      <c r="QCC889" s="162"/>
      <c r="QCD889" s="37"/>
      <c r="QCE889" s="37"/>
      <c r="QCF889" s="37"/>
      <c r="QCG889" s="37"/>
      <c r="QCH889" s="37"/>
      <c r="QCI889" s="28"/>
      <c r="QCJ889" s="11"/>
      <c r="QCK889" s="11"/>
      <c r="QCL889" s="37"/>
      <c r="QCM889" s="162"/>
      <c r="QCN889" s="162"/>
      <c r="QCO889" s="37"/>
      <c r="QCP889" s="12"/>
      <c r="QCQ889" s="37"/>
      <c r="QCR889" s="37"/>
      <c r="QCS889" s="11"/>
      <c r="QCT889" s="24"/>
      <c r="QCU889" s="28"/>
      <c r="QCV889" s="11"/>
      <c r="QCW889" s="12"/>
      <c r="QCX889" s="27"/>
      <c r="QCY889" s="37"/>
      <c r="QCZ889" s="37"/>
      <c r="QDA889" s="14"/>
      <c r="QDB889" s="14"/>
      <c r="QDC889" s="11"/>
      <c r="QDD889" s="12"/>
      <c r="QDE889" s="12"/>
      <c r="QDF889" s="12"/>
      <c r="QDG889" s="11"/>
      <c r="QDH889" s="12"/>
      <c r="QDI889" s="162"/>
      <c r="QDJ889" s="37"/>
      <c r="QDK889" s="37"/>
      <c r="QDL889" s="37"/>
      <c r="QDM889" s="37"/>
      <c r="QDN889" s="37"/>
      <c r="QDO889" s="28"/>
      <c r="QDP889" s="11"/>
      <c r="QDQ889" s="11"/>
      <c r="QDR889" s="37"/>
      <c r="QDS889" s="162"/>
      <c r="QDT889" s="162"/>
      <c r="QDU889" s="37"/>
      <c r="QDV889" s="12"/>
      <c r="QDW889" s="37"/>
      <c r="QDX889" s="37"/>
      <c r="QDY889" s="11"/>
      <c r="QDZ889" s="24"/>
      <c r="QEA889" s="28"/>
      <c r="QEB889" s="11"/>
      <c r="QEC889" s="12"/>
      <c r="QED889" s="27"/>
      <c r="QEE889" s="37"/>
      <c r="QEF889" s="37"/>
      <c r="QEG889" s="14"/>
      <c r="QEH889" s="14"/>
      <c r="QEI889" s="11"/>
      <c r="QEJ889" s="12"/>
      <c r="QEK889" s="12"/>
      <c r="QEL889" s="12"/>
      <c r="QEM889" s="11"/>
      <c r="QEN889" s="12"/>
      <c r="QEO889" s="162"/>
      <c r="QEP889" s="37"/>
      <c r="QEQ889" s="37"/>
      <c r="QER889" s="37"/>
      <c r="QES889" s="37"/>
      <c r="QET889" s="37"/>
      <c r="QEU889" s="28"/>
      <c r="QEV889" s="11"/>
      <c r="QEW889" s="11"/>
      <c r="QEX889" s="37"/>
      <c r="QEY889" s="162"/>
      <c r="QEZ889" s="162"/>
      <c r="QFA889" s="37"/>
      <c r="QFB889" s="12"/>
      <c r="QFC889" s="37"/>
      <c r="QFD889" s="37"/>
      <c r="QFE889" s="11"/>
      <c r="QFF889" s="24"/>
      <c r="QFG889" s="28"/>
      <c r="QFH889" s="11"/>
      <c r="QFI889" s="12"/>
      <c r="QFJ889" s="27"/>
      <c r="QFK889" s="37"/>
      <c r="QFL889" s="37"/>
      <c r="QFM889" s="14"/>
      <c r="QFN889" s="14"/>
      <c r="QFO889" s="11"/>
      <c r="QFP889" s="12"/>
      <c r="QFQ889" s="12"/>
      <c r="QFR889" s="12"/>
      <c r="QFS889" s="11"/>
      <c r="QFT889" s="12"/>
      <c r="QFU889" s="162"/>
      <c r="QFV889" s="37"/>
      <c r="QFW889" s="37"/>
      <c r="QFX889" s="37"/>
      <c r="QFY889" s="37"/>
      <c r="QFZ889" s="37"/>
      <c r="QGA889" s="28"/>
      <c r="QGB889" s="11"/>
      <c r="QGC889" s="11"/>
      <c r="QGD889" s="37"/>
      <c r="QGE889" s="162"/>
      <c r="QGF889" s="162"/>
      <c r="QGG889" s="37"/>
      <c r="QGH889" s="12"/>
      <c r="QGI889" s="37"/>
      <c r="QGJ889" s="37"/>
      <c r="QGK889" s="11"/>
      <c r="QGL889" s="24"/>
      <c r="QGM889" s="28"/>
      <c r="QGN889" s="11"/>
      <c r="QGO889" s="12"/>
      <c r="QGP889" s="27"/>
      <c r="QGQ889" s="37"/>
      <c r="QGR889" s="37"/>
      <c r="QGS889" s="14"/>
      <c r="QGT889" s="14"/>
      <c r="QGU889" s="11"/>
      <c r="QGV889" s="12"/>
      <c r="QGW889" s="12"/>
      <c r="QGX889" s="12"/>
      <c r="QGY889" s="11"/>
      <c r="QGZ889" s="12"/>
      <c r="QHA889" s="162"/>
      <c r="QHB889" s="37"/>
      <c r="QHC889" s="37"/>
      <c r="QHD889" s="37"/>
      <c r="QHE889" s="37"/>
      <c r="QHF889" s="37"/>
      <c r="QHG889" s="28"/>
      <c r="QHH889" s="11"/>
      <c r="QHI889" s="11"/>
      <c r="QHJ889" s="37"/>
      <c r="QHK889" s="162"/>
      <c r="QHL889" s="162"/>
      <c r="QHM889" s="37"/>
      <c r="QHN889" s="12"/>
      <c r="QHO889" s="37"/>
      <c r="QHP889" s="37"/>
      <c r="QHQ889" s="11"/>
      <c r="QHR889" s="24"/>
      <c r="QHS889" s="28"/>
      <c r="QHT889" s="11"/>
      <c r="QHU889" s="12"/>
      <c r="QHV889" s="27"/>
      <c r="QHW889" s="37"/>
      <c r="QHX889" s="37"/>
      <c r="QHY889" s="14"/>
      <c r="QHZ889" s="14"/>
      <c r="QIA889" s="11"/>
      <c r="QIB889" s="12"/>
      <c r="QIC889" s="12"/>
      <c r="QID889" s="12"/>
      <c r="QIE889" s="11"/>
      <c r="QIF889" s="12"/>
      <c r="QIG889" s="162"/>
      <c r="QIH889" s="37"/>
      <c r="QII889" s="37"/>
      <c r="QIJ889" s="37"/>
      <c r="QIK889" s="37"/>
      <c r="QIL889" s="37"/>
      <c r="QIM889" s="28"/>
      <c r="QIN889" s="11"/>
      <c r="QIO889" s="11"/>
      <c r="QIP889" s="37"/>
      <c r="QIQ889" s="162"/>
      <c r="QIR889" s="162"/>
      <c r="QIS889" s="37"/>
      <c r="QIT889" s="12"/>
      <c r="QIU889" s="37"/>
      <c r="QIV889" s="37"/>
      <c r="QIW889" s="11"/>
      <c r="QIX889" s="24"/>
      <c r="QIY889" s="28"/>
      <c r="QIZ889" s="11"/>
      <c r="QJA889" s="12"/>
      <c r="QJB889" s="27"/>
      <c r="QJC889" s="37"/>
      <c r="QJD889" s="37"/>
      <c r="QJE889" s="14"/>
      <c r="QJF889" s="14"/>
      <c r="QJG889" s="11"/>
      <c r="QJH889" s="12"/>
      <c r="QJI889" s="12"/>
      <c r="QJJ889" s="12"/>
      <c r="QJK889" s="11"/>
      <c r="QJL889" s="12"/>
      <c r="QJM889" s="162"/>
      <c r="QJN889" s="37"/>
      <c r="QJO889" s="37"/>
      <c r="QJP889" s="37"/>
      <c r="QJQ889" s="37"/>
      <c r="QJR889" s="37"/>
      <c r="QJS889" s="28"/>
      <c r="QJT889" s="11"/>
      <c r="QJU889" s="11"/>
      <c r="QJV889" s="37"/>
      <c r="QJW889" s="162"/>
      <c r="QJX889" s="162"/>
      <c r="QJY889" s="37"/>
      <c r="QJZ889" s="12"/>
      <c r="QKA889" s="37"/>
      <c r="QKB889" s="37"/>
      <c r="QKC889" s="11"/>
      <c r="QKD889" s="24"/>
      <c r="QKE889" s="28"/>
      <c r="QKF889" s="11"/>
      <c r="QKG889" s="12"/>
      <c r="QKH889" s="27"/>
      <c r="QKI889" s="37"/>
      <c r="QKJ889" s="37"/>
      <c r="QKK889" s="14"/>
      <c r="QKL889" s="14"/>
      <c r="QKM889" s="11"/>
      <c r="QKN889" s="12"/>
      <c r="QKO889" s="12"/>
      <c r="QKP889" s="12"/>
      <c r="QKQ889" s="11"/>
      <c r="QKR889" s="12"/>
      <c r="QKS889" s="162"/>
      <c r="QKT889" s="37"/>
      <c r="QKU889" s="37"/>
      <c r="QKV889" s="37"/>
      <c r="QKW889" s="37"/>
      <c r="QKX889" s="37"/>
      <c r="QKY889" s="28"/>
      <c r="QKZ889" s="11"/>
      <c r="QLA889" s="11"/>
      <c r="QLB889" s="37"/>
      <c r="QLC889" s="162"/>
      <c r="QLD889" s="162"/>
      <c r="QLE889" s="37"/>
      <c r="QLF889" s="12"/>
      <c r="QLG889" s="37"/>
      <c r="QLH889" s="37"/>
      <c r="QLI889" s="11"/>
      <c r="QLJ889" s="24"/>
      <c r="QLK889" s="28"/>
      <c r="QLL889" s="11"/>
      <c r="QLM889" s="12"/>
      <c r="QLN889" s="27"/>
      <c r="QLO889" s="37"/>
      <c r="QLP889" s="37"/>
      <c r="QLQ889" s="14"/>
      <c r="QLR889" s="14"/>
      <c r="QLS889" s="11"/>
      <c r="QLT889" s="12"/>
      <c r="QLU889" s="12"/>
      <c r="QLV889" s="12"/>
      <c r="QLW889" s="11"/>
      <c r="QLX889" s="12"/>
      <c r="QLY889" s="162"/>
      <c r="QLZ889" s="37"/>
      <c r="QMA889" s="37"/>
      <c r="QMB889" s="37"/>
      <c r="QMC889" s="37"/>
      <c r="QMD889" s="37"/>
      <c r="QME889" s="28"/>
      <c r="QMF889" s="11"/>
      <c r="QMG889" s="11"/>
      <c r="QMH889" s="37"/>
      <c r="QMI889" s="162"/>
      <c r="QMJ889" s="162"/>
      <c r="QMK889" s="37"/>
      <c r="QML889" s="12"/>
      <c r="QMM889" s="37"/>
      <c r="QMN889" s="37"/>
      <c r="QMO889" s="11"/>
      <c r="QMP889" s="24"/>
      <c r="QMQ889" s="28"/>
      <c r="QMR889" s="11"/>
      <c r="QMS889" s="12"/>
      <c r="QMT889" s="27"/>
      <c r="QMU889" s="37"/>
      <c r="QMV889" s="37"/>
      <c r="QMW889" s="14"/>
      <c r="QMX889" s="14"/>
      <c r="QMY889" s="11"/>
      <c r="QMZ889" s="12"/>
      <c r="QNA889" s="12"/>
      <c r="QNB889" s="12"/>
      <c r="QNC889" s="11"/>
      <c r="QND889" s="12"/>
      <c r="QNE889" s="162"/>
      <c r="QNF889" s="37"/>
      <c r="QNG889" s="37"/>
      <c r="QNH889" s="37"/>
      <c r="QNI889" s="37"/>
      <c r="QNJ889" s="37"/>
      <c r="QNK889" s="28"/>
      <c r="QNL889" s="11"/>
      <c r="QNM889" s="11"/>
      <c r="QNN889" s="37"/>
      <c r="QNO889" s="162"/>
      <c r="QNP889" s="162"/>
      <c r="QNQ889" s="37"/>
      <c r="QNR889" s="12"/>
      <c r="QNS889" s="37"/>
      <c r="QNT889" s="37"/>
      <c r="QNU889" s="11"/>
      <c r="QNV889" s="24"/>
      <c r="QNW889" s="28"/>
      <c r="QNX889" s="11"/>
      <c r="QNY889" s="12"/>
      <c r="QNZ889" s="27"/>
      <c r="QOA889" s="37"/>
      <c r="QOB889" s="37"/>
      <c r="QOC889" s="14"/>
      <c r="QOD889" s="14"/>
      <c r="QOE889" s="11"/>
      <c r="QOF889" s="12"/>
      <c r="QOG889" s="12"/>
      <c r="QOH889" s="12"/>
      <c r="QOI889" s="11"/>
      <c r="QOJ889" s="12"/>
      <c r="QOK889" s="162"/>
      <c r="QOL889" s="37"/>
      <c r="QOM889" s="37"/>
      <c r="QON889" s="37"/>
      <c r="QOO889" s="37"/>
      <c r="QOP889" s="37"/>
      <c r="QOQ889" s="28"/>
      <c r="QOR889" s="11"/>
      <c r="QOS889" s="11"/>
      <c r="QOT889" s="37"/>
      <c r="QOU889" s="162"/>
      <c r="QOV889" s="162"/>
      <c r="QOW889" s="37"/>
      <c r="QOX889" s="12"/>
      <c r="QOY889" s="37"/>
      <c r="QOZ889" s="37"/>
      <c r="QPA889" s="11"/>
      <c r="QPB889" s="24"/>
      <c r="QPC889" s="28"/>
      <c r="QPD889" s="11"/>
      <c r="QPE889" s="12"/>
      <c r="QPF889" s="27"/>
      <c r="QPG889" s="37"/>
      <c r="QPH889" s="37"/>
      <c r="QPI889" s="14"/>
      <c r="QPJ889" s="14"/>
      <c r="QPK889" s="11"/>
      <c r="QPL889" s="12"/>
      <c r="QPM889" s="12"/>
      <c r="QPN889" s="12"/>
      <c r="QPO889" s="11"/>
      <c r="QPP889" s="12"/>
      <c r="QPQ889" s="162"/>
      <c r="QPR889" s="37"/>
      <c r="QPS889" s="37"/>
      <c r="QPT889" s="37"/>
      <c r="QPU889" s="37"/>
      <c r="QPV889" s="37"/>
      <c r="QPW889" s="28"/>
      <c r="QPX889" s="11"/>
      <c r="QPY889" s="11"/>
      <c r="QPZ889" s="37"/>
      <c r="QQA889" s="162"/>
      <c r="QQB889" s="162"/>
      <c r="QQC889" s="37"/>
      <c r="QQD889" s="12"/>
      <c r="QQE889" s="37"/>
      <c r="QQF889" s="37"/>
      <c r="QQG889" s="11"/>
      <c r="QQH889" s="24"/>
      <c r="QQI889" s="28"/>
      <c r="QQJ889" s="11"/>
      <c r="QQK889" s="12"/>
      <c r="QQL889" s="27"/>
      <c r="QQM889" s="37"/>
      <c r="QQN889" s="37"/>
      <c r="QQO889" s="14"/>
      <c r="QQP889" s="14"/>
      <c r="QQQ889" s="11"/>
      <c r="QQR889" s="12"/>
      <c r="QQS889" s="12"/>
      <c r="QQT889" s="12"/>
      <c r="QQU889" s="11"/>
      <c r="QQV889" s="12"/>
      <c r="QQW889" s="162"/>
      <c r="QQX889" s="37"/>
      <c r="QQY889" s="37"/>
      <c r="QQZ889" s="37"/>
      <c r="QRA889" s="37"/>
      <c r="QRB889" s="37"/>
      <c r="QRC889" s="28"/>
      <c r="QRD889" s="11"/>
      <c r="QRE889" s="11"/>
      <c r="QRF889" s="37"/>
      <c r="QRG889" s="162"/>
      <c r="QRH889" s="162"/>
      <c r="QRI889" s="37"/>
      <c r="QRJ889" s="12"/>
      <c r="QRK889" s="37"/>
      <c r="QRL889" s="37"/>
      <c r="QRM889" s="11"/>
      <c r="QRN889" s="24"/>
      <c r="QRO889" s="28"/>
      <c r="QRP889" s="11"/>
      <c r="QRQ889" s="12"/>
      <c r="QRR889" s="27"/>
      <c r="QRS889" s="37"/>
      <c r="QRT889" s="37"/>
      <c r="QRU889" s="14"/>
      <c r="QRV889" s="14"/>
      <c r="QRW889" s="11"/>
      <c r="QRX889" s="12"/>
      <c r="QRY889" s="12"/>
      <c r="QRZ889" s="12"/>
      <c r="QSA889" s="11"/>
      <c r="QSB889" s="12"/>
      <c r="QSC889" s="162"/>
      <c r="QSD889" s="37"/>
      <c r="QSE889" s="37"/>
      <c r="QSF889" s="37"/>
      <c r="QSG889" s="37"/>
      <c r="QSH889" s="37"/>
      <c r="QSI889" s="28"/>
      <c r="QSJ889" s="11"/>
      <c r="QSK889" s="11"/>
      <c r="QSL889" s="37"/>
      <c r="QSM889" s="162"/>
      <c r="QSN889" s="162"/>
      <c r="QSO889" s="37"/>
      <c r="QSP889" s="12"/>
      <c r="QSQ889" s="37"/>
      <c r="QSR889" s="37"/>
      <c r="QSS889" s="11"/>
      <c r="QST889" s="24"/>
      <c r="QSU889" s="28"/>
      <c r="QSV889" s="11"/>
      <c r="QSW889" s="12"/>
      <c r="QSX889" s="27"/>
      <c r="QSY889" s="37"/>
      <c r="QSZ889" s="37"/>
      <c r="QTA889" s="14"/>
      <c r="QTB889" s="14"/>
      <c r="QTC889" s="11"/>
      <c r="QTD889" s="12"/>
      <c r="QTE889" s="12"/>
      <c r="QTF889" s="12"/>
      <c r="QTG889" s="11"/>
      <c r="QTH889" s="12"/>
      <c r="QTI889" s="162"/>
      <c r="QTJ889" s="37"/>
      <c r="QTK889" s="37"/>
      <c r="QTL889" s="37"/>
      <c r="QTM889" s="37"/>
      <c r="QTN889" s="37"/>
      <c r="QTO889" s="28"/>
      <c r="QTP889" s="11"/>
      <c r="QTQ889" s="11"/>
      <c r="QTR889" s="37"/>
      <c r="QTS889" s="162"/>
      <c r="QTT889" s="162"/>
      <c r="QTU889" s="37"/>
      <c r="QTV889" s="12"/>
      <c r="QTW889" s="37"/>
      <c r="QTX889" s="37"/>
      <c r="QTY889" s="11"/>
      <c r="QTZ889" s="24"/>
      <c r="QUA889" s="28"/>
      <c r="QUB889" s="11"/>
      <c r="QUC889" s="12"/>
      <c r="QUD889" s="27"/>
      <c r="QUE889" s="37"/>
      <c r="QUF889" s="37"/>
      <c r="QUG889" s="14"/>
      <c r="QUH889" s="14"/>
      <c r="QUI889" s="11"/>
      <c r="QUJ889" s="12"/>
      <c r="QUK889" s="12"/>
      <c r="QUL889" s="12"/>
      <c r="QUM889" s="11"/>
      <c r="QUN889" s="12"/>
      <c r="QUO889" s="162"/>
      <c r="QUP889" s="37"/>
      <c r="QUQ889" s="37"/>
      <c r="QUR889" s="37"/>
      <c r="QUS889" s="37"/>
      <c r="QUT889" s="37"/>
      <c r="QUU889" s="28"/>
      <c r="QUV889" s="11"/>
      <c r="QUW889" s="11"/>
      <c r="QUX889" s="37"/>
      <c r="QUY889" s="162"/>
      <c r="QUZ889" s="162"/>
      <c r="QVA889" s="37"/>
      <c r="QVB889" s="12"/>
      <c r="QVC889" s="37"/>
      <c r="QVD889" s="37"/>
      <c r="QVE889" s="11"/>
      <c r="QVF889" s="24"/>
      <c r="QVG889" s="28"/>
      <c r="QVH889" s="11"/>
      <c r="QVI889" s="12"/>
      <c r="QVJ889" s="27"/>
      <c r="QVK889" s="37"/>
      <c r="QVL889" s="37"/>
      <c r="QVM889" s="14"/>
      <c r="QVN889" s="14"/>
      <c r="QVO889" s="11"/>
      <c r="QVP889" s="12"/>
      <c r="QVQ889" s="12"/>
      <c r="QVR889" s="12"/>
      <c r="QVS889" s="11"/>
      <c r="QVT889" s="12"/>
      <c r="QVU889" s="162"/>
      <c r="QVV889" s="37"/>
      <c r="QVW889" s="37"/>
      <c r="QVX889" s="37"/>
      <c r="QVY889" s="37"/>
      <c r="QVZ889" s="37"/>
      <c r="QWA889" s="28"/>
      <c r="QWB889" s="11"/>
      <c r="QWC889" s="11"/>
      <c r="QWD889" s="37"/>
      <c r="QWE889" s="162"/>
      <c r="QWF889" s="162"/>
      <c r="QWG889" s="37"/>
      <c r="QWH889" s="12"/>
      <c r="QWI889" s="37"/>
      <c r="QWJ889" s="37"/>
      <c r="QWK889" s="11"/>
      <c r="QWL889" s="24"/>
      <c r="QWM889" s="28"/>
      <c r="QWN889" s="11"/>
      <c r="QWO889" s="12"/>
      <c r="QWP889" s="27"/>
      <c r="QWQ889" s="37"/>
      <c r="QWR889" s="37"/>
      <c r="QWS889" s="14"/>
      <c r="QWT889" s="14"/>
      <c r="QWU889" s="11"/>
      <c r="QWV889" s="12"/>
      <c r="QWW889" s="12"/>
      <c r="QWX889" s="12"/>
      <c r="QWY889" s="11"/>
      <c r="QWZ889" s="12"/>
      <c r="QXA889" s="162"/>
      <c r="QXB889" s="37"/>
      <c r="QXC889" s="37"/>
      <c r="QXD889" s="37"/>
      <c r="QXE889" s="37"/>
      <c r="QXF889" s="37"/>
      <c r="QXG889" s="28"/>
      <c r="QXH889" s="11"/>
      <c r="QXI889" s="11"/>
      <c r="QXJ889" s="37"/>
      <c r="QXK889" s="162"/>
      <c r="QXL889" s="162"/>
      <c r="QXM889" s="37"/>
      <c r="QXN889" s="12"/>
      <c r="QXO889" s="37"/>
      <c r="QXP889" s="37"/>
      <c r="QXQ889" s="11"/>
      <c r="QXR889" s="24"/>
      <c r="QXS889" s="28"/>
      <c r="QXT889" s="11"/>
      <c r="QXU889" s="12"/>
      <c r="QXV889" s="27"/>
      <c r="QXW889" s="37"/>
      <c r="QXX889" s="37"/>
      <c r="QXY889" s="14"/>
      <c r="QXZ889" s="14"/>
      <c r="QYA889" s="11"/>
      <c r="QYB889" s="12"/>
      <c r="QYC889" s="12"/>
      <c r="QYD889" s="12"/>
      <c r="QYE889" s="11"/>
      <c r="QYF889" s="12"/>
      <c r="QYG889" s="162"/>
      <c r="QYH889" s="37"/>
      <c r="QYI889" s="37"/>
      <c r="QYJ889" s="37"/>
      <c r="QYK889" s="37"/>
      <c r="QYL889" s="37"/>
      <c r="QYM889" s="28"/>
      <c r="QYN889" s="11"/>
      <c r="QYO889" s="11"/>
      <c r="QYP889" s="37"/>
      <c r="QYQ889" s="162"/>
      <c r="QYR889" s="162"/>
      <c r="QYS889" s="37"/>
      <c r="QYT889" s="12"/>
      <c r="QYU889" s="37"/>
      <c r="QYV889" s="37"/>
      <c r="QYW889" s="11"/>
      <c r="QYX889" s="24"/>
      <c r="QYY889" s="28"/>
      <c r="QYZ889" s="11"/>
      <c r="QZA889" s="12"/>
      <c r="QZB889" s="27"/>
      <c r="QZC889" s="37"/>
      <c r="QZD889" s="37"/>
      <c r="QZE889" s="14"/>
      <c r="QZF889" s="14"/>
      <c r="QZG889" s="11"/>
      <c r="QZH889" s="12"/>
      <c r="QZI889" s="12"/>
      <c r="QZJ889" s="12"/>
      <c r="QZK889" s="11"/>
      <c r="QZL889" s="12"/>
      <c r="QZM889" s="162"/>
      <c r="QZN889" s="37"/>
      <c r="QZO889" s="37"/>
      <c r="QZP889" s="37"/>
      <c r="QZQ889" s="37"/>
      <c r="QZR889" s="37"/>
      <c r="QZS889" s="28"/>
      <c r="QZT889" s="11"/>
      <c r="QZU889" s="11"/>
      <c r="QZV889" s="37"/>
      <c r="QZW889" s="162"/>
      <c r="QZX889" s="162"/>
      <c r="QZY889" s="37"/>
      <c r="QZZ889" s="12"/>
      <c r="RAA889" s="37"/>
      <c r="RAB889" s="37"/>
      <c r="RAC889" s="11"/>
      <c r="RAD889" s="24"/>
      <c r="RAE889" s="28"/>
      <c r="RAF889" s="11"/>
      <c r="RAG889" s="12"/>
      <c r="RAH889" s="27"/>
      <c r="RAI889" s="37"/>
      <c r="RAJ889" s="37"/>
      <c r="RAK889" s="14"/>
      <c r="RAL889" s="14"/>
      <c r="RAM889" s="11"/>
      <c r="RAN889" s="12"/>
      <c r="RAO889" s="12"/>
      <c r="RAP889" s="12"/>
      <c r="RAQ889" s="11"/>
      <c r="RAR889" s="12"/>
      <c r="RAS889" s="162"/>
      <c r="RAT889" s="37"/>
      <c r="RAU889" s="37"/>
      <c r="RAV889" s="37"/>
      <c r="RAW889" s="37"/>
      <c r="RAX889" s="37"/>
      <c r="RAY889" s="28"/>
      <c r="RAZ889" s="11"/>
      <c r="RBA889" s="11"/>
      <c r="RBB889" s="37"/>
      <c r="RBC889" s="162"/>
      <c r="RBD889" s="162"/>
      <c r="RBE889" s="37"/>
      <c r="RBF889" s="12"/>
      <c r="RBG889" s="37"/>
      <c r="RBH889" s="37"/>
      <c r="RBI889" s="11"/>
      <c r="RBJ889" s="24"/>
      <c r="RBK889" s="28"/>
      <c r="RBL889" s="11"/>
      <c r="RBM889" s="12"/>
      <c r="RBN889" s="27"/>
      <c r="RBO889" s="37"/>
      <c r="RBP889" s="37"/>
      <c r="RBQ889" s="14"/>
      <c r="RBR889" s="14"/>
      <c r="RBS889" s="11"/>
      <c r="RBT889" s="12"/>
      <c r="RBU889" s="12"/>
      <c r="RBV889" s="12"/>
      <c r="RBW889" s="11"/>
      <c r="RBX889" s="12"/>
      <c r="RBY889" s="162"/>
      <c r="RBZ889" s="37"/>
      <c r="RCA889" s="37"/>
      <c r="RCB889" s="37"/>
      <c r="RCC889" s="37"/>
      <c r="RCD889" s="37"/>
      <c r="RCE889" s="28"/>
      <c r="RCF889" s="11"/>
      <c r="RCG889" s="11"/>
      <c r="RCH889" s="37"/>
      <c r="RCI889" s="162"/>
      <c r="RCJ889" s="162"/>
      <c r="RCK889" s="37"/>
      <c r="RCL889" s="12"/>
      <c r="RCM889" s="37"/>
      <c r="RCN889" s="37"/>
      <c r="RCO889" s="11"/>
      <c r="RCP889" s="24"/>
      <c r="RCQ889" s="28"/>
      <c r="RCR889" s="11"/>
      <c r="RCS889" s="12"/>
      <c r="RCT889" s="27"/>
      <c r="RCU889" s="37"/>
      <c r="RCV889" s="37"/>
      <c r="RCW889" s="14"/>
      <c r="RCX889" s="14"/>
      <c r="RCY889" s="11"/>
      <c r="RCZ889" s="12"/>
      <c r="RDA889" s="12"/>
      <c r="RDB889" s="12"/>
      <c r="RDC889" s="11"/>
      <c r="RDD889" s="12"/>
      <c r="RDE889" s="162"/>
      <c r="RDF889" s="37"/>
      <c r="RDG889" s="37"/>
      <c r="RDH889" s="37"/>
      <c r="RDI889" s="37"/>
      <c r="RDJ889" s="37"/>
      <c r="RDK889" s="28"/>
      <c r="RDL889" s="11"/>
      <c r="RDM889" s="11"/>
      <c r="RDN889" s="37"/>
      <c r="RDO889" s="162"/>
      <c r="RDP889" s="162"/>
      <c r="RDQ889" s="37"/>
      <c r="RDR889" s="12"/>
      <c r="RDS889" s="37"/>
      <c r="RDT889" s="37"/>
      <c r="RDU889" s="11"/>
      <c r="RDV889" s="24"/>
      <c r="RDW889" s="28"/>
      <c r="RDX889" s="11"/>
      <c r="RDY889" s="12"/>
      <c r="RDZ889" s="27"/>
      <c r="REA889" s="37"/>
      <c r="REB889" s="37"/>
      <c r="REC889" s="14"/>
      <c r="RED889" s="14"/>
      <c r="REE889" s="11"/>
      <c r="REF889" s="12"/>
      <c r="REG889" s="12"/>
      <c r="REH889" s="12"/>
      <c r="REI889" s="11"/>
      <c r="REJ889" s="12"/>
      <c r="REK889" s="162"/>
      <c r="REL889" s="37"/>
      <c r="REM889" s="37"/>
      <c r="REN889" s="37"/>
      <c r="REO889" s="37"/>
      <c r="REP889" s="37"/>
      <c r="REQ889" s="28"/>
      <c r="RER889" s="11"/>
      <c r="RES889" s="11"/>
      <c r="RET889" s="37"/>
      <c r="REU889" s="162"/>
      <c r="REV889" s="162"/>
      <c r="REW889" s="37"/>
      <c r="REX889" s="12"/>
      <c r="REY889" s="37"/>
      <c r="REZ889" s="37"/>
      <c r="RFA889" s="11"/>
      <c r="RFB889" s="24"/>
      <c r="RFC889" s="28"/>
      <c r="RFD889" s="11"/>
      <c r="RFE889" s="12"/>
      <c r="RFF889" s="27"/>
      <c r="RFG889" s="37"/>
      <c r="RFH889" s="37"/>
      <c r="RFI889" s="14"/>
      <c r="RFJ889" s="14"/>
      <c r="RFK889" s="11"/>
      <c r="RFL889" s="12"/>
      <c r="RFM889" s="12"/>
      <c r="RFN889" s="12"/>
      <c r="RFO889" s="11"/>
      <c r="RFP889" s="12"/>
      <c r="RFQ889" s="162"/>
      <c r="RFR889" s="37"/>
      <c r="RFS889" s="37"/>
      <c r="RFT889" s="37"/>
      <c r="RFU889" s="37"/>
      <c r="RFV889" s="37"/>
      <c r="RFW889" s="28"/>
      <c r="RFX889" s="11"/>
      <c r="RFY889" s="11"/>
      <c r="RFZ889" s="37"/>
      <c r="RGA889" s="162"/>
      <c r="RGB889" s="162"/>
      <c r="RGC889" s="37"/>
      <c r="RGD889" s="12"/>
      <c r="RGE889" s="37"/>
      <c r="RGF889" s="37"/>
      <c r="RGG889" s="11"/>
      <c r="RGH889" s="24"/>
      <c r="RGI889" s="28"/>
      <c r="RGJ889" s="11"/>
      <c r="RGK889" s="12"/>
      <c r="RGL889" s="27"/>
      <c r="RGM889" s="37"/>
      <c r="RGN889" s="37"/>
      <c r="RGO889" s="14"/>
      <c r="RGP889" s="14"/>
      <c r="RGQ889" s="11"/>
      <c r="RGR889" s="12"/>
      <c r="RGS889" s="12"/>
      <c r="RGT889" s="12"/>
      <c r="RGU889" s="11"/>
      <c r="RGV889" s="12"/>
      <c r="RGW889" s="162"/>
      <c r="RGX889" s="37"/>
      <c r="RGY889" s="37"/>
      <c r="RGZ889" s="37"/>
      <c r="RHA889" s="37"/>
      <c r="RHB889" s="37"/>
      <c r="RHC889" s="28"/>
      <c r="RHD889" s="11"/>
      <c r="RHE889" s="11"/>
      <c r="RHF889" s="37"/>
      <c r="RHG889" s="162"/>
      <c r="RHH889" s="162"/>
      <c r="RHI889" s="37"/>
      <c r="RHJ889" s="12"/>
      <c r="RHK889" s="37"/>
      <c r="RHL889" s="37"/>
      <c r="RHM889" s="11"/>
      <c r="RHN889" s="24"/>
      <c r="RHO889" s="28"/>
      <c r="RHP889" s="11"/>
      <c r="RHQ889" s="12"/>
      <c r="RHR889" s="27"/>
      <c r="RHS889" s="37"/>
      <c r="RHT889" s="37"/>
      <c r="RHU889" s="14"/>
      <c r="RHV889" s="14"/>
      <c r="RHW889" s="11"/>
      <c r="RHX889" s="12"/>
      <c r="RHY889" s="12"/>
      <c r="RHZ889" s="12"/>
      <c r="RIA889" s="11"/>
      <c r="RIB889" s="12"/>
      <c r="RIC889" s="162"/>
      <c r="RID889" s="37"/>
      <c r="RIE889" s="37"/>
      <c r="RIF889" s="37"/>
      <c r="RIG889" s="37"/>
      <c r="RIH889" s="37"/>
      <c r="RII889" s="28"/>
      <c r="RIJ889" s="11"/>
      <c r="RIK889" s="11"/>
      <c r="RIL889" s="37"/>
      <c r="RIM889" s="162"/>
      <c r="RIN889" s="162"/>
      <c r="RIO889" s="37"/>
      <c r="RIP889" s="12"/>
      <c r="RIQ889" s="37"/>
      <c r="RIR889" s="37"/>
      <c r="RIS889" s="11"/>
      <c r="RIT889" s="24"/>
      <c r="RIU889" s="28"/>
      <c r="RIV889" s="11"/>
      <c r="RIW889" s="12"/>
      <c r="RIX889" s="27"/>
      <c r="RIY889" s="37"/>
      <c r="RIZ889" s="37"/>
      <c r="RJA889" s="14"/>
      <c r="RJB889" s="14"/>
      <c r="RJC889" s="11"/>
      <c r="RJD889" s="12"/>
      <c r="RJE889" s="12"/>
      <c r="RJF889" s="12"/>
      <c r="RJG889" s="11"/>
      <c r="RJH889" s="12"/>
      <c r="RJI889" s="162"/>
      <c r="RJJ889" s="37"/>
      <c r="RJK889" s="37"/>
      <c r="RJL889" s="37"/>
      <c r="RJM889" s="37"/>
      <c r="RJN889" s="37"/>
      <c r="RJO889" s="28"/>
      <c r="RJP889" s="11"/>
      <c r="RJQ889" s="11"/>
      <c r="RJR889" s="37"/>
      <c r="RJS889" s="162"/>
      <c r="RJT889" s="162"/>
      <c r="RJU889" s="37"/>
      <c r="RJV889" s="12"/>
      <c r="RJW889" s="37"/>
      <c r="RJX889" s="37"/>
      <c r="RJY889" s="11"/>
      <c r="RJZ889" s="24"/>
      <c r="RKA889" s="28"/>
      <c r="RKB889" s="11"/>
      <c r="RKC889" s="12"/>
      <c r="RKD889" s="27"/>
      <c r="RKE889" s="37"/>
      <c r="RKF889" s="37"/>
      <c r="RKG889" s="14"/>
      <c r="RKH889" s="14"/>
      <c r="RKI889" s="11"/>
      <c r="RKJ889" s="12"/>
      <c r="RKK889" s="12"/>
      <c r="RKL889" s="12"/>
      <c r="RKM889" s="11"/>
      <c r="RKN889" s="12"/>
      <c r="RKO889" s="162"/>
      <c r="RKP889" s="37"/>
      <c r="RKQ889" s="37"/>
      <c r="RKR889" s="37"/>
      <c r="RKS889" s="37"/>
      <c r="RKT889" s="37"/>
      <c r="RKU889" s="28"/>
      <c r="RKV889" s="11"/>
      <c r="RKW889" s="11"/>
      <c r="RKX889" s="37"/>
      <c r="RKY889" s="162"/>
      <c r="RKZ889" s="162"/>
      <c r="RLA889" s="37"/>
      <c r="RLB889" s="12"/>
      <c r="RLC889" s="37"/>
      <c r="RLD889" s="37"/>
      <c r="RLE889" s="11"/>
      <c r="RLF889" s="24"/>
      <c r="RLG889" s="28"/>
      <c r="RLH889" s="11"/>
      <c r="RLI889" s="12"/>
      <c r="RLJ889" s="27"/>
      <c r="RLK889" s="37"/>
      <c r="RLL889" s="37"/>
      <c r="RLM889" s="14"/>
      <c r="RLN889" s="14"/>
      <c r="RLO889" s="11"/>
      <c r="RLP889" s="12"/>
      <c r="RLQ889" s="12"/>
      <c r="RLR889" s="12"/>
      <c r="RLS889" s="11"/>
      <c r="RLT889" s="12"/>
      <c r="RLU889" s="162"/>
      <c r="RLV889" s="37"/>
      <c r="RLW889" s="37"/>
      <c r="RLX889" s="37"/>
      <c r="RLY889" s="37"/>
      <c r="RLZ889" s="37"/>
      <c r="RMA889" s="28"/>
      <c r="RMB889" s="11"/>
      <c r="RMC889" s="11"/>
      <c r="RMD889" s="37"/>
      <c r="RME889" s="162"/>
      <c r="RMF889" s="162"/>
      <c r="RMG889" s="37"/>
      <c r="RMH889" s="12"/>
      <c r="RMI889" s="37"/>
      <c r="RMJ889" s="37"/>
      <c r="RMK889" s="11"/>
      <c r="RML889" s="24"/>
      <c r="RMM889" s="28"/>
      <c r="RMN889" s="11"/>
      <c r="RMO889" s="12"/>
      <c r="RMP889" s="27"/>
      <c r="RMQ889" s="37"/>
      <c r="RMR889" s="37"/>
      <c r="RMS889" s="14"/>
      <c r="RMT889" s="14"/>
      <c r="RMU889" s="11"/>
      <c r="RMV889" s="12"/>
      <c r="RMW889" s="12"/>
      <c r="RMX889" s="12"/>
      <c r="RMY889" s="11"/>
      <c r="RMZ889" s="12"/>
      <c r="RNA889" s="162"/>
      <c r="RNB889" s="37"/>
      <c r="RNC889" s="37"/>
      <c r="RND889" s="37"/>
      <c r="RNE889" s="37"/>
      <c r="RNF889" s="37"/>
      <c r="RNG889" s="28"/>
      <c r="RNH889" s="11"/>
      <c r="RNI889" s="11"/>
      <c r="RNJ889" s="37"/>
      <c r="RNK889" s="162"/>
      <c r="RNL889" s="162"/>
      <c r="RNM889" s="37"/>
      <c r="RNN889" s="12"/>
      <c r="RNO889" s="37"/>
      <c r="RNP889" s="37"/>
      <c r="RNQ889" s="11"/>
      <c r="RNR889" s="24"/>
      <c r="RNS889" s="28"/>
      <c r="RNT889" s="11"/>
      <c r="RNU889" s="12"/>
      <c r="RNV889" s="27"/>
      <c r="RNW889" s="37"/>
      <c r="RNX889" s="37"/>
      <c r="RNY889" s="14"/>
      <c r="RNZ889" s="14"/>
      <c r="ROA889" s="11"/>
      <c r="ROB889" s="12"/>
      <c r="ROC889" s="12"/>
      <c r="ROD889" s="12"/>
      <c r="ROE889" s="11"/>
      <c r="ROF889" s="12"/>
      <c r="ROG889" s="162"/>
      <c r="ROH889" s="37"/>
      <c r="ROI889" s="37"/>
      <c r="ROJ889" s="37"/>
      <c r="ROK889" s="37"/>
      <c r="ROL889" s="37"/>
      <c r="ROM889" s="28"/>
      <c r="RON889" s="11"/>
      <c r="ROO889" s="11"/>
      <c r="ROP889" s="37"/>
      <c r="ROQ889" s="162"/>
      <c r="ROR889" s="162"/>
      <c r="ROS889" s="37"/>
      <c r="ROT889" s="12"/>
      <c r="ROU889" s="37"/>
      <c r="ROV889" s="37"/>
      <c r="ROW889" s="11"/>
      <c r="ROX889" s="24"/>
      <c r="ROY889" s="28"/>
      <c r="ROZ889" s="11"/>
      <c r="RPA889" s="12"/>
      <c r="RPB889" s="27"/>
      <c r="RPC889" s="37"/>
      <c r="RPD889" s="37"/>
      <c r="RPE889" s="14"/>
      <c r="RPF889" s="14"/>
      <c r="RPG889" s="11"/>
      <c r="RPH889" s="12"/>
      <c r="RPI889" s="12"/>
      <c r="RPJ889" s="12"/>
      <c r="RPK889" s="11"/>
      <c r="RPL889" s="12"/>
      <c r="RPM889" s="162"/>
      <c r="RPN889" s="37"/>
      <c r="RPO889" s="37"/>
      <c r="RPP889" s="37"/>
      <c r="RPQ889" s="37"/>
      <c r="RPR889" s="37"/>
      <c r="RPS889" s="28"/>
      <c r="RPT889" s="11"/>
      <c r="RPU889" s="11"/>
      <c r="RPV889" s="37"/>
      <c r="RPW889" s="162"/>
      <c r="RPX889" s="162"/>
      <c r="RPY889" s="37"/>
      <c r="RPZ889" s="12"/>
      <c r="RQA889" s="37"/>
      <c r="RQB889" s="37"/>
      <c r="RQC889" s="11"/>
      <c r="RQD889" s="24"/>
      <c r="RQE889" s="28"/>
      <c r="RQF889" s="11"/>
      <c r="RQG889" s="12"/>
      <c r="RQH889" s="27"/>
      <c r="RQI889" s="37"/>
      <c r="RQJ889" s="37"/>
      <c r="RQK889" s="14"/>
      <c r="RQL889" s="14"/>
      <c r="RQM889" s="11"/>
      <c r="RQN889" s="12"/>
      <c r="RQO889" s="12"/>
      <c r="RQP889" s="12"/>
      <c r="RQQ889" s="11"/>
      <c r="RQR889" s="12"/>
      <c r="RQS889" s="162"/>
      <c r="RQT889" s="37"/>
      <c r="RQU889" s="37"/>
      <c r="RQV889" s="37"/>
      <c r="RQW889" s="37"/>
      <c r="RQX889" s="37"/>
      <c r="RQY889" s="28"/>
      <c r="RQZ889" s="11"/>
      <c r="RRA889" s="11"/>
      <c r="RRB889" s="37"/>
      <c r="RRC889" s="162"/>
      <c r="RRD889" s="162"/>
      <c r="RRE889" s="37"/>
      <c r="RRF889" s="12"/>
      <c r="RRG889" s="37"/>
      <c r="RRH889" s="37"/>
      <c r="RRI889" s="11"/>
      <c r="RRJ889" s="24"/>
      <c r="RRK889" s="28"/>
      <c r="RRL889" s="11"/>
      <c r="RRM889" s="12"/>
      <c r="RRN889" s="27"/>
      <c r="RRO889" s="37"/>
      <c r="RRP889" s="37"/>
      <c r="RRQ889" s="14"/>
      <c r="RRR889" s="14"/>
      <c r="RRS889" s="11"/>
      <c r="RRT889" s="12"/>
      <c r="RRU889" s="12"/>
      <c r="RRV889" s="12"/>
      <c r="RRW889" s="11"/>
      <c r="RRX889" s="12"/>
      <c r="RRY889" s="162"/>
      <c r="RRZ889" s="37"/>
      <c r="RSA889" s="37"/>
      <c r="RSB889" s="37"/>
      <c r="RSC889" s="37"/>
      <c r="RSD889" s="37"/>
      <c r="RSE889" s="28"/>
      <c r="RSF889" s="11"/>
      <c r="RSG889" s="11"/>
      <c r="RSH889" s="37"/>
      <c r="RSI889" s="162"/>
      <c r="RSJ889" s="162"/>
      <c r="RSK889" s="37"/>
      <c r="RSL889" s="12"/>
      <c r="RSM889" s="37"/>
      <c r="RSN889" s="37"/>
      <c r="RSO889" s="11"/>
      <c r="RSP889" s="24"/>
      <c r="RSQ889" s="28"/>
      <c r="RSR889" s="11"/>
      <c r="RSS889" s="12"/>
      <c r="RST889" s="27"/>
      <c r="RSU889" s="37"/>
      <c r="RSV889" s="37"/>
      <c r="RSW889" s="14"/>
      <c r="RSX889" s="14"/>
      <c r="RSY889" s="11"/>
      <c r="RSZ889" s="12"/>
      <c r="RTA889" s="12"/>
      <c r="RTB889" s="12"/>
      <c r="RTC889" s="11"/>
      <c r="RTD889" s="12"/>
      <c r="RTE889" s="162"/>
      <c r="RTF889" s="37"/>
      <c r="RTG889" s="37"/>
      <c r="RTH889" s="37"/>
      <c r="RTI889" s="37"/>
      <c r="RTJ889" s="37"/>
      <c r="RTK889" s="28"/>
      <c r="RTL889" s="11"/>
      <c r="RTM889" s="11"/>
      <c r="RTN889" s="37"/>
      <c r="RTO889" s="162"/>
      <c r="RTP889" s="162"/>
      <c r="RTQ889" s="37"/>
      <c r="RTR889" s="12"/>
      <c r="RTS889" s="37"/>
      <c r="RTT889" s="37"/>
      <c r="RTU889" s="11"/>
      <c r="RTV889" s="24"/>
      <c r="RTW889" s="28"/>
      <c r="RTX889" s="11"/>
      <c r="RTY889" s="12"/>
      <c r="RTZ889" s="27"/>
      <c r="RUA889" s="37"/>
      <c r="RUB889" s="37"/>
      <c r="RUC889" s="14"/>
      <c r="RUD889" s="14"/>
      <c r="RUE889" s="11"/>
      <c r="RUF889" s="12"/>
      <c r="RUG889" s="12"/>
      <c r="RUH889" s="12"/>
      <c r="RUI889" s="11"/>
      <c r="RUJ889" s="12"/>
      <c r="RUK889" s="162"/>
      <c r="RUL889" s="37"/>
      <c r="RUM889" s="37"/>
      <c r="RUN889" s="37"/>
      <c r="RUO889" s="37"/>
      <c r="RUP889" s="37"/>
      <c r="RUQ889" s="28"/>
      <c r="RUR889" s="11"/>
      <c r="RUS889" s="11"/>
      <c r="RUT889" s="37"/>
      <c r="RUU889" s="162"/>
      <c r="RUV889" s="162"/>
      <c r="RUW889" s="37"/>
      <c r="RUX889" s="12"/>
      <c r="RUY889" s="37"/>
      <c r="RUZ889" s="37"/>
      <c r="RVA889" s="11"/>
      <c r="RVB889" s="24"/>
      <c r="RVC889" s="28"/>
      <c r="RVD889" s="11"/>
      <c r="RVE889" s="12"/>
      <c r="RVF889" s="27"/>
      <c r="RVG889" s="37"/>
      <c r="RVH889" s="37"/>
      <c r="RVI889" s="14"/>
      <c r="RVJ889" s="14"/>
      <c r="RVK889" s="11"/>
      <c r="RVL889" s="12"/>
      <c r="RVM889" s="12"/>
      <c r="RVN889" s="12"/>
      <c r="RVO889" s="11"/>
      <c r="RVP889" s="12"/>
      <c r="RVQ889" s="162"/>
      <c r="RVR889" s="37"/>
      <c r="RVS889" s="37"/>
      <c r="RVT889" s="37"/>
      <c r="RVU889" s="37"/>
      <c r="RVV889" s="37"/>
      <c r="RVW889" s="28"/>
      <c r="RVX889" s="11"/>
      <c r="RVY889" s="11"/>
      <c r="RVZ889" s="37"/>
      <c r="RWA889" s="162"/>
      <c r="RWB889" s="162"/>
      <c r="RWC889" s="37"/>
      <c r="RWD889" s="12"/>
      <c r="RWE889" s="37"/>
      <c r="RWF889" s="37"/>
      <c r="RWG889" s="11"/>
      <c r="RWH889" s="24"/>
      <c r="RWI889" s="28"/>
      <c r="RWJ889" s="11"/>
      <c r="RWK889" s="12"/>
      <c r="RWL889" s="27"/>
      <c r="RWM889" s="37"/>
      <c r="RWN889" s="37"/>
      <c r="RWO889" s="14"/>
      <c r="RWP889" s="14"/>
      <c r="RWQ889" s="11"/>
      <c r="RWR889" s="12"/>
      <c r="RWS889" s="12"/>
      <c r="RWT889" s="12"/>
      <c r="RWU889" s="11"/>
      <c r="RWV889" s="12"/>
      <c r="RWW889" s="162"/>
      <c r="RWX889" s="37"/>
      <c r="RWY889" s="37"/>
      <c r="RWZ889" s="37"/>
      <c r="RXA889" s="37"/>
      <c r="RXB889" s="37"/>
      <c r="RXC889" s="28"/>
      <c r="RXD889" s="11"/>
      <c r="RXE889" s="11"/>
      <c r="RXF889" s="37"/>
      <c r="RXG889" s="162"/>
      <c r="RXH889" s="162"/>
      <c r="RXI889" s="37"/>
      <c r="RXJ889" s="12"/>
      <c r="RXK889" s="37"/>
      <c r="RXL889" s="37"/>
      <c r="RXM889" s="11"/>
      <c r="RXN889" s="24"/>
      <c r="RXO889" s="28"/>
      <c r="RXP889" s="11"/>
      <c r="RXQ889" s="12"/>
      <c r="RXR889" s="27"/>
      <c r="RXS889" s="37"/>
      <c r="RXT889" s="37"/>
      <c r="RXU889" s="14"/>
      <c r="RXV889" s="14"/>
      <c r="RXW889" s="11"/>
      <c r="RXX889" s="12"/>
      <c r="RXY889" s="12"/>
      <c r="RXZ889" s="12"/>
      <c r="RYA889" s="11"/>
      <c r="RYB889" s="12"/>
      <c r="RYC889" s="162"/>
      <c r="RYD889" s="37"/>
      <c r="RYE889" s="37"/>
      <c r="RYF889" s="37"/>
      <c r="RYG889" s="37"/>
      <c r="RYH889" s="37"/>
      <c r="RYI889" s="28"/>
      <c r="RYJ889" s="11"/>
      <c r="RYK889" s="11"/>
      <c r="RYL889" s="37"/>
      <c r="RYM889" s="162"/>
      <c r="RYN889" s="162"/>
      <c r="RYO889" s="37"/>
      <c r="RYP889" s="12"/>
      <c r="RYQ889" s="37"/>
      <c r="RYR889" s="37"/>
      <c r="RYS889" s="11"/>
      <c r="RYT889" s="24"/>
      <c r="RYU889" s="28"/>
      <c r="RYV889" s="11"/>
      <c r="RYW889" s="12"/>
      <c r="RYX889" s="27"/>
      <c r="RYY889" s="37"/>
      <c r="RYZ889" s="37"/>
      <c r="RZA889" s="14"/>
      <c r="RZB889" s="14"/>
      <c r="RZC889" s="11"/>
      <c r="RZD889" s="12"/>
      <c r="RZE889" s="12"/>
      <c r="RZF889" s="12"/>
      <c r="RZG889" s="11"/>
      <c r="RZH889" s="12"/>
      <c r="RZI889" s="162"/>
      <c r="RZJ889" s="37"/>
      <c r="RZK889" s="37"/>
      <c r="RZL889" s="37"/>
      <c r="RZM889" s="37"/>
      <c r="RZN889" s="37"/>
      <c r="RZO889" s="28"/>
      <c r="RZP889" s="11"/>
      <c r="RZQ889" s="11"/>
      <c r="RZR889" s="37"/>
      <c r="RZS889" s="162"/>
      <c r="RZT889" s="162"/>
      <c r="RZU889" s="37"/>
      <c r="RZV889" s="12"/>
      <c r="RZW889" s="37"/>
      <c r="RZX889" s="37"/>
      <c r="RZY889" s="11"/>
      <c r="RZZ889" s="24"/>
      <c r="SAA889" s="28"/>
      <c r="SAB889" s="11"/>
      <c r="SAC889" s="12"/>
      <c r="SAD889" s="27"/>
      <c r="SAE889" s="37"/>
      <c r="SAF889" s="37"/>
      <c r="SAG889" s="14"/>
      <c r="SAH889" s="14"/>
      <c r="SAI889" s="11"/>
      <c r="SAJ889" s="12"/>
      <c r="SAK889" s="12"/>
      <c r="SAL889" s="12"/>
      <c r="SAM889" s="11"/>
      <c r="SAN889" s="12"/>
      <c r="SAO889" s="162"/>
      <c r="SAP889" s="37"/>
      <c r="SAQ889" s="37"/>
      <c r="SAR889" s="37"/>
      <c r="SAS889" s="37"/>
      <c r="SAT889" s="37"/>
      <c r="SAU889" s="28"/>
      <c r="SAV889" s="11"/>
      <c r="SAW889" s="11"/>
      <c r="SAX889" s="37"/>
      <c r="SAY889" s="162"/>
      <c r="SAZ889" s="162"/>
      <c r="SBA889" s="37"/>
      <c r="SBB889" s="12"/>
      <c r="SBC889" s="37"/>
      <c r="SBD889" s="37"/>
      <c r="SBE889" s="11"/>
      <c r="SBF889" s="24"/>
      <c r="SBG889" s="28"/>
      <c r="SBH889" s="11"/>
      <c r="SBI889" s="12"/>
      <c r="SBJ889" s="27"/>
      <c r="SBK889" s="37"/>
      <c r="SBL889" s="37"/>
      <c r="SBM889" s="14"/>
      <c r="SBN889" s="14"/>
      <c r="SBO889" s="11"/>
      <c r="SBP889" s="12"/>
      <c r="SBQ889" s="12"/>
      <c r="SBR889" s="12"/>
      <c r="SBS889" s="11"/>
      <c r="SBT889" s="12"/>
      <c r="SBU889" s="162"/>
      <c r="SBV889" s="37"/>
      <c r="SBW889" s="37"/>
      <c r="SBX889" s="37"/>
      <c r="SBY889" s="37"/>
      <c r="SBZ889" s="37"/>
      <c r="SCA889" s="28"/>
      <c r="SCB889" s="11"/>
      <c r="SCC889" s="11"/>
      <c r="SCD889" s="37"/>
      <c r="SCE889" s="162"/>
      <c r="SCF889" s="162"/>
      <c r="SCG889" s="37"/>
      <c r="SCH889" s="12"/>
      <c r="SCI889" s="37"/>
      <c r="SCJ889" s="37"/>
      <c r="SCK889" s="11"/>
      <c r="SCL889" s="24"/>
      <c r="SCM889" s="28"/>
      <c r="SCN889" s="11"/>
      <c r="SCO889" s="12"/>
      <c r="SCP889" s="27"/>
      <c r="SCQ889" s="37"/>
      <c r="SCR889" s="37"/>
      <c r="SCS889" s="14"/>
      <c r="SCT889" s="14"/>
      <c r="SCU889" s="11"/>
      <c r="SCV889" s="12"/>
      <c r="SCW889" s="12"/>
      <c r="SCX889" s="12"/>
      <c r="SCY889" s="11"/>
      <c r="SCZ889" s="12"/>
      <c r="SDA889" s="162"/>
      <c r="SDB889" s="37"/>
      <c r="SDC889" s="37"/>
      <c r="SDD889" s="37"/>
      <c r="SDE889" s="37"/>
      <c r="SDF889" s="37"/>
      <c r="SDG889" s="28"/>
      <c r="SDH889" s="11"/>
      <c r="SDI889" s="11"/>
      <c r="SDJ889" s="37"/>
      <c r="SDK889" s="162"/>
      <c r="SDL889" s="162"/>
      <c r="SDM889" s="37"/>
      <c r="SDN889" s="12"/>
      <c r="SDO889" s="37"/>
      <c r="SDP889" s="37"/>
      <c r="SDQ889" s="11"/>
      <c r="SDR889" s="24"/>
      <c r="SDS889" s="28"/>
      <c r="SDT889" s="11"/>
      <c r="SDU889" s="12"/>
      <c r="SDV889" s="27"/>
      <c r="SDW889" s="37"/>
      <c r="SDX889" s="37"/>
      <c r="SDY889" s="14"/>
      <c r="SDZ889" s="14"/>
      <c r="SEA889" s="11"/>
      <c r="SEB889" s="12"/>
      <c r="SEC889" s="12"/>
      <c r="SED889" s="12"/>
      <c r="SEE889" s="11"/>
      <c r="SEF889" s="12"/>
      <c r="SEG889" s="162"/>
      <c r="SEH889" s="37"/>
      <c r="SEI889" s="37"/>
      <c r="SEJ889" s="37"/>
      <c r="SEK889" s="37"/>
      <c r="SEL889" s="37"/>
      <c r="SEM889" s="28"/>
      <c r="SEN889" s="11"/>
      <c r="SEO889" s="11"/>
      <c r="SEP889" s="37"/>
      <c r="SEQ889" s="162"/>
      <c r="SER889" s="162"/>
      <c r="SES889" s="37"/>
      <c r="SET889" s="12"/>
      <c r="SEU889" s="37"/>
      <c r="SEV889" s="37"/>
      <c r="SEW889" s="11"/>
      <c r="SEX889" s="24"/>
      <c r="SEY889" s="28"/>
      <c r="SEZ889" s="11"/>
      <c r="SFA889" s="12"/>
      <c r="SFB889" s="27"/>
      <c r="SFC889" s="37"/>
      <c r="SFD889" s="37"/>
      <c r="SFE889" s="14"/>
      <c r="SFF889" s="14"/>
      <c r="SFG889" s="11"/>
      <c r="SFH889" s="12"/>
      <c r="SFI889" s="12"/>
      <c r="SFJ889" s="12"/>
      <c r="SFK889" s="11"/>
      <c r="SFL889" s="12"/>
      <c r="SFM889" s="162"/>
      <c r="SFN889" s="37"/>
      <c r="SFO889" s="37"/>
      <c r="SFP889" s="37"/>
      <c r="SFQ889" s="37"/>
      <c r="SFR889" s="37"/>
      <c r="SFS889" s="28"/>
      <c r="SFT889" s="11"/>
      <c r="SFU889" s="11"/>
      <c r="SFV889" s="37"/>
      <c r="SFW889" s="162"/>
      <c r="SFX889" s="162"/>
      <c r="SFY889" s="37"/>
      <c r="SFZ889" s="12"/>
      <c r="SGA889" s="37"/>
      <c r="SGB889" s="37"/>
      <c r="SGC889" s="11"/>
      <c r="SGD889" s="24"/>
      <c r="SGE889" s="28"/>
      <c r="SGF889" s="11"/>
      <c r="SGG889" s="12"/>
      <c r="SGH889" s="27"/>
      <c r="SGI889" s="37"/>
      <c r="SGJ889" s="37"/>
      <c r="SGK889" s="14"/>
      <c r="SGL889" s="14"/>
      <c r="SGM889" s="11"/>
      <c r="SGN889" s="12"/>
      <c r="SGO889" s="12"/>
      <c r="SGP889" s="12"/>
      <c r="SGQ889" s="11"/>
      <c r="SGR889" s="12"/>
      <c r="SGS889" s="162"/>
      <c r="SGT889" s="37"/>
      <c r="SGU889" s="37"/>
      <c r="SGV889" s="37"/>
      <c r="SGW889" s="37"/>
      <c r="SGX889" s="37"/>
      <c r="SGY889" s="28"/>
      <c r="SGZ889" s="11"/>
      <c r="SHA889" s="11"/>
      <c r="SHB889" s="37"/>
      <c r="SHC889" s="162"/>
      <c r="SHD889" s="162"/>
      <c r="SHE889" s="37"/>
      <c r="SHF889" s="12"/>
      <c r="SHG889" s="37"/>
      <c r="SHH889" s="37"/>
      <c r="SHI889" s="11"/>
      <c r="SHJ889" s="24"/>
      <c r="SHK889" s="28"/>
      <c r="SHL889" s="11"/>
      <c r="SHM889" s="12"/>
      <c r="SHN889" s="27"/>
      <c r="SHO889" s="37"/>
      <c r="SHP889" s="37"/>
      <c r="SHQ889" s="14"/>
      <c r="SHR889" s="14"/>
      <c r="SHS889" s="11"/>
      <c r="SHT889" s="12"/>
      <c r="SHU889" s="12"/>
      <c r="SHV889" s="12"/>
      <c r="SHW889" s="11"/>
      <c r="SHX889" s="12"/>
      <c r="SHY889" s="162"/>
      <c r="SHZ889" s="37"/>
      <c r="SIA889" s="37"/>
      <c r="SIB889" s="37"/>
      <c r="SIC889" s="37"/>
      <c r="SID889" s="37"/>
      <c r="SIE889" s="28"/>
      <c r="SIF889" s="11"/>
      <c r="SIG889" s="11"/>
      <c r="SIH889" s="37"/>
      <c r="SII889" s="162"/>
      <c r="SIJ889" s="162"/>
      <c r="SIK889" s="37"/>
      <c r="SIL889" s="12"/>
      <c r="SIM889" s="37"/>
      <c r="SIN889" s="37"/>
      <c r="SIO889" s="11"/>
      <c r="SIP889" s="24"/>
      <c r="SIQ889" s="28"/>
      <c r="SIR889" s="11"/>
      <c r="SIS889" s="12"/>
      <c r="SIT889" s="27"/>
      <c r="SIU889" s="37"/>
      <c r="SIV889" s="37"/>
      <c r="SIW889" s="14"/>
      <c r="SIX889" s="14"/>
      <c r="SIY889" s="11"/>
      <c r="SIZ889" s="12"/>
      <c r="SJA889" s="12"/>
      <c r="SJB889" s="12"/>
      <c r="SJC889" s="11"/>
      <c r="SJD889" s="12"/>
      <c r="SJE889" s="162"/>
      <c r="SJF889" s="37"/>
      <c r="SJG889" s="37"/>
      <c r="SJH889" s="37"/>
      <c r="SJI889" s="37"/>
      <c r="SJJ889" s="37"/>
      <c r="SJK889" s="28"/>
      <c r="SJL889" s="11"/>
      <c r="SJM889" s="11"/>
      <c r="SJN889" s="37"/>
      <c r="SJO889" s="162"/>
      <c r="SJP889" s="162"/>
      <c r="SJQ889" s="37"/>
      <c r="SJR889" s="12"/>
      <c r="SJS889" s="37"/>
      <c r="SJT889" s="37"/>
      <c r="SJU889" s="11"/>
      <c r="SJV889" s="24"/>
      <c r="SJW889" s="28"/>
      <c r="SJX889" s="11"/>
      <c r="SJY889" s="12"/>
      <c r="SJZ889" s="27"/>
      <c r="SKA889" s="37"/>
      <c r="SKB889" s="37"/>
      <c r="SKC889" s="14"/>
      <c r="SKD889" s="14"/>
      <c r="SKE889" s="11"/>
      <c r="SKF889" s="12"/>
      <c r="SKG889" s="12"/>
      <c r="SKH889" s="12"/>
      <c r="SKI889" s="11"/>
      <c r="SKJ889" s="12"/>
      <c r="SKK889" s="162"/>
      <c r="SKL889" s="37"/>
      <c r="SKM889" s="37"/>
      <c r="SKN889" s="37"/>
      <c r="SKO889" s="37"/>
      <c r="SKP889" s="37"/>
      <c r="SKQ889" s="28"/>
      <c r="SKR889" s="11"/>
      <c r="SKS889" s="11"/>
      <c r="SKT889" s="37"/>
      <c r="SKU889" s="162"/>
      <c r="SKV889" s="162"/>
      <c r="SKW889" s="37"/>
      <c r="SKX889" s="12"/>
      <c r="SKY889" s="37"/>
      <c r="SKZ889" s="37"/>
      <c r="SLA889" s="11"/>
      <c r="SLB889" s="24"/>
      <c r="SLC889" s="28"/>
      <c r="SLD889" s="11"/>
      <c r="SLE889" s="12"/>
      <c r="SLF889" s="27"/>
      <c r="SLG889" s="37"/>
      <c r="SLH889" s="37"/>
      <c r="SLI889" s="14"/>
      <c r="SLJ889" s="14"/>
      <c r="SLK889" s="11"/>
      <c r="SLL889" s="12"/>
      <c r="SLM889" s="12"/>
      <c r="SLN889" s="12"/>
      <c r="SLO889" s="11"/>
      <c r="SLP889" s="12"/>
      <c r="SLQ889" s="162"/>
      <c r="SLR889" s="37"/>
      <c r="SLS889" s="37"/>
      <c r="SLT889" s="37"/>
      <c r="SLU889" s="37"/>
      <c r="SLV889" s="37"/>
      <c r="SLW889" s="28"/>
      <c r="SLX889" s="11"/>
      <c r="SLY889" s="11"/>
      <c r="SLZ889" s="37"/>
      <c r="SMA889" s="162"/>
      <c r="SMB889" s="162"/>
      <c r="SMC889" s="37"/>
      <c r="SMD889" s="12"/>
      <c r="SME889" s="37"/>
      <c r="SMF889" s="37"/>
      <c r="SMG889" s="11"/>
      <c r="SMH889" s="24"/>
      <c r="SMI889" s="28"/>
      <c r="SMJ889" s="11"/>
      <c r="SMK889" s="12"/>
      <c r="SML889" s="27"/>
      <c r="SMM889" s="37"/>
      <c r="SMN889" s="37"/>
      <c r="SMO889" s="14"/>
      <c r="SMP889" s="14"/>
      <c r="SMQ889" s="11"/>
      <c r="SMR889" s="12"/>
      <c r="SMS889" s="12"/>
      <c r="SMT889" s="12"/>
      <c r="SMU889" s="11"/>
      <c r="SMV889" s="12"/>
      <c r="SMW889" s="162"/>
      <c r="SMX889" s="37"/>
      <c r="SMY889" s="37"/>
      <c r="SMZ889" s="37"/>
      <c r="SNA889" s="37"/>
      <c r="SNB889" s="37"/>
      <c r="SNC889" s="28"/>
      <c r="SND889" s="11"/>
      <c r="SNE889" s="11"/>
      <c r="SNF889" s="37"/>
      <c r="SNG889" s="162"/>
      <c r="SNH889" s="162"/>
      <c r="SNI889" s="37"/>
      <c r="SNJ889" s="12"/>
      <c r="SNK889" s="37"/>
      <c r="SNL889" s="37"/>
      <c r="SNM889" s="11"/>
      <c r="SNN889" s="24"/>
      <c r="SNO889" s="28"/>
      <c r="SNP889" s="11"/>
      <c r="SNQ889" s="12"/>
      <c r="SNR889" s="27"/>
      <c r="SNS889" s="37"/>
      <c r="SNT889" s="37"/>
      <c r="SNU889" s="14"/>
      <c r="SNV889" s="14"/>
      <c r="SNW889" s="11"/>
      <c r="SNX889" s="12"/>
      <c r="SNY889" s="12"/>
      <c r="SNZ889" s="12"/>
      <c r="SOA889" s="11"/>
      <c r="SOB889" s="12"/>
      <c r="SOC889" s="162"/>
      <c r="SOD889" s="37"/>
      <c r="SOE889" s="37"/>
      <c r="SOF889" s="37"/>
      <c r="SOG889" s="37"/>
      <c r="SOH889" s="37"/>
      <c r="SOI889" s="28"/>
      <c r="SOJ889" s="11"/>
      <c r="SOK889" s="11"/>
      <c r="SOL889" s="37"/>
      <c r="SOM889" s="162"/>
      <c r="SON889" s="162"/>
      <c r="SOO889" s="37"/>
      <c r="SOP889" s="12"/>
      <c r="SOQ889" s="37"/>
      <c r="SOR889" s="37"/>
      <c r="SOS889" s="11"/>
      <c r="SOT889" s="24"/>
      <c r="SOU889" s="28"/>
      <c r="SOV889" s="11"/>
      <c r="SOW889" s="12"/>
      <c r="SOX889" s="27"/>
      <c r="SOY889" s="37"/>
      <c r="SOZ889" s="37"/>
      <c r="SPA889" s="14"/>
      <c r="SPB889" s="14"/>
      <c r="SPC889" s="11"/>
      <c r="SPD889" s="12"/>
      <c r="SPE889" s="12"/>
      <c r="SPF889" s="12"/>
      <c r="SPG889" s="11"/>
      <c r="SPH889" s="12"/>
      <c r="SPI889" s="162"/>
      <c r="SPJ889" s="37"/>
      <c r="SPK889" s="37"/>
      <c r="SPL889" s="37"/>
      <c r="SPM889" s="37"/>
      <c r="SPN889" s="37"/>
      <c r="SPO889" s="28"/>
      <c r="SPP889" s="11"/>
      <c r="SPQ889" s="11"/>
      <c r="SPR889" s="37"/>
      <c r="SPS889" s="162"/>
      <c r="SPT889" s="162"/>
      <c r="SPU889" s="37"/>
      <c r="SPV889" s="12"/>
      <c r="SPW889" s="37"/>
      <c r="SPX889" s="37"/>
      <c r="SPY889" s="11"/>
      <c r="SPZ889" s="24"/>
      <c r="SQA889" s="28"/>
      <c r="SQB889" s="11"/>
      <c r="SQC889" s="12"/>
      <c r="SQD889" s="27"/>
      <c r="SQE889" s="37"/>
      <c r="SQF889" s="37"/>
      <c r="SQG889" s="14"/>
      <c r="SQH889" s="14"/>
      <c r="SQI889" s="11"/>
      <c r="SQJ889" s="12"/>
      <c r="SQK889" s="12"/>
      <c r="SQL889" s="12"/>
      <c r="SQM889" s="11"/>
      <c r="SQN889" s="12"/>
      <c r="SQO889" s="162"/>
      <c r="SQP889" s="37"/>
      <c r="SQQ889" s="37"/>
      <c r="SQR889" s="37"/>
      <c r="SQS889" s="37"/>
      <c r="SQT889" s="37"/>
      <c r="SQU889" s="28"/>
      <c r="SQV889" s="11"/>
      <c r="SQW889" s="11"/>
      <c r="SQX889" s="37"/>
      <c r="SQY889" s="162"/>
      <c r="SQZ889" s="162"/>
      <c r="SRA889" s="37"/>
      <c r="SRB889" s="12"/>
      <c r="SRC889" s="37"/>
      <c r="SRD889" s="37"/>
      <c r="SRE889" s="11"/>
      <c r="SRF889" s="24"/>
      <c r="SRG889" s="28"/>
      <c r="SRH889" s="11"/>
      <c r="SRI889" s="12"/>
      <c r="SRJ889" s="27"/>
      <c r="SRK889" s="37"/>
      <c r="SRL889" s="37"/>
      <c r="SRM889" s="14"/>
      <c r="SRN889" s="14"/>
      <c r="SRO889" s="11"/>
      <c r="SRP889" s="12"/>
      <c r="SRQ889" s="12"/>
      <c r="SRR889" s="12"/>
      <c r="SRS889" s="11"/>
      <c r="SRT889" s="12"/>
      <c r="SRU889" s="162"/>
      <c r="SRV889" s="37"/>
      <c r="SRW889" s="37"/>
      <c r="SRX889" s="37"/>
      <c r="SRY889" s="37"/>
      <c r="SRZ889" s="37"/>
      <c r="SSA889" s="28"/>
      <c r="SSB889" s="11"/>
      <c r="SSC889" s="11"/>
      <c r="SSD889" s="37"/>
      <c r="SSE889" s="162"/>
      <c r="SSF889" s="162"/>
      <c r="SSG889" s="37"/>
      <c r="SSH889" s="12"/>
      <c r="SSI889" s="37"/>
      <c r="SSJ889" s="37"/>
      <c r="SSK889" s="11"/>
      <c r="SSL889" s="24"/>
      <c r="SSM889" s="28"/>
      <c r="SSN889" s="11"/>
      <c r="SSO889" s="12"/>
      <c r="SSP889" s="27"/>
      <c r="SSQ889" s="37"/>
      <c r="SSR889" s="37"/>
      <c r="SSS889" s="14"/>
      <c r="SST889" s="14"/>
      <c r="SSU889" s="11"/>
      <c r="SSV889" s="12"/>
      <c r="SSW889" s="12"/>
      <c r="SSX889" s="12"/>
      <c r="SSY889" s="11"/>
      <c r="SSZ889" s="12"/>
      <c r="STA889" s="162"/>
      <c r="STB889" s="37"/>
      <c r="STC889" s="37"/>
      <c r="STD889" s="37"/>
      <c r="STE889" s="37"/>
      <c r="STF889" s="37"/>
      <c r="STG889" s="28"/>
      <c r="STH889" s="11"/>
      <c r="STI889" s="11"/>
      <c r="STJ889" s="37"/>
      <c r="STK889" s="162"/>
      <c r="STL889" s="162"/>
      <c r="STM889" s="37"/>
      <c r="STN889" s="12"/>
      <c r="STO889" s="37"/>
      <c r="STP889" s="37"/>
      <c r="STQ889" s="11"/>
      <c r="STR889" s="24"/>
      <c r="STS889" s="28"/>
      <c r="STT889" s="11"/>
      <c r="STU889" s="12"/>
      <c r="STV889" s="27"/>
      <c r="STW889" s="37"/>
      <c r="STX889" s="37"/>
      <c r="STY889" s="14"/>
      <c r="STZ889" s="14"/>
      <c r="SUA889" s="11"/>
      <c r="SUB889" s="12"/>
      <c r="SUC889" s="12"/>
      <c r="SUD889" s="12"/>
      <c r="SUE889" s="11"/>
      <c r="SUF889" s="12"/>
      <c r="SUG889" s="162"/>
      <c r="SUH889" s="37"/>
      <c r="SUI889" s="37"/>
      <c r="SUJ889" s="37"/>
      <c r="SUK889" s="37"/>
      <c r="SUL889" s="37"/>
      <c r="SUM889" s="28"/>
      <c r="SUN889" s="11"/>
      <c r="SUO889" s="11"/>
      <c r="SUP889" s="37"/>
      <c r="SUQ889" s="162"/>
      <c r="SUR889" s="162"/>
      <c r="SUS889" s="37"/>
      <c r="SUT889" s="12"/>
      <c r="SUU889" s="37"/>
      <c r="SUV889" s="37"/>
      <c r="SUW889" s="11"/>
      <c r="SUX889" s="24"/>
      <c r="SUY889" s="28"/>
      <c r="SUZ889" s="11"/>
      <c r="SVA889" s="12"/>
      <c r="SVB889" s="27"/>
      <c r="SVC889" s="37"/>
      <c r="SVD889" s="37"/>
      <c r="SVE889" s="14"/>
      <c r="SVF889" s="14"/>
      <c r="SVG889" s="11"/>
      <c r="SVH889" s="12"/>
      <c r="SVI889" s="12"/>
      <c r="SVJ889" s="12"/>
      <c r="SVK889" s="11"/>
      <c r="SVL889" s="12"/>
      <c r="SVM889" s="162"/>
      <c r="SVN889" s="37"/>
      <c r="SVO889" s="37"/>
      <c r="SVP889" s="37"/>
      <c r="SVQ889" s="37"/>
      <c r="SVR889" s="37"/>
      <c r="SVS889" s="28"/>
      <c r="SVT889" s="11"/>
      <c r="SVU889" s="11"/>
      <c r="SVV889" s="37"/>
      <c r="SVW889" s="162"/>
      <c r="SVX889" s="162"/>
      <c r="SVY889" s="37"/>
      <c r="SVZ889" s="12"/>
      <c r="SWA889" s="37"/>
      <c r="SWB889" s="37"/>
      <c r="SWC889" s="11"/>
      <c r="SWD889" s="24"/>
      <c r="SWE889" s="28"/>
      <c r="SWF889" s="11"/>
      <c r="SWG889" s="12"/>
      <c r="SWH889" s="27"/>
      <c r="SWI889" s="37"/>
      <c r="SWJ889" s="37"/>
      <c r="SWK889" s="14"/>
      <c r="SWL889" s="14"/>
      <c r="SWM889" s="11"/>
      <c r="SWN889" s="12"/>
      <c r="SWO889" s="12"/>
      <c r="SWP889" s="12"/>
      <c r="SWQ889" s="11"/>
      <c r="SWR889" s="12"/>
      <c r="SWS889" s="162"/>
      <c r="SWT889" s="37"/>
      <c r="SWU889" s="37"/>
      <c r="SWV889" s="37"/>
      <c r="SWW889" s="37"/>
      <c r="SWX889" s="37"/>
      <c r="SWY889" s="28"/>
      <c r="SWZ889" s="11"/>
      <c r="SXA889" s="11"/>
      <c r="SXB889" s="37"/>
      <c r="SXC889" s="162"/>
      <c r="SXD889" s="162"/>
      <c r="SXE889" s="37"/>
      <c r="SXF889" s="12"/>
      <c r="SXG889" s="37"/>
      <c r="SXH889" s="37"/>
      <c r="SXI889" s="11"/>
      <c r="SXJ889" s="24"/>
      <c r="SXK889" s="28"/>
      <c r="SXL889" s="11"/>
      <c r="SXM889" s="12"/>
      <c r="SXN889" s="27"/>
      <c r="SXO889" s="37"/>
      <c r="SXP889" s="37"/>
      <c r="SXQ889" s="14"/>
      <c r="SXR889" s="14"/>
      <c r="SXS889" s="11"/>
      <c r="SXT889" s="12"/>
      <c r="SXU889" s="12"/>
      <c r="SXV889" s="12"/>
      <c r="SXW889" s="11"/>
      <c r="SXX889" s="12"/>
      <c r="SXY889" s="162"/>
      <c r="SXZ889" s="37"/>
      <c r="SYA889" s="37"/>
      <c r="SYB889" s="37"/>
      <c r="SYC889" s="37"/>
      <c r="SYD889" s="37"/>
      <c r="SYE889" s="28"/>
      <c r="SYF889" s="11"/>
      <c r="SYG889" s="11"/>
      <c r="SYH889" s="37"/>
      <c r="SYI889" s="162"/>
      <c r="SYJ889" s="162"/>
      <c r="SYK889" s="37"/>
      <c r="SYL889" s="12"/>
      <c r="SYM889" s="37"/>
      <c r="SYN889" s="37"/>
      <c r="SYO889" s="11"/>
      <c r="SYP889" s="24"/>
      <c r="SYQ889" s="28"/>
      <c r="SYR889" s="11"/>
      <c r="SYS889" s="12"/>
      <c r="SYT889" s="27"/>
      <c r="SYU889" s="37"/>
      <c r="SYV889" s="37"/>
      <c r="SYW889" s="14"/>
      <c r="SYX889" s="14"/>
      <c r="SYY889" s="11"/>
      <c r="SYZ889" s="12"/>
      <c r="SZA889" s="12"/>
      <c r="SZB889" s="12"/>
      <c r="SZC889" s="11"/>
      <c r="SZD889" s="12"/>
      <c r="SZE889" s="162"/>
      <c r="SZF889" s="37"/>
      <c r="SZG889" s="37"/>
      <c r="SZH889" s="37"/>
      <c r="SZI889" s="37"/>
      <c r="SZJ889" s="37"/>
      <c r="SZK889" s="28"/>
      <c r="SZL889" s="11"/>
      <c r="SZM889" s="11"/>
      <c r="SZN889" s="37"/>
      <c r="SZO889" s="162"/>
      <c r="SZP889" s="162"/>
      <c r="SZQ889" s="37"/>
      <c r="SZR889" s="12"/>
      <c r="SZS889" s="37"/>
      <c r="SZT889" s="37"/>
      <c r="SZU889" s="11"/>
      <c r="SZV889" s="24"/>
      <c r="SZW889" s="28"/>
      <c r="SZX889" s="11"/>
      <c r="SZY889" s="12"/>
      <c r="SZZ889" s="27"/>
      <c r="TAA889" s="37"/>
      <c r="TAB889" s="37"/>
      <c r="TAC889" s="14"/>
      <c r="TAD889" s="14"/>
      <c r="TAE889" s="11"/>
      <c r="TAF889" s="12"/>
      <c r="TAG889" s="12"/>
      <c r="TAH889" s="12"/>
      <c r="TAI889" s="11"/>
      <c r="TAJ889" s="12"/>
      <c r="TAK889" s="162"/>
      <c r="TAL889" s="37"/>
      <c r="TAM889" s="37"/>
      <c r="TAN889" s="37"/>
      <c r="TAO889" s="37"/>
      <c r="TAP889" s="37"/>
      <c r="TAQ889" s="28"/>
      <c r="TAR889" s="11"/>
      <c r="TAS889" s="11"/>
      <c r="TAT889" s="37"/>
      <c r="TAU889" s="162"/>
      <c r="TAV889" s="162"/>
      <c r="TAW889" s="37"/>
      <c r="TAX889" s="12"/>
      <c r="TAY889" s="37"/>
      <c r="TAZ889" s="37"/>
      <c r="TBA889" s="11"/>
      <c r="TBB889" s="24"/>
      <c r="TBC889" s="28"/>
      <c r="TBD889" s="11"/>
      <c r="TBE889" s="12"/>
      <c r="TBF889" s="27"/>
      <c r="TBG889" s="37"/>
      <c r="TBH889" s="37"/>
      <c r="TBI889" s="14"/>
      <c r="TBJ889" s="14"/>
      <c r="TBK889" s="11"/>
      <c r="TBL889" s="12"/>
      <c r="TBM889" s="12"/>
      <c r="TBN889" s="12"/>
      <c r="TBO889" s="11"/>
      <c r="TBP889" s="12"/>
      <c r="TBQ889" s="162"/>
      <c r="TBR889" s="37"/>
      <c r="TBS889" s="37"/>
      <c r="TBT889" s="37"/>
      <c r="TBU889" s="37"/>
      <c r="TBV889" s="37"/>
      <c r="TBW889" s="28"/>
      <c r="TBX889" s="11"/>
      <c r="TBY889" s="11"/>
      <c r="TBZ889" s="37"/>
      <c r="TCA889" s="162"/>
      <c r="TCB889" s="162"/>
      <c r="TCC889" s="37"/>
      <c r="TCD889" s="12"/>
      <c r="TCE889" s="37"/>
      <c r="TCF889" s="37"/>
      <c r="TCG889" s="11"/>
      <c r="TCH889" s="24"/>
      <c r="TCI889" s="28"/>
      <c r="TCJ889" s="11"/>
      <c r="TCK889" s="12"/>
      <c r="TCL889" s="27"/>
      <c r="TCM889" s="37"/>
      <c r="TCN889" s="37"/>
      <c r="TCO889" s="14"/>
      <c r="TCP889" s="14"/>
      <c r="TCQ889" s="11"/>
      <c r="TCR889" s="12"/>
      <c r="TCS889" s="12"/>
      <c r="TCT889" s="12"/>
      <c r="TCU889" s="11"/>
      <c r="TCV889" s="12"/>
      <c r="TCW889" s="162"/>
      <c r="TCX889" s="37"/>
      <c r="TCY889" s="37"/>
      <c r="TCZ889" s="37"/>
      <c r="TDA889" s="37"/>
      <c r="TDB889" s="37"/>
      <c r="TDC889" s="28"/>
      <c r="TDD889" s="11"/>
      <c r="TDE889" s="11"/>
      <c r="TDF889" s="37"/>
      <c r="TDG889" s="162"/>
      <c r="TDH889" s="162"/>
      <c r="TDI889" s="37"/>
      <c r="TDJ889" s="12"/>
      <c r="TDK889" s="37"/>
      <c r="TDL889" s="37"/>
      <c r="TDM889" s="11"/>
      <c r="TDN889" s="24"/>
      <c r="TDO889" s="28"/>
      <c r="TDP889" s="11"/>
      <c r="TDQ889" s="12"/>
      <c r="TDR889" s="27"/>
      <c r="TDS889" s="37"/>
      <c r="TDT889" s="37"/>
      <c r="TDU889" s="14"/>
      <c r="TDV889" s="14"/>
      <c r="TDW889" s="11"/>
      <c r="TDX889" s="12"/>
      <c r="TDY889" s="12"/>
      <c r="TDZ889" s="12"/>
      <c r="TEA889" s="11"/>
      <c r="TEB889" s="12"/>
      <c r="TEC889" s="162"/>
      <c r="TED889" s="37"/>
      <c r="TEE889" s="37"/>
      <c r="TEF889" s="37"/>
      <c r="TEG889" s="37"/>
      <c r="TEH889" s="37"/>
      <c r="TEI889" s="28"/>
      <c r="TEJ889" s="11"/>
      <c r="TEK889" s="11"/>
      <c r="TEL889" s="37"/>
      <c r="TEM889" s="162"/>
      <c r="TEN889" s="162"/>
      <c r="TEO889" s="37"/>
      <c r="TEP889" s="12"/>
      <c r="TEQ889" s="37"/>
      <c r="TER889" s="37"/>
      <c r="TES889" s="11"/>
      <c r="TET889" s="24"/>
      <c r="TEU889" s="28"/>
      <c r="TEV889" s="11"/>
      <c r="TEW889" s="12"/>
      <c r="TEX889" s="27"/>
      <c r="TEY889" s="37"/>
      <c r="TEZ889" s="37"/>
      <c r="TFA889" s="14"/>
      <c r="TFB889" s="14"/>
      <c r="TFC889" s="11"/>
      <c r="TFD889" s="12"/>
      <c r="TFE889" s="12"/>
      <c r="TFF889" s="12"/>
      <c r="TFG889" s="11"/>
      <c r="TFH889" s="12"/>
      <c r="TFI889" s="162"/>
      <c r="TFJ889" s="37"/>
      <c r="TFK889" s="37"/>
      <c r="TFL889" s="37"/>
      <c r="TFM889" s="37"/>
      <c r="TFN889" s="37"/>
      <c r="TFO889" s="28"/>
      <c r="TFP889" s="11"/>
      <c r="TFQ889" s="11"/>
      <c r="TFR889" s="37"/>
      <c r="TFS889" s="162"/>
      <c r="TFT889" s="162"/>
      <c r="TFU889" s="37"/>
      <c r="TFV889" s="12"/>
      <c r="TFW889" s="37"/>
      <c r="TFX889" s="37"/>
      <c r="TFY889" s="11"/>
      <c r="TFZ889" s="24"/>
      <c r="TGA889" s="28"/>
      <c r="TGB889" s="11"/>
      <c r="TGC889" s="12"/>
      <c r="TGD889" s="27"/>
      <c r="TGE889" s="37"/>
      <c r="TGF889" s="37"/>
      <c r="TGG889" s="14"/>
      <c r="TGH889" s="14"/>
      <c r="TGI889" s="11"/>
      <c r="TGJ889" s="12"/>
      <c r="TGK889" s="12"/>
      <c r="TGL889" s="12"/>
      <c r="TGM889" s="11"/>
      <c r="TGN889" s="12"/>
      <c r="TGO889" s="162"/>
      <c r="TGP889" s="37"/>
      <c r="TGQ889" s="37"/>
      <c r="TGR889" s="37"/>
      <c r="TGS889" s="37"/>
      <c r="TGT889" s="37"/>
      <c r="TGU889" s="28"/>
      <c r="TGV889" s="11"/>
      <c r="TGW889" s="11"/>
      <c r="TGX889" s="37"/>
      <c r="TGY889" s="162"/>
      <c r="TGZ889" s="162"/>
      <c r="THA889" s="37"/>
      <c r="THB889" s="12"/>
      <c r="THC889" s="37"/>
      <c r="THD889" s="37"/>
      <c r="THE889" s="11"/>
      <c r="THF889" s="24"/>
      <c r="THG889" s="28"/>
      <c r="THH889" s="11"/>
      <c r="THI889" s="12"/>
      <c r="THJ889" s="27"/>
      <c r="THK889" s="37"/>
      <c r="THL889" s="37"/>
      <c r="THM889" s="14"/>
      <c r="THN889" s="14"/>
      <c r="THO889" s="11"/>
      <c r="THP889" s="12"/>
      <c r="THQ889" s="12"/>
      <c r="THR889" s="12"/>
      <c r="THS889" s="11"/>
      <c r="THT889" s="12"/>
      <c r="THU889" s="162"/>
      <c r="THV889" s="37"/>
      <c r="THW889" s="37"/>
      <c r="THX889" s="37"/>
      <c r="THY889" s="37"/>
      <c r="THZ889" s="37"/>
      <c r="TIA889" s="28"/>
      <c r="TIB889" s="11"/>
      <c r="TIC889" s="11"/>
      <c r="TID889" s="37"/>
      <c r="TIE889" s="162"/>
      <c r="TIF889" s="162"/>
      <c r="TIG889" s="37"/>
      <c r="TIH889" s="12"/>
      <c r="TII889" s="37"/>
      <c r="TIJ889" s="37"/>
      <c r="TIK889" s="11"/>
      <c r="TIL889" s="24"/>
      <c r="TIM889" s="28"/>
      <c r="TIN889" s="11"/>
      <c r="TIO889" s="12"/>
      <c r="TIP889" s="27"/>
      <c r="TIQ889" s="37"/>
      <c r="TIR889" s="37"/>
      <c r="TIS889" s="14"/>
      <c r="TIT889" s="14"/>
      <c r="TIU889" s="11"/>
      <c r="TIV889" s="12"/>
      <c r="TIW889" s="12"/>
      <c r="TIX889" s="12"/>
      <c r="TIY889" s="11"/>
      <c r="TIZ889" s="12"/>
      <c r="TJA889" s="162"/>
      <c r="TJB889" s="37"/>
      <c r="TJC889" s="37"/>
      <c r="TJD889" s="37"/>
      <c r="TJE889" s="37"/>
      <c r="TJF889" s="37"/>
      <c r="TJG889" s="28"/>
      <c r="TJH889" s="11"/>
      <c r="TJI889" s="11"/>
      <c r="TJJ889" s="37"/>
      <c r="TJK889" s="162"/>
      <c r="TJL889" s="162"/>
      <c r="TJM889" s="37"/>
      <c r="TJN889" s="12"/>
      <c r="TJO889" s="37"/>
      <c r="TJP889" s="37"/>
      <c r="TJQ889" s="11"/>
      <c r="TJR889" s="24"/>
      <c r="TJS889" s="28"/>
      <c r="TJT889" s="11"/>
      <c r="TJU889" s="12"/>
      <c r="TJV889" s="27"/>
      <c r="TJW889" s="37"/>
      <c r="TJX889" s="37"/>
      <c r="TJY889" s="14"/>
      <c r="TJZ889" s="14"/>
      <c r="TKA889" s="11"/>
      <c r="TKB889" s="12"/>
      <c r="TKC889" s="12"/>
      <c r="TKD889" s="12"/>
      <c r="TKE889" s="11"/>
      <c r="TKF889" s="12"/>
      <c r="TKG889" s="162"/>
      <c r="TKH889" s="37"/>
      <c r="TKI889" s="37"/>
      <c r="TKJ889" s="37"/>
      <c r="TKK889" s="37"/>
      <c r="TKL889" s="37"/>
      <c r="TKM889" s="28"/>
      <c r="TKN889" s="11"/>
      <c r="TKO889" s="11"/>
      <c r="TKP889" s="37"/>
      <c r="TKQ889" s="162"/>
      <c r="TKR889" s="162"/>
      <c r="TKS889" s="37"/>
      <c r="TKT889" s="12"/>
      <c r="TKU889" s="37"/>
      <c r="TKV889" s="37"/>
      <c r="TKW889" s="11"/>
      <c r="TKX889" s="24"/>
      <c r="TKY889" s="28"/>
      <c r="TKZ889" s="11"/>
      <c r="TLA889" s="12"/>
      <c r="TLB889" s="27"/>
      <c r="TLC889" s="37"/>
      <c r="TLD889" s="37"/>
      <c r="TLE889" s="14"/>
      <c r="TLF889" s="14"/>
      <c r="TLG889" s="11"/>
      <c r="TLH889" s="12"/>
      <c r="TLI889" s="12"/>
      <c r="TLJ889" s="12"/>
      <c r="TLK889" s="11"/>
      <c r="TLL889" s="12"/>
      <c r="TLM889" s="162"/>
      <c r="TLN889" s="37"/>
      <c r="TLO889" s="37"/>
      <c r="TLP889" s="37"/>
      <c r="TLQ889" s="37"/>
      <c r="TLR889" s="37"/>
      <c r="TLS889" s="28"/>
      <c r="TLT889" s="11"/>
      <c r="TLU889" s="11"/>
      <c r="TLV889" s="37"/>
      <c r="TLW889" s="162"/>
      <c r="TLX889" s="162"/>
      <c r="TLY889" s="37"/>
      <c r="TLZ889" s="12"/>
      <c r="TMA889" s="37"/>
      <c r="TMB889" s="37"/>
      <c r="TMC889" s="11"/>
      <c r="TMD889" s="24"/>
      <c r="TME889" s="28"/>
      <c r="TMF889" s="11"/>
      <c r="TMG889" s="12"/>
      <c r="TMH889" s="27"/>
      <c r="TMI889" s="37"/>
      <c r="TMJ889" s="37"/>
      <c r="TMK889" s="14"/>
      <c r="TML889" s="14"/>
      <c r="TMM889" s="11"/>
      <c r="TMN889" s="12"/>
      <c r="TMO889" s="12"/>
      <c r="TMP889" s="12"/>
      <c r="TMQ889" s="11"/>
      <c r="TMR889" s="12"/>
      <c r="TMS889" s="162"/>
      <c r="TMT889" s="37"/>
      <c r="TMU889" s="37"/>
      <c r="TMV889" s="37"/>
      <c r="TMW889" s="37"/>
      <c r="TMX889" s="37"/>
      <c r="TMY889" s="28"/>
      <c r="TMZ889" s="11"/>
      <c r="TNA889" s="11"/>
      <c r="TNB889" s="37"/>
      <c r="TNC889" s="162"/>
      <c r="TND889" s="162"/>
      <c r="TNE889" s="37"/>
      <c r="TNF889" s="12"/>
      <c r="TNG889" s="37"/>
      <c r="TNH889" s="37"/>
      <c r="TNI889" s="11"/>
      <c r="TNJ889" s="24"/>
      <c r="TNK889" s="28"/>
      <c r="TNL889" s="11"/>
      <c r="TNM889" s="12"/>
      <c r="TNN889" s="27"/>
      <c r="TNO889" s="37"/>
      <c r="TNP889" s="37"/>
      <c r="TNQ889" s="14"/>
      <c r="TNR889" s="14"/>
      <c r="TNS889" s="11"/>
      <c r="TNT889" s="12"/>
      <c r="TNU889" s="12"/>
      <c r="TNV889" s="12"/>
      <c r="TNW889" s="11"/>
      <c r="TNX889" s="12"/>
      <c r="TNY889" s="162"/>
      <c r="TNZ889" s="37"/>
      <c r="TOA889" s="37"/>
      <c r="TOB889" s="37"/>
      <c r="TOC889" s="37"/>
      <c r="TOD889" s="37"/>
      <c r="TOE889" s="28"/>
      <c r="TOF889" s="11"/>
      <c r="TOG889" s="11"/>
      <c r="TOH889" s="37"/>
      <c r="TOI889" s="162"/>
      <c r="TOJ889" s="162"/>
      <c r="TOK889" s="37"/>
      <c r="TOL889" s="12"/>
      <c r="TOM889" s="37"/>
      <c r="TON889" s="37"/>
      <c r="TOO889" s="11"/>
      <c r="TOP889" s="24"/>
      <c r="TOQ889" s="28"/>
      <c r="TOR889" s="11"/>
      <c r="TOS889" s="12"/>
      <c r="TOT889" s="27"/>
      <c r="TOU889" s="37"/>
      <c r="TOV889" s="37"/>
      <c r="TOW889" s="14"/>
      <c r="TOX889" s="14"/>
      <c r="TOY889" s="11"/>
      <c r="TOZ889" s="12"/>
      <c r="TPA889" s="12"/>
      <c r="TPB889" s="12"/>
      <c r="TPC889" s="11"/>
      <c r="TPD889" s="12"/>
      <c r="TPE889" s="162"/>
      <c r="TPF889" s="37"/>
      <c r="TPG889" s="37"/>
      <c r="TPH889" s="37"/>
      <c r="TPI889" s="37"/>
      <c r="TPJ889" s="37"/>
      <c r="TPK889" s="28"/>
      <c r="TPL889" s="11"/>
      <c r="TPM889" s="11"/>
      <c r="TPN889" s="37"/>
      <c r="TPO889" s="162"/>
      <c r="TPP889" s="162"/>
      <c r="TPQ889" s="37"/>
      <c r="TPR889" s="12"/>
      <c r="TPS889" s="37"/>
      <c r="TPT889" s="37"/>
      <c r="TPU889" s="11"/>
      <c r="TPV889" s="24"/>
      <c r="TPW889" s="28"/>
      <c r="TPX889" s="11"/>
      <c r="TPY889" s="12"/>
      <c r="TPZ889" s="27"/>
      <c r="TQA889" s="37"/>
      <c r="TQB889" s="37"/>
      <c r="TQC889" s="14"/>
      <c r="TQD889" s="14"/>
      <c r="TQE889" s="11"/>
      <c r="TQF889" s="12"/>
      <c r="TQG889" s="12"/>
      <c r="TQH889" s="12"/>
      <c r="TQI889" s="11"/>
      <c r="TQJ889" s="12"/>
      <c r="TQK889" s="162"/>
      <c r="TQL889" s="37"/>
      <c r="TQM889" s="37"/>
      <c r="TQN889" s="37"/>
      <c r="TQO889" s="37"/>
      <c r="TQP889" s="37"/>
      <c r="TQQ889" s="28"/>
      <c r="TQR889" s="11"/>
      <c r="TQS889" s="11"/>
      <c r="TQT889" s="37"/>
      <c r="TQU889" s="162"/>
      <c r="TQV889" s="162"/>
      <c r="TQW889" s="37"/>
      <c r="TQX889" s="12"/>
      <c r="TQY889" s="37"/>
      <c r="TQZ889" s="37"/>
      <c r="TRA889" s="11"/>
      <c r="TRB889" s="24"/>
      <c r="TRC889" s="28"/>
      <c r="TRD889" s="11"/>
      <c r="TRE889" s="12"/>
      <c r="TRF889" s="27"/>
      <c r="TRG889" s="37"/>
      <c r="TRH889" s="37"/>
      <c r="TRI889" s="14"/>
      <c r="TRJ889" s="14"/>
      <c r="TRK889" s="11"/>
      <c r="TRL889" s="12"/>
      <c r="TRM889" s="12"/>
      <c r="TRN889" s="12"/>
      <c r="TRO889" s="11"/>
      <c r="TRP889" s="12"/>
      <c r="TRQ889" s="162"/>
      <c r="TRR889" s="37"/>
      <c r="TRS889" s="37"/>
      <c r="TRT889" s="37"/>
      <c r="TRU889" s="37"/>
      <c r="TRV889" s="37"/>
      <c r="TRW889" s="28"/>
      <c r="TRX889" s="11"/>
      <c r="TRY889" s="11"/>
      <c r="TRZ889" s="37"/>
      <c r="TSA889" s="162"/>
      <c r="TSB889" s="162"/>
      <c r="TSC889" s="37"/>
      <c r="TSD889" s="12"/>
      <c r="TSE889" s="37"/>
      <c r="TSF889" s="37"/>
      <c r="TSG889" s="11"/>
      <c r="TSH889" s="24"/>
      <c r="TSI889" s="28"/>
      <c r="TSJ889" s="11"/>
      <c r="TSK889" s="12"/>
      <c r="TSL889" s="27"/>
      <c r="TSM889" s="37"/>
      <c r="TSN889" s="37"/>
      <c r="TSO889" s="14"/>
      <c r="TSP889" s="14"/>
      <c r="TSQ889" s="11"/>
      <c r="TSR889" s="12"/>
      <c r="TSS889" s="12"/>
      <c r="TST889" s="12"/>
      <c r="TSU889" s="11"/>
      <c r="TSV889" s="12"/>
      <c r="TSW889" s="162"/>
      <c r="TSX889" s="37"/>
      <c r="TSY889" s="37"/>
      <c r="TSZ889" s="37"/>
      <c r="TTA889" s="37"/>
      <c r="TTB889" s="37"/>
      <c r="TTC889" s="28"/>
      <c r="TTD889" s="11"/>
      <c r="TTE889" s="11"/>
      <c r="TTF889" s="37"/>
      <c r="TTG889" s="162"/>
      <c r="TTH889" s="162"/>
      <c r="TTI889" s="37"/>
      <c r="TTJ889" s="12"/>
      <c r="TTK889" s="37"/>
      <c r="TTL889" s="37"/>
      <c r="TTM889" s="11"/>
      <c r="TTN889" s="24"/>
      <c r="TTO889" s="28"/>
      <c r="TTP889" s="11"/>
      <c r="TTQ889" s="12"/>
      <c r="TTR889" s="27"/>
      <c r="TTS889" s="37"/>
      <c r="TTT889" s="37"/>
      <c r="TTU889" s="14"/>
      <c r="TTV889" s="14"/>
      <c r="TTW889" s="11"/>
      <c r="TTX889" s="12"/>
      <c r="TTY889" s="12"/>
      <c r="TTZ889" s="12"/>
      <c r="TUA889" s="11"/>
      <c r="TUB889" s="12"/>
      <c r="TUC889" s="162"/>
      <c r="TUD889" s="37"/>
      <c r="TUE889" s="37"/>
      <c r="TUF889" s="37"/>
      <c r="TUG889" s="37"/>
      <c r="TUH889" s="37"/>
      <c r="TUI889" s="28"/>
      <c r="TUJ889" s="11"/>
      <c r="TUK889" s="11"/>
      <c r="TUL889" s="37"/>
      <c r="TUM889" s="162"/>
      <c r="TUN889" s="162"/>
      <c r="TUO889" s="37"/>
      <c r="TUP889" s="12"/>
      <c r="TUQ889" s="37"/>
      <c r="TUR889" s="37"/>
      <c r="TUS889" s="11"/>
      <c r="TUT889" s="24"/>
      <c r="TUU889" s="28"/>
      <c r="TUV889" s="11"/>
      <c r="TUW889" s="12"/>
      <c r="TUX889" s="27"/>
      <c r="TUY889" s="37"/>
      <c r="TUZ889" s="37"/>
      <c r="TVA889" s="14"/>
      <c r="TVB889" s="14"/>
      <c r="TVC889" s="11"/>
      <c r="TVD889" s="12"/>
      <c r="TVE889" s="12"/>
      <c r="TVF889" s="12"/>
      <c r="TVG889" s="11"/>
      <c r="TVH889" s="12"/>
      <c r="TVI889" s="162"/>
      <c r="TVJ889" s="37"/>
      <c r="TVK889" s="37"/>
      <c r="TVL889" s="37"/>
      <c r="TVM889" s="37"/>
      <c r="TVN889" s="37"/>
      <c r="TVO889" s="28"/>
      <c r="TVP889" s="11"/>
      <c r="TVQ889" s="11"/>
      <c r="TVR889" s="37"/>
      <c r="TVS889" s="162"/>
      <c r="TVT889" s="162"/>
      <c r="TVU889" s="37"/>
      <c r="TVV889" s="12"/>
      <c r="TVW889" s="37"/>
      <c r="TVX889" s="37"/>
      <c r="TVY889" s="11"/>
      <c r="TVZ889" s="24"/>
      <c r="TWA889" s="28"/>
      <c r="TWB889" s="11"/>
      <c r="TWC889" s="12"/>
      <c r="TWD889" s="27"/>
      <c r="TWE889" s="37"/>
      <c r="TWF889" s="37"/>
      <c r="TWG889" s="14"/>
      <c r="TWH889" s="14"/>
      <c r="TWI889" s="11"/>
      <c r="TWJ889" s="12"/>
      <c r="TWK889" s="12"/>
      <c r="TWL889" s="12"/>
      <c r="TWM889" s="11"/>
      <c r="TWN889" s="12"/>
      <c r="TWO889" s="162"/>
      <c r="TWP889" s="37"/>
      <c r="TWQ889" s="37"/>
      <c r="TWR889" s="37"/>
      <c r="TWS889" s="37"/>
      <c r="TWT889" s="37"/>
      <c r="TWU889" s="28"/>
      <c r="TWV889" s="11"/>
      <c r="TWW889" s="11"/>
      <c r="TWX889" s="37"/>
      <c r="TWY889" s="162"/>
      <c r="TWZ889" s="162"/>
      <c r="TXA889" s="37"/>
      <c r="TXB889" s="12"/>
      <c r="TXC889" s="37"/>
      <c r="TXD889" s="37"/>
      <c r="TXE889" s="11"/>
      <c r="TXF889" s="24"/>
      <c r="TXG889" s="28"/>
      <c r="TXH889" s="11"/>
      <c r="TXI889" s="12"/>
      <c r="TXJ889" s="27"/>
      <c r="TXK889" s="37"/>
      <c r="TXL889" s="37"/>
      <c r="TXM889" s="14"/>
      <c r="TXN889" s="14"/>
      <c r="TXO889" s="11"/>
      <c r="TXP889" s="12"/>
      <c r="TXQ889" s="12"/>
      <c r="TXR889" s="12"/>
      <c r="TXS889" s="11"/>
      <c r="TXT889" s="12"/>
      <c r="TXU889" s="162"/>
      <c r="TXV889" s="37"/>
      <c r="TXW889" s="37"/>
      <c r="TXX889" s="37"/>
      <c r="TXY889" s="37"/>
      <c r="TXZ889" s="37"/>
      <c r="TYA889" s="28"/>
      <c r="TYB889" s="11"/>
      <c r="TYC889" s="11"/>
      <c r="TYD889" s="37"/>
      <c r="TYE889" s="162"/>
      <c r="TYF889" s="162"/>
      <c r="TYG889" s="37"/>
      <c r="TYH889" s="12"/>
      <c r="TYI889" s="37"/>
      <c r="TYJ889" s="37"/>
      <c r="TYK889" s="11"/>
      <c r="TYL889" s="24"/>
      <c r="TYM889" s="28"/>
      <c r="TYN889" s="11"/>
      <c r="TYO889" s="12"/>
      <c r="TYP889" s="27"/>
      <c r="TYQ889" s="37"/>
      <c r="TYR889" s="37"/>
      <c r="TYS889" s="14"/>
      <c r="TYT889" s="14"/>
      <c r="TYU889" s="11"/>
      <c r="TYV889" s="12"/>
      <c r="TYW889" s="12"/>
      <c r="TYX889" s="12"/>
      <c r="TYY889" s="11"/>
      <c r="TYZ889" s="12"/>
      <c r="TZA889" s="162"/>
      <c r="TZB889" s="37"/>
      <c r="TZC889" s="37"/>
      <c r="TZD889" s="37"/>
      <c r="TZE889" s="37"/>
      <c r="TZF889" s="37"/>
      <c r="TZG889" s="28"/>
      <c r="TZH889" s="11"/>
      <c r="TZI889" s="11"/>
      <c r="TZJ889" s="37"/>
      <c r="TZK889" s="162"/>
      <c r="TZL889" s="162"/>
      <c r="TZM889" s="37"/>
      <c r="TZN889" s="12"/>
      <c r="TZO889" s="37"/>
      <c r="TZP889" s="37"/>
      <c r="TZQ889" s="11"/>
      <c r="TZR889" s="24"/>
      <c r="TZS889" s="28"/>
      <c r="TZT889" s="11"/>
      <c r="TZU889" s="12"/>
      <c r="TZV889" s="27"/>
      <c r="TZW889" s="37"/>
      <c r="TZX889" s="37"/>
      <c r="TZY889" s="14"/>
      <c r="TZZ889" s="14"/>
      <c r="UAA889" s="11"/>
      <c r="UAB889" s="12"/>
      <c r="UAC889" s="12"/>
      <c r="UAD889" s="12"/>
      <c r="UAE889" s="11"/>
      <c r="UAF889" s="12"/>
      <c r="UAG889" s="162"/>
      <c r="UAH889" s="37"/>
      <c r="UAI889" s="37"/>
      <c r="UAJ889" s="37"/>
      <c r="UAK889" s="37"/>
      <c r="UAL889" s="37"/>
      <c r="UAM889" s="28"/>
      <c r="UAN889" s="11"/>
      <c r="UAO889" s="11"/>
      <c r="UAP889" s="37"/>
      <c r="UAQ889" s="162"/>
      <c r="UAR889" s="162"/>
      <c r="UAS889" s="37"/>
      <c r="UAT889" s="12"/>
      <c r="UAU889" s="37"/>
      <c r="UAV889" s="37"/>
      <c r="UAW889" s="11"/>
      <c r="UAX889" s="24"/>
      <c r="UAY889" s="28"/>
      <c r="UAZ889" s="11"/>
      <c r="UBA889" s="12"/>
      <c r="UBB889" s="27"/>
      <c r="UBC889" s="37"/>
      <c r="UBD889" s="37"/>
      <c r="UBE889" s="14"/>
      <c r="UBF889" s="14"/>
      <c r="UBG889" s="11"/>
      <c r="UBH889" s="12"/>
      <c r="UBI889" s="12"/>
      <c r="UBJ889" s="12"/>
      <c r="UBK889" s="11"/>
      <c r="UBL889" s="12"/>
      <c r="UBM889" s="162"/>
      <c r="UBN889" s="37"/>
      <c r="UBO889" s="37"/>
      <c r="UBP889" s="37"/>
      <c r="UBQ889" s="37"/>
      <c r="UBR889" s="37"/>
      <c r="UBS889" s="28"/>
      <c r="UBT889" s="11"/>
      <c r="UBU889" s="11"/>
      <c r="UBV889" s="37"/>
      <c r="UBW889" s="162"/>
      <c r="UBX889" s="162"/>
      <c r="UBY889" s="37"/>
      <c r="UBZ889" s="12"/>
      <c r="UCA889" s="37"/>
      <c r="UCB889" s="37"/>
      <c r="UCC889" s="11"/>
      <c r="UCD889" s="24"/>
      <c r="UCE889" s="28"/>
      <c r="UCF889" s="11"/>
      <c r="UCG889" s="12"/>
      <c r="UCH889" s="27"/>
      <c r="UCI889" s="37"/>
      <c r="UCJ889" s="37"/>
      <c r="UCK889" s="14"/>
      <c r="UCL889" s="14"/>
      <c r="UCM889" s="11"/>
      <c r="UCN889" s="12"/>
      <c r="UCO889" s="12"/>
      <c r="UCP889" s="12"/>
      <c r="UCQ889" s="11"/>
      <c r="UCR889" s="12"/>
      <c r="UCS889" s="162"/>
      <c r="UCT889" s="37"/>
      <c r="UCU889" s="37"/>
      <c r="UCV889" s="37"/>
      <c r="UCW889" s="37"/>
      <c r="UCX889" s="37"/>
      <c r="UCY889" s="28"/>
      <c r="UCZ889" s="11"/>
      <c r="UDA889" s="11"/>
      <c r="UDB889" s="37"/>
      <c r="UDC889" s="162"/>
      <c r="UDD889" s="162"/>
      <c r="UDE889" s="37"/>
      <c r="UDF889" s="12"/>
      <c r="UDG889" s="37"/>
      <c r="UDH889" s="37"/>
      <c r="UDI889" s="11"/>
      <c r="UDJ889" s="24"/>
      <c r="UDK889" s="28"/>
      <c r="UDL889" s="11"/>
      <c r="UDM889" s="12"/>
      <c r="UDN889" s="27"/>
      <c r="UDO889" s="37"/>
      <c r="UDP889" s="37"/>
      <c r="UDQ889" s="14"/>
      <c r="UDR889" s="14"/>
      <c r="UDS889" s="11"/>
      <c r="UDT889" s="12"/>
      <c r="UDU889" s="12"/>
      <c r="UDV889" s="12"/>
      <c r="UDW889" s="11"/>
      <c r="UDX889" s="12"/>
      <c r="UDY889" s="162"/>
      <c r="UDZ889" s="37"/>
      <c r="UEA889" s="37"/>
      <c r="UEB889" s="37"/>
      <c r="UEC889" s="37"/>
      <c r="UED889" s="37"/>
      <c r="UEE889" s="28"/>
      <c r="UEF889" s="11"/>
      <c r="UEG889" s="11"/>
      <c r="UEH889" s="37"/>
      <c r="UEI889" s="162"/>
      <c r="UEJ889" s="162"/>
      <c r="UEK889" s="37"/>
      <c r="UEL889" s="12"/>
      <c r="UEM889" s="37"/>
      <c r="UEN889" s="37"/>
      <c r="UEO889" s="11"/>
      <c r="UEP889" s="24"/>
      <c r="UEQ889" s="28"/>
      <c r="UER889" s="11"/>
      <c r="UES889" s="12"/>
      <c r="UET889" s="27"/>
      <c r="UEU889" s="37"/>
      <c r="UEV889" s="37"/>
      <c r="UEW889" s="14"/>
      <c r="UEX889" s="14"/>
      <c r="UEY889" s="11"/>
      <c r="UEZ889" s="12"/>
      <c r="UFA889" s="12"/>
      <c r="UFB889" s="12"/>
      <c r="UFC889" s="11"/>
      <c r="UFD889" s="12"/>
      <c r="UFE889" s="162"/>
      <c r="UFF889" s="37"/>
      <c r="UFG889" s="37"/>
      <c r="UFH889" s="37"/>
      <c r="UFI889" s="37"/>
      <c r="UFJ889" s="37"/>
      <c r="UFK889" s="28"/>
      <c r="UFL889" s="11"/>
      <c r="UFM889" s="11"/>
      <c r="UFN889" s="37"/>
      <c r="UFO889" s="162"/>
      <c r="UFP889" s="162"/>
      <c r="UFQ889" s="37"/>
      <c r="UFR889" s="12"/>
      <c r="UFS889" s="37"/>
      <c r="UFT889" s="37"/>
      <c r="UFU889" s="11"/>
      <c r="UFV889" s="24"/>
      <c r="UFW889" s="28"/>
      <c r="UFX889" s="11"/>
      <c r="UFY889" s="12"/>
      <c r="UFZ889" s="27"/>
      <c r="UGA889" s="37"/>
      <c r="UGB889" s="37"/>
      <c r="UGC889" s="14"/>
      <c r="UGD889" s="14"/>
      <c r="UGE889" s="11"/>
      <c r="UGF889" s="12"/>
      <c r="UGG889" s="12"/>
      <c r="UGH889" s="12"/>
      <c r="UGI889" s="11"/>
      <c r="UGJ889" s="12"/>
      <c r="UGK889" s="162"/>
      <c r="UGL889" s="37"/>
      <c r="UGM889" s="37"/>
      <c r="UGN889" s="37"/>
      <c r="UGO889" s="37"/>
      <c r="UGP889" s="37"/>
      <c r="UGQ889" s="28"/>
      <c r="UGR889" s="11"/>
      <c r="UGS889" s="11"/>
      <c r="UGT889" s="37"/>
      <c r="UGU889" s="162"/>
      <c r="UGV889" s="162"/>
      <c r="UGW889" s="37"/>
      <c r="UGX889" s="12"/>
      <c r="UGY889" s="37"/>
      <c r="UGZ889" s="37"/>
      <c r="UHA889" s="11"/>
      <c r="UHB889" s="24"/>
      <c r="UHC889" s="28"/>
      <c r="UHD889" s="11"/>
      <c r="UHE889" s="12"/>
      <c r="UHF889" s="27"/>
      <c r="UHG889" s="37"/>
      <c r="UHH889" s="37"/>
      <c r="UHI889" s="14"/>
      <c r="UHJ889" s="14"/>
      <c r="UHK889" s="11"/>
      <c r="UHL889" s="12"/>
      <c r="UHM889" s="12"/>
      <c r="UHN889" s="12"/>
      <c r="UHO889" s="11"/>
      <c r="UHP889" s="12"/>
      <c r="UHQ889" s="162"/>
      <c r="UHR889" s="37"/>
      <c r="UHS889" s="37"/>
      <c r="UHT889" s="37"/>
      <c r="UHU889" s="37"/>
      <c r="UHV889" s="37"/>
      <c r="UHW889" s="28"/>
      <c r="UHX889" s="11"/>
      <c r="UHY889" s="11"/>
      <c r="UHZ889" s="37"/>
      <c r="UIA889" s="162"/>
      <c r="UIB889" s="162"/>
      <c r="UIC889" s="37"/>
      <c r="UID889" s="12"/>
      <c r="UIE889" s="37"/>
      <c r="UIF889" s="37"/>
      <c r="UIG889" s="11"/>
      <c r="UIH889" s="24"/>
      <c r="UII889" s="28"/>
      <c r="UIJ889" s="11"/>
      <c r="UIK889" s="12"/>
      <c r="UIL889" s="27"/>
      <c r="UIM889" s="37"/>
      <c r="UIN889" s="37"/>
      <c r="UIO889" s="14"/>
      <c r="UIP889" s="14"/>
      <c r="UIQ889" s="11"/>
      <c r="UIR889" s="12"/>
      <c r="UIS889" s="12"/>
      <c r="UIT889" s="12"/>
      <c r="UIU889" s="11"/>
      <c r="UIV889" s="12"/>
      <c r="UIW889" s="162"/>
      <c r="UIX889" s="37"/>
      <c r="UIY889" s="37"/>
      <c r="UIZ889" s="37"/>
      <c r="UJA889" s="37"/>
      <c r="UJB889" s="37"/>
      <c r="UJC889" s="28"/>
      <c r="UJD889" s="11"/>
      <c r="UJE889" s="11"/>
      <c r="UJF889" s="37"/>
      <c r="UJG889" s="162"/>
      <c r="UJH889" s="162"/>
      <c r="UJI889" s="37"/>
      <c r="UJJ889" s="12"/>
      <c r="UJK889" s="37"/>
      <c r="UJL889" s="37"/>
      <c r="UJM889" s="11"/>
      <c r="UJN889" s="24"/>
      <c r="UJO889" s="28"/>
      <c r="UJP889" s="11"/>
      <c r="UJQ889" s="12"/>
      <c r="UJR889" s="27"/>
      <c r="UJS889" s="37"/>
      <c r="UJT889" s="37"/>
      <c r="UJU889" s="14"/>
      <c r="UJV889" s="14"/>
      <c r="UJW889" s="11"/>
      <c r="UJX889" s="12"/>
      <c r="UJY889" s="12"/>
      <c r="UJZ889" s="12"/>
      <c r="UKA889" s="11"/>
      <c r="UKB889" s="12"/>
      <c r="UKC889" s="162"/>
      <c r="UKD889" s="37"/>
      <c r="UKE889" s="37"/>
      <c r="UKF889" s="37"/>
      <c r="UKG889" s="37"/>
      <c r="UKH889" s="37"/>
      <c r="UKI889" s="28"/>
      <c r="UKJ889" s="11"/>
      <c r="UKK889" s="11"/>
      <c r="UKL889" s="37"/>
      <c r="UKM889" s="162"/>
      <c r="UKN889" s="162"/>
      <c r="UKO889" s="37"/>
      <c r="UKP889" s="12"/>
      <c r="UKQ889" s="37"/>
      <c r="UKR889" s="37"/>
      <c r="UKS889" s="11"/>
      <c r="UKT889" s="24"/>
      <c r="UKU889" s="28"/>
      <c r="UKV889" s="11"/>
      <c r="UKW889" s="12"/>
      <c r="UKX889" s="27"/>
      <c r="UKY889" s="37"/>
      <c r="UKZ889" s="37"/>
      <c r="ULA889" s="14"/>
      <c r="ULB889" s="14"/>
      <c r="ULC889" s="11"/>
      <c r="ULD889" s="12"/>
      <c r="ULE889" s="12"/>
      <c r="ULF889" s="12"/>
      <c r="ULG889" s="11"/>
      <c r="ULH889" s="12"/>
      <c r="ULI889" s="162"/>
      <c r="ULJ889" s="37"/>
      <c r="ULK889" s="37"/>
      <c r="ULL889" s="37"/>
      <c r="ULM889" s="37"/>
      <c r="ULN889" s="37"/>
      <c r="ULO889" s="28"/>
      <c r="ULP889" s="11"/>
      <c r="ULQ889" s="11"/>
      <c r="ULR889" s="37"/>
      <c r="ULS889" s="162"/>
      <c r="ULT889" s="162"/>
      <c r="ULU889" s="37"/>
      <c r="ULV889" s="12"/>
      <c r="ULW889" s="37"/>
      <c r="ULX889" s="37"/>
      <c r="ULY889" s="11"/>
      <c r="ULZ889" s="24"/>
      <c r="UMA889" s="28"/>
      <c r="UMB889" s="11"/>
      <c r="UMC889" s="12"/>
      <c r="UMD889" s="27"/>
      <c r="UME889" s="37"/>
      <c r="UMF889" s="37"/>
      <c r="UMG889" s="14"/>
      <c r="UMH889" s="14"/>
      <c r="UMI889" s="11"/>
      <c r="UMJ889" s="12"/>
      <c r="UMK889" s="12"/>
      <c r="UML889" s="12"/>
      <c r="UMM889" s="11"/>
      <c r="UMN889" s="12"/>
      <c r="UMO889" s="162"/>
      <c r="UMP889" s="37"/>
      <c r="UMQ889" s="37"/>
      <c r="UMR889" s="37"/>
      <c r="UMS889" s="37"/>
      <c r="UMT889" s="37"/>
      <c r="UMU889" s="28"/>
      <c r="UMV889" s="11"/>
      <c r="UMW889" s="11"/>
      <c r="UMX889" s="37"/>
      <c r="UMY889" s="162"/>
      <c r="UMZ889" s="162"/>
      <c r="UNA889" s="37"/>
      <c r="UNB889" s="12"/>
      <c r="UNC889" s="37"/>
      <c r="UND889" s="37"/>
      <c r="UNE889" s="11"/>
      <c r="UNF889" s="24"/>
      <c r="UNG889" s="28"/>
      <c r="UNH889" s="11"/>
      <c r="UNI889" s="12"/>
      <c r="UNJ889" s="27"/>
      <c r="UNK889" s="37"/>
      <c r="UNL889" s="37"/>
      <c r="UNM889" s="14"/>
      <c r="UNN889" s="14"/>
      <c r="UNO889" s="11"/>
      <c r="UNP889" s="12"/>
      <c r="UNQ889" s="12"/>
      <c r="UNR889" s="12"/>
      <c r="UNS889" s="11"/>
      <c r="UNT889" s="12"/>
      <c r="UNU889" s="162"/>
      <c r="UNV889" s="37"/>
      <c r="UNW889" s="37"/>
      <c r="UNX889" s="37"/>
      <c r="UNY889" s="37"/>
      <c r="UNZ889" s="37"/>
      <c r="UOA889" s="28"/>
      <c r="UOB889" s="11"/>
      <c r="UOC889" s="11"/>
      <c r="UOD889" s="37"/>
      <c r="UOE889" s="162"/>
      <c r="UOF889" s="162"/>
      <c r="UOG889" s="37"/>
      <c r="UOH889" s="12"/>
      <c r="UOI889" s="37"/>
      <c r="UOJ889" s="37"/>
      <c r="UOK889" s="11"/>
      <c r="UOL889" s="24"/>
      <c r="UOM889" s="28"/>
      <c r="UON889" s="11"/>
      <c r="UOO889" s="12"/>
      <c r="UOP889" s="27"/>
      <c r="UOQ889" s="37"/>
      <c r="UOR889" s="37"/>
      <c r="UOS889" s="14"/>
      <c r="UOT889" s="14"/>
      <c r="UOU889" s="11"/>
      <c r="UOV889" s="12"/>
      <c r="UOW889" s="12"/>
      <c r="UOX889" s="12"/>
      <c r="UOY889" s="11"/>
      <c r="UOZ889" s="12"/>
      <c r="UPA889" s="162"/>
      <c r="UPB889" s="37"/>
      <c r="UPC889" s="37"/>
      <c r="UPD889" s="37"/>
      <c r="UPE889" s="37"/>
      <c r="UPF889" s="37"/>
      <c r="UPG889" s="28"/>
      <c r="UPH889" s="11"/>
      <c r="UPI889" s="11"/>
      <c r="UPJ889" s="37"/>
      <c r="UPK889" s="162"/>
      <c r="UPL889" s="162"/>
      <c r="UPM889" s="37"/>
      <c r="UPN889" s="12"/>
      <c r="UPO889" s="37"/>
      <c r="UPP889" s="37"/>
      <c r="UPQ889" s="11"/>
      <c r="UPR889" s="24"/>
      <c r="UPS889" s="28"/>
      <c r="UPT889" s="11"/>
      <c r="UPU889" s="12"/>
      <c r="UPV889" s="27"/>
      <c r="UPW889" s="37"/>
      <c r="UPX889" s="37"/>
      <c r="UPY889" s="14"/>
      <c r="UPZ889" s="14"/>
      <c r="UQA889" s="11"/>
      <c r="UQB889" s="12"/>
      <c r="UQC889" s="12"/>
      <c r="UQD889" s="12"/>
      <c r="UQE889" s="11"/>
      <c r="UQF889" s="12"/>
      <c r="UQG889" s="162"/>
      <c r="UQH889" s="37"/>
      <c r="UQI889" s="37"/>
      <c r="UQJ889" s="37"/>
      <c r="UQK889" s="37"/>
      <c r="UQL889" s="37"/>
      <c r="UQM889" s="28"/>
      <c r="UQN889" s="11"/>
      <c r="UQO889" s="11"/>
      <c r="UQP889" s="37"/>
      <c r="UQQ889" s="162"/>
      <c r="UQR889" s="162"/>
      <c r="UQS889" s="37"/>
      <c r="UQT889" s="12"/>
      <c r="UQU889" s="37"/>
      <c r="UQV889" s="37"/>
      <c r="UQW889" s="11"/>
      <c r="UQX889" s="24"/>
      <c r="UQY889" s="28"/>
      <c r="UQZ889" s="11"/>
      <c r="URA889" s="12"/>
      <c r="URB889" s="27"/>
      <c r="URC889" s="37"/>
      <c r="URD889" s="37"/>
      <c r="URE889" s="14"/>
      <c r="URF889" s="14"/>
      <c r="URG889" s="11"/>
      <c r="URH889" s="12"/>
      <c r="URI889" s="12"/>
      <c r="URJ889" s="12"/>
      <c r="URK889" s="11"/>
      <c r="URL889" s="12"/>
      <c r="URM889" s="162"/>
      <c r="URN889" s="37"/>
      <c r="URO889" s="37"/>
      <c r="URP889" s="37"/>
      <c r="URQ889" s="37"/>
      <c r="URR889" s="37"/>
      <c r="URS889" s="28"/>
      <c r="URT889" s="11"/>
      <c r="URU889" s="11"/>
      <c r="URV889" s="37"/>
      <c r="URW889" s="162"/>
      <c r="URX889" s="162"/>
      <c r="URY889" s="37"/>
      <c r="URZ889" s="12"/>
      <c r="USA889" s="37"/>
      <c r="USB889" s="37"/>
      <c r="USC889" s="11"/>
      <c r="USD889" s="24"/>
      <c r="USE889" s="28"/>
      <c r="USF889" s="11"/>
      <c r="USG889" s="12"/>
      <c r="USH889" s="27"/>
      <c r="USI889" s="37"/>
      <c r="USJ889" s="37"/>
      <c r="USK889" s="14"/>
      <c r="USL889" s="14"/>
      <c r="USM889" s="11"/>
      <c r="USN889" s="12"/>
      <c r="USO889" s="12"/>
      <c r="USP889" s="12"/>
      <c r="USQ889" s="11"/>
      <c r="USR889" s="12"/>
      <c r="USS889" s="162"/>
      <c r="UST889" s="37"/>
      <c r="USU889" s="37"/>
      <c r="USV889" s="37"/>
      <c r="USW889" s="37"/>
      <c r="USX889" s="37"/>
      <c r="USY889" s="28"/>
      <c r="USZ889" s="11"/>
      <c r="UTA889" s="11"/>
      <c r="UTB889" s="37"/>
      <c r="UTC889" s="162"/>
      <c r="UTD889" s="162"/>
      <c r="UTE889" s="37"/>
      <c r="UTF889" s="12"/>
      <c r="UTG889" s="37"/>
      <c r="UTH889" s="37"/>
      <c r="UTI889" s="11"/>
      <c r="UTJ889" s="24"/>
      <c r="UTK889" s="28"/>
      <c r="UTL889" s="11"/>
      <c r="UTM889" s="12"/>
      <c r="UTN889" s="27"/>
      <c r="UTO889" s="37"/>
      <c r="UTP889" s="37"/>
      <c r="UTQ889" s="14"/>
      <c r="UTR889" s="14"/>
      <c r="UTS889" s="11"/>
      <c r="UTT889" s="12"/>
      <c r="UTU889" s="12"/>
      <c r="UTV889" s="12"/>
      <c r="UTW889" s="11"/>
      <c r="UTX889" s="12"/>
      <c r="UTY889" s="162"/>
      <c r="UTZ889" s="37"/>
      <c r="UUA889" s="37"/>
      <c r="UUB889" s="37"/>
      <c r="UUC889" s="37"/>
      <c r="UUD889" s="37"/>
      <c r="UUE889" s="28"/>
      <c r="UUF889" s="11"/>
      <c r="UUG889" s="11"/>
      <c r="UUH889" s="37"/>
      <c r="UUI889" s="162"/>
      <c r="UUJ889" s="162"/>
      <c r="UUK889" s="37"/>
      <c r="UUL889" s="12"/>
      <c r="UUM889" s="37"/>
      <c r="UUN889" s="37"/>
      <c r="UUO889" s="11"/>
      <c r="UUP889" s="24"/>
      <c r="UUQ889" s="28"/>
      <c r="UUR889" s="11"/>
      <c r="UUS889" s="12"/>
      <c r="UUT889" s="27"/>
      <c r="UUU889" s="37"/>
      <c r="UUV889" s="37"/>
      <c r="UUW889" s="14"/>
      <c r="UUX889" s="14"/>
      <c r="UUY889" s="11"/>
      <c r="UUZ889" s="12"/>
      <c r="UVA889" s="12"/>
      <c r="UVB889" s="12"/>
      <c r="UVC889" s="11"/>
      <c r="UVD889" s="12"/>
      <c r="UVE889" s="162"/>
      <c r="UVF889" s="37"/>
      <c r="UVG889" s="37"/>
      <c r="UVH889" s="37"/>
      <c r="UVI889" s="37"/>
      <c r="UVJ889" s="37"/>
      <c r="UVK889" s="28"/>
      <c r="UVL889" s="11"/>
      <c r="UVM889" s="11"/>
      <c r="UVN889" s="37"/>
      <c r="UVO889" s="162"/>
      <c r="UVP889" s="162"/>
      <c r="UVQ889" s="37"/>
      <c r="UVR889" s="12"/>
      <c r="UVS889" s="37"/>
      <c r="UVT889" s="37"/>
      <c r="UVU889" s="11"/>
      <c r="UVV889" s="24"/>
      <c r="UVW889" s="28"/>
      <c r="UVX889" s="11"/>
      <c r="UVY889" s="12"/>
      <c r="UVZ889" s="27"/>
      <c r="UWA889" s="37"/>
      <c r="UWB889" s="37"/>
      <c r="UWC889" s="14"/>
      <c r="UWD889" s="14"/>
      <c r="UWE889" s="11"/>
      <c r="UWF889" s="12"/>
      <c r="UWG889" s="12"/>
      <c r="UWH889" s="12"/>
      <c r="UWI889" s="11"/>
      <c r="UWJ889" s="12"/>
      <c r="UWK889" s="162"/>
      <c r="UWL889" s="37"/>
      <c r="UWM889" s="37"/>
      <c r="UWN889" s="37"/>
      <c r="UWO889" s="37"/>
      <c r="UWP889" s="37"/>
      <c r="UWQ889" s="28"/>
      <c r="UWR889" s="11"/>
      <c r="UWS889" s="11"/>
      <c r="UWT889" s="37"/>
      <c r="UWU889" s="162"/>
      <c r="UWV889" s="162"/>
      <c r="UWW889" s="37"/>
      <c r="UWX889" s="12"/>
      <c r="UWY889" s="37"/>
      <c r="UWZ889" s="37"/>
      <c r="UXA889" s="11"/>
      <c r="UXB889" s="24"/>
      <c r="UXC889" s="28"/>
      <c r="UXD889" s="11"/>
      <c r="UXE889" s="12"/>
      <c r="UXF889" s="27"/>
      <c r="UXG889" s="37"/>
      <c r="UXH889" s="37"/>
      <c r="UXI889" s="14"/>
      <c r="UXJ889" s="14"/>
      <c r="UXK889" s="11"/>
      <c r="UXL889" s="12"/>
      <c r="UXM889" s="12"/>
      <c r="UXN889" s="12"/>
      <c r="UXO889" s="11"/>
      <c r="UXP889" s="12"/>
      <c r="UXQ889" s="162"/>
      <c r="UXR889" s="37"/>
      <c r="UXS889" s="37"/>
      <c r="UXT889" s="37"/>
      <c r="UXU889" s="37"/>
      <c r="UXV889" s="37"/>
      <c r="UXW889" s="28"/>
      <c r="UXX889" s="11"/>
      <c r="UXY889" s="11"/>
      <c r="UXZ889" s="37"/>
      <c r="UYA889" s="162"/>
      <c r="UYB889" s="162"/>
      <c r="UYC889" s="37"/>
      <c r="UYD889" s="12"/>
      <c r="UYE889" s="37"/>
      <c r="UYF889" s="37"/>
      <c r="UYG889" s="11"/>
      <c r="UYH889" s="24"/>
      <c r="UYI889" s="28"/>
      <c r="UYJ889" s="11"/>
      <c r="UYK889" s="12"/>
      <c r="UYL889" s="27"/>
      <c r="UYM889" s="37"/>
      <c r="UYN889" s="37"/>
      <c r="UYO889" s="14"/>
      <c r="UYP889" s="14"/>
      <c r="UYQ889" s="11"/>
      <c r="UYR889" s="12"/>
      <c r="UYS889" s="12"/>
      <c r="UYT889" s="12"/>
      <c r="UYU889" s="11"/>
      <c r="UYV889" s="12"/>
      <c r="UYW889" s="162"/>
      <c r="UYX889" s="37"/>
      <c r="UYY889" s="37"/>
      <c r="UYZ889" s="37"/>
      <c r="UZA889" s="37"/>
      <c r="UZB889" s="37"/>
      <c r="UZC889" s="28"/>
      <c r="UZD889" s="11"/>
      <c r="UZE889" s="11"/>
      <c r="UZF889" s="37"/>
      <c r="UZG889" s="162"/>
      <c r="UZH889" s="162"/>
      <c r="UZI889" s="37"/>
      <c r="UZJ889" s="12"/>
      <c r="UZK889" s="37"/>
      <c r="UZL889" s="37"/>
      <c r="UZM889" s="11"/>
      <c r="UZN889" s="24"/>
      <c r="UZO889" s="28"/>
      <c r="UZP889" s="11"/>
      <c r="UZQ889" s="12"/>
      <c r="UZR889" s="27"/>
      <c r="UZS889" s="37"/>
      <c r="UZT889" s="37"/>
      <c r="UZU889" s="14"/>
      <c r="UZV889" s="14"/>
      <c r="UZW889" s="11"/>
      <c r="UZX889" s="12"/>
      <c r="UZY889" s="12"/>
      <c r="UZZ889" s="12"/>
      <c r="VAA889" s="11"/>
      <c r="VAB889" s="12"/>
      <c r="VAC889" s="162"/>
      <c r="VAD889" s="37"/>
      <c r="VAE889" s="37"/>
      <c r="VAF889" s="37"/>
      <c r="VAG889" s="37"/>
      <c r="VAH889" s="37"/>
      <c r="VAI889" s="28"/>
      <c r="VAJ889" s="11"/>
      <c r="VAK889" s="11"/>
      <c r="VAL889" s="37"/>
      <c r="VAM889" s="162"/>
      <c r="VAN889" s="162"/>
      <c r="VAO889" s="37"/>
      <c r="VAP889" s="12"/>
      <c r="VAQ889" s="37"/>
      <c r="VAR889" s="37"/>
      <c r="VAS889" s="11"/>
      <c r="VAT889" s="24"/>
      <c r="VAU889" s="28"/>
      <c r="VAV889" s="11"/>
      <c r="VAW889" s="12"/>
      <c r="VAX889" s="27"/>
      <c r="VAY889" s="37"/>
      <c r="VAZ889" s="37"/>
      <c r="VBA889" s="14"/>
      <c r="VBB889" s="14"/>
      <c r="VBC889" s="11"/>
      <c r="VBD889" s="12"/>
      <c r="VBE889" s="12"/>
      <c r="VBF889" s="12"/>
      <c r="VBG889" s="11"/>
      <c r="VBH889" s="12"/>
      <c r="VBI889" s="162"/>
      <c r="VBJ889" s="37"/>
      <c r="VBK889" s="37"/>
      <c r="VBL889" s="37"/>
      <c r="VBM889" s="37"/>
      <c r="VBN889" s="37"/>
      <c r="VBO889" s="28"/>
      <c r="VBP889" s="11"/>
      <c r="VBQ889" s="11"/>
      <c r="VBR889" s="37"/>
      <c r="VBS889" s="162"/>
      <c r="VBT889" s="162"/>
      <c r="VBU889" s="37"/>
      <c r="VBV889" s="12"/>
      <c r="VBW889" s="37"/>
      <c r="VBX889" s="37"/>
      <c r="VBY889" s="11"/>
      <c r="VBZ889" s="24"/>
      <c r="VCA889" s="28"/>
      <c r="VCB889" s="11"/>
      <c r="VCC889" s="12"/>
      <c r="VCD889" s="27"/>
      <c r="VCE889" s="37"/>
      <c r="VCF889" s="37"/>
      <c r="VCG889" s="14"/>
      <c r="VCH889" s="14"/>
      <c r="VCI889" s="11"/>
      <c r="VCJ889" s="12"/>
      <c r="VCK889" s="12"/>
      <c r="VCL889" s="12"/>
      <c r="VCM889" s="11"/>
      <c r="VCN889" s="12"/>
      <c r="VCO889" s="162"/>
      <c r="VCP889" s="37"/>
      <c r="VCQ889" s="37"/>
      <c r="VCR889" s="37"/>
      <c r="VCS889" s="37"/>
      <c r="VCT889" s="37"/>
      <c r="VCU889" s="28"/>
      <c r="VCV889" s="11"/>
      <c r="VCW889" s="11"/>
      <c r="VCX889" s="37"/>
      <c r="VCY889" s="162"/>
      <c r="VCZ889" s="162"/>
      <c r="VDA889" s="37"/>
      <c r="VDB889" s="12"/>
      <c r="VDC889" s="37"/>
      <c r="VDD889" s="37"/>
      <c r="VDE889" s="11"/>
      <c r="VDF889" s="24"/>
      <c r="VDG889" s="28"/>
      <c r="VDH889" s="11"/>
      <c r="VDI889" s="12"/>
      <c r="VDJ889" s="27"/>
      <c r="VDK889" s="37"/>
      <c r="VDL889" s="37"/>
      <c r="VDM889" s="14"/>
      <c r="VDN889" s="14"/>
      <c r="VDO889" s="11"/>
      <c r="VDP889" s="12"/>
      <c r="VDQ889" s="12"/>
      <c r="VDR889" s="12"/>
      <c r="VDS889" s="11"/>
      <c r="VDT889" s="12"/>
      <c r="VDU889" s="162"/>
      <c r="VDV889" s="37"/>
      <c r="VDW889" s="37"/>
      <c r="VDX889" s="37"/>
      <c r="VDY889" s="37"/>
      <c r="VDZ889" s="37"/>
      <c r="VEA889" s="28"/>
      <c r="VEB889" s="11"/>
      <c r="VEC889" s="11"/>
      <c r="VED889" s="37"/>
      <c r="VEE889" s="162"/>
      <c r="VEF889" s="162"/>
      <c r="VEG889" s="37"/>
      <c r="VEH889" s="12"/>
      <c r="VEI889" s="37"/>
      <c r="VEJ889" s="37"/>
      <c r="VEK889" s="11"/>
      <c r="VEL889" s="24"/>
      <c r="VEM889" s="28"/>
      <c r="VEN889" s="11"/>
      <c r="VEO889" s="12"/>
      <c r="VEP889" s="27"/>
      <c r="VEQ889" s="37"/>
      <c r="VER889" s="37"/>
      <c r="VES889" s="14"/>
      <c r="VET889" s="14"/>
      <c r="VEU889" s="11"/>
      <c r="VEV889" s="12"/>
      <c r="VEW889" s="12"/>
      <c r="VEX889" s="12"/>
      <c r="VEY889" s="11"/>
      <c r="VEZ889" s="12"/>
      <c r="VFA889" s="162"/>
      <c r="VFB889" s="37"/>
      <c r="VFC889" s="37"/>
      <c r="VFD889" s="37"/>
      <c r="VFE889" s="37"/>
      <c r="VFF889" s="37"/>
      <c r="VFG889" s="28"/>
      <c r="VFH889" s="11"/>
      <c r="VFI889" s="11"/>
      <c r="VFJ889" s="37"/>
      <c r="VFK889" s="162"/>
      <c r="VFL889" s="162"/>
      <c r="VFM889" s="37"/>
      <c r="VFN889" s="12"/>
      <c r="VFO889" s="37"/>
      <c r="VFP889" s="37"/>
      <c r="VFQ889" s="11"/>
      <c r="VFR889" s="24"/>
      <c r="VFS889" s="28"/>
      <c r="VFT889" s="11"/>
      <c r="VFU889" s="12"/>
      <c r="VFV889" s="27"/>
      <c r="VFW889" s="37"/>
      <c r="VFX889" s="37"/>
      <c r="VFY889" s="14"/>
      <c r="VFZ889" s="14"/>
      <c r="VGA889" s="11"/>
      <c r="VGB889" s="12"/>
      <c r="VGC889" s="12"/>
      <c r="VGD889" s="12"/>
      <c r="VGE889" s="11"/>
      <c r="VGF889" s="12"/>
      <c r="VGG889" s="162"/>
      <c r="VGH889" s="37"/>
      <c r="VGI889" s="37"/>
      <c r="VGJ889" s="37"/>
      <c r="VGK889" s="37"/>
      <c r="VGL889" s="37"/>
      <c r="VGM889" s="28"/>
      <c r="VGN889" s="11"/>
      <c r="VGO889" s="11"/>
      <c r="VGP889" s="37"/>
      <c r="VGQ889" s="162"/>
      <c r="VGR889" s="162"/>
      <c r="VGS889" s="37"/>
      <c r="VGT889" s="12"/>
      <c r="VGU889" s="37"/>
      <c r="VGV889" s="37"/>
      <c r="VGW889" s="11"/>
      <c r="VGX889" s="24"/>
      <c r="VGY889" s="28"/>
      <c r="VGZ889" s="11"/>
      <c r="VHA889" s="12"/>
      <c r="VHB889" s="27"/>
      <c r="VHC889" s="37"/>
      <c r="VHD889" s="37"/>
      <c r="VHE889" s="14"/>
      <c r="VHF889" s="14"/>
      <c r="VHG889" s="11"/>
      <c r="VHH889" s="12"/>
      <c r="VHI889" s="12"/>
      <c r="VHJ889" s="12"/>
      <c r="VHK889" s="11"/>
      <c r="VHL889" s="12"/>
      <c r="VHM889" s="162"/>
      <c r="VHN889" s="37"/>
      <c r="VHO889" s="37"/>
      <c r="VHP889" s="37"/>
      <c r="VHQ889" s="37"/>
      <c r="VHR889" s="37"/>
      <c r="VHS889" s="28"/>
      <c r="VHT889" s="11"/>
      <c r="VHU889" s="11"/>
      <c r="VHV889" s="37"/>
      <c r="VHW889" s="162"/>
      <c r="VHX889" s="162"/>
      <c r="VHY889" s="37"/>
      <c r="VHZ889" s="12"/>
      <c r="VIA889" s="37"/>
      <c r="VIB889" s="37"/>
      <c r="VIC889" s="11"/>
      <c r="VID889" s="24"/>
      <c r="VIE889" s="28"/>
      <c r="VIF889" s="11"/>
      <c r="VIG889" s="12"/>
      <c r="VIH889" s="27"/>
      <c r="VII889" s="37"/>
      <c r="VIJ889" s="37"/>
      <c r="VIK889" s="14"/>
      <c r="VIL889" s="14"/>
      <c r="VIM889" s="11"/>
      <c r="VIN889" s="12"/>
      <c r="VIO889" s="12"/>
      <c r="VIP889" s="12"/>
      <c r="VIQ889" s="11"/>
      <c r="VIR889" s="12"/>
      <c r="VIS889" s="162"/>
      <c r="VIT889" s="37"/>
      <c r="VIU889" s="37"/>
      <c r="VIV889" s="37"/>
      <c r="VIW889" s="37"/>
      <c r="VIX889" s="37"/>
      <c r="VIY889" s="28"/>
      <c r="VIZ889" s="11"/>
      <c r="VJA889" s="11"/>
      <c r="VJB889" s="37"/>
      <c r="VJC889" s="162"/>
      <c r="VJD889" s="162"/>
      <c r="VJE889" s="37"/>
      <c r="VJF889" s="12"/>
      <c r="VJG889" s="37"/>
      <c r="VJH889" s="37"/>
      <c r="VJI889" s="11"/>
      <c r="VJJ889" s="24"/>
      <c r="VJK889" s="28"/>
      <c r="VJL889" s="11"/>
      <c r="VJM889" s="12"/>
      <c r="VJN889" s="27"/>
      <c r="VJO889" s="37"/>
      <c r="VJP889" s="37"/>
      <c r="VJQ889" s="14"/>
      <c r="VJR889" s="14"/>
      <c r="VJS889" s="11"/>
      <c r="VJT889" s="12"/>
      <c r="VJU889" s="12"/>
      <c r="VJV889" s="12"/>
      <c r="VJW889" s="11"/>
      <c r="VJX889" s="12"/>
      <c r="VJY889" s="162"/>
      <c r="VJZ889" s="37"/>
      <c r="VKA889" s="37"/>
      <c r="VKB889" s="37"/>
      <c r="VKC889" s="37"/>
      <c r="VKD889" s="37"/>
      <c r="VKE889" s="28"/>
      <c r="VKF889" s="11"/>
      <c r="VKG889" s="11"/>
      <c r="VKH889" s="37"/>
      <c r="VKI889" s="162"/>
      <c r="VKJ889" s="162"/>
      <c r="VKK889" s="37"/>
      <c r="VKL889" s="12"/>
      <c r="VKM889" s="37"/>
      <c r="VKN889" s="37"/>
      <c r="VKO889" s="11"/>
      <c r="VKP889" s="24"/>
      <c r="VKQ889" s="28"/>
      <c r="VKR889" s="11"/>
      <c r="VKS889" s="12"/>
      <c r="VKT889" s="27"/>
      <c r="VKU889" s="37"/>
      <c r="VKV889" s="37"/>
      <c r="VKW889" s="14"/>
      <c r="VKX889" s="14"/>
      <c r="VKY889" s="11"/>
      <c r="VKZ889" s="12"/>
      <c r="VLA889" s="12"/>
      <c r="VLB889" s="12"/>
      <c r="VLC889" s="11"/>
      <c r="VLD889" s="12"/>
      <c r="VLE889" s="162"/>
      <c r="VLF889" s="37"/>
      <c r="VLG889" s="37"/>
      <c r="VLH889" s="37"/>
      <c r="VLI889" s="37"/>
      <c r="VLJ889" s="37"/>
      <c r="VLK889" s="28"/>
      <c r="VLL889" s="11"/>
      <c r="VLM889" s="11"/>
      <c r="VLN889" s="37"/>
      <c r="VLO889" s="162"/>
      <c r="VLP889" s="162"/>
      <c r="VLQ889" s="37"/>
      <c r="VLR889" s="12"/>
      <c r="VLS889" s="37"/>
      <c r="VLT889" s="37"/>
      <c r="VLU889" s="11"/>
      <c r="VLV889" s="24"/>
      <c r="VLW889" s="28"/>
      <c r="VLX889" s="11"/>
      <c r="VLY889" s="12"/>
      <c r="VLZ889" s="27"/>
      <c r="VMA889" s="37"/>
      <c r="VMB889" s="37"/>
      <c r="VMC889" s="14"/>
      <c r="VMD889" s="14"/>
      <c r="VME889" s="11"/>
      <c r="VMF889" s="12"/>
      <c r="VMG889" s="12"/>
      <c r="VMH889" s="12"/>
      <c r="VMI889" s="11"/>
      <c r="VMJ889" s="12"/>
      <c r="VMK889" s="162"/>
      <c r="VML889" s="37"/>
      <c r="VMM889" s="37"/>
      <c r="VMN889" s="37"/>
      <c r="VMO889" s="37"/>
      <c r="VMP889" s="37"/>
      <c r="VMQ889" s="28"/>
      <c r="VMR889" s="11"/>
      <c r="VMS889" s="11"/>
      <c r="VMT889" s="37"/>
      <c r="VMU889" s="162"/>
      <c r="VMV889" s="162"/>
      <c r="VMW889" s="37"/>
      <c r="VMX889" s="12"/>
      <c r="VMY889" s="37"/>
      <c r="VMZ889" s="37"/>
      <c r="VNA889" s="11"/>
      <c r="VNB889" s="24"/>
      <c r="VNC889" s="28"/>
      <c r="VND889" s="11"/>
      <c r="VNE889" s="12"/>
      <c r="VNF889" s="27"/>
      <c r="VNG889" s="37"/>
      <c r="VNH889" s="37"/>
      <c r="VNI889" s="14"/>
      <c r="VNJ889" s="14"/>
      <c r="VNK889" s="11"/>
      <c r="VNL889" s="12"/>
      <c r="VNM889" s="12"/>
      <c r="VNN889" s="12"/>
      <c r="VNO889" s="11"/>
      <c r="VNP889" s="12"/>
      <c r="VNQ889" s="162"/>
      <c r="VNR889" s="37"/>
      <c r="VNS889" s="37"/>
      <c r="VNT889" s="37"/>
      <c r="VNU889" s="37"/>
      <c r="VNV889" s="37"/>
      <c r="VNW889" s="28"/>
      <c r="VNX889" s="11"/>
      <c r="VNY889" s="11"/>
      <c r="VNZ889" s="37"/>
      <c r="VOA889" s="162"/>
      <c r="VOB889" s="162"/>
      <c r="VOC889" s="37"/>
      <c r="VOD889" s="12"/>
      <c r="VOE889" s="37"/>
      <c r="VOF889" s="37"/>
      <c r="VOG889" s="11"/>
      <c r="VOH889" s="24"/>
      <c r="VOI889" s="28"/>
      <c r="VOJ889" s="11"/>
      <c r="VOK889" s="12"/>
      <c r="VOL889" s="27"/>
      <c r="VOM889" s="37"/>
      <c r="VON889" s="37"/>
      <c r="VOO889" s="14"/>
      <c r="VOP889" s="14"/>
      <c r="VOQ889" s="11"/>
      <c r="VOR889" s="12"/>
      <c r="VOS889" s="12"/>
      <c r="VOT889" s="12"/>
      <c r="VOU889" s="11"/>
      <c r="VOV889" s="12"/>
      <c r="VOW889" s="162"/>
      <c r="VOX889" s="37"/>
      <c r="VOY889" s="37"/>
      <c r="VOZ889" s="37"/>
      <c r="VPA889" s="37"/>
      <c r="VPB889" s="37"/>
      <c r="VPC889" s="28"/>
      <c r="VPD889" s="11"/>
      <c r="VPE889" s="11"/>
      <c r="VPF889" s="37"/>
      <c r="VPG889" s="162"/>
      <c r="VPH889" s="162"/>
      <c r="VPI889" s="37"/>
      <c r="VPJ889" s="12"/>
      <c r="VPK889" s="37"/>
      <c r="VPL889" s="37"/>
      <c r="VPM889" s="11"/>
      <c r="VPN889" s="24"/>
      <c r="VPO889" s="28"/>
      <c r="VPP889" s="11"/>
      <c r="VPQ889" s="12"/>
      <c r="VPR889" s="27"/>
      <c r="VPS889" s="37"/>
      <c r="VPT889" s="37"/>
      <c r="VPU889" s="14"/>
      <c r="VPV889" s="14"/>
      <c r="VPW889" s="11"/>
      <c r="VPX889" s="12"/>
      <c r="VPY889" s="12"/>
      <c r="VPZ889" s="12"/>
      <c r="VQA889" s="11"/>
      <c r="VQB889" s="12"/>
      <c r="VQC889" s="162"/>
      <c r="VQD889" s="37"/>
      <c r="VQE889" s="37"/>
      <c r="VQF889" s="37"/>
      <c r="VQG889" s="37"/>
      <c r="VQH889" s="37"/>
      <c r="VQI889" s="28"/>
      <c r="VQJ889" s="11"/>
      <c r="VQK889" s="11"/>
      <c r="VQL889" s="37"/>
      <c r="VQM889" s="162"/>
      <c r="VQN889" s="162"/>
      <c r="VQO889" s="37"/>
      <c r="VQP889" s="12"/>
      <c r="VQQ889" s="37"/>
      <c r="VQR889" s="37"/>
      <c r="VQS889" s="11"/>
      <c r="VQT889" s="24"/>
      <c r="VQU889" s="28"/>
      <c r="VQV889" s="11"/>
      <c r="VQW889" s="12"/>
      <c r="VQX889" s="27"/>
      <c r="VQY889" s="37"/>
      <c r="VQZ889" s="37"/>
      <c r="VRA889" s="14"/>
      <c r="VRB889" s="14"/>
      <c r="VRC889" s="11"/>
      <c r="VRD889" s="12"/>
      <c r="VRE889" s="12"/>
      <c r="VRF889" s="12"/>
      <c r="VRG889" s="11"/>
      <c r="VRH889" s="12"/>
      <c r="VRI889" s="162"/>
      <c r="VRJ889" s="37"/>
      <c r="VRK889" s="37"/>
      <c r="VRL889" s="37"/>
      <c r="VRM889" s="37"/>
      <c r="VRN889" s="37"/>
      <c r="VRO889" s="28"/>
      <c r="VRP889" s="11"/>
      <c r="VRQ889" s="11"/>
      <c r="VRR889" s="37"/>
      <c r="VRS889" s="162"/>
      <c r="VRT889" s="162"/>
      <c r="VRU889" s="37"/>
      <c r="VRV889" s="12"/>
      <c r="VRW889" s="37"/>
      <c r="VRX889" s="37"/>
      <c r="VRY889" s="11"/>
      <c r="VRZ889" s="24"/>
      <c r="VSA889" s="28"/>
      <c r="VSB889" s="11"/>
      <c r="VSC889" s="12"/>
      <c r="VSD889" s="27"/>
      <c r="VSE889" s="37"/>
      <c r="VSF889" s="37"/>
      <c r="VSG889" s="14"/>
      <c r="VSH889" s="14"/>
      <c r="VSI889" s="11"/>
      <c r="VSJ889" s="12"/>
      <c r="VSK889" s="12"/>
      <c r="VSL889" s="12"/>
      <c r="VSM889" s="11"/>
      <c r="VSN889" s="12"/>
      <c r="VSO889" s="162"/>
      <c r="VSP889" s="37"/>
      <c r="VSQ889" s="37"/>
      <c r="VSR889" s="37"/>
      <c r="VSS889" s="37"/>
      <c r="VST889" s="37"/>
      <c r="VSU889" s="28"/>
      <c r="VSV889" s="11"/>
      <c r="VSW889" s="11"/>
      <c r="VSX889" s="37"/>
      <c r="VSY889" s="162"/>
      <c r="VSZ889" s="162"/>
      <c r="VTA889" s="37"/>
      <c r="VTB889" s="12"/>
      <c r="VTC889" s="37"/>
      <c r="VTD889" s="37"/>
      <c r="VTE889" s="11"/>
      <c r="VTF889" s="24"/>
      <c r="VTG889" s="28"/>
      <c r="VTH889" s="11"/>
      <c r="VTI889" s="12"/>
      <c r="VTJ889" s="27"/>
      <c r="VTK889" s="37"/>
      <c r="VTL889" s="37"/>
      <c r="VTM889" s="14"/>
      <c r="VTN889" s="14"/>
      <c r="VTO889" s="11"/>
      <c r="VTP889" s="12"/>
      <c r="VTQ889" s="12"/>
      <c r="VTR889" s="12"/>
      <c r="VTS889" s="11"/>
      <c r="VTT889" s="12"/>
      <c r="VTU889" s="162"/>
      <c r="VTV889" s="37"/>
      <c r="VTW889" s="37"/>
      <c r="VTX889" s="37"/>
      <c r="VTY889" s="37"/>
      <c r="VTZ889" s="37"/>
      <c r="VUA889" s="28"/>
      <c r="VUB889" s="11"/>
      <c r="VUC889" s="11"/>
      <c r="VUD889" s="37"/>
      <c r="VUE889" s="162"/>
      <c r="VUF889" s="162"/>
      <c r="VUG889" s="37"/>
      <c r="VUH889" s="12"/>
      <c r="VUI889" s="37"/>
      <c r="VUJ889" s="37"/>
      <c r="VUK889" s="11"/>
      <c r="VUL889" s="24"/>
      <c r="VUM889" s="28"/>
      <c r="VUN889" s="11"/>
      <c r="VUO889" s="12"/>
      <c r="VUP889" s="27"/>
      <c r="VUQ889" s="37"/>
      <c r="VUR889" s="37"/>
      <c r="VUS889" s="14"/>
      <c r="VUT889" s="14"/>
      <c r="VUU889" s="11"/>
      <c r="VUV889" s="12"/>
      <c r="VUW889" s="12"/>
      <c r="VUX889" s="12"/>
      <c r="VUY889" s="11"/>
      <c r="VUZ889" s="12"/>
      <c r="VVA889" s="162"/>
      <c r="VVB889" s="37"/>
      <c r="VVC889" s="37"/>
      <c r="VVD889" s="37"/>
      <c r="VVE889" s="37"/>
      <c r="VVF889" s="37"/>
      <c r="VVG889" s="28"/>
      <c r="VVH889" s="11"/>
      <c r="VVI889" s="11"/>
      <c r="VVJ889" s="37"/>
      <c r="VVK889" s="162"/>
      <c r="VVL889" s="162"/>
      <c r="VVM889" s="37"/>
      <c r="VVN889" s="12"/>
      <c r="VVO889" s="37"/>
      <c r="VVP889" s="37"/>
      <c r="VVQ889" s="11"/>
      <c r="VVR889" s="24"/>
      <c r="VVS889" s="28"/>
      <c r="VVT889" s="11"/>
      <c r="VVU889" s="12"/>
      <c r="VVV889" s="27"/>
      <c r="VVW889" s="37"/>
      <c r="VVX889" s="37"/>
      <c r="VVY889" s="14"/>
      <c r="VVZ889" s="14"/>
      <c r="VWA889" s="11"/>
      <c r="VWB889" s="12"/>
      <c r="VWC889" s="12"/>
      <c r="VWD889" s="12"/>
      <c r="VWE889" s="11"/>
      <c r="VWF889" s="12"/>
      <c r="VWG889" s="162"/>
      <c r="VWH889" s="37"/>
      <c r="VWI889" s="37"/>
      <c r="VWJ889" s="37"/>
      <c r="VWK889" s="37"/>
      <c r="VWL889" s="37"/>
      <c r="VWM889" s="28"/>
      <c r="VWN889" s="11"/>
      <c r="VWO889" s="11"/>
      <c r="VWP889" s="37"/>
      <c r="VWQ889" s="162"/>
      <c r="VWR889" s="162"/>
      <c r="VWS889" s="37"/>
      <c r="VWT889" s="12"/>
      <c r="VWU889" s="37"/>
      <c r="VWV889" s="37"/>
      <c r="VWW889" s="11"/>
      <c r="VWX889" s="24"/>
      <c r="VWY889" s="28"/>
      <c r="VWZ889" s="11"/>
      <c r="VXA889" s="12"/>
      <c r="VXB889" s="27"/>
      <c r="VXC889" s="37"/>
      <c r="VXD889" s="37"/>
      <c r="VXE889" s="14"/>
      <c r="VXF889" s="14"/>
      <c r="VXG889" s="11"/>
      <c r="VXH889" s="12"/>
      <c r="VXI889" s="12"/>
      <c r="VXJ889" s="12"/>
      <c r="VXK889" s="11"/>
      <c r="VXL889" s="12"/>
      <c r="VXM889" s="162"/>
      <c r="VXN889" s="37"/>
      <c r="VXO889" s="37"/>
      <c r="VXP889" s="37"/>
      <c r="VXQ889" s="37"/>
      <c r="VXR889" s="37"/>
      <c r="VXS889" s="28"/>
      <c r="VXT889" s="11"/>
      <c r="VXU889" s="11"/>
      <c r="VXV889" s="37"/>
      <c r="VXW889" s="162"/>
      <c r="VXX889" s="162"/>
      <c r="VXY889" s="37"/>
      <c r="VXZ889" s="12"/>
      <c r="VYA889" s="37"/>
      <c r="VYB889" s="37"/>
      <c r="VYC889" s="11"/>
      <c r="VYD889" s="24"/>
      <c r="VYE889" s="28"/>
      <c r="VYF889" s="11"/>
      <c r="VYG889" s="12"/>
      <c r="VYH889" s="27"/>
      <c r="VYI889" s="37"/>
      <c r="VYJ889" s="37"/>
      <c r="VYK889" s="14"/>
      <c r="VYL889" s="14"/>
      <c r="VYM889" s="11"/>
      <c r="VYN889" s="12"/>
      <c r="VYO889" s="12"/>
      <c r="VYP889" s="12"/>
      <c r="VYQ889" s="11"/>
      <c r="VYR889" s="12"/>
      <c r="VYS889" s="162"/>
      <c r="VYT889" s="37"/>
      <c r="VYU889" s="37"/>
      <c r="VYV889" s="37"/>
      <c r="VYW889" s="37"/>
      <c r="VYX889" s="37"/>
      <c r="VYY889" s="28"/>
      <c r="VYZ889" s="11"/>
      <c r="VZA889" s="11"/>
      <c r="VZB889" s="37"/>
      <c r="VZC889" s="162"/>
      <c r="VZD889" s="162"/>
      <c r="VZE889" s="37"/>
      <c r="VZF889" s="12"/>
      <c r="VZG889" s="37"/>
      <c r="VZH889" s="37"/>
      <c r="VZI889" s="11"/>
      <c r="VZJ889" s="24"/>
      <c r="VZK889" s="28"/>
      <c r="VZL889" s="11"/>
      <c r="VZM889" s="12"/>
      <c r="VZN889" s="27"/>
      <c r="VZO889" s="37"/>
      <c r="VZP889" s="37"/>
      <c r="VZQ889" s="14"/>
      <c r="VZR889" s="14"/>
      <c r="VZS889" s="11"/>
      <c r="VZT889" s="12"/>
      <c r="VZU889" s="12"/>
      <c r="VZV889" s="12"/>
      <c r="VZW889" s="11"/>
      <c r="VZX889" s="12"/>
      <c r="VZY889" s="162"/>
      <c r="VZZ889" s="37"/>
      <c r="WAA889" s="37"/>
      <c r="WAB889" s="37"/>
      <c r="WAC889" s="37"/>
      <c r="WAD889" s="37"/>
      <c r="WAE889" s="28"/>
      <c r="WAF889" s="11"/>
      <c r="WAG889" s="11"/>
      <c r="WAH889" s="37"/>
      <c r="WAI889" s="162"/>
      <c r="WAJ889" s="162"/>
      <c r="WAK889" s="37"/>
      <c r="WAL889" s="12"/>
      <c r="WAM889" s="37"/>
      <c r="WAN889" s="37"/>
      <c r="WAO889" s="11"/>
      <c r="WAP889" s="24"/>
      <c r="WAQ889" s="28"/>
      <c r="WAR889" s="11"/>
      <c r="WAS889" s="12"/>
      <c r="WAT889" s="27"/>
      <c r="WAU889" s="37"/>
      <c r="WAV889" s="37"/>
      <c r="WAW889" s="14"/>
      <c r="WAX889" s="14"/>
      <c r="WAY889" s="11"/>
      <c r="WAZ889" s="12"/>
      <c r="WBA889" s="12"/>
      <c r="WBB889" s="12"/>
      <c r="WBC889" s="11"/>
      <c r="WBD889" s="12"/>
      <c r="WBE889" s="162"/>
      <c r="WBF889" s="37"/>
      <c r="WBG889" s="37"/>
      <c r="WBH889" s="37"/>
      <c r="WBI889" s="37"/>
      <c r="WBJ889" s="37"/>
      <c r="WBK889" s="28"/>
      <c r="WBL889" s="11"/>
      <c r="WBM889" s="11"/>
      <c r="WBN889" s="37"/>
      <c r="WBO889" s="162"/>
      <c r="WBP889" s="162"/>
      <c r="WBQ889" s="37"/>
      <c r="WBR889" s="12"/>
      <c r="WBS889" s="37"/>
      <c r="WBT889" s="37"/>
      <c r="WBU889" s="11"/>
      <c r="WBV889" s="24"/>
      <c r="WBW889" s="28"/>
      <c r="WBX889" s="11"/>
      <c r="WBY889" s="12"/>
      <c r="WBZ889" s="27"/>
      <c r="WCA889" s="37"/>
      <c r="WCB889" s="37"/>
      <c r="WCC889" s="14"/>
      <c r="WCD889" s="14"/>
      <c r="WCE889" s="11"/>
      <c r="WCF889" s="12"/>
      <c r="WCG889" s="12"/>
      <c r="WCH889" s="12"/>
      <c r="WCI889" s="11"/>
      <c r="WCJ889" s="12"/>
      <c r="WCK889" s="162"/>
      <c r="WCL889" s="37"/>
      <c r="WCM889" s="37"/>
      <c r="WCN889" s="37"/>
      <c r="WCO889" s="37"/>
      <c r="WCP889" s="37"/>
      <c r="WCQ889" s="28"/>
      <c r="WCR889" s="11"/>
      <c r="WCS889" s="11"/>
      <c r="WCT889" s="37"/>
      <c r="WCU889" s="162"/>
      <c r="WCV889" s="162"/>
      <c r="WCW889" s="37"/>
      <c r="WCX889" s="12"/>
      <c r="WCY889" s="37"/>
      <c r="WCZ889" s="37"/>
      <c r="WDA889" s="11"/>
      <c r="WDB889" s="24"/>
      <c r="WDC889" s="28"/>
      <c r="WDD889" s="11"/>
      <c r="WDE889" s="12"/>
      <c r="WDF889" s="27"/>
      <c r="WDG889" s="37"/>
      <c r="WDH889" s="37"/>
      <c r="WDI889" s="14"/>
      <c r="WDJ889" s="14"/>
      <c r="WDK889" s="11"/>
      <c r="WDL889" s="12"/>
      <c r="WDM889" s="12"/>
      <c r="WDN889" s="12"/>
      <c r="WDO889" s="11"/>
      <c r="WDP889" s="12"/>
      <c r="WDQ889" s="162"/>
      <c r="WDR889" s="37"/>
      <c r="WDS889" s="37"/>
      <c r="WDT889" s="37"/>
      <c r="WDU889" s="37"/>
      <c r="WDV889" s="37"/>
      <c r="WDW889" s="28"/>
      <c r="WDX889" s="11"/>
      <c r="WDY889" s="11"/>
      <c r="WDZ889" s="37"/>
      <c r="WEA889" s="162"/>
      <c r="WEB889" s="162"/>
      <c r="WEC889" s="37"/>
      <c r="WED889" s="12"/>
      <c r="WEE889" s="37"/>
      <c r="WEF889" s="37"/>
      <c r="WEG889" s="11"/>
      <c r="WEH889" s="24"/>
      <c r="WEI889" s="28"/>
      <c r="WEJ889" s="11"/>
      <c r="WEK889" s="12"/>
      <c r="WEL889" s="27"/>
      <c r="WEM889" s="37"/>
      <c r="WEN889" s="37"/>
      <c r="WEO889" s="14"/>
      <c r="WEP889" s="14"/>
      <c r="WEQ889" s="11"/>
      <c r="WER889" s="12"/>
      <c r="WES889" s="12"/>
      <c r="WET889" s="12"/>
      <c r="WEU889" s="11"/>
      <c r="WEV889" s="12"/>
      <c r="WEW889" s="162"/>
      <c r="WEX889" s="37"/>
      <c r="WEY889" s="37"/>
      <c r="WEZ889" s="37"/>
      <c r="WFA889" s="37"/>
      <c r="WFB889" s="37"/>
      <c r="WFC889" s="28"/>
      <c r="WFD889" s="11"/>
      <c r="WFE889" s="11"/>
      <c r="WFF889" s="37"/>
      <c r="WFG889" s="162"/>
      <c r="WFH889" s="162"/>
      <c r="WFI889" s="37"/>
      <c r="WFJ889" s="12"/>
      <c r="WFK889" s="37"/>
      <c r="WFL889" s="37"/>
      <c r="WFM889" s="11"/>
      <c r="WFN889" s="24"/>
      <c r="WFO889" s="28"/>
      <c r="WFP889" s="11"/>
      <c r="WFQ889" s="12"/>
      <c r="WFR889" s="27"/>
      <c r="WFS889" s="37"/>
      <c r="WFT889" s="37"/>
      <c r="WFU889" s="14"/>
      <c r="WFV889" s="14"/>
      <c r="WFW889" s="11"/>
      <c r="WFX889" s="12"/>
      <c r="WFY889" s="12"/>
      <c r="WFZ889" s="12"/>
      <c r="WGA889" s="11"/>
      <c r="WGB889" s="12"/>
      <c r="WGC889" s="162"/>
      <c r="WGD889" s="37"/>
      <c r="WGE889" s="37"/>
      <c r="WGF889" s="37"/>
      <c r="WGG889" s="37"/>
      <c r="WGH889" s="37"/>
      <c r="WGI889" s="28"/>
      <c r="WGJ889" s="11"/>
      <c r="WGK889" s="11"/>
      <c r="WGL889" s="37"/>
      <c r="WGM889" s="162"/>
      <c r="WGN889" s="162"/>
      <c r="WGO889" s="37"/>
      <c r="WGP889" s="12"/>
      <c r="WGQ889" s="37"/>
      <c r="WGR889" s="37"/>
      <c r="WGS889" s="11"/>
      <c r="WGT889" s="24"/>
      <c r="WGU889" s="28"/>
      <c r="WGV889" s="11"/>
      <c r="WGW889" s="12"/>
      <c r="WGX889" s="27"/>
      <c r="WGY889" s="37"/>
      <c r="WGZ889" s="37"/>
      <c r="WHA889" s="14"/>
      <c r="WHB889" s="14"/>
      <c r="WHC889" s="11"/>
      <c r="WHD889" s="12"/>
      <c r="WHE889" s="12"/>
      <c r="WHF889" s="12"/>
      <c r="WHG889" s="11"/>
      <c r="WHH889" s="12"/>
      <c r="WHI889" s="162"/>
      <c r="WHJ889" s="37"/>
      <c r="WHK889" s="37"/>
      <c r="WHL889" s="37"/>
      <c r="WHM889" s="37"/>
      <c r="WHN889" s="37"/>
      <c r="WHO889" s="28"/>
      <c r="WHP889" s="11"/>
      <c r="WHQ889" s="11"/>
      <c r="WHR889" s="37"/>
      <c r="WHS889" s="162"/>
      <c r="WHT889" s="162"/>
      <c r="WHU889" s="37"/>
      <c r="WHV889" s="12"/>
      <c r="WHW889" s="37"/>
      <c r="WHX889" s="37"/>
      <c r="WHY889" s="11"/>
      <c r="WHZ889" s="24"/>
      <c r="WIA889" s="28"/>
      <c r="WIB889" s="11"/>
      <c r="WIC889" s="12"/>
      <c r="WID889" s="27"/>
      <c r="WIE889" s="37"/>
      <c r="WIF889" s="37"/>
      <c r="WIG889" s="14"/>
      <c r="WIH889" s="14"/>
      <c r="WII889" s="11"/>
      <c r="WIJ889" s="12"/>
      <c r="WIK889" s="12"/>
      <c r="WIL889" s="12"/>
      <c r="WIM889" s="11"/>
      <c r="WIN889" s="12"/>
      <c r="WIO889" s="162"/>
      <c r="WIP889" s="37"/>
      <c r="WIQ889" s="37"/>
      <c r="WIR889" s="37"/>
      <c r="WIS889" s="37"/>
      <c r="WIT889" s="37"/>
      <c r="WIU889" s="28"/>
      <c r="WIV889" s="11"/>
      <c r="WIW889" s="11"/>
      <c r="WIX889" s="37"/>
      <c r="WIY889" s="162"/>
      <c r="WIZ889" s="162"/>
      <c r="WJA889" s="37"/>
      <c r="WJB889" s="12"/>
      <c r="WJC889" s="37"/>
      <c r="WJD889" s="37"/>
      <c r="WJE889" s="11"/>
      <c r="WJF889" s="24"/>
      <c r="WJG889" s="28"/>
      <c r="WJH889" s="11"/>
      <c r="WJI889" s="12"/>
      <c r="WJJ889" s="27"/>
      <c r="WJK889" s="37"/>
      <c r="WJL889" s="37"/>
      <c r="WJM889" s="14"/>
      <c r="WJN889" s="14"/>
      <c r="WJO889" s="11"/>
      <c r="WJP889" s="12"/>
      <c r="WJQ889" s="12"/>
      <c r="WJR889" s="12"/>
      <c r="WJS889" s="11"/>
      <c r="WJT889" s="12"/>
      <c r="WJU889" s="162"/>
      <c r="WJV889" s="37"/>
      <c r="WJW889" s="37"/>
      <c r="WJX889" s="37"/>
      <c r="WJY889" s="37"/>
      <c r="WJZ889" s="37"/>
      <c r="WKA889" s="28"/>
      <c r="WKB889" s="11"/>
      <c r="WKC889" s="11"/>
      <c r="WKD889" s="37"/>
      <c r="WKE889" s="162"/>
      <c r="WKF889" s="162"/>
      <c r="WKG889" s="37"/>
      <c r="WKH889" s="12"/>
      <c r="WKI889" s="37"/>
      <c r="WKJ889" s="37"/>
      <c r="WKK889" s="11"/>
      <c r="WKL889" s="24"/>
      <c r="WKM889" s="28"/>
      <c r="WKN889" s="11"/>
      <c r="WKO889" s="12"/>
      <c r="WKP889" s="27"/>
      <c r="WKQ889" s="37"/>
      <c r="WKR889" s="37"/>
      <c r="WKS889" s="14"/>
      <c r="WKT889" s="14"/>
      <c r="WKU889" s="11"/>
      <c r="WKV889" s="12"/>
      <c r="WKW889" s="12"/>
      <c r="WKX889" s="12"/>
      <c r="WKY889" s="11"/>
      <c r="WKZ889" s="12"/>
      <c r="WLA889" s="162"/>
      <c r="WLB889" s="37"/>
      <c r="WLC889" s="37"/>
      <c r="WLD889" s="37"/>
      <c r="WLE889" s="37"/>
      <c r="WLF889" s="37"/>
      <c r="WLG889" s="28"/>
      <c r="WLH889" s="11"/>
      <c r="WLI889" s="11"/>
      <c r="WLJ889" s="37"/>
      <c r="WLK889" s="162"/>
      <c r="WLL889" s="162"/>
      <c r="WLM889" s="37"/>
      <c r="WLN889" s="12"/>
      <c r="WLO889" s="37"/>
      <c r="WLP889" s="37"/>
      <c r="WLQ889" s="11"/>
      <c r="WLR889" s="24"/>
      <c r="WLS889" s="28"/>
      <c r="WLT889" s="11"/>
      <c r="WLU889" s="12"/>
      <c r="WLV889" s="27"/>
      <c r="WLW889" s="37"/>
      <c r="WLX889" s="37"/>
      <c r="WLY889" s="14"/>
      <c r="WLZ889" s="14"/>
      <c r="WMA889" s="11"/>
      <c r="WMB889" s="12"/>
      <c r="WMC889" s="12"/>
      <c r="WMD889" s="12"/>
      <c r="WME889" s="11"/>
      <c r="WMF889" s="12"/>
      <c r="WMG889" s="162"/>
      <c r="WMH889" s="37"/>
      <c r="WMI889" s="37"/>
      <c r="WMJ889" s="37"/>
      <c r="WMK889" s="37"/>
      <c r="WML889" s="37"/>
      <c r="WMM889" s="28"/>
      <c r="WMN889" s="11"/>
      <c r="WMO889" s="11"/>
      <c r="WMP889" s="37"/>
      <c r="WMQ889" s="162"/>
      <c r="WMR889" s="162"/>
      <c r="WMS889" s="37"/>
      <c r="WMT889" s="12"/>
      <c r="WMU889" s="37"/>
      <c r="WMV889" s="37"/>
      <c r="WMW889" s="11"/>
      <c r="WMX889" s="24"/>
      <c r="WMY889" s="28"/>
      <c r="WMZ889" s="11"/>
      <c r="WNA889" s="12"/>
      <c r="WNB889" s="27"/>
      <c r="WNC889" s="37"/>
      <c r="WND889" s="37"/>
      <c r="WNE889" s="14"/>
      <c r="WNF889" s="14"/>
      <c r="WNG889" s="11"/>
      <c r="WNH889" s="12"/>
      <c r="WNI889" s="12"/>
      <c r="WNJ889" s="12"/>
      <c r="WNK889" s="11"/>
      <c r="WNL889" s="12"/>
      <c r="WNM889" s="162"/>
      <c r="WNN889" s="37"/>
      <c r="WNO889" s="37"/>
      <c r="WNP889" s="37"/>
      <c r="WNQ889" s="37"/>
      <c r="WNR889" s="37"/>
      <c r="WNS889" s="28"/>
      <c r="WNT889" s="11"/>
      <c r="WNU889" s="11"/>
      <c r="WNV889" s="37"/>
      <c r="WNW889" s="162"/>
      <c r="WNX889" s="162"/>
      <c r="WNY889" s="37"/>
      <c r="WNZ889" s="12"/>
      <c r="WOA889" s="37"/>
      <c r="WOB889" s="37"/>
      <c r="WOC889" s="11"/>
      <c r="WOD889" s="24"/>
      <c r="WOE889" s="28"/>
      <c r="WOF889" s="11"/>
      <c r="WOG889" s="12"/>
      <c r="WOH889" s="27"/>
      <c r="WOI889" s="37"/>
      <c r="WOJ889" s="37"/>
      <c r="WOK889" s="14"/>
      <c r="WOL889" s="14"/>
      <c r="WOM889" s="11"/>
      <c r="WON889" s="12"/>
      <c r="WOO889" s="12"/>
      <c r="WOP889" s="12"/>
      <c r="WOQ889" s="11"/>
      <c r="WOR889" s="12"/>
      <c r="WOS889" s="162"/>
      <c r="WOT889" s="37"/>
      <c r="WOU889" s="37"/>
      <c r="WOV889" s="37"/>
      <c r="WOW889" s="37"/>
      <c r="WOX889" s="37"/>
      <c r="WOY889" s="28"/>
      <c r="WOZ889" s="11"/>
      <c r="WPA889" s="11"/>
      <c r="WPB889" s="37"/>
      <c r="WPC889" s="162"/>
      <c r="WPD889" s="162"/>
      <c r="WPE889" s="37"/>
      <c r="WPF889" s="12"/>
      <c r="WPG889" s="37"/>
      <c r="WPH889" s="37"/>
      <c r="WPI889" s="11"/>
      <c r="WPJ889" s="24"/>
      <c r="WPK889" s="28"/>
      <c r="WPL889" s="11"/>
      <c r="WPM889" s="12"/>
      <c r="WPN889" s="27"/>
      <c r="WPO889" s="37"/>
      <c r="WPP889" s="37"/>
      <c r="WPQ889" s="14"/>
      <c r="WPR889" s="14"/>
      <c r="WPS889" s="11"/>
      <c r="WPT889" s="12"/>
      <c r="WPU889" s="12"/>
      <c r="WPV889" s="12"/>
      <c r="WPW889" s="11"/>
      <c r="WPX889" s="12"/>
      <c r="WPY889" s="162"/>
      <c r="WPZ889" s="37"/>
      <c r="WQA889" s="37"/>
      <c r="WQB889" s="37"/>
      <c r="WQC889" s="37"/>
      <c r="WQD889" s="37"/>
      <c r="WQE889" s="28"/>
      <c r="WQF889" s="11"/>
      <c r="WQG889" s="11"/>
      <c r="WQH889" s="37"/>
      <c r="WQI889" s="162"/>
      <c r="WQJ889" s="162"/>
      <c r="WQK889" s="37"/>
      <c r="WQL889" s="12"/>
      <c r="WQM889" s="37"/>
      <c r="WQN889" s="37"/>
      <c r="WQO889" s="11"/>
      <c r="WQP889" s="24"/>
      <c r="WQQ889" s="28"/>
      <c r="WQR889" s="11"/>
      <c r="WQS889" s="12"/>
      <c r="WQT889" s="27"/>
      <c r="WQU889" s="37"/>
      <c r="WQV889" s="37"/>
      <c r="WQW889" s="14"/>
      <c r="WQX889" s="14"/>
      <c r="WQY889" s="11"/>
      <c r="WQZ889" s="12"/>
      <c r="WRA889" s="12"/>
      <c r="WRB889" s="12"/>
      <c r="WRC889" s="11"/>
      <c r="WRD889" s="12"/>
      <c r="WRE889" s="162"/>
      <c r="WRF889" s="37"/>
      <c r="WRG889" s="37"/>
      <c r="WRH889" s="37"/>
      <c r="WRI889" s="37"/>
      <c r="WRJ889" s="37"/>
      <c r="WRK889" s="28"/>
      <c r="WRL889" s="11"/>
      <c r="WRM889" s="11"/>
      <c r="WRN889" s="37"/>
      <c r="WRO889" s="162"/>
      <c r="WRP889" s="162"/>
      <c r="WRQ889" s="37"/>
      <c r="WRR889" s="12"/>
      <c r="WRS889" s="37"/>
      <c r="WRT889" s="37"/>
      <c r="WRU889" s="11"/>
      <c r="WRV889" s="24"/>
      <c r="WRW889" s="28"/>
      <c r="WRX889" s="11"/>
      <c r="WRY889" s="12"/>
      <c r="WRZ889" s="27"/>
      <c r="WSA889" s="37"/>
      <c r="WSB889" s="37"/>
      <c r="WSC889" s="14"/>
      <c r="WSD889" s="14"/>
      <c r="WSE889" s="11"/>
      <c r="WSF889" s="12"/>
      <c r="WSG889" s="12"/>
      <c r="WSH889" s="12"/>
      <c r="WSI889" s="11"/>
      <c r="WSJ889" s="12"/>
      <c r="WSK889" s="162"/>
      <c r="WSL889" s="37"/>
      <c r="WSM889" s="37"/>
      <c r="WSN889" s="37"/>
      <c r="WSO889" s="37"/>
      <c r="WSP889" s="37"/>
      <c r="WSQ889" s="28"/>
      <c r="WSR889" s="11"/>
      <c r="WSS889" s="11"/>
      <c r="WST889" s="37"/>
      <c r="WSU889" s="162"/>
      <c r="WSV889" s="162"/>
      <c r="WSW889" s="37"/>
      <c r="WSX889" s="12"/>
      <c r="WSY889" s="37"/>
      <c r="WSZ889" s="37"/>
      <c r="WTA889" s="11"/>
      <c r="WTB889" s="24"/>
      <c r="WTC889" s="28"/>
      <c r="WTD889" s="11"/>
      <c r="WTE889" s="12"/>
      <c r="WTF889" s="27"/>
      <c r="WTG889" s="37"/>
      <c r="WTH889" s="37"/>
      <c r="WTI889" s="14"/>
      <c r="WTJ889" s="14"/>
      <c r="WTK889" s="11"/>
      <c r="WTL889" s="12"/>
      <c r="WTM889" s="12"/>
      <c r="WTN889" s="12"/>
      <c r="WTO889" s="11"/>
      <c r="WTP889" s="12"/>
      <c r="WTQ889" s="162"/>
      <c r="WTR889" s="37"/>
      <c r="WTS889" s="37"/>
      <c r="WTT889" s="37"/>
      <c r="WTU889" s="37"/>
      <c r="WTV889" s="37"/>
      <c r="WTW889" s="28"/>
      <c r="WTX889" s="11"/>
      <c r="WTY889" s="11"/>
      <c r="WTZ889" s="37"/>
      <c r="WUA889" s="162"/>
      <c r="WUB889" s="162"/>
      <c r="WUC889" s="37"/>
      <c r="WUD889" s="12"/>
      <c r="WUE889" s="37"/>
      <c r="WUF889" s="37"/>
      <c r="WUG889" s="11"/>
      <c r="WUH889" s="24"/>
      <c r="WUI889" s="28"/>
      <c r="WUJ889" s="11"/>
      <c r="WUK889" s="12"/>
      <c r="WUL889" s="27"/>
      <c r="WUM889" s="37"/>
      <c r="WUN889" s="37"/>
      <c r="WUO889" s="14"/>
      <c r="WUP889" s="14"/>
      <c r="WUQ889" s="11"/>
      <c r="WUR889" s="12"/>
      <c r="WUS889" s="12"/>
      <c r="WUT889" s="12"/>
      <c r="WUU889" s="11"/>
      <c r="WUV889" s="12"/>
      <c r="WUW889" s="162"/>
      <c r="WUX889" s="37"/>
      <c r="WUY889" s="37"/>
      <c r="WUZ889" s="37"/>
      <c r="WVA889" s="37"/>
      <c r="WVB889" s="37"/>
      <c r="WVC889" s="28"/>
      <c r="WVD889" s="11"/>
      <c r="WVE889" s="11"/>
      <c r="WVF889" s="37"/>
      <c r="WVG889" s="162"/>
      <c r="WVH889" s="162"/>
      <c r="WVI889" s="37"/>
      <c r="WVJ889" s="12"/>
      <c r="WVK889" s="37"/>
      <c r="WVL889" s="37"/>
      <c r="WVM889" s="11"/>
      <c r="WVN889" s="24"/>
      <c r="WVO889" s="28"/>
      <c r="WVP889" s="11"/>
      <c r="WVQ889" s="12"/>
      <c r="WVR889" s="27"/>
      <c r="WVS889" s="37"/>
      <c r="WVT889" s="37"/>
      <c r="WVU889" s="14"/>
      <c r="WVV889" s="14"/>
      <c r="WVW889" s="11"/>
      <c r="WVX889" s="12"/>
      <c r="WVY889" s="12"/>
      <c r="WVZ889" s="12"/>
      <c r="WWA889" s="11"/>
      <c r="WWB889" s="12"/>
      <c r="WWC889" s="162"/>
      <c r="WWD889" s="37"/>
      <c r="WWE889" s="37"/>
      <c r="WWF889" s="37"/>
      <c r="WWG889" s="37"/>
      <c r="WWH889" s="37"/>
      <c r="WWI889" s="28"/>
      <c r="WWJ889" s="11"/>
      <c r="WWK889" s="11"/>
      <c r="WWL889" s="37"/>
      <c r="WWM889" s="162"/>
      <c r="WWN889" s="162"/>
      <c r="WWO889" s="37"/>
      <c r="WWP889" s="12"/>
      <c r="WWQ889" s="37"/>
      <c r="WWR889" s="37"/>
      <c r="WWS889" s="11"/>
      <c r="WWT889" s="24"/>
      <c r="WWU889" s="28"/>
      <c r="WWV889" s="11"/>
      <c r="WWW889" s="12"/>
      <c r="WWX889" s="27"/>
      <c r="WWY889" s="37"/>
      <c r="WWZ889" s="37"/>
      <c r="WXA889" s="14"/>
      <c r="WXB889" s="14"/>
      <c r="WXC889" s="11"/>
      <c r="WXD889" s="12"/>
      <c r="WXE889" s="12"/>
      <c r="WXF889" s="12"/>
      <c r="WXG889" s="11"/>
      <c r="WXH889" s="12"/>
      <c r="WXI889" s="162"/>
      <c r="WXJ889" s="37"/>
      <c r="WXK889" s="37"/>
      <c r="WXL889" s="37"/>
      <c r="WXM889" s="37"/>
      <c r="WXN889" s="37"/>
      <c r="WXO889" s="28"/>
      <c r="WXP889" s="11"/>
      <c r="WXQ889" s="11"/>
      <c r="WXR889" s="37"/>
      <c r="WXS889" s="162"/>
      <c r="WXT889" s="162"/>
      <c r="WXU889" s="37"/>
      <c r="WXV889" s="12"/>
      <c r="WXW889" s="37"/>
      <c r="WXX889" s="37"/>
      <c r="WXY889" s="11"/>
      <c r="WXZ889" s="24"/>
      <c r="WYA889" s="28"/>
      <c r="WYB889" s="11"/>
      <c r="WYC889" s="12"/>
      <c r="WYD889" s="27"/>
      <c r="WYE889" s="37"/>
      <c r="WYF889" s="37"/>
      <c r="WYG889" s="14"/>
      <c r="WYH889" s="14"/>
      <c r="WYI889" s="11"/>
      <c r="WYJ889" s="12"/>
      <c r="WYK889" s="12"/>
      <c r="WYL889" s="12"/>
      <c r="WYM889" s="11"/>
      <c r="WYN889" s="12"/>
      <c r="WYO889" s="162"/>
      <c r="WYP889" s="37"/>
      <c r="WYQ889" s="37"/>
      <c r="WYR889" s="37"/>
      <c r="WYS889" s="37"/>
      <c r="WYT889" s="37"/>
      <c r="WYU889" s="28"/>
      <c r="WYV889" s="11"/>
      <c r="WYW889" s="11"/>
      <c r="WYX889" s="37"/>
      <c r="WYY889" s="162"/>
      <c r="WYZ889" s="162"/>
      <c r="WZA889" s="37"/>
      <c r="WZB889" s="12"/>
      <c r="WZC889" s="37"/>
      <c r="WZD889" s="37"/>
      <c r="WZE889" s="11"/>
      <c r="WZF889" s="24"/>
      <c r="WZG889" s="28"/>
      <c r="WZH889" s="11"/>
      <c r="WZI889" s="12"/>
      <c r="WZJ889" s="27"/>
      <c r="WZK889" s="37"/>
      <c r="WZL889" s="37"/>
      <c r="WZM889" s="14"/>
      <c r="WZN889" s="14"/>
      <c r="WZO889" s="11"/>
      <c r="WZP889" s="12"/>
      <c r="WZQ889" s="12"/>
      <c r="WZR889" s="12"/>
      <c r="WZS889" s="11"/>
      <c r="WZT889" s="12"/>
      <c r="WZU889" s="162"/>
      <c r="WZV889" s="37"/>
      <c r="WZW889" s="37"/>
      <c r="WZX889" s="37"/>
      <c r="WZY889" s="37"/>
      <c r="WZZ889" s="37"/>
      <c r="XAA889" s="28"/>
      <c r="XAB889" s="11"/>
      <c r="XAC889" s="11"/>
      <c r="XAD889" s="37"/>
      <c r="XAE889" s="162"/>
      <c r="XAF889" s="162"/>
      <c r="XAG889" s="37"/>
      <c r="XAH889" s="12"/>
      <c r="XAI889" s="37"/>
      <c r="XAJ889" s="37"/>
      <c r="XAK889" s="11"/>
      <c r="XAL889" s="24"/>
      <c r="XAM889" s="28"/>
      <c r="XAN889" s="11"/>
      <c r="XAO889" s="12"/>
      <c r="XAP889" s="27"/>
      <c r="XAQ889" s="37"/>
      <c r="XAR889" s="37"/>
      <c r="XAS889" s="14"/>
      <c r="XAT889" s="14"/>
      <c r="XAU889" s="11"/>
      <c r="XAV889" s="12"/>
      <c r="XAW889" s="12"/>
      <c r="XAX889" s="12"/>
      <c r="XAY889" s="11"/>
      <c r="XAZ889" s="12"/>
      <c r="XBA889" s="162"/>
      <c r="XBB889" s="37"/>
      <c r="XBC889" s="37"/>
      <c r="XBD889" s="37"/>
      <c r="XBE889" s="37"/>
      <c r="XBF889" s="37"/>
      <c r="XBG889" s="28"/>
      <c r="XBH889" s="11"/>
      <c r="XBI889" s="11"/>
      <c r="XBJ889" s="37"/>
      <c r="XBK889" s="162"/>
      <c r="XBL889" s="162"/>
      <c r="XBM889" s="37"/>
      <c r="XBN889" s="12"/>
      <c r="XBO889" s="37"/>
      <c r="XBP889" s="37"/>
      <c r="XBQ889" s="11"/>
      <c r="XBR889" s="24"/>
      <c r="XBS889" s="28"/>
      <c r="XBT889" s="11"/>
      <c r="XBU889" s="12"/>
      <c r="XBV889" s="27"/>
      <c r="XBW889" s="37"/>
      <c r="XBX889" s="37"/>
      <c r="XBY889" s="14"/>
      <c r="XBZ889" s="14"/>
      <c r="XCA889" s="11"/>
      <c r="XCB889" s="12"/>
      <c r="XCC889" s="12"/>
      <c r="XCD889" s="12"/>
      <c r="XCE889" s="11"/>
      <c r="XCF889" s="12"/>
      <c r="XCG889" s="162"/>
      <c r="XCH889" s="37"/>
      <c r="XCI889" s="37"/>
      <c r="XCJ889" s="37"/>
      <c r="XCK889" s="37"/>
      <c r="XCL889" s="37"/>
      <c r="XCM889" s="28"/>
      <c r="XCN889" s="11"/>
      <c r="XCO889" s="11"/>
      <c r="XCP889" s="37"/>
      <c r="XCQ889" s="162"/>
      <c r="XCR889" s="162"/>
      <c r="XCS889" s="37"/>
      <c r="XCT889" s="12"/>
      <c r="XCU889" s="37"/>
      <c r="XCV889" s="37"/>
      <c r="XCW889" s="11"/>
      <c r="XCX889" s="24"/>
      <c r="XCY889" s="28"/>
      <c r="XCZ889" s="11"/>
      <c r="XDA889" s="12"/>
      <c r="XDB889" s="27"/>
      <c r="XDC889" s="37"/>
      <c r="XDD889" s="37"/>
      <c r="XDE889" s="14"/>
      <c r="XDF889" s="14"/>
      <c r="XDG889" s="11"/>
      <c r="XDH889" s="12"/>
      <c r="XDI889" s="12"/>
      <c r="XDJ889" s="12"/>
      <c r="XDK889" s="11"/>
      <c r="XDL889" s="12"/>
      <c r="XDM889" s="162"/>
      <c r="XDN889" s="37"/>
      <c r="XDO889" s="37"/>
      <c r="XDP889" s="37"/>
      <c r="XDQ889" s="37"/>
      <c r="XDR889" s="37"/>
      <c r="XDS889" s="28"/>
      <c r="XDT889" s="11"/>
      <c r="XDU889" s="11"/>
      <c r="XDV889" s="37"/>
      <c r="XDW889" s="162"/>
      <c r="XDX889" s="162"/>
      <c r="XDY889" s="37"/>
      <c r="XDZ889" s="12"/>
      <c r="XEA889" s="37"/>
      <c r="XEB889" s="37"/>
      <c r="XEC889" s="11"/>
      <c r="XED889" s="24"/>
      <c r="XEE889" s="28"/>
      <c r="XEF889" s="11"/>
      <c r="XEG889" s="12"/>
      <c r="XEH889" s="27"/>
      <c r="XEI889" s="37"/>
      <c r="XEJ889" s="37"/>
      <c r="XEK889" s="14"/>
      <c r="XEL889" s="14"/>
      <c r="XEM889" s="11"/>
      <c r="XEN889" s="12"/>
      <c r="XEO889" s="12"/>
      <c r="XEP889" s="12"/>
      <c r="XEQ889" s="11"/>
      <c r="XER889" s="12"/>
      <c r="XES889" s="162"/>
      <c r="XET889" s="37"/>
      <c r="XEU889" s="37"/>
      <c r="XEV889" s="37"/>
      <c r="XEW889" s="37"/>
      <c r="XEX889" s="37"/>
      <c r="XEY889" s="28"/>
      <c r="XEZ889" s="11"/>
      <c r="XFA889" s="11"/>
      <c r="XFB889" s="37"/>
      <c r="XFC889" s="162"/>
      <c r="XFD889" s="162"/>
    </row>
    <row r="890" spans="1:16384" s="238" customFormat="1">
      <c r="A890" s="481"/>
      <c r="B890" s="237"/>
      <c r="C890" s="234"/>
      <c r="D890" s="497"/>
      <c r="E890" s="234"/>
      <c r="F890" s="234"/>
      <c r="G890" s="234"/>
      <c r="H890" s="234"/>
      <c r="I890" s="234"/>
      <c r="J890" s="234"/>
      <c r="K890" s="234"/>
      <c r="L890" s="234"/>
      <c r="M890" s="234"/>
      <c r="N890" s="234"/>
      <c r="O890" s="234"/>
      <c r="P890" s="235"/>
      <c r="Q890" s="236"/>
      <c r="R890" s="236"/>
      <c r="S890" s="234"/>
      <c r="T890" s="234"/>
      <c r="U890" s="234"/>
      <c r="V890" s="234"/>
      <c r="W890" s="234"/>
      <c r="X890" s="234"/>
      <c r="Y890" s="234"/>
      <c r="Z890" s="234"/>
      <c r="AA890" s="237"/>
      <c r="AB890" s="237"/>
      <c r="AC890" s="237"/>
      <c r="AD890" s="237"/>
      <c r="AE890" s="237"/>
      <c r="AF890" s="237"/>
      <c r="AG890" s="237"/>
      <c r="AJ890" s="239"/>
      <c r="AM890" s="240"/>
      <c r="AP890" s="240"/>
      <c r="AW890" s="241"/>
    </row>
    <row r="891" spans="1:16384" s="238" customFormat="1">
      <c r="A891" s="481"/>
      <c r="B891" s="237"/>
      <c r="C891" s="234"/>
      <c r="D891" s="497"/>
      <c r="E891" s="234"/>
      <c r="F891" s="234"/>
      <c r="G891" s="234"/>
      <c r="H891" s="234"/>
      <c r="I891" s="234"/>
      <c r="J891" s="234"/>
      <c r="K891" s="234"/>
      <c r="L891" s="234"/>
      <c r="M891" s="234"/>
      <c r="N891" s="234"/>
      <c r="O891" s="234"/>
      <c r="P891" s="235"/>
      <c r="Q891" s="236"/>
      <c r="R891" s="236"/>
      <c r="S891" s="234"/>
      <c r="T891" s="234"/>
      <c r="U891" s="234"/>
      <c r="V891" s="234"/>
      <c r="W891" s="234"/>
      <c r="X891" s="234"/>
      <c r="Y891" s="234"/>
      <c r="Z891" s="234"/>
      <c r="AA891" s="234"/>
      <c r="AB891" s="234"/>
      <c r="AC891" s="234"/>
      <c r="AD891" s="234"/>
      <c r="AE891" s="234"/>
      <c r="AF891" s="234"/>
      <c r="AG891" s="234"/>
      <c r="AJ891" s="239"/>
      <c r="AM891" s="240"/>
      <c r="AP891" s="240"/>
      <c r="AW891" s="241"/>
    </row>
    <row r="892" spans="1:16384" s="238" customFormat="1">
      <c r="A892" s="481"/>
      <c r="B892" s="237"/>
      <c r="C892" s="237"/>
      <c r="D892" s="497"/>
      <c r="E892" s="237"/>
      <c r="F892" s="237"/>
      <c r="G892" s="237"/>
      <c r="H892" s="237"/>
      <c r="I892" s="237"/>
      <c r="J892" s="237"/>
      <c r="K892" s="237"/>
      <c r="L892" s="237"/>
      <c r="M892" s="237"/>
      <c r="N892" s="237"/>
      <c r="O892" s="237"/>
      <c r="P892" s="237"/>
      <c r="Q892" s="237"/>
      <c r="R892" s="237"/>
      <c r="S892" s="237"/>
      <c r="T892" s="237"/>
      <c r="U892" s="237"/>
      <c r="V892" s="237"/>
      <c r="W892" s="237"/>
      <c r="X892" s="237"/>
      <c r="Y892" s="237"/>
      <c r="Z892" s="237"/>
      <c r="AA892" s="237"/>
      <c r="AB892" s="237"/>
      <c r="AC892" s="237"/>
      <c r="AD892" s="237"/>
      <c r="AE892" s="237"/>
      <c r="AF892" s="237"/>
      <c r="AG892" s="237"/>
      <c r="AJ892" s="239"/>
      <c r="AM892" s="240"/>
      <c r="AP892" s="240"/>
      <c r="AW892" s="241"/>
    </row>
    <row r="893" spans="1:16384" s="238" customFormat="1">
      <c r="A893" s="481"/>
      <c r="B893" s="237"/>
      <c r="C893" s="234"/>
      <c r="D893" s="497"/>
      <c r="E893" s="234"/>
      <c r="F893" s="234"/>
      <c r="G893" s="234"/>
      <c r="H893" s="234"/>
      <c r="I893" s="234"/>
      <c r="J893" s="234"/>
      <c r="K893" s="234"/>
      <c r="L893" s="234"/>
      <c r="M893" s="234"/>
      <c r="N893" s="234"/>
      <c r="O893" s="234"/>
      <c r="P893" s="235"/>
      <c r="Q893" s="236"/>
      <c r="R893" s="236"/>
      <c r="S893" s="234"/>
      <c r="T893" s="234"/>
      <c r="U893" s="234"/>
      <c r="V893" s="234"/>
      <c r="W893" s="234"/>
      <c r="X893" s="234"/>
      <c r="Y893" s="234"/>
      <c r="Z893" s="234"/>
      <c r="AA893" s="234"/>
      <c r="AB893" s="234"/>
      <c r="AC893" s="234"/>
      <c r="AD893" s="234"/>
      <c r="AE893" s="234"/>
      <c r="AF893" s="234"/>
      <c r="AG893" s="234"/>
      <c r="AJ893" s="239"/>
      <c r="AM893" s="240"/>
      <c r="AP893" s="240"/>
      <c r="AW893" s="241"/>
    </row>
    <row r="894" spans="1:16384" s="238" customFormat="1">
      <c r="A894" s="481"/>
      <c r="B894" s="237"/>
      <c r="C894" s="234"/>
      <c r="D894" s="497"/>
      <c r="E894" s="234"/>
      <c r="F894" s="237"/>
      <c r="G894" s="234"/>
      <c r="H894" s="234"/>
      <c r="I894" s="234"/>
      <c r="J894" s="234"/>
      <c r="K894" s="234"/>
      <c r="L894" s="237"/>
      <c r="M894" s="234"/>
      <c r="N894" s="234"/>
      <c r="O894" s="234"/>
      <c r="P894" s="235"/>
      <c r="Q894" s="236"/>
      <c r="R894" s="236"/>
      <c r="S894" s="234"/>
      <c r="T894" s="237"/>
      <c r="U894" s="234"/>
      <c r="V894" s="234"/>
      <c r="W894" s="234"/>
      <c r="X894" s="234"/>
      <c r="Y894" s="234"/>
      <c r="Z894" s="234"/>
      <c r="AA894" s="237"/>
      <c r="AB894" s="234"/>
      <c r="AC894" s="234"/>
      <c r="AD894" s="234"/>
      <c r="AE894" s="234"/>
      <c r="AF894" s="234"/>
      <c r="AG894" s="234"/>
      <c r="AJ894" s="239"/>
      <c r="AM894" s="240"/>
      <c r="AP894" s="240"/>
      <c r="AW894" s="241"/>
    </row>
    <row r="895" spans="1:16384" s="238" customFormat="1">
      <c r="A895" s="481"/>
      <c r="B895" s="237"/>
      <c r="C895" s="234"/>
      <c r="D895" s="497"/>
      <c r="E895" s="234"/>
      <c r="F895" s="237"/>
      <c r="G895" s="234"/>
      <c r="H895" s="234"/>
      <c r="I895" s="234"/>
      <c r="J895" s="234"/>
      <c r="K895" s="234"/>
      <c r="L895" s="237"/>
      <c r="M895" s="234"/>
      <c r="N895" s="234"/>
      <c r="O895" s="234"/>
      <c r="P895" s="235"/>
      <c r="Q895" s="236"/>
      <c r="R895" s="236"/>
      <c r="S895" s="234"/>
      <c r="T895" s="237"/>
      <c r="U895" s="234"/>
      <c r="V895" s="234"/>
      <c r="W895" s="234"/>
      <c r="X895" s="234"/>
      <c r="Y895" s="234"/>
      <c r="Z895" s="234"/>
      <c r="AA895" s="237"/>
      <c r="AB895" s="234"/>
      <c r="AC895" s="234"/>
      <c r="AD895" s="234"/>
      <c r="AE895" s="234"/>
      <c r="AF895" s="234"/>
      <c r="AG895" s="234"/>
      <c r="AJ895" s="239"/>
      <c r="AM895" s="240"/>
      <c r="AP895" s="240"/>
      <c r="AW895" s="241"/>
    </row>
    <row r="896" spans="1:16384" s="238" customFormat="1">
      <c r="A896" s="481"/>
      <c r="B896" s="237"/>
      <c r="C896" s="234"/>
      <c r="D896" s="497"/>
      <c r="E896" s="234"/>
      <c r="F896" s="237"/>
      <c r="G896" s="234"/>
      <c r="H896" s="234"/>
      <c r="I896" s="234"/>
      <c r="J896" s="234"/>
      <c r="K896" s="234"/>
      <c r="L896" s="237"/>
      <c r="M896" s="234"/>
      <c r="N896" s="234"/>
      <c r="O896" s="234"/>
      <c r="P896" s="235"/>
      <c r="Q896" s="236"/>
      <c r="R896" s="236"/>
      <c r="S896" s="234"/>
      <c r="T896" s="237"/>
      <c r="U896" s="234"/>
      <c r="V896" s="234"/>
      <c r="W896" s="234"/>
      <c r="X896" s="234"/>
      <c r="Y896" s="234"/>
      <c r="Z896" s="234"/>
      <c r="AA896" s="237"/>
      <c r="AB896" s="234"/>
      <c r="AC896" s="234"/>
      <c r="AD896" s="234"/>
      <c r="AE896" s="234"/>
      <c r="AF896" s="234"/>
      <c r="AG896" s="234"/>
      <c r="AJ896" s="239"/>
      <c r="AM896" s="240"/>
      <c r="AP896" s="240"/>
      <c r="AW896" s="241"/>
    </row>
    <row r="897" spans="1:50" s="238" customFormat="1">
      <c r="A897" s="481"/>
      <c r="B897" s="237"/>
      <c r="C897" s="234"/>
      <c r="D897" s="497"/>
      <c r="E897" s="234"/>
      <c r="F897" s="237"/>
      <c r="G897" s="234"/>
      <c r="H897" s="234"/>
      <c r="I897" s="234"/>
      <c r="J897" s="234"/>
      <c r="K897" s="234"/>
      <c r="L897" s="237"/>
      <c r="M897" s="234"/>
      <c r="N897" s="234"/>
      <c r="O897" s="234"/>
      <c r="P897" s="235"/>
      <c r="Q897" s="236"/>
      <c r="R897" s="236"/>
      <c r="S897" s="234"/>
      <c r="T897" s="237"/>
      <c r="U897" s="234"/>
      <c r="V897" s="234"/>
      <c r="W897" s="234"/>
      <c r="X897" s="234"/>
      <c r="Y897" s="234"/>
      <c r="Z897" s="234"/>
      <c r="AA897" s="237"/>
      <c r="AB897" s="234"/>
      <c r="AC897" s="234"/>
      <c r="AD897" s="234"/>
      <c r="AE897" s="234"/>
      <c r="AF897" s="234"/>
      <c r="AG897" s="234"/>
      <c r="AJ897" s="239"/>
      <c r="AM897" s="240"/>
      <c r="AP897" s="240"/>
      <c r="AW897" s="241"/>
    </row>
    <row r="898" spans="1:50" s="242" customFormat="1">
      <c r="A898" s="481"/>
      <c r="B898" s="237"/>
      <c r="C898" s="234"/>
      <c r="D898" s="497"/>
      <c r="E898" s="234"/>
      <c r="F898" s="237"/>
      <c r="G898" s="234"/>
      <c r="H898" s="234"/>
      <c r="I898" s="234"/>
      <c r="J898" s="234"/>
      <c r="K898" s="234"/>
      <c r="L898" s="237"/>
      <c r="M898" s="234"/>
      <c r="N898" s="234"/>
      <c r="O898" s="234"/>
      <c r="P898" s="235"/>
      <c r="Q898" s="236"/>
      <c r="R898" s="236"/>
      <c r="S898" s="234"/>
      <c r="T898" s="237"/>
      <c r="U898" s="234"/>
      <c r="V898" s="234"/>
      <c r="W898" s="234"/>
      <c r="X898" s="234"/>
      <c r="Y898" s="234"/>
      <c r="Z898" s="234"/>
      <c r="AA898" s="237"/>
      <c r="AB898" s="234"/>
      <c r="AC898" s="234"/>
      <c r="AD898" s="234"/>
      <c r="AE898" s="234"/>
      <c r="AF898" s="234"/>
      <c r="AG898" s="234"/>
      <c r="AH898" s="238"/>
      <c r="AI898" s="238"/>
      <c r="AJ898" s="239"/>
      <c r="AK898" s="238"/>
      <c r="AL898" s="238"/>
      <c r="AM898" s="240"/>
      <c r="AN898" s="238"/>
      <c r="AO898" s="238"/>
      <c r="AP898" s="240"/>
      <c r="AQ898" s="238"/>
      <c r="AR898" s="238"/>
      <c r="AS898" s="238"/>
      <c r="AT898" s="238"/>
      <c r="AU898" s="238"/>
      <c r="AV898" s="238"/>
      <c r="AW898" s="241"/>
      <c r="AX898" s="238"/>
    </row>
    <row r="899" spans="1:50" s="242" customFormat="1">
      <c r="A899" s="481"/>
      <c r="B899" s="237"/>
      <c r="C899" s="234"/>
      <c r="D899" s="497"/>
      <c r="E899" s="234"/>
      <c r="F899" s="237"/>
      <c r="G899" s="234"/>
      <c r="H899" s="234"/>
      <c r="I899" s="234"/>
      <c r="J899" s="234"/>
      <c r="K899" s="234"/>
      <c r="L899" s="237"/>
      <c r="M899" s="234"/>
      <c r="N899" s="234"/>
      <c r="O899" s="234"/>
      <c r="P899" s="235"/>
      <c r="Q899" s="236"/>
      <c r="R899" s="236"/>
      <c r="S899" s="234"/>
      <c r="T899" s="237"/>
      <c r="U899" s="234"/>
      <c r="V899" s="234"/>
      <c r="W899" s="234"/>
      <c r="X899" s="234"/>
      <c r="Y899" s="234"/>
      <c r="Z899" s="234"/>
      <c r="AA899" s="237"/>
      <c r="AB899" s="234"/>
      <c r="AC899" s="234"/>
      <c r="AD899" s="234"/>
      <c r="AE899" s="234"/>
      <c r="AF899" s="234"/>
      <c r="AG899" s="234"/>
      <c r="AH899" s="238"/>
      <c r="AI899" s="238"/>
      <c r="AJ899" s="239"/>
      <c r="AK899" s="238"/>
      <c r="AL899" s="238"/>
      <c r="AM899" s="240"/>
      <c r="AN899" s="238"/>
      <c r="AO899" s="238"/>
      <c r="AP899" s="240"/>
      <c r="AQ899" s="238"/>
      <c r="AR899" s="238"/>
      <c r="AS899" s="238"/>
      <c r="AT899" s="238"/>
      <c r="AU899" s="238"/>
      <c r="AV899" s="238"/>
      <c r="AW899" s="241"/>
      <c r="AX899" s="238"/>
    </row>
    <row r="900" spans="1:50" s="242" customFormat="1">
      <c r="A900" s="481"/>
      <c r="B900" s="237"/>
      <c r="C900" s="234"/>
      <c r="D900" s="497"/>
      <c r="E900" s="234"/>
      <c r="F900" s="243" t="s">
        <v>47</v>
      </c>
      <c r="G900" s="234"/>
      <c r="H900" s="234"/>
      <c r="I900" s="234"/>
      <c r="J900" s="234"/>
      <c r="K900" s="234"/>
      <c r="L900" s="243"/>
      <c r="M900" s="234"/>
      <c r="N900" s="234"/>
      <c r="O900" s="234"/>
      <c r="P900" s="235"/>
      <c r="Q900" s="244"/>
      <c r="R900" s="236"/>
      <c r="S900" s="234"/>
      <c r="T900" s="243"/>
      <c r="U900" s="234"/>
      <c r="V900" s="234"/>
      <c r="W900" s="234"/>
      <c r="X900" s="234"/>
      <c r="Y900" s="234"/>
      <c r="Z900" s="234"/>
      <c r="AA900" s="243" t="s">
        <v>48</v>
      </c>
      <c r="AB900" s="234"/>
      <c r="AC900" s="234"/>
      <c r="AD900" s="234"/>
      <c r="AE900" s="234"/>
      <c r="AF900" s="234"/>
      <c r="AG900" s="234"/>
      <c r="AH900" s="238"/>
      <c r="AI900" s="238"/>
      <c r="AJ900" s="239"/>
      <c r="AK900" s="238"/>
      <c r="AL900" s="238"/>
      <c r="AM900" s="240"/>
      <c r="AN900" s="238"/>
      <c r="AO900" s="238"/>
      <c r="AP900" s="240"/>
      <c r="AQ900" s="238"/>
      <c r="AR900" s="238"/>
      <c r="AS900" s="238"/>
      <c r="AT900" s="238"/>
      <c r="AU900" s="238"/>
      <c r="AV900" s="238"/>
      <c r="AW900" s="241"/>
      <c r="AX900" s="238"/>
    </row>
    <row r="901" spans="1:50" s="38" customFormat="1">
      <c r="A901" s="286"/>
      <c r="B901" s="165"/>
      <c r="C901" s="206"/>
      <c r="D901" s="498"/>
      <c r="E901" s="206"/>
      <c r="F901" s="165" t="s">
        <v>49</v>
      </c>
      <c r="G901" s="206"/>
      <c r="H901" s="206"/>
      <c r="I901" s="206"/>
      <c r="J901" s="206"/>
      <c r="K901" s="206"/>
      <c r="L901" s="165"/>
      <c r="M901" s="206"/>
      <c r="N901" s="206"/>
      <c r="O901" s="206"/>
      <c r="P901" s="44"/>
      <c r="Q901" s="45"/>
      <c r="R901" s="45"/>
      <c r="S901" s="206"/>
      <c r="T901" s="165"/>
      <c r="U901" s="206"/>
      <c r="V901" s="206"/>
      <c r="W901" s="206"/>
      <c r="X901" s="206"/>
      <c r="Y901" s="206"/>
      <c r="Z901" s="206"/>
      <c r="AA901" s="165" t="s">
        <v>50</v>
      </c>
      <c r="AB901" s="206"/>
      <c r="AC901" s="206"/>
      <c r="AD901" s="206"/>
      <c r="AE901" s="206"/>
      <c r="AF901" s="206"/>
      <c r="AG901" s="206"/>
      <c r="AH901" s="207"/>
      <c r="AI901" s="207"/>
      <c r="AJ901" s="208"/>
      <c r="AK901" s="207"/>
      <c r="AL901" s="207"/>
      <c r="AM901" s="209"/>
      <c r="AN901" s="207"/>
      <c r="AO901" s="207"/>
      <c r="AP901" s="209"/>
      <c r="AQ901" s="207"/>
      <c r="AR901" s="207"/>
      <c r="AS901" s="207"/>
      <c r="AT901" s="207"/>
      <c r="AU901" s="207"/>
      <c r="AV901" s="207"/>
      <c r="AW901" s="58"/>
      <c r="AX901" s="207"/>
    </row>
    <row r="902" spans="1:50" s="38" customFormat="1">
      <c r="A902" s="286"/>
      <c r="B902" s="286"/>
      <c r="C902" s="207"/>
      <c r="D902" s="499"/>
      <c r="E902" s="207"/>
      <c r="F902" s="207"/>
      <c r="G902" s="210"/>
      <c r="H902" s="207"/>
      <c r="I902" s="207"/>
      <c r="J902" s="211"/>
      <c r="K902" s="207"/>
      <c r="L902" s="207"/>
      <c r="M902" s="207"/>
      <c r="N902" s="207"/>
      <c r="O902" s="207"/>
      <c r="P902" s="39"/>
      <c r="Q902" s="40"/>
      <c r="R902" s="40"/>
      <c r="S902" s="207"/>
      <c r="T902" s="207"/>
      <c r="U902" s="207"/>
      <c r="V902" s="207"/>
      <c r="W902" s="207"/>
      <c r="X902" s="207"/>
      <c r="Y902" s="207"/>
      <c r="Z902" s="207"/>
      <c r="AA902" s="207"/>
      <c r="AB902" s="207"/>
      <c r="AC902" s="207"/>
      <c r="AD902" s="207"/>
      <c r="AE902" s="207"/>
      <c r="AF902" s="207"/>
      <c r="AG902" s="207"/>
      <c r="AH902" s="207"/>
      <c r="AI902" s="207"/>
      <c r="AJ902" s="208"/>
      <c r="AK902" s="207"/>
      <c r="AL902" s="207"/>
      <c r="AM902" s="209"/>
      <c r="AN902" s="207"/>
      <c r="AO902" s="207"/>
      <c r="AP902" s="209"/>
      <c r="AQ902" s="207"/>
      <c r="AR902" s="207"/>
      <c r="AS902" s="207"/>
      <c r="AT902" s="207"/>
      <c r="AU902" s="207"/>
      <c r="AV902" s="207"/>
      <c r="AW902" s="58"/>
      <c r="AX902" s="207"/>
    </row>
    <row r="903" spans="1:50" s="38" customFormat="1">
      <c r="A903" s="286"/>
      <c r="B903" s="286"/>
      <c r="C903" s="207"/>
      <c r="D903" s="499"/>
      <c r="E903" s="207"/>
      <c r="F903" s="207"/>
      <c r="G903" s="210"/>
      <c r="H903" s="207"/>
      <c r="I903" s="207"/>
      <c r="J903" s="211"/>
      <c r="K903" s="207"/>
      <c r="L903" s="207"/>
      <c r="M903" s="207"/>
      <c r="N903" s="207"/>
      <c r="O903" s="207"/>
      <c r="P903" s="39"/>
      <c r="Q903" s="40"/>
      <c r="R903" s="40"/>
      <c r="S903" s="207"/>
      <c r="T903" s="207"/>
      <c r="U903" s="207"/>
      <c r="V903" s="207"/>
      <c r="W903" s="207"/>
      <c r="X903" s="207"/>
      <c r="Y903" s="207"/>
      <c r="Z903" s="207"/>
      <c r="AA903" s="207"/>
      <c r="AB903" s="207"/>
      <c r="AC903" s="207"/>
      <c r="AD903" s="207"/>
      <c r="AE903" s="207"/>
      <c r="AF903" s="207"/>
      <c r="AG903" s="207"/>
      <c r="AH903" s="207"/>
      <c r="AI903" s="207"/>
      <c r="AJ903" s="208"/>
      <c r="AK903" s="207"/>
      <c r="AL903" s="207"/>
      <c r="AM903" s="209"/>
      <c r="AN903" s="207"/>
      <c r="AO903" s="207"/>
      <c r="AP903" s="209"/>
      <c r="AQ903" s="207"/>
      <c r="AR903" s="207"/>
      <c r="AS903" s="207"/>
      <c r="AT903" s="207"/>
      <c r="AU903" s="207"/>
      <c r="AV903" s="207"/>
      <c r="AW903" s="58"/>
      <c r="AX903" s="207"/>
    </row>
    <row r="904" spans="1:50" s="38" customFormat="1">
      <c r="A904" s="286"/>
      <c r="B904" s="286"/>
      <c r="C904" s="207"/>
      <c r="D904" s="499"/>
      <c r="E904" s="207"/>
      <c r="F904" s="207"/>
      <c r="G904" s="210"/>
      <c r="H904" s="207"/>
      <c r="I904" s="207"/>
      <c r="J904" s="211"/>
      <c r="K904" s="207"/>
      <c r="L904" s="207"/>
      <c r="M904" s="207"/>
      <c r="N904" s="207"/>
      <c r="O904" s="207"/>
      <c r="P904" s="39"/>
      <c r="Q904" s="40"/>
      <c r="R904" s="40"/>
      <c r="S904" s="207"/>
      <c r="T904" s="207"/>
      <c r="U904" s="207"/>
      <c r="V904" s="207"/>
      <c r="W904" s="207"/>
      <c r="X904" s="207"/>
      <c r="Y904" s="207"/>
      <c r="Z904" s="207"/>
      <c r="AA904" s="207"/>
      <c r="AB904" s="207"/>
      <c r="AC904" s="207"/>
      <c r="AD904" s="207"/>
      <c r="AE904" s="207"/>
      <c r="AF904" s="207"/>
      <c r="AG904" s="207"/>
      <c r="AH904" s="207"/>
      <c r="AI904" s="207"/>
      <c r="AJ904" s="208"/>
      <c r="AK904" s="207"/>
      <c r="AL904" s="207"/>
      <c r="AM904" s="209"/>
      <c r="AN904" s="207"/>
      <c r="AO904" s="207"/>
      <c r="AP904" s="209"/>
      <c r="AQ904" s="207"/>
      <c r="AR904" s="207"/>
      <c r="AS904" s="207"/>
      <c r="AT904" s="207"/>
      <c r="AU904" s="207"/>
      <c r="AV904" s="207"/>
      <c r="AW904" s="58"/>
      <c r="AX904" s="207"/>
    </row>
    <row r="905" spans="1:50" s="38" customFormat="1">
      <c r="A905" s="286"/>
      <c r="B905" s="286"/>
      <c r="C905" s="207"/>
      <c r="D905" s="499"/>
      <c r="E905" s="207"/>
      <c r="F905" s="207"/>
      <c r="G905" s="210"/>
      <c r="H905" s="207"/>
      <c r="I905" s="207"/>
      <c r="J905" s="211"/>
      <c r="K905" s="207"/>
      <c r="L905" s="207"/>
      <c r="M905" s="207"/>
      <c r="N905" s="207"/>
      <c r="O905" s="207"/>
      <c r="P905" s="39"/>
      <c r="Q905" s="40"/>
      <c r="R905" s="40"/>
      <c r="S905" s="207"/>
      <c r="T905" s="207"/>
      <c r="U905" s="207"/>
      <c r="V905" s="207"/>
      <c r="W905" s="207"/>
      <c r="X905" s="207"/>
      <c r="Y905" s="207"/>
      <c r="Z905" s="207"/>
      <c r="AA905" s="207"/>
      <c r="AB905" s="207"/>
      <c r="AC905" s="207"/>
      <c r="AD905" s="207"/>
      <c r="AE905" s="207"/>
      <c r="AF905" s="207"/>
      <c r="AG905" s="207"/>
      <c r="AH905" s="207"/>
      <c r="AI905" s="207"/>
      <c r="AJ905" s="208"/>
      <c r="AK905" s="207"/>
      <c r="AL905" s="207"/>
      <c r="AM905" s="209"/>
      <c r="AN905" s="207"/>
      <c r="AO905" s="207"/>
      <c r="AP905" s="209"/>
      <c r="AQ905" s="207"/>
      <c r="AR905" s="207"/>
      <c r="AS905" s="207"/>
      <c r="AT905" s="207"/>
      <c r="AU905" s="207"/>
      <c r="AV905" s="207"/>
      <c r="AW905" s="58"/>
      <c r="AX905" s="207"/>
    </row>
    <row r="906" spans="1:50" ht="16.5">
      <c r="B906" s="162"/>
      <c r="C906" s="31"/>
      <c r="D906" s="500"/>
      <c r="E906" s="31"/>
      <c r="F906" s="32"/>
      <c r="G906" s="28"/>
      <c r="H906" s="11"/>
      <c r="I906" s="12"/>
      <c r="J906" s="33"/>
      <c r="K906" s="37"/>
      <c r="L906" s="10"/>
      <c r="M906" s="36"/>
      <c r="N906" s="14"/>
      <c r="O906" s="11"/>
      <c r="P906" s="25"/>
      <c r="Q906" s="12"/>
      <c r="R906" s="12"/>
      <c r="S906" s="11"/>
      <c r="T906" s="12"/>
      <c r="U906" s="12"/>
      <c r="V906" s="23"/>
      <c r="W906" s="11"/>
      <c r="X906" s="37"/>
      <c r="Y906" s="37"/>
      <c r="Z906" s="37"/>
      <c r="AA906" s="28"/>
      <c r="AB906" s="11"/>
      <c r="AC906" s="13"/>
      <c r="AD906" s="12"/>
      <c r="AE906" s="162"/>
      <c r="AF906" s="162"/>
      <c r="AG906" s="29"/>
      <c r="AH906" s="212"/>
      <c r="AI906" s="213"/>
      <c r="AJ906" s="214"/>
      <c r="AK906" s="213"/>
      <c r="AL906" s="213"/>
      <c r="AM906" s="215"/>
      <c r="AN906" s="213"/>
      <c r="AO906" s="213"/>
      <c r="AP906" s="215"/>
      <c r="AQ906" s="213"/>
      <c r="AR906" s="213"/>
      <c r="AS906" s="213"/>
      <c r="AT906" s="213"/>
      <c r="AU906" s="213"/>
      <c r="AV906" s="213"/>
      <c r="AX906" s="213"/>
    </row>
    <row r="907" spans="1:50" ht="16.5">
      <c r="B907" s="162"/>
      <c r="C907" s="31"/>
      <c r="D907" s="500"/>
      <c r="E907" s="31"/>
      <c r="F907" s="32"/>
      <c r="G907" s="28"/>
      <c r="H907" s="11"/>
      <c r="I907" s="12"/>
      <c r="J907" s="33"/>
      <c r="K907" s="37"/>
      <c r="L907" s="10"/>
      <c r="M907" s="36"/>
      <c r="N907" s="14"/>
      <c r="O907" s="11"/>
      <c r="P907" s="25"/>
      <c r="Q907" s="12"/>
      <c r="R907" s="12"/>
      <c r="S907" s="11"/>
      <c r="T907" s="12"/>
      <c r="U907" s="12"/>
      <c r="V907" s="23"/>
      <c r="W907" s="11"/>
      <c r="X907" s="37"/>
      <c r="Y907" s="37"/>
      <c r="Z907" s="37"/>
      <c r="AA907" s="28"/>
      <c r="AB907" s="11"/>
      <c r="AC907" s="13"/>
      <c r="AD907" s="12"/>
      <c r="AE907" s="162"/>
      <c r="AF907" s="162"/>
      <c r="AG907" s="29"/>
      <c r="AH907" s="212"/>
      <c r="AI907" s="213"/>
      <c r="AJ907" s="214"/>
      <c r="AK907" s="213"/>
      <c r="AL907" s="213"/>
      <c r="AM907" s="215"/>
      <c r="AN907" s="213"/>
      <c r="AO907" s="213"/>
      <c r="AP907" s="215"/>
      <c r="AQ907" s="213"/>
      <c r="AR907" s="213"/>
      <c r="AS907" s="213"/>
      <c r="AT907" s="213"/>
      <c r="AU907" s="213"/>
      <c r="AV907" s="213"/>
      <c r="AX907" s="213"/>
    </row>
    <row r="908" spans="1:50" ht="16.5">
      <c r="B908" s="162"/>
      <c r="C908" s="31"/>
      <c r="D908" s="500"/>
      <c r="E908" s="31"/>
      <c r="F908" s="32"/>
      <c r="G908" s="28"/>
      <c r="H908" s="11"/>
      <c r="I908" s="12"/>
      <c r="J908" s="33"/>
      <c r="K908" s="37"/>
      <c r="L908" s="10"/>
      <c r="M908" s="36"/>
      <c r="N908" s="14"/>
      <c r="O908" s="11"/>
      <c r="P908" s="25"/>
      <c r="Q908" s="12"/>
      <c r="R908" s="12"/>
      <c r="S908" s="11"/>
      <c r="T908" s="12"/>
      <c r="U908" s="12"/>
      <c r="V908" s="23"/>
      <c r="W908" s="11"/>
      <c r="X908" s="37"/>
      <c r="Y908" s="37"/>
      <c r="Z908" s="37"/>
      <c r="AA908" s="28"/>
      <c r="AB908" s="11"/>
      <c r="AC908" s="13"/>
      <c r="AD908" s="12"/>
      <c r="AE908" s="162"/>
      <c r="AF908" s="162"/>
      <c r="AG908" s="29"/>
      <c r="AH908" s="212"/>
      <c r="AI908" s="213"/>
      <c r="AJ908" s="214"/>
      <c r="AK908" s="213"/>
      <c r="AL908" s="213"/>
      <c r="AM908" s="215"/>
      <c r="AN908" s="213"/>
      <c r="AO908" s="213"/>
      <c r="AP908" s="215"/>
      <c r="AQ908" s="213"/>
      <c r="AR908" s="213"/>
      <c r="AS908" s="213"/>
      <c r="AT908" s="213"/>
      <c r="AU908" s="213"/>
      <c r="AV908" s="213"/>
      <c r="AX908" s="213"/>
    </row>
    <row r="909" spans="1:50" ht="16.5">
      <c r="B909" s="162"/>
      <c r="C909" s="31"/>
      <c r="D909" s="500"/>
      <c r="E909" s="31"/>
      <c r="F909" s="32"/>
      <c r="G909" s="28"/>
      <c r="H909" s="11"/>
      <c r="I909" s="12"/>
      <c r="J909" s="33"/>
      <c r="K909" s="37"/>
      <c r="L909" s="10"/>
      <c r="M909" s="36"/>
      <c r="N909" s="14"/>
      <c r="O909" s="11"/>
      <c r="P909" s="25"/>
      <c r="Q909" s="12"/>
      <c r="R909" s="12"/>
      <c r="S909" s="11"/>
      <c r="T909" s="12"/>
      <c r="U909" s="12"/>
      <c r="V909" s="23"/>
      <c r="W909" s="11"/>
      <c r="X909" s="37"/>
      <c r="Y909" s="37"/>
      <c r="Z909" s="37"/>
      <c r="AA909" s="28"/>
      <c r="AB909" s="11"/>
      <c r="AC909" s="13"/>
      <c r="AD909" s="12"/>
      <c r="AE909" s="162"/>
      <c r="AF909" s="162"/>
      <c r="AG909" s="29"/>
      <c r="AH909" s="212"/>
      <c r="AI909" s="213"/>
      <c r="AJ909" s="214"/>
      <c r="AK909" s="213"/>
      <c r="AL909" s="213"/>
      <c r="AM909" s="215"/>
      <c r="AN909" s="213"/>
      <c r="AO909" s="213"/>
      <c r="AP909" s="215"/>
      <c r="AQ909" s="213"/>
      <c r="AR909" s="213"/>
      <c r="AS909" s="213"/>
      <c r="AT909" s="213"/>
      <c r="AU909" s="213"/>
      <c r="AV909" s="213"/>
      <c r="AX909" s="213"/>
    </row>
    <row r="910" spans="1:50" ht="16.5">
      <c r="B910" s="162"/>
      <c r="C910" s="31"/>
      <c r="D910" s="500"/>
      <c r="E910" s="31"/>
      <c r="F910" s="32"/>
      <c r="G910" s="28"/>
      <c r="H910" s="11"/>
      <c r="I910" s="12"/>
      <c r="J910" s="33"/>
      <c r="K910" s="37"/>
      <c r="L910" s="10"/>
      <c r="M910" s="36"/>
      <c r="N910" s="14"/>
      <c r="O910" s="11"/>
      <c r="P910" s="25"/>
      <c r="Q910" s="12"/>
      <c r="R910" s="12"/>
      <c r="S910" s="11"/>
      <c r="T910" s="12"/>
      <c r="U910" s="12"/>
      <c r="V910" s="23"/>
      <c r="W910" s="11"/>
      <c r="X910" s="37"/>
      <c r="Y910" s="37"/>
      <c r="Z910" s="37"/>
      <c r="AA910" s="28"/>
      <c r="AB910" s="11"/>
      <c r="AC910" s="13"/>
      <c r="AD910" s="12"/>
      <c r="AE910" s="162"/>
      <c r="AF910" s="162"/>
      <c r="AG910" s="29"/>
      <c r="AH910" s="212"/>
      <c r="AI910" s="213"/>
      <c r="AJ910" s="214"/>
      <c r="AK910" s="213"/>
      <c r="AL910" s="213"/>
      <c r="AM910" s="215"/>
      <c r="AN910" s="213"/>
      <c r="AO910" s="213"/>
      <c r="AP910" s="215"/>
      <c r="AQ910" s="213"/>
      <c r="AR910" s="213"/>
      <c r="AS910" s="213"/>
      <c r="AT910" s="213"/>
      <c r="AU910" s="213"/>
      <c r="AV910" s="213"/>
      <c r="AX910" s="213"/>
    </row>
    <row r="911" spans="1:50" ht="16.5">
      <c r="B911" s="162"/>
      <c r="C911" s="31"/>
      <c r="D911" s="500"/>
      <c r="E911" s="31"/>
      <c r="F911" s="32"/>
      <c r="G911" s="28"/>
      <c r="H911" s="11"/>
      <c r="I911" s="12"/>
      <c r="J911" s="33"/>
      <c r="K911" s="37"/>
      <c r="L911" s="10"/>
      <c r="M911" s="36"/>
      <c r="N911" s="14"/>
      <c r="O911" s="11"/>
      <c r="P911" s="25"/>
      <c r="Q911" s="12"/>
      <c r="R911" s="12"/>
      <c r="S911" s="11"/>
      <c r="T911" s="12"/>
      <c r="U911" s="12"/>
      <c r="V911" s="23"/>
      <c r="W911" s="11"/>
      <c r="X911" s="37"/>
      <c r="Y911" s="37"/>
      <c r="Z911" s="37"/>
      <c r="AA911" s="28"/>
      <c r="AB911" s="11"/>
      <c r="AC911" s="13"/>
      <c r="AD911" s="12"/>
      <c r="AE911" s="162"/>
      <c r="AF911" s="162"/>
      <c r="AG911" s="29"/>
      <c r="AH911" s="212"/>
      <c r="AI911" s="213"/>
      <c r="AJ911" s="214"/>
      <c r="AK911" s="213"/>
      <c r="AL911" s="213"/>
      <c r="AM911" s="215"/>
      <c r="AN911" s="213"/>
      <c r="AO911" s="213"/>
      <c r="AP911" s="215"/>
      <c r="AQ911" s="213"/>
      <c r="AR911" s="213"/>
      <c r="AS911" s="213"/>
      <c r="AT911" s="213"/>
      <c r="AU911" s="213"/>
      <c r="AV911" s="213"/>
      <c r="AX911" s="213"/>
    </row>
    <row r="912" spans="1:50" ht="16.5">
      <c r="B912" s="162"/>
      <c r="C912" s="31"/>
      <c r="D912" s="500"/>
      <c r="E912" s="31"/>
      <c r="F912" s="32"/>
      <c r="G912" s="28"/>
      <c r="H912" s="11"/>
      <c r="I912" s="12"/>
      <c r="J912" s="33"/>
      <c r="K912" s="37"/>
      <c r="L912" s="10"/>
      <c r="M912" s="36"/>
      <c r="N912" s="14"/>
      <c r="O912" s="11"/>
      <c r="P912" s="25"/>
      <c r="Q912" s="12"/>
      <c r="R912" s="12"/>
      <c r="S912" s="11"/>
      <c r="T912" s="12"/>
      <c r="U912" s="12"/>
      <c r="V912" s="23"/>
      <c r="W912" s="11"/>
      <c r="X912" s="37"/>
      <c r="Y912" s="37"/>
      <c r="Z912" s="37"/>
      <c r="AA912" s="28"/>
      <c r="AB912" s="11"/>
      <c r="AC912" s="13"/>
      <c r="AD912" s="12"/>
      <c r="AE912" s="162"/>
      <c r="AF912" s="162"/>
      <c r="AG912" s="29"/>
      <c r="AH912" s="212"/>
      <c r="AI912" s="213"/>
      <c r="AJ912" s="214"/>
      <c r="AK912" s="213"/>
      <c r="AL912" s="213"/>
      <c r="AM912" s="215"/>
      <c r="AN912" s="213"/>
      <c r="AO912" s="213"/>
      <c r="AP912" s="215"/>
      <c r="AQ912" s="213"/>
      <c r="AR912" s="213"/>
      <c r="AS912" s="213"/>
      <c r="AT912" s="213"/>
      <c r="AU912" s="213"/>
      <c r="AV912" s="213"/>
      <c r="AX912" s="213"/>
    </row>
    <row r="913" spans="2:50" ht="16.5">
      <c r="B913" s="162"/>
      <c r="C913" s="31"/>
      <c r="D913" s="500"/>
      <c r="E913" s="31"/>
      <c r="F913" s="32"/>
      <c r="G913" s="28"/>
      <c r="H913" s="11"/>
      <c r="I913" s="12"/>
      <c r="J913" s="33"/>
      <c r="K913" s="37"/>
      <c r="L913" s="10"/>
      <c r="M913" s="36"/>
      <c r="N913" s="14"/>
      <c r="O913" s="11"/>
      <c r="P913" s="25"/>
      <c r="Q913" s="12"/>
      <c r="R913" s="12"/>
      <c r="S913" s="11"/>
      <c r="T913" s="12"/>
      <c r="U913" s="12"/>
      <c r="V913" s="23"/>
      <c r="W913" s="11"/>
      <c r="X913" s="37"/>
      <c r="Y913" s="37"/>
      <c r="Z913" s="37"/>
      <c r="AA913" s="28"/>
      <c r="AB913" s="11"/>
      <c r="AC913" s="13"/>
      <c r="AD913" s="12"/>
      <c r="AE913" s="162"/>
      <c r="AF913" s="162"/>
      <c r="AG913" s="29"/>
      <c r="AH913" s="212"/>
      <c r="AI913" s="213"/>
      <c r="AJ913" s="214"/>
      <c r="AK913" s="213"/>
      <c r="AL913" s="213"/>
      <c r="AM913" s="215"/>
      <c r="AN913" s="213"/>
      <c r="AO913" s="213"/>
      <c r="AP913" s="215"/>
      <c r="AQ913" s="213"/>
      <c r="AR913" s="213"/>
      <c r="AS913" s="213"/>
      <c r="AT913" s="213"/>
      <c r="AU913" s="213"/>
      <c r="AV913" s="213"/>
      <c r="AX913" s="213"/>
    </row>
    <row r="914" spans="2:50" ht="16.5">
      <c r="B914" s="162"/>
      <c r="C914" s="31"/>
      <c r="D914" s="500"/>
      <c r="E914" s="31"/>
      <c r="F914" s="32"/>
      <c r="G914" s="28"/>
      <c r="H914" s="11"/>
      <c r="I914" s="12"/>
      <c r="J914" s="33"/>
      <c r="K914" s="37"/>
      <c r="L914" s="10"/>
      <c r="M914" s="36"/>
      <c r="N914" s="14"/>
      <c r="O914" s="11"/>
      <c r="P914" s="25"/>
      <c r="Q914" s="12"/>
      <c r="R914" s="12"/>
      <c r="S914" s="11"/>
      <c r="T914" s="12"/>
      <c r="U914" s="12"/>
      <c r="V914" s="23"/>
      <c r="W914" s="11"/>
      <c r="X914" s="37"/>
      <c r="Y914" s="37"/>
      <c r="Z914" s="37"/>
      <c r="AA914" s="28"/>
      <c r="AB914" s="11"/>
      <c r="AC914" s="13"/>
      <c r="AD914" s="12"/>
      <c r="AE914" s="162"/>
      <c r="AF914" s="162"/>
      <c r="AG914" s="29"/>
      <c r="AH914" s="212"/>
      <c r="AI914" s="213"/>
      <c r="AJ914" s="214"/>
      <c r="AK914" s="213"/>
      <c r="AL914" s="213"/>
      <c r="AM914" s="215"/>
      <c r="AN914" s="213"/>
      <c r="AO914" s="213"/>
      <c r="AP914" s="215"/>
      <c r="AQ914" s="213"/>
      <c r="AR914" s="213"/>
      <c r="AS914" s="213"/>
      <c r="AT914" s="213"/>
      <c r="AU914" s="213"/>
      <c r="AV914" s="213"/>
      <c r="AX914" s="213"/>
    </row>
    <row r="915" spans="2:50" ht="16.5">
      <c r="B915" s="162"/>
      <c r="C915" s="31"/>
      <c r="D915" s="500"/>
      <c r="E915" s="31"/>
      <c r="F915" s="32"/>
      <c r="G915" s="28"/>
      <c r="H915" s="11"/>
      <c r="I915" s="12"/>
      <c r="J915" s="33"/>
      <c r="K915" s="37"/>
      <c r="L915" s="10"/>
      <c r="M915" s="36"/>
      <c r="N915" s="14"/>
      <c r="O915" s="11"/>
      <c r="P915" s="25"/>
      <c r="Q915" s="12"/>
      <c r="R915" s="12"/>
      <c r="S915" s="11"/>
      <c r="T915" s="12"/>
      <c r="U915" s="12"/>
      <c r="V915" s="23"/>
      <c r="W915" s="11"/>
      <c r="X915" s="37"/>
      <c r="Y915" s="37"/>
      <c r="Z915" s="37"/>
      <c r="AA915" s="28"/>
      <c r="AB915" s="11"/>
      <c r="AC915" s="13"/>
      <c r="AD915" s="12"/>
      <c r="AE915" s="162"/>
      <c r="AF915" s="162"/>
      <c r="AG915" s="29"/>
      <c r="AH915" s="212"/>
      <c r="AI915" s="213"/>
      <c r="AJ915" s="214"/>
      <c r="AK915" s="213"/>
      <c r="AL915" s="213"/>
      <c r="AM915" s="215"/>
      <c r="AN915" s="213"/>
      <c r="AO915" s="213"/>
      <c r="AP915" s="215"/>
      <c r="AQ915" s="213"/>
      <c r="AR915" s="213"/>
      <c r="AS915" s="213"/>
      <c r="AT915" s="213"/>
      <c r="AU915" s="213"/>
      <c r="AV915" s="213"/>
      <c r="AX915" s="213"/>
    </row>
    <row r="916" spans="2:50" ht="16.5">
      <c r="B916" s="162"/>
      <c r="C916" s="31"/>
      <c r="D916" s="500"/>
      <c r="E916" s="31"/>
      <c r="F916" s="32"/>
      <c r="G916" s="28"/>
      <c r="H916" s="11"/>
      <c r="I916" s="12"/>
      <c r="J916" s="33"/>
      <c r="K916" s="37"/>
      <c r="L916" s="10"/>
      <c r="M916" s="36"/>
      <c r="N916" s="14"/>
      <c r="O916" s="11"/>
      <c r="P916" s="25"/>
      <c r="Q916" s="12"/>
      <c r="R916" s="12"/>
      <c r="S916" s="11"/>
      <c r="T916" s="12"/>
      <c r="U916" s="12"/>
      <c r="V916" s="23"/>
      <c r="W916" s="11"/>
      <c r="X916" s="37"/>
      <c r="Y916" s="37"/>
      <c r="Z916" s="37"/>
      <c r="AA916" s="28"/>
      <c r="AB916" s="11"/>
      <c r="AC916" s="13"/>
      <c r="AD916" s="12"/>
      <c r="AE916" s="162"/>
      <c r="AF916" s="162"/>
      <c r="AG916" s="29"/>
      <c r="AH916" s="212"/>
      <c r="AI916" s="213"/>
      <c r="AJ916" s="214"/>
      <c r="AK916" s="213"/>
      <c r="AL916" s="213"/>
      <c r="AM916" s="215"/>
      <c r="AN916" s="213"/>
      <c r="AO916" s="213"/>
      <c r="AP916" s="215"/>
      <c r="AQ916" s="213"/>
      <c r="AR916" s="213"/>
      <c r="AS916" s="213"/>
      <c r="AT916" s="213"/>
      <c r="AU916" s="213"/>
      <c r="AV916" s="213"/>
      <c r="AX916" s="213"/>
    </row>
    <row r="917" spans="2:50" ht="16.5">
      <c r="B917" s="162"/>
      <c r="C917" s="31"/>
      <c r="D917" s="500"/>
      <c r="E917" s="31"/>
      <c r="F917" s="32"/>
      <c r="G917" s="28"/>
      <c r="H917" s="11"/>
      <c r="I917" s="12"/>
      <c r="J917" s="33"/>
      <c r="K917" s="37"/>
      <c r="L917" s="10"/>
      <c r="M917" s="36"/>
      <c r="N917" s="14"/>
      <c r="O917" s="11"/>
      <c r="P917" s="25"/>
      <c r="Q917" s="12"/>
      <c r="R917" s="12"/>
      <c r="S917" s="11"/>
      <c r="T917" s="12"/>
      <c r="U917" s="12"/>
      <c r="V917" s="23"/>
      <c r="W917" s="11"/>
      <c r="X917" s="37"/>
      <c r="Y917" s="37"/>
      <c r="Z917" s="37"/>
      <c r="AA917" s="28"/>
      <c r="AB917" s="11"/>
      <c r="AC917" s="13"/>
      <c r="AD917" s="12"/>
      <c r="AE917" s="162"/>
      <c r="AF917" s="162"/>
      <c r="AG917" s="29"/>
      <c r="AH917" s="212"/>
      <c r="AI917" s="213"/>
      <c r="AJ917" s="214"/>
      <c r="AK917" s="213"/>
      <c r="AL917" s="213"/>
      <c r="AM917" s="215"/>
      <c r="AN917" s="213"/>
      <c r="AO917" s="213"/>
      <c r="AP917" s="215"/>
      <c r="AQ917" s="213"/>
      <c r="AR917" s="213"/>
      <c r="AS917" s="213"/>
      <c r="AT917" s="213"/>
      <c r="AU917" s="213"/>
      <c r="AV917" s="213"/>
      <c r="AX917" s="213"/>
    </row>
    <row r="918" spans="2:50" ht="16.5">
      <c r="B918" s="162"/>
      <c r="C918" s="31"/>
      <c r="D918" s="500"/>
      <c r="E918" s="31"/>
      <c r="F918" s="32"/>
      <c r="G918" s="28"/>
      <c r="H918" s="11"/>
      <c r="I918" s="12"/>
      <c r="J918" s="33"/>
      <c r="K918" s="37"/>
      <c r="L918" s="10"/>
      <c r="M918" s="36"/>
      <c r="N918" s="14"/>
      <c r="O918" s="11"/>
      <c r="P918" s="25"/>
      <c r="Q918" s="12"/>
      <c r="R918" s="12"/>
      <c r="S918" s="11"/>
      <c r="T918" s="12"/>
      <c r="U918" s="12"/>
      <c r="V918" s="23"/>
      <c r="W918" s="11"/>
      <c r="X918" s="37"/>
      <c r="Y918" s="37"/>
      <c r="Z918" s="37"/>
      <c r="AA918" s="28"/>
      <c r="AB918" s="11"/>
      <c r="AC918" s="13"/>
      <c r="AD918" s="12"/>
      <c r="AE918" s="162"/>
      <c r="AF918" s="162"/>
      <c r="AG918" s="29"/>
      <c r="AH918" s="212"/>
      <c r="AI918" s="213"/>
      <c r="AJ918" s="214"/>
      <c r="AK918" s="213"/>
      <c r="AL918" s="213"/>
      <c r="AM918" s="215"/>
      <c r="AN918" s="213"/>
      <c r="AO918" s="213"/>
      <c r="AP918" s="215"/>
      <c r="AQ918" s="213"/>
      <c r="AR918" s="213"/>
      <c r="AS918" s="213"/>
      <c r="AT918" s="213"/>
      <c r="AU918" s="213"/>
      <c r="AV918" s="213"/>
      <c r="AX918" s="213"/>
    </row>
    <row r="919" spans="2:50" ht="16.5">
      <c r="B919" s="162"/>
      <c r="C919" s="31"/>
      <c r="D919" s="500"/>
      <c r="E919" s="31"/>
      <c r="F919" s="32"/>
      <c r="G919" s="28"/>
      <c r="H919" s="11"/>
      <c r="I919" s="12"/>
      <c r="J919" s="33"/>
      <c r="K919" s="37"/>
      <c r="L919" s="10"/>
      <c r="M919" s="36"/>
      <c r="N919" s="14"/>
      <c r="O919" s="11"/>
      <c r="P919" s="25"/>
      <c r="Q919" s="12"/>
      <c r="R919" s="12"/>
      <c r="S919" s="11"/>
      <c r="T919" s="12"/>
      <c r="U919" s="12"/>
      <c r="V919" s="23"/>
      <c r="W919" s="11"/>
      <c r="X919" s="37"/>
      <c r="Y919" s="37"/>
      <c r="Z919" s="37"/>
      <c r="AA919" s="28"/>
      <c r="AB919" s="11"/>
      <c r="AC919" s="13"/>
      <c r="AD919" s="12"/>
      <c r="AE919" s="162"/>
      <c r="AF919" s="162"/>
      <c r="AG919" s="29"/>
      <c r="AH919" s="212"/>
      <c r="AI919" s="213"/>
      <c r="AJ919" s="214"/>
      <c r="AK919" s="213"/>
      <c r="AL919" s="213"/>
      <c r="AM919" s="215"/>
      <c r="AN919" s="213"/>
      <c r="AO919" s="213"/>
      <c r="AP919" s="215"/>
      <c r="AQ919" s="213"/>
      <c r="AR919" s="213"/>
      <c r="AS919" s="213"/>
      <c r="AT919" s="213"/>
      <c r="AU919" s="213"/>
      <c r="AV919" s="213"/>
      <c r="AX919" s="213"/>
    </row>
    <row r="920" spans="2:50" ht="16.5">
      <c r="B920" s="162"/>
      <c r="C920" s="31"/>
      <c r="D920" s="500"/>
      <c r="E920" s="31"/>
      <c r="F920" s="32"/>
      <c r="G920" s="28"/>
      <c r="H920" s="11"/>
      <c r="I920" s="12"/>
      <c r="J920" s="33"/>
      <c r="K920" s="37"/>
      <c r="L920" s="10"/>
      <c r="M920" s="36"/>
      <c r="N920" s="14"/>
      <c r="O920" s="11"/>
      <c r="P920" s="25"/>
      <c r="Q920" s="12"/>
      <c r="R920" s="12"/>
      <c r="S920" s="11"/>
      <c r="T920" s="12"/>
      <c r="U920" s="12"/>
      <c r="V920" s="23"/>
      <c r="W920" s="11"/>
      <c r="X920" s="37"/>
      <c r="Y920" s="37"/>
      <c r="Z920" s="37"/>
      <c r="AA920" s="28"/>
      <c r="AB920" s="11"/>
      <c r="AC920" s="13"/>
      <c r="AD920" s="12"/>
      <c r="AE920" s="162"/>
      <c r="AF920" s="162"/>
      <c r="AG920" s="29"/>
      <c r="AH920" s="212"/>
      <c r="AI920" s="213"/>
      <c r="AJ920" s="214"/>
      <c r="AK920" s="213"/>
      <c r="AL920" s="213"/>
      <c r="AM920" s="215"/>
      <c r="AN920" s="213"/>
      <c r="AO920" s="213"/>
      <c r="AP920" s="215"/>
      <c r="AQ920" s="213"/>
      <c r="AR920" s="213"/>
      <c r="AS920" s="213"/>
      <c r="AT920" s="213"/>
      <c r="AU920" s="213"/>
      <c r="AV920" s="213"/>
      <c r="AX920" s="213"/>
    </row>
    <row r="921" spans="2:50" ht="16.5">
      <c r="B921" s="162"/>
      <c r="C921" s="31"/>
      <c r="D921" s="500"/>
      <c r="E921" s="31"/>
      <c r="F921" s="32"/>
      <c r="G921" s="28"/>
      <c r="H921" s="11"/>
      <c r="I921" s="12"/>
      <c r="J921" s="33"/>
      <c r="K921" s="37"/>
      <c r="L921" s="10"/>
      <c r="M921" s="36"/>
      <c r="N921" s="14"/>
      <c r="O921" s="11"/>
      <c r="P921" s="25"/>
      <c r="Q921" s="12"/>
      <c r="R921" s="12"/>
      <c r="S921" s="11"/>
      <c r="T921" s="12"/>
      <c r="U921" s="12"/>
      <c r="V921" s="23"/>
      <c r="W921" s="11"/>
      <c r="X921" s="37"/>
      <c r="Y921" s="37"/>
      <c r="Z921" s="37"/>
      <c r="AA921" s="28"/>
      <c r="AB921" s="11"/>
      <c r="AC921" s="13"/>
      <c r="AD921" s="12"/>
      <c r="AE921" s="162"/>
      <c r="AF921" s="162"/>
      <c r="AG921" s="29"/>
      <c r="AH921" s="212"/>
      <c r="AI921" s="213"/>
      <c r="AJ921" s="214"/>
      <c r="AK921" s="213"/>
      <c r="AL921" s="213"/>
      <c r="AM921" s="215"/>
      <c r="AN921" s="213"/>
      <c r="AO921" s="213"/>
      <c r="AP921" s="215"/>
      <c r="AQ921" s="213"/>
      <c r="AR921" s="213"/>
      <c r="AS921" s="213"/>
      <c r="AT921" s="213"/>
      <c r="AU921" s="213"/>
      <c r="AV921" s="213"/>
      <c r="AX921" s="213"/>
    </row>
    <row r="922" spans="2:50" ht="16.5">
      <c r="B922" s="162"/>
      <c r="C922" s="31"/>
      <c r="D922" s="500"/>
      <c r="E922" s="31"/>
      <c r="F922" s="32"/>
      <c r="G922" s="28"/>
      <c r="H922" s="11"/>
      <c r="I922" s="12"/>
      <c r="J922" s="33"/>
      <c r="K922" s="37"/>
      <c r="L922" s="10"/>
      <c r="M922" s="36"/>
      <c r="N922" s="14"/>
      <c r="O922" s="11"/>
      <c r="P922" s="25"/>
      <c r="Q922" s="12"/>
      <c r="R922" s="12"/>
      <c r="S922" s="11"/>
      <c r="T922" s="12"/>
      <c r="U922" s="12"/>
      <c r="V922" s="23"/>
      <c r="W922" s="11"/>
      <c r="X922" s="37"/>
      <c r="Y922" s="37"/>
      <c r="Z922" s="37"/>
      <c r="AA922" s="28"/>
      <c r="AB922" s="11"/>
      <c r="AC922" s="13"/>
      <c r="AD922" s="12"/>
      <c r="AE922" s="162"/>
      <c r="AF922" s="162"/>
      <c r="AG922" s="29"/>
      <c r="AH922" s="212"/>
      <c r="AI922" s="213"/>
      <c r="AJ922" s="214"/>
      <c r="AK922" s="213"/>
      <c r="AL922" s="213"/>
      <c r="AM922" s="215"/>
      <c r="AN922" s="213"/>
      <c r="AO922" s="213"/>
      <c r="AP922" s="215"/>
      <c r="AQ922" s="213"/>
      <c r="AR922" s="213"/>
      <c r="AS922" s="213"/>
      <c r="AT922" s="213"/>
      <c r="AU922" s="213"/>
      <c r="AV922" s="213"/>
      <c r="AX922" s="213"/>
    </row>
    <row r="923" spans="2:50" ht="16.5">
      <c r="B923" s="162"/>
      <c r="C923" s="31"/>
      <c r="D923" s="500"/>
      <c r="E923" s="31"/>
      <c r="F923" s="32"/>
      <c r="G923" s="28"/>
      <c r="H923" s="11"/>
      <c r="I923" s="12"/>
      <c r="J923" s="33"/>
      <c r="K923" s="37"/>
      <c r="L923" s="10"/>
      <c r="M923" s="36"/>
      <c r="N923" s="14"/>
      <c r="O923" s="11"/>
      <c r="P923" s="25"/>
      <c r="Q923" s="12"/>
      <c r="R923" s="12"/>
      <c r="S923" s="11"/>
      <c r="T923" s="12"/>
      <c r="U923" s="12"/>
      <c r="V923" s="23"/>
      <c r="W923" s="11"/>
      <c r="X923" s="37"/>
      <c r="Y923" s="37"/>
      <c r="Z923" s="37"/>
      <c r="AA923" s="28"/>
      <c r="AB923" s="11"/>
      <c r="AC923" s="13"/>
      <c r="AD923" s="12"/>
      <c r="AE923" s="162"/>
      <c r="AF923" s="162"/>
      <c r="AG923" s="29"/>
      <c r="AH923" s="212"/>
      <c r="AI923" s="213"/>
      <c r="AJ923" s="214"/>
      <c r="AK923" s="213"/>
      <c r="AL923" s="213"/>
      <c r="AM923" s="215"/>
      <c r="AN923" s="213"/>
      <c r="AO923" s="213"/>
      <c r="AP923" s="215"/>
      <c r="AQ923" s="213"/>
      <c r="AR923" s="213"/>
      <c r="AS923" s="213"/>
      <c r="AT923" s="213"/>
      <c r="AU923" s="213"/>
      <c r="AV923" s="213"/>
      <c r="AX923" s="213"/>
    </row>
    <row r="924" spans="2:50" ht="16.5">
      <c r="B924" s="162"/>
      <c r="C924" s="31"/>
      <c r="D924" s="500"/>
      <c r="E924" s="31"/>
      <c r="F924" s="32"/>
      <c r="G924" s="28"/>
      <c r="H924" s="11"/>
      <c r="I924" s="12"/>
      <c r="J924" s="33"/>
      <c r="K924" s="37"/>
      <c r="L924" s="10"/>
      <c r="M924" s="36"/>
      <c r="N924" s="14"/>
      <c r="O924" s="11"/>
      <c r="P924" s="25"/>
      <c r="Q924" s="12"/>
      <c r="R924" s="12"/>
      <c r="S924" s="11"/>
      <c r="T924" s="12"/>
      <c r="U924" s="12"/>
      <c r="V924" s="23"/>
      <c r="W924" s="11"/>
      <c r="X924" s="37"/>
      <c r="Y924" s="37"/>
      <c r="Z924" s="37"/>
      <c r="AA924" s="28"/>
      <c r="AB924" s="11"/>
      <c r="AC924" s="13"/>
      <c r="AD924" s="12"/>
      <c r="AE924" s="162"/>
      <c r="AF924" s="162"/>
      <c r="AG924" s="29"/>
      <c r="AH924" s="212"/>
      <c r="AI924" s="213"/>
      <c r="AJ924" s="214"/>
      <c r="AK924" s="213"/>
      <c r="AL924" s="213"/>
      <c r="AM924" s="215"/>
      <c r="AN924" s="213"/>
      <c r="AO924" s="213"/>
      <c r="AP924" s="215"/>
      <c r="AQ924" s="213"/>
      <c r="AR924" s="213"/>
      <c r="AS924" s="213"/>
      <c r="AT924" s="213"/>
      <c r="AU924" s="213"/>
      <c r="AV924" s="213"/>
      <c r="AX924" s="213"/>
    </row>
    <row r="925" spans="2:50" ht="16.5">
      <c r="B925" s="162"/>
      <c r="C925" s="31"/>
      <c r="D925" s="500"/>
      <c r="E925" s="31"/>
      <c r="F925" s="32"/>
      <c r="G925" s="28"/>
      <c r="H925" s="11"/>
      <c r="I925" s="12"/>
      <c r="J925" s="33"/>
      <c r="K925" s="37"/>
      <c r="L925" s="10"/>
      <c r="M925" s="36"/>
      <c r="N925" s="14"/>
      <c r="O925" s="11"/>
      <c r="P925" s="25"/>
      <c r="Q925" s="12"/>
      <c r="R925" s="12"/>
      <c r="S925" s="11"/>
      <c r="T925" s="12"/>
      <c r="U925" s="12"/>
      <c r="V925" s="23"/>
      <c r="W925" s="11"/>
      <c r="X925" s="37"/>
      <c r="Y925" s="37"/>
      <c r="Z925" s="37"/>
      <c r="AA925" s="28"/>
      <c r="AB925" s="11"/>
      <c r="AC925" s="13"/>
      <c r="AD925" s="12"/>
      <c r="AE925" s="162"/>
      <c r="AF925" s="162"/>
      <c r="AG925" s="29"/>
      <c r="AH925" s="212"/>
      <c r="AI925" s="213"/>
      <c r="AJ925" s="214"/>
      <c r="AK925" s="213"/>
      <c r="AL925" s="213"/>
      <c r="AM925" s="215"/>
      <c r="AN925" s="213"/>
      <c r="AO925" s="213"/>
      <c r="AP925" s="215"/>
      <c r="AQ925" s="213"/>
      <c r="AR925" s="213"/>
      <c r="AS925" s="213"/>
      <c r="AT925" s="213"/>
      <c r="AU925" s="213"/>
      <c r="AV925" s="213"/>
      <c r="AX925" s="213"/>
    </row>
    <row r="926" spans="2:50" ht="16.5">
      <c r="B926" s="162"/>
      <c r="C926" s="31"/>
      <c r="D926" s="500"/>
      <c r="E926" s="31"/>
      <c r="F926" s="32"/>
      <c r="G926" s="28"/>
      <c r="H926" s="11"/>
      <c r="I926" s="12"/>
      <c r="J926" s="27"/>
      <c r="K926" s="37"/>
      <c r="L926" s="29"/>
      <c r="M926" s="36"/>
      <c r="N926" s="14"/>
      <c r="O926" s="11"/>
      <c r="P926" s="25"/>
      <c r="Q926" s="12"/>
      <c r="R926" s="12"/>
      <c r="S926" s="11"/>
      <c r="T926" s="12"/>
      <c r="U926" s="12"/>
      <c r="V926" s="23"/>
      <c r="W926" s="11"/>
      <c r="X926" s="37"/>
      <c r="Y926" s="37"/>
      <c r="Z926" s="37"/>
      <c r="AA926" s="28"/>
      <c r="AB926" s="11"/>
      <c r="AC926" s="13"/>
      <c r="AD926" s="12"/>
      <c r="AE926" s="162"/>
      <c r="AF926" s="162"/>
      <c r="AG926" s="29"/>
      <c r="AH926" s="212"/>
      <c r="AI926" s="213"/>
      <c r="AJ926" s="214"/>
      <c r="AK926" s="213"/>
      <c r="AL926" s="213"/>
      <c r="AM926" s="215"/>
      <c r="AN926" s="213"/>
      <c r="AO926" s="213"/>
      <c r="AP926" s="215"/>
      <c r="AQ926" s="213"/>
      <c r="AR926" s="213"/>
      <c r="AS926" s="213"/>
      <c r="AT926" s="213"/>
      <c r="AU926" s="213"/>
      <c r="AV926" s="213"/>
      <c r="AX926" s="213"/>
    </row>
    <row r="927" spans="2:50" ht="16.5">
      <c r="B927" s="162"/>
      <c r="C927" s="31"/>
      <c r="D927" s="500"/>
      <c r="E927" s="31"/>
      <c r="F927" s="32"/>
      <c r="G927" s="28"/>
      <c r="H927" s="11"/>
      <c r="I927" s="12"/>
      <c r="J927" s="27"/>
      <c r="K927" s="37"/>
      <c r="L927" s="29"/>
      <c r="M927" s="36"/>
      <c r="N927" s="14"/>
      <c r="O927" s="11"/>
      <c r="P927" s="25"/>
      <c r="Q927" s="12"/>
      <c r="R927" s="12"/>
      <c r="S927" s="11"/>
      <c r="T927" s="12"/>
      <c r="U927" s="12"/>
      <c r="V927" s="23"/>
      <c r="W927" s="11"/>
      <c r="X927" s="37"/>
      <c r="Y927" s="37"/>
      <c r="Z927" s="37"/>
      <c r="AA927" s="28"/>
      <c r="AB927" s="11"/>
      <c r="AC927" s="13"/>
      <c r="AD927" s="12"/>
      <c r="AE927" s="162"/>
      <c r="AF927" s="162"/>
      <c r="AG927" s="29"/>
      <c r="AH927" s="212"/>
      <c r="AI927" s="213"/>
      <c r="AJ927" s="214"/>
      <c r="AK927" s="213"/>
      <c r="AL927" s="213"/>
      <c r="AM927" s="215"/>
      <c r="AN927" s="213"/>
      <c r="AO927" s="213"/>
      <c r="AP927" s="215"/>
      <c r="AQ927" s="213"/>
      <c r="AR927" s="213"/>
      <c r="AS927" s="213"/>
      <c r="AT927" s="213"/>
      <c r="AU927" s="213"/>
      <c r="AV927" s="213"/>
      <c r="AX927" s="213"/>
    </row>
    <row r="928" spans="2:50" ht="16.5">
      <c r="B928" s="162"/>
      <c r="C928" s="31"/>
      <c r="D928" s="500"/>
      <c r="E928" s="31"/>
      <c r="F928" s="32"/>
      <c r="G928" s="28"/>
      <c r="H928" s="11"/>
      <c r="I928" s="12"/>
      <c r="J928" s="27"/>
      <c r="K928" s="37"/>
      <c r="L928" s="29"/>
      <c r="M928" s="36"/>
      <c r="N928" s="14"/>
      <c r="O928" s="11"/>
      <c r="P928" s="25"/>
      <c r="Q928" s="12"/>
      <c r="R928" s="12"/>
      <c r="S928" s="11"/>
      <c r="T928" s="12"/>
      <c r="U928" s="12"/>
      <c r="V928" s="23"/>
      <c r="W928" s="11"/>
      <c r="X928" s="37"/>
      <c r="Y928" s="37"/>
      <c r="Z928" s="37"/>
      <c r="AA928" s="28"/>
      <c r="AB928" s="11"/>
      <c r="AC928" s="13"/>
      <c r="AD928" s="12"/>
      <c r="AE928" s="162"/>
      <c r="AF928" s="162"/>
      <c r="AG928" s="29"/>
      <c r="AH928" s="212"/>
      <c r="AI928" s="213"/>
      <c r="AJ928" s="214"/>
      <c r="AK928" s="213"/>
      <c r="AL928" s="213"/>
      <c r="AM928" s="215"/>
      <c r="AN928" s="213"/>
      <c r="AO928" s="213"/>
      <c r="AP928" s="215"/>
      <c r="AQ928" s="213"/>
      <c r="AR928" s="213"/>
      <c r="AS928" s="213"/>
      <c r="AT928" s="213"/>
      <c r="AU928" s="213"/>
      <c r="AV928" s="213"/>
      <c r="AX928" s="213"/>
    </row>
    <row r="929" spans="2:50" ht="16.5">
      <c r="B929" s="162"/>
      <c r="C929" s="31"/>
      <c r="D929" s="500"/>
      <c r="E929" s="31"/>
      <c r="F929" s="32"/>
      <c r="G929" s="28"/>
      <c r="H929" s="11"/>
      <c r="I929" s="12"/>
      <c r="J929" s="27"/>
      <c r="K929" s="37"/>
      <c r="L929" s="29"/>
      <c r="M929" s="36"/>
      <c r="N929" s="14"/>
      <c r="O929" s="11"/>
      <c r="P929" s="25"/>
      <c r="Q929" s="12"/>
      <c r="R929" s="12"/>
      <c r="S929" s="11"/>
      <c r="T929" s="12"/>
      <c r="U929" s="12"/>
      <c r="V929" s="23"/>
      <c r="W929" s="11"/>
      <c r="X929" s="37"/>
      <c r="Y929" s="37"/>
      <c r="Z929" s="37"/>
      <c r="AA929" s="28"/>
      <c r="AB929" s="11"/>
      <c r="AC929" s="13"/>
      <c r="AD929" s="12"/>
      <c r="AE929" s="162"/>
      <c r="AF929" s="162"/>
      <c r="AG929" s="29"/>
      <c r="AH929" s="212"/>
      <c r="AI929" s="213"/>
      <c r="AJ929" s="214"/>
      <c r="AK929" s="213"/>
      <c r="AL929" s="213"/>
      <c r="AM929" s="215"/>
      <c r="AN929" s="213"/>
      <c r="AO929" s="213"/>
      <c r="AP929" s="215"/>
      <c r="AQ929" s="213"/>
      <c r="AR929" s="213"/>
      <c r="AS929" s="213"/>
      <c r="AT929" s="213"/>
      <c r="AU929" s="213"/>
      <c r="AV929" s="213"/>
      <c r="AX929" s="213"/>
    </row>
    <row r="930" spans="2:50" ht="16.5">
      <c r="B930" s="162"/>
      <c r="C930" s="31"/>
      <c r="D930" s="500"/>
      <c r="E930" s="31"/>
      <c r="F930" s="32"/>
      <c r="G930" s="28"/>
      <c r="H930" s="11"/>
      <c r="I930" s="12"/>
      <c r="J930" s="27"/>
      <c r="K930" s="37"/>
      <c r="L930" s="29"/>
      <c r="M930" s="36"/>
      <c r="N930" s="14"/>
      <c r="O930" s="11"/>
      <c r="P930" s="25"/>
      <c r="Q930" s="12"/>
      <c r="R930" s="12"/>
      <c r="S930" s="11"/>
      <c r="T930" s="12"/>
      <c r="U930" s="12"/>
      <c r="V930" s="23"/>
      <c r="W930" s="11"/>
      <c r="X930" s="37"/>
      <c r="Y930" s="37"/>
      <c r="Z930" s="37"/>
      <c r="AA930" s="28"/>
      <c r="AB930" s="11"/>
      <c r="AC930" s="13"/>
      <c r="AD930" s="12"/>
      <c r="AE930" s="162"/>
      <c r="AF930" s="162"/>
      <c r="AG930" s="29"/>
      <c r="AH930" s="212"/>
      <c r="AI930" s="213"/>
      <c r="AJ930" s="214"/>
      <c r="AK930" s="213"/>
      <c r="AL930" s="213"/>
      <c r="AM930" s="215"/>
      <c r="AN930" s="213"/>
      <c r="AO930" s="213"/>
      <c r="AP930" s="215"/>
      <c r="AQ930" s="213"/>
      <c r="AR930" s="213"/>
      <c r="AS930" s="213"/>
      <c r="AT930" s="213"/>
      <c r="AU930" s="213"/>
      <c r="AV930" s="213"/>
      <c r="AX930" s="213"/>
    </row>
    <row r="931" spans="2:50" ht="16.5">
      <c r="B931" s="162"/>
      <c r="C931" s="31"/>
      <c r="D931" s="500"/>
      <c r="E931" s="31"/>
      <c r="F931" s="32"/>
      <c r="G931" s="28"/>
      <c r="H931" s="11"/>
      <c r="I931" s="12"/>
      <c r="J931" s="27"/>
      <c r="K931" s="37"/>
      <c r="L931" s="29"/>
      <c r="M931" s="36"/>
      <c r="N931" s="14"/>
      <c r="O931" s="11"/>
      <c r="P931" s="25"/>
      <c r="Q931" s="12"/>
      <c r="R931" s="12"/>
      <c r="S931" s="11"/>
      <c r="T931" s="12"/>
      <c r="U931" s="12"/>
      <c r="V931" s="23"/>
      <c r="W931" s="11"/>
      <c r="X931" s="37"/>
      <c r="Y931" s="37"/>
      <c r="Z931" s="37"/>
      <c r="AA931" s="28"/>
      <c r="AB931" s="11"/>
      <c r="AC931" s="13"/>
      <c r="AD931" s="12"/>
      <c r="AE931" s="162"/>
      <c r="AF931" s="162"/>
      <c r="AG931" s="29"/>
      <c r="AH931" s="212"/>
      <c r="AI931" s="213"/>
      <c r="AJ931" s="214"/>
      <c r="AK931" s="213"/>
      <c r="AL931" s="213"/>
      <c r="AM931" s="215"/>
      <c r="AN931" s="213"/>
      <c r="AO931" s="213"/>
      <c r="AP931" s="215"/>
      <c r="AQ931" s="213"/>
      <c r="AR931" s="213"/>
      <c r="AS931" s="213"/>
      <c r="AT931" s="213"/>
      <c r="AU931" s="213"/>
      <c r="AV931" s="213"/>
      <c r="AX931" s="213"/>
    </row>
    <row r="932" spans="2:50" ht="16.5">
      <c r="B932" s="162"/>
      <c r="C932" s="31"/>
      <c r="D932" s="500"/>
      <c r="E932" s="31"/>
      <c r="F932" s="32"/>
      <c r="G932" s="28"/>
      <c r="H932" s="11"/>
      <c r="I932" s="12"/>
      <c r="J932" s="27"/>
      <c r="K932" s="37"/>
      <c r="L932" s="29"/>
      <c r="M932" s="36"/>
      <c r="N932" s="14"/>
      <c r="O932" s="11"/>
      <c r="P932" s="25"/>
      <c r="Q932" s="12"/>
      <c r="R932" s="12"/>
      <c r="S932" s="11"/>
      <c r="T932" s="12"/>
      <c r="U932" s="12"/>
      <c r="V932" s="23"/>
      <c r="W932" s="11"/>
      <c r="X932" s="37"/>
      <c r="Y932" s="37"/>
      <c r="Z932" s="37"/>
      <c r="AA932" s="28"/>
      <c r="AB932" s="11"/>
      <c r="AC932" s="13"/>
      <c r="AD932" s="12"/>
      <c r="AE932" s="162"/>
      <c r="AF932" s="162"/>
      <c r="AG932" s="29"/>
      <c r="AH932" s="212"/>
      <c r="AI932" s="213"/>
      <c r="AJ932" s="214"/>
      <c r="AK932" s="213"/>
      <c r="AL932" s="213"/>
      <c r="AM932" s="215"/>
      <c r="AN932" s="213"/>
      <c r="AO932" s="213"/>
      <c r="AP932" s="215"/>
      <c r="AQ932" s="213"/>
      <c r="AR932" s="213"/>
      <c r="AS932" s="213"/>
      <c r="AT932" s="213"/>
      <c r="AU932" s="213"/>
      <c r="AV932" s="213"/>
      <c r="AX932" s="213"/>
    </row>
    <row r="933" spans="2:50" ht="16.5">
      <c r="B933" s="162"/>
      <c r="C933" s="31"/>
      <c r="D933" s="500"/>
      <c r="E933" s="31"/>
      <c r="F933" s="32"/>
      <c r="G933" s="28"/>
      <c r="H933" s="11"/>
      <c r="I933" s="12"/>
      <c r="J933" s="27"/>
      <c r="K933" s="37"/>
      <c r="L933" s="29"/>
      <c r="M933" s="36"/>
      <c r="N933" s="14"/>
      <c r="O933" s="11"/>
      <c r="P933" s="25"/>
      <c r="Q933" s="12"/>
      <c r="R933" s="12"/>
      <c r="S933" s="11"/>
      <c r="T933" s="12"/>
      <c r="U933" s="12"/>
      <c r="V933" s="23"/>
      <c r="W933" s="11"/>
      <c r="X933" s="37"/>
      <c r="Y933" s="37"/>
      <c r="Z933" s="37"/>
      <c r="AA933" s="28"/>
      <c r="AB933" s="11"/>
      <c r="AC933" s="13"/>
      <c r="AD933" s="12"/>
      <c r="AE933" s="162"/>
      <c r="AF933" s="162"/>
      <c r="AG933" s="29"/>
      <c r="AH933" s="212"/>
      <c r="AI933" s="213"/>
      <c r="AJ933" s="214"/>
      <c r="AK933" s="213"/>
      <c r="AL933" s="213"/>
      <c r="AM933" s="215"/>
      <c r="AN933" s="213"/>
      <c r="AO933" s="213"/>
      <c r="AP933" s="215"/>
      <c r="AQ933" s="213"/>
      <c r="AR933" s="213"/>
      <c r="AS933" s="213"/>
      <c r="AT933" s="213"/>
      <c r="AU933" s="213"/>
      <c r="AV933" s="213"/>
      <c r="AX933" s="213"/>
    </row>
    <row r="934" spans="2:50">
      <c r="B934" s="287"/>
      <c r="C934" s="212"/>
      <c r="D934" s="501"/>
      <c r="E934" s="212"/>
      <c r="F934" s="212"/>
      <c r="G934" s="212"/>
      <c r="H934" s="212"/>
      <c r="I934" s="212"/>
      <c r="J934" s="216"/>
      <c r="K934" s="212"/>
      <c r="L934" s="212"/>
      <c r="M934" s="212"/>
      <c r="N934" s="212"/>
      <c r="O934" s="212"/>
      <c r="P934" s="34"/>
      <c r="Q934" s="212"/>
      <c r="R934" s="212"/>
      <c r="S934" s="212"/>
      <c r="T934" s="212"/>
      <c r="U934" s="212"/>
      <c r="V934" s="212"/>
      <c r="W934" s="35"/>
      <c r="X934" s="212"/>
      <c r="Y934" s="212"/>
      <c r="Z934" s="212"/>
      <c r="AA934" s="212"/>
      <c r="AB934" s="212"/>
      <c r="AC934" s="212"/>
      <c r="AD934" s="212"/>
      <c r="AE934" s="212"/>
      <c r="AF934" s="212"/>
      <c r="AG934" s="212"/>
      <c r="AH934" s="212"/>
      <c r="AI934" s="213"/>
      <c r="AJ934" s="214"/>
      <c r="AK934" s="213"/>
      <c r="AL934" s="213"/>
      <c r="AM934" s="215"/>
      <c r="AN934" s="213"/>
      <c r="AO934" s="213"/>
      <c r="AP934" s="215"/>
      <c r="AQ934" s="213"/>
      <c r="AR934" s="213"/>
      <c r="AS934" s="213"/>
      <c r="AT934" s="213"/>
      <c r="AU934" s="213"/>
      <c r="AV934" s="213"/>
      <c r="AX934" s="213"/>
    </row>
    <row r="935" spans="2:50">
      <c r="B935" s="287"/>
      <c r="C935" s="212"/>
      <c r="D935" s="501"/>
      <c r="E935" s="212"/>
      <c r="F935" s="212"/>
      <c r="G935" s="212"/>
      <c r="H935" s="212"/>
      <c r="I935" s="212"/>
      <c r="J935" s="216"/>
      <c r="K935" s="212"/>
      <c r="L935" s="212"/>
      <c r="M935" s="212"/>
      <c r="N935" s="212"/>
      <c r="O935" s="212"/>
      <c r="P935" s="34"/>
      <c r="Q935" s="212"/>
      <c r="R935" s="212"/>
      <c r="S935" s="212"/>
      <c r="T935" s="212"/>
      <c r="U935" s="212"/>
      <c r="V935" s="212"/>
      <c r="W935" s="35"/>
      <c r="X935" s="212"/>
      <c r="Y935" s="212"/>
      <c r="Z935" s="212"/>
      <c r="AA935" s="212"/>
      <c r="AB935" s="212"/>
      <c r="AC935" s="212"/>
      <c r="AD935" s="212"/>
      <c r="AE935" s="212"/>
      <c r="AF935" s="212"/>
      <c r="AG935" s="212"/>
      <c r="AH935" s="212"/>
      <c r="AI935" s="213"/>
      <c r="AJ935" s="214"/>
      <c r="AK935" s="213"/>
      <c r="AL935" s="213"/>
      <c r="AM935" s="215"/>
      <c r="AN935" s="213"/>
      <c r="AO935" s="213"/>
      <c r="AP935" s="215"/>
      <c r="AQ935" s="213"/>
      <c r="AR935" s="213"/>
      <c r="AS935" s="213"/>
      <c r="AT935" s="213"/>
      <c r="AU935" s="213"/>
      <c r="AV935" s="213"/>
      <c r="AX935" s="213"/>
    </row>
    <row r="936" spans="2:50">
      <c r="B936" s="287"/>
      <c r="C936" s="212"/>
      <c r="D936" s="501"/>
      <c r="E936" s="212"/>
      <c r="F936" s="212"/>
      <c r="G936" s="212"/>
      <c r="H936" s="212"/>
      <c r="I936" s="212"/>
      <c r="J936" s="216"/>
      <c r="K936" s="212"/>
      <c r="L936" s="212"/>
      <c r="M936" s="212"/>
      <c r="N936" s="212"/>
      <c r="O936" s="212"/>
      <c r="P936" s="34"/>
      <c r="Q936" s="212"/>
      <c r="R936" s="212"/>
      <c r="S936" s="212"/>
      <c r="T936" s="212"/>
      <c r="U936" s="212"/>
      <c r="V936" s="212"/>
      <c r="W936" s="35"/>
      <c r="X936" s="212"/>
      <c r="Y936" s="212"/>
      <c r="Z936" s="212"/>
      <c r="AA936" s="212"/>
      <c r="AB936" s="212"/>
      <c r="AC936" s="212"/>
      <c r="AD936" s="212"/>
      <c r="AE936" s="212"/>
      <c r="AF936" s="212"/>
      <c r="AG936" s="212"/>
      <c r="AH936" s="212"/>
      <c r="AI936" s="213"/>
      <c r="AJ936" s="214"/>
      <c r="AK936" s="213"/>
      <c r="AL936" s="213"/>
      <c r="AM936" s="215"/>
      <c r="AN936" s="213"/>
      <c r="AO936" s="213"/>
      <c r="AP936" s="215"/>
      <c r="AQ936" s="213"/>
      <c r="AR936" s="213"/>
      <c r="AS936" s="213"/>
      <c r="AT936" s="213"/>
      <c r="AU936" s="213"/>
      <c r="AV936" s="213"/>
      <c r="AX936" s="213"/>
    </row>
    <row r="937" spans="2:50">
      <c r="B937" s="287"/>
      <c r="C937" s="212"/>
      <c r="D937" s="501"/>
      <c r="E937" s="212"/>
      <c r="F937" s="212"/>
      <c r="G937" s="212"/>
      <c r="H937" s="212"/>
      <c r="I937" s="212"/>
      <c r="J937" s="216"/>
      <c r="K937" s="212"/>
      <c r="L937" s="212"/>
      <c r="M937" s="212"/>
      <c r="N937" s="212"/>
      <c r="O937" s="212"/>
      <c r="P937" s="34"/>
      <c r="Q937" s="212"/>
      <c r="R937" s="212"/>
      <c r="S937" s="212"/>
      <c r="T937" s="212"/>
      <c r="U937" s="212"/>
      <c r="V937" s="212"/>
      <c r="W937" s="35"/>
      <c r="X937" s="212"/>
      <c r="Y937" s="212"/>
      <c r="Z937" s="212"/>
      <c r="AA937" s="212"/>
      <c r="AB937" s="212"/>
      <c r="AC937" s="212"/>
      <c r="AD937" s="212"/>
      <c r="AE937" s="212"/>
      <c r="AF937" s="212"/>
      <c r="AG937" s="212"/>
      <c r="AH937" s="212"/>
      <c r="AI937" s="213"/>
      <c r="AJ937" s="214"/>
      <c r="AK937" s="213"/>
      <c r="AL937" s="213"/>
      <c r="AM937" s="215"/>
      <c r="AN937" s="213"/>
      <c r="AO937" s="213"/>
      <c r="AP937" s="215"/>
      <c r="AQ937" s="213"/>
      <c r="AR937" s="213"/>
      <c r="AS937" s="213"/>
      <c r="AT937" s="213"/>
      <c r="AU937" s="213"/>
      <c r="AV937" s="213"/>
      <c r="AX937" s="213"/>
    </row>
    <row r="938" spans="2:50">
      <c r="B938" s="287"/>
      <c r="C938" s="212"/>
      <c r="D938" s="501"/>
      <c r="E938" s="212"/>
      <c r="F938" s="212"/>
      <c r="G938" s="212"/>
      <c r="H938" s="212"/>
      <c r="I938" s="212"/>
      <c r="J938" s="216"/>
      <c r="K938" s="212"/>
      <c r="L938" s="212"/>
      <c r="M938" s="212"/>
      <c r="N938" s="212"/>
      <c r="O938" s="212"/>
      <c r="P938" s="34"/>
      <c r="Q938" s="212"/>
      <c r="R938" s="212"/>
      <c r="S938" s="212"/>
      <c r="T938" s="212"/>
      <c r="U938" s="212"/>
      <c r="V938" s="212"/>
      <c r="W938" s="35"/>
      <c r="X938" s="212"/>
      <c r="Y938" s="212"/>
      <c r="Z938" s="212"/>
      <c r="AA938" s="212"/>
      <c r="AB938" s="212"/>
      <c r="AC938" s="212"/>
      <c r="AD938" s="212"/>
      <c r="AE938" s="212"/>
      <c r="AF938" s="212"/>
      <c r="AG938" s="212"/>
      <c r="AH938" s="212"/>
      <c r="AI938" s="213"/>
      <c r="AJ938" s="214"/>
      <c r="AK938" s="213"/>
      <c r="AL938" s="213"/>
      <c r="AM938" s="215"/>
      <c r="AN938" s="213"/>
      <c r="AO938" s="213"/>
      <c r="AP938" s="215"/>
      <c r="AQ938" s="213"/>
      <c r="AR938" s="213"/>
      <c r="AS938" s="213"/>
      <c r="AT938" s="213"/>
      <c r="AU938" s="213"/>
      <c r="AV938" s="213"/>
      <c r="AX938" s="213"/>
    </row>
    <row r="939" spans="2:50">
      <c r="B939" s="287"/>
      <c r="C939" s="212"/>
      <c r="D939" s="501"/>
      <c r="E939" s="212"/>
      <c r="F939" s="212"/>
      <c r="G939" s="212"/>
      <c r="H939" s="212"/>
      <c r="I939" s="212"/>
      <c r="J939" s="216"/>
      <c r="K939" s="212"/>
      <c r="L939" s="212"/>
      <c r="M939" s="212"/>
      <c r="N939" s="212"/>
      <c r="O939" s="212"/>
      <c r="P939" s="34"/>
      <c r="Q939" s="212"/>
      <c r="R939" s="212"/>
      <c r="S939" s="212"/>
      <c r="T939" s="212"/>
      <c r="U939" s="212"/>
      <c r="V939" s="212"/>
      <c r="W939" s="35"/>
      <c r="X939" s="212"/>
      <c r="Y939" s="212"/>
      <c r="Z939" s="212"/>
      <c r="AA939" s="212"/>
      <c r="AB939" s="212"/>
      <c r="AC939" s="212"/>
      <c r="AD939" s="212"/>
      <c r="AE939" s="212"/>
      <c r="AF939" s="212"/>
      <c r="AG939" s="212"/>
      <c r="AH939" s="212"/>
      <c r="AI939" s="213"/>
      <c r="AJ939" s="214"/>
      <c r="AK939" s="213"/>
      <c r="AL939" s="213"/>
      <c r="AM939" s="215"/>
      <c r="AN939" s="213"/>
      <c r="AO939" s="213"/>
      <c r="AP939" s="215"/>
      <c r="AQ939" s="213"/>
      <c r="AR939" s="213"/>
      <c r="AS939" s="213"/>
      <c r="AT939" s="213"/>
      <c r="AU939" s="213"/>
      <c r="AV939" s="213"/>
      <c r="AX939" s="213"/>
    </row>
    <row r="940" spans="2:50">
      <c r="B940" s="287"/>
      <c r="C940" s="212"/>
      <c r="D940" s="501"/>
      <c r="E940" s="212"/>
      <c r="F940" s="212"/>
      <c r="G940" s="212"/>
      <c r="H940" s="212"/>
      <c r="I940" s="212"/>
      <c r="J940" s="216"/>
      <c r="K940" s="212"/>
      <c r="L940" s="212"/>
      <c r="M940" s="212"/>
      <c r="N940" s="212"/>
      <c r="O940" s="212"/>
      <c r="P940" s="34"/>
      <c r="Q940" s="212"/>
      <c r="R940" s="212"/>
      <c r="S940" s="212"/>
      <c r="T940" s="212"/>
      <c r="U940" s="212"/>
      <c r="V940" s="212"/>
      <c r="W940" s="35"/>
      <c r="X940" s="212"/>
      <c r="Y940" s="212"/>
      <c r="Z940" s="212"/>
      <c r="AA940" s="212"/>
      <c r="AB940" s="212"/>
      <c r="AC940" s="212"/>
      <c r="AD940" s="212"/>
      <c r="AE940" s="212"/>
      <c r="AF940" s="212"/>
      <c r="AG940" s="212"/>
      <c r="AH940" s="212"/>
      <c r="AI940" s="213"/>
      <c r="AJ940" s="214"/>
      <c r="AK940" s="213"/>
      <c r="AL940" s="213"/>
      <c r="AM940" s="215"/>
      <c r="AN940" s="213"/>
      <c r="AO940" s="213"/>
      <c r="AP940" s="215"/>
      <c r="AQ940" s="213"/>
      <c r="AR940" s="213"/>
      <c r="AS940" s="213"/>
      <c r="AT940" s="213"/>
      <c r="AU940" s="213"/>
      <c r="AV940" s="213"/>
      <c r="AX940" s="213"/>
    </row>
    <row r="941" spans="2:50">
      <c r="B941" s="287"/>
      <c r="C941" s="212"/>
      <c r="D941" s="501"/>
      <c r="E941" s="212"/>
      <c r="F941" s="212"/>
      <c r="G941" s="212"/>
      <c r="H941" s="212"/>
      <c r="I941" s="212"/>
      <c r="J941" s="216"/>
      <c r="K941" s="212"/>
      <c r="L941" s="212"/>
      <c r="M941" s="212"/>
      <c r="N941" s="212"/>
      <c r="O941" s="212"/>
      <c r="P941" s="34"/>
      <c r="Q941" s="212"/>
      <c r="R941" s="212"/>
      <c r="S941" s="212"/>
      <c r="T941" s="212"/>
      <c r="U941" s="212"/>
      <c r="V941" s="212"/>
      <c r="W941" s="35"/>
      <c r="X941" s="212"/>
      <c r="Y941" s="212"/>
      <c r="Z941" s="212"/>
      <c r="AA941" s="212"/>
      <c r="AB941" s="212"/>
      <c r="AC941" s="212"/>
      <c r="AD941" s="212"/>
      <c r="AE941" s="212"/>
      <c r="AF941" s="212"/>
      <c r="AG941" s="212"/>
      <c r="AH941" s="212"/>
      <c r="AI941" s="213"/>
      <c r="AJ941" s="214"/>
      <c r="AK941" s="213"/>
      <c r="AL941" s="213"/>
      <c r="AM941" s="215"/>
      <c r="AN941" s="213"/>
      <c r="AO941" s="213"/>
      <c r="AP941" s="215"/>
      <c r="AQ941" s="213"/>
      <c r="AR941" s="213"/>
      <c r="AS941" s="213"/>
      <c r="AT941" s="213"/>
      <c r="AU941" s="213"/>
      <c r="AV941" s="213"/>
      <c r="AX941" s="213"/>
    </row>
    <row r="942" spans="2:50">
      <c r="B942" s="287"/>
      <c r="C942" s="212"/>
      <c r="D942" s="501"/>
      <c r="E942" s="212"/>
      <c r="F942" s="212"/>
      <c r="G942" s="212"/>
      <c r="H942" s="212"/>
      <c r="I942" s="212"/>
      <c r="J942" s="216"/>
      <c r="K942" s="212"/>
      <c r="L942" s="212"/>
      <c r="M942" s="212"/>
      <c r="N942" s="212"/>
      <c r="O942" s="212"/>
      <c r="P942" s="34"/>
      <c r="Q942" s="212"/>
      <c r="R942" s="212"/>
      <c r="S942" s="212"/>
      <c r="T942" s="212"/>
      <c r="U942" s="212"/>
      <c r="V942" s="212"/>
      <c r="W942" s="35"/>
      <c r="X942" s="212"/>
      <c r="Y942" s="212"/>
      <c r="Z942" s="212"/>
      <c r="AA942" s="212"/>
      <c r="AB942" s="212"/>
      <c r="AC942" s="212"/>
      <c r="AD942" s="212"/>
      <c r="AE942" s="212"/>
      <c r="AF942" s="212"/>
      <c r="AG942" s="212"/>
      <c r="AH942" s="212"/>
      <c r="AI942" s="213"/>
      <c r="AJ942" s="214"/>
      <c r="AK942" s="213"/>
      <c r="AL942" s="213"/>
      <c r="AM942" s="215"/>
      <c r="AN942" s="213"/>
      <c r="AO942" s="213"/>
      <c r="AP942" s="215"/>
      <c r="AQ942" s="213"/>
      <c r="AR942" s="213"/>
      <c r="AS942" s="213"/>
      <c r="AT942" s="213"/>
      <c r="AU942" s="213"/>
      <c r="AV942" s="213"/>
      <c r="AX942" s="213"/>
    </row>
    <row r="943" spans="2:50">
      <c r="B943" s="287"/>
      <c r="C943" s="212"/>
      <c r="D943" s="501"/>
      <c r="E943" s="212"/>
      <c r="F943" s="212"/>
      <c r="G943" s="212"/>
      <c r="H943" s="212"/>
      <c r="I943" s="212"/>
      <c r="J943" s="216"/>
      <c r="K943" s="212"/>
      <c r="L943" s="212"/>
      <c r="M943" s="212"/>
      <c r="N943" s="212"/>
      <c r="O943" s="212"/>
      <c r="P943" s="34"/>
      <c r="Q943" s="212"/>
      <c r="R943" s="212"/>
      <c r="S943" s="212"/>
      <c r="T943" s="212"/>
      <c r="U943" s="212"/>
      <c r="V943" s="212"/>
      <c r="W943" s="35"/>
      <c r="X943" s="212"/>
      <c r="Y943" s="212"/>
      <c r="Z943" s="212"/>
      <c r="AA943" s="212"/>
      <c r="AB943" s="212"/>
      <c r="AC943" s="212"/>
      <c r="AD943" s="212"/>
      <c r="AE943" s="212"/>
      <c r="AF943" s="212"/>
      <c r="AG943" s="212"/>
      <c r="AH943" s="212"/>
      <c r="AI943" s="213"/>
      <c r="AJ943" s="214"/>
      <c r="AK943" s="213"/>
      <c r="AL943" s="213"/>
      <c r="AM943" s="215"/>
      <c r="AN943" s="213"/>
      <c r="AO943" s="213"/>
      <c r="AP943" s="215"/>
      <c r="AQ943" s="213"/>
      <c r="AR943" s="213"/>
      <c r="AS943" s="213"/>
      <c r="AT943" s="213"/>
      <c r="AU943" s="213"/>
      <c r="AV943" s="213"/>
      <c r="AX943" s="213"/>
    </row>
    <row r="944" spans="2:50">
      <c r="B944" s="287"/>
      <c r="C944" s="212"/>
      <c r="D944" s="501"/>
      <c r="E944" s="212"/>
      <c r="F944" s="212"/>
      <c r="G944" s="212"/>
      <c r="H944" s="212"/>
      <c r="I944" s="212"/>
      <c r="J944" s="216"/>
      <c r="K944" s="212"/>
      <c r="L944" s="212"/>
      <c r="M944" s="212"/>
      <c r="N944" s="212"/>
      <c r="O944" s="212"/>
      <c r="P944" s="34"/>
      <c r="Q944" s="212"/>
      <c r="R944" s="212"/>
      <c r="S944" s="212"/>
      <c r="T944" s="212"/>
      <c r="U944" s="212"/>
      <c r="V944" s="212"/>
      <c r="W944" s="35"/>
      <c r="X944" s="212"/>
      <c r="Y944" s="212"/>
      <c r="Z944" s="212"/>
      <c r="AA944" s="212"/>
      <c r="AB944" s="212"/>
      <c r="AC944" s="212"/>
      <c r="AD944" s="212"/>
      <c r="AE944" s="212"/>
      <c r="AF944" s="212"/>
      <c r="AG944" s="212"/>
      <c r="AH944" s="212"/>
      <c r="AI944" s="213"/>
      <c r="AJ944" s="214"/>
      <c r="AK944" s="213"/>
      <c r="AL944" s="213"/>
      <c r="AM944" s="215"/>
      <c r="AN944" s="213"/>
      <c r="AO944" s="213"/>
      <c r="AP944" s="215"/>
      <c r="AQ944" s="213"/>
      <c r="AR944" s="213"/>
      <c r="AS944" s="213"/>
      <c r="AT944" s="213"/>
      <c r="AU944" s="213"/>
      <c r="AV944" s="213"/>
      <c r="AX944" s="213"/>
    </row>
    <row r="945" spans="2:50">
      <c r="B945" s="287"/>
      <c r="C945" s="212"/>
      <c r="D945" s="501"/>
      <c r="E945" s="212"/>
      <c r="F945" s="212"/>
      <c r="G945" s="212"/>
      <c r="H945" s="212"/>
      <c r="I945" s="212"/>
      <c r="J945" s="216"/>
      <c r="K945" s="212"/>
      <c r="L945" s="212"/>
      <c r="M945" s="212"/>
      <c r="N945" s="212"/>
      <c r="O945" s="212"/>
      <c r="P945" s="34"/>
      <c r="Q945" s="212"/>
      <c r="R945" s="212"/>
      <c r="S945" s="212"/>
      <c r="T945" s="212"/>
      <c r="U945" s="212"/>
      <c r="V945" s="212"/>
      <c r="W945" s="35"/>
      <c r="X945" s="212"/>
      <c r="Y945" s="212"/>
      <c r="Z945" s="212"/>
      <c r="AA945" s="212"/>
      <c r="AB945" s="212"/>
      <c r="AC945" s="212"/>
      <c r="AD945" s="212"/>
      <c r="AE945" s="212"/>
      <c r="AF945" s="212"/>
      <c r="AG945" s="212"/>
      <c r="AH945" s="212"/>
      <c r="AI945" s="213"/>
      <c r="AJ945" s="214"/>
      <c r="AK945" s="213"/>
      <c r="AL945" s="213"/>
      <c r="AM945" s="215"/>
      <c r="AN945" s="213"/>
      <c r="AO945" s="213"/>
      <c r="AP945" s="215"/>
      <c r="AQ945" s="213"/>
      <c r="AR945" s="213"/>
      <c r="AS945" s="213"/>
      <c r="AT945" s="213"/>
      <c r="AU945" s="213"/>
      <c r="AV945" s="213"/>
      <c r="AX945" s="213"/>
    </row>
    <row r="946" spans="2:50">
      <c r="B946" s="287"/>
      <c r="C946" s="212"/>
      <c r="D946" s="501"/>
      <c r="E946" s="212"/>
      <c r="F946" s="212"/>
      <c r="G946" s="212"/>
      <c r="H946" s="212"/>
      <c r="I946" s="212"/>
      <c r="J946" s="216"/>
      <c r="K946" s="212"/>
      <c r="L946" s="212"/>
      <c r="M946" s="212"/>
      <c r="N946" s="212"/>
      <c r="O946" s="212"/>
      <c r="P946" s="34"/>
      <c r="Q946" s="212"/>
      <c r="R946" s="212"/>
      <c r="S946" s="212"/>
      <c r="T946" s="212"/>
      <c r="U946" s="212"/>
      <c r="V946" s="212"/>
      <c r="W946" s="35"/>
      <c r="X946" s="212"/>
      <c r="Y946" s="212"/>
      <c r="Z946" s="212"/>
      <c r="AA946" s="212"/>
      <c r="AB946" s="212"/>
      <c r="AC946" s="212"/>
      <c r="AD946" s="212"/>
      <c r="AE946" s="212"/>
      <c r="AF946" s="212"/>
      <c r="AG946" s="212"/>
      <c r="AH946" s="212"/>
      <c r="AI946" s="213"/>
      <c r="AJ946" s="214"/>
      <c r="AK946" s="213"/>
      <c r="AL946" s="213"/>
      <c r="AM946" s="215"/>
      <c r="AN946" s="213"/>
      <c r="AO946" s="213"/>
      <c r="AP946" s="215"/>
      <c r="AQ946" s="213"/>
      <c r="AR946" s="213"/>
      <c r="AS946" s="213"/>
      <c r="AT946" s="213"/>
      <c r="AU946" s="213"/>
      <c r="AV946" s="213"/>
      <c r="AX946" s="213"/>
    </row>
    <row r="947" spans="2:50">
      <c r="B947" s="287"/>
      <c r="C947" s="212"/>
      <c r="D947" s="501"/>
      <c r="E947" s="212"/>
      <c r="F947" s="212"/>
      <c r="G947" s="212"/>
      <c r="H947" s="212"/>
      <c r="I947" s="212"/>
      <c r="J947" s="216"/>
      <c r="K947" s="212"/>
      <c r="L947" s="212"/>
      <c r="M947" s="212"/>
      <c r="N947" s="212"/>
      <c r="O947" s="212"/>
      <c r="P947" s="34"/>
      <c r="Q947" s="212"/>
      <c r="R947" s="212"/>
      <c r="S947" s="212"/>
      <c r="T947" s="212"/>
      <c r="U947" s="212"/>
      <c r="V947" s="212"/>
      <c r="W947" s="35"/>
      <c r="X947" s="212"/>
      <c r="Y947" s="212"/>
      <c r="Z947" s="212"/>
      <c r="AA947" s="212"/>
      <c r="AB947" s="212"/>
      <c r="AC947" s="212"/>
      <c r="AD947" s="212"/>
      <c r="AE947" s="212"/>
      <c r="AF947" s="212"/>
      <c r="AG947" s="212"/>
      <c r="AH947" s="212"/>
      <c r="AI947" s="213"/>
      <c r="AJ947" s="214"/>
      <c r="AK947" s="213"/>
      <c r="AL947" s="213"/>
      <c r="AM947" s="215"/>
      <c r="AN947" s="213"/>
      <c r="AO947" s="213"/>
      <c r="AP947" s="215"/>
      <c r="AQ947" s="213"/>
      <c r="AR947" s="213"/>
      <c r="AS947" s="213"/>
      <c r="AT947" s="213"/>
      <c r="AU947" s="213"/>
      <c r="AV947" s="213"/>
      <c r="AX947" s="213"/>
    </row>
    <row r="948" spans="2:50">
      <c r="B948" s="287"/>
      <c r="C948" s="212"/>
      <c r="D948" s="501"/>
      <c r="E948" s="212"/>
      <c r="F948" s="212"/>
      <c r="G948" s="212"/>
      <c r="H948" s="212"/>
      <c r="I948" s="212"/>
      <c r="J948" s="216"/>
      <c r="K948" s="212"/>
      <c r="L948" s="212"/>
      <c r="M948" s="212"/>
      <c r="N948" s="212"/>
      <c r="O948" s="212"/>
      <c r="P948" s="34"/>
      <c r="Q948" s="212"/>
      <c r="R948" s="212"/>
      <c r="S948" s="212"/>
      <c r="T948" s="212"/>
      <c r="U948" s="212"/>
      <c r="V948" s="212"/>
      <c r="W948" s="35"/>
      <c r="X948" s="212"/>
      <c r="Y948" s="212"/>
      <c r="Z948" s="212"/>
      <c r="AA948" s="212"/>
      <c r="AB948" s="212"/>
      <c r="AC948" s="212"/>
      <c r="AD948" s="212"/>
      <c r="AE948" s="212"/>
      <c r="AF948" s="212"/>
      <c r="AG948" s="212"/>
      <c r="AH948" s="212"/>
      <c r="AI948" s="213"/>
      <c r="AJ948" s="214"/>
      <c r="AK948" s="213"/>
      <c r="AL948" s="213"/>
      <c r="AM948" s="215"/>
      <c r="AN948" s="213"/>
      <c r="AO948" s="213"/>
      <c r="AP948" s="215"/>
      <c r="AQ948" s="213"/>
      <c r="AR948" s="213"/>
      <c r="AS948" s="213"/>
      <c r="AT948" s="213"/>
      <c r="AU948" s="213"/>
      <c r="AV948" s="213"/>
      <c r="AX948" s="213"/>
    </row>
    <row r="949" spans="2:50">
      <c r="C949" s="213"/>
      <c r="E949" s="213"/>
      <c r="F949" s="213"/>
      <c r="G949" s="213"/>
      <c r="H949" s="213"/>
      <c r="I949" s="213"/>
      <c r="J949" s="217"/>
      <c r="K949" s="213"/>
      <c r="L949" s="213"/>
      <c r="M949" s="213"/>
      <c r="N949" s="213"/>
      <c r="O949" s="213"/>
      <c r="Q949" s="213"/>
      <c r="R949" s="213"/>
      <c r="S949" s="213"/>
      <c r="T949" s="213"/>
      <c r="U949" s="213"/>
      <c r="V949" s="213"/>
      <c r="X949" s="213"/>
      <c r="Y949" s="213"/>
      <c r="Z949" s="213"/>
      <c r="AA949" s="213"/>
      <c r="AB949" s="213"/>
      <c r="AC949" s="213"/>
      <c r="AD949" s="213"/>
      <c r="AE949" s="213"/>
      <c r="AF949" s="213"/>
      <c r="AG949" s="213"/>
      <c r="AH949" s="213"/>
      <c r="AI949" s="213"/>
      <c r="AJ949" s="214"/>
      <c r="AK949" s="213"/>
      <c r="AL949" s="213"/>
      <c r="AM949" s="215"/>
      <c r="AN949" s="213"/>
      <c r="AO949" s="213"/>
      <c r="AP949" s="215"/>
      <c r="AQ949" s="213"/>
      <c r="AR949" s="213"/>
      <c r="AS949" s="213"/>
      <c r="AT949" s="213"/>
      <c r="AU949" s="213"/>
      <c r="AV949" s="213"/>
      <c r="AX949" s="213"/>
    </row>
    <row r="950" spans="2:50">
      <c r="C950" s="213"/>
      <c r="E950" s="213"/>
      <c r="F950" s="213"/>
      <c r="G950" s="213"/>
      <c r="H950" s="213"/>
      <c r="I950" s="213"/>
      <c r="J950" s="217"/>
      <c r="K950" s="213"/>
      <c r="L950" s="213"/>
      <c r="M950" s="213"/>
      <c r="N950" s="213"/>
      <c r="O950" s="213"/>
      <c r="Q950" s="213"/>
      <c r="R950" s="213"/>
      <c r="S950" s="213"/>
      <c r="T950" s="213"/>
      <c r="U950" s="213"/>
      <c r="V950" s="213"/>
      <c r="X950" s="213"/>
      <c r="Y950" s="213"/>
      <c r="Z950" s="213"/>
      <c r="AA950" s="213"/>
      <c r="AB950" s="213"/>
      <c r="AC950" s="213"/>
      <c r="AD950" s="213"/>
      <c r="AE950" s="213"/>
      <c r="AF950" s="213"/>
      <c r="AG950" s="213"/>
      <c r="AH950" s="213"/>
      <c r="AI950" s="213"/>
      <c r="AJ950" s="214"/>
      <c r="AK950" s="213"/>
      <c r="AL950" s="213"/>
      <c r="AM950" s="215"/>
      <c r="AN950" s="213"/>
      <c r="AO950" s="213"/>
      <c r="AP950" s="215"/>
      <c r="AQ950" s="213"/>
      <c r="AR950" s="213"/>
      <c r="AS950" s="213"/>
      <c r="AT950" s="213"/>
      <c r="AU950" s="213"/>
      <c r="AV950" s="213"/>
      <c r="AX950" s="213"/>
    </row>
    <row r="951" spans="2:50">
      <c r="C951" s="213"/>
      <c r="E951" s="213"/>
      <c r="F951" s="213"/>
      <c r="G951" s="213"/>
      <c r="H951" s="213"/>
      <c r="I951" s="213"/>
      <c r="J951" s="217"/>
      <c r="K951" s="213"/>
      <c r="L951" s="213"/>
      <c r="M951" s="213"/>
      <c r="N951" s="213"/>
      <c r="O951" s="213"/>
      <c r="Q951" s="213"/>
      <c r="R951" s="213"/>
      <c r="S951" s="213"/>
      <c r="T951" s="213"/>
      <c r="U951" s="213"/>
      <c r="V951" s="213"/>
      <c r="X951" s="213"/>
      <c r="Y951" s="213"/>
      <c r="Z951" s="213"/>
      <c r="AA951" s="213"/>
      <c r="AB951" s="213"/>
      <c r="AC951" s="213"/>
      <c r="AD951" s="213"/>
      <c r="AE951" s="213"/>
      <c r="AF951" s="213"/>
      <c r="AG951" s="213"/>
      <c r="AH951" s="213"/>
      <c r="AI951" s="213"/>
      <c r="AJ951" s="214"/>
      <c r="AK951" s="213"/>
      <c r="AL951" s="213"/>
      <c r="AM951" s="215"/>
      <c r="AN951" s="213"/>
      <c r="AO951" s="213"/>
      <c r="AP951" s="215"/>
      <c r="AQ951" s="213"/>
      <c r="AR951" s="213"/>
      <c r="AS951" s="213"/>
      <c r="AT951" s="213"/>
      <c r="AU951" s="213"/>
      <c r="AV951" s="213"/>
      <c r="AX951" s="213"/>
    </row>
    <row r="952" spans="2:50">
      <c r="C952" s="213"/>
      <c r="E952" s="213"/>
      <c r="F952" s="213"/>
      <c r="G952" s="213"/>
      <c r="H952" s="213"/>
      <c r="I952" s="213"/>
      <c r="J952" s="217"/>
      <c r="K952" s="213"/>
      <c r="L952" s="213"/>
      <c r="M952" s="213"/>
      <c r="N952" s="213"/>
      <c r="O952" s="213"/>
      <c r="Q952" s="213"/>
      <c r="R952" s="213"/>
      <c r="S952" s="213"/>
      <c r="T952" s="213"/>
      <c r="U952" s="213"/>
      <c r="V952" s="213"/>
      <c r="X952" s="213"/>
      <c r="Y952" s="213"/>
      <c r="Z952" s="213"/>
      <c r="AA952" s="213"/>
      <c r="AB952" s="213"/>
      <c r="AC952" s="213"/>
      <c r="AD952" s="213"/>
      <c r="AE952" s="213"/>
      <c r="AF952" s="213"/>
      <c r="AG952" s="213"/>
      <c r="AH952" s="213"/>
      <c r="AI952" s="213"/>
      <c r="AJ952" s="214"/>
      <c r="AK952" s="213"/>
      <c r="AL952" s="213"/>
      <c r="AM952" s="215"/>
      <c r="AN952" s="213"/>
      <c r="AO952" s="213"/>
      <c r="AP952" s="215"/>
      <c r="AQ952" s="213"/>
      <c r="AR952" s="213"/>
      <c r="AS952" s="213"/>
      <c r="AT952" s="213"/>
      <c r="AU952" s="213"/>
      <c r="AV952" s="213"/>
      <c r="AX952" s="213"/>
    </row>
    <row r="953" spans="2:50">
      <c r="C953" s="213"/>
      <c r="E953" s="213"/>
      <c r="F953" s="213"/>
      <c r="G953" s="213"/>
      <c r="H953" s="213"/>
      <c r="I953" s="213"/>
      <c r="J953" s="217"/>
      <c r="K953" s="213"/>
      <c r="L953" s="213"/>
      <c r="M953" s="213"/>
      <c r="N953" s="213"/>
      <c r="O953" s="213"/>
      <c r="Q953" s="213"/>
      <c r="R953" s="213"/>
      <c r="S953" s="213"/>
      <c r="T953" s="213"/>
      <c r="U953" s="213"/>
      <c r="V953" s="213"/>
      <c r="X953" s="213"/>
      <c r="Y953" s="213"/>
      <c r="Z953" s="213"/>
      <c r="AA953" s="213"/>
      <c r="AB953" s="213"/>
      <c r="AC953" s="213"/>
      <c r="AD953" s="213"/>
      <c r="AE953" s="213"/>
      <c r="AF953" s="213"/>
      <c r="AG953" s="213"/>
      <c r="AH953" s="213"/>
      <c r="AI953" s="213"/>
      <c r="AJ953" s="214"/>
      <c r="AK953" s="213"/>
      <c r="AL953" s="213"/>
      <c r="AM953" s="215"/>
      <c r="AN953" s="213"/>
      <c r="AO953" s="213"/>
      <c r="AP953" s="215"/>
      <c r="AQ953" s="213"/>
      <c r="AR953" s="213"/>
      <c r="AS953" s="213"/>
      <c r="AT953" s="213"/>
      <c r="AU953" s="213"/>
      <c r="AV953" s="213"/>
      <c r="AX953" s="213"/>
    </row>
    <row r="954" spans="2:50">
      <c r="C954" s="213"/>
      <c r="E954" s="213"/>
      <c r="F954" s="213"/>
      <c r="G954" s="213"/>
      <c r="H954" s="213"/>
      <c r="I954" s="213"/>
      <c r="J954" s="217"/>
      <c r="K954" s="213"/>
      <c r="L954" s="213"/>
      <c r="M954" s="213"/>
      <c r="N954" s="213"/>
      <c r="O954" s="213"/>
      <c r="Q954" s="213"/>
      <c r="R954" s="213"/>
      <c r="S954" s="213"/>
      <c r="T954" s="213"/>
      <c r="U954" s="213"/>
      <c r="V954" s="213"/>
      <c r="X954" s="213"/>
      <c r="Y954" s="213"/>
      <c r="Z954" s="213"/>
      <c r="AA954" s="213"/>
      <c r="AB954" s="213"/>
      <c r="AC954" s="213"/>
      <c r="AD954" s="213"/>
      <c r="AE954" s="213"/>
      <c r="AF954" s="213"/>
      <c r="AG954" s="213"/>
      <c r="AH954" s="213"/>
      <c r="AI954" s="213"/>
      <c r="AJ954" s="214"/>
      <c r="AK954" s="213"/>
      <c r="AL954" s="213"/>
      <c r="AM954" s="215"/>
      <c r="AN954" s="213"/>
      <c r="AO954" s="213"/>
      <c r="AP954" s="215"/>
      <c r="AQ954" s="213"/>
      <c r="AR954" s="213"/>
      <c r="AS954" s="213"/>
      <c r="AT954" s="213"/>
      <c r="AU954" s="213"/>
      <c r="AV954" s="213"/>
      <c r="AX954" s="213"/>
    </row>
    <row r="955" spans="2:50">
      <c r="C955" s="213"/>
      <c r="E955" s="213"/>
      <c r="F955" s="213"/>
      <c r="G955" s="213"/>
      <c r="H955" s="213"/>
      <c r="I955" s="213"/>
      <c r="J955" s="217"/>
      <c r="K955" s="213"/>
      <c r="L955" s="213"/>
      <c r="M955" s="213"/>
      <c r="N955" s="213"/>
      <c r="O955" s="213"/>
      <c r="Q955" s="213"/>
      <c r="R955" s="213"/>
      <c r="S955" s="213"/>
      <c r="T955" s="213"/>
      <c r="U955" s="213"/>
      <c r="V955" s="213"/>
      <c r="X955" s="213"/>
      <c r="Y955" s="213"/>
      <c r="Z955" s="213"/>
      <c r="AA955" s="213"/>
      <c r="AB955" s="213"/>
      <c r="AC955" s="213"/>
      <c r="AD955" s="213"/>
      <c r="AE955" s="213"/>
      <c r="AF955" s="213"/>
      <c r="AG955" s="213"/>
      <c r="AH955" s="213"/>
      <c r="AI955" s="213"/>
      <c r="AJ955" s="214"/>
      <c r="AK955" s="213"/>
      <c r="AL955" s="213"/>
      <c r="AM955" s="215"/>
      <c r="AN955" s="213"/>
      <c r="AO955" s="213"/>
      <c r="AP955" s="215"/>
      <c r="AQ955" s="213"/>
      <c r="AR955" s="213"/>
      <c r="AS955" s="213"/>
      <c r="AT955" s="213"/>
      <c r="AU955" s="213"/>
      <c r="AV955" s="213"/>
      <c r="AX955" s="213"/>
    </row>
    <row r="956" spans="2:50">
      <c r="C956" s="213"/>
      <c r="E956" s="213"/>
      <c r="F956" s="213"/>
      <c r="G956" s="213"/>
      <c r="H956" s="213"/>
      <c r="I956" s="213"/>
      <c r="J956" s="217"/>
      <c r="K956" s="213"/>
      <c r="L956" s="213"/>
      <c r="M956" s="213"/>
      <c r="N956" s="213"/>
      <c r="O956" s="213"/>
      <c r="Q956" s="213"/>
      <c r="R956" s="213"/>
      <c r="S956" s="213"/>
      <c r="T956" s="213"/>
      <c r="U956" s="213"/>
      <c r="V956" s="213"/>
      <c r="X956" s="213"/>
      <c r="Y956" s="213"/>
      <c r="Z956" s="213"/>
      <c r="AA956" s="213"/>
      <c r="AB956" s="213"/>
      <c r="AC956" s="213"/>
      <c r="AD956" s="213"/>
      <c r="AE956" s="213"/>
      <c r="AF956" s="213"/>
      <c r="AG956" s="213"/>
      <c r="AH956" s="213"/>
      <c r="AI956" s="213"/>
      <c r="AJ956" s="214"/>
      <c r="AK956" s="213"/>
      <c r="AL956" s="213"/>
      <c r="AM956" s="215"/>
      <c r="AN956" s="213"/>
      <c r="AO956" s="213"/>
      <c r="AP956" s="215"/>
      <c r="AQ956" s="213"/>
      <c r="AR956" s="213"/>
      <c r="AS956" s="213"/>
      <c r="AT956" s="213"/>
      <c r="AU956" s="213"/>
      <c r="AV956" s="213"/>
      <c r="AX956" s="213"/>
    </row>
    <row r="957" spans="2:50">
      <c r="C957" s="213"/>
      <c r="E957" s="213"/>
      <c r="F957" s="213"/>
      <c r="G957" s="213"/>
      <c r="H957" s="213"/>
      <c r="I957" s="213"/>
      <c r="J957" s="217"/>
      <c r="K957" s="213"/>
      <c r="L957" s="213"/>
      <c r="M957" s="213"/>
      <c r="N957" s="213"/>
      <c r="O957" s="213"/>
      <c r="Q957" s="213"/>
      <c r="R957" s="213"/>
      <c r="S957" s="213"/>
      <c r="T957" s="213"/>
      <c r="U957" s="213"/>
      <c r="V957" s="213"/>
      <c r="X957" s="213"/>
      <c r="Y957" s="213"/>
      <c r="Z957" s="213"/>
      <c r="AA957" s="213"/>
      <c r="AB957" s="213"/>
      <c r="AC957" s="213"/>
      <c r="AD957" s="213"/>
      <c r="AE957" s="213"/>
      <c r="AF957" s="213"/>
      <c r="AG957" s="213"/>
      <c r="AH957" s="213"/>
      <c r="AI957" s="213"/>
      <c r="AJ957" s="214"/>
      <c r="AK957" s="213"/>
      <c r="AL957" s="213"/>
      <c r="AM957" s="215"/>
      <c r="AN957" s="213"/>
      <c r="AO957" s="213"/>
      <c r="AP957" s="215"/>
      <c r="AQ957" s="213"/>
      <c r="AR957" s="213"/>
      <c r="AS957" s="213"/>
      <c r="AT957" s="213"/>
      <c r="AU957" s="213"/>
      <c r="AV957" s="213"/>
      <c r="AX957" s="213"/>
    </row>
    <row r="958" spans="2:50">
      <c r="C958" s="213"/>
      <c r="E958" s="213"/>
      <c r="F958" s="213"/>
      <c r="G958" s="213"/>
      <c r="H958" s="213"/>
      <c r="I958" s="213"/>
      <c r="J958" s="217"/>
      <c r="K958" s="213"/>
      <c r="L958" s="213"/>
      <c r="M958" s="213"/>
      <c r="N958" s="213"/>
      <c r="O958" s="213"/>
      <c r="Q958" s="213"/>
      <c r="R958" s="213"/>
      <c r="S958" s="213"/>
      <c r="T958" s="213"/>
      <c r="U958" s="213"/>
      <c r="V958" s="213"/>
      <c r="X958" s="213"/>
      <c r="Y958" s="213"/>
      <c r="Z958" s="213"/>
      <c r="AA958" s="213"/>
      <c r="AB958" s="213"/>
      <c r="AC958" s="213"/>
      <c r="AD958" s="213"/>
      <c r="AE958" s="213"/>
      <c r="AF958" s="213"/>
      <c r="AG958" s="213"/>
      <c r="AH958" s="213"/>
      <c r="AI958" s="213"/>
      <c r="AJ958" s="214"/>
      <c r="AK958" s="213"/>
      <c r="AL958" s="213"/>
      <c r="AM958" s="215"/>
      <c r="AN958" s="213"/>
      <c r="AO958" s="213"/>
      <c r="AP958" s="215"/>
      <c r="AQ958" s="213"/>
      <c r="AR958" s="213"/>
      <c r="AS958" s="213"/>
      <c r="AT958" s="213"/>
      <c r="AU958" s="213"/>
      <c r="AV958" s="213"/>
      <c r="AX958" s="213"/>
    </row>
    <row r="959" spans="2:50">
      <c r="C959" s="213"/>
      <c r="E959" s="213"/>
      <c r="F959" s="213"/>
      <c r="G959" s="213"/>
      <c r="H959" s="213"/>
      <c r="I959" s="213"/>
      <c r="J959" s="217"/>
      <c r="K959" s="213"/>
      <c r="L959" s="213"/>
      <c r="M959" s="213"/>
      <c r="N959" s="213"/>
      <c r="O959" s="213"/>
      <c r="Q959" s="213"/>
      <c r="R959" s="213"/>
      <c r="S959" s="213"/>
      <c r="T959" s="213"/>
      <c r="U959" s="213"/>
      <c r="V959" s="213"/>
      <c r="X959" s="213"/>
      <c r="Y959" s="213"/>
      <c r="Z959" s="213"/>
      <c r="AA959" s="213"/>
      <c r="AB959" s="213"/>
      <c r="AC959" s="213"/>
      <c r="AD959" s="213"/>
      <c r="AE959" s="213"/>
      <c r="AF959" s="213"/>
      <c r="AG959" s="213"/>
      <c r="AH959" s="213"/>
      <c r="AI959" s="213"/>
      <c r="AJ959" s="214"/>
      <c r="AK959" s="213"/>
      <c r="AL959" s="213"/>
      <c r="AM959" s="215"/>
      <c r="AN959" s="213"/>
      <c r="AO959" s="213"/>
      <c r="AP959" s="215"/>
      <c r="AQ959" s="213"/>
      <c r="AR959" s="213"/>
      <c r="AS959" s="213"/>
      <c r="AT959" s="213"/>
      <c r="AU959" s="213"/>
      <c r="AV959" s="213"/>
      <c r="AX959" s="213"/>
    </row>
    <row r="960" spans="2:50">
      <c r="C960" s="213"/>
      <c r="E960" s="213"/>
      <c r="F960" s="213"/>
      <c r="G960" s="213"/>
      <c r="H960" s="213"/>
      <c r="I960" s="213"/>
      <c r="J960" s="217"/>
      <c r="K960" s="213"/>
      <c r="L960" s="213"/>
      <c r="M960" s="213"/>
      <c r="N960" s="213"/>
      <c r="O960" s="213"/>
      <c r="Q960" s="213"/>
      <c r="R960" s="213"/>
      <c r="S960" s="213"/>
      <c r="T960" s="213"/>
      <c r="U960" s="213"/>
      <c r="V960" s="213"/>
      <c r="X960" s="213"/>
      <c r="Y960" s="213"/>
      <c r="Z960" s="213"/>
      <c r="AA960" s="213"/>
      <c r="AB960" s="213"/>
      <c r="AC960" s="213"/>
      <c r="AD960" s="213"/>
      <c r="AE960" s="213"/>
      <c r="AF960" s="213"/>
      <c r="AG960" s="213"/>
      <c r="AH960" s="213"/>
      <c r="AI960" s="213"/>
      <c r="AJ960" s="214"/>
      <c r="AK960" s="213"/>
      <c r="AL960" s="213"/>
      <c r="AM960" s="215"/>
      <c r="AN960" s="213"/>
      <c r="AO960" s="213"/>
      <c r="AP960" s="215"/>
      <c r="AQ960" s="213"/>
      <c r="AR960" s="213"/>
      <c r="AS960" s="213"/>
      <c r="AT960" s="213"/>
      <c r="AU960" s="213"/>
      <c r="AV960" s="213"/>
      <c r="AX960" s="213"/>
    </row>
    <row r="961" spans="3:50">
      <c r="C961" s="213"/>
      <c r="E961" s="213"/>
      <c r="F961" s="213"/>
      <c r="G961" s="213"/>
      <c r="H961" s="213"/>
      <c r="I961" s="213"/>
      <c r="J961" s="217"/>
      <c r="K961" s="213"/>
      <c r="L961" s="213"/>
      <c r="M961" s="213"/>
      <c r="N961" s="213"/>
      <c r="O961" s="213"/>
      <c r="Q961" s="213"/>
      <c r="R961" s="213"/>
      <c r="S961" s="213"/>
      <c r="T961" s="213"/>
      <c r="U961" s="213"/>
      <c r="V961" s="213"/>
      <c r="X961" s="213"/>
      <c r="Y961" s="213"/>
      <c r="Z961" s="213"/>
      <c r="AA961" s="213"/>
      <c r="AB961" s="213"/>
      <c r="AC961" s="213"/>
      <c r="AD961" s="213"/>
      <c r="AE961" s="213"/>
      <c r="AF961" s="213"/>
      <c r="AG961" s="213"/>
      <c r="AH961" s="213"/>
      <c r="AI961" s="213"/>
      <c r="AJ961" s="214"/>
      <c r="AK961" s="213"/>
      <c r="AL961" s="213"/>
      <c r="AM961" s="215"/>
      <c r="AN961" s="213"/>
      <c r="AO961" s="213"/>
      <c r="AP961" s="215"/>
      <c r="AQ961" s="213"/>
      <c r="AR961" s="213"/>
      <c r="AS961" s="213"/>
      <c r="AT961" s="213"/>
      <c r="AU961" s="213"/>
      <c r="AV961" s="213"/>
      <c r="AX961" s="213"/>
    </row>
    <row r="962" spans="3:50">
      <c r="C962" s="213"/>
      <c r="E962" s="213"/>
      <c r="F962" s="213"/>
      <c r="G962" s="213"/>
      <c r="H962" s="213"/>
      <c r="I962" s="213"/>
      <c r="J962" s="217"/>
      <c r="K962" s="213"/>
      <c r="L962" s="213"/>
      <c r="M962" s="213"/>
      <c r="N962" s="213"/>
      <c r="O962" s="213"/>
      <c r="Q962" s="213"/>
      <c r="R962" s="213"/>
      <c r="S962" s="213"/>
      <c r="T962" s="213"/>
      <c r="U962" s="213"/>
      <c r="V962" s="213"/>
      <c r="X962" s="213"/>
      <c r="Y962" s="213"/>
      <c r="Z962" s="213"/>
      <c r="AA962" s="213"/>
      <c r="AB962" s="213"/>
      <c r="AC962" s="213"/>
      <c r="AD962" s="213"/>
      <c r="AE962" s="213"/>
      <c r="AF962" s="213"/>
      <c r="AG962" s="213"/>
      <c r="AH962" s="213"/>
      <c r="AI962" s="213"/>
      <c r="AJ962" s="214"/>
      <c r="AK962" s="213"/>
      <c r="AL962" s="213"/>
      <c r="AM962" s="215"/>
      <c r="AN962" s="213"/>
      <c r="AO962" s="213"/>
      <c r="AP962" s="215"/>
      <c r="AQ962" s="213"/>
      <c r="AR962" s="213"/>
      <c r="AS962" s="213"/>
      <c r="AT962" s="213"/>
      <c r="AU962" s="213"/>
      <c r="AV962" s="213"/>
      <c r="AX962" s="213"/>
    </row>
    <row r="963" spans="3:50">
      <c r="C963" s="213"/>
      <c r="E963" s="213"/>
      <c r="F963" s="213"/>
      <c r="G963" s="213"/>
      <c r="H963" s="213"/>
      <c r="I963" s="213"/>
      <c r="J963" s="217"/>
      <c r="K963" s="213"/>
      <c r="L963" s="213"/>
      <c r="M963" s="213"/>
      <c r="N963" s="213"/>
      <c r="O963" s="213"/>
      <c r="Q963" s="213"/>
      <c r="R963" s="213"/>
      <c r="S963" s="213"/>
      <c r="T963" s="213"/>
      <c r="U963" s="213"/>
      <c r="V963" s="213"/>
      <c r="X963" s="213"/>
      <c r="Y963" s="213"/>
      <c r="Z963" s="213"/>
      <c r="AA963" s="213"/>
      <c r="AB963" s="213"/>
      <c r="AC963" s="213"/>
      <c r="AD963" s="213"/>
      <c r="AE963" s="213"/>
      <c r="AF963" s="213"/>
      <c r="AG963" s="213"/>
      <c r="AH963" s="213"/>
      <c r="AI963" s="213"/>
      <c r="AJ963" s="214"/>
      <c r="AK963" s="213"/>
      <c r="AL963" s="213"/>
      <c r="AM963" s="215"/>
      <c r="AN963" s="213"/>
      <c r="AO963" s="213"/>
      <c r="AP963" s="215"/>
      <c r="AQ963" s="213"/>
      <c r="AR963" s="213"/>
      <c r="AS963" s="213"/>
      <c r="AT963" s="213"/>
      <c r="AU963" s="213"/>
      <c r="AV963" s="213"/>
      <c r="AX963" s="213"/>
    </row>
    <row r="964" spans="3:50">
      <c r="C964" s="213"/>
      <c r="E964" s="213"/>
      <c r="F964" s="213"/>
      <c r="G964" s="213"/>
      <c r="H964" s="213"/>
      <c r="I964" s="213"/>
      <c r="J964" s="217"/>
      <c r="K964" s="213"/>
      <c r="L964" s="213"/>
      <c r="M964" s="213"/>
      <c r="N964" s="213"/>
      <c r="O964" s="213"/>
      <c r="Q964" s="213"/>
      <c r="R964" s="213"/>
      <c r="S964" s="213"/>
      <c r="T964" s="213"/>
      <c r="U964" s="213"/>
      <c r="V964" s="213"/>
      <c r="X964" s="213"/>
      <c r="Y964" s="213"/>
      <c r="Z964" s="213"/>
      <c r="AA964" s="213"/>
      <c r="AB964" s="213"/>
      <c r="AC964" s="213"/>
      <c r="AD964" s="213"/>
      <c r="AE964" s="213"/>
      <c r="AF964" s="213"/>
      <c r="AG964" s="213"/>
      <c r="AH964" s="213"/>
      <c r="AI964" s="213"/>
      <c r="AJ964" s="214"/>
      <c r="AK964" s="213"/>
      <c r="AL964" s="213"/>
      <c r="AM964" s="215"/>
      <c r="AN964" s="213"/>
      <c r="AO964" s="213"/>
      <c r="AP964" s="215"/>
      <c r="AQ964" s="213"/>
      <c r="AR964" s="213"/>
      <c r="AS964" s="213"/>
      <c r="AT964" s="213"/>
      <c r="AU964" s="213"/>
      <c r="AV964" s="213"/>
      <c r="AX964" s="213"/>
    </row>
    <row r="965" spans="3:50">
      <c r="C965" s="213"/>
      <c r="E965" s="213"/>
      <c r="F965" s="213"/>
      <c r="G965" s="213"/>
      <c r="H965" s="213"/>
      <c r="I965" s="213"/>
      <c r="J965" s="217"/>
      <c r="K965" s="213"/>
      <c r="L965" s="213"/>
      <c r="M965" s="213"/>
      <c r="N965" s="213"/>
      <c r="O965" s="213"/>
      <c r="Q965" s="213"/>
      <c r="R965" s="213"/>
      <c r="S965" s="213"/>
      <c r="T965" s="213"/>
      <c r="U965" s="213"/>
      <c r="V965" s="213"/>
      <c r="X965" s="213"/>
      <c r="Y965" s="213"/>
      <c r="Z965" s="213"/>
      <c r="AA965" s="213"/>
      <c r="AB965" s="213"/>
      <c r="AC965" s="213"/>
      <c r="AD965" s="213"/>
      <c r="AE965" s="213"/>
      <c r="AF965" s="213"/>
      <c r="AG965" s="213"/>
      <c r="AH965" s="213"/>
      <c r="AI965" s="213"/>
      <c r="AJ965" s="214"/>
      <c r="AK965" s="213"/>
      <c r="AL965" s="213"/>
      <c r="AM965" s="215"/>
      <c r="AN965" s="213"/>
      <c r="AO965" s="213"/>
      <c r="AP965" s="215"/>
      <c r="AQ965" s="213"/>
      <c r="AR965" s="213"/>
      <c r="AS965" s="213"/>
      <c r="AT965" s="213"/>
      <c r="AU965" s="213"/>
      <c r="AV965" s="213"/>
      <c r="AX965" s="213"/>
    </row>
    <row r="966" spans="3:50">
      <c r="C966" s="213"/>
      <c r="E966" s="213"/>
      <c r="F966" s="213"/>
      <c r="G966" s="213"/>
      <c r="H966" s="213"/>
      <c r="I966" s="213"/>
      <c r="J966" s="217"/>
      <c r="K966" s="213"/>
      <c r="L966" s="213"/>
      <c r="M966" s="213"/>
      <c r="N966" s="213"/>
      <c r="O966" s="213"/>
      <c r="Q966" s="213"/>
      <c r="R966" s="213"/>
      <c r="S966" s="213"/>
      <c r="T966" s="213"/>
      <c r="U966" s="213"/>
      <c r="V966" s="213"/>
      <c r="X966" s="213"/>
      <c r="Y966" s="213"/>
      <c r="Z966" s="213"/>
      <c r="AA966" s="213"/>
      <c r="AB966" s="213"/>
      <c r="AC966" s="213"/>
      <c r="AD966" s="213"/>
      <c r="AE966" s="213"/>
      <c r="AF966" s="213"/>
      <c r="AG966" s="213"/>
      <c r="AH966" s="213"/>
      <c r="AI966" s="213"/>
      <c r="AJ966" s="214"/>
      <c r="AK966" s="213"/>
      <c r="AL966" s="213"/>
      <c r="AM966" s="215"/>
      <c r="AN966" s="213"/>
      <c r="AO966" s="213"/>
      <c r="AP966" s="215"/>
      <c r="AQ966" s="213"/>
      <c r="AR966" s="213"/>
      <c r="AS966" s="213"/>
      <c r="AT966" s="213"/>
      <c r="AU966" s="213"/>
      <c r="AV966" s="213"/>
      <c r="AX966" s="213"/>
    </row>
    <row r="967" spans="3:50">
      <c r="C967" s="213"/>
      <c r="E967" s="213"/>
      <c r="F967" s="213"/>
      <c r="G967" s="213"/>
      <c r="H967" s="213"/>
      <c r="I967" s="213"/>
      <c r="J967" s="217"/>
      <c r="K967" s="213"/>
      <c r="L967" s="213"/>
      <c r="M967" s="213"/>
      <c r="N967" s="213"/>
      <c r="O967" s="213"/>
      <c r="Q967" s="213"/>
      <c r="R967" s="213"/>
      <c r="S967" s="213"/>
      <c r="T967" s="213"/>
      <c r="U967" s="213"/>
      <c r="V967" s="213"/>
      <c r="X967" s="213"/>
      <c r="Y967" s="213"/>
      <c r="Z967" s="213"/>
      <c r="AA967" s="213"/>
      <c r="AB967" s="213"/>
      <c r="AC967" s="213"/>
      <c r="AD967" s="213"/>
      <c r="AE967" s="213"/>
      <c r="AF967" s="213"/>
      <c r="AG967" s="213"/>
      <c r="AH967" s="213"/>
      <c r="AI967" s="213"/>
      <c r="AJ967" s="214"/>
      <c r="AK967" s="213"/>
      <c r="AL967" s="213"/>
      <c r="AM967" s="215"/>
      <c r="AN967" s="213"/>
      <c r="AO967" s="213"/>
      <c r="AP967" s="215"/>
      <c r="AQ967" s="213"/>
      <c r="AR967" s="213"/>
      <c r="AS967" s="213"/>
      <c r="AT967" s="213"/>
      <c r="AU967" s="213"/>
      <c r="AV967" s="213"/>
      <c r="AX967" s="213"/>
    </row>
    <row r="968" spans="3:50">
      <c r="C968" s="213"/>
      <c r="E968" s="213"/>
      <c r="F968" s="213"/>
      <c r="G968" s="213"/>
      <c r="H968" s="213"/>
      <c r="I968" s="213"/>
      <c r="J968" s="217"/>
      <c r="K968" s="213"/>
      <c r="L968" s="213"/>
      <c r="M968" s="213"/>
      <c r="N968" s="213"/>
      <c r="O968" s="213"/>
      <c r="Q968" s="213"/>
      <c r="R968" s="213"/>
      <c r="S968" s="213"/>
      <c r="T968" s="213"/>
      <c r="U968" s="213"/>
      <c r="V968" s="213"/>
      <c r="X968" s="213"/>
      <c r="Y968" s="213"/>
      <c r="Z968" s="213"/>
      <c r="AA968" s="213"/>
      <c r="AB968" s="213"/>
      <c r="AC968" s="213"/>
      <c r="AD968" s="213"/>
      <c r="AE968" s="213"/>
      <c r="AF968" s="213"/>
      <c r="AG968" s="213"/>
      <c r="AH968" s="213"/>
      <c r="AI968" s="213"/>
      <c r="AJ968" s="214"/>
      <c r="AK968" s="213"/>
      <c r="AL968" s="213"/>
      <c r="AM968" s="215"/>
      <c r="AN968" s="213"/>
      <c r="AO968" s="213"/>
      <c r="AP968" s="215"/>
      <c r="AQ968" s="213"/>
      <c r="AR968" s="213"/>
      <c r="AS968" s="213"/>
      <c r="AT968" s="213"/>
      <c r="AU968" s="213"/>
      <c r="AV968" s="213"/>
      <c r="AX968" s="213"/>
    </row>
    <row r="969" spans="3:50">
      <c r="C969" s="213"/>
      <c r="E969" s="213"/>
      <c r="F969" s="213"/>
      <c r="G969" s="213"/>
      <c r="H969" s="213"/>
      <c r="I969" s="213"/>
      <c r="J969" s="217"/>
      <c r="K969" s="213"/>
      <c r="L969" s="213"/>
      <c r="M969" s="213"/>
      <c r="N969" s="213"/>
      <c r="O969" s="213"/>
      <c r="Q969" s="213"/>
      <c r="R969" s="213"/>
      <c r="S969" s="213"/>
      <c r="T969" s="213"/>
      <c r="U969" s="213"/>
      <c r="V969" s="213"/>
      <c r="X969" s="213"/>
      <c r="Y969" s="213"/>
      <c r="Z969" s="213"/>
      <c r="AA969" s="213"/>
      <c r="AB969" s="213"/>
      <c r="AC969" s="213"/>
      <c r="AD969" s="213"/>
      <c r="AE969" s="213"/>
      <c r="AF969" s="213"/>
      <c r="AG969" s="213"/>
      <c r="AH969" s="213"/>
      <c r="AI969" s="213"/>
      <c r="AJ969" s="214"/>
      <c r="AK969" s="213"/>
      <c r="AL969" s="213"/>
      <c r="AM969" s="215"/>
      <c r="AN969" s="213"/>
      <c r="AO969" s="213"/>
      <c r="AP969" s="215"/>
      <c r="AQ969" s="213"/>
      <c r="AR969" s="213"/>
      <c r="AS969" s="213"/>
      <c r="AT969" s="213"/>
      <c r="AU969" s="213"/>
      <c r="AV969" s="213"/>
      <c r="AX969" s="213"/>
    </row>
    <row r="970" spans="3:50">
      <c r="C970" s="213"/>
      <c r="E970" s="213"/>
      <c r="F970" s="213"/>
      <c r="G970" s="213"/>
      <c r="H970" s="213"/>
      <c r="I970" s="213"/>
      <c r="J970" s="217"/>
      <c r="K970" s="213"/>
      <c r="L970" s="213"/>
      <c r="M970" s="213"/>
      <c r="N970" s="213"/>
      <c r="O970" s="213"/>
      <c r="Q970" s="213"/>
      <c r="R970" s="213"/>
      <c r="S970" s="213"/>
      <c r="T970" s="213"/>
      <c r="U970" s="213"/>
      <c r="V970" s="213"/>
      <c r="X970" s="213"/>
      <c r="Y970" s="213"/>
      <c r="Z970" s="213"/>
      <c r="AA970" s="213"/>
      <c r="AB970" s="213"/>
      <c r="AC970" s="213"/>
      <c r="AD970" s="213"/>
      <c r="AE970" s="213"/>
      <c r="AF970" s="213"/>
      <c r="AG970" s="213"/>
      <c r="AH970" s="213"/>
      <c r="AI970" s="213"/>
      <c r="AJ970" s="214"/>
      <c r="AK970" s="213"/>
      <c r="AL970" s="213"/>
      <c r="AM970" s="215"/>
      <c r="AN970" s="213"/>
      <c r="AO970" s="213"/>
      <c r="AP970" s="215"/>
      <c r="AQ970" s="213"/>
      <c r="AR970" s="213"/>
      <c r="AS970" s="213"/>
      <c r="AT970" s="213"/>
      <c r="AU970" s="213"/>
      <c r="AV970" s="213"/>
      <c r="AX970" s="213"/>
    </row>
    <row r="971" spans="3:50">
      <c r="C971" s="213"/>
      <c r="E971" s="213"/>
      <c r="F971" s="213"/>
      <c r="G971" s="213"/>
      <c r="H971" s="213"/>
      <c r="I971" s="213"/>
      <c r="J971" s="217"/>
      <c r="K971" s="213"/>
      <c r="L971" s="213"/>
      <c r="M971" s="213"/>
      <c r="N971" s="213"/>
      <c r="O971" s="213"/>
      <c r="Q971" s="213"/>
      <c r="R971" s="213"/>
      <c r="S971" s="213"/>
      <c r="T971" s="213"/>
      <c r="U971" s="213"/>
      <c r="V971" s="213"/>
      <c r="X971" s="213"/>
      <c r="Y971" s="213"/>
      <c r="Z971" s="213"/>
      <c r="AA971" s="213"/>
      <c r="AB971" s="213"/>
      <c r="AC971" s="213"/>
      <c r="AD971" s="213"/>
      <c r="AE971" s="213"/>
      <c r="AF971" s="213"/>
      <c r="AG971" s="213"/>
      <c r="AH971" s="213"/>
      <c r="AI971" s="213"/>
      <c r="AJ971" s="214"/>
      <c r="AK971" s="213"/>
      <c r="AL971" s="213"/>
      <c r="AM971" s="215"/>
      <c r="AN971" s="213"/>
      <c r="AO971" s="213"/>
      <c r="AP971" s="215"/>
      <c r="AQ971" s="213"/>
      <c r="AR971" s="213"/>
      <c r="AS971" s="213"/>
      <c r="AT971" s="213"/>
      <c r="AU971" s="213"/>
      <c r="AV971" s="213"/>
      <c r="AX971" s="213"/>
    </row>
    <row r="972" spans="3:50">
      <c r="C972" s="213"/>
      <c r="E972" s="213"/>
      <c r="F972" s="213"/>
      <c r="G972" s="213"/>
      <c r="H972" s="213"/>
      <c r="I972" s="213"/>
      <c r="J972" s="217"/>
      <c r="K972" s="213"/>
      <c r="L972" s="213"/>
      <c r="M972" s="213"/>
      <c r="N972" s="213"/>
      <c r="O972" s="213"/>
      <c r="Q972" s="213"/>
      <c r="R972" s="213"/>
      <c r="S972" s="213"/>
      <c r="T972" s="213"/>
      <c r="U972" s="213"/>
      <c r="V972" s="213"/>
      <c r="X972" s="213"/>
      <c r="Y972" s="213"/>
      <c r="Z972" s="213"/>
      <c r="AA972" s="213"/>
      <c r="AB972" s="213"/>
      <c r="AC972" s="213"/>
      <c r="AD972" s="213"/>
      <c r="AE972" s="213"/>
      <c r="AF972" s="213"/>
      <c r="AG972" s="213"/>
      <c r="AH972" s="213"/>
      <c r="AI972" s="213"/>
      <c r="AJ972" s="214"/>
      <c r="AK972" s="213"/>
      <c r="AL972" s="213"/>
      <c r="AM972" s="215"/>
      <c r="AN972" s="213"/>
      <c r="AO972" s="213"/>
      <c r="AP972" s="215"/>
      <c r="AQ972" s="213"/>
      <c r="AR972" s="213"/>
      <c r="AS972" s="213"/>
      <c r="AT972" s="213"/>
      <c r="AU972" s="213"/>
      <c r="AV972" s="213"/>
      <c r="AX972" s="213"/>
    </row>
    <row r="973" spans="3:50">
      <c r="C973" s="213"/>
      <c r="E973" s="213"/>
      <c r="F973" s="213"/>
      <c r="G973" s="213"/>
      <c r="H973" s="213"/>
      <c r="I973" s="213"/>
      <c r="J973" s="217"/>
      <c r="K973" s="213"/>
      <c r="L973" s="213"/>
      <c r="M973" s="213"/>
      <c r="N973" s="213"/>
      <c r="O973" s="213"/>
      <c r="Q973" s="213"/>
      <c r="R973" s="213"/>
      <c r="S973" s="213"/>
      <c r="T973" s="213"/>
      <c r="U973" s="213"/>
      <c r="V973" s="213"/>
      <c r="X973" s="213"/>
      <c r="Y973" s="213"/>
      <c r="Z973" s="213"/>
      <c r="AA973" s="213"/>
      <c r="AB973" s="213"/>
      <c r="AC973" s="213"/>
      <c r="AD973" s="213"/>
      <c r="AE973" s="213"/>
      <c r="AF973" s="213"/>
      <c r="AG973" s="213"/>
      <c r="AH973" s="213"/>
      <c r="AI973" s="213"/>
      <c r="AJ973" s="214"/>
      <c r="AK973" s="213"/>
      <c r="AL973" s="213"/>
      <c r="AM973" s="215"/>
      <c r="AN973" s="213"/>
      <c r="AO973" s="213"/>
      <c r="AP973" s="215"/>
      <c r="AQ973" s="213"/>
      <c r="AR973" s="213"/>
      <c r="AS973" s="213"/>
      <c r="AT973" s="213"/>
      <c r="AU973" s="213"/>
      <c r="AV973" s="213"/>
      <c r="AX973" s="213"/>
    </row>
    <row r="974" spans="3:50">
      <c r="C974" s="213"/>
      <c r="E974" s="213"/>
      <c r="F974" s="213"/>
      <c r="G974" s="213"/>
      <c r="H974" s="213"/>
      <c r="I974" s="213"/>
      <c r="J974" s="217"/>
      <c r="K974" s="213"/>
      <c r="L974" s="213"/>
      <c r="M974" s="213"/>
      <c r="N974" s="213"/>
      <c r="O974" s="213"/>
      <c r="Q974" s="213"/>
      <c r="R974" s="213"/>
      <c r="S974" s="213"/>
      <c r="T974" s="213"/>
      <c r="U974" s="213"/>
      <c r="V974" s="213"/>
      <c r="X974" s="213"/>
      <c r="Y974" s="213"/>
      <c r="Z974" s="213"/>
      <c r="AA974" s="213"/>
      <c r="AB974" s="213"/>
      <c r="AC974" s="213"/>
      <c r="AD974" s="213"/>
      <c r="AE974" s="213"/>
      <c r="AF974" s="213"/>
      <c r="AG974" s="213"/>
      <c r="AH974" s="213"/>
      <c r="AI974" s="213"/>
      <c r="AJ974" s="214"/>
      <c r="AK974" s="213"/>
      <c r="AL974" s="213"/>
      <c r="AM974" s="215"/>
      <c r="AN974" s="213"/>
      <c r="AO974" s="213"/>
      <c r="AP974" s="215"/>
      <c r="AQ974" s="213"/>
      <c r="AR974" s="213"/>
      <c r="AS974" s="213"/>
      <c r="AT974" s="213"/>
      <c r="AU974" s="213"/>
      <c r="AV974" s="213"/>
      <c r="AX974" s="213"/>
    </row>
    <row r="975" spans="3:50">
      <c r="C975" s="213"/>
      <c r="E975" s="213"/>
      <c r="F975" s="213"/>
      <c r="G975" s="213"/>
      <c r="H975" s="213"/>
      <c r="I975" s="213"/>
      <c r="J975" s="217"/>
      <c r="K975" s="213"/>
      <c r="L975" s="213"/>
      <c r="M975" s="213"/>
      <c r="N975" s="213"/>
      <c r="O975" s="213"/>
      <c r="Q975" s="213"/>
      <c r="R975" s="213"/>
      <c r="S975" s="213"/>
      <c r="T975" s="213"/>
      <c r="U975" s="213"/>
      <c r="V975" s="213"/>
      <c r="X975" s="213"/>
      <c r="Y975" s="213"/>
      <c r="Z975" s="213"/>
      <c r="AA975" s="213"/>
      <c r="AB975" s="213"/>
      <c r="AC975" s="213"/>
      <c r="AD975" s="213"/>
      <c r="AE975" s="213"/>
      <c r="AF975" s="213"/>
      <c r="AG975" s="213"/>
      <c r="AH975" s="213"/>
      <c r="AI975" s="213"/>
      <c r="AJ975" s="214"/>
      <c r="AK975" s="213"/>
      <c r="AL975" s="213"/>
      <c r="AM975" s="215"/>
      <c r="AN975" s="213"/>
      <c r="AO975" s="213"/>
      <c r="AP975" s="215"/>
      <c r="AQ975" s="213"/>
      <c r="AR975" s="213"/>
      <c r="AS975" s="213"/>
      <c r="AT975" s="213"/>
      <c r="AU975" s="213"/>
      <c r="AV975" s="213"/>
      <c r="AX975" s="213"/>
    </row>
    <row r="976" spans="3:50">
      <c r="C976" s="213"/>
      <c r="E976" s="213"/>
      <c r="F976" s="213"/>
      <c r="G976" s="213"/>
      <c r="H976" s="213"/>
      <c r="I976" s="213"/>
      <c r="J976" s="217"/>
      <c r="K976" s="213"/>
      <c r="L976" s="213"/>
      <c r="M976" s="213"/>
      <c r="N976" s="213"/>
      <c r="O976" s="213"/>
      <c r="Q976" s="213"/>
      <c r="R976" s="213"/>
      <c r="S976" s="213"/>
      <c r="T976" s="213"/>
      <c r="U976" s="213"/>
      <c r="V976" s="213"/>
      <c r="X976" s="213"/>
      <c r="Y976" s="213"/>
      <c r="Z976" s="213"/>
      <c r="AA976" s="213"/>
      <c r="AB976" s="213"/>
      <c r="AC976" s="213"/>
      <c r="AD976" s="213"/>
      <c r="AE976" s="213"/>
      <c r="AF976" s="213"/>
      <c r="AG976" s="213"/>
      <c r="AH976" s="213"/>
      <c r="AI976" s="213"/>
      <c r="AJ976" s="214"/>
      <c r="AK976" s="213"/>
      <c r="AL976" s="213"/>
      <c r="AM976" s="215"/>
      <c r="AN976" s="213"/>
      <c r="AO976" s="213"/>
      <c r="AP976" s="215"/>
      <c r="AQ976" s="213"/>
      <c r="AR976" s="213"/>
      <c r="AS976" s="213"/>
      <c r="AT976" s="213"/>
      <c r="AU976" s="213"/>
      <c r="AV976" s="213"/>
      <c r="AX976" s="213"/>
    </row>
    <row r="977" spans="3:50">
      <c r="C977" s="213"/>
      <c r="E977" s="213"/>
      <c r="F977" s="213"/>
      <c r="G977" s="213"/>
      <c r="H977" s="213"/>
      <c r="I977" s="213"/>
      <c r="J977" s="217"/>
      <c r="K977" s="213"/>
      <c r="L977" s="213"/>
      <c r="M977" s="213"/>
      <c r="N977" s="213"/>
      <c r="O977" s="213"/>
      <c r="Q977" s="213"/>
      <c r="R977" s="213"/>
      <c r="S977" s="213"/>
      <c r="T977" s="213"/>
      <c r="U977" s="213"/>
      <c r="V977" s="213"/>
      <c r="X977" s="213"/>
      <c r="Y977" s="213"/>
      <c r="Z977" s="213"/>
      <c r="AA977" s="213"/>
      <c r="AB977" s="213"/>
      <c r="AC977" s="213"/>
      <c r="AD977" s="213"/>
      <c r="AE977" s="213"/>
      <c r="AF977" s="213"/>
      <c r="AG977" s="213"/>
      <c r="AH977" s="213"/>
      <c r="AI977" s="213"/>
      <c r="AJ977" s="214"/>
      <c r="AK977" s="213"/>
      <c r="AL977" s="213"/>
      <c r="AM977" s="215"/>
      <c r="AN977" s="213"/>
      <c r="AO977" s="213"/>
      <c r="AP977" s="215"/>
      <c r="AQ977" s="213"/>
      <c r="AR977" s="213"/>
      <c r="AS977" s="213"/>
      <c r="AT977" s="213"/>
      <c r="AU977" s="213"/>
      <c r="AV977" s="213"/>
      <c r="AX977" s="213"/>
    </row>
    <row r="978" spans="3:50">
      <c r="C978" s="213"/>
      <c r="E978" s="213"/>
      <c r="F978" s="213"/>
      <c r="G978" s="213"/>
      <c r="H978" s="213"/>
      <c r="I978" s="213"/>
      <c r="J978" s="217"/>
      <c r="K978" s="213"/>
      <c r="L978" s="213"/>
      <c r="M978" s="213"/>
      <c r="N978" s="213"/>
      <c r="O978" s="213"/>
      <c r="Q978" s="213"/>
      <c r="R978" s="213"/>
      <c r="S978" s="213"/>
      <c r="T978" s="213"/>
      <c r="U978" s="213"/>
      <c r="V978" s="213"/>
      <c r="X978" s="213"/>
      <c r="Y978" s="213"/>
      <c r="Z978" s="213"/>
      <c r="AA978" s="213"/>
      <c r="AB978" s="213"/>
      <c r="AC978" s="213"/>
      <c r="AD978" s="213"/>
      <c r="AE978" s="213"/>
      <c r="AF978" s="213"/>
      <c r="AG978" s="213"/>
      <c r="AH978" s="213"/>
      <c r="AI978" s="213"/>
      <c r="AJ978" s="214"/>
      <c r="AK978" s="213"/>
      <c r="AL978" s="213"/>
      <c r="AM978" s="215"/>
      <c r="AN978" s="213"/>
      <c r="AO978" s="213"/>
      <c r="AP978" s="215"/>
      <c r="AQ978" s="213"/>
      <c r="AR978" s="213"/>
      <c r="AS978" s="213"/>
      <c r="AT978" s="213"/>
      <c r="AU978" s="213"/>
      <c r="AV978" s="213"/>
      <c r="AX978" s="213"/>
    </row>
    <row r="979" spans="3:50">
      <c r="C979" s="213"/>
      <c r="E979" s="213"/>
      <c r="F979" s="213"/>
      <c r="G979" s="213"/>
      <c r="H979" s="213"/>
      <c r="I979" s="213"/>
      <c r="J979" s="217"/>
      <c r="K979" s="213"/>
      <c r="L979" s="213"/>
      <c r="M979" s="213"/>
      <c r="N979" s="213"/>
      <c r="O979" s="213"/>
      <c r="Q979" s="213"/>
      <c r="R979" s="213"/>
      <c r="S979" s="213"/>
      <c r="T979" s="213"/>
      <c r="U979" s="213"/>
      <c r="V979" s="213"/>
      <c r="X979" s="213"/>
      <c r="Y979" s="213"/>
      <c r="Z979" s="213"/>
      <c r="AA979" s="213"/>
      <c r="AB979" s="213"/>
      <c r="AC979" s="213"/>
      <c r="AD979" s="213"/>
      <c r="AE979" s="213"/>
      <c r="AF979" s="213"/>
      <c r="AG979" s="213"/>
      <c r="AH979" s="213"/>
      <c r="AI979" s="213"/>
      <c r="AJ979" s="214"/>
      <c r="AK979" s="213"/>
      <c r="AL979" s="213"/>
      <c r="AM979" s="215"/>
      <c r="AN979" s="213"/>
      <c r="AO979" s="213"/>
      <c r="AP979" s="215"/>
      <c r="AQ979" s="213"/>
      <c r="AR979" s="213"/>
      <c r="AS979" s="213"/>
      <c r="AT979" s="213"/>
      <c r="AU979" s="213"/>
      <c r="AV979" s="213"/>
      <c r="AX979" s="213"/>
    </row>
    <row r="980" spans="3:50">
      <c r="C980" s="213"/>
      <c r="E980" s="213"/>
      <c r="F980" s="213"/>
      <c r="G980" s="213"/>
      <c r="H980" s="213"/>
      <c r="I980" s="213"/>
      <c r="J980" s="217"/>
      <c r="K980" s="213"/>
      <c r="L980" s="213"/>
      <c r="M980" s="213"/>
      <c r="N980" s="213"/>
      <c r="O980" s="213"/>
      <c r="Q980" s="213"/>
      <c r="R980" s="213"/>
      <c r="S980" s="213"/>
      <c r="T980" s="213"/>
      <c r="U980" s="213"/>
      <c r="V980" s="213"/>
      <c r="X980" s="213"/>
      <c r="Y980" s="213"/>
      <c r="Z980" s="213"/>
      <c r="AA980" s="213"/>
      <c r="AB980" s="213"/>
      <c r="AC980" s="213"/>
      <c r="AD980" s="213"/>
      <c r="AE980" s="213"/>
      <c r="AF980" s="213"/>
      <c r="AG980" s="213"/>
      <c r="AH980" s="213"/>
      <c r="AI980" s="213"/>
      <c r="AJ980" s="214"/>
      <c r="AK980" s="213"/>
      <c r="AL980" s="213"/>
      <c r="AM980" s="215"/>
      <c r="AN980" s="213"/>
      <c r="AO980" s="213"/>
      <c r="AP980" s="215"/>
      <c r="AQ980" s="213"/>
      <c r="AR980" s="213"/>
      <c r="AS980" s="213"/>
      <c r="AT980" s="213"/>
      <c r="AU980" s="213"/>
      <c r="AV980" s="213"/>
      <c r="AX980" s="213"/>
    </row>
    <row r="981" spans="3:50">
      <c r="C981" s="213"/>
      <c r="E981" s="213"/>
      <c r="F981" s="213"/>
      <c r="G981" s="213"/>
      <c r="H981" s="213"/>
      <c r="I981" s="213"/>
      <c r="J981" s="217"/>
      <c r="K981" s="213"/>
      <c r="L981" s="213"/>
      <c r="M981" s="213"/>
      <c r="N981" s="213"/>
      <c r="O981" s="213"/>
      <c r="Q981" s="213"/>
      <c r="R981" s="213"/>
      <c r="S981" s="213"/>
      <c r="T981" s="213"/>
      <c r="U981" s="213"/>
      <c r="V981" s="213"/>
      <c r="X981" s="213"/>
      <c r="Y981" s="213"/>
      <c r="Z981" s="213"/>
      <c r="AA981" s="213"/>
      <c r="AB981" s="213"/>
      <c r="AC981" s="213"/>
      <c r="AD981" s="213"/>
      <c r="AE981" s="213"/>
      <c r="AF981" s="213"/>
      <c r="AG981" s="213"/>
      <c r="AH981" s="213"/>
      <c r="AI981" s="213"/>
      <c r="AJ981" s="214"/>
      <c r="AK981" s="213"/>
      <c r="AL981" s="213"/>
      <c r="AM981" s="215"/>
      <c r="AN981" s="213"/>
      <c r="AO981" s="213"/>
      <c r="AP981" s="215"/>
      <c r="AQ981" s="213"/>
      <c r="AR981" s="213"/>
      <c r="AS981" s="213"/>
      <c r="AT981" s="213"/>
      <c r="AU981" s="213"/>
      <c r="AV981" s="213"/>
      <c r="AX981" s="213"/>
    </row>
    <row r="982" spans="3:50">
      <c r="C982" s="213"/>
      <c r="E982" s="213"/>
      <c r="F982" s="213"/>
      <c r="G982" s="213"/>
      <c r="H982" s="213"/>
      <c r="I982" s="213"/>
      <c r="J982" s="217"/>
      <c r="K982" s="213"/>
      <c r="L982" s="213"/>
      <c r="M982" s="213"/>
      <c r="N982" s="213"/>
      <c r="O982" s="213"/>
      <c r="Q982" s="213"/>
      <c r="R982" s="213"/>
      <c r="S982" s="213"/>
      <c r="T982" s="213"/>
      <c r="U982" s="213"/>
      <c r="V982" s="213"/>
      <c r="X982" s="213"/>
      <c r="Y982" s="213"/>
      <c r="Z982" s="213"/>
      <c r="AA982" s="213"/>
      <c r="AB982" s="213"/>
      <c r="AC982" s="213"/>
      <c r="AD982" s="213"/>
      <c r="AE982" s="213"/>
      <c r="AF982" s="213"/>
      <c r="AG982" s="213"/>
      <c r="AH982" s="213"/>
      <c r="AI982" s="213"/>
      <c r="AJ982" s="214"/>
      <c r="AK982" s="213"/>
      <c r="AL982" s="213"/>
      <c r="AM982" s="215"/>
      <c r="AN982" s="213"/>
      <c r="AO982" s="213"/>
      <c r="AP982" s="215"/>
      <c r="AQ982" s="213"/>
      <c r="AR982" s="213"/>
      <c r="AS982" s="213"/>
      <c r="AT982" s="213"/>
      <c r="AU982" s="213"/>
      <c r="AV982" s="213"/>
      <c r="AX982" s="213"/>
    </row>
    <row r="983" spans="3:50">
      <c r="C983" s="213"/>
      <c r="E983" s="213"/>
      <c r="F983" s="213"/>
      <c r="G983" s="213"/>
      <c r="H983" s="213"/>
      <c r="I983" s="213"/>
      <c r="J983" s="217"/>
      <c r="K983" s="213"/>
      <c r="L983" s="213"/>
      <c r="M983" s="213"/>
      <c r="N983" s="213"/>
      <c r="O983" s="213"/>
      <c r="Q983" s="213"/>
      <c r="R983" s="213"/>
      <c r="S983" s="213"/>
      <c r="T983" s="213"/>
      <c r="U983" s="213"/>
      <c r="V983" s="213"/>
      <c r="X983" s="213"/>
      <c r="Y983" s="213"/>
      <c r="Z983" s="213"/>
      <c r="AA983" s="213"/>
      <c r="AB983" s="213"/>
      <c r="AC983" s="213"/>
      <c r="AD983" s="213"/>
      <c r="AE983" s="213"/>
      <c r="AF983" s="213"/>
      <c r="AG983" s="213"/>
      <c r="AH983" s="213"/>
      <c r="AI983" s="213"/>
      <c r="AJ983" s="214"/>
      <c r="AK983" s="213"/>
      <c r="AL983" s="213"/>
      <c r="AM983" s="215"/>
      <c r="AN983" s="213"/>
      <c r="AO983" s="213"/>
      <c r="AP983" s="215"/>
      <c r="AQ983" s="213"/>
      <c r="AR983" s="213"/>
      <c r="AS983" s="213"/>
      <c r="AT983" s="213"/>
      <c r="AU983" s="213"/>
      <c r="AV983" s="213"/>
      <c r="AX983" s="213"/>
    </row>
    <row r="984" spans="3:50">
      <c r="C984" s="213"/>
      <c r="E984" s="213"/>
      <c r="F984" s="213"/>
      <c r="G984" s="213"/>
      <c r="H984" s="213"/>
      <c r="I984" s="213"/>
      <c r="J984" s="217"/>
      <c r="K984" s="213"/>
      <c r="L984" s="213"/>
      <c r="M984" s="213"/>
      <c r="N984" s="213"/>
      <c r="O984" s="213"/>
      <c r="Q984" s="213"/>
      <c r="R984" s="213"/>
      <c r="S984" s="213"/>
      <c r="T984" s="213"/>
      <c r="U984" s="213"/>
      <c r="V984" s="213"/>
      <c r="X984" s="213"/>
      <c r="Y984" s="213"/>
      <c r="Z984" s="213"/>
      <c r="AA984" s="213"/>
      <c r="AB984" s="213"/>
      <c r="AC984" s="213"/>
      <c r="AD984" s="213"/>
      <c r="AE984" s="213"/>
      <c r="AF984" s="213"/>
      <c r="AG984" s="213"/>
      <c r="AH984" s="213"/>
      <c r="AI984" s="213"/>
      <c r="AJ984" s="214"/>
      <c r="AK984" s="213"/>
      <c r="AL984" s="213"/>
      <c r="AM984" s="215"/>
      <c r="AN984" s="213"/>
      <c r="AO984" s="213"/>
      <c r="AP984" s="215"/>
      <c r="AQ984" s="213"/>
      <c r="AR984" s="213"/>
      <c r="AS984" s="213"/>
      <c r="AT984" s="213"/>
      <c r="AU984" s="213"/>
      <c r="AV984" s="213"/>
      <c r="AX984" s="213"/>
    </row>
    <row r="985" spans="3:50">
      <c r="C985" s="213"/>
      <c r="E985" s="213"/>
      <c r="F985" s="213"/>
      <c r="G985" s="213"/>
      <c r="H985" s="213"/>
      <c r="I985" s="213"/>
      <c r="J985" s="217"/>
      <c r="K985" s="213"/>
      <c r="L985" s="213"/>
      <c r="M985" s="213"/>
      <c r="N985" s="213"/>
      <c r="O985" s="213"/>
      <c r="Q985" s="213"/>
      <c r="R985" s="213"/>
      <c r="S985" s="213"/>
      <c r="T985" s="213"/>
      <c r="U985" s="213"/>
      <c r="V985" s="213"/>
      <c r="X985" s="213"/>
      <c r="Y985" s="213"/>
      <c r="Z985" s="213"/>
      <c r="AA985" s="213"/>
      <c r="AB985" s="213"/>
      <c r="AC985" s="213"/>
      <c r="AD985" s="213"/>
      <c r="AE985" s="213"/>
      <c r="AF985" s="213"/>
      <c r="AG985" s="213"/>
      <c r="AH985" s="213"/>
      <c r="AI985" s="213"/>
      <c r="AJ985" s="214"/>
      <c r="AK985" s="213"/>
      <c r="AL985" s="213"/>
      <c r="AM985" s="215"/>
      <c r="AN985" s="213"/>
      <c r="AO985" s="213"/>
      <c r="AP985" s="215"/>
      <c r="AQ985" s="213"/>
      <c r="AR985" s="213"/>
      <c r="AS985" s="213"/>
      <c r="AT985" s="213"/>
      <c r="AU985" s="213"/>
      <c r="AV985" s="213"/>
      <c r="AX985" s="213"/>
    </row>
  </sheetData>
  <autoFilter ref="AN143:AN152"/>
  <mergeCells count="84">
    <mergeCell ref="B1:AX1"/>
    <mergeCell ref="B2:AX2"/>
    <mergeCell ref="B3:AX3"/>
    <mergeCell ref="B4:AX4"/>
    <mergeCell ref="AE6:AE8"/>
    <mergeCell ref="AA7:AA8"/>
    <mergeCell ref="AB7:AC8"/>
    <mergeCell ref="B6:B9"/>
    <mergeCell ref="AB6:AD6"/>
    <mergeCell ref="N7:N8"/>
    <mergeCell ref="M7:M8"/>
    <mergeCell ref="C6:F6"/>
    <mergeCell ref="G6:L6"/>
    <mergeCell ref="AF6:AF8"/>
    <mergeCell ref="AI6:AW6"/>
    <mergeCell ref="AX6:AX9"/>
    <mergeCell ref="AI7:AQ7"/>
    <mergeCell ref="AR7:AV7"/>
    <mergeCell ref="AI8:AJ8"/>
    <mergeCell ref="AK8:AM8"/>
    <mergeCell ref="AN8:AP8"/>
    <mergeCell ref="AQ8:AQ9"/>
    <mergeCell ref="AR8:AS8"/>
    <mergeCell ref="AT8:AV8"/>
    <mergeCell ref="AW8:AW9"/>
    <mergeCell ref="AH6:AH8"/>
    <mergeCell ref="AG6:AG8"/>
    <mergeCell ref="C7:D9"/>
    <mergeCell ref="G7:G9"/>
    <mergeCell ref="J7:J9"/>
    <mergeCell ref="L7:L9"/>
    <mergeCell ref="O7:P9"/>
    <mergeCell ref="H7:I8"/>
    <mergeCell ref="E7:F8"/>
    <mergeCell ref="K7:K8"/>
    <mergeCell ref="V7:Z7"/>
    <mergeCell ref="M6:N6"/>
    <mergeCell ref="O6:R6"/>
    <mergeCell ref="S6:U6"/>
    <mergeCell ref="AD7:AD8"/>
    <mergeCell ref="V6:AA6"/>
    <mergeCell ref="Z8:Z9"/>
    <mergeCell ref="AB9:AC9"/>
    <mergeCell ref="Q7:Q9"/>
    <mergeCell ref="R7:R9"/>
    <mergeCell ref="S7:T9"/>
    <mergeCell ref="U7:U9"/>
    <mergeCell ref="V8:V9"/>
    <mergeCell ref="M10:M14"/>
    <mergeCell ref="N10:N14"/>
    <mergeCell ref="W8:W9"/>
    <mergeCell ref="X8:X9"/>
    <mergeCell ref="Y8:Y9"/>
    <mergeCell ref="AX10:AX14"/>
    <mergeCell ref="AW10:AW14"/>
    <mergeCell ref="AV10:AV14"/>
    <mergeCell ref="AU10:AU14"/>
    <mergeCell ref="AT10:AT14"/>
    <mergeCell ref="AS10:AS14"/>
    <mergeCell ref="AR10:AR14"/>
    <mergeCell ref="AQ10:AQ14"/>
    <mergeCell ref="AP10:AP14"/>
    <mergeCell ref="AO10:AO14"/>
    <mergeCell ref="AN10:AN14"/>
    <mergeCell ref="AM10:AM14"/>
    <mergeCell ref="AL10:AL14"/>
    <mergeCell ref="AK10:AK14"/>
    <mergeCell ref="AJ10:AJ14"/>
    <mergeCell ref="B888:G888"/>
    <mergeCell ref="AI10:AI14"/>
    <mergeCell ref="R10:R14"/>
    <mergeCell ref="Q10:Q14"/>
    <mergeCell ref="J10:J14"/>
    <mergeCell ref="AE10:AE14"/>
    <mergeCell ref="AF10:AF14"/>
    <mergeCell ref="AG10:AG14"/>
    <mergeCell ref="AH10:AH14"/>
    <mergeCell ref="U12:U14"/>
    <mergeCell ref="C15:D15"/>
    <mergeCell ref="O15:P15"/>
    <mergeCell ref="B10:B14"/>
    <mergeCell ref="G10:G14"/>
    <mergeCell ref="K10:K14"/>
    <mergeCell ref="L10:L14"/>
  </mergeCells>
  <conditionalFormatting sqref="S173:T173">
    <cfRule type="duplicateValues" dxfId="26" priority="31"/>
  </conditionalFormatting>
  <conditionalFormatting sqref="S184:T184">
    <cfRule type="duplicateValues" dxfId="25" priority="30"/>
  </conditionalFormatting>
  <conditionalFormatting sqref="S62:T62">
    <cfRule type="duplicateValues" dxfId="24" priority="29"/>
  </conditionalFormatting>
  <conditionalFormatting sqref="S64:T64">
    <cfRule type="duplicateValues" dxfId="23" priority="28"/>
  </conditionalFormatting>
  <conditionalFormatting sqref="S77:T77">
    <cfRule type="duplicateValues" dxfId="22" priority="26"/>
  </conditionalFormatting>
  <conditionalFormatting sqref="S194:T194">
    <cfRule type="duplicateValues" dxfId="21" priority="25"/>
  </conditionalFormatting>
  <conditionalFormatting sqref="S549:T549">
    <cfRule type="duplicateValues" dxfId="20" priority="24"/>
  </conditionalFormatting>
  <conditionalFormatting sqref="S552:T552">
    <cfRule type="duplicateValues" dxfId="19" priority="23"/>
  </conditionalFormatting>
  <conditionalFormatting sqref="S551:T551">
    <cfRule type="duplicateValues" dxfId="18" priority="22"/>
  </conditionalFormatting>
  <conditionalFormatting sqref="S554:T554">
    <cfRule type="duplicateValues" dxfId="17" priority="19"/>
  </conditionalFormatting>
  <conditionalFormatting sqref="S556:T556">
    <cfRule type="duplicateValues" dxfId="16" priority="18"/>
  </conditionalFormatting>
  <conditionalFormatting sqref="S558:T558">
    <cfRule type="duplicateValues" dxfId="15" priority="17"/>
  </conditionalFormatting>
  <conditionalFormatting sqref="S608:T608">
    <cfRule type="duplicateValues" dxfId="14" priority="16"/>
  </conditionalFormatting>
  <conditionalFormatting sqref="S166:T166 S168:T168">
    <cfRule type="duplicateValues" dxfId="13" priority="34"/>
  </conditionalFormatting>
  <conditionalFormatting sqref="S625:T625">
    <cfRule type="duplicateValues" dxfId="12" priority="12"/>
  </conditionalFormatting>
  <conditionalFormatting sqref="B16:AX845">
    <cfRule type="expression" dxfId="11" priority="11">
      <formula>$B16&gt;0</formula>
    </cfRule>
  </conditionalFormatting>
  <conditionalFormatting sqref="S10:T11">
    <cfRule type="duplicateValues" dxfId="10" priority="10"/>
  </conditionalFormatting>
  <conditionalFormatting sqref="S204:T204">
    <cfRule type="duplicateValues" dxfId="9" priority="9"/>
  </conditionalFormatting>
  <conditionalFormatting sqref="S207:T207">
    <cfRule type="duplicateValues" dxfId="8" priority="8"/>
  </conditionalFormatting>
  <conditionalFormatting sqref="S206:T206">
    <cfRule type="duplicateValues" dxfId="7" priority="7"/>
  </conditionalFormatting>
  <conditionalFormatting sqref="S209:T209">
    <cfRule type="duplicateValues" dxfId="6" priority="6"/>
  </conditionalFormatting>
  <conditionalFormatting sqref="S211:T211">
    <cfRule type="duplicateValues" dxfId="5" priority="5"/>
  </conditionalFormatting>
  <conditionalFormatting sqref="S213:T213">
    <cfRule type="duplicateValues" dxfId="4" priority="4"/>
  </conditionalFormatting>
  <conditionalFormatting sqref="S263:T263">
    <cfRule type="duplicateValues" dxfId="3" priority="3"/>
  </conditionalFormatting>
  <conditionalFormatting sqref="S280:T280">
    <cfRule type="duplicateValues" dxfId="2" priority="2"/>
  </conditionalFormatting>
  <conditionalFormatting sqref="A16:B900 H16:AX900 C16:G887 C889:G900">
    <cfRule type="expression" dxfId="1" priority="1">
      <formula>$A16&gt;0</formula>
    </cfRule>
  </conditionalFormatting>
  <printOptions horizontalCentered="1"/>
  <pageMargins left="0.47244094488188981" right="0.55118110236220474" top="1.1811023622047245" bottom="0.74803149606299213" header="0.31496062992125984" footer="0.31496062992125984"/>
  <pageSetup paperSize="8" scale="40" fitToHeight="0" orientation="landscape" horizontalDpi="4294967293" verticalDpi="4294967293" r:id="rId1"/>
  <headerFooter>
    <oddHeader>&amp;C&amp;G</oddHeader>
    <oddFooter>&amp;RHalaman &amp;P Dari &amp;N</oddFooter>
  </headerFooter>
  <rowBreaks count="14" manualBreakCount="14">
    <brk id="62" min="1" max="49" man="1"/>
    <brk id="119" min="1" max="49" man="1"/>
    <brk id="160" min="1" max="49" man="1"/>
    <brk id="217" min="1" max="49" man="1"/>
    <brk id="275" min="1" max="49" man="1"/>
    <brk id="336" min="1" max="49" man="1"/>
    <brk id="391" min="1" max="49" man="1"/>
    <brk id="446" min="1" max="49" man="1"/>
    <brk id="490" max="16383" man="1"/>
    <brk id="530" min="1" max="49" man="1"/>
    <brk id="577" min="1" max="49" man="1"/>
    <brk id="622" min="1" max="49" man="1"/>
    <brk id="670" min="1" max="49" man="1"/>
    <brk id="720" min="1" max="49" man="1"/>
  </rowBreaks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>
    <tabColor rgb="FFFFFF00"/>
    <pageSetUpPr fitToPage="1"/>
  </sheetPr>
  <dimension ref="A3:T109"/>
  <sheetViews>
    <sheetView showGridLines="0" showZeros="0" view="pageBreakPreview" zoomScale="55" zoomScaleNormal="50" zoomScaleSheetLayoutView="55" workbookViewId="0">
      <pane ySplit="7" topLeftCell="A69" activePane="bottomLeft" state="frozen"/>
      <selection pane="bottomLeft" activeCell="J66" sqref="J66"/>
    </sheetView>
  </sheetViews>
  <sheetFormatPr defaultColWidth="9.140625" defaultRowHeight="15"/>
  <cols>
    <col min="1" max="1" width="9.140625" style="130"/>
    <col min="2" max="2" width="5.85546875" style="150" customWidth="1"/>
    <col min="3" max="3" width="28" style="151" customWidth="1"/>
    <col min="4" max="4" width="9.85546875" style="150" customWidth="1"/>
    <col min="5" max="5" width="9.7109375" style="152" customWidth="1"/>
    <col min="6" max="6" width="16.7109375" style="153" customWidth="1"/>
    <col min="7" max="8" width="16.7109375" style="151" customWidth="1"/>
    <col min="9" max="9" width="19.85546875" style="154" customWidth="1"/>
    <col min="10" max="16" width="16.7109375" style="151" customWidth="1"/>
    <col min="17" max="17" width="23.140625" style="154" customWidth="1"/>
    <col min="18" max="18" width="22.7109375" style="154" customWidth="1"/>
    <col min="19" max="19" width="18.7109375" style="131" customWidth="1"/>
    <col min="20" max="16384" width="9.140625" style="132"/>
  </cols>
  <sheetData>
    <row r="3" spans="1:20" ht="32.25">
      <c r="B3" s="692" t="str">
        <f>RESUME!B2</f>
        <v>PENGADAAN TANAH UNTUK PEMBANGUNAN BANDARA INTERNASIONAL JAWA BARAT (BIJB) KERTAJATI DESA BABAKAN</v>
      </c>
      <c r="C3" s="692"/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  <c r="Q3" s="692"/>
      <c r="R3" s="692"/>
    </row>
    <row r="4" spans="1:20" ht="14.45" customHeight="1">
      <c r="B4" s="682" t="s">
        <v>89</v>
      </c>
      <c r="C4" s="682" t="s">
        <v>90</v>
      </c>
      <c r="D4" s="693" t="s">
        <v>31</v>
      </c>
      <c r="E4" s="696" t="s">
        <v>29</v>
      </c>
      <c r="F4" s="701" t="s">
        <v>81</v>
      </c>
      <c r="G4" s="702"/>
      <c r="H4" s="703"/>
      <c r="I4" s="682" t="s">
        <v>92</v>
      </c>
      <c r="J4" s="699" t="s">
        <v>55</v>
      </c>
      <c r="K4" s="704"/>
      <c r="L4" s="704"/>
      <c r="M4" s="704"/>
      <c r="N4" s="704"/>
      <c r="O4" s="704"/>
      <c r="P4" s="700"/>
      <c r="Q4" s="682" t="s">
        <v>59</v>
      </c>
      <c r="R4" s="682" t="s">
        <v>93</v>
      </c>
    </row>
    <row r="5" spans="1:20" ht="14.45" customHeight="1">
      <c r="B5" s="683"/>
      <c r="C5" s="683"/>
      <c r="D5" s="694"/>
      <c r="E5" s="697"/>
      <c r="F5" s="689" t="s">
        <v>42</v>
      </c>
      <c r="G5" s="687" t="s">
        <v>40</v>
      </c>
      <c r="H5" s="685" t="s">
        <v>39</v>
      </c>
      <c r="I5" s="683"/>
      <c r="J5" s="685" t="s">
        <v>82</v>
      </c>
      <c r="K5" s="699" t="s">
        <v>57</v>
      </c>
      <c r="L5" s="700"/>
      <c r="M5" s="699" t="s">
        <v>85</v>
      </c>
      <c r="N5" s="700"/>
      <c r="O5" s="687" t="s">
        <v>88</v>
      </c>
      <c r="P5" s="687" t="s">
        <v>91</v>
      </c>
      <c r="Q5" s="683"/>
      <c r="R5" s="683"/>
    </row>
    <row r="6" spans="1:20">
      <c r="B6" s="684"/>
      <c r="C6" s="684"/>
      <c r="D6" s="695"/>
      <c r="E6" s="698"/>
      <c r="F6" s="690"/>
      <c r="G6" s="688"/>
      <c r="H6" s="686"/>
      <c r="I6" s="684"/>
      <c r="J6" s="686"/>
      <c r="K6" s="64" t="s">
        <v>83</v>
      </c>
      <c r="L6" s="65" t="s">
        <v>84</v>
      </c>
      <c r="M6" s="64" t="s">
        <v>86</v>
      </c>
      <c r="N6" s="65" t="s">
        <v>87</v>
      </c>
      <c r="O6" s="688"/>
      <c r="P6" s="688"/>
      <c r="Q6" s="684"/>
      <c r="R6" s="684"/>
    </row>
    <row r="7" spans="1:20">
      <c r="B7" s="133">
        <v>1</v>
      </c>
      <c r="C7" s="133">
        <v>2</v>
      </c>
      <c r="D7" s="133">
        <v>3</v>
      </c>
      <c r="E7" s="133">
        <v>4</v>
      </c>
      <c r="F7" s="133">
        <v>5</v>
      </c>
      <c r="G7" s="133">
        <v>6</v>
      </c>
      <c r="H7" s="133">
        <v>7</v>
      </c>
      <c r="I7" s="133">
        <v>8</v>
      </c>
      <c r="J7" s="133">
        <v>9</v>
      </c>
      <c r="K7" s="133">
        <v>10</v>
      </c>
      <c r="L7" s="133">
        <v>11</v>
      </c>
      <c r="M7" s="133">
        <v>12</v>
      </c>
      <c r="N7" s="133">
        <v>13</v>
      </c>
      <c r="O7" s="133">
        <v>14</v>
      </c>
      <c r="P7" s="133">
        <v>15</v>
      </c>
      <c r="Q7" s="133">
        <v>16</v>
      </c>
      <c r="R7" s="133">
        <v>17</v>
      </c>
    </row>
    <row r="8" spans="1:20" ht="24.95" customHeight="1">
      <c r="A8" s="130">
        <v>1</v>
      </c>
      <c r="B8" s="123">
        <f t="shared" ref="B8:B39" si="0">IFERROR(VLOOKUP(A8,_xlnm.DATABASE,1,0),0)</f>
        <v>1</v>
      </c>
      <c r="C8" s="124" t="str">
        <f t="shared" ref="C8:C39" si="1">IFERROR(VLOOKUP(A8,_xlnm.DATABASE,3,0),0)</f>
        <v>ADHARI</v>
      </c>
      <c r="D8" s="125" t="str">
        <f t="shared" ref="D8:D39" si="2">IFERROR(VLOOKUP(A8,_xlnm.DATABASE,6,0),0)</f>
        <v>00001</v>
      </c>
      <c r="E8" s="125">
        <f t="shared" ref="E8:E39" si="3">IFERROR(VLOOKUP(A8,_xlnm.DATABASE,9,0),0)</f>
        <v>89</v>
      </c>
      <c r="F8" s="134">
        <f t="shared" ref="F8:F39" si="4">IFERROR(VLOOKUP(A8,_xlnm.DATABASE,35,0),0)</f>
        <v>41830000</v>
      </c>
      <c r="G8" s="134">
        <f t="shared" ref="G8:G39" si="5">IFERROR(VLOOKUP(A8,_xlnm.DATABASE,38,0),0)</f>
        <v>11329500</v>
      </c>
      <c r="H8" s="134">
        <f t="shared" ref="H8:H39" si="6">IFERROR(VLOOKUP(A8,_xlnm.DATABASE,41,0),0)</f>
        <v>16561850</v>
      </c>
      <c r="I8" s="135">
        <f>SUM(F8:H8)</f>
        <v>69721350</v>
      </c>
      <c r="J8" s="134"/>
      <c r="K8" s="125">
        <f t="shared" ref="K8:K39" si="7">IFERROR(VLOOKUP(A8,_xlnm.DATABASE,43,0),0)</f>
        <v>0</v>
      </c>
      <c r="L8" s="125">
        <f t="shared" ref="L8:L39" si="8">IFERROR(VLOOKUP(A8,_xlnm.DATABASE,44,0),0)</f>
        <v>0</v>
      </c>
      <c r="M8" s="125">
        <f t="shared" ref="M8:M39" si="9">IFERROR(VLOOKUP(A8,_xlnm.DATABASE,45,0),0)</f>
        <v>0</v>
      </c>
      <c r="N8" s="125">
        <f t="shared" ref="N8:N39" si="10">IFERROR(VLOOKUP(A8,_xlnm.DATABASE,46,0),0)</f>
        <v>2091500</v>
      </c>
      <c r="O8" s="125">
        <f t="shared" ref="O8:O39" si="11">IFERROR(VLOOKUP(A8,_xlnm.DATABASE,47,0),0)</f>
        <v>209150</v>
      </c>
      <c r="P8" s="125"/>
      <c r="Q8" s="136">
        <f>SUM(J8:P8)</f>
        <v>2300650</v>
      </c>
      <c r="R8" s="137">
        <f>ROUND(I8+Q8,-3)</f>
        <v>72022000</v>
      </c>
      <c r="S8" s="131">
        <f t="shared" ref="S8:S39" si="12">IFERROR(VLOOKUP(A8,_xlnm.DATABASE,49,0),0)</f>
        <v>72022000</v>
      </c>
      <c r="T8" s="138">
        <f>R8-S8</f>
        <v>0</v>
      </c>
    </row>
    <row r="9" spans="1:20" ht="24.95" customHeight="1">
      <c r="A9" s="130">
        <v>2</v>
      </c>
      <c r="B9" s="126">
        <f t="shared" si="0"/>
        <v>2</v>
      </c>
      <c r="C9" s="127" t="str">
        <f t="shared" si="1"/>
        <v>ERIK MULYANA</v>
      </c>
      <c r="D9" s="139" t="str">
        <f t="shared" si="2"/>
        <v>00002</v>
      </c>
      <c r="E9" s="139">
        <f t="shared" si="3"/>
        <v>287</v>
      </c>
      <c r="F9" s="139">
        <f t="shared" si="4"/>
        <v>134890000</v>
      </c>
      <c r="G9" s="139">
        <f t="shared" si="5"/>
        <v>224227500</v>
      </c>
      <c r="H9" s="139">
        <f t="shared" si="6"/>
        <v>7423505</v>
      </c>
      <c r="I9" s="140">
        <f t="shared" ref="I9:I72" si="13">SUM(F9:H9)</f>
        <v>366541005</v>
      </c>
      <c r="J9" s="139"/>
      <c r="K9" s="139">
        <f t="shared" si="7"/>
        <v>45000000</v>
      </c>
      <c r="L9" s="139">
        <f t="shared" si="8"/>
        <v>39189525</v>
      </c>
      <c r="M9" s="139">
        <f t="shared" si="9"/>
        <v>2612635</v>
      </c>
      <c r="N9" s="139">
        <f t="shared" si="10"/>
        <v>13063175</v>
      </c>
      <c r="O9" s="139">
        <f t="shared" si="11"/>
        <v>1306317.5</v>
      </c>
      <c r="P9" s="139"/>
      <c r="Q9" s="141">
        <f t="shared" ref="Q9:Q72" si="14">SUM(J9:P9)</f>
        <v>101171652.5</v>
      </c>
      <c r="R9" s="142">
        <f t="shared" ref="R9:R72" si="15">ROUND(I9+Q9,-3)</f>
        <v>467713000</v>
      </c>
      <c r="S9" s="131">
        <f t="shared" si="12"/>
        <v>467713000</v>
      </c>
      <c r="T9" s="138">
        <f t="shared" ref="T9:T72" si="16">R9-S9</f>
        <v>0</v>
      </c>
    </row>
    <row r="10" spans="1:20" ht="24.95" customHeight="1">
      <c r="A10" s="130">
        <v>3</v>
      </c>
      <c r="B10" s="126">
        <f t="shared" si="0"/>
        <v>3</v>
      </c>
      <c r="C10" s="127" t="str">
        <f t="shared" si="1"/>
        <v>HENI ZUHAENI</v>
      </c>
      <c r="D10" s="139" t="str">
        <f t="shared" si="2"/>
        <v>00003</v>
      </c>
      <c r="E10" s="139">
        <f t="shared" si="3"/>
        <v>245</v>
      </c>
      <c r="F10" s="139">
        <f t="shared" si="4"/>
        <v>126665000.00000001</v>
      </c>
      <c r="G10" s="139">
        <f t="shared" si="5"/>
        <v>7500000</v>
      </c>
      <c r="H10" s="139">
        <f t="shared" si="6"/>
        <v>6197550</v>
      </c>
      <c r="I10" s="140">
        <f t="shared" si="13"/>
        <v>140362550</v>
      </c>
      <c r="J10" s="139"/>
      <c r="K10" s="139">
        <f t="shared" si="7"/>
        <v>0</v>
      </c>
      <c r="L10" s="139">
        <f t="shared" si="8"/>
        <v>0</v>
      </c>
      <c r="M10" s="139">
        <f t="shared" si="9"/>
        <v>0</v>
      </c>
      <c r="N10" s="139">
        <f t="shared" si="10"/>
        <v>6333250.0000000009</v>
      </c>
      <c r="O10" s="139">
        <f t="shared" si="11"/>
        <v>633325.00000000012</v>
      </c>
      <c r="P10" s="139"/>
      <c r="Q10" s="141">
        <f t="shared" si="14"/>
        <v>6966575.0000000009</v>
      </c>
      <c r="R10" s="142">
        <f t="shared" si="15"/>
        <v>147329000</v>
      </c>
      <c r="S10" s="131">
        <f t="shared" si="12"/>
        <v>147329000</v>
      </c>
      <c r="T10" s="138">
        <f t="shared" si="16"/>
        <v>0</v>
      </c>
    </row>
    <row r="11" spans="1:20" ht="24.95" customHeight="1">
      <c r="A11" s="130">
        <v>4</v>
      </c>
      <c r="B11" s="126">
        <f t="shared" si="0"/>
        <v>4</v>
      </c>
      <c r="C11" s="127" t="str">
        <f t="shared" si="1"/>
        <v>NURILAH</v>
      </c>
      <c r="D11" s="139" t="str">
        <f t="shared" si="2"/>
        <v>00004</v>
      </c>
      <c r="E11" s="139">
        <f t="shared" si="3"/>
        <v>107</v>
      </c>
      <c r="F11" s="139">
        <f t="shared" si="4"/>
        <v>23540000</v>
      </c>
      <c r="G11" s="139">
        <f t="shared" si="5"/>
        <v>135284740</v>
      </c>
      <c r="H11" s="139">
        <f t="shared" si="6"/>
        <v>2801320</v>
      </c>
      <c r="I11" s="140">
        <f t="shared" si="13"/>
        <v>161626060</v>
      </c>
      <c r="J11" s="139"/>
      <c r="K11" s="139">
        <f t="shared" si="7"/>
        <v>0</v>
      </c>
      <c r="L11" s="139">
        <f t="shared" si="8"/>
        <v>21977736</v>
      </c>
      <c r="M11" s="139">
        <f t="shared" si="9"/>
        <v>1465182.4000000001</v>
      </c>
      <c r="N11" s="139">
        <f t="shared" si="10"/>
        <v>7325912</v>
      </c>
      <c r="O11" s="139">
        <f t="shared" si="11"/>
        <v>732591.20000000007</v>
      </c>
      <c r="P11" s="139"/>
      <c r="Q11" s="141">
        <f t="shared" si="14"/>
        <v>31501421.599999998</v>
      </c>
      <c r="R11" s="142">
        <f t="shared" si="15"/>
        <v>193127000</v>
      </c>
      <c r="S11" s="131">
        <f t="shared" si="12"/>
        <v>193127000</v>
      </c>
      <c r="T11" s="138">
        <f t="shared" si="16"/>
        <v>0</v>
      </c>
    </row>
    <row r="12" spans="1:20" ht="24.95" customHeight="1">
      <c r="A12" s="130">
        <v>5</v>
      </c>
      <c r="B12" s="126">
        <f t="shared" si="0"/>
        <v>5</v>
      </c>
      <c r="C12" s="128" t="str">
        <f t="shared" si="1"/>
        <v>KOKO HERYADI, ST</v>
      </c>
      <c r="D12" s="139" t="str">
        <f t="shared" si="2"/>
        <v>00005</v>
      </c>
      <c r="E12" s="139">
        <f t="shared" si="3"/>
        <v>74</v>
      </c>
      <c r="F12" s="139">
        <f t="shared" si="4"/>
        <v>38258000.000000007</v>
      </c>
      <c r="G12" s="139">
        <f t="shared" si="5"/>
        <v>0</v>
      </c>
      <c r="H12" s="139">
        <f t="shared" si="6"/>
        <v>3124350</v>
      </c>
      <c r="I12" s="140">
        <f t="shared" si="13"/>
        <v>41382350.000000007</v>
      </c>
      <c r="J12" s="139"/>
      <c r="K12" s="139">
        <f t="shared" si="7"/>
        <v>0</v>
      </c>
      <c r="L12" s="139">
        <f t="shared" si="8"/>
        <v>0</v>
      </c>
      <c r="M12" s="139">
        <f t="shared" si="9"/>
        <v>0</v>
      </c>
      <c r="N12" s="139">
        <f t="shared" si="10"/>
        <v>1912900.0000000005</v>
      </c>
      <c r="O12" s="139">
        <f t="shared" si="11"/>
        <v>191290.00000000003</v>
      </c>
      <c r="P12" s="139"/>
      <c r="Q12" s="141">
        <f t="shared" si="14"/>
        <v>2104190.0000000005</v>
      </c>
      <c r="R12" s="142">
        <f t="shared" si="15"/>
        <v>43487000</v>
      </c>
      <c r="S12" s="131">
        <f t="shared" si="12"/>
        <v>43487000</v>
      </c>
      <c r="T12" s="138">
        <f t="shared" si="16"/>
        <v>0</v>
      </c>
    </row>
    <row r="13" spans="1:20" ht="24.95" customHeight="1">
      <c r="A13" s="130">
        <v>6</v>
      </c>
      <c r="B13" s="126">
        <f t="shared" si="0"/>
        <v>6</v>
      </c>
      <c r="C13" s="128" t="str">
        <f t="shared" si="1"/>
        <v>HENI ZUHAENI</v>
      </c>
      <c r="D13" s="139" t="str">
        <f t="shared" si="2"/>
        <v>00006</v>
      </c>
      <c r="E13" s="139">
        <f t="shared" si="3"/>
        <v>301</v>
      </c>
      <c r="F13" s="139">
        <f t="shared" si="4"/>
        <v>155617000.00000003</v>
      </c>
      <c r="G13" s="139">
        <f t="shared" si="5"/>
        <v>9525000</v>
      </c>
      <c r="H13" s="139">
        <f t="shared" si="6"/>
        <v>0</v>
      </c>
      <c r="I13" s="140">
        <f t="shared" si="13"/>
        <v>165142000.00000003</v>
      </c>
      <c r="J13" s="139"/>
      <c r="K13" s="139">
        <f t="shared" si="7"/>
        <v>0</v>
      </c>
      <c r="L13" s="139">
        <f t="shared" si="8"/>
        <v>0</v>
      </c>
      <c r="M13" s="139">
        <f t="shared" si="9"/>
        <v>0</v>
      </c>
      <c r="N13" s="139">
        <f t="shared" si="10"/>
        <v>7780850.0000000019</v>
      </c>
      <c r="O13" s="139">
        <f t="shared" si="11"/>
        <v>778085.00000000012</v>
      </c>
      <c r="P13" s="139"/>
      <c r="Q13" s="141">
        <f t="shared" si="14"/>
        <v>8558935.0000000019</v>
      </c>
      <c r="R13" s="142">
        <f t="shared" si="15"/>
        <v>173701000</v>
      </c>
      <c r="S13" s="131">
        <f t="shared" si="12"/>
        <v>173701000</v>
      </c>
      <c r="T13" s="138">
        <f t="shared" si="16"/>
        <v>0</v>
      </c>
    </row>
    <row r="14" spans="1:20" ht="24.95" customHeight="1">
      <c r="A14" s="130">
        <v>7</v>
      </c>
      <c r="B14" s="126">
        <f t="shared" si="0"/>
        <v>7</v>
      </c>
      <c r="C14" s="128" t="str">
        <f t="shared" si="1"/>
        <v>ERIK MULYANA</v>
      </c>
      <c r="D14" s="139" t="str">
        <f t="shared" si="2"/>
        <v>00007</v>
      </c>
      <c r="E14" s="139">
        <f t="shared" si="3"/>
        <v>220</v>
      </c>
      <c r="F14" s="139">
        <f t="shared" si="4"/>
        <v>103400000</v>
      </c>
      <c r="G14" s="139">
        <f t="shared" si="5"/>
        <v>0</v>
      </c>
      <c r="H14" s="139">
        <f t="shared" si="6"/>
        <v>13073850</v>
      </c>
      <c r="I14" s="140">
        <f t="shared" si="13"/>
        <v>116473850</v>
      </c>
      <c r="J14" s="139"/>
      <c r="K14" s="139">
        <f t="shared" si="7"/>
        <v>0</v>
      </c>
      <c r="L14" s="139">
        <f t="shared" si="8"/>
        <v>0</v>
      </c>
      <c r="M14" s="139">
        <f t="shared" si="9"/>
        <v>0</v>
      </c>
      <c r="N14" s="139">
        <f t="shared" si="10"/>
        <v>5170000</v>
      </c>
      <c r="O14" s="139">
        <f t="shared" si="11"/>
        <v>517000</v>
      </c>
      <c r="P14" s="139"/>
      <c r="Q14" s="141">
        <f t="shared" si="14"/>
        <v>5687000</v>
      </c>
      <c r="R14" s="142">
        <f t="shared" si="15"/>
        <v>122161000</v>
      </c>
      <c r="S14" s="131">
        <f t="shared" si="12"/>
        <v>122161000</v>
      </c>
      <c r="T14" s="138">
        <f t="shared" si="16"/>
        <v>0</v>
      </c>
    </row>
    <row r="15" spans="1:20" ht="24.95" customHeight="1">
      <c r="A15" s="130">
        <v>8</v>
      </c>
      <c r="B15" s="126">
        <f t="shared" si="0"/>
        <v>8</v>
      </c>
      <c r="C15" s="128" t="str">
        <f t="shared" si="1"/>
        <v>ADHARI</v>
      </c>
      <c r="D15" s="139" t="str">
        <f t="shared" si="2"/>
        <v>00008</v>
      </c>
      <c r="E15" s="139">
        <f t="shared" si="3"/>
        <v>74</v>
      </c>
      <c r="F15" s="139">
        <f t="shared" si="4"/>
        <v>34780000</v>
      </c>
      <c r="G15" s="139">
        <f t="shared" si="5"/>
        <v>197560820.00000003</v>
      </c>
      <c r="H15" s="139">
        <f t="shared" si="6"/>
        <v>0</v>
      </c>
      <c r="I15" s="140">
        <f t="shared" si="13"/>
        <v>232340820.00000003</v>
      </c>
      <c r="J15" s="139"/>
      <c r="K15" s="139">
        <f t="shared" si="7"/>
        <v>0</v>
      </c>
      <c r="L15" s="139">
        <f t="shared" si="8"/>
        <v>26675448.000000004</v>
      </c>
      <c r="M15" s="139">
        <f t="shared" si="9"/>
        <v>1778363.2000000004</v>
      </c>
      <c r="N15" s="139">
        <f t="shared" si="10"/>
        <v>8891816.0000000019</v>
      </c>
      <c r="O15" s="139">
        <f t="shared" si="11"/>
        <v>889181.60000000021</v>
      </c>
      <c r="P15" s="139"/>
      <c r="Q15" s="141">
        <f t="shared" si="14"/>
        <v>38234808.800000004</v>
      </c>
      <c r="R15" s="142">
        <f t="shared" si="15"/>
        <v>270576000</v>
      </c>
      <c r="S15" s="131">
        <f t="shared" si="12"/>
        <v>270576000</v>
      </c>
      <c r="T15" s="138">
        <f t="shared" si="16"/>
        <v>0</v>
      </c>
    </row>
    <row r="16" spans="1:20" ht="24.95" customHeight="1">
      <c r="A16" s="130">
        <v>9</v>
      </c>
      <c r="B16" s="143">
        <f t="shared" si="0"/>
        <v>9</v>
      </c>
      <c r="C16" s="128" t="str">
        <f t="shared" si="1"/>
        <v>ICIH TARSIH</v>
      </c>
      <c r="D16" s="139" t="str">
        <f t="shared" si="2"/>
        <v>00009</v>
      </c>
      <c r="E16" s="139">
        <f t="shared" si="3"/>
        <v>611</v>
      </c>
      <c r="F16" s="139">
        <f t="shared" si="4"/>
        <v>287170000</v>
      </c>
      <c r="G16" s="139">
        <f t="shared" si="5"/>
        <v>7555450</v>
      </c>
      <c r="H16" s="139">
        <f t="shared" si="6"/>
        <v>15934595</v>
      </c>
      <c r="I16" s="140">
        <f t="shared" si="13"/>
        <v>310660045</v>
      </c>
      <c r="J16" s="139"/>
      <c r="K16" s="139">
        <f t="shared" si="7"/>
        <v>0</v>
      </c>
      <c r="L16" s="139">
        <f t="shared" si="8"/>
        <v>0</v>
      </c>
      <c r="M16" s="139">
        <f t="shared" si="9"/>
        <v>0</v>
      </c>
      <c r="N16" s="139">
        <f t="shared" si="10"/>
        <v>14358500</v>
      </c>
      <c r="O16" s="139">
        <f t="shared" si="11"/>
        <v>1435850</v>
      </c>
      <c r="P16" s="139"/>
      <c r="Q16" s="141">
        <f t="shared" si="14"/>
        <v>15794350</v>
      </c>
      <c r="R16" s="142">
        <f t="shared" si="15"/>
        <v>326454000</v>
      </c>
      <c r="S16" s="131">
        <f t="shared" si="12"/>
        <v>326454000</v>
      </c>
      <c r="T16" s="138">
        <f t="shared" si="16"/>
        <v>0</v>
      </c>
    </row>
    <row r="17" spans="1:20" ht="24.95" customHeight="1">
      <c r="A17" s="130">
        <v>10</v>
      </c>
      <c r="B17" s="126">
        <f t="shared" si="0"/>
        <v>10</v>
      </c>
      <c r="C17" s="128" t="str">
        <f t="shared" si="1"/>
        <v>ELIAH</v>
      </c>
      <c r="D17" s="139" t="str">
        <f t="shared" si="2"/>
        <v>00010</v>
      </c>
      <c r="E17" s="139">
        <f t="shared" si="3"/>
        <v>445</v>
      </c>
      <c r="F17" s="139">
        <f t="shared" si="4"/>
        <v>209150000</v>
      </c>
      <c r="G17" s="139">
        <f t="shared" si="5"/>
        <v>153870925</v>
      </c>
      <c r="H17" s="139">
        <f t="shared" si="6"/>
        <v>7677455</v>
      </c>
      <c r="I17" s="140">
        <f t="shared" si="13"/>
        <v>370698380</v>
      </c>
      <c r="J17" s="139"/>
      <c r="K17" s="139">
        <f t="shared" si="7"/>
        <v>0</v>
      </c>
      <c r="L17" s="139">
        <f t="shared" si="8"/>
        <v>51936656.25</v>
      </c>
      <c r="M17" s="139">
        <f t="shared" si="9"/>
        <v>3462443.75</v>
      </c>
      <c r="N17" s="139">
        <f t="shared" si="10"/>
        <v>17312218.75</v>
      </c>
      <c r="O17" s="139">
        <f t="shared" si="11"/>
        <v>1731221.875</v>
      </c>
      <c r="P17" s="139"/>
      <c r="Q17" s="141">
        <f t="shared" si="14"/>
        <v>74442540.625</v>
      </c>
      <c r="R17" s="142">
        <f t="shared" si="15"/>
        <v>445141000</v>
      </c>
      <c r="S17" s="131">
        <f t="shared" si="12"/>
        <v>445141000</v>
      </c>
      <c r="T17" s="138">
        <f t="shared" si="16"/>
        <v>0</v>
      </c>
    </row>
    <row r="18" spans="1:20" ht="24.95" customHeight="1">
      <c r="A18" s="130">
        <v>11</v>
      </c>
      <c r="B18" s="143">
        <f t="shared" si="0"/>
        <v>11</v>
      </c>
      <c r="C18" s="128" t="str">
        <f t="shared" si="1"/>
        <v>PT. MATAHARI</v>
      </c>
      <c r="D18" s="139" t="str">
        <f t="shared" si="2"/>
        <v>00011</v>
      </c>
      <c r="E18" s="139">
        <f t="shared" si="3"/>
        <v>707</v>
      </c>
      <c r="F18" s="139">
        <f t="shared" si="4"/>
        <v>155540000</v>
      </c>
      <c r="G18" s="139">
        <f t="shared" si="5"/>
        <v>0</v>
      </c>
      <c r="H18" s="139">
        <f t="shared" si="6"/>
        <v>354520</v>
      </c>
      <c r="I18" s="140">
        <f t="shared" si="13"/>
        <v>155894520</v>
      </c>
      <c r="J18" s="139"/>
      <c r="K18" s="139">
        <f t="shared" si="7"/>
        <v>0</v>
      </c>
      <c r="L18" s="139">
        <f t="shared" si="8"/>
        <v>0</v>
      </c>
      <c r="M18" s="139">
        <f t="shared" si="9"/>
        <v>0</v>
      </c>
      <c r="N18" s="139">
        <f t="shared" si="10"/>
        <v>7777000</v>
      </c>
      <c r="O18" s="139">
        <f t="shared" si="11"/>
        <v>777700</v>
      </c>
      <c r="P18" s="139"/>
      <c r="Q18" s="141">
        <f t="shared" si="14"/>
        <v>8554700</v>
      </c>
      <c r="R18" s="142">
        <f t="shared" si="15"/>
        <v>164449000</v>
      </c>
      <c r="S18" s="131">
        <f t="shared" si="12"/>
        <v>164449000</v>
      </c>
      <c r="T18" s="138">
        <f t="shared" si="16"/>
        <v>0</v>
      </c>
    </row>
    <row r="19" spans="1:20" ht="24.95" customHeight="1">
      <c r="A19" s="130">
        <v>12</v>
      </c>
      <c r="B19" s="143">
        <f t="shared" si="0"/>
        <v>12</v>
      </c>
      <c r="C19" s="128" t="str">
        <f t="shared" si="1"/>
        <v>ABDUL ROHMAN. H</v>
      </c>
      <c r="D19" s="139" t="str">
        <f t="shared" si="2"/>
        <v>00012</v>
      </c>
      <c r="E19" s="139">
        <f t="shared" si="3"/>
        <v>8469</v>
      </c>
      <c r="F19" s="139">
        <f t="shared" si="4"/>
        <v>3383365500</v>
      </c>
      <c r="G19" s="139">
        <f t="shared" si="5"/>
        <v>0</v>
      </c>
      <c r="H19" s="139">
        <f t="shared" si="6"/>
        <v>16835330</v>
      </c>
      <c r="I19" s="140">
        <f t="shared" si="13"/>
        <v>3400200830</v>
      </c>
      <c r="J19" s="139"/>
      <c r="K19" s="139">
        <f t="shared" si="7"/>
        <v>0</v>
      </c>
      <c r="L19" s="139">
        <f t="shared" si="8"/>
        <v>0</v>
      </c>
      <c r="M19" s="139">
        <f t="shared" si="9"/>
        <v>0</v>
      </c>
      <c r="N19" s="139">
        <f t="shared" si="10"/>
        <v>169168275</v>
      </c>
      <c r="O19" s="139">
        <f t="shared" si="11"/>
        <v>16916827.5</v>
      </c>
      <c r="P19" s="139"/>
      <c r="Q19" s="141">
        <f t="shared" si="14"/>
        <v>186085102.5</v>
      </c>
      <c r="R19" s="142">
        <f t="shared" si="15"/>
        <v>3586286000</v>
      </c>
      <c r="S19" s="131">
        <f t="shared" si="12"/>
        <v>3586286000</v>
      </c>
      <c r="T19" s="138">
        <f t="shared" si="16"/>
        <v>0</v>
      </c>
    </row>
    <row r="20" spans="1:20" ht="24.95" customHeight="1">
      <c r="A20" s="130">
        <v>13</v>
      </c>
      <c r="B20" s="126">
        <f t="shared" si="0"/>
        <v>13</v>
      </c>
      <c r="C20" s="128" t="str">
        <f t="shared" si="1"/>
        <v>SUKIANTO TANUWIDJAJA</v>
      </c>
      <c r="D20" s="139" t="str">
        <f t="shared" si="2"/>
        <v>00013</v>
      </c>
      <c r="E20" s="139">
        <f t="shared" si="3"/>
        <v>5505</v>
      </c>
      <c r="F20" s="139">
        <f t="shared" si="4"/>
        <v>2199247500</v>
      </c>
      <c r="G20" s="139">
        <f t="shared" si="5"/>
        <v>70245240</v>
      </c>
      <c r="H20" s="139">
        <f t="shared" si="6"/>
        <v>301354850</v>
      </c>
      <c r="I20" s="140">
        <f t="shared" si="13"/>
        <v>2570847590</v>
      </c>
      <c r="J20" s="139"/>
      <c r="K20" s="139">
        <f t="shared" si="7"/>
        <v>0</v>
      </c>
      <c r="L20" s="139">
        <f t="shared" si="8"/>
        <v>0</v>
      </c>
      <c r="M20" s="139">
        <f t="shared" si="9"/>
        <v>0</v>
      </c>
      <c r="N20" s="139">
        <f t="shared" si="10"/>
        <v>109962375</v>
      </c>
      <c r="O20" s="139">
        <f t="shared" si="11"/>
        <v>10996237.5</v>
      </c>
      <c r="P20" s="139"/>
      <c r="Q20" s="141">
        <f t="shared" si="14"/>
        <v>120958612.5</v>
      </c>
      <c r="R20" s="142">
        <f t="shared" si="15"/>
        <v>2691806000</v>
      </c>
      <c r="S20" s="131">
        <f t="shared" si="12"/>
        <v>2691806000</v>
      </c>
      <c r="T20" s="138">
        <f t="shared" si="16"/>
        <v>0</v>
      </c>
    </row>
    <row r="21" spans="1:20" ht="24.95" customHeight="1">
      <c r="A21" s="130">
        <v>14</v>
      </c>
      <c r="B21" s="143">
        <f t="shared" si="0"/>
        <v>14</v>
      </c>
      <c r="C21" s="128" t="str">
        <f t="shared" si="1"/>
        <v>ELLA NURHAYATI</v>
      </c>
      <c r="D21" s="139" t="str">
        <f t="shared" si="2"/>
        <v>00014</v>
      </c>
      <c r="E21" s="139">
        <f t="shared" si="3"/>
        <v>364</v>
      </c>
      <c r="F21" s="139">
        <f t="shared" si="4"/>
        <v>188188000.00000003</v>
      </c>
      <c r="G21" s="139">
        <f t="shared" si="5"/>
        <v>0</v>
      </c>
      <c r="H21" s="139">
        <f t="shared" si="6"/>
        <v>5326600</v>
      </c>
      <c r="I21" s="140">
        <f t="shared" si="13"/>
        <v>193514600.00000003</v>
      </c>
      <c r="J21" s="139"/>
      <c r="K21" s="139">
        <f t="shared" si="7"/>
        <v>0</v>
      </c>
      <c r="L21" s="139">
        <f t="shared" si="8"/>
        <v>0</v>
      </c>
      <c r="M21" s="139">
        <f t="shared" si="9"/>
        <v>0</v>
      </c>
      <c r="N21" s="139">
        <f t="shared" si="10"/>
        <v>9409400.0000000019</v>
      </c>
      <c r="O21" s="139">
        <f t="shared" si="11"/>
        <v>940940.00000000012</v>
      </c>
      <c r="P21" s="139"/>
      <c r="Q21" s="141">
        <f t="shared" si="14"/>
        <v>10350340.000000002</v>
      </c>
      <c r="R21" s="142">
        <f t="shared" si="15"/>
        <v>203865000</v>
      </c>
      <c r="S21" s="131">
        <f t="shared" si="12"/>
        <v>203865000</v>
      </c>
      <c r="T21" s="138">
        <f t="shared" si="16"/>
        <v>0</v>
      </c>
    </row>
    <row r="22" spans="1:20" ht="24.95" customHeight="1">
      <c r="A22" s="130">
        <v>15</v>
      </c>
      <c r="B22" s="143">
        <f t="shared" si="0"/>
        <v>15</v>
      </c>
      <c r="C22" s="128" t="str">
        <f t="shared" si="1"/>
        <v>ADHARI</v>
      </c>
      <c r="D22" s="139" t="str">
        <f t="shared" si="2"/>
        <v>00015</v>
      </c>
      <c r="E22" s="139">
        <f t="shared" si="3"/>
        <v>4</v>
      </c>
      <c r="F22" s="139">
        <f t="shared" si="4"/>
        <v>968000.00000000012</v>
      </c>
      <c r="G22" s="139">
        <f t="shared" si="5"/>
        <v>0</v>
      </c>
      <c r="H22" s="139">
        <f t="shared" si="6"/>
        <v>0</v>
      </c>
      <c r="I22" s="140">
        <f t="shared" si="13"/>
        <v>968000.00000000012</v>
      </c>
      <c r="J22" s="139"/>
      <c r="K22" s="139">
        <f t="shared" si="7"/>
        <v>0</v>
      </c>
      <c r="L22" s="139">
        <f t="shared" si="8"/>
        <v>0</v>
      </c>
      <c r="M22" s="139">
        <f t="shared" si="9"/>
        <v>0</v>
      </c>
      <c r="N22" s="139">
        <f t="shared" si="10"/>
        <v>48400.000000000007</v>
      </c>
      <c r="O22" s="139">
        <f t="shared" si="11"/>
        <v>4840.0000000000009</v>
      </c>
      <c r="P22" s="139"/>
      <c r="Q22" s="141">
        <f t="shared" si="14"/>
        <v>53240.000000000007</v>
      </c>
      <c r="R22" s="142">
        <f t="shared" si="15"/>
        <v>1021000</v>
      </c>
      <c r="S22" s="131">
        <f t="shared" si="12"/>
        <v>1021000</v>
      </c>
      <c r="T22" s="138">
        <f t="shared" si="16"/>
        <v>0</v>
      </c>
    </row>
    <row r="23" spans="1:20" ht="24.95" customHeight="1">
      <c r="A23" s="130">
        <v>16</v>
      </c>
      <c r="B23" s="126">
        <f t="shared" si="0"/>
        <v>16</v>
      </c>
      <c r="C23" s="128" t="str">
        <f t="shared" si="1"/>
        <v>JURIAH</v>
      </c>
      <c r="D23" s="139" t="str">
        <f t="shared" si="2"/>
        <v>00016</v>
      </c>
      <c r="E23" s="139">
        <f t="shared" si="3"/>
        <v>419</v>
      </c>
      <c r="F23" s="139">
        <f t="shared" si="4"/>
        <v>92180000</v>
      </c>
      <c r="G23" s="139">
        <f t="shared" si="5"/>
        <v>0</v>
      </c>
      <c r="H23" s="139">
        <f t="shared" si="6"/>
        <v>36458690</v>
      </c>
      <c r="I23" s="140">
        <f t="shared" si="13"/>
        <v>128638690</v>
      </c>
      <c r="J23" s="139"/>
      <c r="K23" s="139">
        <f t="shared" si="7"/>
        <v>0</v>
      </c>
      <c r="L23" s="139">
        <f t="shared" si="8"/>
        <v>0</v>
      </c>
      <c r="M23" s="139">
        <f t="shared" si="9"/>
        <v>0</v>
      </c>
      <c r="N23" s="139">
        <f t="shared" si="10"/>
        <v>4609000</v>
      </c>
      <c r="O23" s="139">
        <f t="shared" si="11"/>
        <v>460900</v>
      </c>
      <c r="P23" s="139"/>
      <c r="Q23" s="141">
        <f t="shared" si="14"/>
        <v>5069900</v>
      </c>
      <c r="R23" s="142">
        <f t="shared" si="15"/>
        <v>133709000</v>
      </c>
      <c r="S23" s="131">
        <f t="shared" si="12"/>
        <v>133709000</v>
      </c>
      <c r="T23" s="138">
        <f t="shared" si="16"/>
        <v>0</v>
      </c>
    </row>
    <row r="24" spans="1:20" ht="24.95" customHeight="1">
      <c r="A24" s="130">
        <v>17</v>
      </c>
      <c r="B24" s="143">
        <f t="shared" si="0"/>
        <v>17</v>
      </c>
      <c r="C24" s="128" t="str">
        <f t="shared" si="1"/>
        <v>NASTA</v>
      </c>
      <c r="D24" s="139" t="str">
        <f t="shared" si="2"/>
        <v>00017</v>
      </c>
      <c r="E24" s="139">
        <f t="shared" si="3"/>
        <v>380</v>
      </c>
      <c r="F24" s="139">
        <f t="shared" si="4"/>
        <v>83600000</v>
      </c>
      <c r="G24" s="139">
        <f t="shared" si="5"/>
        <v>145283750</v>
      </c>
      <c r="H24" s="139">
        <f t="shared" si="6"/>
        <v>5113455</v>
      </c>
      <c r="I24" s="140">
        <f t="shared" si="13"/>
        <v>233997205</v>
      </c>
      <c r="J24" s="139"/>
      <c r="K24" s="139">
        <f t="shared" si="7"/>
        <v>0</v>
      </c>
      <c r="L24" s="139">
        <f t="shared" si="8"/>
        <v>30898312.5</v>
      </c>
      <c r="M24" s="139">
        <f t="shared" si="9"/>
        <v>2059887.5</v>
      </c>
      <c r="N24" s="139">
        <f t="shared" si="10"/>
        <v>4180000</v>
      </c>
      <c r="O24" s="139">
        <f t="shared" si="11"/>
        <v>418000</v>
      </c>
      <c r="P24" s="139"/>
      <c r="Q24" s="141">
        <f t="shared" si="14"/>
        <v>37556200</v>
      </c>
      <c r="R24" s="142">
        <f t="shared" si="15"/>
        <v>271553000</v>
      </c>
      <c r="S24" s="131">
        <f t="shared" si="12"/>
        <v>271553000</v>
      </c>
      <c r="T24" s="138">
        <f t="shared" si="16"/>
        <v>0</v>
      </c>
    </row>
    <row r="25" spans="1:20" ht="24.95" customHeight="1">
      <c r="A25" s="130">
        <v>18</v>
      </c>
      <c r="B25" s="143">
        <f t="shared" si="0"/>
        <v>18</v>
      </c>
      <c r="C25" s="128" t="str">
        <f t="shared" si="1"/>
        <v>HERIYANTO</v>
      </c>
      <c r="D25" s="139" t="str">
        <f t="shared" si="2"/>
        <v>00018</v>
      </c>
      <c r="E25" s="139">
        <f t="shared" si="3"/>
        <v>358</v>
      </c>
      <c r="F25" s="139">
        <f t="shared" si="4"/>
        <v>78760000</v>
      </c>
      <c r="G25" s="139">
        <f t="shared" si="5"/>
        <v>0</v>
      </c>
      <c r="H25" s="139">
        <f t="shared" si="6"/>
        <v>9610910</v>
      </c>
      <c r="I25" s="140">
        <f t="shared" si="13"/>
        <v>88370910</v>
      </c>
      <c r="J25" s="139"/>
      <c r="K25" s="139">
        <f t="shared" si="7"/>
        <v>0</v>
      </c>
      <c r="L25" s="139">
        <f t="shared" si="8"/>
        <v>0</v>
      </c>
      <c r="M25" s="139">
        <f t="shared" si="9"/>
        <v>0</v>
      </c>
      <c r="N25" s="139">
        <f t="shared" si="10"/>
        <v>3938000</v>
      </c>
      <c r="O25" s="139">
        <f t="shared" si="11"/>
        <v>393800</v>
      </c>
      <c r="P25" s="139"/>
      <c r="Q25" s="141">
        <f t="shared" si="14"/>
        <v>4331800</v>
      </c>
      <c r="R25" s="142">
        <f t="shared" si="15"/>
        <v>92703000</v>
      </c>
      <c r="S25" s="131">
        <f t="shared" si="12"/>
        <v>92703000</v>
      </c>
      <c r="T25" s="138">
        <f t="shared" si="16"/>
        <v>0</v>
      </c>
    </row>
    <row r="26" spans="1:20" ht="24.95" customHeight="1">
      <c r="A26" s="130">
        <v>19</v>
      </c>
      <c r="B26" s="126">
        <f t="shared" si="0"/>
        <v>19</v>
      </c>
      <c r="C26" s="128" t="str">
        <f t="shared" si="1"/>
        <v>MARYAMAH / H. YUSUF</v>
      </c>
      <c r="D26" s="139" t="str">
        <f t="shared" si="2"/>
        <v>00019</v>
      </c>
      <c r="E26" s="139">
        <f t="shared" si="3"/>
        <v>147</v>
      </c>
      <c r="F26" s="139">
        <f t="shared" si="4"/>
        <v>32340000</v>
      </c>
      <c r="G26" s="139">
        <f t="shared" si="5"/>
        <v>0</v>
      </c>
      <c r="H26" s="139">
        <f t="shared" si="6"/>
        <v>0</v>
      </c>
      <c r="I26" s="140">
        <f t="shared" si="13"/>
        <v>32340000</v>
      </c>
      <c r="J26" s="139"/>
      <c r="K26" s="139">
        <f t="shared" si="7"/>
        <v>0</v>
      </c>
      <c r="L26" s="139">
        <f t="shared" si="8"/>
        <v>0</v>
      </c>
      <c r="M26" s="139">
        <f t="shared" si="9"/>
        <v>0</v>
      </c>
      <c r="N26" s="139">
        <f t="shared" si="10"/>
        <v>1617000</v>
      </c>
      <c r="O26" s="139">
        <f t="shared" si="11"/>
        <v>161700</v>
      </c>
      <c r="P26" s="139"/>
      <c r="Q26" s="141">
        <f t="shared" si="14"/>
        <v>1778700</v>
      </c>
      <c r="R26" s="142">
        <f t="shared" si="15"/>
        <v>34119000</v>
      </c>
      <c r="S26" s="131">
        <f t="shared" si="12"/>
        <v>34119000</v>
      </c>
      <c r="T26" s="138">
        <f t="shared" si="16"/>
        <v>0</v>
      </c>
    </row>
    <row r="27" spans="1:20" ht="24.95" customHeight="1">
      <c r="A27" s="130">
        <v>20</v>
      </c>
      <c r="B27" s="143">
        <f t="shared" si="0"/>
        <v>20</v>
      </c>
      <c r="C27" s="128" t="str">
        <f t="shared" si="1"/>
        <v>MARYAMAH</v>
      </c>
      <c r="D27" s="139" t="str">
        <f t="shared" si="2"/>
        <v>00020</v>
      </c>
      <c r="E27" s="139">
        <f t="shared" si="3"/>
        <v>995</v>
      </c>
      <c r="F27" s="139">
        <f t="shared" si="4"/>
        <v>218900000</v>
      </c>
      <c r="G27" s="139">
        <f t="shared" si="5"/>
        <v>2240000</v>
      </c>
      <c r="H27" s="139">
        <f t="shared" si="6"/>
        <v>79331750</v>
      </c>
      <c r="I27" s="140">
        <f t="shared" si="13"/>
        <v>300471750</v>
      </c>
      <c r="J27" s="139"/>
      <c r="K27" s="139">
        <f t="shared" si="7"/>
        <v>0</v>
      </c>
      <c r="L27" s="139">
        <f t="shared" si="8"/>
        <v>0</v>
      </c>
      <c r="M27" s="139">
        <f t="shared" si="9"/>
        <v>0</v>
      </c>
      <c r="N27" s="139">
        <f t="shared" si="10"/>
        <v>10945000</v>
      </c>
      <c r="O27" s="139">
        <f t="shared" si="11"/>
        <v>1094500</v>
      </c>
      <c r="P27" s="139"/>
      <c r="Q27" s="141">
        <f t="shared" si="14"/>
        <v>12039500</v>
      </c>
      <c r="R27" s="142">
        <f t="shared" si="15"/>
        <v>312511000</v>
      </c>
      <c r="S27" s="131">
        <f t="shared" si="12"/>
        <v>312511000</v>
      </c>
      <c r="T27" s="138">
        <f t="shared" si="16"/>
        <v>0</v>
      </c>
    </row>
    <row r="28" spans="1:20" ht="24.95" customHeight="1">
      <c r="A28" s="130">
        <v>21</v>
      </c>
      <c r="B28" s="143">
        <f t="shared" si="0"/>
        <v>21</v>
      </c>
      <c r="C28" s="128" t="str">
        <f t="shared" si="1"/>
        <v>IR. JOSEF SEPTIARDI</v>
      </c>
      <c r="D28" s="139" t="str">
        <f t="shared" si="2"/>
        <v>00021</v>
      </c>
      <c r="E28" s="139">
        <f t="shared" si="3"/>
        <v>2112</v>
      </c>
      <c r="F28" s="139">
        <f t="shared" si="4"/>
        <v>511104000.00000006</v>
      </c>
      <c r="G28" s="139">
        <f t="shared" si="5"/>
        <v>810000</v>
      </c>
      <c r="H28" s="139">
        <f t="shared" si="6"/>
        <v>53960050</v>
      </c>
      <c r="I28" s="140">
        <f t="shared" si="13"/>
        <v>565874050</v>
      </c>
      <c r="J28" s="139"/>
      <c r="K28" s="139">
        <f t="shared" si="7"/>
        <v>0</v>
      </c>
      <c r="L28" s="139">
        <f t="shared" si="8"/>
        <v>0</v>
      </c>
      <c r="M28" s="139">
        <f t="shared" si="9"/>
        <v>0</v>
      </c>
      <c r="N28" s="139">
        <f t="shared" si="10"/>
        <v>25555200.000000004</v>
      </c>
      <c r="O28" s="139">
        <f t="shared" si="11"/>
        <v>2555520.0000000005</v>
      </c>
      <c r="P28" s="139"/>
      <c r="Q28" s="141">
        <f t="shared" si="14"/>
        <v>28110720.000000004</v>
      </c>
      <c r="R28" s="142">
        <f t="shared" si="15"/>
        <v>593985000</v>
      </c>
      <c r="S28" s="131">
        <f t="shared" si="12"/>
        <v>593985000</v>
      </c>
      <c r="T28" s="138">
        <f t="shared" si="16"/>
        <v>0</v>
      </c>
    </row>
    <row r="29" spans="1:20" ht="24.95" customHeight="1">
      <c r="A29" s="130">
        <v>22</v>
      </c>
      <c r="B29" s="126">
        <f t="shared" si="0"/>
        <v>22</v>
      </c>
      <c r="C29" s="128" t="str">
        <f t="shared" si="1"/>
        <v>H. ROHMAN</v>
      </c>
      <c r="D29" s="139" t="str">
        <f t="shared" si="2"/>
        <v>00022</v>
      </c>
      <c r="E29" s="139">
        <f t="shared" si="3"/>
        <v>2534</v>
      </c>
      <c r="F29" s="139">
        <f t="shared" si="4"/>
        <v>557480000</v>
      </c>
      <c r="G29" s="139">
        <f t="shared" si="5"/>
        <v>0</v>
      </c>
      <c r="H29" s="139">
        <f t="shared" si="6"/>
        <v>22383700</v>
      </c>
      <c r="I29" s="140">
        <f t="shared" si="13"/>
        <v>579863700</v>
      </c>
      <c r="J29" s="139"/>
      <c r="K29" s="139">
        <f t="shared" si="7"/>
        <v>0</v>
      </c>
      <c r="L29" s="139">
        <f t="shared" si="8"/>
        <v>0</v>
      </c>
      <c r="M29" s="139">
        <f t="shared" si="9"/>
        <v>0</v>
      </c>
      <c r="N29" s="139">
        <f t="shared" si="10"/>
        <v>27874000</v>
      </c>
      <c r="O29" s="139">
        <f t="shared" si="11"/>
        <v>2787400</v>
      </c>
      <c r="P29" s="139"/>
      <c r="Q29" s="141">
        <f t="shared" si="14"/>
        <v>30661400</v>
      </c>
      <c r="R29" s="142">
        <f t="shared" si="15"/>
        <v>610525000</v>
      </c>
      <c r="S29" s="131">
        <f t="shared" si="12"/>
        <v>610525000</v>
      </c>
      <c r="T29" s="138">
        <f t="shared" si="16"/>
        <v>0</v>
      </c>
    </row>
    <row r="30" spans="1:20" ht="24.95" customHeight="1">
      <c r="A30" s="130">
        <v>23</v>
      </c>
      <c r="B30" s="143">
        <f t="shared" si="0"/>
        <v>23</v>
      </c>
      <c r="C30" s="128" t="str">
        <f t="shared" si="1"/>
        <v>DAVID ROSIDI, SE</v>
      </c>
      <c r="D30" s="139" t="str">
        <f t="shared" si="2"/>
        <v>00023</v>
      </c>
      <c r="E30" s="139">
        <f t="shared" si="3"/>
        <v>332</v>
      </c>
      <c r="F30" s="139">
        <f t="shared" si="4"/>
        <v>56440000</v>
      </c>
      <c r="G30" s="139">
        <f t="shared" si="5"/>
        <v>787500</v>
      </c>
      <c r="H30" s="139">
        <f t="shared" si="6"/>
        <v>1168500</v>
      </c>
      <c r="I30" s="140">
        <f t="shared" si="13"/>
        <v>58396000</v>
      </c>
      <c r="J30" s="139"/>
      <c r="K30" s="139">
        <f t="shared" si="7"/>
        <v>0</v>
      </c>
      <c r="L30" s="139">
        <f t="shared" si="8"/>
        <v>0</v>
      </c>
      <c r="M30" s="139">
        <f t="shared" si="9"/>
        <v>0</v>
      </c>
      <c r="N30" s="139">
        <f t="shared" si="10"/>
        <v>2822000</v>
      </c>
      <c r="O30" s="139">
        <f t="shared" si="11"/>
        <v>282200</v>
      </c>
      <c r="P30" s="139"/>
      <c r="Q30" s="141">
        <f t="shared" si="14"/>
        <v>3104200</v>
      </c>
      <c r="R30" s="142">
        <f t="shared" si="15"/>
        <v>61500000</v>
      </c>
      <c r="S30" s="131">
        <f t="shared" si="12"/>
        <v>61500000</v>
      </c>
      <c r="T30" s="138">
        <f t="shared" si="16"/>
        <v>0</v>
      </c>
    </row>
    <row r="31" spans="1:20" ht="24.95" customHeight="1">
      <c r="A31" s="130">
        <v>24</v>
      </c>
      <c r="B31" s="143">
        <f t="shared" si="0"/>
        <v>24</v>
      </c>
      <c r="C31" s="128" t="str">
        <f t="shared" si="1"/>
        <v>OJI</v>
      </c>
      <c r="D31" s="139" t="str">
        <f t="shared" si="2"/>
        <v>00024</v>
      </c>
      <c r="E31" s="139">
        <f t="shared" si="3"/>
        <v>593</v>
      </c>
      <c r="F31" s="139">
        <f t="shared" si="4"/>
        <v>100810000</v>
      </c>
      <c r="G31" s="139">
        <f t="shared" si="5"/>
        <v>0</v>
      </c>
      <c r="H31" s="139">
        <f t="shared" si="6"/>
        <v>0</v>
      </c>
      <c r="I31" s="140">
        <f t="shared" si="13"/>
        <v>100810000</v>
      </c>
      <c r="J31" s="139"/>
      <c r="K31" s="139">
        <f t="shared" si="7"/>
        <v>0</v>
      </c>
      <c r="L31" s="139">
        <f t="shared" si="8"/>
        <v>0</v>
      </c>
      <c r="M31" s="139">
        <f t="shared" si="9"/>
        <v>0</v>
      </c>
      <c r="N31" s="139">
        <f t="shared" si="10"/>
        <v>5040500</v>
      </c>
      <c r="O31" s="139">
        <f t="shared" si="11"/>
        <v>504050</v>
      </c>
      <c r="P31" s="139"/>
      <c r="Q31" s="141">
        <f t="shared" si="14"/>
        <v>5544550</v>
      </c>
      <c r="R31" s="142">
        <f t="shared" si="15"/>
        <v>106355000</v>
      </c>
      <c r="S31" s="131">
        <f t="shared" si="12"/>
        <v>106355000</v>
      </c>
      <c r="T31" s="138">
        <f t="shared" si="16"/>
        <v>0</v>
      </c>
    </row>
    <row r="32" spans="1:20" ht="24.95" customHeight="1">
      <c r="A32" s="130">
        <v>25</v>
      </c>
      <c r="B32" s="143">
        <f t="shared" si="0"/>
        <v>25</v>
      </c>
      <c r="C32" s="128" t="str">
        <f t="shared" si="1"/>
        <v>H. BAKRI</v>
      </c>
      <c r="D32" s="139" t="str">
        <f t="shared" si="2"/>
        <v>00025</v>
      </c>
      <c r="E32" s="139">
        <f t="shared" si="3"/>
        <v>1258</v>
      </c>
      <c r="F32" s="139">
        <f t="shared" si="4"/>
        <v>213860000</v>
      </c>
      <c r="G32" s="139">
        <f t="shared" si="5"/>
        <v>0</v>
      </c>
      <c r="H32" s="139">
        <f t="shared" si="6"/>
        <v>0</v>
      </c>
      <c r="I32" s="140">
        <f t="shared" si="13"/>
        <v>213860000</v>
      </c>
      <c r="J32" s="139"/>
      <c r="K32" s="139">
        <f t="shared" si="7"/>
        <v>0</v>
      </c>
      <c r="L32" s="139">
        <f t="shared" si="8"/>
        <v>0</v>
      </c>
      <c r="M32" s="139">
        <f t="shared" si="9"/>
        <v>0</v>
      </c>
      <c r="N32" s="139">
        <f t="shared" si="10"/>
        <v>10693000</v>
      </c>
      <c r="O32" s="139">
        <f t="shared" si="11"/>
        <v>1069300</v>
      </c>
      <c r="P32" s="139"/>
      <c r="Q32" s="141">
        <f t="shared" si="14"/>
        <v>11762300</v>
      </c>
      <c r="R32" s="142">
        <f t="shared" si="15"/>
        <v>225622000</v>
      </c>
      <c r="S32" s="131">
        <f t="shared" si="12"/>
        <v>225622000</v>
      </c>
      <c r="T32" s="138">
        <f t="shared" si="16"/>
        <v>0</v>
      </c>
    </row>
    <row r="33" spans="1:20" ht="24.95" customHeight="1">
      <c r="A33" s="130">
        <v>26</v>
      </c>
      <c r="B33" s="143">
        <f t="shared" si="0"/>
        <v>26</v>
      </c>
      <c r="C33" s="128" t="str">
        <f t="shared" si="1"/>
        <v>ASEP MALIK IBRAHIM / ZAENAL ABIDIN</v>
      </c>
      <c r="D33" s="139" t="str">
        <f t="shared" si="2"/>
        <v>00026</v>
      </c>
      <c r="E33" s="139">
        <f t="shared" si="3"/>
        <v>2224</v>
      </c>
      <c r="F33" s="139">
        <f t="shared" si="4"/>
        <v>378080000</v>
      </c>
      <c r="G33" s="139">
        <f t="shared" si="5"/>
        <v>0</v>
      </c>
      <c r="H33" s="139">
        <f t="shared" si="6"/>
        <v>0</v>
      </c>
      <c r="I33" s="140">
        <f t="shared" si="13"/>
        <v>378080000</v>
      </c>
      <c r="J33" s="139"/>
      <c r="K33" s="139">
        <f t="shared" si="7"/>
        <v>0</v>
      </c>
      <c r="L33" s="139">
        <f t="shared" si="8"/>
        <v>0</v>
      </c>
      <c r="M33" s="139">
        <f t="shared" si="9"/>
        <v>0</v>
      </c>
      <c r="N33" s="139">
        <f t="shared" si="10"/>
        <v>18904000</v>
      </c>
      <c r="O33" s="139">
        <f t="shared" si="11"/>
        <v>1890400</v>
      </c>
      <c r="P33" s="139"/>
      <c r="Q33" s="141">
        <f t="shared" si="14"/>
        <v>20794400</v>
      </c>
      <c r="R33" s="142">
        <f t="shared" si="15"/>
        <v>398874000</v>
      </c>
      <c r="S33" s="131">
        <f t="shared" si="12"/>
        <v>398874000</v>
      </c>
      <c r="T33" s="138">
        <f t="shared" si="16"/>
        <v>0</v>
      </c>
    </row>
    <row r="34" spans="1:20" ht="24.95" customHeight="1">
      <c r="A34" s="130">
        <v>27</v>
      </c>
      <c r="B34" s="143">
        <f t="shared" si="0"/>
        <v>27</v>
      </c>
      <c r="C34" s="128" t="str">
        <f t="shared" si="1"/>
        <v>SUKARTA</v>
      </c>
      <c r="D34" s="139" t="str">
        <f t="shared" si="2"/>
        <v>00027</v>
      </c>
      <c r="E34" s="139">
        <f t="shared" si="3"/>
        <v>982</v>
      </c>
      <c r="F34" s="139">
        <f t="shared" si="4"/>
        <v>166940000</v>
      </c>
      <c r="G34" s="139">
        <f t="shared" si="5"/>
        <v>0</v>
      </c>
      <c r="H34" s="139">
        <f t="shared" si="6"/>
        <v>0</v>
      </c>
      <c r="I34" s="140">
        <f t="shared" si="13"/>
        <v>166940000</v>
      </c>
      <c r="J34" s="139"/>
      <c r="K34" s="139">
        <f t="shared" si="7"/>
        <v>0</v>
      </c>
      <c r="L34" s="139">
        <f t="shared" si="8"/>
        <v>0</v>
      </c>
      <c r="M34" s="139">
        <f t="shared" si="9"/>
        <v>0</v>
      </c>
      <c r="N34" s="139">
        <f t="shared" si="10"/>
        <v>8347000</v>
      </c>
      <c r="O34" s="139">
        <f t="shared" si="11"/>
        <v>834700</v>
      </c>
      <c r="P34" s="139"/>
      <c r="Q34" s="141">
        <f t="shared" si="14"/>
        <v>9181700</v>
      </c>
      <c r="R34" s="142">
        <f t="shared" si="15"/>
        <v>176122000</v>
      </c>
      <c r="S34" s="131">
        <f t="shared" si="12"/>
        <v>176122000</v>
      </c>
      <c r="T34" s="138">
        <f t="shared" si="16"/>
        <v>0</v>
      </c>
    </row>
    <row r="35" spans="1:20" ht="24.95" customHeight="1">
      <c r="A35" s="130">
        <v>28</v>
      </c>
      <c r="B35" s="143">
        <f t="shared" si="0"/>
        <v>28</v>
      </c>
      <c r="C35" s="128" t="str">
        <f t="shared" si="1"/>
        <v>SAEFUL IMAN</v>
      </c>
      <c r="D35" s="139" t="str">
        <f t="shared" si="2"/>
        <v>00028</v>
      </c>
      <c r="E35" s="139">
        <f t="shared" si="3"/>
        <v>298</v>
      </c>
      <c r="F35" s="139">
        <f t="shared" si="4"/>
        <v>50660000</v>
      </c>
      <c r="G35" s="139">
        <f t="shared" si="5"/>
        <v>0</v>
      </c>
      <c r="H35" s="139">
        <f t="shared" si="6"/>
        <v>0</v>
      </c>
      <c r="I35" s="140">
        <f t="shared" si="13"/>
        <v>50660000</v>
      </c>
      <c r="J35" s="139"/>
      <c r="K35" s="139">
        <f t="shared" si="7"/>
        <v>0</v>
      </c>
      <c r="L35" s="139">
        <f t="shared" si="8"/>
        <v>0</v>
      </c>
      <c r="M35" s="139">
        <f t="shared" si="9"/>
        <v>0</v>
      </c>
      <c r="N35" s="139">
        <f t="shared" si="10"/>
        <v>2533000</v>
      </c>
      <c r="O35" s="139">
        <f t="shared" si="11"/>
        <v>253300</v>
      </c>
      <c r="P35" s="139"/>
      <c r="Q35" s="141">
        <f t="shared" si="14"/>
        <v>2786300</v>
      </c>
      <c r="R35" s="142">
        <f t="shared" si="15"/>
        <v>53446000</v>
      </c>
      <c r="S35" s="131">
        <f t="shared" si="12"/>
        <v>53446000</v>
      </c>
      <c r="T35" s="138">
        <f t="shared" si="16"/>
        <v>0</v>
      </c>
    </row>
    <row r="36" spans="1:20" ht="24.95" customHeight="1">
      <c r="A36" s="130">
        <v>29</v>
      </c>
      <c r="B36" s="143">
        <f t="shared" si="0"/>
        <v>29</v>
      </c>
      <c r="C36" s="128" t="str">
        <f t="shared" si="1"/>
        <v>H. ZAENAL ABIDIN</v>
      </c>
      <c r="D36" s="139" t="str">
        <f t="shared" si="2"/>
        <v>00029</v>
      </c>
      <c r="E36" s="139">
        <f t="shared" si="3"/>
        <v>4565</v>
      </c>
      <c r="F36" s="139">
        <f t="shared" si="4"/>
        <v>776050000</v>
      </c>
      <c r="G36" s="139">
        <f t="shared" si="5"/>
        <v>0</v>
      </c>
      <c r="H36" s="139">
        <f t="shared" si="6"/>
        <v>0</v>
      </c>
      <c r="I36" s="140">
        <f t="shared" si="13"/>
        <v>776050000</v>
      </c>
      <c r="J36" s="139"/>
      <c r="K36" s="139">
        <f t="shared" si="7"/>
        <v>0</v>
      </c>
      <c r="L36" s="139">
        <f t="shared" si="8"/>
        <v>0</v>
      </c>
      <c r="M36" s="139">
        <f t="shared" si="9"/>
        <v>0</v>
      </c>
      <c r="N36" s="139">
        <f t="shared" si="10"/>
        <v>38802500</v>
      </c>
      <c r="O36" s="139">
        <f t="shared" si="11"/>
        <v>3880250</v>
      </c>
      <c r="P36" s="139"/>
      <c r="Q36" s="141">
        <f t="shared" si="14"/>
        <v>42682750</v>
      </c>
      <c r="R36" s="142">
        <f t="shared" si="15"/>
        <v>818733000</v>
      </c>
      <c r="S36" s="131">
        <f t="shared" si="12"/>
        <v>818733000</v>
      </c>
      <c r="T36" s="138">
        <f t="shared" si="16"/>
        <v>0</v>
      </c>
    </row>
    <row r="37" spans="1:20" ht="24.95" customHeight="1">
      <c r="A37" s="130">
        <v>30</v>
      </c>
      <c r="B37" s="143">
        <f t="shared" si="0"/>
        <v>30</v>
      </c>
      <c r="C37" s="128" t="str">
        <f t="shared" si="1"/>
        <v>EYEN</v>
      </c>
      <c r="D37" s="139" t="str">
        <f t="shared" si="2"/>
        <v>00030</v>
      </c>
      <c r="E37" s="139">
        <f t="shared" si="3"/>
        <v>281</v>
      </c>
      <c r="F37" s="139">
        <f t="shared" si="4"/>
        <v>47770000</v>
      </c>
      <c r="G37" s="139">
        <f t="shared" si="5"/>
        <v>0</v>
      </c>
      <c r="H37" s="139">
        <f t="shared" si="6"/>
        <v>0</v>
      </c>
      <c r="I37" s="140">
        <f t="shared" si="13"/>
        <v>47770000</v>
      </c>
      <c r="J37" s="139"/>
      <c r="K37" s="139">
        <f t="shared" si="7"/>
        <v>0</v>
      </c>
      <c r="L37" s="139">
        <f t="shared" si="8"/>
        <v>0</v>
      </c>
      <c r="M37" s="139">
        <f t="shared" si="9"/>
        <v>0</v>
      </c>
      <c r="N37" s="139">
        <f t="shared" si="10"/>
        <v>2388500</v>
      </c>
      <c r="O37" s="139">
        <f t="shared" si="11"/>
        <v>238850</v>
      </c>
      <c r="P37" s="139"/>
      <c r="Q37" s="141">
        <f t="shared" si="14"/>
        <v>2627350</v>
      </c>
      <c r="R37" s="142">
        <f t="shared" si="15"/>
        <v>50397000</v>
      </c>
      <c r="S37" s="131">
        <f t="shared" si="12"/>
        <v>50397000</v>
      </c>
      <c r="T37" s="138">
        <f t="shared" si="16"/>
        <v>0</v>
      </c>
    </row>
    <row r="38" spans="1:20" ht="24.95" customHeight="1">
      <c r="A38" s="130">
        <v>31</v>
      </c>
      <c r="B38" s="143">
        <f t="shared" si="0"/>
        <v>31</v>
      </c>
      <c r="C38" s="128" t="str">
        <f t="shared" si="1"/>
        <v>EYEN</v>
      </c>
      <c r="D38" s="139" t="str">
        <f t="shared" si="2"/>
        <v>00031</v>
      </c>
      <c r="E38" s="139">
        <f t="shared" si="3"/>
        <v>522</v>
      </c>
      <c r="F38" s="139">
        <f t="shared" si="4"/>
        <v>88740000</v>
      </c>
      <c r="G38" s="139">
        <f t="shared" si="5"/>
        <v>0</v>
      </c>
      <c r="H38" s="139">
        <f t="shared" si="6"/>
        <v>0</v>
      </c>
      <c r="I38" s="140">
        <f t="shared" si="13"/>
        <v>88740000</v>
      </c>
      <c r="J38" s="139"/>
      <c r="K38" s="139">
        <f t="shared" si="7"/>
        <v>0</v>
      </c>
      <c r="L38" s="139">
        <f t="shared" si="8"/>
        <v>0</v>
      </c>
      <c r="M38" s="139">
        <f t="shared" si="9"/>
        <v>0</v>
      </c>
      <c r="N38" s="139">
        <f t="shared" si="10"/>
        <v>4437000</v>
      </c>
      <c r="O38" s="139">
        <f t="shared" si="11"/>
        <v>443700</v>
      </c>
      <c r="P38" s="139"/>
      <c r="Q38" s="141">
        <f t="shared" si="14"/>
        <v>4880700</v>
      </c>
      <c r="R38" s="142">
        <f t="shared" si="15"/>
        <v>93621000</v>
      </c>
      <c r="S38" s="131">
        <f t="shared" si="12"/>
        <v>93621000</v>
      </c>
      <c r="T38" s="138">
        <f t="shared" si="16"/>
        <v>0</v>
      </c>
    </row>
    <row r="39" spans="1:20" ht="24.95" customHeight="1">
      <c r="A39" s="130">
        <v>32</v>
      </c>
      <c r="B39" s="143">
        <f t="shared" si="0"/>
        <v>32</v>
      </c>
      <c r="C39" s="128" t="str">
        <f t="shared" si="1"/>
        <v>TATI</v>
      </c>
      <c r="D39" s="139" t="str">
        <f t="shared" si="2"/>
        <v>00032</v>
      </c>
      <c r="E39" s="139">
        <f t="shared" si="3"/>
        <v>77</v>
      </c>
      <c r="F39" s="139">
        <f t="shared" si="4"/>
        <v>13090000</v>
      </c>
      <c r="G39" s="139">
        <f t="shared" si="5"/>
        <v>0</v>
      </c>
      <c r="H39" s="139">
        <f t="shared" si="6"/>
        <v>0</v>
      </c>
      <c r="I39" s="140">
        <f t="shared" si="13"/>
        <v>13090000</v>
      </c>
      <c r="J39" s="139"/>
      <c r="K39" s="139">
        <f t="shared" si="7"/>
        <v>0</v>
      </c>
      <c r="L39" s="139">
        <f t="shared" si="8"/>
        <v>0</v>
      </c>
      <c r="M39" s="139">
        <f t="shared" si="9"/>
        <v>0</v>
      </c>
      <c r="N39" s="139">
        <f t="shared" si="10"/>
        <v>654500</v>
      </c>
      <c r="O39" s="139">
        <f t="shared" si="11"/>
        <v>65450</v>
      </c>
      <c r="P39" s="139"/>
      <c r="Q39" s="141">
        <f t="shared" si="14"/>
        <v>719950</v>
      </c>
      <c r="R39" s="142">
        <f t="shared" si="15"/>
        <v>13810000</v>
      </c>
      <c r="S39" s="131">
        <f t="shared" si="12"/>
        <v>13810000</v>
      </c>
      <c r="T39" s="138">
        <f t="shared" si="16"/>
        <v>0</v>
      </c>
    </row>
    <row r="40" spans="1:20" ht="24.95" customHeight="1">
      <c r="A40" s="130">
        <v>33</v>
      </c>
      <c r="B40" s="143">
        <f t="shared" ref="B40:B71" si="17">IFERROR(VLOOKUP(A40,_xlnm.DATABASE,1,0),0)</f>
        <v>33</v>
      </c>
      <c r="C40" s="128" t="str">
        <f t="shared" ref="C40:C71" si="18">IFERROR(VLOOKUP(A40,_xlnm.DATABASE,3,0),0)</f>
        <v>CARNANO</v>
      </c>
      <c r="D40" s="139" t="str">
        <f t="shared" ref="D40:D71" si="19">IFERROR(VLOOKUP(A40,_xlnm.DATABASE,6,0),0)</f>
        <v>00033</v>
      </c>
      <c r="E40" s="139">
        <f t="shared" ref="E40:E71" si="20">IFERROR(VLOOKUP(A40,_xlnm.DATABASE,9,0),0)</f>
        <v>6453</v>
      </c>
      <c r="F40" s="139">
        <f t="shared" ref="F40:F71" si="21">IFERROR(VLOOKUP(A40,_xlnm.DATABASE,35,0),0)</f>
        <v>1097010000</v>
      </c>
      <c r="G40" s="139">
        <f t="shared" ref="G40:G71" si="22">IFERROR(VLOOKUP(A40,_xlnm.DATABASE,38,0),0)</f>
        <v>0</v>
      </c>
      <c r="H40" s="139">
        <f t="shared" ref="H40:H71" si="23">IFERROR(VLOOKUP(A40,_xlnm.DATABASE,41,0),0)</f>
        <v>0</v>
      </c>
      <c r="I40" s="140">
        <f t="shared" si="13"/>
        <v>1097010000</v>
      </c>
      <c r="J40" s="139"/>
      <c r="K40" s="139">
        <f t="shared" ref="K40:K71" si="24">IFERROR(VLOOKUP(A40,_xlnm.DATABASE,43,0),0)</f>
        <v>0</v>
      </c>
      <c r="L40" s="139">
        <f t="shared" ref="L40:L71" si="25">IFERROR(VLOOKUP(A40,_xlnm.DATABASE,44,0),0)</f>
        <v>0</v>
      </c>
      <c r="M40" s="139">
        <f t="shared" ref="M40:M71" si="26">IFERROR(VLOOKUP(A40,_xlnm.DATABASE,45,0),0)</f>
        <v>0</v>
      </c>
      <c r="N40" s="139">
        <f t="shared" ref="N40:N71" si="27">IFERROR(VLOOKUP(A40,_xlnm.DATABASE,46,0),0)</f>
        <v>54850500</v>
      </c>
      <c r="O40" s="139">
        <f t="shared" ref="O40:O71" si="28">IFERROR(VLOOKUP(A40,_xlnm.DATABASE,47,0),0)</f>
        <v>5485050</v>
      </c>
      <c r="P40" s="139"/>
      <c r="Q40" s="141">
        <f t="shared" si="14"/>
        <v>60335550</v>
      </c>
      <c r="R40" s="142">
        <f t="shared" si="15"/>
        <v>1157346000</v>
      </c>
      <c r="S40" s="131">
        <f t="shared" ref="S40:S71" si="29">IFERROR(VLOOKUP(A40,_xlnm.DATABASE,49,0),0)</f>
        <v>1157346000</v>
      </c>
      <c r="T40" s="138">
        <f t="shared" si="16"/>
        <v>0</v>
      </c>
    </row>
    <row r="41" spans="1:20" ht="24.95" customHeight="1">
      <c r="A41" s="130">
        <v>34</v>
      </c>
      <c r="B41" s="143">
        <f t="shared" si="17"/>
        <v>34</v>
      </c>
      <c r="C41" s="128" t="str">
        <f t="shared" si="18"/>
        <v>SITI KOMARIAH, S.PD</v>
      </c>
      <c r="D41" s="139" t="str">
        <f t="shared" si="19"/>
        <v>00034</v>
      </c>
      <c r="E41" s="139">
        <f t="shared" si="20"/>
        <v>4291</v>
      </c>
      <c r="F41" s="139">
        <f t="shared" si="21"/>
        <v>729470000</v>
      </c>
      <c r="G41" s="139">
        <f t="shared" si="22"/>
        <v>0</v>
      </c>
      <c r="H41" s="139">
        <f t="shared" si="23"/>
        <v>0</v>
      </c>
      <c r="I41" s="140">
        <f t="shared" si="13"/>
        <v>729470000</v>
      </c>
      <c r="J41" s="139"/>
      <c r="K41" s="139">
        <f t="shared" si="24"/>
        <v>0</v>
      </c>
      <c r="L41" s="139">
        <f t="shared" si="25"/>
        <v>0</v>
      </c>
      <c r="M41" s="139">
        <f t="shared" si="26"/>
        <v>0</v>
      </c>
      <c r="N41" s="139">
        <f t="shared" si="27"/>
        <v>36473500</v>
      </c>
      <c r="O41" s="139">
        <f t="shared" si="28"/>
        <v>3647350</v>
      </c>
      <c r="P41" s="139"/>
      <c r="Q41" s="141">
        <f t="shared" si="14"/>
        <v>40120850</v>
      </c>
      <c r="R41" s="142">
        <f t="shared" si="15"/>
        <v>769591000</v>
      </c>
      <c r="S41" s="131">
        <f t="shared" si="29"/>
        <v>769591000</v>
      </c>
      <c r="T41" s="138">
        <f t="shared" si="16"/>
        <v>0</v>
      </c>
    </row>
    <row r="42" spans="1:20" ht="24.95" customHeight="1">
      <c r="A42" s="130">
        <v>35</v>
      </c>
      <c r="B42" s="143">
        <f t="shared" si="17"/>
        <v>35</v>
      </c>
      <c r="C42" s="128" t="str">
        <f t="shared" si="18"/>
        <v>DASLAM</v>
      </c>
      <c r="D42" s="139" t="str">
        <f t="shared" si="19"/>
        <v>00035</v>
      </c>
      <c r="E42" s="139">
        <f t="shared" si="20"/>
        <v>673</v>
      </c>
      <c r="F42" s="139">
        <f t="shared" si="21"/>
        <v>114410000</v>
      </c>
      <c r="G42" s="139">
        <f t="shared" si="22"/>
        <v>0</v>
      </c>
      <c r="H42" s="139">
        <f t="shared" si="23"/>
        <v>0</v>
      </c>
      <c r="I42" s="140">
        <f t="shared" si="13"/>
        <v>114410000</v>
      </c>
      <c r="J42" s="139"/>
      <c r="K42" s="139">
        <f t="shared" si="24"/>
        <v>0</v>
      </c>
      <c r="L42" s="139">
        <f t="shared" si="25"/>
        <v>0</v>
      </c>
      <c r="M42" s="139">
        <f t="shared" si="26"/>
        <v>0</v>
      </c>
      <c r="N42" s="139">
        <f t="shared" si="27"/>
        <v>5720500</v>
      </c>
      <c r="O42" s="139">
        <f t="shared" si="28"/>
        <v>572050</v>
      </c>
      <c r="P42" s="139"/>
      <c r="Q42" s="141">
        <f t="shared" si="14"/>
        <v>6292550</v>
      </c>
      <c r="R42" s="142">
        <f t="shared" si="15"/>
        <v>120703000</v>
      </c>
      <c r="S42" s="131">
        <f t="shared" si="29"/>
        <v>120703000</v>
      </c>
      <c r="T42" s="138">
        <f t="shared" si="16"/>
        <v>0</v>
      </c>
    </row>
    <row r="43" spans="1:20" ht="24.95" customHeight="1">
      <c r="A43" s="130">
        <v>36</v>
      </c>
      <c r="B43" s="143">
        <f t="shared" si="17"/>
        <v>36</v>
      </c>
      <c r="C43" s="128" t="str">
        <f t="shared" si="18"/>
        <v>ARSINAH</v>
      </c>
      <c r="D43" s="139" t="str">
        <f t="shared" si="19"/>
        <v>0036</v>
      </c>
      <c r="E43" s="139">
        <f t="shared" si="20"/>
        <v>707</v>
      </c>
      <c r="F43" s="139">
        <f t="shared" si="21"/>
        <v>120190000</v>
      </c>
      <c r="G43" s="139">
        <f t="shared" si="22"/>
        <v>0</v>
      </c>
      <c r="H43" s="139">
        <f t="shared" si="23"/>
        <v>0</v>
      </c>
      <c r="I43" s="140">
        <f t="shared" si="13"/>
        <v>120190000</v>
      </c>
      <c r="J43" s="139"/>
      <c r="K43" s="139">
        <f t="shared" si="24"/>
        <v>0</v>
      </c>
      <c r="L43" s="139">
        <f t="shared" si="25"/>
        <v>0</v>
      </c>
      <c r="M43" s="139">
        <f t="shared" si="26"/>
        <v>0</v>
      </c>
      <c r="N43" s="139">
        <f t="shared" si="27"/>
        <v>6009500</v>
      </c>
      <c r="O43" s="139">
        <f t="shared" si="28"/>
        <v>600950</v>
      </c>
      <c r="P43" s="139"/>
      <c r="Q43" s="141">
        <f t="shared" si="14"/>
        <v>6610450</v>
      </c>
      <c r="R43" s="142">
        <f t="shared" si="15"/>
        <v>126800000</v>
      </c>
      <c r="S43" s="131">
        <f t="shared" si="29"/>
        <v>126800000</v>
      </c>
      <c r="T43" s="138">
        <f t="shared" si="16"/>
        <v>0</v>
      </c>
    </row>
    <row r="44" spans="1:20" ht="24.95" customHeight="1">
      <c r="A44" s="130">
        <v>37</v>
      </c>
      <c r="B44" s="143">
        <f t="shared" si="17"/>
        <v>37</v>
      </c>
      <c r="C44" s="128" t="str">
        <f t="shared" si="18"/>
        <v>SAESI</v>
      </c>
      <c r="D44" s="139" t="str">
        <f t="shared" si="19"/>
        <v>0037</v>
      </c>
      <c r="E44" s="139">
        <f t="shared" si="20"/>
        <v>276</v>
      </c>
      <c r="F44" s="139">
        <f t="shared" si="21"/>
        <v>46920000</v>
      </c>
      <c r="G44" s="139">
        <f t="shared" si="22"/>
        <v>0</v>
      </c>
      <c r="H44" s="139">
        <f t="shared" si="23"/>
        <v>0</v>
      </c>
      <c r="I44" s="140">
        <f t="shared" si="13"/>
        <v>46920000</v>
      </c>
      <c r="J44" s="139"/>
      <c r="K44" s="139">
        <f t="shared" si="24"/>
        <v>0</v>
      </c>
      <c r="L44" s="139">
        <f t="shared" si="25"/>
        <v>0</v>
      </c>
      <c r="M44" s="139">
        <f t="shared" si="26"/>
        <v>0</v>
      </c>
      <c r="N44" s="139">
        <f t="shared" si="27"/>
        <v>2346000</v>
      </c>
      <c r="O44" s="139">
        <f t="shared" si="28"/>
        <v>234600</v>
      </c>
      <c r="P44" s="139"/>
      <c r="Q44" s="141">
        <f t="shared" si="14"/>
        <v>2580600</v>
      </c>
      <c r="R44" s="142">
        <f t="shared" si="15"/>
        <v>49501000</v>
      </c>
      <c r="S44" s="131">
        <f t="shared" si="29"/>
        <v>49501000</v>
      </c>
      <c r="T44" s="138">
        <f t="shared" si="16"/>
        <v>0</v>
      </c>
    </row>
    <row r="45" spans="1:20" ht="24.95" customHeight="1">
      <c r="A45" s="130">
        <v>38</v>
      </c>
      <c r="B45" s="143">
        <f t="shared" si="17"/>
        <v>38</v>
      </c>
      <c r="C45" s="128" t="str">
        <f t="shared" si="18"/>
        <v>SANA</v>
      </c>
      <c r="D45" s="139" t="str">
        <f t="shared" si="19"/>
        <v>0038</v>
      </c>
      <c r="E45" s="139">
        <f t="shared" si="20"/>
        <v>749</v>
      </c>
      <c r="F45" s="139">
        <f t="shared" si="21"/>
        <v>127330000</v>
      </c>
      <c r="G45" s="139">
        <f t="shared" si="22"/>
        <v>0</v>
      </c>
      <c r="H45" s="139">
        <f t="shared" si="23"/>
        <v>1053800</v>
      </c>
      <c r="I45" s="140">
        <f t="shared" si="13"/>
        <v>128383800</v>
      </c>
      <c r="J45" s="139"/>
      <c r="K45" s="139">
        <f t="shared" si="24"/>
        <v>0</v>
      </c>
      <c r="L45" s="139">
        <f t="shared" si="25"/>
        <v>0</v>
      </c>
      <c r="M45" s="139">
        <f t="shared" si="26"/>
        <v>0</v>
      </c>
      <c r="N45" s="139">
        <f t="shared" si="27"/>
        <v>6419190</v>
      </c>
      <c r="O45" s="139">
        <f t="shared" si="28"/>
        <v>636650</v>
      </c>
      <c r="P45" s="139"/>
      <c r="Q45" s="141">
        <f t="shared" si="14"/>
        <v>7055840</v>
      </c>
      <c r="R45" s="142">
        <f t="shared" si="15"/>
        <v>135440000</v>
      </c>
      <c r="S45" s="131">
        <f t="shared" si="29"/>
        <v>135440000</v>
      </c>
      <c r="T45" s="138">
        <f t="shared" si="16"/>
        <v>0</v>
      </c>
    </row>
    <row r="46" spans="1:20" ht="24.95" customHeight="1">
      <c r="A46" s="130">
        <v>39</v>
      </c>
      <c r="B46" s="143">
        <f t="shared" si="17"/>
        <v>39</v>
      </c>
      <c r="C46" s="128" t="str">
        <f t="shared" si="18"/>
        <v>SARIFUDIN</v>
      </c>
      <c r="D46" s="139" t="str">
        <f t="shared" si="19"/>
        <v>0039</v>
      </c>
      <c r="E46" s="139">
        <f t="shared" si="20"/>
        <v>1003</v>
      </c>
      <c r="F46" s="139">
        <f t="shared" si="21"/>
        <v>170510000</v>
      </c>
      <c r="G46" s="139">
        <f t="shared" si="22"/>
        <v>0</v>
      </c>
      <c r="H46" s="139">
        <f t="shared" si="23"/>
        <v>0</v>
      </c>
      <c r="I46" s="140">
        <f t="shared" si="13"/>
        <v>170510000</v>
      </c>
      <c r="J46" s="139"/>
      <c r="K46" s="139">
        <f t="shared" si="24"/>
        <v>0</v>
      </c>
      <c r="L46" s="139">
        <f t="shared" si="25"/>
        <v>0</v>
      </c>
      <c r="M46" s="139">
        <f t="shared" si="26"/>
        <v>0</v>
      </c>
      <c r="N46" s="139">
        <f t="shared" si="27"/>
        <v>8525500</v>
      </c>
      <c r="O46" s="139">
        <f t="shared" si="28"/>
        <v>852550</v>
      </c>
      <c r="P46" s="139"/>
      <c r="Q46" s="141">
        <f t="shared" si="14"/>
        <v>9378050</v>
      </c>
      <c r="R46" s="142">
        <f t="shared" si="15"/>
        <v>179888000</v>
      </c>
      <c r="S46" s="131">
        <f t="shared" si="29"/>
        <v>179888000</v>
      </c>
      <c r="T46" s="138">
        <f t="shared" si="16"/>
        <v>0</v>
      </c>
    </row>
    <row r="47" spans="1:20" ht="24.95" customHeight="1">
      <c r="A47" s="130">
        <v>40</v>
      </c>
      <c r="B47" s="143">
        <f t="shared" si="17"/>
        <v>40</v>
      </c>
      <c r="C47" s="128" t="str">
        <f t="shared" si="18"/>
        <v>NANA NURMANA</v>
      </c>
      <c r="D47" s="139" t="str">
        <f t="shared" si="19"/>
        <v>0040</v>
      </c>
      <c r="E47" s="139">
        <f t="shared" si="20"/>
        <v>767</v>
      </c>
      <c r="F47" s="139">
        <f t="shared" si="21"/>
        <v>130390000</v>
      </c>
      <c r="G47" s="139">
        <f t="shared" si="22"/>
        <v>810000</v>
      </c>
      <c r="H47" s="139">
        <f t="shared" si="23"/>
        <v>997900</v>
      </c>
      <c r="I47" s="140">
        <f t="shared" si="13"/>
        <v>132197900</v>
      </c>
      <c r="J47" s="139"/>
      <c r="K47" s="139">
        <f t="shared" si="24"/>
        <v>0</v>
      </c>
      <c r="L47" s="139">
        <f t="shared" si="25"/>
        <v>0</v>
      </c>
      <c r="M47" s="139">
        <f t="shared" si="26"/>
        <v>0</v>
      </c>
      <c r="N47" s="139">
        <f t="shared" si="27"/>
        <v>6519500</v>
      </c>
      <c r="O47" s="139">
        <f t="shared" si="28"/>
        <v>651950</v>
      </c>
      <c r="P47" s="139"/>
      <c r="Q47" s="141">
        <f t="shared" si="14"/>
        <v>7171450</v>
      </c>
      <c r="R47" s="142">
        <f t="shared" si="15"/>
        <v>139369000</v>
      </c>
      <c r="S47" s="131">
        <f t="shared" si="29"/>
        <v>139369000</v>
      </c>
      <c r="T47" s="138">
        <f t="shared" si="16"/>
        <v>0</v>
      </c>
    </row>
    <row r="48" spans="1:20" s="145" customFormat="1" ht="24.95" customHeight="1">
      <c r="A48" s="130">
        <v>41</v>
      </c>
      <c r="B48" s="143">
        <f t="shared" si="17"/>
        <v>41</v>
      </c>
      <c r="C48" s="144" t="str">
        <f t="shared" si="18"/>
        <v>MEMED</v>
      </c>
      <c r="D48" s="129" t="str">
        <f t="shared" si="19"/>
        <v>00041</v>
      </c>
      <c r="E48" s="129">
        <f t="shared" si="20"/>
        <v>1387</v>
      </c>
      <c r="F48" s="129">
        <f t="shared" si="21"/>
        <v>259369000.00000003</v>
      </c>
      <c r="G48" s="129">
        <f t="shared" si="22"/>
        <v>2302650</v>
      </c>
      <c r="H48" s="129">
        <f t="shared" si="23"/>
        <v>1912400</v>
      </c>
      <c r="I48" s="140">
        <f t="shared" si="13"/>
        <v>263584050.00000003</v>
      </c>
      <c r="J48" s="129"/>
      <c r="K48" s="129">
        <f t="shared" si="24"/>
        <v>0</v>
      </c>
      <c r="L48" s="129">
        <f t="shared" si="25"/>
        <v>0</v>
      </c>
      <c r="M48" s="129">
        <f t="shared" si="26"/>
        <v>0</v>
      </c>
      <c r="N48" s="129">
        <f t="shared" si="27"/>
        <v>12968450.000000002</v>
      </c>
      <c r="O48" s="129">
        <f t="shared" si="28"/>
        <v>1296845.0000000002</v>
      </c>
      <c r="P48" s="129"/>
      <c r="Q48" s="141">
        <f t="shared" si="14"/>
        <v>14265295.000000002</v>
      </c>
      <c r="R48" s="142">
        <f t="shared" si="15"/>
        <v>277849000</v>
      </c>
      <c r="S48" s="131">
        <f t="shared" si="29"/>
        <v>277849000</v>
      </c>
      <c r="T48" s="138">
        <f t="shared" si="16"/>
        <v>0</v>
      </c>
    </row>
    <row r="49" spans="1:20" s="145" customFormat="1" ht="24.95" customHeight="1">
      <c r="A49" s="130">
        <v>42</v>
      </c>
      <c r="B49" s="143">
        <f t="shared" si="17"/>
        <v>42</v>
      </c>
      <c r="C49" s="144" t="str">
        <f t="shared" si="18"/>
        <v>ITI SRIWATI</v>
      </c>
      <c r="D49" s="129" t="str">
        <f t="shared" si="19"/>
        <v>0042</v>
      </c>
      <c r="E49" s="129">
        <f t="shared" si="20"/>
        <v>848</v>
      </c>
      <c r="F49" s="129">
        <f t="shared" si="21"/>
        <v>144160000</v>
      </c>
      <c r="G49" s="129">
        <f t="shared" si="22"/>
        <v>0</v>
      </c>
      <c r="H49" s="129">
        <f t="shared" si="23"/>
        <v>1482600</v>
      </c>
      <c r="I49" s="140">
        <f t="shared" si="13"/>
        <v>145642600</v>
      </c>
      <c r="J49" s="129"/>
      <c r="K49" s="129">
        <f t="shared" si="24"/>
        <v>0</v>
      </c>
      <c r="L49" s="129">
        <f t="shared" si="25"/>
        <v>0</v>
      </c>
      <c r="M49" s="129">
        <f t="shared" si="26"/>
        <v>0</v>
      </c>
      <c r="N49" s="129">
        <f t="shared" si="27"/>
        <v>7208000</v>
      </c>
      <c r="O49" s="129">
        <f t="shared" si="28"/>
        <v>720800</v>
      </c>
      <c r="P49" s="129"/>
      <c r="Q49" s="141">
        <f t="shared" si="14"/>
        <v>7928800</v>
      </c>
      <c r="R49" s="142">
        <f t="shared" si="15"/>
        <v>153571000</v>
      </c>
      <c r="S49" s="131">
        <f t="shared" si="29"/>
        <v>153571000</v>
      </c>
      <c r="T49" s="138">
        <f t="shared" si="16"/>
        <v>0</v>
      </c>
    </row>
    <row r="50" spans="1:20" s="145" customFormat="1" ht="24.95" customHeight="1">
      <c r="A50" s="130">
        <v>43</v>
      </c>
      <c r="B50" s="143">
        <f t="shared" si="17"/>
        <v>43</v>
      </c>
      <c r="C50" s="144" t="str">
        <f t="shared" si="18"/>
        <v>WARCI</v>
      </c>
      <c r="D50" s="129" t="str">
        <f t="shared" si="19"/>
        <v>0043</v>
      </c>
      <c r="E50" s="129">
        <f t="shared" si="20"/>
        <v>663</v>
      </c>
      <c r="F50" s="129">
        <f t="shared" si="21"/>
        <v>112710000</v>
      </c>
      <c r="G50" s="129">
        <f t="shared" si="22"/>
        <v>0</v>
      </c>
      <c r="H50" s="129">
        <f t="shared" si="23"/>
        <v>554050</v>
      </c>
      <c r="I50" s="140">
        <f t="shared" si="13"/>
        <v>113264050</v>
      </c>
      <c r="J50" s="129"/>
      <c r="K50" s="129">
        <f t="shared" si="24"/>
        <v>0</v>
      </c>
      <c r="L50" s="129">
        <f t="shared" si="25"/>
        <v>0</v>
      </c>
      <c r="M50" s="129">
        <f t="shared" si="26"/>
        <v>0</v>
      </c>
      <c r="N50" s="129">
        <f t="shared" si="27"/>
        <v>5635500</v>
      </c>
      <c r="O50" s="129">
        <f t="shared" si="28"/>
        <v>563550</v>
      </c>
      <c r="P50" s="129"/>
      <c r="Q50" s="141">
        <f t="shared" si="14"/>
        <v>6199050</v>
      </c>
      <c r="R50" s="142">
        <f t="shared" si="15"/>
        <v>119463000</v>
      </c>
      <c r="S50" s="131">
        <f t="shared" si="29"/>
        <v>119463000</v>
      </c>
      <c r="T50" s="138">
        <f t="shared" si="16"/>
        <v>0</v>
      </c>
    </row>
    <row r="51" spans="1:20" s="145" customFormat="1" ht="24.95" customHeight="1">
      <c r="A51" s="130">
        <v>44</v>
      </c>
      <c r="B51" s="143">
        <f t="shared" si="17"/>
        <v>44</v>
      </c>
      <c r="C51" s="144" t="str">
        <f t="shared" si="18"/>
        <v>MEMED</v>
      </c>
      <c r="D51" s="129" t="str">
        <f t="shared" si="19"/>
        <v>00044</v>
      </c>
      <c r="E51" s="129">
        <f t="shared" si="20"/>
        <v>267</v>
      </c>
      <c r="F51" s="129">
        <f t="shared" si="21"/>
        <v>45390000</v>
      </c>
      <c r="G51" s="129">
        <f t="shared" si="22"/>
        <v>0</v>
      </c>
      <c r="H51" s="129">
        <f t="shared" si="23"/>
        <v>630400</v>
      </c>
      <c r="I51" s="140">
        <f t="shared" si="13"/>
        <v>46020400</v>
      </c>
      <c r="J51" s="129"/>
      <c r="K51" s="129">
        <f t="shared" si="24"/>
        <v>0</v>
      </c>
      <c r="L51" s="129">
        <f t="shared" si="25"/>
        <v>0</v>
      </c>
      <c r="M51" s="129">
        <f t="shared" si="26"/>
        <v>0</v>
      </c>
      <c r="N51" s="129">
        <f t="shared" si="27"/>
        <v>2269500</v>
      </c>
      <c r="O51" s="129">
        <f t="shared" si="28"/>
        <v>226950</v>
      </c>
      <c r="P51" s="129"/>
      <c r="Q51" s="141">
        <f t="shared" si="14"/>
        <v>2496450</v>
      </c>
      <c r="R51" s="142">
        <f t="shared" si="15"/>
        <v>48517000</v>
      </c>
      <c r="S51" s="131">
        <f t="shared" si="29"/>
        <v>48517000</v>
      </c>
      <c r="T51" s="138">
        <f t="shared" si="16"/>
        <v>0</v>
      </c>
    </row>
    <row r="52" spans="1:20" s="145" customFormat="1" ht="24.95" customHeight="1">
      <c r="A52" s="130">
        <v>45</v>
      </c>
      <c r="B52" s="146">
        <f t="shared" si="17"/>
        <v>45</v>
      </c>
      <c r="C52" s="127" t="str">
        <f t="shared" si="18"/>
        <v>NUR</v>
      </c>
      <c r="D52" s="129" t="str">
        <f t="shared" si="19"/>
        <v>00045</v>
      </c>
      <c r="E52" s="129">
        <f t="shared" si="20"/>
        <v>410</v>
      </c>
      <c r="F52" s="129">
        <f t="shared" si="21"/>
        <v>69700000</v>
      </c>
      <c r="G52" s="129">
        <f t="shared" si="22"/>
        <v>0</v>
      </c>
      <c r="H52" s="129">
        <f t="shared" si="23"/>
        <v>538200</v>
      </c>
      <c r="I52" s="140">
        <f t="shared" si="13"/>
        <v>70238200</v>
      </c>
      <c r="J52" s="129"/>
      <c r="K52" s="129">
        <f t="shared" si="24"/>
        <v>0</v>
      </c>
      <c r="L52" s="129">
        <f t="shared" si="25"/>
        <v>0</v>
      </c>
      <c r="M52" s="129">
        <f t="shared" si="26"/>
        <v>0</v>
      </c>
      <c r="N52" s="129">
        <f t="shared" si="27"/>
        <v>3485000</v>
      </c>
      <c r="O52" s="129">
        <f t="shared" si="28"/>
        <v>348500</v>
      </c>
      <c r="P52" s="129"/>
      <c r="Q52" s="141">
        <f t="shared" si="14"/>
        <v>3833500</v>
      </c>
      <c r="R52" s="142">
        <f t="shared" si="15"/>
        <v>74072000</v>
      </c>
      <c r="S52" s="131">
        <f t="shared" si="29"/>
        <v>74072000</v>
      </c>
      <c r="T52" s="138">
        <f t="shared" si="16"/>
        <v>0</v>
      </c>
    </row>
    <row r="53" spans="1:20" s="145" customFormat="1" ht="24.95" customHeight="1">
      <c r="A53" s="130">
        <v>46</v>
      </c>
      <c r="B53" s="146">
        <f t="shared" si="17"/>
        <v>46</v>
      </c>
      <c r="C53" s="127" t="str">
        <f t="shared" si="18"/>
        <v>OMAN</v>
      </c>
      <c r="D53" s="129" t="str">
        <f t="shared" si="19"/>
        <v>00046</v>
      </c>
      <c r="E53" s="129">
        <f t="shared" si="20"/>
        <v>942</v>
      </c>
      <c r="F53" s="129">
        <f t="shared" si="21"/>
        <v>160140000</v>
      </c>
      <c r="G53" s="129">
        <f t="shared" si="22"/>
        <v>0</v>
      </c>
      <c r="H53" s="129">
        <f t="shared" si="23"/>
        <v>0</v>
      </c>
      <c r="I53" s="140">
        <f t="shared" si="13"/>
        <v>160140000</v>
      </c>
      <c r="J53" s="129"/>
      <c r="K53" s="129">
        <f t="shared" si="24"/>
        <v>0</v>
      </c>
      <c r="L53" s="129">
        <f t="shared" si="25"/>
        <v>0</v>
      </c>
      <c r="M53" s="129">
        <f t="shared" si="26"/>
        <v>0</v>
      </c>
      <c r="N53" s="129">
        <f t="shared" si="27"/>
        <v>8007000</v>
      </c>
      <c r="O53" s="129">
        <f t="shared" si="28"/>
        <v>800700</v>
      </c>
      <c r="P53" s="129"/>
      <c r="Q53" s="141">
        <f t="shared" si="14"/>
        <v>8807700</v>
      </c>
      <c r="R53" s="142">
        <f t="shared" si="15"/>
        <v>168948000</v>
      </c>
      <c r="S53" s="131">
        <f t="shared" si="29"/>
        <v>168948000</v>
      </c>
      <c r="T53" s="138">
        <f t="shared" si="16"/>
        <v>0</v>
      </c>
    </row>
    <row r="54" spans="1:20" s="145" customFormat="1" ht="24.95" customHeight="1">
      <c r="A54" s="130">
        <v>47</v>
      </c>
      <c r="B54" s="146">
        <f t="shared" si="17"/>
        <v>47</v>
      </c>
      <c r="C54" s="127" t="str">
        <f t="shared" si="18"/>
        <v>DAFAR</v>
      </c>
      <c r="D54" s="129" t="str">
        <f t="shared" si="19"/>
        <v>00047</v>
      </c>
      <c r="E54" s="129">
        <f t="shared" si="20"/>
        <v>136</v>
      </c>
      <c r="F54" s="129">
        <f t="shared" si="21"/>
        <v>23120000</v>
      </c>
      <c r="G54" s="129">
        <f t="shared" si="22"/>
        <v>0</v>
      </c>
      <c r="H54" s="129">
        <f t="shared" si="23"/>
        <v>0</v>
      </c>
      <c r="I54" s="140">
        <f t="shared" si="13"/>
        <v>23120000</v>
      </c>
      <c r="J54" s="129"/>
      <c r="K54" s="129">
        <f t="shared" si="24"/>
        <v>0</v>
      </c>
      <c r="L54" s="129">
        <f t="shared" si="25"/>
        <v>0</v>
      </c>
      <c r="M54" s="129">
        <f t="shared" si="26"/>
        <v>0</v>
      </c>
      <c r="N54" s="129">
        <f t="shared" si="27"/>
        <v>1156000</v>
      </c>
      <c r="O54" s="129">
        <f t="shared" si="28"/>
        <v>115600</v>
      </c>
      <c r="P54" s="129"/>
      <c r="Q54" s="141">
        <f t="shared" si="14"/>
        <v>1271600</v>
      </c>
      <c r="R54" s="142">
        <f t="shared" si="15"/>
        <v>24392000</v>
      </c>
      <c r="S54" s="131">
        <f t="shared" si="29"/>
        <v>24392000</v>
      </c>
      <c r="T54" s="138">
        <f t="shared" si="16"/>
        <v>0</v>
      </c>
    </row>
    <row r="55" spans="1:20" s="145" customFormat="1" ht="24.95" customHeight="1">
      <c r="A55" s="130">
        <v>48</v>
      </c>
      <c r="B55" s="146">
        <f t="shared" si="17"/>
        <v>48</v>
      </c>
      <c r="C55" s="127" t="str">
        <f t="shared" si="18"/>
        <v>WIRATMA</v>
      </c>
      <c r="D55" s="129" t="str">
        <f t="shared" si="19"/>
        <v>00048</v>
      </c>
      <c r="E55" s="129">
        <f t="shared" si="20"/>
        <v>328</v>
      </c>
      <c r="F55" s="129">
        <f t="shared" si="21"/>
        <v>55760000</v>
      </c>
      <c r="G55" s="129">
        <f t="shared" si="22"/>
        <v>0</v>
      </c>
      <c r="H55" s="129">
        <f t="shared" si="23"/>
        <v>393600</v>
      </c>
      <c r="I55" s="140">
        <f t="shared" si="13"/>
        <v>56153600</v>
      </c>
      <c r="J55" s="129"/>
      <c r="K55" s="129">
        <f t="shared" si="24"/>
        <v>0</v>
      </c>
      <c r="L55" s="129">
        <f t="shared" si="25"/>
        <v>0</v>
      </c>
      <c r="M55" s="129">
        <f t="shared" si="26"/>
        <v>0</v>
      </c>
      <c r="N55" s="129">
        <f t="shared" si="27"/>
        <v>2788000</v>
      </c>
      <c r="O55" s="129">
        <f t="shared" si="28"/>
        <v>278800</v>
      </c>
      <c r="P55" s="129"/>
      <c r="Q55" s="141">
        <f t="shared" si="14"/>
        <v>3066800</v>
      </c>
      <c r="R55" s="142">
        <f t="shared" si="15"/>
        <v>59220000</v>
      </c>
      <c r="S55" s="131">
        <f t="shared" si="29"/>
        <v>59220000</v>
      </c>
      <c r="T55" s="138">
        <f t="shared" si="16"/>
        <v>0</v>
      </c>
    </row>
    <row r="56" spans="1:20" ht="24.95" customHeight="1">
      <c r="A56" s="130">
        <v>49</v>
      </c>
      <c r="B56" s="143">
        <f t="shared" si="17"/>
        <v>49</v>
      </c>
      <c r="C56" s="147" t="str">
        <f t="shared" si="18"/>
        <v>GEJE</v>
      </c>
      <c r="D56" s="129" t="str">
        <f t="shared" si="19"/>
        <v>00049</v>
      </c>
      <c r="E56" s="129">
        <f t="shared" si="20"/>
        <v>905</v>
      </c>
      <c r="F56" s="139">
        <f t="shared" si="21"/>
        <v>153850000</v>
      </c>
      <c r="G56" s="139">
        <f t="shared" si="22"/>
        <v>2100000</v>
      </c>
      <c r="H56" s="139">
        <f t="shared" si="23"/>
        <v>0</v>
      </c>
      <c r="I56" s="140">
        <f t="shared" si="13"/>
        <v>155950000</v>
      </c>
      <c r="J56" s="139"/>
      <c r="K56" s="139">
        <f t="shared" si="24"/>
        <v>0</v>
      </c>
      <c r="L56" s="139">
        <f t="shared" si="25"/>
        <v>0</v>
      </c>
      <c r="M56" s="139">
        <f t="shared" si="26"/>
        <v>0</v>
      </c>
      <c r="N56" s="139">
        <f t="shared" si="27"/>
        <v>7692500</v>
      </c>
      <c r="O56" s="139">
        <f t="shared" si="28"/>
        <v>769250</v>
      </c>
      <c r="P56" s="139"/>
      <c r="Q56" s="141">
        <f t="shared" si="14"/>
        <v>8461750</v>
      </c>
      <c r="R56" s="142">
        <f t="shared" si="15"/>
        <v>164412000</v>
      </c>
      <c r="S56" s="131">
        <f t="shared" si="29"/>
        <v>164412000</v>
      </c>
      <c r="T56" s="138">
        <f t="shared" si="16"/>
        <v>0</v>
      </c>
    </row>
    <row r="57" spans="1:20" ht="24.95" customHeight="1">
      <c r="A57" s="130">
        <v>50</v>
      </c>
      <c r="B57" s="143">
        <f t="shared" si="17"/>
        <v>50</v>
      </c>
      <c r="C57" s="147" t="str">
        <f t="shared" si="18"/>
        <v>RENTI</v>
      </c>
      <c r="D57" s="129" t="str">
        <f t="shared" si="19"/>
        <v>00050</v>
      </c>
      <c r="E57" s="129">
        <f t="shared" si="20"/>
        <v>1138</v>
      </c>
      <c r="F57" s="139">
        <f t="shared" si="21"/>
        <v>193460000</v>
      </c>
      <c r="G57" s="139">
        <f t="shared" si="22"/>
        <v>555450</v>
      </c>
      <c r="H57" s="139">
        <f t="shared" si="23"/>
        <v>1365600</v>
      </c>
      <c r="I57" s="140">
        <f t="shared" si="13"/>
        <v>195381050</v>
      </c>
      <c r="J57" s="139"/>
      <c r="K57" s="139">
        <f t="shared" si="24"/>
        <v>0</v>
      </c>
      <c r="L57" s="139">
        <f t="shared" si="25"/>
        <v>0</v>
      </c>
      <c r="M57" s="139">
        <f t="shared" si="26"/>
        <v>0</v>
      </c>
      <c r="N57" s="139">
        <f t="shared" si="27"/>
        <v>9673000</v>
      </c>
      <c r="O57" s="139">
        <f t="shared" si="28"/>
        <v>967300</v>
      </c>
      <c r="P57" s="139"/>
      <c r="Q57" s="141">
        <f t="shared" si="14"/>
        <v>10640300</v>
      </c>
      <c r="R57" s="142">
        <f t="shared" si="15"/>
        <v>206021000</v>
      </c>
      <c r="S57" s="131">
        <f t="shared" si="29"/>
        <v>206021000</v>
      </c>
      <c r="T57" s="138">
        <f t="shared" si="16"/>
        <v>0</v>
      </c>
    </row>
    <row r="58" spans="1:20" ht="24.95" customHeight="1">
      <c r="A58" s="130">
        <v>51</v>
      </c>
      <c r="B58" s="143">
        <f t="shared" si="17"/>
        <v>51</v>
      </c>
      <c r="C58" s="147" t="str">
        <f t="shared" si="18"/>
        <v>ICIH</v>
      </c>
      <c r="D58" s="129" t="str">
        <f t="shared" si="19"/>
        <v>00051</v>
      </c>
      <c r="E58" s="129">
        <f t="shared" si="20"/>
        <v>21</v>
      </c>
      <c r="F58" s="139">
        <f t="shared" si="21"/>
        <v>3570000</v>
      </c>
      <c r="G58" s="139">
        <f t="shared" si="22"/>
        <v>5985000</v>
      </c>
      <c r="H58" s="139">
        <f t="shared" si="23"/>
        <v>25200</v>
      </c>
      <c r="I58" s="140">
        <f t="shared" si="13"/>
        <v>9580200</v>
      </c>
      <c r="J58" s="139"/>
      <c r="K58" s="139">
        <f t="shared" si="24"/>
        <v>0</v>
      </c>
      <c r="L58" s="139">
        <f t="shared" si="25"/>
        <v>0</v>
      </c>
      <c r="M58" s="139">
        <f t="shared" si="26"/>
        <v>0</v>
      </c>
      <c r="N58" s="139">
        <f t="shared" si="27"/>
        <v>178500</v>
      </c>
      <c r="O58" s="139">
        <f t="shared" si="28"/>
        <v>17850</v>
      </c>
      <c r="P58" s="139"/>
      <c r="Q58" s="141">
        <f t="shared" si="14"/>
        <v>196350</v>
      </c>
      <c r="R58" s="142">
        <f t="shared" si="15"/>
        <v>9777000</v>
      </c>
      <c r="S58" s="131">
        <f t="shared" si="29"/>
        <v>9777000</v>
      </c>
      <c r="T58" s="138">
        <f t="shared" si="16"/>
        <v>0</v>
      </c>
    </row>
    <row r="59" spans="1:20" ht="24.95" customHeight="1">
      <c r="A59" s="130">
        <v>52</v>
      </c>
      <c r="B59" s="143">
        <f t="shared" si="17"/>
        <v>52</v>
      </c>
      <c r="C59" s="147" t="str">
        <f t="shared" si="18"/>
        <v>AMUH</v>
      </c>
      <c r="D59" s="129" t="str">
        <f t="shared" si="19"/>
        <v>00052</v>
      </c>
      <c r="E59" s="129">
        <f t="shared" si="20"/>
        <v>26</v>
      </c>
      <c r="F59" s="139">
        <f t="shared" si="21"/>
        <v>4420000</v>
      </c>
      <c r="G59" s="139">
        <f t="shared" si="22"/>
        <v>0</v>
      </c>
      <c r="H59" s="139">
        <f t="shared" si="23"/>
        <v>0</v>
      </c>
      <c r="I59" s="140">
        <f t="shared" si="13"/>
        <v>4420000</v>
      </c>
      <c r="J59" s="139"/>
      <c r="K59" s="139">
        <f t="shared" si="24"/>
        <v>0</v>
      </c>
      <c r="L59" s="139">
        <f t="shared" si="25"/>
        <v>0</v>
      </c>
      <c r="M59" s="139">
        <f t="shared" si="26"/>
        <v>0</v>
      </c>
      <c r="N59" s="139">
        <f t="shared" si="27"/>
        <v>221000</v>
      </c>
      <c r="O59" s="139">
        <f t="shared" si="28"/>
        <v>22100</v>
      </c>
      <c r="P59" s="139"/>
      <c r="Q59" s="141">
        <f t="shared" si="14"/>
        <v>243100</v>
      </c>
      <c r="R59" s="142">
        <f t="shared" si="15"/>
        <v>4663000</v>
      </c>
      <c r="S59" s="131">
        <f t="shared" si="29"/>
        <v>4663000</v>
      </c>
      <c r="T59" s="138">
        <f t="shared" si="16"/>
        <v>0</v>
      </c>
    </row>
    <row r="60" spans="1:20" ht="24.95" customHeight="1">
      <c r="A60" s="130">
        <v>53</v>
      </c>
      <c r="B60" s="143">
        <f t="shared" si="17"/>
        <v>53</v>
      </c>
      <c r="C60" s="147" t="str">
        <f t="shared" si="18"/>
        <v>RENTI</v>
      </c>
      <c r="D60" s="129" t="str">
        <f t="shared" si="19"/>
        <v>00053</v>
      </c>
      <c r="E60" s="129">
        <f t="shared" si="20"/>
        <v>59</v>
      </c>
      <c r="F60" s="139">
        <f t="shared" si="21"/>
        <v>10030000</v>
      </c>
      <c r="G60" s="139">
        <f t="shared" si="22"/>
        <v>0</v>
      </c>
      <c r="H60" s="139">
        <f t="shared" si="23"/>
        <v>0</v>
      </c>
      <c r="I60" s="140">
        <f t="shared" si="13"/>
        <v>10030000</v>
      </c>
      <c r="J60" s="139"/>
      <c r="K60" s="139">
        <f t="shared" si="24"/>
        <v>0</v>
      </c>
      <c r="L60" s="139">
        <f t="shared" si="25"/>
        <v>0</v>
      </c>
      <c r="M60" s="139">
        <f t="shared" si="26"/>
        <v>0</v>
      </c>
      <c r="N60" s="139">
        <f t="shared" si="27"/>
        <v>501500</v>
      </c>
      <c r="O60" s="139">
        <f t="shared" si="28"/>
        <v>50150</v>
      </c>
      <c r="P60" s="139"/>
      <c r="Q60" s="141">
        <f t="shared" si="14"/>
        <v>551650</v>
      </c>
      <c r="R60" s="142">
        <f t="shared" si="15"/>
        <v>10582000</v>
      </c>
      <c r="S60" s="131">
        <f t="shared" si="29"/>
        <v>10582000</v>
      </c>
      <c r="T60" s="138">
        <f t="shared" si="16"/>
        <v>0</v>
      </c>
    </row>
    <row r="61" spans="1:20" ht="24.95" customHeight="1">
      <c r="A61" s="130">
        <v>54</v>
      </c>
      <c r="B61" s="143">
        <f t="shared" si="17"/>
        <v>54</v>
      </c>
      <c r="C61" s="147" t="str">
        <f t="shared" si="18"/>
        <v>TARYO</v>
      </c>
      <c r="D61" s="129" t="str">
        <f t="shared" si="19"/>
        <v>00054</v>
      </c>
      <c r="E61" s="129">
        <f t="shared" si="20"/>
        <v>435</v>
      </c>
      <c r="F61" s="139">
        <f t="shared" si="21"/>
        <v>73950000</v>
      </c>
      <c r="G61" s="139">
        <f t="shared" si="22"/>
        <v>0</v>
      </c>
      <c r="H61" s="139">
        <f t="shared" si="23"/>
        <v>0</v>
      </c>
      <c r="I61" s="140">
        <f t="shared" si="13"/>
        <v>73950000</v>
      </c>
      <c r="J61" s="139"/>
      <c r="K61" s="139">
        <f t="shared" si="24"/>
        <v>0</v>
      </c>
      <c r="L61" s="139">
        <f t="shared" si="25"/>
        <v>0</v>
      </c>
      <c r="M61" s="139">
        <f t="shared" si="26"/>
        <v>0</v>
      </c>
      <c r="N61" s="139">
        <f t="shared" si="27"/>
        <v>3697500</v>
      </c>
      <c r="O61" s="139">
        <f t="shared" si="28"/>
        <v>369750</v>
      </c>
      <c r="P61" s="139"/>
      <c r="Q61" s="141">
        <f t="shared" si="14"/>
        <v>4067250</v>
      </c>
      <c r="R61" s="142">
        <f t="shared" si="15"/>
        <v>78017000</v>
      </c>
      <c r="S61" s="131">
        <f t="shared" si="29"/>
        <v>78017000</v>
      </c>
      <c r="T61" s="138">
        <f t="shared" si="16"/>
        <v>0</v>
      </c>
    </row>
    <row r="62" spans="1:20" ht="24.95" customHeight="1">
      <c r="A62" s="130">
        <v>55</v>
      </c>
      <c r="B62" s="143">
        <f t="shared" si="17"/>
        <v>55</v>
      </c>
      <c r="C62" s="147" t="str">
        <f t="shared" si="18"/>
        <v>RASONO</v>
      </c>
      <c r="D62" s="129" t="str">
        <f t="shared" si="19"/>
        <v>00055</v>
      </c>
      <c r="E62" s="129">
        <f t="shared" si="20"/>
        <v>683</v>
      </c>
      <c r="F62" s="139">
        <f t="shared" si="21"/>
        <v>116110000</v>
      </c>
      <c r="G62" s="139">
        <f t="shared" si="22"/>
        <v>0</v>
      </c>
      <c r="H62" s="139">
        <f t="shared" si="23"/>
        <v>0</v>
      </c>
      <c r="I62" s="140">
        <f t="shared" si="13"/>
        <v>116110000</v>
      </c>
      <c r="J62" s="139"/>
      <c r="K62" s="139">
        <f t="shared" si="24"/>
        <v>0</v>
      </c>
      <c r="L62" s="139">
        <f t="shared" si="25"/>
        <v>0</v>
      </c>
      <c r="M62" s="139">
        <f t="shared" si="26"/>
        <v>0</v>
      </c>
      <c r="N62" s="139">
        <f t="shared" si="27"/>
        <v>5805500</v>
      </c>
      <c r="O62" s="139">
        <f t="shared" si="28"/>
        <v>580550</v>
      </c>
      <c r="P62" s="139"/>
      <c r="Q62" s="141">
        <f t="shared" si="14"/>
        <v>6386050</v>
      </c>
      <c r="R62" s="142">
        <f t="shared" si="15"/>
        <v>122496000</v>
      </c>
      <c r="S62" s="131">
        <f t="shared" si="29"/>
        <v>122496000</v>
      </c>
      <c r="T62" s="138">
        <f t="shared" si="16"/>
        <v>0</v>
      </c>
    </row>
    <row r="63" spans="1:20" ht="24.95" customHeight="1">
      <c r="A63" s="130">
        <v>56</v>
      </c>
      <c r="B63" s="143">
        <f t="shared" si="17"/>
        <v>56</v>
      </c>
      <c r="C63" s="147" t="str">
        <f t="shared" si="18"/>
        <v>AMUH</v>
      </c>
      <c r="D63" s="129" t="str">
        <f t="shared" si="19"/>
        <v>00056</v>
      </c>
      <c r="E63" s="129">
        <f t="shared" si="20"/>
        <v>1144</v>
      </c>
      <c r="F63" s="139">
        <f t="shared" si="21"/>
        <v>194480000</v>
      </c>
      <c r="G63" s="139">
        <f t="shared" si="22"/>
        <v>0</v>
      </c>
      <c r="H63" s="139">
        <f t="shared" si="23"/>
        <v>0</v>
      </c>
      <c r="I63" s="140">
        <f t="shared" si="13"/>
        <v>194480000</v>
      </c>
      <c r="J63" s="139"/>
      <c r="K63" s="139">
        <f t="shared" si="24"/>
        <v>0</v>
      </c>
      <c r="L63" s="139">
        <f t="shared" si="25"/>
        <v>0</v>
      </c>
      <c r="M63" s="139">
        <f t="shared" si="26"/>
        <v>0</v>
      </c>
      <c r="N63" s="139">
        <f t="shared" si="27"/>
        <v>9724000</v>
      </c>
      <c r="O63" s="139">
        <f t="shared" si="28"/>
        <v>972400</v>
      </c>
      <c r="P63" s="139"/>
      <c r="Q63" s="141">
        <f t="shared" si="14"/>
        <v>10696400</v>
      </c>
      <c r="R63" s="142">
        <f t="shared" si="15"/>
        <v>205176000</v>
      </c>
      <c r="S63" s="131">
        <f t="shared" si="29"/>
        <v>205176000</v>
      </c>
      <c r="T63" s="138">
        <f t="shared" si="16"/>
        <v>0</v>
      </c>
    </row>
    <row r="64" spans="1:20" ht="24.95" customHeight="1">
      <c r="A64" s="130">
        <v>57</v>
      </c>
      <c r="B64" s="143">
        <f t="shared" si="17"/>
        <v>57</v>
      </c>
      <c r="C64" s="147" t="str">
        <f t="shared" si="18"/>
        <v>ICIH</v>
      </c>
      <c r="D64" s="129" t="str">
        <f t="shared" si="19"/>
        <v>00057</v>
      </c>
      <c r="E64" s="129">
        <f t="shared" si="20"/>
        <v>954</v>
      </c>
      <c r="F64" s="139">
        <f t="shared" si="21"/>
        <v>178398000.00000003</v>
      </c>
      <c r="G64" s="139">
        <f t="shared" si="22"/>
        <v>0</v>
      </c>
      <c r="H64" s="139">
        <f t="shared" si="23"/>
        <v>1360111</v>
      </c>
      <c r="I64" s="140">
        <f t="shared" si="13"/>
        <v>179758111.00000003</v>
      </c>
      <c r="J64" s="139"/>
      <c r="K64" s="139">
        <f t="shared" si="24"/>
        <v>0</v>
      </c>
      <c r="L64" s="139">
        <f t="shared" si="25"/>
        <v>0</v>
      </c>
      <c r="M64" s="139">
        <f t="shared" si="26"/>
        <v>0</v>
      </c>
      <c r="N64" s="139">
        <f t="shared" si="27"/>
        <v>8919900.0000000019</v>
      </c>
      <c r="O64" s="139">
        <f t="shared" si="28"/>
        <v>891990.00000000012</v>
      </c>
      <c r="P64" s="139"/>
      <c r="Q64" s="141">
        <f t="shared" si="14"/>
        <v>9811890.0000000019</v>
      </c>
      <c r="R64" s="142">
        <f t="shared" si="15"/>
        <v>189570000</v>
      </c>
      <c r="S64" s="131">
        <f t="shared" si="29"/>
        <v>189570000</v>
      </c>
      <c r="T64" s="138">
        <f t="shared" si="16"/>
        <v>0</v>
      </c>
    </row>
    <row r="65" spans="1:20" ht="24.95" customHeight="1">
      <c r="A65" s="130">
        <v>58</v>
      </c>
      <c r="B65" s="143">
        <f t="shared" si="17"/>
        <v>58</v>
      </c>
      <c r="C65" s="147" t="str">
        <f t="shared" si="18"/>
        <v>MAMAN</v>
      </c>
      <c r="D65" s="129" t="str">
        <f t="shared" si="19"/>
        <v>00058</v>
      </c>
      <c r="E65" s="129">
        <f t="shared" si="20"/>
        <v>333</v>
      </c>
      <c r="F65" s="139">
        <f t="shared" si="21"/>
        <v>62271000.000000007</v>
      </c>
      <c r="G65" s="139">
        <f t="shared" si="22"/>
        <v>1365000</v>
      </c>
      <c r="H65" s="139">
        <f t="shared" si="23"/>
        <v>1641850</v>
      </c>
      <c r="I65" s="140">
        <f t="shared" si="13"/>
        <v>65277850.000000007</v>
      </c>
      <c r="J65" s="139"/>
      <c r="K65" s="139">
        <f t="shared" si="24"/>
        <v>0</v>
      </c>
      <c r="L65" s="139">
        <f t="shared" si="25"/>
        <v>0</v>
      </c>
      <c r="M65" s="139">
        <f t="shared" si="26"/>
        <v>0</v>
      </c>
      <c r="N65" s="139">
        <f t="shared" si="27"/>
        <v>3113550.0000000005</v>
      </c>
      <c r="O65" s="139">
        <f t="shared" si="28"/>
        <v>311355.00000000006</v>
      </c>
      <c r="P65" s="139"/>
      <c r="Q65" s="141">
        <f t="shared" si="14"/>
        <v>3424905.0000000005</v>
      </c>
      <c r="R65" s="142">
        <f t="shared" si="15"/>
        <v>68703000</v>
      </c>
      <c r="S65" s="131">
        <f t="shared" si="29"/>
        <v>68703000</v>
      </c>
      <c r="T65" s="138">
        <f t="shared" si="16"/>
        <v>0</v>
      </c>
    </row>
    <row r="66" spans="1:20" ht="24.95" customHeight="1">
      <c r="A66" s="130">
        <v>59</v>
      </c>
      <c r="B66" s="143">
        <f t="shared" si="17"/>
        <v>59</v>
      </c>
      <c r="C66" s="147" t="str">
        <f t="shared" si="18"/>
        <v>HALIM</v>
      </c>
      <c r="D66" s="129" t="str">
        <f t="shared" si="19"/>
        <v>00059</v>
      </c>
      <c r="E66" s="129">
        <f t="shared" si="20"/>
        <v>615</v>
      </c>
      <c r="F66" s="139">
        <f t="shared" si="21"/>
        <v>104550000</v>
      </c>
      <c r="G66" s="139">
        <f t="shared" si="22"/>
        <v>0</v>
      </c>
      <c r="H66" s="139">
        <f t="shared" si="23"/>
        <v>0</v>
      </c>
      <c r="I66" s="140">
        <f t="shared" si="13"/>
        <v>104550000</v>
      </c>
      <c r="J66" s="139"/>
      <c r="K66" s="139">
        <f t="shared" si="24"/>
        <v>0</v>
      </c>
      <c r="L66" s="139">
        <f t="shared" si="25"/>
        <v>0</v>
      </c>
      <c r="M66" s="139">
        <f t="shared" si="26"/>
        <v>0</v>
      </c>
      <c r="N66" s="139">
        <f t="shared" si="27"/>
        <v>5227500</v>
      </c>
      <c r="O66" s="139">
        <f t="shared" si="28"/>
        <v>522750</v>
      </c>
      <c r="P66" s="139"/>
      <c r="Q66" s="141">
        <f t="shared" si="14"/>
        <v>5750250</v>
      </c>
      <c r="R66" s="142">
        <f t="shared" si="15"/>
        <v>110300000</v>
      </c>
      <c r="S66" s="131">
        <f t="shared" si="29"/>
        <v>110300000</v>
      </c>
      <c r="T66" s="138">
        <f t="shared" si="16"/>
        <v>0</v>
      </c>
    </row>
    <row r="67" spans="1:20" ht="24.95" customHeight="1">
      <c r="A67" s="130">
        <v>60</v>
      </c>
      <c r="B67" s="143">
        <f t="shared" si="17"/>
        <v>60</v>
      </c>
      <c r="C67" s="147" t="str">
        <f t="shared" si="18"/>
        <v>MUSA</v>
      </c>
      <c r="D67" s="129" t="str">
        <f t="shared" si="19"/>
        <v>00060</v>
      </c>
      <c r="E67" s="129">
        <f t="shared" si="20"/>
        <v>786</v>
      </c>
      <c r="F67" s="139">
        <f t="shared" si="21"/>
        <v>133620000</v>
      </c>
      <c r="G67" s="139">
        <f t="shared" si="22"/>
        <v>0</v>
      </c>
      <c r="H67" s="139">
        <f t="shared" si="23"/>
        <v>0</v>
      </c>
      <c r="I67" s="140">
        <f t="shared" si="13"/>
        <v>133620000</v>
      </c>
      <c r="J67" s="139"/>
      <c r="K67" s="139">
        <f t="shared" si="24"/>
        <v>0</v>
      </c>
      <c r="L67" s="139">
        <f t="shared" si="25"/>
        <v>0</v>
      </c>
      <c r="M67" s="139">
        <f t="shared" si="26"/>
        <v>0</v>
      </c>
      <c r="N67" s="139">
        <f t="shared" si="27"/>
        <v>6681000</v>
      </c>
      <c r="O67" s="139">
        <f t="shared" si="28"/>
        <v>668100</v>
      </c>
      <c r="P67" s="139"/>
      <c r="Q67" s="141">
        <f t="shared" si="14"/>
        <v>7349100</v>
      </c>
      <c r="R67" s="142">
        <f t="shared" si="15"/>
        <v>140969000</v>
      </c>
      <c r="S67" s="131">
        <f t="shared" si="29"/>
        <v>140969000</v>
      </c>
      <c r="T67" s="138">
        <f t="shared" si="16"/>
        <v>0</v>
      </c>
    </row>
    <row r="68" spans="1:20" ht="24.95" customHeight="1">
      <c r="A68" s="130">
        <v>61</v>
      </c>
      <c r="B68" s="143">
        <f t="shared" si="17"/>
        <v>61</v>
      </c>
      <c r="C68" s="147" t="str">
        <f t="shared" si="18"/>
        <v>JALAN DESA</v>
      </c>
      <c r="D68" s="129" t="str">
        <f t="shared" si="19"/>
        <v>00061</v>
      </c>
      <c r="E68" s="129">
        <f t="shared" si="20"/>
        <v>139</v>
      </c>
      <c r="F68" s="139">
        <f t="shared" si="21"/>
        <v>23630000</v>
      </c>
      <c r="G68" s="139">
        <f t="shared" si="22"/>
        <v>0</v>
      </c>
      <c r="H68" s="139">
        <f t="shared" si="23"/>
        <v>0</v>
      </c>
      <c r="I68" s="140">
        <f t="shared" si="13"/>
        <v>23630000</v>
      </c>
      <c r="J68" s="139"/>
      <c r="K68" s="139">
        <f t="shared" si="24"/>
        <v>0</v>
      </c>
      <c r="L68" s="139">
        <f t="shared" si="25"/>
        <v>0</v>
      </c>
      <c r="M68" s="139">
        <f t="shared" si="26"/>
        <v>0</v>
      </c>
      <c r="N68" s="139">
        <f t="shared" si="27"/>
        <v>1181500</v>
      </c>
      <c r="O68" s="139">
        <f t="shared" si="28"/>
        <v>118150</v>
      </c>
      <c r="P68" s="139"/>
      <c r="Q68" s="141">
        <f t="shared" si="14"/>
        <v>1299650</v>
      </c>
      <c r="R68" s="142">
        <f t="shared" si="15"/>
        <v>24930000</v>
      </c>
      <c r="S68" s="131">
        <f t="shared" si="29"/>
        <v>24930000</v>
      </c>
      <c r="T68" s="138">
        <f t="shared" si="16"/>
        <v>0</v>
      </c>
    </row>
    <row r="69" spans="1:20" ht="24.95" customHeight="1">
      <c r="A69" s="130">
        <v>62</v>
      </c>
      <c r="B69" s="143">
        <f t="shared" si="17"/>
        <v>62</v>
      </c>
      <c r="C69" s="147" t="str">
        <f t="shared" si="18"/>
        <v>MEMED</v>
      </c>
      <c r="D69" s="129" t="str">
        <f t="shared" si="19"/>
        <v>00062</v>
      </c>
      <c r="E69" s="129">
        <f t="shared" si="20"/>
        <v>1154</v>
      </c>
      <c r="F69" s="139">
        <f t="shared" si="21"/>
        <v>196180000</v>
      </c>
      <c r="G69" s="139">
        <f t="shared" si="22"/>
        <v>0</v>
      </c>
      <c r="H69" s="139">
        <f t="shared" si="23"/>
        <v>14820200</v>
      </c>
      <c r="I69" s="140">
        <f t="shared" si="13"/>
        <v>211000200</v>
      </c>
      <c r="J69" s="139"/>
      <c r="K69" s="139">
        <f t="shared" si="24"/>
        <v>0</v>
      </c>
      <c r="L69" s="139">
        <f t="shared" si="25"/>
        <v>0</v>
      </c>
      <c r="M69" s="139">
        <f t="shared" si="26"/>
        <v>0</v>
      </c>
      <c r="N69" s="139">
        <f t="shared" si="27"/>
        <v>9809000</v>
      </c>
      <c r="O69" s="139">
        <f t="shared" si="28"/>
        <v>980900</v>
      </c>
      <c r="P69" s="139"/>
      <c r="Q69" s="141">
        <f t="shared" si="14"/>
        <v>10789900</v>
      </c>
      <c r="R69" s="142">
        <f t="shared" si="15"/>
        <v>221790000</v>
      </c>
      <c r="S69" s="131">
        <f t="shared" si="29"/>
        <v>221790000</v>
      </c>
      <c r="T69" s="138">
        <f t="shared" si="16"/>
        <v>0</v>
      </c>
    </row>
    <row r="70" spans="1:20" ht="24.95" customHeight="1">
      <c r="A70" s="130">
        <v>63</v>
      </c>
      <c r="B70" s="143">
        <f t="shared" si="17"/>
        <v>63</v>
      </c>
      <c r="C70" s="147" t="str">
        <f t="shared" si="18"/>
        <v>DARTA</v>
      </c>
      <c r="D70" s="129" t="str">
        <f t="shared" si="19"/>
        <v>00063</v>
      </c>
      <c r="E70" s="129">
        <f t="shared" si="20"/>
        <v>474</v>
      </c>
      <c r="F70" s="139">
        <f t="shared" si="21"/>
        <v>80580000</v>
      </c>
      <c r="G70" s="139">
        <f t="shared" si="22"/>
        <v>0</v>
      </c>
      <c r="H70" s="139">
        <f t="shared" si="23"/>
        <v>0</v>
      </c>
      <c r="I70" s="140">
        <f t="shared" si="13"/>
        <v>80580000</v>
      </c>
      <c r="J70" s="139"/>
      <c r="K70" s="139">
        <f t="shared" si="24"/>
        <v>0</v>
      </c>
      <c r="L70" s="139">
        <f t="shared" si="25"/>
        <v>0</v>
      </c>
      <c r="M70" s="139">
        <f t="shared" si="26"/>
        <v>0</v>
      </c>
      <c r="N70" s="139">
        <f t="shared" si="27"/>
        <v>4029000</v>
      </c>
      <c r="O70" s="139">
        <f t="shared" si="28"/>
        <v>402900</v>
      </c>
      <c r="P70" s="139"/>
      <c r="Q70" s="141">
        <f t="shared" si="14"/>
        <v>4431900</v>
      </c>
      <c r="R70" s="142">
        <f t="shared" si="15"/>
        <v>85012000</v>
      </c>
      <c r="S70" s="131">
        <f t="shared" si="29"/>
        <v>85012000</v>
      </c>
      <c r="T70" s="138">
        <f t="shared" si="16"/>
        <v>0</v>
      </c>
    </row>
    <row r="71" spans="1:20" ht="24.95" customHeight="1">
      <c r="A71" s="130">
        <v>64</v>
      </c>
      <c r="B71" s="143">
        <f t="shared" si="17"/>
        <v>64</v>
      </c>
      <c r="C71" s="147" t="str">
        <f t="shared" si="18"/>
        <v>YAYAT HIDAYAT, SH / IIN SOLIHIN</v>
      </c>
      <c r="D71" s="129" t="str">
        <f t="shared" si="19"/>
        <v>00064</v>
      </c>
      <c r="E71" s="129">
        <f t="shared" si="20"/>
        <v>5541</v>
      </c>
      <c r="F71" s="139">
        <f t="shared" si="21"/>
        <v>941970000</v>
      </c>
      <c r="G71" s="139">
        <f t="shared" si="22"/>
        <v>0</v>
      </c>
      <c r="H71" s="139">
        <f t="shared" si="23"/>
        <v>6649200</v>
      </c>
      <c r="I71" s="140">
        <f t="shared" si="13"/>
        <v>948619200</v>
      </c>
      <c r="J71" s="139"/>
      <c r="K71" s="139">
        <f t="shared" si="24"/>
        <v>0</v>
      </c>
      <c r="L71" s="139">
        <f t="shared" si="25"/>
        <v>0</v>
      </c>
      <c r="M71" s="139">
        <f t="shared" si="26"/>
        <v>0</v>
      </c>
      <c r="N71" s="139">
        <f t="shared" si="27"/>
        <v>47098500</v>
      </c>
      <c r="O71" s="139">
        <f t="shared" si="28"/>
        <v>4709850</v>
      </c>
      <c r="P71" s="139"/>
      <c r="Q71" s="141">
        <f t="shared" si="14"/>
        <v>51808350</v>
      </c>
      <c r="R71" s="142">
        <f t="shared" si="15"/>
        <v>1000428000</v>
      </c>
      <c r="S71" s="131">
        <f t="shared" si="29"/>
        <v>1000428000</v>
      </c>
      <c r="T71" s="138">
        <f t="shared" si="16"/>
        <v>0</v>
      </c>
    </row>
    <row r="72" spans="1:20" ht="24.95" customHeight="1">
      <c r="A72" s="130">
        <v>65</v>
      </c>
      <c r="B72" s="143">
        <f t="shared" ref="B72:B103" si="30">IFERROR(VLOOKUP(A72,_xlnm.DATABASE,1,0),0)</f>
        <v>65</v>
      </c>
      <c r="C72" s="147" t="str">
        <f t="shared" ref="C72:C107" si="31">IFERROR(VLOOKUP(A72,_xlnm.DATABASE,3,0),0)</f>
        <v>CARIM</v>
      </c>
      <c r="D72" s="129" t="str">
        <f t="shared" ref="D72:D107" si="32">IFERROR(VLOOKUP(A72,_xlnm.DATABASE,6,0),0)</f>
        <v>00065</v>
      </c>
      <c r="E72" s="129">
        <f t="shared" ref="E72:E107" si="33">IFERROR(VLOOKUP(A72,_xlnm.DATABASE,9,0),0)</f>
        <v>235</v>
      </c>
      <c r="F72" s="139">
        <f t="shared" ref="F72:F107" si="34">IFERROR(VLOOKUP(A72,_xlnm.DATABASE,35,0),0)</f>
        <v>39950000</v>
      </c>
      <c r="G72" s="139">
        <f t="shared" ref="G72:G107" si="35">IFERROR(VLOOKUP(A72,_xlnm.DATABASE,38,0),0)</f>
        <v>0</v>
      </c>
      <c r="H72" s="139">
        <f t="shared" ref="H72:H107" si="36">IFERROR(VLOOKUP(A72,_xlnm.DATABASE,41,0),0)</f>
        <v>0</v>
      </c>
      <c r="I72" s="140">
        <f t="shared" si="13"/>
        <v>39950000</v>
      </c>
      <c r="J72" s="139"/>
      <c r="K72" s="139">
        <f t="shared" ref="K72:K107" si="37">IFERROR(VLOOKUP(A72,_xlnm.DATABASE,43,0),0)</f>
        <v>0</v>
      </c>
      <c r="L72" s="139">
        <f t="shared" ref="L72:L107" si="38">IFERROR(VLOOKUP(A72,_xlnm.DATABASE,44,0),0)</f>
        <v>0</v>
      </c>
      <c r="M72" s="139">
        <f t="shared" ref="M72:M107" si="39">IFERROR(VLOOKUP(A72,_xlnm.DATABASE,45,0),0)</f>
        <v>0</v>
      </c>
      <c r="N72" s="139">
        <f t="shared" ref="N72:N107" si="40">IFERROR(VLOOKUP(A72,_xlnm.DATABASE,46,0),0)</f>
        <v>1997500</v>
      </c>
      <c r="O72" s="139">
        <f t="shared" ref="O72:O107" si="41">IFERROR(VLOOKUP(A72,_xlnm.DATABASE,47,0),0)</f>
        <v>199750</v>
      </c>
      <c r="P72" s="139"/>
      <c r="Q72" s="141">
        <f t="shared" si="14"/>
        <v>2197250</v>
      </c>
      <c r="R72" s="142">
        <f t="shared" si="15"/>
        <v>42147000</v>
      </c>
      <c r="S72" s="131">
        <f t="shared" ref="S72:S107" si="42">IFERROR(VLOOKUP(A72,_xlnm.DATABASE,49,0),0)</f>
        <v>42147000</v>
      </c>
      <c r="T72" s="138">
        <f t="shared" si="16"/>
        <v>0</v>
      </c>
    </row>
    <row r="73" spans="1:20" ht="24.95" customHeight="1">
      <c r="A73" s="130">
        <v>66</v>
      </c>
      <c r="B73" s="143">
        <f t="shared" si="30"/>
        <v>66</v>
      </c>
      <c r="C73" s="147" t="str">
        <f t="shared" si="31"/>
        <v>TARSIM</v>
      </c>
      <c r="D73" s="129" t="str">
        <f t="shared" si="32"/>
        <v>00066</v>
      </c>
      <c r="E73" s="129">
        <f t="shared" si="33"/>
        <v>3682</v>
      </c>
      <c r="F73" s="139">
        <f t="shared" si="34"/>
        <v>625940000</v>
      </c>
      <c r="G73" s="139">
        <f t="shared" si="35"/>
        <v>0</v>
      </c>
      <c r="H73" s="139">
        <f t="shared" si="36"/>
        <v>0</v>
      </c>
      <c r="I73" s="140">
        <f t="shared" ref="I73:I107" si="43">SUM(F73:H73)</f>
        <v>625940000</v>
      </c>
      <c r="J73" s="139"/>
      <c r="K73" s="139">
        <f t="shared" si="37"/>
        <v>0</v>
      </c>
      <c r="L73" s="139">
        <f t="shared" si="38"/>
        <v>0</v>
      </c>
      <c r="M73" s="139">
        <f t="shared" si="39"/>
        <v>0</v>
      </c>
      <c r="N73" s="139">
        <f t="shared" si="40"/>
        <v>31297000</v>
      </c>
      <c r="O73" s="139">
        <f t="shared" si="41"/>
        <v>3129700</v>
      </c>
      <c r="P73" s="139"/>
      <c r="Q73" s="141">
        <f t="shared" ref="Q73:Q107" si="44">SUM(J73:P73)</f>
        <v>34426700</v>
      </c>
      <c r="R73" s="142">
        <f t="shared" ref="R73:R78" si="45">ROUND(I73+Q73,-3)</f>
        <v>660367000</v>
      </c>
      <c r="S73" s="131">
        <f t="shared" si="42"/>
        <v>660367000</v>
      </c>
      <c r="T73" s="138">
        <f t="shared" ref="T73:T109" si="46">R73-S73</f>
        <v>0</v>
      </c>
    </row>
    <row r="74" spans="1:20" ht="24.95" customHeight="1">
      <c r="A74" s="130">
        <v>67</v>
      </c>
      <c r="B74" s="143">
        <f t="shared" si="30"/>
        <v>67</v>
      </c>
      <c r="C74" s="147" t="str">
        <f t="shared" si="31"/>
        <v>LILIS DAHLIA SARI</v>
      </c>
      <c r="D74" s="129" t="str">
        <f t="shared" si="32"/>
        <v>00067</v>
      </c>
      <c r="E74" s="129">
        <f t="shared" si="33"/>
        <v>3649</v>
      </c>
      <c r="F74" s="139">
        <f t="shared" si="34"/>
        <v>620330000</v>
      </c>
      <c r="G74" s="139">
        <f t="shared" si="35"/>
        <v>0</v>
      </c>
      <c r="H74" s="139">
        <f t="shared" si="36"/>
        <v>7249575</v>
      </c>
      <c r="I74" s="140">
        <f t="shared" si="43"/>
        <v>627579575</v>
      </c>
      <c r="J74" s="139"/>
      <c r="K74" s="139">
        <f t="shared" si="37"/>
        <v>0</v>
      </c>
      <c r="L74" s="139">
        <f t="shared" si="38"/>
        <v>0</v>
      </c>
      <c r="M74" s="139">
        <f t="shared" si="39"/>
        <v>0</v>
      </c>
      <c r="N74" s="139">
        <f t="shared" si="40"/>
        <v>31016500</v>
      </c>
      <c r="O74" s="139">
        <f t="shared" si="41"/>
        <v>3101650</v>
      </c>
      <c r="P74" s="139"/>
      <c r="Q74" s="141">
        <f t="shared" si="44"/>
        <v>34118150</v>
      </c>
      <c r="R74" s="142">
        <f t="shared" si="45"/>
        <v>661698000</v>
      </c>
      <c r="S74" s="131">
        <f t="shared" si="42"/>
        <v>661698000</v>
      </c>
      <c r="T74" s="138">
        <f t="shared" si="46"/>
        <v>0</v>
      </c>
    </row>
    <row r="75" spans="1:20" ht="24.95" customHeight="1">
      <c r="A75" s="130">
        <v>68</v>
      </c>
      <c r="B75" s="143">
        <f t="shared" si="30"/>
        <v>68</v>
      </c>
      <c r="C75" s="147" t="str">
        <f t="shared" si="31"/>
        <v>RAMSU</v>
      </c>
      <c r="D75" s="129" t="str">
        <f t="shared" si="32"/>
        <v>00068</v>
      </c>
      <c r="E75" s="129">
        <f t="shared" si="33"/>
        <v>4839</v>
      </c>
      <c r="F75" s="139">
        <f t="shared" si="34"/>
        <v>822630000</v>
      </c>
      <c r="G75" s="139">
        <f t="shared" si="35"/>
        <v>0</v>
      </c>
      <c r="H75" s="139">
        <f t="shared" si="36"/>
        <v>0</v>
      </c>
      <c r="I75" s="140">
        <f t="shared" si="43"/>
        <v>822630000</v>
      </c>
      <c r="J75" s="139"/>
      <c r="K75" s="139">
        <f t="shared" si="37"/>
        <v>0</v>
      </c>
      <c r="L75" s="139">
        <f t="shared" si="38"/>
        <v>0</v>
      </c>
      <c r="M75" s="139">
        <f t="shared" si="39"/>
        <v>0</v>
      </c>
      <c r="N75" s="139">
        <f t="shared" si="40"/>
        <v>41131500</v>
      </c>
      <c r="O75" s="139">
        <f t="shared" si="41"/>
        <v>4113150</v>
      </c>
      <c r="P75" s="139"/>
      <c r="Q75" s="141">
        <f t="shared" si="44"/>
        <v>45244650</v>
      </c>
      <c r="R75" s="142">
        <f t="shared" si="45"/>
        <v>867875000</v>
      </c>
      <c r="S75" s="131">
        <f t="shared" si="42"/>
        <v>867875000</v>
      </c>
      <c r="T75" s="138">
        <f t="shared" si="46"/>
        <v>0</v>
      </c>
    </row>
    <row r="76" spans="1:20" ht="24.95" customHeight="1">
      <c r="A76" s="130">
        <v>69</v>
      </c>
      <c r="B76" s="143">
        <f t="shared" si="30"/>
        <v>69</v>
      </c>
      <c r="C76" s="147" t="str">
        <f t="shared" si="31"/>
        <v>DENI</v>
      </c>
      <c r="D76" s="129" t="str">
        <f t="shared" si="32"/>
        <v>00069</v>
      </c>
      <c r="E76" s="129">
        <f t="shared" si="33"/>
        <v>4850</v>
      </c>
      <c r="F76" s="139">
        <f t="shared" si="34"/>
        <v>824500000</v>
      </c>
      <c r="G76" s="139">
        <f t="shared" si="35"/>
        <v>0</v>
      </c>
      <c r="H76" s="139">
        <f t="shared" si="36"/>
        <v>0</v>
      </c>
      <c r="I76" s="140">
        <f t="shared" si="43"/>
        <v>824500000</v>
      </c>
      <c r="J76" s="139"/>
      <c r="K76" s="139">
        <f t="shared" si="37"/>
        <v>0</v>
      </c>
      <c r="L76" s="139">
        <f t="shared" si="38"/>
        <v>0</v>
      </c>
      <c r="M76" s="139">
        <f t="shared" si="39"/>
        <v>0</v>
      </c>
      <c r="N76" s="139">
        <f t="shared" si="40"/>
        <v>41225000</v>
      </c>
      <c r="O76" s="139">
        <f t="shared" si="41"/>
        <v>4122500</v>
      </c>
      <c r="P76" s="139"/>
      <c r="Q76" s="141">
        <f t="shared" si="44"/>
        <v>45347500</v>
      </c>
      <c r="R76" s="142">
        <f t="shared" si="45"/>
        <v>869848000</v>
      </c>
      <c r="S76" s="131">
        <f t="shared" si="42"/>
        <v>869848000</v>
      </c>
      <c r="T76" s="138">
        <f t="shared" si="46"/>
        <v>0</v>
      </c>
    </row>
    <row r="77" spans="1:20" ht="24.95" customHeight="1">
      <c r="A77" s="130">
        <v>70</v>
      </c>
      <c r="B77" s="143">
        <f t="shared" si="30"/>
        <v>70</v>
      </c>
      <c r="C77" s="147" t="str">
        <f t="shared" si="31"/>
        <v>H. DUDU</v>
      </c>
      <c r="D77" s="129" t="str">
        <f t="shared" si="32"/>
        <v>00070</v>
      </c>
      <c r="E77" s="129">
        <f t="shared" si="33"/>
        <v>112</v>
      </c>
      <c r="F77" s="139">
        <f t="shared" si="34"/>
        <v>19040000</v>
      </c>
      <c r="G77" s="139">
        <f t="shared" si="35"/>
        <v>0</v>
      </c>
      <c r="H77" s="139">
        <f t="shared" si="36"/>
        <v>0</v>
      </c>
      <c r="I77" s="140">
        <f t="shared" si="43"/>
        <v>19040000</v>
      </c>
      <c r="J77" s="139"/>
      <c r="K77" s="139">
        <f t="shared" si="37"/>
        <v>0</v>
      </c>
      <c r="L77" s="139">
        <f t="shared" si="38"/>
        <v>0</v>
      </c>
      <c r="M77" s="139">
        <f t="shared" si="39"/>
        <v>0</v>
      </c>
      <c r="N77" s="139">
        <f t="shared" si="40"/>
        <v>952000</v>
      </c>
      <c r="O77" s="139">
        <f t="shared" si="41"/>
        <v>95200</v>
      </c>
      <c r="P77" s="139"/>
      <c r="Q77" s="141">
        <f t="shared" si="44"/>
        <v>1047200</v>
      </c>
      <c r="R77" s="142">
        <f t="shared" si="45"/>
        <v>20087000</v>
      </c>
      <c r="S77" s="131">
        <f t="shared" si="42"/>
        <v>20087000</v>
      </c>
      <c r="T77" s="138">
        <f t="shared" si="46"/>
        <v>0</v>
      </c>
    </row>
    <row r="78" spans="1:20" ht="24.95" customHeight="1">
      <c r="A78" s="130">
        <v>71</v>
      </c>
      <c r="B78" s="143">
        <f t="shared" si="30"/>
        <v>71</v>
      </c>
      <c r="C78" s="147" t="str">
        <f t="shared" si="31"/>
        <v>H. DUDU</v>
      </c>
      <c r="D78" s="129" t="str">
        <f t="shared" si="32"/>
        <v>00071</v>
      </c>
      <c r="E78" s="129">
        <f t="shared" si="33"/>
        <v>6857</v>
      </c>
      <c r="F78" s="139">
        <f t="shared" si="34"/>
        <v>1165690000</v>
      </c>
      <c r="G78" s="139">
        <f t="shared" si="35"/>
        <v>0</v>
      </c>
      <c r="H78" s="139">
        <f t="shared" si="36"/>
        <v>0</v>
      </c>
      <c r="I78" s="140">
        <f t="shared" si="43"/>
        <v>1165690000</v>
      </c>
      <c r="J78" s="139"/>
      <c r="K78" s="139">
        <f t="shared" si="37"/>
        <v>0</v>
      </c>
      <c r="L78" s="139">
        <f t="shared" si="38"/>
        <v>0</v>
      </c>
      <c r="M78" s="139">
        <f t="shared" si="39"/>
        <v>0</v>
      </c>
      <c r="N78" s="139">
        <f t="shared" si="40"/>
        <v>58284500</v>
      </c>
      <c r="O78" s="139">
        <f t="shared" si="41"/>
        <v>5828450</v>
      </c>
      <c r="P78" s="139"/>
      <c r="Q78" s="141">
        <f t="shared" si="44"/>
        <v>64112950</v>
      </c>
      <c r="R78" s="142">
        <f t="shared" si="45"/>
        <v>1229803000</v>
      </c>
      <c r="S78" s="131">
        <f t="shared" si="42"/>
        <v>1229803000</v>
      </c>
      <c r="T78" s="138">
        <f t="shared" si="46"/>
        <v>0</v>
      </c>
    </row>
    <row r="79" spans="1:20" ht="24.95" hidden="1" customHeight="1">
      <c r="A79" s="130">
        <v>72</v>
      </c>
      <c r="B79" s="143">
        <f t="shared" si="30"/>
        <v>0</v>
      </c>
      <c r="C79" s="147">
        <f t="shared" si="31"/>
        <v>0</v>
      </c>
      <c r="D79" s="129">
        <f t="shared" si="32"/>
        <v>0</v>
      </c>
      <c r="E79" s="129">
        <f t="shared" si="33"/>
        <v>0</v>
      </c>
      <c r="F79" s="139">
        <f t="shared" si="34"/>
        <v>0</v>
      </c>
      <c r="G79" s="139">
        <f t="shared" si="35"/>
        <v>0</v>
      </c>
      <c r="H79" s="139">
        <f t="shared" si="36"/>
        <v>0</v>
      </c>
      <c r="I79" s="140">
        <f t="shared" si="43"/>
        <v>0</v>
      </c>
      <c r="J79" s="139"/>
      <c r="K79" s="139">
        <f t="shared" si="37"/>
        <v>0</v>
      </c>
      <c r="L79" s="139">
        <f t="shared" si="38"/>
        <v>0</v>
      </c>
      <c r="M79" s="139">
        <f t="shared" si="39"/>
        <v>0</v>
      </c>
      <c r="N79" s="139">
        <f t="shared" si="40"/>
        <v>0</v>
      </c>
      <c r="O79" s="139">
        <f t="shared" si="41"/>
        <v>0</v>
      </c>
      <c r="P79" s="139"/>
      <c r="Q79" s="141">
        <f t="shared" si="44"/>
        <v>0</v>
      </c>
      <c r="R79" s="142">
        <f t="shared" ref="R79:R107" si="47">I79+Q79</f>
        <v>0</v>
      </c>
      <c r="S79" s="131">
        <f t="shared" si="42"/>
        <v>0</v>
      </c>
      <c r="T79" s="138">
        <f t="shared" si="46"/>
        <v>0</v>
      </c>
    </row>
    <row r="80" spans="1:20" ht="24.95" hidden="1" customHeight="1">
      <c r="A80" s="130">
        <v>73</v>
      </c>
      <c r="B80" s="143">
        <f t="shared" si="30"/>
        <v>0</v>
      </c>
      <c r="C80" s="147">
        <f t="shared" si="31"/>
        <v>0</v>
      </c>
      <c r="D80" s="129">
        <f t="shared" si="32"/>
        <v>0</v>
      </c>
      <c r="E80" s="129">
        <f t="shared" si="33"/>
        <v>0</v>
      </c>
      <c r="F80" s="139">
        <f t="shared" si="34"/>
        <v>0</v>
      </c>
      <c r="G80" s="139">
        <f t="shared" si="35"/>
        <v>0</v>
      </c>
      <c r="H80" s="139">
        <f t="shared" si="36"/>
        <v>0</v>
      </c>
      <c r="I80" s="140">
        <f t="shared" si="43"/>
        <v>0</v>
      </c>
      <c r="J80" s="139"/>
      <c r="K80" s="139">
        <f t="shared" si="37"/>
        <v>0</v>
      </c>
      <c r="L80" s="139">
        <f t="shared" si="38"/>
        <v>0</v>
      </c>
      <c r="M80" s="139">
        <f t="shared" si="39"/>
        <v>0</v>
      </c>
      <c r="N80" s="139">
        <f t="shared" si="40"/>
        <v>0</v>
      </c>
      <c r="O80" s="139">
        <f t="shared" si="41"/>
        <v>0</v>
      </c>
      <c r="P80" s="139"/>
      <c r="Q80" s="141">
        <f t="shared" si="44"/>
        <v>0</v>
      </c>
      <c r="R80" s="142">
        <f t="shared" si="47"/>
        <v>0</v>
      </c>
      <c r="S80" s="131">
        <f t="shared" si="42"/>
        <v>0</v>
      </c>
      <c r="T80" s="138">
        <f t="shared" si="46"/>
        <v>0</v>
      </c>
    </row>
    <row r="81" spans="1:20" ht="24.95" hidden="1" customHeight="1">
      <c r="A81" s="130">
        <v>74</v>
      </c>
      <c r="B81" s="143">
        <f t="shared" si="30"/>
        <v>0</v>
      </c>
      <c r="C81" s="147">
        <f t="shared" si="31"/>
        <v>0</v>
      </c>
      <c r="D81" s="129">
        <f t="shared" si="32"/>
        <v>0</v>
      </c>
      <c r="E81" s="129">
        <f t="shared" si="33"/>
        <v>0</v>
      </c>
      <c r="F81" s="139">
        <f t="shared" si="34"/>
        <v>0</v>
      </c>
      <c r="G81" s="139">
        <f t="shared" si="35"/>
        <v>0</v>
      </c>
      <c r="H81" s="139">
        <f t="shared" si="36"/>
        <v>0</v>
      </c>
      <c r="I81" s="140">
        <f t="shared" si="43"/>
        <v>0</v>
      </c>
      <c r="J81" s="139"/>
      <c r="K81" s="139">
        <f t="shared" si="37"/>
        <v>0</v>
      </c>
      <c r="L81" s="139">
        <f t="shared" si="38"/>
        <v>0</v>
      </c>
      <c r="M81" s="139">
        <f t="shared" si="39"/>
        <v>0</v>
      </c>
      <c r="N81" s="139">
        <f t="shared" si="40"/>
        <v>0</v>
      </c>
      <c r="O81" s="139">
        <f t="shared" si="41"/>
        <v>0</v>
      </c>
      <c r="P81" s="139"/>
      <c r="Q81" s="141">
        <f t="shared" si="44"/>
        <v>0</v>
      </c>
      <c r="R81" s="142">
        <f t="shared" si="47"/>
        <v>0</v>
      </c>
      <c r="S81" s="131">
        <f t="shared" si="42"/>
        <v>0</v>
      </c>
      <c r="T81" s="138">
        <f t="shared" si="46"/>
        <v>0</v>
      </c>
    </row>
    <row r="82" spans="1:20" ht="24.95" hidden="1" customHeight="1">
      <c r="A82" s="130">
        <v>75</v>
      </c>
      <c r="B82" s="143">
        <f t="shared" si="30"/>
        <v>0</v>
      </c>
      <c r="C82" s="147">
        <f t="shared" si="31"/>
        <v>0</v>
      </c>
      <c r="D82" s="129">
        <f t="shared" si="32"/>
        <v>0</v>
      </c>
      <c r="E82" s="129">
        <f t="shared" si="33"/>
        <v>0</v>
      </c>
      <c r="F82" s="139">
        <f t="shared" si="34"/>
        <v>0</v>
      </c>
      <c r="G82" s="139">
        <f t="shared" si="35"/>
        <v>0</v>
      </c>
      <c r="H82" s="139">
        <f t="shared" si="36"/>
        <v>0</v>
      </c>
      <c r="I82" s="140">
        <f t="shared" si="43"/>
        <v>0</v>
      </c>
      <c r="J82" s="139"/>
      <c r="K82" s="139">
        <f t="shared" si="37"/>
        <v>0</v>
      </c>
      <c r="L82" s="139">
        <f t="shared" si="38"/>
        <v>0</v>
      </c>
      <c r="M82" s="139">
        <f t="shared" si="39"/>
        <v>0</v>
      </c>
      <c r="N82" s="139">
        <f t="shared" si="40"/>
        <v>0</v>
      </c>
      <c r="O82" s="139">
        <f t="shared" si="41"/>
        <v>0</v>
      </c>
      <c r="P82" s="139"/>
      <c r="Q82" s="141">
        <f t="shared" si="44"/>
        <v>0</v>
      </c>
      <c r="R82" s="142">
        <f t="shared" si="47"/>
        <v>0</v>
      </c>
      <c r="S82" s="131">
        <f t="shared" si="42"/>
        <v>0</v>
      </c>
      <c r="T82" s="138">
        <f t="shared" si="46"/>
        <v>0</v>
      </c>
    </row>
    <row r="83" spans="1:20" ht="24.95" hidden="1" customHeight="1">
      <c r="A83" s="130">
        <v>76</v>
      </c>
      <c r="B83" s="143">
        <f t="shared" si="30"/>
        <v>0</v>
      </c>
      <c r="C83" s="147">
        <f t="shared" si="31"/>
        <v>0</v>
      </c>
      <c r="D83" s="129">
        <f t="shared" si="32"/>
        <v>0</v>
      </c>
      <c r="E83" s="129">
        <f t="shared" si="33"/>
        <v>0</v>
      </c>
      <c r="F83" s="139">
        <f t="shared" si="34"/>
        <v>0</v>
      </c>
      <c r="G83" s="139">
        <f t="shared" si="35"/>
        <v>0</v>
      </c>
      <c r="H83" s="139">
        <f t="shared" si="36"/>
        <v>0</v>
      </c>
      <c r="I83" s="140">
        <f t="shared" si="43"/>
        <v>0</v>
      </c>
      <c r="J83" s="139"/>
      <c r="K83" s="139">
        <f t="shared" si="37"/>
        <v>0</v>
      </c>
      <c r="L83" s="139">
        <f t="shared" si="38"/>
        <v>0</v>
      </c>
      <c r="M83" s="139">
        <f t="shared" si="39"/>
        <v>0</v>
      </c>
      <c r="N83" s="139">
        <f t="shared" si="40"/>
        <v>0</v>
      </c>
      <c r="O83" s="139">
        <f t="shared" si="41"/>
        <v>0</v>
      </c>
      <c r="P83" s="139"/>
      <c r="Q83" s="141">
        <f t="shared" si="44"/>
        <v>0</v>
      </c>
      <c r="R83" s="142">
        <f t="shared" si="47"/>
        <v>0</v>
      </c>
      <c r="S83" s="131">
        <f t="shared" si="42"/>
        <v>0</v>
      </c>
      <c r="T83" s="138">
        <f t="shared" si="46"/>
        <v>0</v>
      </c>
    </row>
    <row r="84" spans="1:20" ht="24.95" hidden="1" customHeight="1">
      <c r="A84" s="130">
        <v>77</v>
      </c>
      <c r="B84" s="148">
        <f t="shared" si="30"/>
        <v>0</v>
      </c>
      <c r="C84" s="149">
        <f t="shared" si="31"/>
        <v>0</v>
      </c>
      <c r="D84" s="139">
        <f t="shared" si="32"/>
        <v>0</v>
      </c>
      <c r="E84" s="139">
        <f t="shared" si="33"/>
        <v>0</v>
      </c>
      <c r="F84" s="139">
        <f t="shared" si="34"/>
        <v>0</v>
      </c>
      <c r="G84" s="139">
        <f t="shared" si="35"/>
        <v>0</v>
      </c>
      <c r="H84" s="139">
        <f t="shared" si="36"/>
        <v>0</v>
      </c>
      <c r="I84" s="140">
        <f t="shared" si="43"/>
        <v>0</v>
      </c>
      <c r="J84" s="139"/>
      <c r="K84" s="139">
        <f t="shared" si="37"/>
        <v>0</v>
      </c>
      <c r="L84" s="139">
        <f t="shared" si="38"/>
        <v>0</v>
      </c>
      <c r="M84" s="139">
        <f t="shared" si="39"/>
        <v>0</v>
      </c>
      <c r="N84" s="139">
        <f t="shared" si="40"/>
        <v>0</v>
      </c>
      <c r="O84" s="139">
        <f t="shared" si="41"/>
        <v>0</v>
      </c>
      <c r="P84" s="139"/>
      <c r="Q84" s="141">
        <f t="shared" si="44"/>
        <v>0</v>
      </c>
      <c r="R84" s="142">
        <f t="shared" si="47"/>
        <v>0</v>
      </c>
      <c r="S84" s="131">
        <f t="shared" si="42"/>
        <v>0</v>
      </c>
      <c r="T84" s="138">
        <f t="shared" si="46"/>
        <v>0</v>
      </c>
    </row>
    <row r="85" spans="1:20" ht="24.95" hidden="1" customHeight="1">
      <c r="A85" s="130">
        <v>78</v>
      </c>
      <c r="B85" s="148">
        <f t="shared" si="30"/>
        <v>0</v>
      </c>
      <c r="C85" s="149">
        <f t="shared" si="31"/>
        <v>0</v>
      </c>
      <c r="D85" s="139">
        <f t="shared" si="32"/>
        <v>0</v>
      </c>
      <c r="E85" s="139">
        <f t="shared" si="33"/>
        <v>0</v>
      </c>
      <c r="F85" s="139">
        <f t="shared" si="34"/>
        <v>0</v>
      </c>
      <c r="G85" s="139">
        <f t="shared" si="35"/>
        <v>0</v>
      </c>
      <c r="H85" s="139">
        <f t="shared" si="36"/>
        <v>0</v>
      </c>
      <c r="I85" s="140">
        <f t="shared" si="43"/>
        <v>0</v>
      </c>
      <c r="J85" s="139"/>
      <c r="K85" s="139">
        <f t="shared" si="37"/>
        <v>0</v>
      </c>
      <c r="L85" s="139">
        <f t="shared" si="38"/>
        <v>0</v>
      </c>
      <c r="M85" s="139">
        <f t="shared" si="39"/>
        <v>0</v>
      </c>
      <c r="N85" s="139">
        <f t="shared" si="40"/>
        <v>0</v>
      </c>
      <c r="O85" s="139">
        <f t="shared" si="41"/>
        <v>0</v>
      </c>
      <c r="P85" s="139"/>
      <c r="Q85" s="141">
        <f t="shared" si="44"/>
        <v>0</v>
      </c>
      <c r="R85" s="142">
        <f t="shared" si="47"/>
        <v>0</v>
      </c>
      <c r="S85" s="131">
        <f t="shared" si="42"/>
        <v>0</v>
      </c>
      <c r="T85" s="138">
        <f t="shared" si="46"/>
        <v>0</v>
      </c>
    </row>
    <row r="86" spans="1:20" ht="24.95" hidden="1" customHeight="1">
      <c r="A86" s="130">
        <v>79</v>
      </c>
      <c r="B86" s="148">
        <f t="shared" si="30"/>
        <v>0</v>
      </c>
      <c r="C86" s="149">
        <f t="shared" si="31"/>
        <v>0</v>
      </c>
      <c r="D86" s="139">
        <f t="shared" si="32"/>
        <v>0</v>
      </c>
      <c r="E86" s="139">
        <f t="shared" si="33"/>
        <v>0</v>
      </c>
      <c r="F86" s="139">
        <f t="shared" si="34"/>
        <v>0</v>
      </c>
      <c r="G86" s="139">
        <f t="shared" si="35"/>
        <v>0</v>
      </c>
      <c r="H86" s="139">
        <f t="shared" si="36"/>
        <v>0</v>
      </c>
      <c r="I86" s="140">
        <f t="shared" si="43"/>
        <v>0</v>
      </c>
      <c r="J86" s="139"/>
      <c r="K86" s="139">
        <f t="shared" si="37"/>
        <v>0</v>
      </c>
      <c r="L86" s="139">
        <f t="shared" si="38"/>
        <v>0</v>
      </c>
      <c r="M86" s="139">
        <f t="shared" si="39"/>
        <v>0</v>
      </c>
      <c r="N86" s="139">
        <f t="shared" si="40"/>
        <v>0</v>
      </c>
      <c r="O86" s="139">
        <f t="shared" si="41"/>
        <v>0</v>
      </c>
      <c r="P86" s="139"/>
      <c r="Q86" s="141">
        <f t="shared" si="44"/>
        <v>0</v>
      </c>
      <c r="R86" s="142">
        <f t="shared" si="47"/>
        <v>0</v>
      </c>
      <c r="S86" s="131">
        <f t="shared" si="42"/>
        <v>0</v>
      </c>
      <c r="T86" s="138">
        <f t="shared" si="46"/>
        <v>0</v>
      </c>
    </row>
    <row r="87" spans="1:20" ht="24.95" hidden="1" customHeight="1">
      <c r="A87" s="130">
        <v>80</v>
      </c>
      <c r="B87" s="148">
        <f t="shared" si="30"/>
        <v>0</v>
      </c>
      <c r="C87" s="149">
        <f t="shared" si="31"/>
        <v>0</v>
      </c>
      <c r="D87" s="139">
        <f t="shared" si="32"/>
        <v>0</v>
      </c>
      <c r="E87" s="139">
        <f t="shared" si="33"/>
        <v>0</v>
      </c>
      <c r="F87" s="139">
        <f t="shared" si="34"/>
        <v>0</v>
      </c>
      <c r="G87" s="139">
        <f t="shared" si="35"/>
        <v>0</v>
      </c>
      <c r="H87" s="139">
        <f t="shared" si="36"/>
        <v>0</v>
      </c>
      <c r="I87" s="140">
        <f t="shared" si="43"/>
        <v>0</v>
      </c>
      <c r="J87" s="139"/>
      <c r="K87" s="139">
        <f t="shared" si="37"/>
        <v>0</v>
      </c>
      <c r="L87" s="139">
        <f t="shared" si="38"/>
        <v>0</v>
      </c>
      <c r="M87" s="139">
        <f t="shared" si="39"/>
        <v>0</v>
      </c>
      <c r="N87" s="139">
        <f t="shared" si="40"/>
        <v>0</v>
      </c>
      <c r="O87" s="139">
        <f t="shared" si="41"/>
        <v>0</v>
      </c>
      <c r="P87" s="139"/>
      <c r="Q87" s="141">
        <f t="shared" si="44"/>
        <v>0</v>
      </c>
      <c r="R87" s="142">
        <f t="shared" si="47"/>
        <v>0</v>
      </c>
      <c r="S87" s="131">
        <f t="shared" si="42"/>
        <v>0</v>
      </c>
      <c r="T87" s="138">
        <f t="shared" si="46"/>
        <v>0</v>
      </c>
    </row>
    <row r="88" spans="1:20" ht="24.95" hidden="1" customHeight="1">
      <c r="A88" s="130">
        <v>81</v>
      </c>
      <c r="B88" s="148">
        <f t="shared" si="30"/>
        <v>0</v>
      </c>
      <c r="C88" s="149">
        <f t="shared" si="31"/>
        <v>0</v>
      </c>
      <c r="D88" s="139">
        <f t="shared" si="32"/>
        <v>0</v>
      </c>
      <c r="E88" s="139">
        <f t="shared" si="33"/>
        <v>0</v>
      </c>
      <c r="F88" s="139">
        <f t="shared" si="34"/>
        <v>0</v>
      </c>
      <c r="G88" s="139">
        <f t="shared" si="35"/>
        <v>0</v>
      </c>
      <c r="H88" s="139">
        <f t="shared" si="36"/>
        <v>0</v>
      </c>
      <c r="I88" s="140">
        <f t="shared" si="43"/>
        <v>0</v>
      </c>
      <c r="J88" s="139"/>
      <c r="K88" s="139">
        <f t="shared" si="37"/>
        <v>0</v>
      </c>
      <c r="L88" s="139">
        <f t="shared" si="38"/>
        <v>0</v>
      </c>
      <c r="M88" s="139">
        <f t="shared" si="39"/>
        <v>0</v>
      </c>
      <c r="N88" s="139">
        <f t="shared" si="40"/>
        <v>0</v>
      </c>
      <c r="O88" s="139">
        <f t="shared" si="41"/>
        <v>0</v>
      </c>
      <c r="P88" s="139"/>
      <c r="Q88" s="141">
        <f t="shared" si="44"/>
        <v>0</v>
      </c>
      <c r="R88" s="142">
        <f t="shared" si="47"/>
        <v>0</v>
      </c>
      <c r="S88" s="131">
        <f t="shared" si="42"/>
        <v>0</v>
      </c>
      <c r="T88" s="138">
        <f t="shared" si="46"/>
        <v>0</v>
      </c>
    </row>
    <row r="89" spans="1:20" ht="24.95" hidden="1" customHeight="1">
      <c r="A89" s="130">
        <v>82</v>
      </c>
      <c r="B89" s="148">
        <f t="shared" si="30"/>
        <v>0</v>
      </c>
      <c r="C89" s="149">
        <f t="shared" si="31"/>
        <v>0</v>
      </c>
      <c r="D89" s="139">
        <f t="shared" si="32"/>
        <v>0</v>
      </c>
      <c r="E89" s="139">
        <f t="shared" si="33"/>
        <v>0</v>
      </c>
      <c r="F89" s="139">
        <f t="shared" si="34"/>
        <v>0</v>
      </c>
      <c r="G89" s="139">
        <f t="shared" si="35"/>
        <v>0</v>
      </c>
      <c r="H89" s="139">
        <f t="shared" si="36"/>
        <v>0</v>
      </c>
      <c r="I89" s="140">
        <f t="shared" si="43"/>
        <v>0</v>
      </c>
      <c r="J89" s="139"/>
      <c r="K89" s="139">
        <f t="shared" si="37"/>
        <v>0</v>
      </c>
      <c r="L89" s="139">
        <f t="shared" si="38"/>
        <v>0</v>
      </c>
      <c r="M89" s="139">
        <f t="shared" si="39"/>
        <v>0</v>
      </c>
      <c r="N89" s="139">
        <f t="shared" si="40"/>
        <v>0</v>
      </c>
      <c r="O89" s="139">
        <f t="shared" si="41"/>
        <v>0</v>
      </c>
      <c r="P89" s="139"/>
      <c r="Q89" s="141">
        <f t="shared" si="44"/>
        <v>0</v>
      </c>
      <c r="R89" s="142">
        <f t="shared" si="47"/>
        <v>0</v>
      </c>
      <c r="S89" s="131">
        <f t="shared" si="42"/>
        <v>0</v>
      </c>
      <c r="T89" s="138">
        <f t="shared" si="46"/>
        <v>0</v>
      </c>
    </row>
    <row r="90" spans="1:20" ht="24.95" hidden="1" customHeight="1">
      <c r="A90" s="130">
        <v>83</v>
      </c>
      <c r="B90" s="148">
        <f t="shared" si="30"/>
        <v>0</v>
      </c>
      <c r="C90" s="149">
        <f t="shared" si="31"/>
        <v>0</v>
      </c>
      <c r="D90" s="139">
        <f t="shared" si="32"/>
        <v>0</v>
      </c>
      <c r="E90" s="139">
        <f t="shared" si="33"/>
        <v>0</v>
      </c>
      <c r="F90" s="139">
        <f t="shared" si="34"/>
        <v>0</v>
      </c>
      <c r="G90" s="139">
        <f t="shared" si="35"/>
        <v>0</v>
      </c>
      <c r="H90" s="139">
        <f t="shared" si="36"/>
        <v>0</v>
      </c>
      <c r="I90" s="140">
        <f t="shared" si="43"/>
        <v>0</v>
      </c>
      <c r="J90" s="139"/>
      <c r="K90" s="139">
        <f t="shared" si="37"/>
        <v>0</v>
      </c>
      <c r="L90" s="139">
        <f t="shared" si="38"/>
        <v>0</v>
      </c>
      <c r="M90" s="139">
        <f t="shared" si="39"/>
        <v>0</v>
      </c>
      <c r="N90" s="139">
        <f t="shared" si="40"/>
        <v>0</v>
      </c>
      <c r="O90" s="139">
        <f t="shared" si="41"/>
        <v>0</v>
      </c>
      <c r="P90" s="139"/>
      <c r="Q90" s="141">
        <f t="shared" si="44"/>
        <v>0</v>
      </c>
      <c r="R90" s="142">
        <f t="shared" si="47"/>
        <v>0</v>
      </c>
      <c r="S90" s="131">
        <f t="shared" si="42"/>
        <v>0</v>
      </c>
      <c r="T90" s="138">
        <f t="shared" si="46"/>
        <v>0</v>
      </c>
    </row>
    <row r="91" spans="1:20" ht="24.95" hidden="1" customHeight="1">
      <c r="A91" s="130">
        <v>84</v>
      </c>
      <c r="B91" s="148">
        <f t="shared" si="30"/>
        <v>0</v>
      </c>
      <c r="C91" s="149">
        <f t="shared" si="31"/>
        <v>0</v>
      </c>
      <c r="D91" s="139">
        <f t="shared" si="32"/>
        <v>0</v>
      </c>
      <c r="E91" s="139">
        <f t="shared" si="33"/>
        <v>0</v>
      </c>
      <c r="F91" s="139">
        <f t="shared" si="34"/>
        <v>0</v>
      </c>
      <c r="G91" s="139">
        <f t="shared" si="35"/>
        <v>0</v>
      </c>
      <c r="H91" s="139">
        <f t="shared" si="36"/>
        <v>0</v>
      </c>
      <c r="I91" s="140">
        <f t="shared" si="43"/>
        <v>0</v>
      </c>
      <c r="J91" s="139"/>
      <c r="K91" s="139">
        <f t="shared" si="37"/>
        <v>0</v>
      </c>
      <c r="L91" s="139">
        <f t="shared" si="38"/>
        <v>0</v>
      </c>
      <c r="M91" s="139">
        <f t="shared" si="39"/>
        <v>0</v>
      </c>
      <c r="N91" s="139">
        <f t="shared" si="40"/>
        <v>0</v>
      </c>
      <c r="O91" s="139">
        <f t="shared" si="41"/>
        <v>0</v>
      </c>
      <c r="P91" s="139"/>
      <c r="Q91" s="141">
        <f t="shared" si="44"/>
        <v>0</v>
      </c>
      <c r="R91" s="142">
        <f t="shared" si="47"/>
        <v>0</v>
      </c>
      <c r="S91" s="131">
        <f t="shared" si="42"/>
        <v>0</v>
      </c>
      <c r="T91" s="138">
        <f t="shared" si="46"/>
        <v>0</v>
      </c>
    </row>
    <row r="92" spans="1:20" ht="24.95" hidden="1" customHeight="1">
      <c r="A92" s="130">
        <v>85</v>
      </c>
      <c r="B92" s="148">
        <f t="shared" si="30"/>
        <v>0</v>
      </c>
      <c r="C92" s="149">
        <f t="shared" si="31"/>
        <v>0</v>
      </c>
      <c r="D92" s="139">
        <f t="shared" si="32"/>
        <v>0</v>
      </c>
      <c r="E92" s="139">
        <f t="shared" si="33"/>
        <v>0</v>
      </c>
      <c r="F92" s="139">
        <f t="shared" si="34"/>
        <v>0</v>
      </c>
      <c r="G92" s="139">
        <f t="shared" si="35"/>
        <v>0</v>
      </c>
      <c r="H92" s="139">
        <f t="shared" si="36"/>
        <v>0</v>
      </c>
      <c r="I92" s="140">
        <f t="shared" si="43"/>
        <v>0</v>
      </c>
      <c r="J92" s="139"/>
      <c r="K92" s="139">
        <f t="shared" si="37"/>
        <v>0</v>
      </c>
      <c r="L92" s="139">
        <f t="shared" si="38"/>
        <v>0</v>
      </c>
      <c r="M92" s="139">
        <f t="shared" si="39"/>
        <v>0</v>
      </c>
      <c r="N92" s="139">
        <f t="shared" si="40"/>
        <v>0</v>
      </c>
      <c r="O92" s="139">
        <f t="shared" si="41"/>
        <v>0</v>
      </c>
      <c r="P92" s="139"/>
      <c r="Q92" s="141">
        <f t="shared" si="44"/>
        <v>0</v>
      </c>
      <c r="R92" s="142">
        <f t="shared" si="47"/>
        <v>0</v>
      </c>
      <c r="S92" s="131">
        <f t="shared" si="42"/>
        <v>0</v>
      </c>
      <c r="T92" s="138">
        <f t="shared" si="46"/>
        <v>0</v>
      </c>
    </row>
    <row r="93" spans="1:20" ht="24.95" hidden="1" customHeight="1">
      <c r="A93" s="130">
        <v>86</v>
      </c>
      <c r="B93" s="148">
        <f t="shared" si="30"/>
        <v>0</v>
      </c>
      <c r="C93" s="149">
        <f t="shared" si="31"/>
        <v>0</v>
      </c>
      <c r="D93" s="139">
        <f t="shared" si="32"/>
        <v>0</v>
      </c>
      <c r="E93" s="139">
        <f t="shared" si="33"/>
        <v>0</v>
      </c>
      <c r="F93" s="139">
        <f t="shared" si="34"/>
        <v>0</v>
      </c>
      <c r="G93" s="139">
        <f t="shared" si="35"/>
        <v>0</v>
      </c>
      <c r="H93" s="139">
        <f t="shared" si="36"/>
        <v>0</v>
      </c>
      <c r="I93" s="140">
        <f t="shared" si="43"/>
        <v>0</v>
      </c>
      <c r="J93" s="139"/>
      <c r="K93" s="139">
        <f t="shared" si="37"/>
        <v>0</v>
      </c>
      <c r="L93" s="139">
        <f t="shared" si="38"/>
        <v>0</v>
      </c>
      <c r="M93" s="139">
        <f t="shared" si="39"/>
        <v>0</v>
      </c>
      <c r="N93" s="139">
        <f t="shared" si="40"/>
        <v>0</v>
      </c>
      <c r="O93" s="139">
        <f t="shared" si="41"/>
        <v>0</v>
      </c>
      <c r="P93" s="139"/>
      <c r="Q93" s="141">
        <f t="shared" si="44"/>
        <v>0</v>
      </c>
      <c r="R93" s="142">
        <f t="shared" si="47"/>
        <v>0</v>
      </c>
      <c r="S93" s="131">
        <f t="shared" si="42"/>
        <v>0</v>
      </c>
      <c r="T93" s="138">
        <f t="shared" si="46"/>
        <v>0</v>
      </c>
    </row>
    <row r="94" spans="1:20" ht="24.95" hidden="1" customHeight="1">
      <c r="A94" s="130">
        <v>87</v>
      </c>
      <c r="B94" s="148">
        <f t="shared" si="30"/>
        <v>0</v>
      </c>
      <c r="C94" s="149">
        <f t="shared" si="31"/>
        <v>0</v>
      </c>
      <c r="D94" s="139">
        <f t="shared" si="32"/>
        <v>0</v>
      </c>
      <c r="E94" s="139">
        <f t="shared" si="33"/>
        <v>0</v>
      </c>
      <c r="F94" s="139">
        <f t="shared" si="34"/>
        <v>0</v>
      </c>
      <c r="G94" s="139">
        <f t="shared" si="35"/>
        <v>0</v>
      </c>
      <c r="H94" s="139">
        <f t="shared" si="36"/>
        <v>0</v>
      </c>
      <c r="I94" s="140">
        <f t="shared" si="43"/>
        <v>0</v>
      </c>
      <c r="J94" s="139"/>
      <c r="K94" s="139">
        <f t="shared" si="37"/>
        <v>0</v>
      </c>
      <c r="L94" s="139">
        <f t="shared" si="38"/>
        <v>0</v>
      </c>
      <c r="M94" s="139">
        <f t="shared" si="39"/>
        <v>0</v>
      </c>
      <c r="N94" s="139">
        <f t="shared" si="40"/>
        <v>0</v>
      </c>
      <c r="O94" s="139">
        <f t="shared" si="41"/>
        <v>0</v>
      </c>
      <c r="P94" s="139"/>
      <c r="Q94" s="141">
        <f t="shared" si="44"/>
        <v>0</v>
      </c>
      <c r="R94" s="142">
        <f t="shared" si="47"/>
        <v>0</v>
      </c>
      <c r="S94" s="131">
        <f t="shared" si="42"/>
        <v>0</v>
      </c>
      <c r="T94" s="138">
        <f t="shared" si="46"/>
        <v>0</v>
      </c>
    </row>
    <row r="95" spans="1:20" ht="24.95" hidden="1" customHeight="1">
      <c r="A95" s="130">
        <v>88</v>
      </c>
      <c r="B95" s="148">
        <f t="shared" si="30"/>
        <v>0</v>
      </c>
      <c r="C95" s="149">
        <f t="shared" si="31"/>
        <v>0</v>
      </c>
      <c r="D95" s="139">
        <f t="shared" si="32"/>
        <v>0</v>
      </c>
      <c r="E95" s="139">
        <f t="shared" si="33"/>
        <v>0</v>
      </c>
      <c r="F95" s="139">
        <f t="shared" si="34"/>
        <v>0</v>
      </c>
      <c r="G95" s="139">
        <f t="shared" si="35"/>
        <v>0</v>
      </c>
      <c r="H95" s="139">
        <f t="shared" si="36"/>
        <v>0</v>
      </c>
      <c r="I95" s="140">
        <f t="shared" si="43"/>
        <v>0</v>
      </c>
      <c r="J95" s="139"/>
      <c r="K95" s="139">
        <f t="shared" si="37"/>
        <v>0</v>
      </c>
      <c r="L95" s="139">
        <f t="shared" si="38"/>
        <v>0</v>
      </c>
      <c r="M95" s="139">
        <f t="shared" si="39"/>
        <v>0</v>
      </c>
      <c r="N95" s="139">
        <f t="shared" si="40"/>
        <v>0</v>
      </c>
      <c r="O95" s="139">
        <f t="shared" si="41"/>
        <v>0</v>
      </c>
      <c r="P95" s="139"/>
      <c r="Q95" s="141">
        <f t="shared" si="44"/>
        <v>0</v>
      </c>
      <c r="R95" s="142">
        <f t="shared" si="47"/>
        <v>0</v>
      </c>
      <c r="S95" s="131">
        <f t="shared" si="42"/>
        <v>0</v>
      </c>
      <c r="T95" s="138">
        <f t="shared" si="46"/>
        <v>0</v>
      </c>
    </row>
    <row r="96" spans="1:20" ht="24.95" hidden="1" customHeight="1">
      <c r="A96" s="130">
        <v>89</v>
      </c>
      <c r="B96" s="148">
        <f t="shared" si="30"/>
        <v>0</v>
      </c>
      <c r="C96" s="149">
        <f t="shared" si="31"/>
        <v>0</v>
      </c>
      <c r="D96" s="139">
        <f t="shared" si="32"/>
        <v>0</v>
      </c>
      <c r="E96" s="139">
        <f t="shared" si="33"/>
        <v>0</v>
      </c>
      <c r="F96" s="139">
        <f t="shared" si="34"/>
        <v>0</v>
      </c>
      <c r="G96" s="139">
        <f t="shared" si="35"/>
        <v>0</v>
      </c>
      <c r="H96" s="139">
        <f t="shared" si="36"/>
        <v>0</v>
      </c>
      <c r="I96" s="140">
        <f t="shared" si="43"/>
        <v>0</v>
      </c>
      <c r="J96" s="139"/>
      <c r="K96" s="139">
        <f t="shared" si="37"/>
        <v>0</v>
      </c>
      <c r="L96" s="139">
        <f t="shared" si="38"/>
        <v>0</v>
      </c>
      <c r="M96" s="139">
        <f t="shared" si="39"/>
        <v>0</v>
      </c>
      <c r="N96" s="139">
        <f t="shared" si="40"/>
        <v>0</v>
      </c>
      <c r="O96" s="139">
        <f t="shared" si="41"/>
        <v>0</v>
      </c>
      <c r="P96" s="139"/>
      <c r="Q96" s="141">
        <f t="shared" si="44"/>
        <v>0</v>
      </c>
      <c r="R96" s="142">
        <f t="shared" si="47"/>
        <v>0</v>
      </c>
      <c r="S96" s="131">
        <f t="shared" si="42"/>
        <v>0</v>
      </c>
      <c r="T96" s="138">
        <f t="shared" si="46"/>
        <v>0</v>
      </c>
    </row>
    <row r="97" spans="1:20" ht="24.95" hidden="1" customHeight="1">
      <c r="A97" s="130">
        <v>90</v>
      </c>
      <c r="B97" s="148">
        <f t="shared" si="30"/>
        <v>0</v>
      </c>
      <c r="C97" s="149">
        <f t="shared" si="31"/>
        <v>0</v>
      </c>
      <c r="D97" s="139">
        <f t="shared" si="32"/>
        <v>0</v>
      </c>
      <c r="E97" s="139">
        <f t="shared" si="33"/>
        <v>0</v>
      </c>
      <c r="F97" s="139">
        <f t="shared" si="34"/>
        <v>0</v>
      </c>
      <c r="G97" s="139">
        <f t="shared" si="35"/>
        <v>0</v>
      </c>
      <c r="H97" s="139">
        <f t="shared" si="36"/>
        <v>0</v>
      </c>
      <c r="I97" s="140">
        <f t="shared" si="43"/>
        <v>0</v>
      </c>
      <c r="J97" s="139"/>
      <c r="K97" s="139">
        <f t="shared" si="37"/>
        <v>0</v>
      </c>
      <c r="L97" s="139">
        <f t="shared" si="38"/>
        <v>0</v>
      </c>
      <c r="M97" s="139">
        <f t="shared" si="39"/>
        <v>0</v>
      </c>
      <c r="N97" s="139">
        <f t="shared" si="40"/>
        <v>0</v>
      </c>
      <c r="O97" s="139">
        <f t="shared" si="41"/>
        <v>0</v>
      </c>
      <c r="P97" s="139"/>
      <c r="Q97" s="141">
        <f t="shared" si="44"/>
        <v>0</v>
      </c>
      <c r="R97" s="142">
        <f t="shared" si="47"/>
        <v>0</v>
      </c>
      <c r="S97" s="131">
        <f t="shared" si="42"/>
        <v>0</v>
      </c>
      <c r="T97" s="138">
        <f t="shared" si="46"/>
        <v>0</v>
      </c>
    </row>
    <row r="98" spans="1:20" ht="24.95" hidden="1" customHeight="1">
      <c r="A98" s="130">
        <v>91</v>
      </c>
      <c r="B98" s="148">
        <f t="shared" si="30"/>
        <v>0</v>
      </c>
      <c r="C98" s="149">
        <f t="shared" si="31"/>
        <v>0</v>
      </c>
      <c r="D98" s="139">
        <f t="shared" si="32"/>
        <v>0</v>
      </c>
      <c r="E98" s="139">
        <f t="shared" si="33"/>
        <v>0</v>
      </c>
      <c r="F98" s="139">
        <f t="shared" si="34"/>
        <v>0</v>
      </c>
      <c r="G98" s="139">
        <f t="shared" si="35"/>
        <v>0</v>
      </c>
      <c r="H98" s="139">
        <f t="shared" si="36"/>
        <v>0</v>
      </c>
      <c r="I98" s="140">
        <f t="shared" si="43"/>
        <v>0</v>
      </c>
      <c r="J98" s="139"/>
      <c r="K98" s="139">
        <f t="shared" si="37"/>
        <v>0</v>
      </c>
      <c r="L98" s="139">
        <f t="shared" si="38"/>
        <v>0</v>
      </c>
      <c r="M98" s="139">
        <f t="shared" si="39"/>
        <v>0</v>
      </c>
      <c r="N98" s="139">
        <f t="shared" si="40"/>
        <v>0</v>
      </c>
      <c r="O98" s="139">
        <f t="shared" si="41"/>
        <v>0</v>
      </c>
      <c r="P98" s="139"/>
      <c r="Q98" s="141">
        <f t="shared" si="44"/>
        <v>0</v>
      </c>
      <c r="R98" s="142">
        <f t="shared" si="47"/>
        <v>0</v>
      </c>
      <c r="S98" s="131">
        <f t="shared" si="42"/>
        <v>0</v>
      </c>
      <c r="T98" s="138">
        <f t="shared" si="46"/>
        <v>0</v>
      </c>
    </row>
    <row r="99" spans="1:20" ht="24.95" hidden="1" customHeight="1">
      <c r="A99" s="130">
        <v>92</v>
      </c>
      <c r="B99" s="148">
        <f t="shared" si="30"/>
        <v>0</v>
      </c>
      <c r="C99" s="149">
        <f t="shared" si="31"/>
        <v>0</v>
      </c>
      <c r="D99" s="139">
        <f t="shared" si="32"/>
        <v>0</v>
      </c>
      <c r="E99" s="139">
        <f t="shared" si="33"/>
        <v>0</v>
      </c>
      <c r="F99" s="139">
        <f t="shared" si="34"/>
        <v>0</v>
      </c>
      <c r="G99" s="139">
        <f t="shared" si="35"/>
        <v>0</v>
      </c>
      <c r="H99" s="139">
        <f t="shared" si="36"/>
        <v>0</v>
      </c>
      <c r="I99" s="140">
        <f t="shared" si="43"/>
        <v>0</v>
      </c>
      <c r="J99" s="139"/>
      <c r="K99" s="139">
        <f t="shared" si="37"/>
        <v>0</v>
      </c>
      <c r="L99" s="139">
        <f t="shared" si="38"/>
        <v>0</v>
      </c>
      <c r="M99" s="139">
        <f t="shared" si="39"/>
        <v>0</v>
      </c>
      <c r="N99" s="139">
        <f t="shared" si="40"/>
        <v>0</v>
      </c>
      <c r="O99" s="139">
        <f t="shared" si="41"/>
        <v>0</v>
      </c>
      <c r="P99" s="139"/>
      <c r="Q99" s="141">
        <f t="shared" si="44"/>
        <v>0</v>
      </c>
      <c r="R99" s="142">
        <f t="shared" si="47"/>
        <v>0</v>
      </c>
      <c r="S99" s="131">
        <f t="shared" si="42"/>
        <v>0</v>
      </c>
      <c r="T99" s="138">
        <f t="shared" si="46"/>
        <v>0</v>
      </c>
    </row>
    <row r="100" spans="1:20" ht="24.95" hidden="1" customHeight="1">
      <c r="A100" s="130">
        <v>93</v>
      </c>
      <c r="B100" s="148">
        <f t="shared" si="30"/>
        <v>0</v>
      </c>
      <c r="C100" s="149">
        <f t="shared" si="31"/>
        <v>0</v>
      </c>
      <c r="D100" s="139">
        <f t="shared" si="32"/>
        <v>0</v>
      </c>
      <c r="E100" s="139">
        <f t="shared" si="33"/>
        <v>0</v>
      </c>
      <c r="F100" s="139">
        <f t="shared" si="34"/>
        <v>0</v>
      </c>
      <c r="G100" s="139">
        <f t="shared" si="35"/>
        <v>0</v>
      </c>
      <c r="H100" s="139">
        <f t="shared" si="36"/>
        <v>0</v>
      </c>
      <c r="I100" s="140">
        <f t="shared" si="43"/>
        <v>0</v>
      </c>
      <c r="J100" s="139"/>
      <c r="K100" s="139">
        <f t="shared" si="37"/>
        <v>0</v>
      </c>
      <c r="L100" s="139">
        <f t="shared" si="38"/>
        <v>0</v>
      </c>
      <c r="M100" s="139">
        <f t="shared" si="39"/>
        <v>0</v>
      </c>
      <c r="N100" s="139">
        <f t="shared" si="40"/>
        <v>0</v>
      </c>
      <c r="O100" s="139">
        <f t="shared" si="41"/>
        <v>0</v>
      </c>
      <c r="P100" s="139"/>
      <c r="Q100" s="141">
        <f t="shared" si="44"/>
        <v>0</v>
      </c>
      <c r="R100" s="142">
        <f t="shared" si="47"/>
        <v>0</v>
      </c>
      <c r="S100" s="131">
        <f t="shared" si="42"/>
        <v>0</v>
      </c>
      <c r="T100" s="138">
        <f t="shared" si="46"/>
        <v>0</v>
      </c>
    </row>
    <row r="101" spans="1:20" ht="24.95" hidden="1" customHeight="1">
      <c r="A101" s="130">
        <v>94</v>
      </c>
      <c r="B101" s="148">
        <f t="shared" si="30"/>
        <v>0</v>
      </c>
      <c r="C101" s="149">
        <f t="shared" si="31"/>
        <v>0</v>
      </c>
      <c r="D101" s="139">
        <f t="shared" si="32"/>
        <v>0</v>
      </c>
      <c r="E101" s="139">
        <f t="shared" si="33"/>
        <v>0</v>
      </c>
      <c r="F101" s="139">
        <f t="shared" si="34"/>
        <v>0</v>
      </c>
      <c r="G101" s="139">
        <f t="shared" si="35"/>
        <v>0</v>
      </c>
      <c r="H101" s="139">
        <f t="shared" si="36"/>
        <v>0</v>
      </c>
      <c r="I101" s="140">
        <f t="shared" si="43"/>
        <v>0</v>
      </c>
      <c r="J101" s="139"/>
      <c r="K101" s="139">
        <f t="shared" si="37"/>
        <v>0</v>
      </c>
      <c r="L101" s="139">
        <f t="shared" si="38"/>
        <v>0</v>
      </c>
      <c r="M101" s="139">
        <f t="shared" si="39"/>
        <v>0</v>
      </c>
      <c r="N101" s="139">
        <f t="shared" si="40"/>
        <v>0</v>
      </c>
      <c r="O101" s="139">
        <f t="shared" si="41"/>
        <v>0</v>
      </c>
      <c r="P101" s="139"/>
      <c r="Q101" s="141">
        <f t="shared" si="44"/>
        <v>0</v>
      </c>
      <c r="R101" s="142">
        <f t="shared" si="47"/>
        <v>0</v>
      </c>
      <c r="S101" s="131">
        <f t="shared" si="42"/>
        <v>0</v>
      </c>
      <c r="T101" s="138">
        <f t="shared" si="46"/>
        <v>0</v>
      </c>
    </row>
    <row r="102" spans="1:20" ht="24.95" hidden="1" customHeight="1">
      <c r="A102" s="130">
        <v>95</v>
      </c>
      <c r="B102" s="148">
        <f t="shared" si="30"/>
        <v>0</v>
      </c>
      <c r="C102" s="149">
        <f t="shared" si="31"/>
        <v>0</v>
      </c>
      <c r="D102" s="139">
        <f t="shared" si="32"/>
        <v>0</v>
      </c>
      <c r="E102" s="139">
        <f t="shared" si="33"/>
        <v>0</v>
      </c>
      <c r="F102" s="139">
        <f t="shared" si="34"/>
        <v>0</v>
      </c>
      <c r="G102" s="139">
        <f t="shared" si="35"/>
        <v>0</v>
      </c>
      <c r="H102" s="139">
        <f t="shared" si="36"/>
        <v>0</v>
      </c>
      <c r="I102" s="140">
        <f t="shared" si="43"/>
        <v>0</v>
      </c>
      <c r="J102" s="139"/>
      <c r="K102" s="139">
        <f t="shared" si="37"/>
        <v>0</v>
      </c>
      <c r="L102" s="139">
        <f t="shared" si="38"/>
        <v>0</v>
      </c>
      <c r="M102" s="139">
        <f t="shared" si="39"/>
        <v>0</v>
      </c>
      <c r="N102" s="139">
        <f t="shared" si="40"/>
        <v>0</v>
      </c>
      <c r="O102" s="139">
        <f t="shared" si="41"/>
        <v>0</v>
      </c>
      <c r="P102" s="139"/>
      <c r="Q102" s="141">
        <f t="shared" si="44"/>
        <v>0</v>
      </c>
      <c r="R102" s="142">
        <f t="shared" si="47"/>
        <v>0</v>
      </c>
      <c r="S102" s="131">
        <f t="shared" si="42"/>
        <v>0</v>
      </c>
      <c r="T102" s="138">
        <f t="shared" si="46"/>
        <v>0</v>
      </c>
    </row>
    <row r="103" spans="1:20" ht="24.95" hidden="1" customHeight="1">
      <c r="A103" s="130">
        <v>96</v>
      </c>
      <c r="B103" s="148">
        <f t="shared" si="30"/>
        <v>0</v>
      </c>
      <c r="C103" s="149">
        <f t="shared" si="31"/>
        <v>0</v>
      </c>
      <c r="D103" s="139">
        <f t="shared" si="32"/>
        <v>0</v>
      </c>
      <c r="E103" s="139">
        <f t="shared" si="33"/>
        <v>0</v>
      </c>
      <c r="F103" s="139">
        <f t="shared" si="34"/>
        <v>0</v>
      </c>
      <c r="G103" s="139">
        <f t="shared" si="35"/>
        <v>0</v>
      </c>
      <c r="H103" s="139">
        <f t="shared" si="36"/>
        <v>0</v>
      </c>
      <c r="I103" s="140">
        <f t="shared" si="43"/>
        <v>0</v>
      </c>
      <c r="J103" s="139"/>
      <c r="K103" s="139">
        <f t="shared" si="37"/>
        <v>0</v>
      </c>
      <c r="L103" s="139">
        <f t="shared" si="38"/>
        <v>0</v>
      </c>
      <c r="M103" s="139">
        <f t="shared" si="39"/>
        <v>0</v>
      </c>
      <c r="N103" s="139">
        <f t="shared" si="40"/>
        <v>0</v>
      </c>
      <c r="O103" s="139">
        <f t="shared" si="41"/>
        <v>0</v>
      </c>
      <c r="P103" s="139"/>
      <c r="Q103" s="141">
        <f t="shared" si="44"/>
        <v>0</v>
      </c>
      <c r="R103" s="142">
        <f t="shared" si="47"/>
        <v>0</v>
      </c>
      <c r="S103" s="131">
        <f t="shared" si="42"/>
        <v>0</v>
      </c>
      <c r="T103" s="138">
        <f t="shared" si="46"/>
        <v>0</v>
      </c>
    </row>
    <row r="104" spans="1:20" ht="24.95" hidden="1" customHeight="1">
      <c r="A104" s="130">
        <v>97</v>
      </c>
      <c r="B104" s="148">
        <f t="shared" ref="B104:B107" si="48">IFERROR(VLOOKUP(A104,_xlnm.DATABASE,1,0),0)</f>
        <v>0</v>
      </c>
      <c r="C104" s="149">
        <f t="shared" si="31"/>
        <v>0</v>
      </c>
      <c r="D104" s="139">
        <f t="shared" si="32"/>
        <v>0</v>
      </c>
      <c r="E104" s="139">
        <f t="shared" si="33"/>
        <v>0</v>
      </c>
      <c r="F104" s="139">
        <f t="shared" si="34"/>
        <v>0</v>
      </c>
      <c r="G104" s="139">
        <f t="shared" si="35"/>
        <v>0</v>
      </c>
      <c r="H104" s="139">
        <f t="shared" si="36"/>
        <v>0</v>
      </c>
      <c r="I104" s="140">
        <f t="shared" si="43"/>
        <v>0</v>
      </c>
      <c r="J104" s="139"/>
      <c r="K104" s="139">
        <f t="shared" si="37"/>
        <v>0</v>
      </c>
      <c r="L104" s="139">
        <f t="shared" si="38"/>
        <v>0</v>
      </c>
      <c r="M104" s="139">
        <f t="shared" si="39"/>
        <v>0</v>
      </c>
      <c r="N104" s="139">
        <f t="shared" si="40"/>
        <v>0</v>
      </c>
      <c r="O104" s="139">
        <f t="shared" si="41"/>
        <v>0</v>
      </c>
      <c r="P104" s="139"/>
      <c r="Q104" s="141">
        <f t="shared" si="44"/>
        <v>0</v>
      </c>
      <c r="R104" s="142">
        <f t="shared" si="47"/>
        <v>0</v>
      </c>
      <c r="S104" s="131">
        <f t="shared" si="42"/>
        <v>0</v>
      </c>
      <c r="T104" s="138">
        <f t="shared" si="46"/>
        <v>0</v>
      </c>
    </row>
    <row r="105" spans="1:20" ht="24.95" hidden="1" customHeight="1">
      <c r="A105" s="130">
        <v>98</v>
      </c>
      <c r="B105" s="148">
        <f t="shared" si="48"/>
        <v>0</v>
      </c>
      <c r="C105" s="149">
        <f t="shared" si="31"/>
        <v>0</v>
      </c>
      <c r="D105" s="139">
        <f t="shared" si="32"/>
        <v>0</v>
      </c>
      <c r="E105" s="139">
        <f t="shared" si="33"/>
        <v>0</v>
      </c>
      <c r="F105" s="139">
        <f t="shared" si="34"/>
        <v>0</v>
      </c>
      <c r="G105" s="139">
        <f t="shared" si="35"/>
        <v>0</v>
      </c>
      <c r="H105" s="139">
        <f t="shared" si="36"/>
        <v>0</v>
      </c>
      <c r="I105" s="140">
        <f t="shared" si="43"/>
        <v>0</v>
      </c>
      <c r="J105" s="139"/>
      <c r="K105" s="139">
        <f t="shared" si="37"/>
        <v>0</v>
      </c>
      <c r="L105" s="139">
        <f t="shared" si="38"/>
        <v>0</v>
      </c>
      <c r="M105" s="139">
        <f t="shared" si="39"/>
        <v>0</v>
      </c>
      <c r="N105" s="139">
        <f t="shared" si="40"/>
        <v>0</v>
      </c>
      <c r="O105" s="139">
        <f t="shared" si="41"/>
        <v>0</v>
      </c>
      <c r="P105" s="139"/>
      <c r="Q105" s="141">
        <f t="shared" si="44"/>
        <v>0</v>
      </c>
      <c r="R105" s="142">
        <f t="shared" si="47"/>
        <v>0</v>
      </c>
      <c r="S105" s="131">
        <f t="shared" si="42"/>
        <v>0</v>
      </c>
      <c r="T105" s="138">
        <f t="shared" si="46"/>
        <v>0</v>
      </c>
    </row>
    <row r="106" spans="1:20" ht="24.95" hidden="1" customHeight="1">
      <c r="A106" s="130">
        <v>99</v>
      </c>
      <c r="B106" s="148">
        <f t="shared" si="48"/>
        <v>0</v>
      </c>
      <c r="C106" s="149">
        <f t="shared" si="31"/>
        <v>0</v>
      </c>
      <c r="D106" s="139">
        <f t="shared" si="32"/>
        <v>0</v>
      </c>
      <c r="E106" s="139">
        <f t="shared" si="33"/>
        <v>0</v>
      </c>
      <c r="F106" s="139">
        <f t="shared" si="34"/>
        <v>0</v>
      </c>
      <c r="G106" s="139">
        <f t="shared" si="35"/>
        <v>0</v>
      </c>
      <c r="H106" s="139">
        <f t="shared" si="36"/>
        <v>0</v>
      </c>
      <c r="I106" s="140">
        <f t="shared" si="43"/>
        <v>0</v>
      </c>
      <c r="J106" s="139"/>
      <c r="K106" s="139">
        <f t="shared" si="37"/>
        <v>0</v>
      </c>
      <c r="L106" s="139">
        <f t="shared" si="38"/>
        <v>0</v>
      </c>
      <c r="M106" s="139">
        <f t="shared" si="39"/>
        <v>0</v>
      </c>
      <c r="N106" s="139">
        <f t="shared" si="40"/>
        <v>0</v>
      </c>
      <c r="O106" s="139">
        <f t="shared" si="41"/>
        <v>0</v>
      </c>
      <c r="P106" s="139"/>
      <c r="Q106" s="141">
        <f t="shared" si="44"/>
        <v>0</v>
      </c>
      <c r="R106" s="142">
        <f t="shared" si="47"/>
        <v>0</v>
      </c>
      <c r="S106" s="131">
        <f t="shared" si="42"/>
        <v>0</v>
      </c>
      <c r="T106" s="138">
        <f t="shared" si="46"/>
        <v>0</v>
      </c>
    </row>
    <row r="107" spans="1:20" ht="24.95" hidden="1" customHeight="1">
      <c r="A107" s="130">
        <v>100</v>
      </c>
      <c r="B107" s="148">
        <f t="shared" si="48"/>
        <v>0</v>
      </c>
      <c r="C107" s="149">
        <f t="shared" si="31"/>
        <v>0</v>
      </c>
      <c r="D107" s="139">
        <f t="shared" si="32"/>
        <v>0</v>
      </c>
      <c r="E107" s="139">
        <f t="shared" si="33"/>
        <v>0</v>
      </c>
      <c r="F107" s="139">
        <f t="shared" si="34"/>
        <v>0</v>
      </c>
      <c r="G107" s="139">
        <f t="shared" si="35"/>
        <v>0</v>
      </c>
      <c r="H107" s="139">
        <f t="shared" si="36"/>
        <v>0</v>
      </c>
      <c r="I107" s="140">
        <f t="shared" si="43"/>
        <v>0</v>
      </c>
      <c r="J107" s="139"/>
      <c r="K107" s="139">
        <f t="shared" si="37"/>
        <v>0</v>
      </c>
      <c r="L107" s="139">
        <f t="shared" si="38"/>
        <v>0</v>
      </c>
      <c r="M107" s="139">
        <f t="shared" si="39"/>
        <v>0</v>
      </c>
      <c r="N107" s="139">
        <f t="shared" si="40"/>
        <v>0</v>
      </c>
      <c r="O107" s="139">
        <f t="shared" si="41"/>
        <v>0</v>
      </c>
      <c r="P107" s="139"/>
      <c r="Q107" s="141">
        <f t="shared" si="44"/>
        <v>0</v>
      </c>
      <c r="R107" s="142">
        <f t="shared" si="47"/>
        <v>0</v>
      </c>
      <c r="S107" s="131">
        <f t="shared" si="42"/>
        <v>0</v>
      </c>
      <c r="T107" s="138">
        <f t="shared" si="46"/>
        <v>0</v>
      </c>
    </row>
    <row r="108" spans="1:20" ht="8.25" customHeight="1">
      <c r="B108" s="148"/>
      <c r="C108" s="149"/>
      <c r="D108" s="139"/>
      <c r="E108" s="139"/>
      <c r="F108" s="139"/>
      <c r="G108" s="139"/>
      <c r="H108" s="139"/>
      <c r="I108" s="140"/>
      <c r="J108" s="139"/>
      <c r="K108" s="139"/>
      <c r="L108" s="139"/>
      <c r="M108" s="139"/>
      <c r="N108" s="139"/>
      <c r="O108" s="139"/>
      <c r="P108" s="139"/>
      <c r="Q108" s="141"/>
      <c r="R108" s="142"/>
      <c r="T108" s="138"/>
    </row>
    <row r="109" spans="1:20" ht="36.75" customHeight="1">
      <c r="B109" s="691" t="s">
        <v>45</v>
      </c>
      <c r="C109" s="691"/>
      <c r="D109" s="691"/>
      <c r="E109" s="691"/>
      <c r="F109" s="155">
        <f>SUM(F8:F107)</f>
        <v>20545141000</v>
      </c>
      <c r="G109" s="155">
        <f t="shared" ref="G109:R109" si="49">SUM(G8:G107)</f>
        <v>979338525</v>
      </c>
      <c r="H109" s="155">
        <f t="shared" si="49"/>
        <v>645367516</v>
      </c>
      <c r="I109" s="155">
        <f t="shared" si="49"/>
        <v>22169847041</v>
      </c>
      <c r="J109" s="155">
        <f t="shared" si="49"/>
        <v>0</v>
      </c>
      <c r="K109" s="155">
        <f t="shared" si="49"/>
        <v>45000000</v>
      </c>
      <c r="L109" s="155">
        <f t="shared" si="49"/>
        <v>170677677.75</v>
      </c>
      <c r="M109" s="155">
        <f t="shared" si="49"/>
        <v>11378511.850000001</v>
      </c>
      <c r="N109" s="155">
        <f t="shared" si="49"/>
        <v>1053784861.75</v>
      </c>
      <c r="O109" s="155">
        <f t="shared" si="49"/>
        <v>105373217.175</v>
      </c>
      <c r="P109" s="155">
        <f t="shared" si="49"/>
        <v>0</v>
      </c>
      <c r="Q109" s="155">
        <f t="shared" si="49"/>
        <v>1386214268.5250001</v>
      </c>
      <c r="R109" s="155">
        <f t="shared" si="49"/>
        <v>23556064000</v>
      </c>
      <c r="S109" s="131">
        <f>RESUME!AX888</f>
        <v>23556064000</v>
      </c>
      <c r="T109" s="138">
        <f t="shared" si="46"/>
        <v>0</v>
      </c>
    </row>
  </sheetData>
  <autoFilter ref="B7:R107">
    <filterColumn colId="0">
      <customFilters>
        <customFilter operator="notEqual" val=" "/>
      </customFilters>
    </filterColumn>
  </autoFilter>
  <mergeCells count="19">
    <mergeCell ref="B109:E109"/>
    <mergeCell ref="B3:R3"/>
    <mergeCell ref="C4:C6"/>
    <mergeCell ref="D4:D6"/>
    <mergeCell ref="E4:E6"/>
    <mergeCell ref="K5:L5"/>
    <mergeCell ref="F4:H4"/>
    <mergeCell ref="J5:J6"/>
    <mergeCell ref="P5:P6"/>
    <mergeCell ref="O5:O6"/>
    <mergeCell ref="J4:P4"/>
    <mergeCell ref="I4:I6"/>
    <mergeCell ref="Q4:Q6"/>
    <mergeCell ref="M5:N5"/>
    <mergeCell ref="B4:B6"/>
    <mergeCell ref="H5:H6"/>
    <mergeCell ref="G5:G6"/>
    <mergeCell ref="F5:F6"/>
    <mergeCell ref="R4:R6"/>
  </mergeCells>
  <conditionalFormatting sqref="B8:R108">
    <cfRule type="expression" dxfId="0" priority="1" stopIfTrue="1">
      <formula>$B8&gt;0</formula>
    </cfRule>
  </conditionalFormatting>
  <pageMargins left="0.72" right="0.56999999999999995" top="0.83" bottom="0.74803149606299213" header="0.31496062992125984" footer="0.31496062992125984"/>
  <pageSetup paperSize="8" scale="68" fitToHeight="0" orientation="landscape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FF00"/>
  </sheetPr>
  <dimension ref="A1:AC1028"/>
  <sheetViews>
    <sheetView showGridLines="0" showZeros="0" view="pageBreakPreview" topLeftCell="A516" zoomScale="55" zoomScaleSheetLayoutView="55" workbookViewId="0">
      <selection activeCell="F537" sqref="F537:R537"/>
    </sheetView>
  </sheetViews>
  <sheetFormatPr defaultColWidth="9.140625" defaultRowHeight="15"/>
  <cols>
    <col min="1" max="1" width="4.42578125" style="66" bestFit="1" customWidth="1"/>
    <col min="2" max="2" width="3.28515625" style="66" bestFit="1" customWidth="1"/>
    <col min="3" max="3" width="9.140625" style="66"/>
    <col min="4" max="4" width="2.7109375" style="67" customWidth="1"/>
    <col min="5" max="5" width="3.42578125" style="66" bestFit="1" customWidth="1"/>
    <col min="6" max="6" width="16.28515625" style="66" customWidth="1"/>
    <col min="7" max="7" width="15.28515625" style="66" customWidth="1"/>
    <col min="8" max="8" width="2" style="66" customWidth="1"/>
    <col min="9" max="13" width="16.28515625" style="66" customWidth="1"/>
    <col min="14" max="14" width="2.28515625" style="67" customWidth="1"/>
    <col min="15" max="15" width="17.7109375" style="66" customWidth="1"/>
    <col min="16" max="16" width="16.28515625" style="66" customWidth="1"/>
    <col min="17" max="17" width="2.28515625" style="67" customWidth="1"/>
    <col min="18" max="18" width="16.28515625" style="66" customWidth="1"/>
    <col min="19" max="19" width="2.7109375" style="84" customWidth="1"/>
    <col min="20" max="20" width="2.7109375" style="67" customWidth="1"/>
    <col min="21" max="21" width="11.85546875" style="66" customWidth="1"/>
    <col min="22" max="22" width="33.42578125" style="66" bestFit="1" customWidth="1"/>
    <col min="23" max="23" width="11.28515625" style="66" bestFit="1" customWidth="1"/>
    <col min="24" max="16384" width="9.140625" style="66"/>
  </cols>
  <sheetData>
    <row r="1" spans="3:16" ht="18" hidden="1" customHeight="1">
      <c r="D1" s="66"/>
    </row>
    <row r="2" spans="3:16" s="75" customFormat="1" ht="18" hidden="1" customHeight="1">
      <c r="C2" s="68"/>
      <c r="D2" s="69"/>
      <c r="E2" s="70"/>
      <c r="F2" s="71">
        <f>O536</f>
        <v>72022000</v>
      </c>
      <c r="G2" s="72" t="s">
        <v>94</v>
      </c>
      <c r="H2" s="72"/>
      <c r="I2" s="72">
        <f>LEN(F2)</f>
        <v>8</v>
      </c>
      <c r="J2" s="73">
        <v>1</v>
      </c>
      <c r="K2" s="74" t="s">
        <v>95</v>
      </c>
      <c r="O2" s="76">
        <v>1</v>
      </c>
      <c r="P2" s="75">
        <f t="shared" ref="P2:P65" si="0">IFERROR(VLOOKUP(O2,no,1,0),0)</f>
        <v>0</v>
      </c>
    </row>
    <row r="3" spans="3:16" s="75" customFormat="1" ht="18" hidden="1" customHeight="1">
      <c r="C3" s="68"/>
      <c r="D3" s="69"/>
      <c r="E3" s="77">
        <v>1</v>
      </c>
      <c r="F3" s="78" t="str">
        <f>IF(E3&lt;=I2,MID(RIGHT(F2,E3),1,1),"")</f>
        <v>0</v>
      </c>
      <c r="G3" s="72" t="str">
        <f>IF(AND(F3&lt;&gt;"0",F4&lt;&gt;"1",E3&lt;=I2),VLOOKUP(VALUE(F3),J2:K10,2,FALSE),IF(F4="1",VLOOKUP(VALUE(F4&amp;F3),J11:K20,2,FALSE),""))</f>
        <v/>
      </c>
      <c r="H3" s="72"/>
      <c r="I3" s="72" t="s">
        <v>96</v>
      </c>
      <c r="J3" s="73">
        <v>2</v>
      </c>
      <c r="K3" s="74" t="s">
        <v>97</v>
      </c>
      <c r="O3" s="76">
        <f>O2+1</f>
        <v>2</v>
      </c>
      <c r="P3" s="75">
        <f t="shared" si="0"/>
        <v>0</v>
      </c>
    </row>
    <row r="4" spans="3:16" s="75" customFormat="1" ht="18" hidden="1" customHeight="1">
      <c r="C4" s="68"/>
      <c r="D4" s="69"/>
      <c r="E4" s="77">
        <f t="shared" ref="E4:E15" si="1">E3+1</f>
        <v>2</v>
      </c>
      <c r="F4" s="78" t="str">
        <f>IF(E4&lt;=I2,MID(RIGHT(F2,E4),1,1),"")</f>
        <v>0</v>
      </c>
      <c r="G4" s="72" t="str">
        <f>IF(AND(F4&lt;&gt;"0",F4&lt;&gt;"1",E4&lt;=I2),VLOOKUP(VALUE(F4),J2:K10,2,FALSE),"")</f>
        <v/>
      </c>
      <c r="H4" s="72"/>
      <c r="I4" s="72" t="str">
        <f>IF(AND(E4&lt;=I2,G4&lt;&gt;"",F4&lt;&gt;"1"),"Puluh ","")</f>
        <v/>
      </c>
      <c r="J4" s="73">
        <v>3</v>
      </c>
      <c r="K4" s="74" t="s">
        <v>98</v>
      </c>
      <c r="O4" s="76">
        <f t="shared" ref="O4:O67" si="2">O3+1</f>
        <v>3</v>
      </c>
      <c r="P4" s="75">
        <f t="shared" si="0"/>
        <v>0</v>
      </c>
    </row>
    <row r="5" spans="3:16" s="75" customFormat="1" ht="18" hidden="1" customHeight="1">
      <c r="C5" s="68"/>
      <c r="D5" s="69"/>
      <c r="E5" s="77">
        <f t="shared" si="1"/>
        <v>3</v>
      </c>
      <c r="F5" s="78" t="str">
        <f>IF(E5&lt;=I2,MID(RIGHT(F2,E5),1,1),"")</f>
        <v>0</v>
      </c>
      <c r="G5" s="72" t="str">
        <f>IF(AND(F5&lt;&gt;"0",E5&lt;=I2),IF(F5="1","Se",VLOOKUP(VALUE(F5),J2:K10,2,FALSE)),"")</f>
        <v/>
      </c>
      <c r="H5" s="72"/>
      <c r="I5" s="72" t="str">
        <f>IF(AND(E5&lt;=I2,G5&lt;&gt;""),IF(F5="1","ratus ","Ratus "),"")</f>
        <v/>
      </c>
      <c r="J5" s="73">
        <v>4</v>
      </c>
      <c r="K5" s="74" t="s">
        <v>99</v>
      </c>
      <c r="O5" s="76">
        <f t="shared" si="2"/>
        <v>4</v>
      </c>
      <c r="P5" s="75">
        <f t="shared" si="0"/>
        <v>0</v>
      </c>
    </row>
    <row r="6" spans="3:16" s="75" customFormat="1" ht="18" hidden="1" customHeight="1">
      <c r="C6" s="68"/>
      <c r="D6" s="69"/>
      <c r="E6" s="77">
        <f t="shared" si="1"/>
        <v>4</v>
      </c>
      <c r="F6" s="78" t="str">
        <f>IF(E6&lt;=I2,MID(RIGHT(F2,E6),1,1),"")</f>
        <v>2</v>
      </c>
      <c r="G6" s="72" t="str">
        <f>IF(AND(F6&lt;&gt;"0",F7&lt;&gt;"1",E6&lt;=I2),VLOOKUP(VALUE(F6),J2:K10,2,FALSE),IF(F7="1",VLOOKUP(VALUE(F7&amp;F6),J11:K20,2,FALSE),""))</f>
        <v xml:space="preserve">Dua </v>
      </c>
      <c r="H6" s="72"/>
      <c r="I6" s="72" t="str">
        <f>IF(AND(E6&lt;=I2,OR(F6&lt;&gt;"0",F7&lt;&gt;"0",F8&lt;&gt;"0")),"Ribu ","")</f>
        <v xml:space="preserve">Ribu </v>
      </c>
      <c r="J6" s="73">
        <v>5</v>
      </c>
      <c r="K6" s="74" t="s">
        <v>100</v>
      </c>
      <c r="O6" s="76">
        <f t="shared" si="2"/>
        <v>5</v>
      </c>
      <c r="P6" s="75">
        <f t="shared" si="0"/>
        <v>0</v>
      </c>
    </row>
    <row r="7" spans="3:16" s="75" customFormat="1" ht="18" hidden="1" customHeight="1">
      <c r="C7" s="68"/>
      <c r="D7" s="69"/>
      <c r="E7" s="77">
        <f t="shared" si="1"/>
        <v>5</v>
      </c>
      <c r="F7" s="78" t="str">
        <f>IF(E7&lt;=I2,MID(RIGHT(F2,E7),1,1),"")</f>
        <v>2</v>
      </c>
      <c r="G7" s="72" t="str">
        <f>IF(AND(F7&lt;&gt;"0",F7&lt;&gt;"1",E7&lt;=I2),VLOOKUP(VALUE(F7),J2:K10,2,FALSE),"")</f>
        <v xml:space="preserve">Dua </v>
      </c>
      <c r="H7" s="72"/>
      <c r="I7" s="72" t="str">
        <f>IF(AND(E7&lt;=I2,G7&lt;&gt;"",F7&lt;&gt;"1"),"Puluh ","")</f>
        <v xml:space="preserve">Puluh </v>
      </c>
      <c r="J7" s="73">
        <v>6</v>
      </c>
      <c r="K7" s="74" t="s">
        <v>101</v>
      </c>
      <c r="O7" s="76">
        <f t="shared" si="2"/>
        <v>6</v>
      </c>
      <c r="P7" s="75">
        <f t="shared" si="0"/>
        <v>0</v>
      </c>
    </row>
    <row r="8" spans="3:16" s="75" customFormat="1" ht="18" hidden="1" customHeight="1">
      <c r="C8" s="68"/>
      <c r="D8" s="69"/>
      <c r="E8" s="77">
        <f t="shared" si="1"/>
        <v>6</v>
      </c>
      <c r="F8" s="78" t="str">
        <f>IF(E8&lt;=I2,MID(RIGHT(F2,E8),1,1),"")</f>
        <v>0</v>
      </c>
      <c r="G8" s="72" t="str">
        <f>IF(AND(F8&lt;&gt;"0",E8&lt;=I2),IF(F8="1","Se",VLOOKUP(VALUE(F8),J2:K10,2,FALSE)),"")</f>
        <v/>
      </c>
      <c r="H8" s="72"/>
      <c r="I8" s="72" t="str">
        <f>IF(AND(E8&lt;=I2,G8&lt;&gt;""),IF(F8="1","ratus ","Ratus "),"")</f>
        <v/>
      </c>
      <c r="J8" s="73">
        <v>7</v>
      </c>
      <c r="K8" s="74" t="s">
        <v>102</v>
      </c>
      <c r="O8" s="76">
        <f t="shared" si="2"/>
        <v>7</v>
      </c>
      <c r="P8" s="75">
        <f t="shared" si="0"/>
        <v>0</v>
      </c>
    </row>
    <row r="9" spans="3:16" s="75" customFormat="1" ht="18" hidden="1" customHeight="1">
      <c r="C9" s="68"/>
      <c r="D9" s="69"/>
      <c r="E9" s="77">
        <f t="shared" si="1"/>
        <v>7</v>
      </c>
      <c r="F9" s="78" t="str">
        <f>IF(E9&lt;=I2,MID(RIGHT(F2,E9),1,1),"")</f>
        <v>2</v>
      </c>
      <c r="G9" s="72" t="str">
        <f>IF(AND(F9&lt;&gt;"0",F10&lt;&gt;"1",E9&lt;=I2),VLOOKUP(VALUE(F9),J2:K10,2,FALSE),IF(F10="1",VLOOKUP(VALUE(F10&amp;F9),J11:K20,2,FALSE),""))</f>
        <v xml:space="preserve">Dua </v>
      </c>
      <c r="H9" s="72"/>
      <c r="I9" s="72" t="str">
        <f>IF(AND(E9&lt;=I2,OR(F9&lt;&gt;"0",F10&lt;&gt;"0",F11&lt;&gt;"0")),"Juta ","")</f>
        <v xml:space="preserve">Juta </v>
      </c>
      <c r="J9" s="73">
        <v>8</v>
      </c>
      <c r="K9" s="74" t="s">
        <v>103</v>
      </c>
      <c r="O9" s="76">
        <f t="shared" si="2"/>
        <v>8</v>
      </c>
      <c r="P9" s="75">
        <f t="shared" si="0"/>
        <v>0</v>
      </c>
    </row>
    <row r="10" spans="3:16" s="75" customFormat="1" ht="18" hidden="1" customHeight="1">
      <c r="C10" s="68"/>
      <c r="D10" s="69"/>
      <c r="E10" s="77">
        <f t="shared" si="1"/>
        <v>8</v>
      </c>
      <c r="F10" s="78" t="str">
        <f>IF(E10&lt;=I2,MID(RIGHT(F2,E10),1,1),"")</f>
        <v>7</v>
      </c>
      <c r="G10" s="72" t="str">
        <f>IF(AND(F10&lt;&gt;"0",F10&lt;&gt;"1",E10&lt;=I2),VLOOKUP(VALUE(F10),J2:K10,2,FALSE),"")</f>
        <v xml:space="preserve">Tujuh </v>
      </c>
      <c r="H10" s="72"/>
      <c r="I10" s="72" t="str">
        <f>IF(AND(E10&lt;=I2,G10&lt;&gt;"",F10&lt;&gt;"1"),"Puluh ","")</f>
        <v xml:space="preserve">Puluh </v>
      </c>
      <c r="J10" s="73">
        <v>9</v>
      </c>
      <c r="K10" s="74" t="s">
        <v>104</v>
      </c>
      <c r="O10" s="76">
        <f t="shared" si="2"/>
        <v>9</v>
      </c>
      <c r="P10" s="75">
        <f t="shared" si="0"/>
        <v>0</v>
      </c>
    </row>
    <row r="11" spans="3:16" s="75" customFormat="1" ht="18" hidden="1" customHeight="1">
      <c r="C11" s="68"/>
      <c r="D11" s="69"/>
      <c r="E11" s="77">
        <f t="shared" si="1"/>
        <v>9</v>
      </c>
      <c r="F11" s="78" t="str">
        <f>IF(E11&lt;=I2,MID(RIGHT(F2,E11),1,1),"")</f>
        <v/>
      </c>
      <c r="G11" s="72" t="str">
        <f>IF(AND(F11&lt;&gt;"0",E11&lt;=I2),IF(F11="1","Se",VLOOKUP(VALUE(F11),J2:K10,2,FALSE)),"")</f>
        <v/>
      </c>
      <c r="H11" s="72"/>
      <c r="I11" s="72" t="str">
        <f>IF(AND(E11&lt;=I2,G11&lt;&gt;""),IF(F11="1","ratus ","Ratus "),"")</f>
        <v/>
      </c>
      <c r="J11" s="73">
        <v>10</v>
      </c>
      <c r="K11" s="79" t="s">
        <v>105</v>
      </c>
      <c r="O11" s="76">
        <f t="shared" si="2"/>
        <v>10</v>
      </c>
      <c r="P11" s="75">
        <f t="shared" si="0"/>
        <v>0</v>
      </c>
    </row>
    <row r="12" spans="3:16" s="75" customFormat="1" ht="18" hidden="1" customHeight="1">
      <c r="C12" s="68"/>
      <c r="D12" s="69"/>
      <c r="E12" s="77">
        <f t="shared" si="1"/>
        <v>10</v>
      </c>
      <c r="F12" s="78" t="str">
        <f>IF(E12&lt;=I2,MID(RIGHT(F2,E12),1,1),"")</f>
        <v/>
      </c>
      <c r="G12" s="72" t="str">
        <f>IF(AND(F12&lt;&gt;"0",F13&lt;&gt;"1",E12&lt;=I2),VLOOKUP(VALUE(F12),J2:K10,2,FALSE),IF(F13="1",VLOOKUP(VALUE(F13&amp;F12),J11:K20,2,FALSE),""))</f>
        <v/>
      </c>
      <c r="H12" s="72"/>
      <c r="I12" s="72" t="str">
        <f>IF(AND(E12&lt;=I2,OR(F12&lt;&gt;"0",F13&lt;&gt;"0",F14&lt;&gt;"0")),"Milyar ","")</f>
        <v/>
      </c>
      <c r="J12" s="73">
        <v>11</v>
      </c>
      <c r="K12" s="79" t="s">
        <v>106</v>
      </c>
      <c r="O12" s="76">
        <f t="shared" si="2"/>
        <v>11</v>
      </c>
      <c r="P12" s="75">
        <f t="shared" si="0"/>
        <v>0</v>
      </c>
    </row>
    <row r="13" spans="3:16" s="75" customFormat="1" ht="18" hidden="1" customHeight="1">
      <c r="C13" s="68"/>
      <c r="D13" s="69"/>
      <c r="E13" s="77">
        <f t="shared" si="1"/>
        <v>11</v>
      </c>
      <c r="F13" s="78" t="str">
        <f>IF(E13&lt;=I2,MID(RIGHT(F2,E13),1,1),"")</f>
        <v/>
      </c>
      <c r="G13" s="72" t="str">
        <f>IF(AND(F13&lt;&gt;"0",F13&lt;&gt;"1",E13&lt;=I2),VLOOKUP(VALUE(F13),J2:K10,2,FALSE),"")</f>
        <v/>
      </c>
      <c r="H13" s="72"/>
      <c r="I13" s="72" t="str">
        <f>IF(AND(E13&lt;=I2,G13&lt;&gt;"",F13&lt;&gt;"1"),"Puluh ","")</f>
        <v/>
      </c>
      <c r="J13" s="73">
        <v>12</v>
      </c>
      <c r="K13" s="79" t="s">
        <v>107</v>
      </c>
      <c r="O13" s="76">
        <f t="shared" si="2"/>
        <v>12</v>
      </c>
      <c r="P13" s="75">
        <f t="shared" si="0"/>
        <v>0</v>
      </c>
    </row>
    <row r="14" spans="3:16" s="75" customFormat="1" ht="18" hidden="1" customHeight="1">
      <c r="C14" s="68"/>
      <c r="D14" s="69"/>
      <c r="E14" s="77">
        <f t="shared" si="1"/>
        <v>12</v>
      </c>
      <c r="F14" s="78" t="str">
        <f>IF(E14&lt;=I2,MID(RIGHT(F2,E14),1,1),"")</f>
        <v/>
      </c>
      <c r="G14" s="72" t="str">
        <f>IF(AND(F14&lt;&gt;"0",E14&lt;=I2),IF(F14="1","Se",VLOOKUP(VALUE(F14),J2:K10,2,FALSE)),"")</f>
        <v/>
      </c>
      <c r="H14" s="72"/>
      <c r="I14" s="72" t="str">
        <f>IF(AND(E14&lt;=I2,G14&lt;&gt;""),IF(F14="1","ratus ","Ratus "),"")</f>
        <v/>
      </c>
      <c r="J14" s="73">
        <v>13</v>
      </c>
      <c r="K14" s="79" t="s">
        <v>108</v>
      </c>
      <c r="O14" s="76">
        <f t="shared" si="2"/>
        <v>13</v>
      </c>
      <c r="P14" s="75">
        <f t="shared" si="0"/>
        <v>0</v>
      </c>
    </row>
    <row r="15" spans="3:16" s="75" customFormat="1" ht="18" hidden="1" customHeight="1">
      <c r="C15" s="68"/>
      <c r="D15" s="69"/>
      <c r="E15" s="77">
        <f t="shared" si="1"/>
        <v>13</v>
      </c>
      <c r="F15" s="78" t="str">
        <f>IF(E15&lt;=I2,MID(RIGHT(F2,E15),1,1),"")</f>
        <v/>
      </c>
      <c r="G15" s="72" t="str">
        <f>IF(AND(F15&lt;&gt;"0",E15&lt;=I2),VLOOKUP(VALUE(F15),J2:K10,2,FALSE),"")</f>
        <v/>
      </c>
      <c r="H15" s="72"/>
      <c r="I15" s="72" t="str">
        <f>IF(E15&lt;=I2,"Triliun ","")</f>
        <v/>
      </c>
      <c r="J15" s="73">
        <v>14</v>
      </c>
      <c r="K15" s="79" t="s">
        <v>109</v>
      </c>
      <c r="O15" s="76">
        <f t="shared" si="2"/>
        <v>14</v>
      </c>
      <c r="P15" s="75">
        <f t="shared" si="0"/>
        <v>0</v>
      </c>
    </row>
    <row r="16" spans="3:16" s="75" customFormat="1" ht="18" hidden="1" customHeight="1">
      <c r="C16" s="68"/>
      <c r="D16" s="69"/>
      <c r="E16" s="708" t="str">
        <f>"("&amp;G15&amp;I15&amp;G14&amp;I14&amp;G13&amp;I13&amp;G12&amp;I12&amp;G11&amp;I11&amp;G10&amp;I10&amp;G9&amp;I9&amp;G8&amp;I8&amp;G7&amp;I7&amp;G6&amp;I6&amp;G5&amp;I5&amp;G4&amp;I4&amp;G3&amp;I3&amp;")"</f>
        <v>(Tujuh Puluh Dua Juta Dua Puluh Dua Ribu Rupiah)</v>
      </c>
      <c r="F16" s="709"/>
      <c r="G16" s="709"/>
      <c r="H16" s="709"/>
      <c r="I16" s="710"/>
      <c r="J16" s="73">
        <v>15</v>
      </c>
      <c r="K16" s="79" t="s">
        <v>110</v>
      </c>
      <c r="O16" s="76">
        <f t="shared" si="2"/>
        <v>15</v>
      </c>
      <c r="P16" s="75">
        <f t="shared" si="0"/>
        <v>0</v>
      </c>
    </row>
    <row r="17" spans="3:20" s="75" customFormat="1" ht="18" hidden="1" customHeight="1">
      <c r="C17" s="68"/>
      <c r="D17" s="69"/>
      <c r="E17" s="711"/>
      <c r="F17" s="712"/>
      <c r="G17" s="712"/>
      <c r="H17" s="712"/>
      <c r="I17" s="713"/>
      <c r="J17" s="73">
        <v>16</v>
      </c>
      <c r="K17" s="79" t="s">
        <v>111</v>
      </c>
      <c r="L17" s="80"/>
      <c r="O17" s="76">
        <f t="shared" si="2"/>
        <v>16</v>
      </c>
      <c r="P17" s="75">
        <f t="shared" si="0"/>
        <v>0</v>
      </c>
    </row>
    <row r="18" spans="3:20" s="75" customFormat="1" ht="18" hidden="1" customHeight="1">
      <c r="C18" s="68"/>
      <c r="E18" s="711"/>
      <c r="F18" s="712"/>
      <c r="G18" s="712"/>
      <c r="H18" s="712"/>
      <c r="I18" s="713"/>
      <c r="J18" s="73">
        <v>17</v>
      </c>
      <c r="K18" s="79" t="s">
        <v>112</v>
      </c>
      <c r="L18" s="80"/>
      <c r="O18" s="76">
        <f t="shared" si="2"/>
        <v>17</v>
      </c>
      <c r="P18" s="75">
        <f t="shared" si="0"/>
        <v>0</v>
      </c>
    </row>
    <row r="19" spans="3:20" s="75" customFormat="1" ht="18" hidden="1" customHeight="1">
      <c r="C19" s="68"/>
      <c r="D19" s="81"/>
      <c r="E19" s="711"/>
      <c r="F19" s="712"/>
      <c r="G19" s="712"/>
      <c r="H19" s="712"/>
      <c r="I19" s="713"/>
      <c r="J19" s="73">
        <v>18</v>
      </c>
      <c r="K19" s="79" t="s">
        <v>113</v>
      </c>
      <c r="L19" s="82"/>
      <c r="O19" s="76">
        <f t="shared" si="2"/>
        <v>18</v>
      </c>
      <c r="P19" s="75">
        <f t="shared" si="0"/>
        <v>0</v>
      </c>
    </row>
    <row r="20" spans="3:20" s="75" customFormat="1" ht="18" hidden="1" customHeight="1">
      <c r="C20" s="68"/>
      <c r="D20" s="83"/>
      <c r="E20" s="714"/>
      <c r="F20" s="715"/>
      <c r="G20" s="715"/>
      <c r="H20" s="715"/>
      <c r="I20" s="716"/>
      <c r="J20" s="73">
        <v>19</v>
      </c>
      <c r="K20" s="79" t="s">
        <v>114</v>
      </c>
      <c r="L20" s="80"/>
      <c r="O20" s="76">
        <f t="shared" si="2"/>
        <v>19</v>
      </c>
      <c r="P20" s="75">
        <f t="shared" si="0"/>
        <v>0</v>
      </c>
    </row>
    <row r="21" spans="3:20" ht="18" hidden="1" customHeight="1">
      <c r="D21" s="66"/>
      <c r="N21" s="66"/>
      <c r="O21" s="76">
        <f t="shared" si="2"/>
        <v>20</v>
      </c>
      <c r="P21" s="75">
        <f t="shared" si="0"/>
        <v>0</v>
      </c>
      <c r="Q21" s="66"/>
      <c r="S21" s="66"/>
      <c r="T21" s="66"/>
    </row>
    <row r="22" spans="3:20" ht="18" hidden="1" customHeight="1">
      <c r="D22" s="66"/>
      <c r="N22" s="66"/>
      <c r="O22" s="76">
        <f t="shared" si="2"/>
        <v>21</v>
      </c>
      <c r="P22" s="75">
        <f t="shared" si="0"/>
        <v>0</v>
      </c>
      <c r="Q22" s="66"/>
      <c r="S22" s="66"/>
      <c r="T22" s="66"/>
    </row>
    <row r="23" spans="3:20" ht="18" hidden="1" customHeight="1">
      <c r="D23" s="66"/>
      <c r="N23" s="66"/>
      <c r="O23" s="76">
        <f t="shared" si="2"/>
        <v>22</v>
      </c>
      <c r="P23" s="75">
        <f t="shared" si="0"/>
        <v>0</v>
      </c>
      <c r="Q23" s="66"/>
      <c r="S23" s="66"/>
      <c r="T23" s="66"/>
    </row>
    <row r="24" spans="3:20" ht="18" hidden="1" customHeight="1">
      <c r="D24" s="66"/>
      <c r="N24" s="66"/>
      <c r="O24" s="76">
        <f t="shared" si="2"/>
        <v>23</v>
      </c>
      <c r="P24" s="75">
        <f t="shared" si="0"/>
        <v>0</v>
      </c>
      <c r="Q24" s="66"/>
      <c r="S24" s="66"/>
      <c r="T24" s="66"/>
    </row>
    <row r="25" spans="3:20" ht="18" hidden="1" customHeight="1">
      <c r="D25" s="66"/>
      <c r="N25" s="66"/>
      <c r="O25" s="76">
        <f t="shared" si="2"/>
        <v>24</v>
      </c>
      <c r="P25" s="75">
        <f t="shared" si="0"/>
        <v>0</v>
      </c>
      <c r="Q25" s="66"/>
      <c r="S25" s="66"/>
      <c r="T25" s="66"/>
    </row>
    <row r="26" spans="3:20" ht="18" hidden="1" customHeight="1">
      <c r="D26" s="66"/>
      <c r="N26" s="66"/>
      <c r="O26" s="76">
        <f t="shared" si="2"/>
        <v>25</v>
      </c>
      <c r="P26" s="75">
        <f t="shared" si="0"/>
        <v>0</v>
      </c>
      <c r="Q26" s="66"/>
      <c r="S26" s="66"/>
      <c r="T26" s="66"/>
    </row>
    <row r="27" spans="3:20" ht="18" hidden="1" customHeight="1">
      <c r="D27" s="66"/>
      <c r="N27" s="66"/>
      <c r="O27" s="76">
        <f t="shared" si="2"/>
        <v>26</v>
      </c>
      <c r="P27" s="75">
        <f t="shared" si="0"/>
        <v>0</v>
      </c>
      <c r="Q27" s="66"/>
      <c r="S27" s="66"/>
      <c r="T27" s="66"/>
    </row>
    <row r="28" spans="3:20" ht="18" hidden="1" customHeight="1">
      <c r="D28" s="66"/>
      <c r="N28" s="66"/>
      <c r="O28" s="76">
        <f t="shared" si="2"/>
        <v>27</v>
      </c>
      <c r="P28" s="75">
        <f t="shared" si="0"/>
        <v>0</v>
      </c>
      <c r="Q28" s="66"/>
      <c r="S28" s="66"/>
      <c r="T28" s="66"/>
    </row>
    <row r="29" spans="3:20" ht="18" hidden="1" customHeight="1">
      <c r="D29" s="66"/>
      <c r="N29" s="66"/>
      <c r="O29" s="76">
        <f t="shared" si="2"/>
        <v>28</v>
      </c>
      <c r="P29" s="75">
        <f t="shared" si="0"/>
        <v>0</v>
      </c>
      <c r="Q29" s="66"/>
      <c r="S29" s="66"/>
      <c r="T29" s="66"/>
    </row>
    <row r="30" spans="3:20" ht="18" hidden="1" customHeight="1">
      <c r="D30" s="66"/>
      <c r="N30" s="66"/>
      <c r="O30" s="76">
        <f t="shared" si="2"/>
        <v>29</v>
      </c>
      <c r="P30" s="75">
        <f t="shared" si="0"/>
        <v>0</v>
      </c>
      <c r="Q30" s="66"/>
      <c r="S30" s="66"/>
      <c r="T30" s="66"/>
    </row>
    <row r="31" spans="3:20" ht="18" hidden="1" customHeight="1">
      <c r="D31" s="66"/>
      <c r="N31" s="66"/>
      <c r="O31" s="76">
        <f t="shared" si="2"/>
        <v>30</v>
      </c>
      <c r="P31" s="75">
        <f t="shared" si="0"/>
        <v>0</v>
      </c>
      <c r="Q31" s="66"/>
      <c r="S31" s="66"/>
      <c r="T31" s="66"/>
    </row>
    <row r="32" spans="3:20" ht="18" hidden="1" customHeight="1">
      <c r="D32" s="66"/>
      <c r="N32" s="66"/>
      <c r="O32" s="76">
        <f t="shared" si="2"/>
        <v>31</v>
      </c>
      <c r="P32" s="75">
        <f t="shared" si="0"/>
        <v>0</v>
      </c>
      <c r="Q32" s="66"/>
      <c r="S32" s="66"/>
      <c r="T32" s="66"/>
    </row>
    <row r="33" spans="4:20" ht="18" hidden="1" customHeight="1">
      <c r="D33" s="66"/>
      <c r="N33" s="66"/>
      <c r="O33" s="76">
        <f t="shared" si="2"/>
        <v>32</v>
      </c>
      <c r="P33" s="75">
        <f t="shared" si="0"/>
        <v>0</v>
      </c>
      <c r="Q33" s="66"/>
      <c r="S33" s="66"/>
      <c r="T33" s="66"/>
    </row>
    <row r="34" spans="4:20" ht="18" hidden="1" customHeight="1">
      <c r="D34" s="66"/>
      <c r="N34" s="66"/>
      <c r="O34" s="76">
        <f t="shared" si="2"/>
        <v>33</v>
      </c>
      <c r="P34" s="75">
        <f t="shared" si="0"/>
        <v>0</v>
      </c>
      <c r="Q34" s="66"/>
      <c r="S34" s="66"/>
      <c r="T34" s="66"/>
    </row>
    <row r="35" spans="4:20" ht="18" hidden="1" customHeight="1">
      <c r="D35" s="66"/>
      <c r="N35" s="66"/>
      <c r="O35" s="76">
        <f t="shared" si="2"/>
        <v>34</v>
      </c>
      <c r="P35" s="75">
        <f t="shared" si="0"/>
        <v>0</v>
      </c>
      <c r="Q35" s="66"/>
      <c r="S35" s="66"/>
      <c r="T35" s="66"/>
    </row>
    <row r="36" spans="4:20" ht="18" hidden="1" customHeight="1">
      <c r="D36" s="66"/>
      <c r="N36" s="66"/>
      <c r="O36" s="76">
        <f t="shared" si="2"/>
        <v>35</v>
      </c>
      <c r="P36" s="75">
        <f t="shared" si="0"/>
        <v>0</v>
      </c>
      <c r="Q36" s="66"/>
      <c r="S36" s="66"/>
      <c r="T36" s="66"/>
    </row>
    <row r="37" spans="4:20" ht="18" hidden="1" customHeight="1">
      <c r="D37" s="66"/>
      <c r="N37" s="66"/>
      <c r="O37" s="76">
        <f t="shared" si="2"/>
        <v>36</v>
      </c>
      <c r="P37" s="75">
        <f t="shared" si="0"/>
        <v>0</v>
      </c>
      <c r="Q37" s="66"/>
      <c r="S37" s="66"/>
      <c r="T37" s="66"/>
    </row>
    <row r="38" spans="4:20" ht="18" hidden="1" customHeight="1">
      <c r="D38" s="66"/>
      <c r="N38" s="66"/>
      <c r="O38" s="76">
        <f t="shared" si="2"/>
        <v>37</v>
      </c>
      <c r="P38" s="75">
        <f t="shared" si="0"/>
        <v>0</v>
      </c>
      <c r="Q38" s="66"/>
      <c r="S38" s="66"/>
      <c r="T38" s="66"/>
    </row>
    <row r="39" spans="4:20" ht="18" hidden="1" customHeight="1">
      <c r="D39" s="66"/>
      <c r="N39" s="66"/>
      <c r="O39" s="76">
        <f t="shared" si="2"/>
        <v>38</v>
      </c>
      <c r="P39" s="75">
        <f t="shared" si="0"/>
        <v>0</v>
      </c>
      <c r="Q39" s="66"/>
      <c r="S39" s="66"/>
      <c r="T39" s="66"/>
    </row>
    <row r="40" spans="4:20" ht="18" hidden="1" customHeight="1">
      <c r="D40" s="66"/>
      <c r="N40" s="66"/>
      <c r="O40" s="76">
        <f t="shared" si="2"/>
        <v>39</v>
      </c>
      <c r="P40" s="75">
        <f t="shared" si="0"/>
        <v>0</v>
      </c>
      <c r="Q40" s="66"/>
      <c r="S40" s="66"/>
      <c r="T40" s="66"/>
    </row>
    <row r="41" spans="4:20" ht="18" hidden="1" customHeight="1">
      <c r="D41" s="66"/>
      <c r="N41" s="66"/>
      <c r="O41" s="76">
        <f t="shared" si="2"/>
        <v>40</v>
      </c>
      <c r="P41" s="75">
        <f t="shared" si="0"/>
        <v>0</v>
      </c>
      <c r="Q41" s="66"/>
      <c r="S41" s="66"/>
      <c r="T41" s="66"/>
    </row>
    <row r="42" spans="4:20" ht="18" hidden="1" customHeight="1">
      <c r="D42" s="66"/>
      <c r="N42" s="66"/>
      <c r="O42" s="76">
        <f t="shared" si="2"/>
        <v>41</v>
      </c>
      <c r="P42" s="75">
        <f t="shared" si="0"/>
        <v>0</v>
      </c>
      <c r="Q42" s="66"/>
      <c r="S42" s="66"/>
      <c r="T42" s="66"/>
    </row>
    <row r="43" spans="4:20" ht="18" hidden="1" customHeight="1">
      <c r="D43" s="66"/>
      <c r="N43" s="66"/>
      <c r="O43" s="76">
        <f t="shared" si="2"/>
        <v>42</v>
      </c>
      <c r="P43" s="75">
        <f t="shared" si="0"/>
        <v>0</v>
      </c>
      <c r="Q43" s="66"/>
      <c r="S43" s="66"/>
      <c r="T43" s="66"/>
    </row>
    <row r="44" spans="4:20" ht="18" hidden="1" customHeight="1">
      <c r="D44" s="66"/>
      <c r="N44" s="66"/>
      <c r="O44" s="76">
        <f t="shared" si="2"/>
        <v>43</v>
      </c>
      <c r="P44" s="75">
        <f t="shared" si="0"/>
        <v>0</v>
      </c>
      <c r="Q44" s="66"/>
      <c r="S44" s="66"/>
      <c r="T44" s="66"/>
    </row>
    <row r="45" spans="4:20" ht="18" hidden="1" customHeight="1">
      <c r="D45" s="66"/>
      <c r="N45" s="66"/>
      <c r="O45" s="76">
        <f t="shared" si="2"/>
        <v>44</v>
      </c>
      <c r="P45" s="75">
        <f t="shared" si="0"/>
        <v>0</v>
      </c>
      <c r="Q45" s="66"/>
      <c r="S45" s="66"/>
      <c r="T45" s="66"/>
    </row>
    <row r="46" spans="4:20" ht="18" hidden="1" customHeight="1">
      <c r="D46" s="66"/>
      <c r="N46" s="66"/>
      <c r="O46" s="76">
        <f t="shared" si="2"/>
        <v>45</v>
      </c>
      <c r="P46" s="75">
        <f t="shared" si="0"/>
        <v>0</v>
      </c>
      <c r="Q46" s="66"/>
      <c r="S46" s="66"/>
      <c r="T46" s="66"/>
    </row>
    <row r="47" spans="4:20" ht="18" hidden="1" customHeight="1">
      <c r="D47" s="66"/>
      <c r="N47" s="66"/>
      <c r="O47" s="76">
        <f t="shared" si="2"/>
        <v>46</v>
      </c>
      <c r="P47" s="75">
        <f t="shared" si="0"/>
        <v>0</v>
      </c>
      <c r="Q47" s="66"/>
      <c r="S47" s="66"/>
      <c r="T47" s="66"/>
    </row>
    <row r="48" spans="4:20" ht="18" hidden="1" customHeight="1">
      <c r="D48" s="66"/>
      <c r="N48" s="66"/>
      <c r="O48" s="76">
        <f t="shared" si="2"/>
        <v>47</v>
      </c>
      <c r="P48" s="75">
        <f t="shared" si="0"/>
        <v>0</v>
      </c>
      <c r="Q48" s="66"/>
      <c r="S48" s="66"/>
      <c r="T48" s="66"/>
    </row>
    <row r="49" spans="4:20" ht="18" hidden="1" customHeight="1">
      <c r="D49" s="66"/>
      <c r="N49" s="66"/>
      <c r="O49" s="76">
        <f t="shared" si="2"/>
        <v>48</v>
      </c>
      <c r="P49" s="75">
        <f t="shared" si="0"/>
        <v>0</v>
      </c>
      <c r="Q49" s="66"/>
      <c r="S49" s="66"/>
      <c r="T49" s="66"/>
    </row>
    <row r="50" spans="4:20" ht="18" hidden="1" customHeight="1">
      <c r="D50" s="66"/>
      <c r="N50" s="66"/>
      <c r="O50" s="76">
        <f t="shared" si="2"/>
        <v>49</v>
      </c>
      <c r="P50" s="75">
        <f t="shared" si="0"/>
        <v>0</v>
      </c>
      <c r="Q50" s="66"/>
      <c r="S50" s="66"/>
      <c r="T50" s="66"/>
    </row>
    <row r="51" spans="4:20" ht="18" hidden="1" customHeight="1">
      <c r="D51" s="66"/>
      <c r="N51" s="66"/>
      <c r="O51" s="76">
        <f t="shared" si="2"/>
        <v>50</v>
      </c>
      <c r="P51" s="75">
        <f t="shared" si="0"/>
        <v>0</v>
      </c>
      <c r="Q51" s="66"/>
      <c r="S51" s="66"/>
      <c r="T51" s="66"/>
    </row>
    <row r="52" spans="4:20" ht="18" hidden="1" customHeight="1">
      <c r="D52" s="66"/>
      <c r="N52" s="66"/>
      <c r="O52" s="76">
        <f t="shared" si="2"/>
        <v>51</v>
      </c>
      <c r="P52" s="75">
        <f t="shared" si="0"/>
        <v>0</v>
      </c>
      <c r="Q52" s="66"/>
      <c r="S52" s="66"/>
      <c r="T52" s="66"/>
    </row>
    <row r="53" spans="4:20" ht="18" hidden="1" customHeight="1">
      <c r="D53" s="66"/>
      <c r="N53" s="66"/>
      <c r="O53" s="76">
        <f t="shared" si="2"/>
        <v>52</v>
      </c>
      <c r="P53" s="75">
        <f t="shared" si="0"/>
        <v>0</v>
      </c>
      <c r="Q53" s="66"/>
      <c r="S53" s="66"/>
      <c r="T53" s="66"/>
    </row>
    <row r="54" spans="4:20" ht="18" hidden="1" customHeight="1">
      <c r="D54" s="66"/>
      <c r="N54" s="66"/>
      <c r="O54" s="76">
        <f t="shared" si="2"/>
        <v>53</v>
      </c>
      <c r="P54" s="75">
        <f t="shared" si="0"/>
        <v>0</v>
      </c>
      <c r="Q54" s="66"/>
      <c r="S54" s="66"/>
      <c r="T54" s="66"/>
    </row>
    <row r="55" spans="4:20" ht="18" hidden="1" customHeight="1">
      <c r="D55" s="66"/>
      <c r="N55" s="66"/>
      <c r="O55" s="76">
        <f t="shared" si="2"/>
        <v>54</v>
      </c>
      <c r="P55" s="75">
        <f t="shared" si="0"/>
        <v>0</v>
      </c>
      <c r="Q55" s="66"/>
      <c r="S55" s="66"/>
      <c r="T55" s="66"/>
    </row>
    <row r="56" spans="4:20" ht="18" hidden="1" customHeight="1">
      <c r="D56" s="66"/>
      <c r="N56" s="66"/>
      <c r="O56" s="76">
        <f t="shared" si="2"/>
        <v>55</v>
      </c>
      <c r="P56" s="75">
        <f t="shared" si="0"/>
        <v>0</v>
      </c>
      <c r="Q56" s="66"/>
      <c r="S56" s="66"/>
      <c r="T56" s="66"/>
    </row>
    <row r="57" spans="4:20" ht="18" hidden="1" customHeight="1">
      <c r="D57" s="66"/>
      <c r="N57" s="66"/>
      <c r="O57" s="76">
        <f t="shared" si="2"/>
        <v>56</v>
      </c>
      <c r="P57" s="75">
        <f t="shared" si="0"/>
        <v>0</v>
      </c>
      <c r="Q57" s="66"/>
      <c r="S57" s="66"/>
      <c r="T57" s="66"/>
    </row>
    <row r="58" spans="4:20" ht="18" hidden="1" customHeight="1">
      <c r="D58" s="66"/>
      <c r="N58" s="66"/>
      <c r="O58" s="76">
        <f t="shared" si="2"/>
        <v>57</v>
      </c>
      <c r="P58" s="75">
        <f t="shared" si="0"/>
        <v>0</v>
      </c>
      <c r="Q58" s="66"/>
      <c r="S58" s="66"/>
      <c r="T58" s="66"/>
    </row>
    <row r="59" spans="4:20" ht="18" hidden="1" customHeight="1">
      <c r="D59" s="66"/>
      <c r="N59" s="66"/>
      <c r="O59" s="76">
        <f t="shared" si="2"/>
        <v>58</v>
      </c>
      <c r="P59" s="75">
        <f t="shared" si="0"/>
        <v>0</v>
      </c>
      <c r="Q59" s="66"/>
      <c r="S59" s="66"/>
      <c r="T59" s="66"/>
    </row>
    <row r="60" spans="4:20" ht="18" hidden="1" customHeight="1">
      <c r="D60" s="66"/>
      <c r="N60" s="66"/>
      <c r="O60" s="76">
        <f t="shared" si="2"/>
        <v>59</v>
      </c>
      <c r="P60" s="75">
        <f t="shared" si="0"/>
        <v>0</v>
      </c>
      <c r="Q60" s="66"/>
      <c r="S60" s="66"/>
      <c r="T60" s="66"/>
    </row>
    <row r="61" spans="4:20" ht="18" hidden="1" customHeight="1">
      <c r="D61" s="66"/>
      <c r="N61" s="66"/>
      <c r="O61" s="76">
        <f t="shared" si="2"/>
        <v>60</v>
      </c>
      <c r="P61" s="75">
        <f t="shared" si="0"/>
        <v>0</v>
      </c>
      <c r="Q61" s="66"/>
      <c r="S61" s="66"/>
      <c r="T61" s="66"/>
    </row>
    <row r="62" spans="4:20" ht="18" hidden="1" customHeight="1">
      <c r="D62" s="66"/>
      <c r="N62" s="66"/>
      <c r="O62" s="76">
        <f t="shared" si="2"/>
        <v>61</v>
      </c>
      <c r="P62" s="75">
        <f t="shared" si="0"/>
        <v>0</v>
      </c>
      <c r="Q62" s="66"/>
      <c r="S62" s="66"/>
      <c r="T62" s="66"/>
    </row>
    <row r="63" spans="4:20" ht="18" hidden="1" customHeight="1">
      <c r="D63" s="66"/>
      <c r="N63" s="66"/>
      <c r="O63" s="76">
        <f t="shared" si="2"/>
        <v>62</v>
      </c>
      <c r="P63" s="75">
        <f t="shared" si="0"/>
        <v>0</v>
      </c>
      <c r="Q63" s="66"/>
      <c r="S63" s="66"/>
      <c r="T63" s="66"/>
    </row>
    <row r="64" spans="4:20" ht="18" hidden="1" customHeight="1">
      <c r="D64" s="66"/>
      <c r="N64" s="66"/>
      <c r="O64" s="76">
        <f t="shared" si="2"/>
        <v>63</v>
      </c>
      <c r="P64" s="75">
        <f t="shared" si="0"/>
        <v>0</v>
      </c>
      <c r="Q64" s="66"/>
      <c r="S64" s="66"/>
      <c r="T64" s="66"/>
    </row>
    <row r="65" spans="4:20" ht="18" hidden="1" customHeight="1">
      <c r="D65" s="66"/>
      <c r="N65" s="66"/>
      <c r="O65" s="76">
        <f t="shared" si="2"/>
        <v>64</v>
      </c>
      <c r="P65" s="75">
        <f t="shared" si="0"/>
        <v>0</v>
      </c>
      <c r="Q65" s="66"/>
      <c r="S65" s="66"/>
      <c r="T65" s="66"/>
    </row>
    <row r="66" spans="4:20" ht="18" hidden="1" customHeight="1">
      <c r="D66" s="66"/>
      <c r="N66" s="66"/>
      <c r="O66" s="76">
        <f t="shared" si="2"/>
        <v>65</v>
      </c>
      <c r="P66" s="75">
        <f t="shared" ref="P66:P129" si="3">IFERROR(VLOOKUP(O66,no,1,0),0)</f>
        <v>0</v>
      </c>
      <c r="Q66" s="66"/>
      <c r="S66" s="66"/>
      <c r="T66" s="66"/>
    </row>
    <row r="67" spans="4:20" ht="18" hidden="1" customHeight="1">
      <c r="D67" s="66"/>
      <c r="N67" s="66"/>
      <c r="O67" s="76">
        <f t="shared" si="2"/>
        <v>66</v>
      </c>
      <c r="P67" s="75">
        <f t="shared" si="3"/>
        <v>0</v>
      </c>
      <c r="Q67" s="66"/>
      <c r="S67" s="66"/>
      <c r="T67" s="66"/>
    </row>
    <row r="68" spans="4:20" ht="18" hidden="1" customHeight="1">
      <c r="D68" s="66"/>
      <c r="N68" s="66"/>
      <c r="O68" s="76">
        <f t="shared" ref="O68:O131" si="4">O67+1</f>
        <v>67</v>
      </c>
      <c r="P68" s="75">
        <f t="shared" si="3"/>
        <v>0</v>
      </c>
      <c r="Q68" s="66"/>
      <c r="S68" s="66"/>
      <c r="T68" s="66"/>
    </row>
    <row r="69" spans="4:20" ht="18" hidden="1" customHeight="1">
      <c r="D69" s="66"/>
      <c r="N69" s="66"/>
      <c r="O69" s="76">
        <f t="shared" si="4"/>
        <v>68</v>
      </c>
      <c r="P69" s="75">
        <f t="shared" si="3"/>
        <v>0</v>
      </c>
      <c r="Q69" s="66"/>
      <c r="S69" s="66"/>
      <c r="T69" s="66"/>
    </row>
    <row r="70" spans="4:20" ht="18" hidden="1" customHeight="1">
      <c r="D70" s="66"/>
      <c r="N70" s="66"/>
      <c r="O70" s="76">
        <f t="shared" si="4"/>
        <v>69</v>
      </c>
      <c r="P70" s="75">
        <f t="shared" si="3"/>
        <v>0</v>
      </c>
      <c r="Q70" s="66"/>
      <c r="S70" s="66"/>
      <c r="T70" s="66"/>
    </row>
    <row r="71" spans="4:20" ht="18" hidden="1" customHeight="1">
      <c r="D71" s="66"/>
      <c r="N71" s="66"/>
      <c r="O71" s="76">
        <f t="shared" si="4"/>
        <v>70</v>
      </c>
      <c r="P71" s="75">
        <f t="shared" si="3"/>
        <v>0</v>
      </c>
      <c r="Q71" s="66"/>
      <c r="S71" s="66"/>
      <c r="T71" s="66"/>
    </row>
    <row r="72" spans="4:20" ht="18" hidden="1" customHeight="1">
      <c r="D72" s="66"/>
      <c r="N72" s="66"/>
      <c r="O72" s="76">
        <f t="shared" si="4"/>
        <v>71</v>
      </c>
      <c r="P72" s="75">
        <f t="shared" si="3"/>
        <v>0</v>
      </c>
      <c r="Q72" s="66"/>
      <c r="S72" s="66"/>
      <c r="T72" s="66"/>
    </row>
    <row r="73" spans="4:20" ht="18" hidden="1" customHeight="1">
      <c r="D73" s="66"/>
      <c r="N73" s="66"/>
      <c r="O73" s="76">
        <f t="shared" si="4"/>
        <v>72</v>
      </c>
      <c r="P73" s="75">
        <f t="shared" si="3"/>
        <v>0</v>
      </c>
      <c r="Q73" s="66"/>
      <c r="S73" s="66"/>
      <c r="T73" s="66"/>
    </row>
    <row r="74" spans="4:20" ht="18" hidden="1" customHeight="1">
      <c r="D74" s="66"/>
      <c r="N74" s="66"/>
      <c r="O74" s="76">
        <f t="shared" si="4"/>
        <v>73</v>
      </c>
      <c r="P74" s="75">
        <f t="shared" si="3"/>
        <v>0</v>
      </c>
      <c r="Q74" s="66"/>
      <c r="S74" s="66"/>
      <c r="T74" s="66"/>
    </row>
    <row r="75" spans="4:20" ht="18" hidden="1" customHeight="1">
      <c r="D75" s="66"/>
      <c r="N75" s="66"/>
      <c r="O75" s="76">
        <f t="shared" si="4"/>
        <v>74</v>
      </c>
      <c r="P75" s="75">
        <f t="shared" si="3"/>
        <v>0</v>
      </c>
      <c r="Q75" s="66"/>
      <c r="S75" s="66"/>
      <c r="T75" s="66"/>
    </row>
    <row r="76" spans="4:20" ht="18" hidden="1" customHeight="1">
      <c r="D76" s="66"/>
      <c r="N76" s="66"/>
      <c r="O76" s="76">
        <f t="shared" si="4"/>
        <v>75</v>
      </c>
      <c r="P76" s="75">
        <f t="shared" si="3"/>
        <v>0</v>
      </c>
      <c r="Q76" s="66"/>
      <c r="S76" s="66"/>
      <c r="T76" s="66"/>
    </row>
    <row r="77" spans="4:20" ht="18" hidden="1" customHeight="1">
      <c r="D77" s="66"/>
      <c r="N77" s="66"/>
      <c r="O77" s="76">
        <f t="shared" si="4"/>
        <v>76</v>
      </c>
      <c r="P77" s="75">
        <f t="shared" si="3"/>
        <v>0</v>
      </c>
      <c r="Q77" s="66"/>
      <c r="S77" s="66"/>
      <c r="T77" s="66"/>
    </row>
    <row r="78" spans="4:20" ht="18" hidden="1" customHeight="1">
      <c r="D78" s="66"/>
      <c r="N78" s="66"/>
      <c r="O78" s="76">
        <f t="shared" si="4"/>
        <v>77</v>
      </c>
      <c r="P78" s="75">
        <f t="shared" si="3"/>
        <v>0</v>
      </c>
      <c r="Q78" s="66"/>
      <c r="S78" s="66"/>
      <c r="T78" s="66"/>
    </row>
    <row r="79" spans="4:20" ht="18" hidden="1" customHeight="1">
      <c r="D79" s="66"/>
      <c r="N79" s="66"/>
      <c r="O79" s="76">
        <f t="shared" si="4"/>
        <v>78</v>
      </c>
      <c r="P79" s="75">
        <f t="shared" si="3"/>
        <v>0</v>
      </c>
      <c r="Q79" s="66"/>
      <c r="S79" s="66"/>
      <c r="T79" s="66"/>
    </row>
    <row r="80" spans="4:20" ht="18" hidden="1" customHeight="1">
      <c r="D80" s="66"/>
      <c r="N80" s="66"/>
      <c r="O80" s="76">
        <f t="shared" si="4"/>
        <v>79</v>
      </c>
      <c r="P80" s="75">
        <f t="shared" si="3"/>
        <v>0</v>
      </c>
      <c r="Q80" s="66"/>
      <c r="S80" s="66"/>
      <c r="T80" s="66"/>
    </row>
    <row r="81" spans="4:20" ht="18" hidden="1" customHeight="1">
      <c r="D81" s="66"/>
      <c r="N81" s="66"/>
      <c r="O81" s="76">
        <f t="shared" si="4"/>
        <v>80</v>
      </c>
      <c r="P81" s="75">
        <f t="shared" si="3"/>
        <v>0</v>
      </c>
      <c r="Q81" s="66"/>
      <c r="S81" s="66"/>
      <c r="T81" s="66"/>
    </row>
    <row r="82" spans="4:20" ht="18" hidden="1" customHeight="1">
      <c r="D82" s="66"/>
      <c r="N82" s="66"/>
      <c r="O82" s="76">
        <f t="shared" si="4"/>
        <v>81</v>
      </c>
      <c r="P82" s="75">
        <f t="shared" si="3"/>
        <v>0</v>
      </c>
      <c r="Q82" s="66"/>
      <c r="S82" s="66"/>
      <c r="T82" s="66"/>
    </row>
    <row r="83" spans="4:20" ht="18" hidden="1" customHeight="1">
      <c r="D83" s="66"/>
      <c r="N83" s="66"/>
      <c r="O83" s="76">
        <f t="shared" si="4"/>
        <v>82</v>
      </c>
      <c r="P83" s="75">
        <f t="shared" si="3"/>
        <v>0</v>
      </c>
      <c r="Q83" s="66"/>
      <c r="S83" s="66"/>
      <c r="T83" s="66"/>
    </row>
    <row r="84" spans="4:20" ht="18" hidden="1" customHeight="1">
      <c r="D84" s="66"/>
      <c r="N84" s="66"/>
      <c r="O84" s="76">
        <f t="shared" si="4"/>
        <v>83</v>
      </c>
      <c r="P84" s="75">
        <f t="shared" si="3"/>
        <v>0</v>
      </c>
      <c r="Q84" s="66"/>
      <c r="S84" s="66"/>
      <c r="T84" s="66"/>
    </row>
    <row r="85" spans="4:20" ht="18" hidden="1" customHeight="1">
      <c r="D85" s="66"/>
      <c r="N85" s="66"/>
      <c r="O85" s="76">
        <f t="shared" si="4"/>
        <v>84</v>
      </c>
      <c r="P85" s="75">
        <f t="shared" si="3"/>
        <v>0</v>
      </c>
      <c r="Q85" s="66"/>
      <c r="S85" s="66"/>
      <c r="T85" s="66"/>
    </row>
    <row r="86" spans="4:20" ht="18" hidden="1" customHeight="1">
      <c r="D86" s="66"/>
      <c r="N86" s="66"/>
      <c r="O86" s="76">
        <f t="shared" si="4"/>
        <v>85</v>
      </c>
      <c r="P86" s="75">
        <f t="shared" si="3"/>
        <v>0</v>
      </c>
      <c r="Q86" s="66"/>
      <c r="S86" s="66"/>
      <c r="T86" s="66"/>
    </row>
    <row r="87" spans="4:20" ht="18" hidden="1" customHeight="1">
      <c r="D87" s="66"/>
      <c r="N87" s="66"/>
      <c r="O87" s="76">
        <f t="shared" si="4"/>
        <v>86</v>
      </c>
      <c r="P87" s="75">
        <f t="shared" si="3"/>
        <v>0</v>
      </c>
      <c r="Q87" s="66"/>
      <c r="S87" s="66"/>
      <c r="T87" s="66"/>
    </row>
    <row r="88" spans="4:20" ht="18" hidden="1" customHeight="1">
      <c r="D88" s="66"/>
      <c r="N88" s="66"/>
      <c r="O88" s="76">
        <f t="shared" si="4"/>
        <v>87</v>
      </c>
      <c r="P88" s="75">
        <f t="shared" si="3"/>
        <v>0</v>
      </c>
      <c r="Q88" s="66"/>
      <c r="S88" s="66"/>
      <c r="T88" s="66"/>
    </row>
    <row r="89" spans="4:20" ht="18" hidden="1" customHeight="1">
      <c r="D89" s="66"/>
      <c r="N89" s="66"/>
      <c r="O89" s="76">
        <f t="shared" si="4"/>
        <v>88</v>
      </c>
      <c r="P89" s="75">
        <f t="shared" si="3"/>
        <v>0</v>
      </c>
      <c r="Q89" s="66"/>
      <c r="S89" s="66"/>
      <c r="T89" s="66"/>
    </row>
    <row r="90" spans="4:20" ht="18" hidden="1" customHeight="1">
      <c r="D90" s="66"/>
      <c r="N90" s="66"/>
      <c r="O90" s="76">
        <f t="shared" si="4"/>
        <v>89</v>
      </c>
      <c r="P90" s="75">
        <f t="shared" si="3"/>
        <v>0</v>
      </c>
      <c r="Q90" s="66"/>
      <c r="S90" s="66"/>
      <c r="T90" s="66"/>
    </row>
    <row r="91" spans="4:20" ht="18" hidden="1" customHeight="1">
      <c r="D91" s="66"/>
      <c r="N91" s="66"/>
      <c r="O91" s="76">
        <f t="shared" si="4"/>
        <v>90</v>
      </c>
      <c r="P91" s="75">
        <f t="shared" si="3"/>
        <v>0</v>
      </c>
      <c r="Q91" s="66"/>
      <c r="S91" s="66"/>
      <c r="T91" s="66"/>
    </row>
    <row r="92" spans="4:20" ht="18" hidden="1" customHeight="1">
      <c r="D92" s="66"/>
      <c r="N92" s="66"/>
      <c r="O92" s="76">
        <f t="shared" si="4"/>
        <v>91</v>
      </c>
      <c r="P92" s="75">
        <f t="shared" si="3"/>
        <v>0</v>
      </c>
      <c r="Q92" s="66"/>
      <c r="S92" s="66"/>
      <c r="T92" s="66"/>
    </row>
    <row r="93" spans="4:20" ht="18" hidden="1" customHeight="1">
      <c r="D93" s="66"/>
      <c r="N93" s="66"/>
      <c r="O93" s="76">
        <f t="shared" si="4"/>
        <v>92</v>
      </c>
      <c r="P93" s="75">
        <f t="shared" si="3"/>
        <v>0</v>
      </c>
      <c r="Q93" s="66"/>
      <c r="S93" s="66"/>
      <c r="T93" s="66"/>
    </row>
    <row r="94" spans="4:20" ht="18" hidden="1" customHeight="1">
      <c r="D94" s="66"/>
      <c r="N94" s="66"/>
      <c r="O94" s="76">
        <f t="shared" si="4"/>
        <v>93</v>
      </c>
      <c r="P94" s="75">
        <f t="shared" si="3"/>
        <v>0</v>
      </c>
      <c r="Q94" s="66"/>
      <c r="S94" s="66"/>
      <c r="T94" s="66"/>
    </row>
    <row r="95" spans="4:20" ht="18" hidden="1" customHeight="1">
      <c r="D95" s="66"/>
      <c r="N95" s="66"/>
      <c r="O95" s="76">
        <f t="shared" si="4"/>
        <v>94</v>
      </c>
      <c r="P95" s="75">
        <f t="shared" si="3"/>
        <v>0</v>
      </c>
      <c r="Q95" s="66"/>
      <c r="S95" s="66"/>
      <c r="T95" s="66"/>
    </row>
    <row r="96" spans="4:20" ht="18" hidden="1" customHeight="1">
      <c r="D96" s="66"/>
      <c r="N96" s="66"/>
      <c r="O96" s="76">
        <f t="shared" si="4"/>
        <v>95</v>
      </c>
      <c r="P96" s="75">
        <f t="shared" si="3"/>
        <v>0</v>
      </c>
      <c r="Q96" s="66"/>
      <c r="S96" s="66"/>
      <c r="T96" s="66"/>
    </row>
    <row r="97" spans="4:20" ht="18" hidden="1" customHeight="1">
      <c r="D97" s="66"/>
      <c r="N97" s="66"/>
      <c r="O97" s="76">
        <f t="shared" si="4"/>
        <v>96</v>
      </c>
      <c r="P97" s="75">
        <f t="shared" si="3"/>
        <v>0</v>
      </c>
      <c r="Q97" s="66"/>
      <c r="S97" s="66"/>
      <c r="T97" s="66"/>
    </row>
    <row r="98" spans="4:20" ht="18" hidden="1" customHeight="1">
      <c r="D98" s="66"/>
      <c r="N98" s="66"/>
      <c r="O98" s="76">
        <f t="shared" si="4"/>
        <v>97</v>
      </c>
      <c r="P98" s="75">
        <f t="shared" si="3"/>
        <v>0</v>
      </c>
      <c r="Q98" s="66"/>
      <c r="S98" s="66"/>
      <c r="T98" s="66"/>
    </row>
    <row r="99" spans="4:20" ht="18" hidden="1" customHeight="1">
      <c r="D99" s="66"/>
      <c r="N99" s="66"/>
      <c r="O99" s="76">
        <f t="shared" si="4"/>
        <v>98</v>
      </c>
      <c r="P99" s="75">
        <f t="shared" si="3"/>
        <v>0</v>
      </c>
      <c r="Q99" s="66"/>
      <c r="S99" s="66"/>
      <c r="T99" s="66"/>
    </row>
    <row r="100" spans="4:20" ht="18" hidden="1" customHeight="1">
      <c r="D100" s="66"/>
      <c r="N100" s="66"/>
      <c r="O100" s="76">
        <f t="shared" si="4"/>
        <v>99</v>
      </c>
      <c r="P100" s="75">
        <f t="shared" si="3"/>
        <v>0</v>
      </c>
      <c r="Q100" s="66"/>
      <c r="S100" s="66"/>
      <c r="T100" s="66"/>
    </row>
    <row r="101" spans="4:20" ht="18" hidden="1" customHeight="1">
      <c r="D101" s="66"/>
      <c r="N101" s="66"/>
      <c r="O101" s="76">
        <f t="shared" si="4"/>
        <v>100</v>
      </c>
      <c r="P101" s="75">
        <f t="shared" si="3"/>
        <v>0</v>
      </c>
      <c r="Q101" s="66"/>
      <c r="S101" s="66"/>
      <c r="T101" s="66"/>
    </row>
    <row r="102" spans="4:20" ht="18" hidden="1" customHeight="1">
      <c r="D102" s="66"/>
      <c r="N102" s="66"/>
      <c r="O102" s="76">
        <f t="shared" si="4"/>
        <v>101</v>
      </c>
      <c r="P102" s="75">
        <f t="shared" si="3"/>
        <v>0</v>
      </c>
      <c r="Q102" s="66"/>
      <c r="S102" s="66"/>
      <c r="T102" s="66"/>
    </row>
    <row r="103" spans="4:20" ht="18" hidden="1" customHeight="1">
      <c r="D103" s="66"/>
      <c r="N103" s="66"/>
      <c r="O103" s="76">
        <f t="shared" si="4"/>
        <v>102</v>
      </c>
      <c r="P103" s="75">
        <f t="shared" si="3"/>
        <v>0</v>
      </c>
      <c r="Q103" s="66"/>
      <c r="S103" s="66"/>
      <c r="T103" s="66"/>
    </row>
    <row r="104" spans="4:20" ht="18" hidden="1" customHeight="1">
      <c r="D104" s="66"/>
      <c r="N104" s="66"/>
      <c r="O104" s="76">
        <f t="shared" si="4"/>
        <v>103</v>
      </c>
      <c r="P104" s="75">
        <f t="shared" si="3"/>
        <v>0</v>
      </c>
      <c r="Q104" s="66"/>
      <c r="S104" s="66"/>
      <c r="T104" s="66"/>
    </row>
    <row r="105" spans="4:20" ht="18" hidden="1" customHeight="1">
      <c r="D105" s="66"/>
      <c r="N105" s="66"/>
      <c r="O105" s="76">
        <f t="shared" si="4"/>
        <v>104</v>
      </c>
      <c r="P105" s="75">
        <f t="shared" si="3"/>
        <v>0</v>
      </c>
      <c r="Q105" s="66"/>
      <c r="S105" s="66"/>
      <c r="T105" s="66"/>
    </row>
    <row r="106" spans="4:20" ht="18" hidden="1" customHeight="1">
      <c r="D106" s="66"/>
      <c r="N106" s="66"/>
      <c r="O106" s="76">
        <f t="shared" si="4"/>
        <v>105</v>
      </c>
      <c r="P106" s="75">
        <f t="shared" si="3"/>
        <v>0</v>
      </c>
      <c r="Q106" s="66"/>
      <c r="S106" s="66"/>
      <c r="T106" s="66"/>
    </row>
    <row r="107" spans="4:20" ht="18" hidden="1" customHeight="1">
      <c r="D107" s="66"/>
      <c r="N107" s="66"/>
      <c r="O107" s="76">
        <f t="shared" si="4"/>
        <v>106</v>
      </c>
      <c r="P107" s="75">
        <f t="shared" si="3"/>
        <v>0</v>
      </c>
      <c r="Q107" s="66"/>
      <c r="S107" s="66"/>
      <c r="T107" s="66"/>
    </row>
    <row r="108" spans="4:20" ht="18" hidden="1" customHeight="1">
      <c r="D108" s="66"/>
      <c r="N108" s="66"/>
      <c r="O108" s="76">
        <f t="shared" si="4"/>
        <v>107</v>
      </c>
      <c r="P108" s="75">
        <f t="shared" si="3"/>
        <v>0</v>
      </c>
      <c r="Q108" s="66"/>
      <c r="S108" s="66"/>
      <c r="T108" s="66"/>
    </row>
    <row r="109" spans="4:20" ht="18" hidden="1" customHeight="1">
      <c r="D109" s="66"/>
      <c r="N109" s="66"/>
      <c r="O109" s="76">
        <f t="shared" si="4"/>
        <v>108</v>
      </c>
      <c r="P109" s="75">
        <f t="shared" si="3"/>
        <v>0</v>
      </c>
      <c r="Q109" s="66"/>
      <c r="S109" s="66"/>
      <c r="T109" s="66"/>
    </row>
    <row r="110" spans="4:20" ht="18" hidden="1" customHeight="1">
      <c r="D110" s="66"/>
      <c r="N110" s="66"/>
      <c r="O110" s="76">
        <f t="shared" si="4"/>
        <v>109</v>
      </c>
      <c r="P110" s="75">
        <f t="shared" si="3"/>
        <v>0</v>
      </c>
      <c r="Q110" s="66"/>
      <c r="S110" s="66"/>
      <c r="T110" s="66"/>
    </row>
    <row r="111" spans="4:20" ht="18" hidden="1" customHeight="1">
      <c r="D111" s="66"/>
      <c r="N111" s="66"/>
      <c r="O111" s="76">
        <f t="shared" si="4"/>
        <v>110</v>
      </c>
      <c r="P111" s="75">
        <f t="shared" si="3"/>
        <v>0</v>
      </c>
      <c r="Q111" s="66"/>
      <c r="S111" s="66"/>
      <c r="T111" s="66"/>
    </row>
    <row r="112" spans="4:20" ht="18" hidden="1" customHeight="1">
      <c r="D112" s="66"/>
      <c r="N112" s="66"/>
      <c r="O112" s="76">
        <f t="shared" si="4"/>
        <v>111</v>
      </c>
      <c r="P112" s="75">
        <f t="shared" si="3"/>
        <v>0</v>
      </c>
      <c r="Q112" s="66"/>
      <c r="S112" s="66"/>
      <c r="T112" s="66"/>
    </row>
    <row r="113" spans="4:20" ht="18" hidden="1" customHeight="1">
      <c r="D113" s="66"/>
      <c r="N113" s="66"/>
      <c r="O113" s="76">
        <f t="shared" si="4"/>
        <v>112</v>
      </c>
      <c r="P113" s="75">
        <f t="shared" si="3"/>
        <v>0</v>
      </c>
      <c r="Q113" s="66"/>
      <c r="S113" s="66"/>
      <c r="T113" s="66"/>
    </row>
    <row r="114" spans="4:20" ht="18" hidden="1" customHeight="1">
      <c r="D114" s="66"/>
      <c r="N114" s="66"/>
      <c r="O114" s="76">
        <f t="shared" si="4"/>
        <v>113</v>
      </c>
      <c r="P114" s="75">
        <f t="shared" si="3"/>
        <v>0</v>
      </c>
      <c r="Q114" s="66"/>
      <c r="S114" s="66"/>
      <c r="T114" s="66"/>
    </row>
    <row r="115" spans="4:20" ht="18" hidden="1" customHeight="1">
      <c r="D115" s="66"/>
      <c r="N115" s="66"/>
      <c r="O115" s="76">
        <f t="shared" si="4"/>
        <v>114</v>
      </c>
      <c r="P115" s="75">
        <f t="shared" si="3"/>
        <v>0</v>
      </c>
      <c r="Q115" s="66"/>
      <c r="S115" s="66"/>
      <c r="T115" s="66"/>
    </row>
    <row r="116" spans="4:20" ht="18" hidden="1" customHeight="1">
      <c r="D116" s="66"/>
      <c r="N116" s="66"/>
      <c r="O116" s="76">
        <f t="shared" si="4"/>
        <v>115</v>
      </c>
      <c r="P116" s="75">
        <f t="shared" si="3"/>
        <v>0</v>
      </c>
      <c r="Q116" s="66"/>
      <c r="S116" s="66"/>
      <c r="T116" s="66"/>
    </row>
    <row r="117" spans="4:20" ht="18" hidden="1" customHeight="1">
      <c r="D117" s="66"/>
      <c r="N117" s="66"/>
      <c r="O117" s="76">
        <f t="shared" si="4"/>
        <v>116</v>
      </c>
      <c r="P117" s="75">
        <f t="shared" si="3"/>
        <v>0</v>
      </c>
      <c r="Q117" s="66"/>
      <c r="S117" s="66"/>
      <c r="T117" s="66"/>
    </row>
    <row r="118" spans="4:20" ht="18" hidden="1" customHeight="1">
      <c r="D118" s="66"/>
      <c r="N118" s="66"/>
      <c r="O118" s="76">
        <f t="shared" si="4"/>
        <v>117</v>
      </c>
      <c r="P118" s="75">
        <f t="shared" si="3"/>
        <v>0</v>
      </c>
      <c r="Q118" s="66"/>
      <c r="S118" s="66"/>
      <c r="T118" s="66"/>
    </row>
    <row r="119" spans="4:20" ht="18" hidden="1" customHeight="1">
      <c r="D119" s="66"/>
      <c r="N119" s="66"/>
      <c r="O119" s="76">
        <f t="shared" si="4"/>
        <v>118</v>
      </c>
      <c r="P119" s="75">
        <f t="shared" si="3"/>
        <v>0</v>
      </c>
      <c r="Q119" s="66"/>
      <c r="S119" s="66"/>
      <c r="T119" s="66"/>
    </row>
    <row r="120" spans="4:20" ht="18" hidden="1" customHeight="1">
      <c r="D120" s="66"/>
      <c r="N120" s="66"/>
      <c r="O120" s="76">
        <f t="shared" si="4"/>
        <v>119</v>
      </c>
      <c r="P120" s="75">
        <f t="shared" si="3"/>
        <v>0</v>
      </c>
      <c r="Q120" s="66"/>
      <c r="S120" s="66"/>
      <c r="T120" s="66"/>
    </row>
    <row r="121" spans="4:20" ht="18" hidden="1" customHeight="1">
      <c r="D121" s="66"/>
      <c r="N121" s="66"/>
      <c r="O121" s="76">
        <f t="shared" si="4"/>
        <v>120</v>
      </c>
      <c r="P121" s="75">
        <f t="shared" si="3"/>
        <v>0</v>
      </c>
      <c r="Q121" s="66"/>
      <c r="S121" s="66"/>
      <c r="T121" s="66"/>
    </row>
    <row r="122" spans="4:20" ht="18" hidden="1" customHeight="1">
      <c r="D122" s="66"/>
      <c r="N122" s="66"/>
      <c r="O122" s="76">
        <f t="shared" si="4"/>
        <v>121</v>
      </c>
      <c r="P122" s="75">
        <f t="shared" si="3"/>
        <v>0</v>
      </c>
      <c r="Q122" s="66"/>
      <c r="S122" s="66"/>
      <c r="T122" s="66"/>
    </row>
    <row r="123" spans="4:20" ht="18" hidden="1" customHeight="1">
      <c r="D123" s="66"/>
      <c r="N123" s="66"/>
      <c r="O123" s="76">
        <f t="shared" si="4"/>
        <v>122</v>
      </c>
      <c r="P123" s="75">
        <f t="shared" si="3"/>
        <v>0</v>
      </c>
      <c r="Q123" s="66"/>
      <c r="S123" s="66"/>
      <c r="T123" s="66"/>
    </row>
    <row r="124" spans="4:20" ht="18" hidden="1" customHeight="1">
      <c r="D124" s="66"/>
      <c r="N124" s="66"/>
      <c r="O124" s="76">
        <f t="shared" si="4"/>
        <v>123</v>
      </c>
      <c r="P124" s="75">
        <f t="shared" si="3"/>
        <v>0</v>
      </c>
      <c r="Q124" s="66"/>
      <c r="S124" s="66"/>
      <c r="T124" s="66"/>
    </row>
    <row r="125" spans="4:20" ht="18" hidden="1" customHeight="1">
      <c r="D125" s="66"/>
      <c r="N125" s="66"/>
      <c r="O125" s="76">
        <f t="shared" si="4"/>
        <v>124</v>
      </c>
      <c r="P125" s="75">
        <f t="shared" si="3"/>
        <v>0</v>
      </c>
      <c r="Q125" s="66"/>
      <c r="S125" s="66"/>
      <c r="T125" s="66"/>
    </row>
    <row r="126" spans="4:20" ht="18" hidden="1" customHeight="1">
      <c r="D126" s="66"/>
      <c r="N126" s="66"/>
      <c r="O126" s="76">
        <f t="shared" si="4"/>
        <v>125</v>
      </c>
      <c r="P126" s="75">
        <f t="shared" si="3"/>
        <v>0</v>
      </c>
      <c r="Q126" s="66"/>
      <c r="S126" s="66"/>
      <c r="T126" s="66"/>
    </row>
    <row r="127" spans="4:20" ht="18" hidden="1" customHeight="1">
      <c r="D127" s="66"/>
      <c r="N127" s="66"/>
      <c r="O127" s="76">
        <f t="shared" si="4"/>
        <v>126</v>
      </c>
      <c r="P127" s="75">
        <f t="shared" si="3"/>
        <v>0</v>
      </c>
      <c r="Q127" s="66"/>
      <c r="S127" s="66"/>
      <c r="T127" s="66"/>
    </row>
    <row r="128" spans="4:20" ht="18" hidden="1" customHeight="1">
      <c r="D128" s="66"/>
      <c r="N128" s="66"/>
      <c r="O128" s="76">
        <f t="shared" si="4"/>
        <v>127</v>
      </c>
      <c r="P128" s="75">
        <f t="shared" si="3"/>
        <v>0</v>
      </c>
      <c r="Q128" s="66"/>
      <c r="S128" s="66"/>
      <c r="T128" s="66"/>
    </row>
    <row r="129" spans="4:20" ht="18" hidden="1" customHeight="1">
      <c r="D129" s="66"/>
      <c r="N129" s="66"/>
      <c r="O129" s="76">
        <f t="shared" si="4"/>
        <v>128</v>
      </c>
      <c r="P129" s="75">
        <f t="shared" si="3"/>
        <v>0</v>
      </c>
      <c r="Q129" s="66"/>
      <c r="S129" s="66"/>
      <c r="T129" s="66"/>
    </row>
    <row r="130" spans="4:20" ht="18" hidden="1" customHeight="1">
      <c r="D130" s="66"/>
      <c r="N130" s="66"/>
      <c r="O130" s="76">
        <f t="shared" si="4"/>
        <v>129</v>
      </c>
      <c r="P130" s="75">
        <f t="shared" ref="P130:P193" si="5">IFERROR(VLOOKUP(O130,no,1,0),0)</f>
        <v>0</v>
      </c>
      <c r="Q130" s="66"/>
      <c r="S130" s="66"/>
      <c r="T130" s="66"/>
    </row>
    <row r="131" spans="4:20" ht="18" hidden="1" customHeight="1">
      <c r="D131" s="66"/>
      <c r="N131" s="66"/>
      <c r="O131" s="76">
        <f t="shared" si="4"/>
        <v>130</v>
      </c>
      <c r="P131" s="75">
        <f t="shared" si="5"/>
        <v>0</v>
      </c>
      <c r="Q131" s="66"/>
      <c r="S131" s="66"/>
      <c r="T131" s="66"/>
    </row>
    <row r="132" spans="4:20" ht="18" hidden="1" customHeight="1">
      <c r="D132" s="66"/>
      <c r="N132" s="66"/>
      <c r="O132" s="76">
        <f t="shared" ref="O132:O195" si="6">O131+1</f>
        <v>131</v>
      </c>
      <c r="P132" s="75">
        <f t="shared" si="5"/>
        <v>0</v>
      </c>
      <c r="Q132" s="66"/>
      <c r="S132" s="66"/>
      <c r="T132" s="66"/>
    </row>
    <row r="133" spans="4:20" ht="18" hidden="1" customHeight="1">
      <c r="D133" s="66"/>
      <c r="N133" s="66"/>
      <c r="O133" s="76">
        <f t="shared" si="6"/>
        <v>132</v>
      </c>
      <c r="P133" s="75">
        <f t="shared" si="5"/>
        <v>0</v>
      </c>
      <c r="Q133" s="66"/>
      <c r="S133" s="66"/>
      <c r="T133" s="66"/>
    </row>
    <row r="134" spans="4:20" ht="18" hidden="1" customHeight="1">
      <c r="D134" s="66"/>
      <c r="N134" s="66"/>
      <c r="O134" s="76">
        <f t="shared" si="6"/>
        <v>133</v>
      </c>
      <c r="P134" s="75">
        <f t="shared" si="5"/>
        <v>0</v>
      </c>
      <c r="Q134" s="66"/>
      <c r="S134" s="66"/>
      <c r="T134" s="66"/>
    </row>
    <row r="135" spans="4:20" ht="18" hidden="1" customHeight="1">
      <c r="D135" s="66"/>
      <c r="N135" s="66"/>
      <c r="O135" s="76">
        <f t="shared" si="6"/>
        <v>134</v>
      </c>
      <c r="P135" s="75">
        <f t="shared" si="5"/>
        <v>0</v>
      </c>
      <c r="Q135" s="66"/>
      <c r="S135" s="66"/>
      <c r="T135" s="66"/>
    </row>
    <row r="136" spans="4:20" ht="18" hidden="1" customHeight="1">
      <c r="D136" s="66"/>
      <c r="N136" s="66"/>
      <c r="O136" s="76">
        <f t="shared" si="6"/>
        <v>135</v>
      </c>
      <c r="P136" s="75">
        <f t="shared" si="5"/>
        <v>0</v>
      </c>
      <c r="Q136" s="66"/>
      <c r="S136" s="66"/>
      <c r="T136" s="66"/>
    </row>
    <row r="137" spans="4:20" ht="18" hidden="1" customHeight="1">
      <c r="D137" s="66"/>
      <c r="N137" s="66"/>
      <c r="O137" s="76">
        <f t="shared" si="6"/>
        <v>136</v>
      </c>
      <c r="P137" s="75">
        <f t="shared" si="5"/>
        <v>0</v>
      </c>
      <c r="Q137" s="66"/>
      <c r="S137" s="66"/>
      <c r="T137" s="66"/>
    </row>
    <row r="138" spans="4:20" ht="18" hidden="1" customHeight="1">
      <c r="D138" s="66"/>
      <c r="N138" s="66"/>
      <c r="O138" s="76">
        <f t="shared" si="6"/>
        <v>137</v>
      </c>
      <c r="P138" s="75">
        <f t="shared" si="5"/>
        <v>0</v>
      </c>
      <c r="Q138" s="66"/>
      <c r="S138" s="66"/>
      <c r="T138" s="66"/>
    </row>
    <row r="139" spans="4:20" ht="18" hidden="1" customHeight="1">
      <c r="D139" s="66"/>
      <c r="N139" s="66"/>
      <c r="O139" s="76">
        <f t="shared" si="6"/>
        <v>138</v>
      </c>
      <c r="P139" s="75">
        <f t="shared" si="5"/>
        <v>0</v>
      </c>
      <c r="Q139" s="66"/>
      <c r="S139" s="66"/>
      <c r="T139" s="66"/>
    </row>
    <row r="140" spans="4:20" ht="18" hidden="1" customHeight="1">
      <c r="D140" s="66"/>
      <c r="N140" s="66"/>
      <c r="O140" s="76">
        <f t="shared" si="6"/>
        <v>139</v>
      </c>
      <c r="P140" s="75">
        <f t="shared" si="5"/>
        <v>0</v>
      </c>
      <c r="Q140" s="66"/>
      <c r="S140" s="66"/>
      <c r="T140" s="66"/>
    </row>
    <row r="141" spans="4:20" ht="18" hidden="1" customHeight="1">
      <c r="D141" s="66"/>
      <c r="N141" s="66"/>
      <c r="O141" s="76">
        <f t="shared" si="6"/>
        <v>140</v>
      </c>
      <c r="P141" s="75">
        <f t="shared" si="5"/>
        <v>0</v>
      </c>
      <c r="Q141" s="66"/>
      <c r="S141" s="66"/>
      <c r="T141" s="66"/>
    </row>
    <row r="142" spans="4:20" ht="18" hidden="1" customHeight="1">
      <c r="D142" s="66"/>
      <c r="N142" s="66"/>
      <c r="O142" s="76">
        <f t="shared" si="6"/>
        <v>141</v>
      </c>
      <c r="P142" s="75">
        <f t="shared" si="5"/>
        <v>0</v>
      </c>
      <c r="Q142" s="66"/>
      <c r="S142" s="66"/>
      <c r="T142" s="66"/>
    </row>
    <row r="143" spans="4:20" ht="18" hidden="1" customHeight="1">
      <c r="D143" s="66"/>
      <c r="N143" s="66"/>
      <c r="O143" s="76">
        <f t="shared" si="6"/>
        <v>142</v>
      </c>
      <c r="P143" s="75">
        <f t="shared" si="5"/>
        <v>0</v>
      </c>
      <c r="Q143" s="66"/>
      <c r="S143" s="66"/>
      <c r="T143" s="66"/>
    </row>
    <row r="144" spans="4:20" ht="18" hidden="1" customHeight="1">
      <c r="D144" s="66"/>
      <c r="N144" s="66"/>
      <c r="O144" s="76">
        <f t="shared" si="6"/>
        <v>143</v>
      </c>
      <c r="P144" s="75">
        <f t="shared" si="5"/>
        <v>0</v>
      </c>
      <c r="Q144" s="66"/>
      <c r="S144" s="66"/>
      <c r="T144" s="66"/>
    </row>
    <row r="145" spans="4:20" ht="18" hidden="1" customHeight="1">
      <c r="D145" s="66"/>
      <c r="N145" s="66"/>
      <c r="O145" s="76">
        <f t="shared" si="6"/>
        <v>144</v>
      </c>
      <c r="P145" s="75">
        <f t="shared" si="5"/>
        <v>0</v>
      </c>
      <c r="Q145" s="66"/>
      <c r="S145" s="66"/>
      <c r="T145" s="66"/>
    </row>
    <row r="146" spans="4:20" ht="18" hidden="1" customHeight="1">
      <c r="D146" s="66"/>
      <c r="N146" s="66"/>
      <c r="O146" s="76">
        <f t="shared" si="6"/>
        <v>145</v>
      </c>
      <c r="P146" s="75">
        <f t="shared" si="5"/>
        <v>0</v>
      </c>
      <c r="Q146" s="66"/>
      <c r="S146" s="66"/>
      <c r="T146" s="66"/>
    </row>
    <row r="147" spans="4:20" ht="18" hidden="1" customHeight="1">
      <c r="D147" s="66"/>
      <c r="N147" s="66"/>
      <c r="O147" s="76">
        <f t="shared" si="6"/>
        <v>146</v>
      </c>
      <c r="P147" s="75">
        <f t="shared" si="5"/>
        <v>0</v>
      </c>
      <c r="Q147" s="66"/>
      <c r="S147" s="66"/>
      <c r="T147" s="66"/>
    </row>
    <row r="148" spans="4:20" ht="18" hidden="1" customHeight="1">
      <c r="D148" s="66"/>
      <c r="N148" s="66"/>
      <c r="O148" s="76">
        <f t="shared" si="6"/>
        <v>147</v>
      </c>
      <c r="P148" s="75">
        <f t="shared" si="5"/>
        <v>0</v>
      </c>
      <c r="Q148" s="66"/>
      <c r="S148" s="66"/>
      <c r="T148" s="66"/>
    </row>
    <row r="149" spans="4:20" ht="18" hidden="1" customHeight="1">
      <c r="D149" s="66"/>
      <c r="N149" s="66"/>
      <c r="O149" s="76">
        <f t="shared" si="6"/>
        <v>148</v>
      </c>
      <c r="P149" s="75">
        <f t="shared" si="5"/>
        <v>0</v>
      </c>
      <c r="Q149" s="66"/>
      <c r="S149" s="66"/>
      <c r="T149" s="66"/>
    </row>
    <row r="150" spans="4:20" ht="18" hidden="1" customHeight="1">
      <c r="D150" s="66"/>
      <c r="N150" s="66"/>
      <c r="O150" s="76">
        <f t="shared" si="6"/>
        <v>149</v>
      </c>
      <c r="P150" s="75">
        <f t="shared" si="5"/>
        <v>0</v>
      </c>
      <c r="Q150" s="66"/>
      <c r="S150" s="66"/>
      <c r="T150" s="66"/>
    </row>
    <row r="151" spans="4:20" ht="18" hidden="1" customHeight="1">
      <c r="D151" s="66"/>
      <c r="N151" s="66"/>
      <c r="O151" s="76">
        <f t="shared" si="6"/>
        <v>150</v>
      </c>
      <c r="P151" s="75">
        <f t="shared" si="5"/>
        <v>0</v>
      </c>
      <c r="Q151" s="66"/>
      <c r="S151" s="66"/>
      <c r="T151" s="66"/>
    </row>
    <row r="152" spans="4:20" ht="18" hidden="1" customHeight="1">
      <c r="D152" s="66"/>
      <c r="N152" s="66"/>
      <c r="O152" s="76">
        <f t="shared" si="6"/>
        <v>151</v>
      </c>
      <c r="P152" s="75">
        <f t="shared" si="5"/>
        <v>0</v>
      </c>
      <c r="Q152" s="66"/>
      <c r="S152" s="66"/>
      <c r="T152" s="66"/>
    </row>
    <row r="153" spans="4:20" ht="18" hidden="1" customHeight="1">
      <c r="D153" s="66"/>
      <c r="N153" s="66"/>
      <c r="O153" s="76">
        <f t="shared" si="6"/>
        <v>152</v>
      </c>
      <c r="P153" s="75">
        <f t="shared" si="5"/>
        <v>0</v>
      </c>
      <c r="Q153" s="66"/>
      <c r="S153" s="66"/>
      <c r="T153" s="66"/>
    </row>
    <row r="154" spans="4:20" ht="18" hidden="1" customHeight="1">
      <c r="D154" s="66"/>
      <c r="N154" s="66"/>
      <c r="O154" s="76">
        <f t="shared" si="6"/>
        <v>153</v>
      </c>
      <c r="P154" s="75">
        <f t="shared" si="5"/>
        <v>0</v>
      </c>
      <c r="Q154" s="66"/>
      <c r="S154" s="66"/>
      <c r="T154" s="66"/>
    </row>
    <row r="155" spans="4:20" ht="18" hidden="1" customHeight="1">
      <c r="D155" s="66"/>
      <c r="N155" s="66"/>
      <c r="O155" s="76">
        <f t="shared" si="6"/>
        <v>154</v>
      </c>
      <c r="P155" s="75">
        <f t="shared" si="5"/>
        <v>0</v>
      </c>
      <c r="Q155" s="66"/>
      <c r="S155" s="66"/>
      <c r="T155" s="66"/>
    </row>
    <row r="156" spans="4:20" ht="18" hidden="1" customHeight="1">
      <c r="D156" s="66"/>
      <c r="N156" s="66"/>
      <c r="O156" s="76">
        <f t="shared" si="6"/>
        <v>155</v>
      </c>
      <c r="P156" s="75">
        <f t="shared" si="5"/>
        <v>0</v>
      </c>
      <c r="Q156" s="66"/>
      <c r="S156" s="66"/>
      <c r="T156" s="66"/>
    </row>
    <row r="157" spans="4:20" ht="18" hidden="1" customHeight="1">
      <c r="D157" s="66"/>
      <c r="N157" s="66"/>
      <c r="O157" s="76">
        <f t="shared" si="6"/>
        <v>156</v>
      </c>
      <c r="P157" s="75">
        <f t="shared" si="5"/>
        <v>0</v>
      </c>
      <c r="Q157" s="66"/>
      <c r="S157" s="66"/>
      <c r="T157" s="66"/>
    </row>
    <row r="158" spans="4:20" ht="18" hidden="1" customHeight="1">
      <c r="D158" s="66"/>
      <c r="N158" s="66"/>
      <c r="O158" s="76">
        <f t="shared" si="6"/>
        <v>157</v>
      </c>
      <c r="P158" s="75">
        <f t="shared" si="5"/>
        <v>0</v>
      </c>
      <c r="Q158" s="66"/>
      <c r="S158" s="66"/>
      <c r="T158" s="66"/>
    </row>
    <row r="159" spans="4:20" ht="18" hidden="1" customHeight="1">
      <c r="D159" s="66"/>
      <c r="N159" s="66"/>
      <c r="O159" s="76">
        <f t="shared" si="6"/>
        <v>158</v>
      </c>
      <c r="P159" s="75">
        <f t="shared" si="5"/>
        <v>0</v>
      </c>
      <c r="Q159" s="66"/>
      <c r="S159" s="66"/>
      <c r="T159" s="66"/>
    </row>
    <row r="160" spans="4:20" ht="18" hidden="1" customHeight="1">
      <c r="D160" s="66"/>
      <c r="N160" s="66"/>
      <c r="O160" s="76">
        <f t="shared" si="6"/>
        <v>159</v>
      </c>
      <c r="P160" s="75">
        <f t="shared" si="5"/>
        <v>0</v>
      </c>
      <c r="Q160" s="66"/>
      <c r="S160" s="66"/>
      <c r="T160" s="66"/>
    </row>
    <row r="161" spans="4:20" ht="18" hidden="1" customHeight="1">
      <c r="D161" s="66"/>
      <c r="N161" s="66"/>
      <c r="O161" s="76">
        <f t="shared" si="6"/>
        <v>160</v>
      </c>
      <c r="P161" s="75">
        <f t="shared" si="5"/>
        <v>0</v>
      </c>
      <c r="Q161" s="66"/>
      <c r="S161" s="66"/>
      <c r="T161" s="66"/>
    </row>
    <row r="162" spans="4:20" ht="18" hidden="1" customHeight="1">
      <c r="D162" s="66"/>
      <c r="N162" s="66"/>
      <c r="O162" s="76">
        <f t="shared" si="6"/>
        <v>161</v>
      </c>
      <c r="P162" s="75">
        <f t="shared" si="5"/>
        <v>0</v>
      </c>
      <c r="Q162" s="66"/>
      <c r="S162" s="66"/>
      <c r="T162" s="66"/>
    </row>
    <row r="163" spans="4:20" ht="18" hidden="1" customHeight="1">
      <c r="D163" s="66"/>
      <c r="N163" s="66"/>
      <c r="O163" s="76">
        <f t="shared" si="6"/>
        <v>162</v>
      </c>
      <c r="P163" s="75">
        <f t="shared" si="5"/>
        <v>0</v>
      </c>
      <c r="Q163" s="66"/>
      <c r="S163" s="66"/>
      <c r="T163" s="66"/>
    </row>
    <row r="164" spans="4:20" ht="18" hidden="1" customHeight="1">
      <c r="D164" s="66"/>
      <c r="N164" s="66"/>
      <c r="O164" s="76">
        <f t="shared" si="6"/>
        <v>163</v>
      </c>
      <c r="P164" s="75">
        <f t="shared" si="5"/>
        <v>0</v>
      </c>
      <c r="Q164" s="66"/>
      <c r="S164" s="66"/>
      <c r="T164" s="66"/>
    </row>
    <row r="165" spans="4:20" ht="18" hidden="1" customHeight="1">
      <c r="D165" s="66"/>
      <c r="N165" s="66"/>
      <c r="O165" s="76">
        <f t="shared" si="6"/>
        <v>164</v>
      </c>
      <c r="P165" s="75">
        <f t="shared" si="5"/>
        <v>0</v>
      </c>
      <c r="Q165" s="66"/>
      <c r="S165" s="66"/>
      <c r="T165" s="66"/>
    </row>
    <row r="166" spans="4:20" ht="18" hidden="1" customHeight="1">
      <c r="D166" s="66"/>
      <c r="N166" s="66"/>
      <c r="O166" s="76">
        <f t="shared" si="6"/>
        <v>165</v>
      </c>
      <c r="P166" s="75">
        <f t="shared" si="5"/>
        <v>0</v>
      </c>
      <c r="Q166" s="66"/>
      <c r="S166" s="66"/>
      <c r="T166" s="66"/>
    </row>
    <row r="167" spans="4:20" ht="18" hidden="1" customHeight="1">
      <c r="D167" s="66"/>
      <c r="N167" s="66"/>
      <c r="O167" s="76">
        <f t="shared" si="6"/>
        <v>166</v>
      </c>
      <c r="P167" s="75">
        <f t="shared" si="5"/>
        <v>0</v>
      </c>
      <c r="Q167" s="66"/>
      <c r="S167" s="66"/>
      <c r="T167" s="66"/>
    </row>
    <row r="168" spans="4:20" ht="18" hidden="1" customHeight="1">
      <c r="D168" s="66"/>
      <c r="N168" s="66"/>
      <c r="O168" s="76">
        <f t="shared" si="6"/>
        <v>167</v>
      </c>
      <c r="P168" s="75">
        <f t="shared" si="5"/>
        <v>0</v>
      </c>
      <c r="Q168" s="66"/>
      <c r="S168" s="66"/>
      <c r="T168" s="66"/>
    </row>
    <row r="169" spans="4:20" ht="18" hidden="1" customHeight="1">
      <c r="D169" s="66"/>
      <c r="N169" s="66"/>
      <c r="O169" s="76">
        <f t="shared" si="6"/>
        <v>168</v>
      </c>
      <c r="P169" s="75">
        <f t="shared" si="5"/>
        <v>0</v>
      </c>
      <c r="Q169" s="66"/>
      <c r="S169" s="66"/>
      <c r="T169" s="66"/>
    </row>
    <row r="170" spans="4:20" ht="18" hidden="1" customHeight="1">
      <c r="D170" s="66"/>
      <c r="N170" s="66"/>
      <c r="O170" s="76">
        <f t="shared" si="6"/>
        <v>169</v>
      </c>
      <c r="P170" s="75">
        <f t="shared" si="5"/>
        <v>0</v>
      </c>
      <c r="Q170" s="66"/>
      <c r="S170" s="66"/>
      <c r="T170" s="66"/>
    </row>
    <row r="171" spans="4:20" ht="18" hidden="1" customHeight="1">
      <c r="D171" s="66"/>
      <c r="N171" s="66"/>
      <c r="O171" s="76">
        <f t="shared" si="6"/>
        <v>170</v>
      </c>
      <c r="P171" s="75">
        <f t="shared" si="5"/>
        <v>0</v>
      </c>
      <c r="Q171" s="66"/>
      <c r="S171" s="66"/>
      <c r="T171" s="66"/>
    </row>
    <row r="172" spans="4:20" ht="18" hidden="1" customHeight="1">
      <c r="D172" s="66"/>
      <c r="N172" s="66"/>
      <c r="O172" s="76">
        <f t="shared" si="6"/>
        <v>171</v>
      </c>
      <c r="P172" s="75">
        <f t="shared" si="5"/>
        <v>0</v>
      </c>
      <c r="Q172" s="66"/>
      <c r="S172" s="66"/>
      <c r="T172" s="66"/>
    </row>
    <row r="173" spans="4:20" ht="18" hidden="1" customHeight="1">
      <c r="D173" s="66"/>
      <c r="N173" s="66"/>
      <c r="O173" s="76">
        <f t="shared" si="6"/>
        <v>172</v>
      </c>
      <c r="P173" s="75">
        <f t="shared" si="5"/>
        <v>0</v>
      </c>
      <c r="Q173" s="66"/>
      <c r="S173" s="66"/>
      <c r="T173" s="66"/>
    </row>
    <row r="174" spans="4:20" ht="18" hidden="1" customHeight="1">
      <c r="D174" s="66"/>
      <c r="N174" s="66"/>
      <c r="O174" s="76">
        <f t="shared" si="6"/>
        <v>173</v>
      </c>
      <c r="P174" s="75">
        <f t="shared" si="5"/>
        <v>0</v>
      </c>
      <c r="Q174" s="66"/>
      <c r="S174" s="66"/>
      <c r="T174" s="66"/>
    </row>
    <row r="175" spans="4:20" ht="18" hidden="1" customHeight="1">
      <c r="D175" s="66"/>
      <c r="N175" s="66"/>
      <c r="O175" s="76">
        <f t="shared" si="6"/>
        <v>174</v>
      </c>
      <c r="P175" s="75">
        <f t="shared" si="5"/>
        <v>0</v>
      </c>
      <c r="Q175" s="66"/>
      <c r="S175" s="66"/>
      <c r="T175" s="66"/>
    </row>
    <row r="176" spans="4:20" ht="18" hidden="1" customHeight="1">
      <c r="D176" s="66"/>
      <c r="N176" s="66"/>
      <c r="O176" s="76">
        <f t="shared" si="6"/>
        <v>175</v>
      </c>
      <c r="P176" s="75">
        <f t="shared" si="5"/>
        <v>0</v>
      </c>
      <c r="Q176" s="66"/>
      <c r="S176" s="66"/>
      <c r="T176" s="66"/>
    </row>
    <row r="177" spans="4:20" ht="18" hidden="1" customHeight="1">
      <c r="D177" s="66"/>
      <c r="N177" s="66"/>
      <c r="O177" s="76">
        <f t="shared" si="6"/>
        <v>176</v>
      </c>
      <c r="P177" s="75">
        <f t="shared" si="5"/>
        <v>0</v>
      </c>
      <c r="Q177" s="66"/>
      <c r="S177" s="66"/>
      <c r="T177" s="66"/>
    </row>
    <row r="178" spans="4:20" ht="18" hidden="1" customHeight="1">
      <c r="D178" s="66"/>
      <c r="N178" s="66"/>
      <c r="O178" s="76">
        <f t="shared" si="6"/>
        <v>177</v>
      </c>
      <c r="P178" s="75">
        <f t="shared" si="5"/>
        <v>0</v>
      </c>
      <c r="Q178" s="66"/>
      <c r="S178" s="66"/>
      <c r="T178" s="66"/>
    </row>
    <row r="179" spans="4:20" ht="18" hidden="1" customHeight="1">
      <c r="D179" s="66"/>
      <c r="N179" s="66"/>
      <c r="O179" s="76">
        <f t="shared" si="6"/>
        <v>178</v>
      </c>
      <c r="P179" s="75">
        <f t="shared" si="5"/>
        <v>0</v>
      </c>
      <c r="Q179" s="66"/>
      <c r="S179" s="66"/>
      <c r="T179" s="66"/>
    </row>
    <row r="180" spans="4:20" ht="18" hidden="1" customHeight="1">
      <c r="D180" s="66"/>
      <c r="N180" s="66"/>
      <c r="O180" s="76">
        <f t="shared" si="6"/>
        <v>179</v>
      </c>
      <c r="P180" s="75">
        <f t="shared" si="5"/>
        <v>0</v>
      </c>
      <c r="Q180" s="66"/>
      <c r="S180" s="66"/>
      <c r="T180" s="66"/>
    </row>
    <row r="181" spans="4:20" ht="18" hidden="1" customHeight="1">
      <c r="D181" s="66"/>
      <c r="N181" s="66"/>
      <c r="O181" s="76">
        <f t="shared" si="6"/>
        <v>180</v>
      </c>
      <c r="P181" s="75">
        <f t="shared" si="5"/>
        <v>0</v>
      </c>
      <c r="Q181" s="66"/>
      <c r="S181" s="66"/>
      <c r="T181" s="66"/>
    </row>
    <row r="182" spans="4:20" ht="18" hidden="1" customHeight="1">
      <c r="D182" s="66"/>
      <c r="N182" s="66"/>
      <c r="O182" s="76">
        <f t="shared" si="6"/>
        <v>181</v>
      </c>
      <c r="P182" s="75">
        <f t="shared" si="5"/>
        <v>0</v>
      </c>
      <c r="Q182" s="66"/>
      <c r="S182" s="66"/>
      <c r="T182" s="66"/>
    </row>
    <row r="183" spans="4:20" ht="18" hidden="1" customHeight="1">
      <c r="D183" s="66"/>
      <c r="N183" s="66"/>
      <c r="O183" s="76">
        <f t="shared" si="6"/>
        <v>182</v>
      </c>
      <c r="P183" s="75">
        <f t="shared" si="5"/>
        <v>0</v>
      </c>
      <c r="Q183" s="66"/>
      <c r="S183" s="66"/>
      <c r="T183" s="66"/>
    </row>
    <row r="184" spans="4:20" ht="18" hidden="1" customHeight="1">
      <c r="D184" s="66"/>
      <c r="N184" s="66"/>
      <c r="O184" s="76">
        <f t="shared" si="6"/>
        <v>183</v>
      </c>
      <c r="P184" s="75">
        <f t="shared" si="5"/>
        <v>0</v>
      </c>
      <c r="Q184" s="66"/>
      <c r="S184" s="66"/>
      <c r="T184" s="66"/>
    </row>
    <row r="185" spans="4:20" ht="18" hidden="1" customHeight="1">
      <c r="D185" s="66"/>
      <c r="N185" s="66"/>
      <c r="O185" s="76">
        <f t="shared" si="6"/>
        <v>184</v>
      </c>
      <c r="P185" s="75">
        <f t="shared" si="5"/>
        <v>0</v>
      </c>
      <c r="Q185" s="66"/>
      <c r="S185" s="66"/>
      <c r="T185" s="66"/>
    </row>
    <row r="186" spans="4:20" ht="18" hidden="1" customHeight="1">
      <c r="D186" s="66"/>
      <c r="N186" s="66"/>
      <c r="O186" s="76">
        <f t="shared" si="6"/>
        <v>185</v>
      </c>
      <c r="P186" s="75">
        <f t="shared" si="5"/>
        <v>0</v>
      </c>
      <c r="Q186" s="66"/>
      <c r="S186" s="66"/>
      <c r="T186" s="66"/>
    </row>
    <row r="187" spans="4:20" ht="18" hidden="1" customHeight="1">
      <c r="D187" s="66"/>
      <c r="N187" s="66"/>
      <c r="O187" s="76">
        <f t="shared" si="6"/>
        <v>186</v>
      </c>
      <c r="P187" s="75">
        <f t="shared" si="5"/>
        <v>0</v>
      </c>
      <c r="Q187" s="66"/>
      <c r="S187" s="66"/>
      <c r="T187" s="66"/>
    </row>
    <row r="188" spans="4:20" ht="18" hidden="1" customHeight="1">
      <c r="D188" s="66"/>
      <c r="N188" s="66"/>
      <c r="O188" s="76">
        <f t="shared" si="6"/>
        <v>187</v>
      </c>
      <c r="P188" s="75">
        <f t="shared" si="5"/>
        <v>0</v>
      </c>
      <c r="Q188" s="66"/>
      <c r="S188" s="66"/>
      <c r="T188" s="66"/>
    </row>
    <row r="189" spans="4:20" ht="18" hidden="1" customHeight="1">
      <c r="D189" s="66"/>
      <c r="N189" s="66"/>
      <c r="O189" s="76">
        <f t="shared" si="6"/>
        <v>188</v>
      </c>
      <c r="P189" s="75">
        <f t="shared" si="5"/>
        <v>0</v>
      </c>
      <c r="Q189" s="66"/>
      <c r="S189" s="66"/>
      <c r="T189" s="66"/>
    </row>
    <row r="190" spans="4:20" ht="18" hidden="1" customHeight="1">
      <c r="D190" s="66"/>
      <c r="N190" s="66"/>
      <c r="O190" s="76">
        <f t="shared" si="6"/>
        <v>189</v>
      </c>
      <c r="P190" s="75">
        <f t="shared" si="5"/>
        <v>0</v>
      </c>
      <c r="Q190" s="66"/>
      <c r="S190" s="66"/>
      <c r="T190" s="66"/>
    </row>
    <row r="191" spans="4:20" ht="18" hidden="1" customHeight="1">
      <c r="D191" s="66"/>
      <c r="N191" s="66"/>
      <c r="O191" s="76">
        <f t="shared" si="6"/>
        <v>190</v>
      </c>
      <c r="P191" s="75">
        <f t="shared" si="5"/>
        <v>0</v>
      </c>
      <c r="Q191" s="66"/>
      <c r="S191" s="66"/>
      <c r="T191" s="66"/>
    </row>
    <row r="192" spans="4:20" ht="18" hidden="1" customHeight="1">
      <c r="D192" s="66"/>
      <c r="N192" s="66"/>
      <c r="O192" s="76">
        <f t="shared" si="6"/>
        <v>191</v>
      </c>
      <c r="P192" s="75">
        <f t="shared" si="5"/>
        <v>0</v>
      </c>
      <c r="Q192" s="66"/>
      <c r="S192" s="66"/>
      <c r="T192" s="66"/>
    </row>
    <row r="193" spans="4:20" ht="18" hidden="1" customHeight="1">
      <c r="D193" s="66"/>
      <c r="N193" s="66"/>
      <c r="O193" s="76">
        <f t="shared" si="6"/>
        <v>192</v>
      </c>
      <c r="P193" s="75">
        <f t="shared" si="5"/>
        <v>0</v>
      </c>
      <c r="Q193" s="66"/>
      <c r="S193" s="66"/>
      <c r="T193" s="66"/>
    </row>
    <row r="194" spans="4:20" ht="18" hidden="1" customHeight="1">
      <c r="D194" s="66"/>
      <c r="N194" s="66"/>
      <c r="O194" s="76">
        <f t="shared" si="6"/>
        <v>193</v>
      </c>
      <c r="P194" s="75">
        <f t="shared" ref="P194:P257" si="7">IFERROR(VLOOKUP(O194,no,1,0),0)</f>
        <v>0</v>
      </c>
      <c r="Q194" s="66"/>
      <c r="S194" s="66"/>
      <c r="T194" s="66"/>
    </row>
    <row r="195" spans="4:20" ht="18" hidden="1" customHeight="1">
      <c r="D195" s="66"/>
      <c r="N195" s="66"/>
      <c r="O195" s="76">
        <f t="shared" si="6"/>
        <v>194</v>
      </c>
      <c r="P195" s="75">
        <f t="shared" si="7"/>
        <v>0</v>
      </c>
      <c r="Q195" s="66"/>
      <c r="S195" s="66"/>
      <c r="T195" s="66"/>
    </row>
    <row r="196" spans="4:20" ht="18" hidden="1" customHeight="1">
      <c r="D196" s="66"/>
      <c r="N196" s="66"/>
      <c r="O196" s="76">
        <f t="shared" ref="O196:O259" si="8">O195+1</f>
        <v>195</v>
      </c>
      <c r="P196" s="75">
        <f t="shared" si="7"/>
        <v>0</v>
      </c>
      <c r="Q196" s="66"/>
      <c r="S196" s="66"/>
      <c r="T196" s="66"/>
    </row>
    <row r="197" spans="4:20" ht="18" hidden="1" customHeight="1">
      <c r="D197" s="66"/>
      <c r="N197" s="66"/>
      <c r="O197" s="76">
        <f t="shared" si="8"/>
        <v>196</v>
      </c>
      <c r="P197" s="75">
        <f t="shared" si="7"/>
        <v>0</v>
      </c>
      <c r="Q197" s="66"/>
      <c r="S197" s="66"/>
      <c r="T197" s="66"/>
    </row>
    <row r="198" spans="4:20" ht="18" hidden="1" customHeight="1">
      <c r="D198" s="66"/>
      <c r="N198" s="66"/>
      <c r="O198" s="76">
        <f t="shared" si="8"/>
        <v>197</v>
      </c>
      <c r="P198" s="75">
        <f t="shared" si="7"/>
        <v>0</v>
      </c>
      <c r="Q198" s="66"/>
      <c r="S198" s="66"/>
      <c r="T198" s="66"/>
    </row>
    <row r="199" spans="4:20" ht="18" hidden="1" customHeight="1">
      <c r="D199" s="66"/>
      <c r="N199" s="66"/>
      <c r="O199" s="76">
        <f t="shared" si="8"/>
        <v>198</v>
      </c>
      <c r="P199" s="75">
        <f t="shared" si="7"/>
        <v>0</v>
      </c>
      <c r="Q199" s="66"/>
      <c r="S199" s="66"/>
      <c r="T199" s="66"/>
    </row>
    <row r="200" spans="4:20" ht="18" hidden="1" customHeight="1">
      <c r="D200" s="66"/>
      <c r="N200" s="66"/>
      <c r="O200" s="76">
        <f t="shared" si="8"/>
        <v>199</v>
      </c>
      <c r="P200" s="75">
        <f t="shared" si="7"/>
        <v>0</v>
      </c>
      <c r="Q200" s="66"/>
      <c r="S200" s="66"/>
      <c r="T200" s="66"/>
    </row>
    <row r="201" spans="4:20" ht="18" hidden="1" customHeight="1">
      <c r="D201" s="66"/>
      <c r="N201" s="66"/>
      <c r="O201" s="76">
        <f t="shared" si="8"/>
        <v>200</v>
      </c>
      <c r="P201" s="75">
        <f t="shared" si="7"/>
        <v>0</v>
      </c>
      <c r="Q201" s="66"/>
      <c r="S201" s="66"/>
      <c r="T201" s="66"/>
    </row>
    <row r="202" spans="4:20" ht="18" hidden="1" customHeight="1">
      <c r="D202" s="66"/>
      <c r="N202" s="66"/>
      <c r="O202" s="76">
        <f t="shared" si="8"/>
        <v>201</v>
      </c>
      <c r="P202" s="75">
        <f t="shared" si="7"/>
        <v>0</v>
      </c>
      <c r="Q202" s="66"/>
      <c r="S202" s="66"/>
      <c r="T202" s="66"/>
    </row>
    <row r="203" spans="4:20" ht="18" hidden="1" customHeight="1">
      <c r="D203" s="66"/>
      <c r="N203" s="66"/>
      <c r="O203" s="76">
        <f t="shared" si="8"/>
        <v>202</v>
      </c>
      <c r="P203" s="75">
        <f t="shared" si="7"/>
        <v>0</v>
      </c>
      <c r="Q203" s="66"/>
      <c r="S203" s="66"/>
      <c r="T203" s="66"/>
    </row>
    <row r="204" spans="4:20" ht="18" hidden="1" customHeight="1">
      <c r="D204" s="66"/>
      <c r="N204" s="66"/>
      <c r="O204" s="76">
        <f t="shared" si="8"/>
        <v>203</v>
      </c>
      <c r="P204" s="75">
        <f t="shared" si="7"/>
        <v>0</v>
      </c>
      <c r="Q204" s="66"/>
      <c r="S204" s="66"/>
      <c r="T204" s="66"/>
    </row>
    <row r="205" spans="4:20" ht="18" hidden="1" customHeight="1">
      <c r="D205" s="66"/>
      <c r="N205" s="66"/>
      <c r="O205" s="76">
        <f t="shared" si="8"/>
        <v>204</v>
      </c>
      <c r="P205" s="75">
        <f t="shared" si="7"/>
        <v>0</v>
      </c>
      <c r="Q205" s="66"/>
      <c r="S205" s="66"/>
      <c r="T205" s="66"/>
    </row>
    <row r="206" spans="4:20" ht="18" hidden="1" customHeight="1">
      <c r="D206" s="66"/>
      <c r="N206" s="66"/>
      <c r="O206" s="76">
        <f t="shared" si="8"/>
        <v>205</v>
      </c>
      <c r="P206" s="75">
        <f t="shared" si="7"/>
        <v>0</v>
      </c>
      <c r="Q206" s="66"/>
      <c r="S206" s="66"/>
      <c r="T206" s="66"/>
    </row>
    <row r="207" spans="4:20" ht="18" hidden="1" customHeight="1">
      <c r="D207" s="66"/>
      <c r="N207" s="66"/>
      <c r="O207" s="76">
        <f t="shared" si="8"/>
        <v>206</v>
      </c>
      <c r="P207" s="75">
        <f t="shared" si="7"/>
        <v>0</v>
      </c>
      <c r="Q207" s="66"/>
      <c r="S207" s="66"/>
      <c r="T207" s="66"/>
    </row>
    <row r="208" spans="4:20" ht="18" hidden="1" customHeight="1">
      <c r="D208" s="66"/>
      <c r="N208" s="66"/>
      <c r="O208" s="76">
        <f t="shared" si="8"/>
        <v>207</v>
      </c>
      <c r="P208" s="75">
        <f t="shared" si="7"/>
        <v>0</v>
      </c>
      <c r="Q208" s="66"/>
      <c r="S208" s="66"/>
      <c r="T208" s="66"/>
    </row>
    <row r="209" spans="4:20" ht="18" hidden="1" customHeight="1">
      <c r="D209" s="66"/>
      <c r="N209" s="66"/>
      <c r="O209" s="76">
        <f t="shared" si="8"/>
        <v>208</v>
      </c>
      <c r="P209" s="75">
        <f t="shared" si="7"/>
        <v>0</v>
      </c>
      <c r="Q209" s="66"/>
      <c r="S209" s="66"/>
      <c r="T209" s="66"/>
    </row>
    <row r="210" spans="4:20" ht="18" hidden="1" customHeight="1">
      <c r="D210" s="66"/>
      <c r="N210" s="66"/>
      <c r="O210" s="76">
        <f t="shared" si="8"/>
        <v>209</v>
      </c>
      <c r="P210" s="75">
        <f t="shared" si="7"/>
        <v>0</v>
      </c>
      <c r="Q210" s="66"/>
      <c r="S210" s="66"/>
      <c r="T210" s="66"/>
    </row>
    <row r="211" spans="4:20" ht="18" hidden="1" customHeight="1">
      <c r="D211" s="66"/>
      <c r="N211" s="66"/>
      <c r="O211" s="76">
        <f t="shared" si="8"/>
        <v>210</v>
      </c>
      <c r="P211" s="75">
        <f t="shared" si="7"/>
        <v>0</v>
      </c>
      <c r="Q211" s="66"/>
      <c r="S211" s="66"/>
      <c r="T211" s="66"/>
    </row>
    <row r="212" spans="4:20" ht="18" hidden="1" customHeight="1">
      <c r="D212" s="66"/>
      <c r="N212" s="66"/>
      <c r="O212" s="76">
        <f t="shared" si="8"/>
        <v>211</v>
      </c>
      <c r="P212" s="75">
        <f t="shared" si="7"/>
        <v>0</v>
      </c>
      <c r="Q212" s="66"/>
      <c r="S212" s="66"/>
      <c r="T212" s="66"/>
    </row>
    <row r="213" spans="4:20" ht="18" hidden="1" customHeight="1">
      <c r="D213" s="66"/>
      <c r="N213" s="66"/>
      <c r="O213" s="76">
        <f t="shared" si="8"/>
        <v>212</v>
      </c>
      <c r="P213" s="75">
        <f t="shared" si="7"/>
        <v>0</v>
      </c>
      <c r="Q213" s="66"/>
      <c r="S213" s="66"/>
      <c r="T213" s="66"/>
    </row>
    <row r="214" spans="4:20" ht="18" hidden="1" customHeight="1">
      <c r="D214" s="66"/>
      <c r="N214" s="66"/>
      <c r="O214" s="76">
        <f t="shared" si="8"/>
        <v>213</v>
      </c>
      <c r="P214" s="75">
        <f t="shared" si="7"/>
        <v>0</v>
      </c>
      <c r="Q214" s="66"/>
      <c r="S214" s="66"/>
      <c r="T214" s="66"/>
    </row>
    <row r="215" spans="4:20" ht="18" hidden="1" customHeight="1">
      <c r="D215" s="66"/>
      <c r="N215" s="66"/>
      <c r="O215" s="76">
        <f t="shared" si="8"/>
        <v>214</v>
      </c>
      <c r="P215" s="75">
        <f t="shared" si="7"/>
        <v>0</v>
      </c>
      <c r="Q215" s="66"/>
      <c r="S215" s="66"/>
      <c r="T215" s="66"/>
    </row>
    <row r="216" spans="4:20" ht="18" hidden="1" customHeight="1">
      <c r="D216" s="66"/>
      <c r="N216" s="66"/>
      <c r="O216" s="76">
        <f t="shared" si="8"/>
        <v>215</v>
      </c>
      <c r="P216" s="75">
        <f t="shared" si="7"/>
        <v>0</v>
      </c>
      <c r="Q216" s="66"/>
      <c r="S216" s="66"/>
      <c r="T216" s="66"/>
    </row>
    <row r="217" spans="4:20" ht="18" hidden="1" customHeight="1">
      <c r="D217" s="66"/>
      <c r="N217" s="66"/>
      <c r="O217" s="76">
        <f t="shared" si="8"/>
        <v>216</v>
      </c>
      <c r="P217" s="75">
        <f t="shared" si="7"/>
        <v>0</v>
      </c>
      <c r="Q217" s="66"/>
      <c r="S217" s="66"/>
      <c r="T217" s="66"/>
    </row>
    <row r="218" spans="4:20" ht="18" hidden="1" customHeight="1">
      <c r="D218" s="66"/>
      <c r="N218" s="66"/>
      <c r="O218" s="76">
        <f t="shared" si="8"/>
        <v>217</v>
      </c>
      <c r="P218" s="75">
        <f t="shared" si="7"/>
        <v>0</v>
      </c>
      <c r="Q218" s="66"/>
      <c r="S218" s="66"/>
      <c r="T218" s="66"/>
    </row>
    <row r="219" spans="4:20" ht="18" hidden="1" customHeight="1">
      <c r="D219" s="66"/>
      <c r="N219" s="66"/>
      <c r="O219" s="76">
        <f t="shared" si="8"/>
        <v>218</v>
      </c>
      <c r="P219" s="75">
        <f t="shared" si="7"/>
        <v>0</v>
      </c>
      <c r="Q219" s="66"/>
      <c r="S219" s="66"/>
      <c r="T219" s="66"/>
    </row>
    <row r="220" spans="4:20" ht="18" hidden="1" customHeight="1">
      <c r="D220" s="66"/>
      <c r="N220" s="66"/>
      <c r="O220" s="76">
        <f t="shared" si="8"/>
        <v>219</v>
      </c>
      <c r="P220" s="75">
        <f t="shared" si="7"/>
        <v>0</v>
      </c>
      <c r="Q220" s="66"/>
      <c r="S220" s="66"/>
      <c r="T220" s="66"/>
    </row>
    <row r="221" spans="4:20" ht="18" hidden="1" customHeight="1">
      <c r="D221" s="66"/>
      <c r="N221" s="66"/>
      <c r="O221" s="76">
        <f t="shared" si="8"/>
        <v>220</v>
      </c>
      <c r="P221" s="75">
        <f t="shared" si="7"/>
        <v>0</v>
      </c>
      <c r="Q221" s="66"/>
      <c r="S221" s="66"/>
      <c r="T221" s="66"/>
    </row>
    <row r="222" spans="4:20" ht="18" hidden="1" customHeight="1">
      <c r="D222" s="66"/>
      <c r="N222" s="66"/>
      <c r="O222" s="76">
        <f t="shared" si="8"/>
        <v>221</v>
      </c>
      <c r="P222" s="75">
        <f t="shared" si="7"/>
        <v>0</v>
      </c>
      <c r="Q222" s="66"/>
      <c r="S222" s="66"/>
      <c r="T222" s="66"/>
    </row>
    <row r="223" spans="4:20" ht="18" hidden="1" customHeight="1">
      <c r="D223" s="66"/>
      <c r="N223" s="66"/>
      <c r="O223" s="76">
        <f t="shared" si="8"/>
        <v>222</v>
      </c>
      <c r="P223" s="75">
        <f t="shared" si="7"/>
        <v>0</v>
      </c>
      <c r="Q223" s="66"/>
      <c r="S223" s="66"/>
      <c r="T223" s="66"/>
    </row>
    <row r="224" spans="4:20" ht="18" hidden="1" customHeight="1">
      <c r="D224" s="66"/>
      <c r="N224" s="66"/>
      <c r="O224" s="76">
        <f t="shared" si="8"/>
        <v>223</v>
      </c>
      <c r="P224" s="75">
        <f t="shared" si="7"/>
        <v>0</v>
      </c>
      <c r="Q224" s="66"/>
      <c r="S224" s="66"/>
      <c r="T224" s="66"/>
    </row>
    <row r="225" spans="4:20" ht="18" hidden="1" customHeight="1">
      <c r="D225" s="66"/>
      <c r="N225" s="66"/>
      <c r="O225" s="76">
        <f t="shared" si="8"/>
        <v>224</v>
      </c>
      <c r="P225" s="75">
        <f t="shared" si="7"/>
        <v>0</v>
      </c>
      <c r="Q225" s="66"/>
      <c r="S225" s="66"/>
      <c r="T225" s="66"/>
    </row>
    <row r="226" spans="4:20" ht="18" hidden="1" customHeight="1">
      <c r="D226" s="66"/>
      <c r="N226" s="66"/>
      <c r="O226" s="76">
        <f t="shared" si="8"/>
        <v>225</v>
      </c>
      <c r="P226" s="75">
        <f t="shared" si="7"/>
        <v>0</v>
      </c>
      <c r="Q226" s="66"/>
      <c r="S226" s="66"/>
      <c r="T226" s="66"/>
    </row>
    <row r="227" spans="4:20" ht="18" hidden="1" customHeight="1">
      <c r="D227" s="66"/>
      <c r="N227" s="66"/>
      <c r="O227" s="76">
        <f t="shared" si="8"/>
        <v>226</v>
      </c>
      <c r="P227" s="75">
        <f t="shared" si="7"/>
        <v>0</v>
      </c>
      <c r="Q227" s="66"/>
      <c r="S227" s="66"/>
      <c r="T227" s="66"/>
    </row>
    <row r="228" spans="4:20" ht="18" hidden="1" customHeight="1">
      <c r="D228" s="66"/>
      <c r="N228" s="66"/>
      <c r="O228" s="76">
        <f t="shared" si="8"/>
        <v>227</v>
      </c>
      <c r="P228" s="75">
        <f t="shared" si="7"/>
        <v>0</v>
      </c>
      <c r="Q228" s="66"/>
      <c r="S228" s="66"/>
      <c r="T228" s="66"/>
    </row>
    <row r="229" spans="4:20" ht="18" hidden="1" customHeight="1">
      <c r="D229" s="66"/>
      <c r="N229" s="66"/>
      <c r="O229" s="76">
        <f t="shared" si="8"/>
        <v>228</v>
      </c>
      <c r="P229" s="75">
        <f t="shared" si="7"/>
        <v>0</v>
      </c>
      <c r="Q229" s="66"/>
      <c r="S229" s="66"/>
      <c r="T229" s="66"/>
    </row>
    <row r="230" spans="4:20" ht="18" hidden="1" customHeight="1">
      <c r="D230" s="66"/>
      <c r="N230" s="66"/>
      <c r="O230" s="76">
        <f t="shared" si="8"/>
        <v>229</v>
      </c>
      <c r="P230" s="75">
        <f t="shared" si="7"/>
        <v>0</v>
      </c>
      <c r="Q230" s="66"/>
      <c r="S230" s="66"/>
      <c r="T230" s="66"/>
    </row>
    <row r="231" spans="4:20" ht="18" hidden="1" customHeight="1">
      <c r="D231" s="66"/>
      <c r="N231" s="66"/>
      <c r="O231" s="76">
        <f t="shared" si="8"/>
        <v>230</v>
      </c>
      <c r="P231" s="75">
        <f t="shared" si="7"/>
        <v>0</v>
      </c>
      <c r="Q231" s="66"/>
      <c r="S231" s="66"/>
      <c r="T231" s="66"/>
    </row>
    <row r="232" spans="4:20" ht="18" hidden="1" customHeight="1">
      <c r="D232" s="66"/>
      <c r="N232" s="66"/>
      <c r="O232" s="76">
        <f t="shared" si="8"/>
        <v>231</v>
      </c>
      <c r="P232" s="75">
        <f t="shared" si="7"/>
        <v>0</v>
      </c>
      <c r="Q232" s="66"/>
      <c r="S232" s="66"/>
      <c r="T232" s="66"/>
    </row>
    <row r="233" spans="4:20" ht="18" hidden="1" customHeight="1">
      <c r="D233" s="66"/>
      <c r="N233" s="66"/>
      <c r="O233" s="76">
        <f t="shared" si="8"/>
        <v>232</v>
      </c>
      <c r="P233" s="75">
        <f t="shared" si="7"/>
        <v>0</v>
      </c>
      <c r="Q233" s="66"/>
      <c r="S233" s="66"/>
      <c r="T233" s="66"/>
    </row>
    <row r="234" spans="4:20" ht="18" hidden="1" customHeight="1">
      <c r="D234" s="66"/>
      <c r="N234" s="66"/>
      <c r="O234" s="76">
        <f t="shared" si="8"/>
        <v>233</v>
      </c>
      <c r="P234" s="75">
        <f t="shared" si="7"/>
        <v>0</v>
      </c>
      <c r="Q234" s="66"/>
      <c r="S234" s="66"/>
      <c r="T234" s="66"/>
    </row>
    <row r="235" spans="4:20" ht="18" hidden="1" customHeight="1">
      <c r="D235" s="66"/>
      <c r="N235" s="66"/>
      <c r="O235" s="76">
        <f t="shared" si="8"/>
        <v>234</v>
      </c>
      <c r="P235" s="75">
        <f t="shared" si="7"/>
        <v>0</v>
      </c>
      <c r="Q235" s="66"/>
      <c r="S235" s="66"/>
      <c r="T235" s="66"/>
    </row>
    <row r="236" spans="4:20" ht="18" hidden="1" customHeight="1">
      <c r="D236" s="66"/>
      <c r="N236" s="66"/>
      <c r="O236" s="76">
        <f t="shared" si="8"/>
        <v>235</v>
      </c>
      <c r="P236" s="75">
        <f t="shared" si="7"/>
        <v>0</v>
      </c>
      <c r="Q236" s="66"/>
      <c r="S236" s="66"/>
      <c r="T236" s="66"/>
    </row>
    <row r="237" spans="4:20" ht="18" hidden="1" customHeight="1">
      <c r="D237" s="66"/>
      <c r="N237" s="66"/>
      <c r="O237" s="76">
        <f t="shared" si="8"/>
        <v>236</v>
      </c>
      <c r="P237" s="75">
        <f t="shared" si="7"/>
        <v>0</v>
      </c>
      <c r="Q237" s="66"/>
      <c r="S237" s="66"/>
      <c r="T237" s="66"/>
    </row>
    <row r="238" spans="4:20" ht="18" hidden="1" customHeight="1">
      <c r="D238" s="66"/>
      <c r="N238" s="66"/>
      <c r="O238" s="76">
        <f t="shared" si="8"/>
        <v>237</v>
      </c>
      <c r="P238" s="75">
        <f t="shared" si="7"/>
        <v>0</v>
      </c>
      <c r="Q238" s="66"/>
      <c r="S238" s="66"/>
      <c r="T238" s="66"/>
    </row>
    <row r="239" spans="4:20" ht="18" hidden="1" customHeight="1">
      <c r="D239" s="66"/>
      <c r="N239" s="66"/>
      <c r="O239" s="76">
        <f t="shared" si="8"/>
        <v>238</v>
      </c>
      <c r="P239" s="75">
        <f t="shared" si="7"/>
        <v>0</v>
      </c>
      <c r="Q239" s="66"/>
      <c r="S239" s="66"/>
      <c r="T239" s="66"/>
    </row>
    <row r="240" spans="4:20" ht="18" hidden="1" customHeight="1">
      <c r="D240" s="66"/>
      <c r="N240" s="66"/>
      <c r="O240" s="76">
        <f t="shared" si="8"/>
        <v>239</v>
      </c>
      <c r="P240" s="75">
        <f t="shared" si="7"/>
        <v>0</v>
      </c>
      <c r="Q240" s="66"/>
      <c r="S240" s="66"/>
      <c r="T240" s="66"/>
    </row>
    <row r="241" spans="4:20" ht="18" hidden="1" customHeight="1">
      <c r="D241" s="66"/>
      <c r="N241" s="66"/>
      <c r="O241" s="76">
        <f t="shared" si="8"/>
        <v>240</v>
      </c>
      <c r="P241" s="75">
        <f t="shared" si="7"/>
        <v>0</v>
      </c>
      <c r="Q241" s="66"/>
      <c r="S241" s="66"/>
      <c r="T241" s="66"/>
    </row>
    <row r="242" spans="4:20" ht="18" hidden="1" customHeight="1">
      <c r="D242" s="66"/>
      <c r="N242" s="66"/>
      <c r="O242" s="76">
        <f t="shared" si="8"/>
        <v>241</v>
      </c>
      <c r="P242" s="75">
        <f t="shared" si="7"/>
        <v>0</v>
      </c>
      <c r="Q242" s="66"/>
      <c r="S242" s="66"/>
      <c r="T242" s="66"/>
    </row>
    <row r="243" spans="4:20" ht="18" hidden="1" customHeight="1">
      <c r="D243" s="66"/>
      <c r="N243" s="66"/>
      <c r="O243" s="76">
        <f t="shared" si="8"/>
        <v>242</v>
      </c>
      <c r="P243" s="75">
        <f t="shared" si="7"/>
        <v>0</v>
      </c>
      <c r="Q243" s="66"/>
      <c r="S243" s="66"/>
      <c r="T243" s="66"/>
    </row>
    <row r="244" spans="4:20" ht="18" hidden="1" customHeight="1">
      <c r="D244" s="66"/>
      <c r="N244" s="66"/>
      <c r="O244" s="76">
        <f t="shared" si="8"/>
        <v>243</v>
      </c>
      <c r="P244" s="75">
        <f t="shared" si="7"/>
        <v>0</v>
      </c>
      <c r="Q244" s="66"/>
      <c r="S244" s="66"/>
      <c r="T244" s="66"/>
    </row>
    <row r="245" spans="4:20" ht="18" hidden="1" customHeight="1">
      <c r="D245" s="66"/>
      <c r="N245" s="66"/>
      <c r="O245" s="76">
        <f t="shared" si="8"/>
        <v>244</v>
      </c>
      <c r="P245" s="75">
        <f t="shared" si="7"/>
        <v>0</v>
      </c>
      <c r="Q245" s="66"/>
      <c r="S245" s="66"/>
      <c r="T245" s="66"/>
    </row>
    <row r="246" spans="4:20" ht="18" hidden="1" customHeight="1">
      <c r="D246" s="66"/>
      <c r="N246" s="66"/>
      <c r="O246" s="76">
        <f t="shared" si="8"/>
        <v>245</v>
      </c>
      <c r="P246" s="75">
        <f t="shared" si="7"/>
        <v>0</v>
      </c>
      <c r="Q246" s="66"/>
      <c r="S246" s="66"/>
      <c r="T246" s="66"/>
    </row>
    <row r="247" spans="4:20" ht="18" hidden="1" customHeight="1">
      <c r="D247" s="66"/>
      <c r="N247" s="66"/>
      <c r="O247" s="76">
        <f t="shared" si="8"/>
        <v>246</v>
      </c>
      <c r="P247" s="75">
        <f t="shared" si="7"/>
        <v>0</v>
      </c>
      <c r="Q247" s="66"/>
      <c r="S247" s="66"/>
      <c r="T247" s="66"/>
    </row>
    <row r="248" spans="4:20" ht="18" hidden="1" customHeight="1">
      <c r="D248" s="66"/>
      <c r="N248" s="66"/>
      <c r="O248" s="76">
        <f t="shared" si="8"/>
        <v>247</v>
      </c>
      <c r="P248" s="75">
        <f t="shared" si="7"/>
        <v>0</v>
      </c>
      <c r="Q248" s="66"/>
      <c r="S248" s="66"/>
      <c r="T248" s="66"/>
    </row>
    <row r="249" spans="4:20" ht="18" hidden="1" customHeight="1">
      <c r="D249" s="66"/>
      <c r="N249" s="66"/>
      <c r="O249" s="76">
        <f t="shared" si="8"/>
        <v>248</v>
      </c>
      <c r="P249" s="75">
        <f t="shared" si="7"/>
        <v>0</v>
      </c>
      <c r="Q249" s="66"/>
      <c r="S249" s="66"/>
      <c r="T249" s="66"/>
    </row>
    <row r="250" spans="4:20" ht="18" hidden="1" customHeight="1">
      <c r="D250" s="66"/>
      <c r="N250" s="66"/>
      <c r="O250" s="76">
        <f t="shared" si="8"/>
        <v>249</v>
      </c>
      <c r="P250" s="75">
        <f t="shared" si="7"/>
        <v>0</v>
      </c>
      <c r="Q250" s="66"/>
      <c r="S250" s="66"/>
      <c r="T250" s="66"/>
    </row>
    <row r="251" spans="4:20" ht="18" hidden="1" customHeight="1">
      <c r="D251" s="66"/>
      <c r="N251" s="66"/>
      <c r="O251" s="76">
        <f t="shared" si="8"/>
        <v>250</v>
      </c>
      <c r="P251" s="75">
        <f t="shared" si="7"/>
        <v>0</v>
      </c>
      <c r="Q251" s="66"/>
      <c r="S251" s="66"/>
      <c r="T251" s="66"/>
    </row>
    <row r="252" spans="4:20" ht="18" hidden="1" customHeight="1">
      <c r="D252" s="66"/>
      <c r="N252" s="66"/>
      <c r="O252" s="76">
        <f t="shared" si="8"/>
        <v>251</v>
      </c>
      <c r="P252" s="75">
        <f t="shared" si="7"/>
        <v>0</v>
      </c>
      <c r="Q252" s="66"/>
      <c r="S252" s="66"/>
      <c r="T252" s="66"/>
    </row>
    <row r="253" spans="4:20" ht="18" hidden="1" customHeight="1">
      <c r="D253" s="66"/>
      <c r="N253" s="66"/>
      <c r="O253" s="76">
        <f t="shared" si="8"/>
        <v>252</v>
      </c>
      <c r="P253" s="75">
        <f t="shared" si="7"/>
        <v>0</v>
      </c>
      <c r="Q253" s="66"/>
      <c r="S253" s="66"/>
      <c r="T253" s="66"/>
    </row>
    <row r="254" spans="4:20" ht="18" hidden="1" customHeight="1">
      <c r="D254" s="66"/>
      <c r="N254" s="66"/>
      <c r="O254" s="76">
        <f t="shared" si="8"/>
        <v>253</v>
      </c>
      <c r="P254" s="75">
        <f t="shared" si="7"/>
        <v>0</v>
      </c>
      <c r="Q254" s="66"/>
      <c r="S254" s="66"/>
      <c r="T254" s="66"/>
    </row>
    <row r="255" spans="4:20" ht="18" hidden="1" customHeight="1">
      <c r="D255" s="66"/>
      <c r="N255" s="66"/>
      <c r="O255" s="76">
        <f t="shared" si="8"/>
        <v>254</v>
      </c>
      <c r="P255" s="75">
        <f t="shared" si="7"/>
        <v>0</v>
      </c>
      <c r="Q255" s="66"/>
      <c r="S255" s="66"/>
      <c r="T255" s="66"/>
    </row>
    <row r="256" spans="4:20" ht="18" hidden="1" customHeight="1">
      <c r="D256" s="66"/>
      <c r="N256" s="66"/>
      <c r="O256" s="76">
        <f t="shared" si="8"/>
        <v>255</v>
      </c>
      <c r="P256" s="75">
        <f t="shared" si="7"/>
        <v>0</v>
      </c>
      <c r="Q256" s="66"/>
      <c r="S256" s="66"/>
      <c r="T256" s="66"/>
    </row>
    <row r="257" spans="4:20" ht="18" hidden="1" customHeight="1">
      <c r="D257" s="66"/>
      <c r="N257" s="66"/>
      <c r="O257" s="76">
        <f t="shared" si="8"/>
        <v>256</v>
      </c>
      <c r="P257" s="75">
        <f t="shared" si="7"/>
        <v>0</v>
      </c>
      <c r="Q257" s="66"/>
      <c r="S257" s="66"/>
      <c r="T257" s="66"/>
    </row>
    <row r="258" spans="4:20" ht="18" hidden="1" customHeight="1">
      <c r="D258" s="66"/>
      <c r="N258" s="66"/>
      <c r="O258" s="76">
        <f t="shared" si="8"/>
        <v>257</v>
      </c>
      <c r="P258" s="75">
        <f t="shared" ref="P258:P321" si="9">IFERROR(VLOOKUP(O258,no,1,0),0)</f>
        <v>0</v>
      </c>
      <c r="Q258" s="66"/>
      <c r="S258" s="66"/>
      <c r="T258" s="66"/>
    </row>
    <row r="259" spans="4:20" ht="18" hidden="1" customHeight="1">
      <c r="D259" s="66"/>
      <c r="N259" s="66"/>
      <c r="O259" s="76">
        <f t="shared" si="8"/>
        <v>258</v>
      </c>
      <c r="P259" s="75">
        <f t="shared" si="9"/>
        <v>0</v>
      </c>
      <c r="Q259" s="66"/>
      <c r="S259" s="66"/>
      <c r="T259" s="66"/>
    </row>
    <row r="260" spans="4:20" ht="18" hidden="1" customHeight="1">
      <c r="D260" s="66"/>
      <c r="N260" s="66"/>
      <c r="O260" s="76">
        <f t="shared" ref="O260:O323" si="10">O259+1</f>
        <v>259</v>
      </c>
      <c r="P260" s="75">
        <f t="shared" si="9"/>
        <v>0</v>
      </c>
      <c r="Q260" s="66"/>
      <c r="S260" s="66"/>
      <c r="T260" s="66"/>
    </row>
    <row r="261" spans="4:20" ht="18" hidden="1" customHeight="1">
      <c r="D261" s="66"/>
      <c r="N261" s="66"/>
      <c r="O261" s="76">
        <f t="shared" si="10"/>
        <v>260</v>
      </c>
      <c r="P261" s="75">
        <f t="shared" si="9"/>
        <v>0</v>
      </c>
      <c r="Q261" s="66"/>
      <c r="S261" s="66"/>
      <c r="T261" s="66"/>
    </row>
    <row r="262" spans="4:20" ht="18" hidden="1" customHeight="1">
      <c r="D262" s="66"/>
      <c r="N262" s="66"/>
      <c r="O262" s="76">
        <f t="shared" si="10"/>
        <v>261</v>
      </c>
      <c r="P262" s="75">
        <f t="shared" si="9"/>
        <v>0</v>
      </c>
      <c r="Q262" s="66"/>
      <c r="S262" s="66"/>
      <c r="T262" s="66"/>
    </row>
    <row r="263" spans="4:20" ht="18" hidden="1" customHeight="1">
      <c r="D263" s="66"/>
      <c r="N263" s="66"/>
      <c r="O263" s="76">
        <f t="shared" si="10"/>
        <v>262</v>
      </c>
      <c r="P263" s="75">
        <f t="shared" si="9"/>
        <v>0</v>
      </c>
      <c r="Q263" s="66"/>
      <c r="S263" s="66"/>
      <c r="T263" s="66"/>
    </row>
    <row r="264" spans="4:20" ht="18" hidden="1" customHeight="1">
      <c r="D264" s="66"/>
      <c r="N264" s="66"/>
      <c r="O264" s="76">
        <f t="shared" si="10"/>
        <v>263</v>
      </c>
      <c r="P264" s="75">
        <f t="shared" si="9"/>
        <v>0</v>
      </c>
      <c r="Q264" s="66"/>
      <c r="S264" s="66"/>
      <c r="T264" s="66"/>
    </row>
    <row r="265" spans="4:20" ht="18" hidden="1" customHeight="1">
      <c r="D265" s="66"/>
      <c r="N265" s="66"/>
      <c r="O265" s="76">
        <f t="shared" si="10"/>
        <v>264</v>
      </c>
      <c r="P265" s="75">
        <f t="shared" si="9"/>
        <v>0</v>
      </c>
      <c r="Q265" s="66"/>
      <c r="S265" s="66"/>
      <c r="T265" s="66"/>
    </row>
    <row r="266" spans="4:20" ht="18" hidden="1" customHeight="1">
      <c r="D266" s="66"/>
      <c r="N266" s="66"/>
      <c r="O266" s="76">
        <f t="shared" si="10"/>
        <v>265</v>
      </c>
      <c r="P266" s="75">
        <f t="shared" si="9"/>
        <v>0</v>
      </c>
      <c r="Q266" s="66"/>
      <c r="S266" s="66"/>
      <c r="T266" s="66"/>
    </row>
    <row r="267" spans="4:20" ht="18" hidden="1" customHeight="1">
      <c r="D267" s="66"/>
      <c r="N267" s="66"/>
      <c r="O267" s="76">
        <f t="shared" si="10"/>
        <v>266</v>
      </c>
      <c r="P267" s="75">
        <f t="shared" si="9"/>
        <v>0</v>
      </c>
      <c r="Q267" s="66"/>
      <c r="S267" s="66"/>
      <c r="T267" s="66"/>
    </row>
    <row r="268" spans="4:20" ht="18" hidden="1" customHeight="1">
      <c r="D268" s="66"/>
      <c r="N268" s="66"/>
      <c r="O268" s="76">
        <f t="shared" si="10"/>
        <v>267</v>
      </c>
      <c r="P268" s="75">
        <f t="shared" si="9"/>
        <v>0</v>
      </c>
      <c r="Q268" s="66"/>
      <c r="S268" s="66"/>
      <c r="T268" s="66"/>
    </row>
    <row r="269" spans="4:20" ht="18" hidden="1" customHeight="1">
      <c r="D269" s="66"/>
      <c r="N269" s="66"/>
      <c r="O269" s="76">
        <f t="shared" si="10"/>
        <v>268</v>
      </c>
      <c r="P269" s="75">
        <f t="shared" si="9"/>
        <v>0</v>
      </c>
      <c r="Q269" s="66"/>
      <c r="S269" s="66"/>
      <c r="T269" s="66"/>
    </row>
    <row r="270" spans="4:20" ht="18" hidden="1" customHeight="1">
      <c r="D270" s="66"/>
      <c r="N270" s="66"/>
      <c r="O270" s="76">
        <f t="shared" si="10"/>
        <v>269</v>
      </c>
      <c r="P270" s="75">
        <f t="shared" si="9"/>
        <v>0</v>
      </c>
      <c r="Q270" s="66"/>
      <c r="S270" s="66"/>
      <c r="T270" s="66"/>
    </row>
    <row r="271" spans="4:20" ht="18" hidden="1" customHeight="1">
      <c r="D271" s="66"/>
      <c r="N271" s="66"/>
      <c r="O271" s="76">
        <f t="shared" si="10"/>
        <v>270</v>
      </c>
      <c r="P271" s="75">
        <f t="shared" si="9"/>
        <v>0</v>
      </c>
      <c r="Q271" s="66"/>
      <c r="S271" s="66"/>
      <c r="T271" s="66"/>
    </row>
    <row r="272" spans="4:20" ht="18" hidden="1" customHeight="1">
      <c r="D272" s="66"/>
      <c r="N272" s="66"/>
      <c r="O272" s="76">
        <f t="shared" si="10"/>
        <v>271</v>
      </c>
      <c r="P272" s="75">
        <f t="shared" si="9"/>
        <v>0</v>
      </c>
      <c r="Q272" s="66"/>
      <c r="S272" s="66"/>
      <c r="T272" s="66"/>
    </row>
    <row r="273" spans="4:20" ht="18" hidden="1" customHeight="1">
      <c r="D273" s="66"/>
      <c r="N273" s="66"/>
      <c r="O273" s="76">
        <f t="shared" si="10"/>
        <v>272</v>
      </c>
      <c r="P273" s="75">
        <f t="shared" si="9"/>
        <v>0</v>
      </c>
      <c r="Q273" s="66"/>
      <c r="S273" s="66"/>
      <c r="T273" s="66"/>
    </row>
    <row r="274" spans="4:20" ht="18" hidden="1" customHeight="1">
      <c r="D274" s="66"/>
      <c r="N274" s="66"/>
      <c r="O274" s="76">
        <f t="shared" si="10"/>
        <v>273</v>
      </c>
      <c r="P274" s="75">
        <f t="shared" si="9"/>
        <v>0</v>
      </c>
      <c r="Q274" s="66"/>
      <c r="S274" s="66"/>
      <c r="T274" s="66"/>
    </row>
    <row r="275" spans="4:20" ht="18" hidden="1" customHeight="1">
      <c r="D275" s="66"/>
      <c r="N275" s="66"/>
      <c r="O275" s="76">
        <f t="shared" si="10"/>
        <v>274</v>
      </c>
      <c r="P275" s="75">
        <f t="shared" si="9"/>
        <v>0</v>
      </c>
      <c r="Q275" s="66"/>
      <c r="S275" s="66"/>
      <c r="T275" s="66"/>
    </row>
    <row r="276" spans="4:20" ht="18" hidden="1" customHeight="1">
      <c r="D276" s="66"/>
      <c r="N276" s="66"/>
      <c r="O276" s="76">
        <f t="shared" si="10"/>
        <v>275</v>
      </c>
      <c r="P276" s="75">
        <f t="shared" si="9"/>
        <v>0</v>
      </c>
      <c r="Q276" s="66"/>
      <c r="S276" s="66"/>
      <c r="T276" s="66"/>
    </row>
    <row r="277" spans="4:20" ht="18" hidden="1" customHeight="1">
      <c r="D277" s="66"/>
      <c r="N277" s="66"/>
      <c r="O277" s="76">
        <f t="shared" si="10"/>
        <v>276</v>
      </c>
      <c r="P277" s="75">
        <f t="shared" si="9"/>
        <v>0</v>
      </c>
      <c r="Q277" s="66"/>
      <c r="S277" s="66"/>
      <c r="T277" s="66"/>
    </row>
    <row r="278" spans="4:20" ht="18" hidden="1" customHeight="1">
      <c r="D278" s="66"/>
      <c r="N278" s="66"/>
      <c r="O278" s="76">
        <f t="shared" si="10"/>
        <v>277</v>
      </c>
      <c r="P278" s="75">
        <f t="shared" si="9"/>
        <v>0</v>
      </c>
      <c r="Q278" s="66"/>
      <c r="S278" s="66"/>
      <c r="T278" s="66"/>
    </row>
    <row r="279" spans="4:20" ht="18" hidden="1" customHeight="1">
      <c r="D279" s="66"/>
      <c r="N279" s="66"/>
      <c r="O279" s="76">
        <f t="shared" si="10"/>
        <v>278</v>
      </c>
      <c r="P279" s="75">
        <f t="shared" si="9"/>
        <v>0</v>
      </c>
      <c r="Q279" s="66"/>
      <c r="S279" s="66"/>
      <c r="T279" s="66"/>
    </row>
    <row r="280" spans="4:20" ht="18" hidden="1" customHeight="1">
      <c r="D280" s="66"/>
      <c r="N280" s="66"/>
      <c r="O280" s="76">
        <f t="shared" si="10"/>
        <v>279</v>
      </c>
      <c r="P280" s="75">
        <f t="shared" si="9"/>
        <v>0</v>
      </c>
      <c r="Q280" s="66"/>
      <c r="S280" s="66"/>
      <c r="T280" s="66"/>
    </row>
    <row r="281" spans="4:20" ht="18" hidden="1" customHeight="1">
      <c r="D281" s="66"/>
      <c r="N281" s="66"/>
      <c r="O281" s="76">
        <f t="shared" si="10"/>
        <v>280</v>
      </c>
      <c r="P281" s="75">
        <f t="shared" si="9"/>
        <v>0</v>
      </c>
      <c r="Q281" s="66"/>
      <c r="S281" s="66"/>
      <c r="T281" s="66"/>
    </row>
    <row r="282" spans="4:20" ht="18" hidden="1" customHeight="1">
      <c r="D282" s="66"/>
      <c r="N282" s="66"/>
      <c r="O282" s="76">
        <f t="shared" si="10"/>
        <v>281</v>
      </c>
      <c r="P282" s="75">
        <f t="shared" si="9"/>
        <v>0</v>
      </c>
      <c r="Q282" s="66"/>
      <c r="S282" s="66"/>
      <c r="T282" s="66"/>
    </row>
    <row r="283" spans="4:20" ht="18" hidden="1" customHeight="1">
      <c r="D283" s="66"/>
      <c r="N283" s="66"/>
      <c r="O283" s="76">
        <f t="shared" si="10"/>
        <v>282</v>
      </c>
      <c r="P283" s="75">
        <f t="shared" si="9"/>
        <v>0</v>
      </c>
      <c r="Q283" s="66"/>
      <c r="S283" s="66"/>
      <c r="T283" s="66"/>
    </row>
    <row r="284" spans="4:20" ht="18" hidden="1" customHeight="1">
      <c r="D284" s="66"/>
      <c r="N284" s="66"/>
      <c r="O284" s="76">
        <f t="shared" si="10"/>
        <v>283</v>
      </c>
      <c r="P284" s="75">
        <f t="shared" si="9"/>
        <v>0</v>
      </c>
      <c r="Q284" s="66"/>
      <c r="S284" s="66"/>
      <c r="T284" s="66"/>
    </row>
    <row r="285" spans="4:20" ht="18" hidden="1" customHeight="1">
      <c r="D285" s="66"/>
      <c r="N285" s="66"/>
      <c r="O285" s="76">
        <f t="shared" si="10"/>
        <v>284</v>
      </c>
      <c r="P285" s="75">
        <f t="shared" si="9"/>
        <v>0</v>
      </c>
      <c r="Q285" s="66"/>
      <c r="S285" s="66"/>
      <c r="T285" s="66"/>
    </row>
    <row r="286" spans="4:20" ht="18" hidden="1" customHeight="1">
      <c r="D286" s="66"/>
      <c r="N286" s="66"/>
      <c r="O286" s="76">
        <f t="shared" si="10"/>
        <v>285</v>
      </c>
      <c r="P286" s="75">
        <f t="shared" si="9"/>
        <v>0</v>
      </c>
      <c r="Q286" s="66"/>
      <c r="S286" s="66"/>
      <c r="T286" s="66"/>
    </row>
    <row r="287" spans="4:20" ht="18" hidden="1" customHeight="1">
      <c r="D287" s="66"/>
      <c r="N287" s="66"/>
      <c r="O287" s="76">
        <f t="shared" si="10"/>
        <v>286</v>
      </c>
      <c r="P287" s="75">
        <f t="shared" si="9"/>
        <v>0</v>
      </c>
      <c r="Q287" s="66"/>
      <c r="S287" s="66"/>
      <c r="T287" s="66"/>
    </row>
    <row r="288" spans="4:20" ht="18" hidden="1" customHeight="1">
      <c r="D288" s="66"/>
      <c r="N288" s="66"/>
      <c r="O288" s="76">
        <f t="shared" si="10"/>
        <v>287</v>
      </c>
      <c r="P288" s="75">
        <f t="shared" si="9"/>
        <v>0</v>
      </c>
      <c r="Q288" s="66"/>
      <c r="S288" s="66"/>
      <c r="T288" s="66"/>
    </row>
    <row r="289" spans="4:20" ht="18" hidden="1" customHeight="1">
      <c r="D289" s="66"/>
      <c r="N289" s="66"/>
      <c r="O289" s="76">
        <f t="shared" si="10"/>
        <v>288</v>
      </c>
      <c r="P289" s="75">
        <f t="shared" si="9"/>
        <v>0</v>
      </c>
      <c r="Q289" s="66"/>
      <c r="S289" s="66"/>
      <c r="T289" s="66"/>
    </row>
    <row r="290" spans="4:20" ht="18" hidden="1" customHeight="1">
      <c r="D290" s="66"/>
      <c r="N290" s="66"/>
      <c r="O290" s="76">
        <f t="shared" si="10"/>
        <v>289</v>
      </c>
      <c r="P290" s="75">
        <f t="shared" si="9"/>
        <v>0</v>
      </c>
      <c r="Q290" s="66"/>
      <c r="S290" s="66"/>
      <c r="T290" s="66"/>
    </row>
    <row r="291" spans="4:20" ht="18" hidden="1" customHeight="1">
      <c r="D291" s="66"/>
      <c r="N291" s="66"/>
      <c r="O291" s="76">
        <f t="shared" si="10"/>
        <v>290</v>
      </c>
      <c r="P291" s="75">
        <f t="shared" si="9"/>
        <v>0</v>
      </c>
      <c r="Q291" s="66"/>
      <c r="S291" s="66"/>
      <c r="T291" s="66"/>
    </row>
    <row r="292" spans="4:20" ht="18" hidden="1" customHeight="1">
      <c r="D292" s="66"/>
      <c r="N292" s="66"/>
      <c r="O292" s="76">
        <f t="shared" si="10"/>
        <v>291</v>
      </c>
      <c r="P292" s="75">
        <f t="shared" si="9"/>
        <v>0</v>
      </c>
      <c r="Q292" s="66"/>
      <c r="S292" s="66"/>
      <c r="T292" s="66"/>
    </row>
    <row r="293" spans="4:20" ht="18" hidden="1" customHeight="1">
      <c r="D293" s="66"/>
      <c r="N293" s="66"/>
      <c r="O293" s="76">
        <f t="shared" si="10"/>
        <v>292</v>
      </c>
      <c r="P293" s="75">
        <f t="shared" si="9"/>
        <v>0</v>
      </c>
      <c r="Q293" s="66"/>
      <c r="S293" s="66"/>
      <c r="T293" s="66"/>
    </row>
    <row r="294" spans="4:20" ht="18" hidden="1" customHeight="1">
      <c r="D294" s="66"/>
      <c r="N294" s="66"/>
      <c r="O294" s="76">
        <f t="shared" si="10"/>
        <v>293</v>
      </c>
      <c r="P294" s="75">
        <f t="shared" si="9"/>
        <v>0</v>
      </c>
      <c r="Q294" s="66"/>
      <c r="S294" s="66"/>
      <c r="T294" s="66"/>
    </row>
    <row r="295" spans="4:20" ht="18" hidden="1" customHeight="1">
      <c r="D295" s="66"/>
      <c r="N295" s="66"/>
      <c r="O295" s="76">
        <f t="shared" si="10"/>
        <v>294</v>
      </c>
      <c r="P295" s="75">
        <f t="shared" si="9"/>
        <v>0</v>
      </c>
      <c r="Q295" s="66"/>
      <c r="S295" s="66"/>
      <c r="T295" s="66"/>
    </row>
    <row r="296" spans="4:20" ht="18" hidden="1" customHeight="1">
      <c r="D296" s="66"/>
      <c r="N296" s="66"/>
      <c r="O296" s="76">
        <f t="shared" si="10"/>
        <v>295</v>
      </c>
      <c r="P296" s="75">
        <f t="shared" si="9"/>
        <v>0</v>
      </c>
      <c r="Q296" s="66"/>
      <c r="S296" s="66"/>
      <c r="T296" s="66"/>
    </row>
    <row r="297" spans="4:20" ht="18" hidden="1" customHeight="1">
      <c r="D297" s="66"/>
      <c r="N297" s="66"/>
      <c r="O297" s="76">
        <f t="shared" si="10"/>
        <v>296</v>
      </c>
      <c r="P297" s="75">
        <f t="shared" si="9"/>
        <v>0</v>
      </c>
      <c r="Q297" s="66"/>
      <c r="S297" s="66"/>
      <c r="T297" s="66"/>
    </row>
    <row r="298" spans="4:20" ht="18" hidden="1" customHeight="1">
      <c r="D298" s="66"/>
      <c r="N298" s="66"/>
      <c r="O298" s="76">
        <f t="shared" si="10"/>
        <v>297</v>
      </c>
      <c r="P298" s="75">
        <f t="shared" si="9"/>
        <v>0</v>
      </c>
      <c r="Q298" s="66"/>
      <c r="S298" s="66"/>
      <c r="T298" s="66"/>
    </row>
    <row r="299" spans="4:20" ht="18" hidden="1" customHeight="1">
      <c r="D299" s="66"/>
      <c r="N299" s="66"/>
      <c r="O299" s="76">
        <f t="shared" si="10"/>
        <v>298</v>
      </c>
      <c r="P299" s="75">
        <f t="shared" si="9"/>
        <v>0</v>
      </c>
      <c r="Q299" s="66"/>
      <c r="S299" s="66"/>
      <c r="T299" s="66"/>
    </row>
    <row r="300" spans="4:20" ht="18" hidden="1" customHeight="1">
      <c r="D300" s="66"/>
      <c r="N300" s="66"/>
      <c r="O300" s="76">
        <f t="shared" si="10"/>
        <v>299</v>
      </c>
      <c r="P300" s="75">
        <f t="shared" si="9"/>
        <v>0</v>
      </c>
      <c r="Q300" s="66"/>
      <c r="S300" s="66"/>
      <c r="T300" s="66"/>
    </row>
    <row r="301" spans="4:20" ht="18" hidden="1" customHeight="1">
      <c r="D301" s="66"/>
      <c r="N301" s="66"/>
      <c r="O301" s="76">
        <f t="shared" si="10"/>
        <v>300</v>
      </c>
      <c r="P301" s="75">
        <f t="shared" si="9"/>
        <v>0</v>
      </c>
      <c r="Q301" s="66"/>
      <c r="S301" s="66"/>
      <c r="T301" s="66"/>
    </row>
    <row r="302" spans="4:20" ht="18" hidden="1" customHeight="1">
      <c r="D302" s="66"/>
      <c r="N302" s="66"/>
      <c r="O302" s="76">
        <f t="shared" si="10"/>
        <v>301</v>
      </c>
      <c r="P302" s="75">
        <f t="shared" si="9"/>
        <v>0</v>
      </c>
      <c r="Q302" s="66"/>
      <c r="S302" s="66"/>
      <c r="T302" s="66"/>
    </row>
    <row r="303" spans="4:20" ht="18" hidden="1" customHeight="1">
      <c r="D303" s="66"/>
      <c r="N303" s="66"/>
      <c r="O303" s="76">
        <f t="shared" si="10"/>
        <v>302</v>
      </c>
      <c r="P303" s="75">
        <f t="shared" si="9"/>
        <v>0</v>
      </c>
      <c r="Q303" s="66"/>
      <c r="S303" s="66"/>
      <c r="T303" s="66"/>
    </row>
    <row r="304" spans="4:20" ht="18" hidden="1" customHeight="1">
      <c r="D304" s="66"/>
      <c r="N304" s="66"/>
      <c r="O304" s="76">
        <f t="shared" si="10"/>
        <v>303</v>
      </c>
      <c r="P304" s="75">
        <f t="shared" si="9"/>
        <v>0</v>
      </c>
      <c r="Q304" s="66"/>
      <c r="S304" s="66"/>
      <c r="T304" s="66"/>
    </row>
    <row r="305" spans="4:20" ht="18" hidden="1" customHeight="1">
      <c r="D305" s="66"/>
      <c r="N305" s="66"/>
      <c r="O305" s="76">
        <f t="shared" si="10"/>
        <v>304</v>
      </c>
      <c r="P305" s="75">
        <f t="shared" si="9"/>
        <v>0</v>
      </c>
      <c r="Q305" s="66"/>
      <c r="S305" s="66"/>
      <c r="T305" s="66"/>
    </row>
    <row r="306" spans="4:20" ht="18" hidden="1" customHeight="1">
      <c r="D306" s="66"/>
      <c r="N306" s="66"/>
      <c r="O306" s="76">
        <f t="shared" si="10"/>
        <v>305</v>
      </c>
      <c r="P306" s="75">
        <f t="shared" si="9"/>
        <v>0</v>
      </c>
      <c r="Q306" s="66"/>
      <c r="S306" s="66"/>
      <c r="T306" s="66"/>
    </row>
    <row r="307" spans="4:20" ht="18" hidden="1" customHeight="1">
      <c r="D307" s="66"/>
      <c r="N307" s="66"/>
      <c r="O307" s="76">
        <f t="shared" si="10"/>
        <v>306</v>
      </c>
      <c r="P307" s="75">
        <f t="shared" si="9"/>
        <v>0</v>
      </c>
      <c r="Q307" s="66"/>
      <c r="S307" s="66"/>
      <c r="T307" s="66"/>
    </row>
    <row r="308" spans="4:20" ht="18" hidden="1" customHeight="1">
      <c r="D308" s="66"/>
      <c r="N308" s="66"/>
      <c r="O308" s="76">
        <f t="shared" si="10"/>
        <v>307</v>
      </c>
      <c r="P308" s="75">
        <f t="shared" si="9"/>
        <v>0</v>
      </c>
      <c r="Q308" s="66"/>
      <c r="S308" s="66"/>
      <c r="T308" s="66"/>
    </row>
    <row r="309" spans="4:20" ht="18" hidden="1" customHeight="1">
      <c r="D309" s="66"/>
      <c r="N309" s="66"/>
      <c r="O309" s="76">
        <f t="shared" si="10"/>
        <v>308</v>
      </c>
      <c r="P309" s="75">
        <f t="shared" si="9"/>
        <v>0</v>
      </c>
      <c r="Q309" s="66"/>
      <c r="S309" s="66"/>
      <c r="T309" s="66"/>
    </row>
    <row r="310" spans="4:20" ht="18" hidden="1" customHeight="1">
      <c r="D310" s="66"/>
      <c r="N310" s="66"/>
      <c r="O310" s="76">
        <f t="shared" si="10"/>
        <v>309</v>
      </c>
      <c r="P310" s="75">
        <f t="shared" si="9"/>
        <v>0</v>
      </c>
      <c r="Q310" s="66"/>
      <c r="S310" s="66"/>
      <c r="T310" s="66"/>
    </row>
    <row r="311" spans="4:20" ht="18" hidden="1" customHeight="1">
      <c r="D311" s="66"/>
      <c r="N311" s="66"/>
      <c r="O311" s="76">
        <f t="shared" si="10"/>
        <v>310</v>
      </c>
      <c r="P311" s="75">
        <f t="shared" si="9"/>
        <v>0</v>
      </c>
      <c r="Q311" s="66"/>
      <c r="S311" s="66"/>
      <c r="T311" s="66"/>
    </row>
    <row r="312" spans="4:20" ht="18" hidden="1" customHeight="1">
      <c r="D312" s="66"/>
      <c r="N312" s="66"/>
      <c r="O312" s="76">
        <f t="shared" si="10"/>
        <v>311</v>
      </c>
      <c r="P312" s="75">
        <f t="shared" si="9"/>
        <v>0</v>
      </c>
      <c r="Q312" s="66"/>
      <c r="S312" s="66"/>
      <c r="T312" s="66"/>
    </row>
    <row r="313" spans="4:20" ht="18" hidden="1" customHeight="1">
      <c r="D313" s="66"/>
      <c r="N313" s="66"/>
      <c r="O313" s="76">
        <f t="shared" si="10"/>
        <v>312</v>
      </c>
      <c r="P313" s="75">
        <f t="shared" si="9"/>
        <v>0</v>
      </c>
      <c r="Q313" s="66"/>
      <c r="S313" s="66"/>
      <c r="T313" s="66"/>
    </row>
    <row r="314" spans="4:20" ht="18" hidden="1" customHeight="1">
      <c r="D314" s="66"/>
      <c r="N314" s="66"/>
      <c r="O314" s="76">
        <f t="shared" si="10"/>
        <v>313</v>
      </c>
      <c r="P314" s="75">
        <f t="shared" si="9"/>
        <v>0</v>
      </c>
      <c r="Q314" s="66"/>
      <c r="S314" s="66"/>
      <c r="T314" s="66"/>
    </row>
    <row r="315" spans="4:20" ht="18" hidden="1" customHeight="1">
      <c r="D315" s="66"/>
      <c r="N315" s="66"/>
      <c r="O315" s="76">
        <f t="shared" si="10"/>
        <v>314</v>
      </c>
      <c r="P315" s="75">
        <f t="shared" si="9"/>
        <v>0</v>
      </c>
      <c r="Q315" s="66"/>
      <c r="S315" s="66"/>
      <c r="T315" s="66"/>
    </row>
    <row r="316" spans="4:20" ht="18" hidden="1" customHeight="1">
      <c r="D316" s="66"/>
      <c r="N316" s="66"/>
      <c r="O316" s="76">
        <f t="shared" si="10"/>
        <v>315</v>
      </c>
      <c r="P316" s="75">
        <f t="shared" si="9"/>
        <v>0</v>
      </c>
      <c r="Q316" s="66"/>
      <c r="S316" s="66"/>
      <c r="T316" s="66"/>
    </row>
    <row r="317" spans="4:20" ht="18" hidden="1" customHeight="1">
      <c r="D317" s="66"/>
      <c r="N317" s="66"/>
      <c r="O317" s="76">
        <f t="shared" si="10"/>
        <v>316</v>
      </c>
      <c r="P317" s="75">
        <f t="shared" si="9"/>
        <v>0</v>
      </c>
      <c r="Q317" s="66"/>
      <c r="S317" s="66"/>
      <c r="T317" s="66"/>
    </row>
    <row r="318" spans="4:20" ht="18" hidden="1" customHeight="1">
      <c r="D318" s="66"/>
      <c r="N318" s="66"/>
      <c r="O318" s="76">
        <f t="shared" si="10"/>
        <v>317</v>
      </c>
      <c r="P318" s="75">
        <f t="shared" si="9"/>
        <v>0</v>
      </c>
      <c r="Q318" s="66"/>
      <c r="S318" s="66"/>
      <c r="T318" s="66"/>
    </row>
    <row r="319" spans="4:20" ht="18" hidden="1" customHeight="1">
      <c r="D319" s="66"/>
      <c r="N319" s="66"/>
      <c r="O319" s="76">
        <f t="shared" si="10"/>
        <v>318</v>
      </c>
      <c r="P319" s="75">
        <f t="shared" si="9"/>
        <v>0</v>
      </c>
      <c r="Q319" s="66"/>
      <c r="S319" s="66"/>
      <c r="T319" s="66"/>
    </row>
    <row r="320" spans="4:20" ht="18" hidden="1" customHeight="1">
      <c r="D320" s="66"/>
      <c r="N320" s="66"/>
      <c r="O320" s="76">
        <f t="shared" si="10"/>
        <v>319</v>
      </c>
      <c r="P320" s="75">
        <f t="shared" si="9"/>
        <v>0</v>
      </c>
      <c r="Q320" s="66"/>
      <c r="S320" s="66"/>
      <c r="T320" s="66"/>
    </row>
    <row r="321" spans="4:20" ht="18" hidden="1" customHeight="1">
      <c r="D321" s="66"/>
      <c r="N321" s="66"/>
      <c r="O321" s="76">
        <f t="shared" si="10"/>
        <v>320</v>
      </c>
      <c r="P321" s="75">
        <f t="shared" si="9"/>
        <v>0</v>
      </c>
      <c r="Q321" s="66"/>
      <c r="S321" s="66"/>
      <c r="T321" s="66"/>
    </row>
    <row r="322" spans="4:20" ht="18" hidden="1" customHeight="1">
      <c r="D322" s="66"/>
      <c r="N322" s="66"/>
      <c r="O322" s="76">
        <f t="shared" si="10"/>
        <v>321</v>
      </c>
      <c r="P322" s="75">
        <f t="shared" ref="P322:P385" si="11">IFERROR(VLOOKUP(O322,no,1,0),0)</f>
        <v>0</v>
      </c>
      <c r="Q322" s="66"/>
      <c r="S322" s="66"/>
      <c r="T322" s="66"/>
    </row>
    <row r="323" spans="4:20" ht="18" hidden="1" customHeight="1">
      <c r="D323" s="66"/>
      <c r="N323" s="66"/>
      <c r="O323" s="76">
        <f t="shared" si="10"/>
        <v>322</v>
      </c>
      <c r="P323" s="75">
        <f t="shared" si="11"/>
        <v>0</v>
      </c>
      <c r="Q323" s="66"/>
      <c r="S323" s="66"/>
      <c r="T323" s="66"/>
    </row>
    <row r="324" spans="4:20" ht="18" hidden="1" customHeight="1">
      <c r="D324" s="66"/>
      <c r="N324" s="66"/>
      <c r="O324" s="76">
        <f t="shared" ref="O324:O387" si="12">O323+1</f>
        <v>323</v>
      </c>
      <c r="P324" s="75">
        <f t="shared" si="11"/>
        <v>0</v>
      </c>
      <c r="Q324" s="66"/>
      <c r="S324" s="66"/>
      <c r="T324" s="66"/>
    </row>
    <row r="325" spans="4:20" ht="18" hidden="1" customHeight="1">
      <c r="D325" s="66"/>
      <c r="N325" s="66"/>
      <c r="O325" s="76">
        <f t="shared" si="12"/>
        <v>324</v>
      </c>
      <c r="P325" s="75">
        <f t="shared" si="11"/>
        <v>0</v>
      </c>
      <c r="Q325" s="66"/>
      <c r="S325" s="66"/>
      <c r="T325" s="66"/>
    </row>
    <row r="326" spans="4:20" ht="18" hidden="1" customHeight="1">
      <c r="D326" s="66"/>
      <c r="N326" s="66"/>
      <c r="O326" s="76">
        <f t="shared" si="12"/>
        <v>325</v>
      </c>
      <c r="P326" s="75">
        <f t="shared" si="11"/>
        <v>0</v>
      </c>
      <c r="Q326" s="66"/>
      <c r="S326" s="66"/>
      <c r="T326" s="66"/>
    </row>
    <row r="327" spans="4:20" ht="18" hidden="1" customHeight="1">
      <c r="D327" s="66"/>
      <c r="N327" s="66"/>
      <c r="O327" s="76">
        <f t="shared" si="12"/>
        <v>326</v>
      </c>
      <c r="P327" s="75">
        <f t="shared" si="11"/>
        <v>0</v>
      </c>
      <c r="Q327" s="66"/>
      <c r="S327" s="66"/>
      <c r="T327" s="66"/>
    </row>
    <row r="328" spans="4:20" ht="18" hidden="1" customHeight="1">
      <c r="D328" s="66"/>
      <c r="N328" s="66"/>
      <c r="O328" s="76">
        <f t="shared" si="12"/>
        <v>327</v>
      </c>
      <c r="P328" s="75">
        <f t="shared" si="11"/>
        <v>0</v>
      </c>
      <c r="Q328" s="66"/>
      <c r="S328" s="66"/>
      <c r="T328" s="66"/>
    </row>
    <row r="329" spans="4:20" ht="18" hidden="1" customHeight="1">
      <c r="D329" s="66"/>
      <c r="N329" s="66"/>
      <c r="O329" s="76">
        <f t="shared" si="12"/>
        <v>328</v>
      </c>
      <c r="P329" s="75">
        <f t="shared" si="11"/>
        <v>0</v>
      </c>
      <c r="Q329" s="66"/>
      <c r="S329" s="66"/>
      <c r="T329" s="66"/>
    </row>
    <row r="330" spans="4:20" ht="18" hidden="1" customHeight="1">
      <c r="D330" s="66"/>
      <c r="N330" s="66"/>
      <c r="O330" s="76">
        <f t="shared" si="12"/>
        <v>329</v>
      </c>
      <c r="P330" s="75">
        <f t="shared" si="11"/>
        <v>0</v>
      </c>
      <c r="Q330" s="66"/>
      <c r="S330" s="66"/>
      <c r="T330" s="66"/>
    </row>
    <row r="331" spans="4:20" ht="18" hidden="1" customHeight="1">
      <c r="D331" s="66"/>
      <c r="N331" s="66"/>
      <c r="O331" s="76">
        <f t="shared" si="12"/>
        <v>330</v>
      </c>
      <c r="P331" s="75">
        <f t="shared" si="11"/>
        <v>0</v>
      </c>
      <c r="Q331" s="66"/>
      <c r="S331" s="66"/>
      <c r="T331" s="66"/>
    </row>
    <row r="332" spans="4:20" ht="18" hidden="1" customHeight="1">
      <c r="D332" s="66"/>
      <c r="N332" s="66"/>
      <c r="O332" s="76">
        <f t="shared" si="12"/>
        <v>331</v>
      </c>
      <c r="P332" s="75">
        <f t="shared" si="11"/>
        <v>0</v>
      </c>
      <c r="Q332" s="66"/>
      <c r="S332" s="66"/>
      <c r="T332" s="66"/>
    </row>
    <row r="333" spans="4:20" ht="18" hidden="1" customHeight="1">
      <c r="D333" s="66"/>
      <c r="N333" s="66"/>
      <c r="O333" s="76">
        <f t="shared" si="12"/>
        <v>332</v>
      </c>
      <c r="P333" s="75">
        <f t="shared" si="11"/>
        <v>0</v>
      </c>
      <c r="Q333" s="66"/>
      <c r="S333" s="66"/>
      <c r="T333" s="66"/>
    </row>
    <row r="334" spans="4:20" ht="18" hidden="1" customHeight="1">
      <c r="D334" s="66"/>
      <c r="N334" s="66"/>
      <c r="O334" s="76">
        <f t="shared" si="12"/>
        <v>333</v>
      </c>
      <c r="P334" s="75">
        <f t="shared" si="11"/>
        <v>0</v>
      </c>
      <c r="Q334" s="66"/>
      <c r="S334" s="66"/>
      <c r="T334" s="66"/>
    </row>
    <row r="335" spans="4:20" ht="18" hidden="1" customHeight="1">
      <c r="D335" s="66"/>
      <c r="N335" s="66"/>
      <c r="O335" s="76">
        <f t="shared" si="12"/>
        <v>334</v>
      </c>
      <c r="P335" s="75">
        <f t="shared" si="11"/>
        <v>0</v>
      </c>
      <c r="Q335" s="66"/>
      <c r="S335" s="66"/>
      <c r="T335" s="66"/>
    </row>
    <row r="336" spans="4:20" ht="18" hidden="1" customHeight="1">
      <c r="D336" s="66"/>
      <c r="N336" s="66"/>
      <c r="O336" s="76">
        <f t="shared" si="12"/>
        <v>335</v>
      </c>
      <c r="P336" s="75">
        <f t="shared" si="11"/>
        <v>0</v>
      </c>
      <c r="Q336" s="66"/>
      <c r="S336" s="66"/>
      <c r="T336" s="66"/>
    </row>
    <row r="337" spans="4:20" ht="18" hidden="1" customHeight="1">
      <c r="D337" s="66"/>
      <c r="N337" s="66"/>
      <c r="O337" s="76">
        <f t="shared" si="12"/>
        <v>336</v>
      </c>
      <c r="P337" s="75">
        <f t="shared" si="11"/>
        <v>0</v>
      </c>
      <c r="Q337" s="66"/>
      <c r="S337" s="66"/>
      <c r="T337" s="66"/>
    </row>
    <row r="338" spans="4:20" ht="18" hidden="1" customHeight="1">
      <c r="D338" s="66"/>
      <c r="N338" s="66"/>
      <c r="O338" s="76">
        <f t="shared" si="12"/>
        <v>337</v>
      </c>
      <c r="P338" s="75">
        <f t="shared" si="11"/>
        <v>0</v>
      </c>
      <c r="Q338" s="66"/>
      <c r="S338" s="66"/>
      <c r="T338" s="66"/>
    </row>
    <row r="339" spans="4:20" ht="18" hidden="1" customHeight="1">
      <c r="D339" s="66"/>
      <c r="N339" s="66"/>
      <c r="O339" s="76">
        <f t="shared" si="12"/>
        <v>338</v>
      </c>
      <c r="P339" s="75">
        <f t="shared" si="11"/>
        <v>0</v>
      </c>
      <c r="Q339" s="66"/>
      <c r="S339" s="66"/>
      <c r="T339" s="66"/>
    </row>
    <row r="340" spans="4:20" ht="18" hidden="1" customHeight="1">
      <c r="D340" s="66"/>
      <c r="N340" s="66"/>
      <c r="O340" s="76">
        <f t="shared" si="12"/>
        <v>339</v>
      </c>
      <c r="P340" s="75">
        <f t="shared" si="11"/>
        <v>0</v>
      </c>
      <c r="Q340" s="66"/>
      <c r="S340" s="66"/>
      <c r="T340" s="66"/>
    </row>
    <row r="341" spans="4:20" ht="18" hidden="1" customHeight="1">
      <c r="D341" s="66"/>
      <c r="N341" s="66"/>
      <c r="O341" s="76">
        <f t="shared" si="12"/>
        <v>340</v>
      </c>
      <c r="P341" s="75">
        <f t="shared" si="11"/>
        <v>0</v>
      </c>
      <c r="Q341" s="66"/>
      <c r="S341" s="66"/>
      <c r="T341" s="66"/>
    </row>
    <row r="342" spans="4:20" ht="18" hidden="1" customHeight="1">
      <c r="D342" s="66"/>
      <c r="N342" s="66"/>
      <c r="O342" s="76">
        <f t="shared" si="12"/>
        <v>341</v>
      </c>
      <c r="P342" s="75">
        <f t="shared" si="11"/>
        <v>0</v>
      </c>
      <c r="Q342" s="66"/>
      <c r="S342" s="66"/>
      <c r="T342" s="66"/>
    </row>
    <row r="343" spans="4:20" ht="18" hidden="1" customHeight="1">
      <c r="D343" s="66"/>
      <c r="N343" s="66"/>
      <c r="O343" s="76">
        <f t="shared" si="12"/>
        <v>342</v>
      </c>
      <c r="P343" s="75">
        <f t="shared" si="11"/>
        <v>0</v>
      </c>
      <c r="Q343" s="66"/>
      <c r="S343" s="66"/>
      <c r="T343" s="66"/>
    </row>
    <row r="344" spans="4:20" ht="18" hidden="1" customHeight="1">
      <c r="D344" s="66"/>
      <c r="N344" s="66"/>
      <c r="O344" s="76">
        <f t="shared" si="12"/>
        <v>343</v>
      </c>
      <c r="P344" s="75">
        <f t="shared" si="11"/>
        <v>0</v>
      </c>
      <c r="Q344" s="66"/>
      <c r="S344" s="66"/>
      <c r="T344" s="66"/>
    </row>
    <row r="345" spans="4:20" ht="18" hidden="1" customHeight="1">
      <c r="D345" s="66"/>
      <c r="N345" s="66"/>
      <c r="O345" s="76">
        <f t="shared" si="12"/>
        <v>344</v>
      </c>
      <c r="P345" s="75">
        <f t="shared" si="11"/>
        <v>0</v>
      </c>
      <c r="Q345" s="66"/>
      <c r="S345" s="66"/>
      <c r="T345" s="66"/>
    </row>
    <row r="346" spans="4:20" ht="18" hidden="1" customHeight="1">
      <c r="D346" s="66"/>
      <c r="N346" s="66"/>
      <c r="O346" s="76">
        <f t="shared" si="12"/>
        <v>345</v>
      </c>
      <c r="P346" s="75">
        <f t="shared" si="11"/>
        <v>0</v>
      </c>
      <c r="Q346" s="66"/>
      <c r="S346" s="66"/>
      <c r="T346" s="66"/>
    </row>
    <row r="347" spans="4:20" ht="18" hidden="1" customHeight="1">
      <c r="D347" s="66"/>
      <c r="N347" s="66"/>
      <c r="O347" s="76">
        <f t="shared" si="12"/>
        <v>346</v>
      </c>
      <c r="P347" s="75">
        <f t="shared" si="11"/>
        <v>0</v>
      </c>
      <c r="Q347" s="66"/>
      <c r="S347" s="66"/>
      <c r="T347" s="66"/>
    </row>
    <row r="348" spans="4:20" ht="18" hidden="1" customHeight="1">
      <c r="D348" s="66"/>
      <c r="N348" s="66"/>
      <c r="O348" s="76">
        <f t="shared" si="12"/>
        <v>347</v>
      </c>
      <c r="P348" s="75">
        <f t="shared" si="11"/>
        <v>0</v>
      </c>
      <c r="Q348" s="66"/>
      <c r="S348" s="66"/>
      <c r="T348" s="66"/>
    </row>
    <row r="349" spans="4:20" ht="18" hidden="1" customHeight="1">
      <c r="D349" s="66"/>
      <c r="N349" s="66"/>
      <c r="O349" s="76">
        <f t="shared" si="12"/>
        <v>348</v>
      </c>
      <c r="P349" s="75">
        <f t="shared" si="11"/>
        <v>0</v>
      </c>
      <c r="Q349" s="66"/>
      <c r="S349" s="66"/>
      <c r="T349" s="66"/>
    </row>
    <row r="350" spans="4:20" ht="18" hidden="1" customHeight="1">
      <c r="D350" s="66"/>
      <c r="N350" s="66"/>
      <c r="O350" s="76">
        <f t="shared" si="12"/>
        <v>349</v>
      </c>
      <c r="P350" s="75">
        <f t="shared" si="11"/>
        <v>0</v>
      </c>
      <c r="Q350" s="66"/>
      <c r="S350" s="66"/>
      <c r="T350" s="66"/>
    </row>
    <row r="351" spans="4:20" ht="18" hidden="1" customHeight="1">
      <c r="D351" s="66"/>
      <c r="N351" s="66"/>
      <c r="O351" s="76">
        <f t="shared" si="12"/>
        <v>350</v>
      </c>
      <c r="P351" s="75">
        <f t="shared" si="11"/>
        <v>0</v>
      </c>
      <c r="Q351" s="66"/>
      <c r="S351" s="66"/>
      <c r="T351" s="66"/>
    </row>
    <row r="352" spans="4:20" ht="18" hidden="1" customHeight="1">
      <c r="D352" s="66"/>
      <c r="N352" s="66"/>
      <c r="O352" s="76">
        <f t="shared" si="12"/>
        <v>351</v>
      </c>
      <c r="P352" s="75">
        <f t="shared" si="11"/>
        <v>0</v>
      </c>
      <c r="Q352" s="66"/>
      <c r="S352" s="66"/>
      <c r="T352" s="66"/>
    </row>
    <row r="353" spans="4:20" ht="18" hidden="1" customHeight="1">
      <c r="D353" s="66"/>
      <c r="N353" s="66"/>
      <c r="O353" s="76">
        <f t="shared" si="12"/>
        <v>352</v>
      </c>
      <c r="P353" s="75">
        <f t="shared" si="11"/>
        <v>0</v>
      </c>
      <c r="Q353" s="66"/>
      <c r="S353" s="66"/>
      <c r="T353" s="66"/>
    </row>
    <row r="354" spans="4:20" ht="18" hidden="1" customHeight="1">
      <c r="D354" s="66"/>
      <c r="N354" s="66"/>
      <c r="O354" s="76">
        <f t="shared" si="12"/>
        <v>353</v>
      </c>
      <c r="P354" s="75">
        <f t="shared" si="11"/>
        <v>0</v>
      </c>
      <c r="Q354" s="66"/>
      <c r="S354" s="66"/>
      <c r="T354" s="66"/>
    </row>
    <row r="355" spans="4:20" ht="18" hidden="1" customHeight="1">
      <c r="D355" s="66"/>
      <c r="N355" s="66"/>
      <c r="O355" s="76">
        <f t="shared" si="12"/>
        <v>354</v>
      </c>
      <c r="P355" s="75">
        <f t="shared" si="11"/>
        <v>0</v>
      </c>
      <c r="Q355" s="66"/>
      <c r="S355" s="66"/>
      <c r="T355" s="66"/>
    </row>
    <row r="356" spans="4:20" ht="18" hidden="1" customHeight="1">
      <c r="D356" s="66"/>
      <c r="N356" s="66"/>
      <c r="O356" s="76">
        <f t="shared" si="12"/>
        <v>355</v>
      </c>
      <c r="P356" s="75">
        <f t="shared" si="11"/>
        <v>0</v>
      </c>
      <c r="Q356" s="66"/>
      <c r="S356" s="66"/>
      <c r="T356" s="66"/>
    </row>
    <row r="357" spans="4:20" ht="18" hidden="1" customHeight="1">
      <c r="D357" s="66"/>
      <c r="N357" s="66"/>
      <c r="O357" s="76">
        <f t="shared" si="12"/>
        <v>356</v>
      </c>
      <c r="P357" s="75">
        <f t="shared" si="11"/>
        <v>0</v>
      </c>
      <c r="Q357" s="66"/>
      <c r="S357" s="66"/>
      <c r="T357" s="66"/>
    </row>
    <row r="358" spans="4:20" ht="18" hidden="1" customHeight="1">
      <c r="D358" s="66"/>
      <c r="N358" s="66"/>
      <c r="O358" s="76">
        <f t="shared" si="12"/>
        <v>357</v>
      </c>
      <c r="P358" s="75">
        <f t="shared" si="11"/>
        <v>0</v>
      </c>
      <c r="Q358" s="66"/>
      <c r="S358" s="66"/>
      <c r="T358" s="66"/>
    </row>
    <row r="359" spans="4:20" ht="18" hidden="1" customHeight="1">
      <c r="D359" s="66"/>
      <c r="N359" s="66"/>
      <c r="O359" s="76">
        <f t="shared" si="12"/>
        <v>358</v>
      </c>
      <c r="P359" s="75">
        <f t="shared" si="11"/>
        <v>0</v>
      </c>
      <c r="Q359" s="66"/>
      <c r="S359" s="66"/>
      <c r="T359" s="66"/>
    </row>
    <row r="360" spans="4:20" ht="18" hidden="1" customHeight="1">
      <c r="D360" s="66"/>
      <c r="N360" s="66"/>
      <c r="O360" s="76">
        <f t="shared" si="12"/>
        <v>359</v>
      </c>
      <c r="P360" s="75">
        <f t="shared" si="11"/>
        <v>0</v>
      </c>
      <c r="Q360" s="66"/>
      <c r="S360" s="66"/>
      <c r="T360" s="66"/>
    </row>
    <row r="361" spans="4:20" ht="18" hidden="1" customHeight="1">
      <c r="D361" s="66"/>
      <c r="N361" s="66"/>
      <c r="O361" s="76">
        <f t="shared" si="12"/>
        <v>360</v>
      </c>
      <c r="P361" s="75">
        <f t="shared" si="11"/>
        <v>0</v>
      </c>
      <c r="Q361" s="66"/>
      <c r="S361" s="66"/>
      <c r="T361" s="66"/>
    </row>
    <row r="362" spans="4:20" ht="18" hidden="1" customHeight="1">
      <c r="D362" s="66"/>
      <c r="N362" s="66"/>
      <c r="O362" s="76">
        <f t="shared" si="12"/>
        <v>361</v>
      </c>
      <c r="P362" s="75">
        <f t="shared" si="11"/>
        <v>0</v>
      </c>
      <c r="Q362" s="66"/>
      <c r="S362" s="66"/>
      <c r="T362" s="66"/>
    </row>
    <row r="363" spans="4:20" ht="18" hidden="1" customHeight="1">
      <c r="D363" s="66"/>
      <c r="N363" s="66"/>
      <c r="O363" s="76">
        <f t="shared" si="12"/>
        <v>362</v>
      </c>
      <c r="P363" s="75">
        <f t="shared" si="11"/>
        <v>0</v>
      </c>
      <c r="Q363" s="66"/>
      <c r="S363" s="66"/>
      <c r="T363" s="66"/>
    </row>
    <row r="364" spans="4:20" ht="18" hidden="1" customHeight="1">
      <c r="D364" s="66"/>
      <c r="N364" s="66"/>
      <c r="O364" s="76">
        <f t="shared" si="12"/>
        <v>363</v>
      </c>
      <c r="P364" s="75">
        <f t="shared" si="11"/>
        <v>0</v>
      </c>
      <c r="Q364" s="66"/>
      <c r="S364" s="66"/>
      <c r="T364" s="66"/>
    </row>
    <row r="365" spans="4:20" ht="18" hidden="1" customHeight="1">
      <c r="D365" s="66"/>
      <c r="N365" s="66"/>
      <c r="O365" s="76">
        <f t="shared" si="12"/>
        <v>364</v>
      </c>
      <c r="P365" s="75">
        <f t="shared" si="11"/>
        <v>0</v>
      </c>
      <c r="Q365" s="66"/>
      <c r="S365" s="66"/>
      <c r="T365" s="66"/>
    </row>
    <row r="366" spans="4:20" ht="18" hidden="1" customHeight="1">
      <c r="D366" s="66"/>
      <c r="N366" s="66"/>
      <c r="O366" s="76">
        <f t="shared" si="12"/>
        <v>365</v>
      </c>
      <c r="P366" s="75">
        <f t="shared" si="11"/>
        <v>0</v>
      </c>
      <c r="Q366" s="66"/>
      <c r="S366" s="66"/>
      <c r="T366" s="66"/>
    </row>
    <row r="367" spans="4:20" ht="18" hidden="1" customHeight="1">
      <c r="D367" s="66"/>
      <c r="N367" s="66"/>
      <c r="O367" s="76">
        <f t="shared" si="12"/>
        <v>366</v>
      </c>
      <c r="P367" s="75">
        <f t="shared" si="11"/>
        <v>0</v>
      </c>
      <c r="Q367" s="66"/>
      <c r="S367" s="66"/>
      <c r="T367" s="66"/>
    </row>
    <row r="368" spans="4:20" ht="18" hidden="1" customHeight="1">
      <c r="D368" s="66"/>
      <c r="N368" s="66"/>
      <c r="O368" s="76">
        <f t="shared" si="12"/>
        <v>367</v>
      </c>
      <c r="P368" s="75">
        <f t="shared" si="11"/>
        <v>0</v>
      </c>
      <c r="Q368" s="66"/>
      <c r="S368" s="66"/>
      <c r="T368" s="66"/>
    </row>
    <row r="369" spans="4:20" ht="18" hidden="1" customHeight="1">
      <c r="D369" s="66"/>
      <c r="N369" s="66"/>
      <c r="O369" s="76">
        <f t="shared" si="12"/>
        <v>368</v>
      </c>
      <c r="P369" s="75">
        <f t="shared" si="11"/>
        <v>0</v>
      </c>
      <c r="Q369" s="66"/>
      <c r="S369" s="66"/>
      <c r="T369" s="66"/>
    </row>
    <row r="370" spans="4:20" ht="18" hidden="1" customHeight="1">
      <c r="D370" s="66"/>
      <c r="N370" s="66"/>
      <c r="O370" s="76">
        <f t="shared" si="12"/>
        <v>369</v>
      </c>
      <c r="P370" s="75">
        <f t="shared" si="11"/>
        <v>0</v>
      </c>
      <c r="Q370" s="66"/>
      <c r="S370" s="66"/>
      <c r="T370" s="66"/>
    </row>
    <row r="371" spans="4:20" ht="18" hidden="1" customHeight="1">
      <c r="D371" s="66"/>
      <c r="N371" s="66"/>
      <c r="O371" s="76">
        <f t="shared" si="12"/>
        <v>370</v>
      </c>
      <c r="P371" s="75">
        <f t="shared" si="11"/>
        <v>0</v>
      </c>
      <c r="Q371" s="66"/>
      <c r="S371" s="66"/>
      <c r="T371" s="66"/>
    </row>
    <row r="372" spans="4:20" ht="18" hidden="1" customHeight="1">
      <c r="D372" s="66"/>
      <c r="N372" s="66"/>
      <c r="O372" s="76">
        <f t="shared" si="12"/>
        <v>371</v>
      </c>
      <c r="P372" s="75">
        <f t="shared" si="11"/>
        <v>0</v>
      </c>
      <c r="Q372" s="66"/>
      <c r="S372" s="66"/>
      <c r="T372" s="66"/>
    </row>
    <row r="373" spans="4:20" ht="18" hidden="1" customHeight="1">
      <c r="D373" s="66"/>
      <c r="N373" s="66"/>
      <c r="O373" s="76">
        <f t="shared" si="12"/>
        <v>372</v>
      </c>
      <c r="P373" s="75">
        <f t="shared" si="11"/>
        <v>0</v>
      </c>
      <c r="Q373" s="66"/>
      <c r="S373" s="66"/>
      <c r="T373" s="66"/>
    </row>
    <row r="374" spans="4:20" ht="18" hidden="1" customHeight="1">
      <c r="D374" s="66"/>
      <c r="N374" s="66"/>
      <c r="O374" s="76">
        <f t="shared" si="12"/>
        <v>373</v>
      </c>
      <c r="P374" s="75">
        <f t="shared" si="11"/>
        <v>0</v>
      </c>
      <c r="Q374" s="66"/>
      <c r="S374" s="66"/>
      <c r="T374" s="66"/>
    </row>
    <row r="375" spans="4:20" ht="18" hidden="1" customHeight="1">
      <c r="D375" s="66"/>
      <c r="N375" s="66"/>
      <c r="O375" s="76">
        <f t="shared" si="12"/>
        <v>374</v>
      </c>
      <c r="P375" s="75">
        <f t="shared" si="11"/>
        <v>0</v>
      </c>
      <c r="Q375" s="66"/>
      <c r="S375" s="66"/>
      <c r="T375" s="66"/>
    </row>
    <row r="376" spans="4:20" ht="18" hidden="1" customHeight="1">
      <c r="D376" s="66"/>
      <c r="N376" s="66"/>
      <c r="O376" s="76">
        <f t="shared" si="12"/>
        <v>375</v>
      </c>
      <c r="P376" s="75">
        <f t="shared" si="11"/>
        <v>0</v>
      </c>
      <c r="Q376" s="66"/>
      <c r="S376" s="66"/>
      <c r="T376" s="66"/>
    </row>
    <row r="377" spans="4:20" ht="18" hidden="1" customHeight="1">
      <c r="D377" s="66"/>
      <c r="N377" s="66"/>
      <c r="O377" s="76">
        <f t="shared" si="12"/>
        <v>376</v>
      </c>
      <c r="P377" s="75">
        <f t="shared" si="11"/>
        <v>0</v>
      </c>
      <c r="Q377" s="66"/>
      <c r="S377" s="66"/>
      <c r="T377" s="66"/>
    </row>
    <row r="378" spans="4:20" ht="18" hidden="1" customHeight="1">
      <c r="D378" s="66"/>
      <c r="N378" s="66"/>
      <c r="O378" s="76">
        <f t="shared" si="12"/>
        <v>377</v>
      </c>
      <c r="P378" s="75">
        <f t="shared" si="11"/>
        <v>0</v>
      </c>
      <c r="Q378" s="66"/>
      <c r="S378" s="66"/>
      <c r="T378" s="66"/>
    </row>
    <row r="379" spans="4:20" ht="18" hidden="1" customHeight="1">
      <c r="D379" s="66"/>
      <c r="N379" s="66"/>
      <c r="O379" s="76">
        <f t="shared" si="12"/>
        <v>378</v>
      </c>
      <c r="P379" s="75">
        <f t="shared" si="11"/>
        <v>0</v>
      </c>
      <c r="Q379" s="66"/>
      <c r="S379" s="66"/>
      <c r="T379" s="66"/>
    </row>
    <row r="380" spans="4:20" ht="18" hidden="1" customHeight="1">
      <c r="D380" s="66"/>
      <c r="N380" s="66"/>
      <c r="O380" s="76">
        <f t="shared" si="12"/>
        <v>379</v>
      </c>
      <c r="P380" s="75">
        <f t="shared" si="11"/>
        <v>0</v>
      </c>
      <c r="Q380" s="66"/>
      <c r="S380" s="66"/>
      <c r="T380" s="66"/>
    </row>
    <row r="381" spans="4:20" ht="18" hidden="1" customHeight="1">
      <c r="D381" s="66"/>
      <c r="N381" s="66"/>
      <c r="O381" s="76">
        <f t="shared" si="12"/>
        <v>380</v>
      </c>
      <c r="P381" s="75">
        <f t="shared" si="11"/>
        <v>0</v>
      </c>
      <c r="Q381" s="66"/>
      <c r="S381" s="66"/>
      <c r="T381" s="66"/>
    </row>
    <row r="382" spans="4:20" ht="18" hidden="1" customHeight="1">
      <c r="D382" s="66"/>
      <c r="N382" s="66"/>
      <c r="O382" s="76">
        <f t="shared" si="12"/>
        <v>381</v>
      </c>
      <c r="P382" s="75">
        <f t="shared" si="11"/>
        <v>0</v>
      </c>
      <c r="Q382" s="66"/>
      <c r="S382" s="66"/>
      <c r="T382" s="66"/>
    </row>
    <row r="383" spans="4:20" ht="18" hidden="1" customHeight="1">
      <c r="D383" s="66"/>
      <c r="N383" s="66"/>
      <c r="O383" s="76">
        <f t="shared" si="12"/>
        <v>382</v>
      </c>
      <c r="P383" s="75">
        <f t="shared" si="11"/>
        <v>0</v>
      </c>
      <c r="Q383" s="66"/>
      <c r="S383" s="66"/>
      <c r="T383" s="66"/>
    </row>
    <row r="384" spans="4:20" ht="18" hidden="1" customHeight="1">
      <c r="D384" s="66"/>
      <c r="N384" s="66"/>
      <c r="O384" s="76">
        <f t="shared" si="12"/>
        <v>383</v>
      </c>
      <c r="P384" s="75">
        <f t="shared" si="11"/>
        <v>0</v>
      </c>
      <c r="Q384" s="66"/>
      <c r="S384" s="66"/>
      <c r="T384" s="66"/>
    </row>
    <row r="385" spans="4:20" ht="18" hidden="1" customHeight="1">
      <c r="D385" s="66"/>
      <c r="N385" s="66"/>
      <c r="O385" s="76">
        <f t="shared" si="12"/>
        <v>384</v>
      </c>
      <c r="P385" s="75">
        <f t="shared" si="11"/>
        <v>0</v>
      </c>
      <c r="Q385" s="66"/>
      <c r="S385" s="66"/>
      <c r="T385" s="66"/>
    </row>
    <row r="386" spans="4:20" ht="18" hidden="1" customHeight="1">
      <c r="D386" s="66"/>
      <c r="N386" s="66"/>
      <c r="O386" s="76">
        <f t="shared" si="12"/>
        <v>385</v>
      </c>
      <c r="P386" s="75">
        <f t="shared" ref="P386:P449" si="13">IFERROR(VLOOKUP(O386,no,1,0),0)</f>
        <v>0</v>
      </c>
      <c r="Q386" s="66"/>
      <c r="S386" s="66"/>
      <c r="T386" s="66"/>
    </row>
    <row r="387" spans="4:20" ht="18" hidden="1" customHeight="1">
      <c r="D387" s="66"/>
      <c r="N387" s="66"/>
      <c r="O387" s="76">
        <f t="shared" si="12"/>
        <v>386</v>
      </c>
      <c r="P387" s="75">
        <f t="shared" si="13"/>
        <v>0</v>
      </c>
      <c r="Q387" s="66"/>
      <c r="S387" s="66"/>
      <c r="T387" s="66"/>
    </row>
    <row r="388" spans="4:20" ht="18" hidden="1" customHeight="1">
      <c r="D388" s="66"/>
      <c r="N388" s="66"/>
      <c r="O388" s="76">
        <f t="shared" ref="O388:O451" si="14">O387+1</f>
        <v>387</v>
      </c>
      <c r="P388" s="75">
        <f t="shared" si="13"/>
        <v>0</v>
      </c>
      <c r="Q388" s="66"/>
      <c r="S388" s="66"/>
      <c r="T388" s="66"/>
    </row>
    <row r="389" spans="4:20" ht="18" hidden="1" customHeight="1">
      <c r="D389" s="66"/>
      <c r="N389" s="66"/>
      <c r="O389" s="76">
        <f t="shared" si="14"/>
        <v>388</v>
      </c>
      <c r="P389" s="75">
        <f t="shared" si="13"/>
        <v>0</v>
      </c>
      <c r="Q389" s="66"/>
      <c r="S389" s="66"/>
      <c r="T389" s="66"/>
    </row>
    <row r="390" spans="4:20" ht="18" hidden="1" customHeight="1">
      <c r="D390" s="66"/>
      <c r="N390" s="66"/>
      <c r="O390" s="76">
        <f t="shared" si="14"/>
        <v>389</v>
      </c>
      <c r="P390" s="75">
        <f t="shared" si="13"/>
        <v>0</v>
      </c>
      <c r="Q390" s="66"/>
      <c r="S390" s="66"/>
      <c r="T390" s="66"/>
    </row>
    <row r="391" spans="4:20" ht="18" hidden="1" customHeight="1">
      <c r="D391" s="66"/>
      <c r="N391" s="66"/>
      <c r="O391" s="76">
        <f t="shared" si="14"/>
        <v>390</v>
      </c>
      <c r="P391" s="75">
        <f t="shared" si="13"/>
        <v>0</v>
      </c>
      <c r="Q391" s="66"/>
      <c r="S391" s="66"/>
      <c r="T391" s="66"/>
    </row>
    <row r="392" spans="4:20" ht="18" hidden="1" customHeight="1">
      <c r="D392" s="66"/>
      <c r="N392" s="66"/>
      <c r="O392" s="76">
        <f t="shared" si="14"/>
        <v>391</v>
      </c>
      <c r="P392" s="75">
        <f t="shared" si="13"/>
        <v>0</v>
      </c>
      <c r="Q392" s="66"/>
      <c r="S392" s="66"/>
      <c r="T392" s="66"/>
    </row>
    <row r="393" spans="4:20" ht="18" hidden="1" customHeight="1">
      <c r="D393" s="66"/>
      <c r="N393" s="66"/>
      <c r="O393" s="76">
        <f t="shared" si="14"/>
        <v>392</v>
      </c>
      <c r="P393" s="75">
        <f t="shared" si="13"/>
        <v>0</v>
      </c>
      <c r="Q393" s="66"/>
      <c r="S393" s="66"/>
      <c r="T393" s="66"/>
    </row>
    <row r="394" spans="4:20" ht="18" hidden="1" customHeight="1">
      <c r="D394" s="66"/>
      <c r="N394" s="66"/>
      <c r="O394" s="76">
        <f t="shared" si="14"/>
        <v>393</v>
      </c>
      <c r="P394" s="75">
        <f t="shared" si="13"/>
        <v>0</v>
      </c>
      <c r="Q394" s="66"/>
      <c r="S394" s="66"/>
      <c r="T394" s="66"/>
    </row>
    <row r="395" spans="4:20" ht="18" hidden="1" customHeight="1">
      <c r="D395" s="66"/>
      <c r="N395" s="66"/>
      <c r="O395" s="76">
        <f t="shared" si="14"/>
        <v>394</v>
      </c>
      <c r="P395" s="75">
        <f t="shared" si="13"/>
        <v>0</v>
      </c>
      <c r="Q395" s="66"/>
      <c r="S395" s="66"/>
      <c r="T395" s="66"/>
    </row>
    <row r="396" spans="4:20" ht="18" hidden="1" customHeight="1">
      <c r="D396" s="66"/>
      <c r="N396" s="66"/>
      <c r="O396" s="76">
        <f t="shared" si="14"/>
        <v>395</v>
      </c>
      <c r="P396" s="75">
        <f t="shared" si="13"/>
        <v>0</v>
      </c>
      <c r="Q396" s="66"/>
      <c r="S396" s="66"/>
      <c r="T396" s="66"/>
    </row>
    <row r="397" spans="4:20" ht="18" hidden="1" customHeight="1">
      <c r="D397" s="66"/>
      <c r="N397" s="66"/>
      <c r="O397" s="76">
        <f t="shared" si="14"/>
        <v>396</v>
      </c>
      <c r="P397" s="75">
        <f t="shared" si="13"/>
        <v>0</v>
      </c>
      <c r="Q397" s="66"/>
      <c r="S397" s="66"/>
      <c r="T397" s="66"/>
    </row>
    <row r="398" spans="4:20" ht="18" hidden="1" customHeight="1">
      <c r="D398" s="66"/>
      <c r="N398" s="66"/>
      <c r="O398" s="76">
        <f t="shared" si="14"/>
        <v>397</v>
      </c>
      <c r="P398" s="75">
        <f t="shared" si="13"/>
        <v>0</v>
      </c>
      <c r="Q398" s="66"/>
      <c r="S398" s="66"/>
      <c r="T398" s="66"/>
    </row>
    <row r="399" spans="4:20" ht="18" hidden="1" customHeight="1">
      <c r="D399" s="66"/>
      <c r="N399" s="66"/>
      <c r="O399" s="76">
        <f t="shared" si="14"/>
        <v>398</v>
      </c>
      <c r="P399" s="75">
        <f t="shared" si="13"/>
        <v>0</v>
      </c>
      <c r="Q399" s="66"/>
      <c r="S399" s="66"/>
      <c r="T399" s="66"/>
    </row>
    <row r="400" spans="4:20" ht="18" hidden="1" customHeight="1">
      <c r="D400" s="66"/>
      <c r="N400" s="66"/>
      <c r="O400" s="76">
        <f t="shared" si="14"/>
        <v>399</v>
      </c>
      <c r="P400" s="75">
        <f t="shared" si="13"/>
        <v>0</v>
      </c>
      <c r="Q400" s="66"/>
      <c r="S400" s="66"/>
      <c r="T400" s="66"/>
    </row>
    <row r="401" spans="4:20" ht="18" hidden="1" customHeight="1">
      <c r="D401" s="66"/>
      <c r="N401" s="66"/>
      <c r="O401" s="76">
        <f t="shared" si="14"/>
        <v>400</v>
      </c>
      <c r="P401" s="75">
        <f t="shared" si="13"/>
        <v>0</v>
      </c>
      <c r="Q401" s="66"/>
      <c r="S401" s="66"/>
      <c r="T401" s="66"/>
    </row>
    <row r="402" spans="4:20" ht="18" hidden="1" customHeight="1">
      <c r="D402" s="66"/>
      <c r="N402" s="66"/>
      <c r="O402" s="76">
        <f t="shared" si="14"/>
        <v>401</v>
      </c>
      <c r="P402" s="75">
        <f t="shared" si="13"/>
        <v>0</v>
      </c>
      <c r="Q402" s="66"/>
      <c r="S402" s="66"/>
      <c r="T402" s="66"/>
    </row>
    <row r="403" spans="4:20" ht="18" hidden="1" customHeight="1">
      <c r="D403" s="66"/>
      <c r="N403" s="66"/>
      <c r="O403" s="76">
        <f t="shared" si="14"/>
        <v>402</v>
      </c>
      <c r="P403" s="75">
        <f t="shared" si="13"/>
        <v>0</v>
      </c>
      <c r="Q403" s="66"/>
      <c r="S403" s="66"/>
      <c r="T403" s="66"/>
    </row>
    <row r="404" spans="4:20" ht="18" hidden="1" customHeight="1">
      <c r="D404" s="66"/>
      <c r="N404" s="66"/>
      <c r="O404" s="76">
        <f t="shared" si="14"/>
        <v>403</v>
      </c>
      <c r="P404" s="75">
        <f t="shared" si="13"/>
        <v>0</v>
      </c>
      <c r="Q404" s="66"/>
      <c r="S404" s="66"/>
      <c r="T404" s="66"/>
    </row>
    <row r="405" spans="4:20" ht="18" hidden="1" customHeight="1">
      <c r="D405" s="66"/>
      <c r="N405" s="66"/>
      <c r="O405" s="76">
        <f t="shared" si="14"/>
        <v>404</v>
      </c>
      <c r="P405" s="75">
        <f t="shared" si="13"/>
        <v>0</v>
      </c>
      <c r="Q405" s="66"/>
      <c r="S405" s="66"/>
      <c r="T405" s="66"/>
    </row>
    <row r="406" spans="4:20" ht="18" hidden="1" customHeight="1">
      <c r="D406" s="66"/>
      <c r="N406" s="66"/>
      <c r="O406" s="76">
        <f t="shared" si="14"/>
        <v>405</v>
      </c>
      <c r="P406" s="75">
        <f t="shared" si="13"/>
        <v>0</v>
      </c>
      <c r="Q406" s="66"/>
      <c r="S406" s="66"/>
      <c r="T406" s="66"/>
    </row>
    <row r="407" spans="4:20" ht="18" hidden="1" customHeight="1">
      <c r="D407" s="66"/>
      <c r="N407" s="66"/>
      <c r="O407" s="76">
        <f t="shared" si="14"/>
        <v>406</v>
      </c>
      <c r="P407" s="75">
        <f t="shared" si="13"/>
        <v>0</v>
      </c>
      <c r="Q407" s="66"/>
      <c r="S407" s="66"/>
      <c r="T407" s="66"/>
    </row>
    <row r="408" spans="4:20" ht="18" hidden="1" customHeight="1">
      <c r="D408" s="66"/>
      <c r="N408" s="66"/>
      <c r="O408" s="76">
        <f t="shared" si="14"/>
        <v>407</v>
      </c>
      <c r="P408" s="75">
        <f t="shared" si="13"/>
        <v>0</v>
      </c>
      <c r="Q408" s="66"/>
      <c r="S408" s="66"/>
      <c r="T408" s="66"/>
    </row>
    <row r="409" spans="4:20" ht="18" hidden="1" customHeight="1">
      <c r="D409" s="66"/>
      <c r="N409" s="66"/>
      <c r="O409" s="76">
        <f t="shared" si="14"/>
        <v>408</v>
      </c>
      <c r="P409" s="75">
        <f t="shared" si="13"/>
        <v>0</v>
      </c>
      <c r="Q409" s="66"/>
      <c r="S409" s="66"/>
      <c r="T409" s="66"/>
    </row>
    <row r="410" spans="4:20" ht="18" hidden="1" customHeight="1">
      <c r="D410" s="66"/>
      <c r="N410" s="66"/>
      <c r="O410" s="76">
        <f t="shared" si="14"/>
        <v>409</v>
      </c>
      <c r="P410" s="75">
        <f t="shared" si="13"/>
        <v>0</v>
      </c>
      <c r="Q410" s="66"/>
      <c r="S410" s="66"/>
      <c r="T410" s="66"/>
    </row>
    <row r="411" spans="4:20" ht="18" hidden="1" customHeight="1">
      <c r="D411" s="66"/>
      <c r="N411" s="66"/>
      <c r="O411" s="76">
        <f t="shared" si="14"/>
        <v>410</v>
      </c>
      <c r="P411" s="75">
        <f t="shared" si="13"/>
        <v>0</v>
      </c>
      <c r="Q411" s="66"/>
      <c r="S411" s="66"/>
      <c r="T411" s="66"/>
    </row>
    <row r="412" spans="4:20" ht="18" hidden="1" customHeight="1">
      <c r="D412" s="66"/>
      <c r="N412" s="66"/>
      <c r="O412" s="76">
        <f t="shared" si="14"/>
        <v>411</v>
      </c>
      <c r="P412" s="75">
        <f t="shared" si="13"/>
        <v>0</v>
      </c>
      <c r="Q412" s="66"/>
      <c r="S412" s="66"/>
      <c r="T412" s="66"/>
    </row>
    <row r="413" spans="4:20" ht="18" hidden="1" customHeight="1">
      <c r="D413" s="66"/>
      <c r="N413" s="66"/>
      <c r="O413" s="76">
        <f t="shared" si="14"/>
        <v>412</v>
      </c>
      <c r="P413" s="75">
        <f t="shared" si="13"/>
        <v>0</v>
      </c>
      <c r="Q413" s="66"/>
      <c r="S413" s="66"/>
      <c r="T413" s="66"/>
    </row>
    <row r="414" spans="4:20" ht="18" hidden="1" customHeight="1">
      <c r="D414" s="66"/>
      <c r="N414" s="66"/>
      <c r="O414" s="76">
        <f t="shared" si="14"/>
        <v>413</v>
      </c>
      <c r="P414" s="75">
        <f t="shared" si="13"/>
        <v>0</v>
      </c>
      <c r="Q414" s="66"/>
      <c r="S414" s="66"/>
      <c r="T414" s="66"/>
    </row>
    <row r="415" spans="4:20" ht="18" hidden="1" customHeight="1">
      <c r="D415" s="66"/>
      <c r="N415" s="66"/>
      <c r="O415" s="76">
        <f t="shared" si="14"/>
        <v>414</v>
      </c>
      <c r="P415" s="75">
        <f t="shared" si="13"/>
        <v>0</v>
      </c>
      <c r="Q415" s="66"/>
      <c r="S415" s="66"/>
      <c r="T415" s="66"/>
    </row>
    <row r="416" spans="4:20" ht="18" hidden="1" customHeight="1">
      <c r="D416" s="66"/>
      <c r="N416" s="66"/>
      <c r="O416" s="76">
        <f t="shared" si="14"/>
        <v>415</v>
      </c>
      <c r="P416" s="75">
        <f t="shared" si="13"/>
        <v>0</v>
      </c>
      <c r="Q416" s="66"/>
      <c r="S416" s="66"/>
      <c r="T416" s="66"/>
    </row>
    <row r="417" spans="4:20" ht="18" hidden="1" customHeight="1">
      <c r="D417" s="66"/>
      <c r="N417" s="66"/>
      <c r="O417" s="76">
        <f t="shared" si="14"/>
        <v>416</v>
      </c>
      <c r="P417" s="75">
        <f t="shared" si="13"/>
        <v>0</v>
      </c>
      <c r="Q417" s="66"/>
      <c r="S417" s="66"/>
      <c r="T417" s="66"/>
    </row>
    <row r="418" spans="4:20" ht="18" hidden="1" customHeight="1">
      <c r="D418" s="66"/>
      <c r="N418" s="66"/>
      <c r="O418" s="76">
        <f t="shared" si="14"/>
        <v>417</v>
      </c>
      <c r="P418" s="75">
        <f t="shared" si="13"/>
        <v>0</v>
      </c>
      <c r="Q418" s="66"/>
      <c r="S418" s="66"/>
      <c r="T418" s="66"/>
    </row>
    <row r="419" spans="4:20" ht="18" hidden="1" customHeight="1">
      <c r="D419" s="66"/>
      <c r="N419" s="66"/>
      <c r="O419" s="76">
        <f t="shared" si="14"/>
        <v>418</v>
      </c>
      <c r="P419" s="75">
        <f t="shared" si="13"/>
        <v>0</v>
      </c>
      <c r="Q419" s="66"/>
      <c r="S419" s="66"/>
      <c r="T419" s="66"/>
    </row>
    <row r="420" spans="4:20" ht="18" hidden="1" customHeight="1">
      <c r="D420" s="66"/>
      <c r="N420" s="66"/>
      <c r="O420" s="76">
        <f t="shared" si="14"/>
        <v>419</v>
      </c>
      <c r="P420" s="75">
        <f t="shared" si="13"/>
        <v>0</v>
      </c>
      <c r="Q420" s="66"/>
      <c r="S420" s="66"/>
      <c r="T420" s="66"/>
    </row>
    <row r="421" spans="4:20" ht="18" hidden="1" customHeight="1">
      <c r="D421" s="66"/>
      <c r="N421" s="66"/>
      <c r="O421" s="76">
        <f t="shared" si="14"/>
        <v>420</v>
      </c>
      <c r="P421" s="75">
        <f t="shared" si="13"/>
        <v>0</v>
      </c>
      <c r="Q421" s="66"/>
      <c r="S421" s="66"/>
      <c r="T421" s="66"/>
    </row>
    <row r="422" spans="4:20" ht="18" hidden="1" customHeight="1">
      <c r="D422" s="66"/>
      <c r="N422" s="66"/>
      <c r="O422" s="76">
        <f t="shared" si="14"/>
        <v>421</v>
      </c>
      <c r="P422" s="75">
        <f t="shared" si="13"/>
        <v>0</v>
      </c>
      <c r="Q422" s="66"/>
      <c r="S422" s="66"/>
      <c r="T422" s="66"/>
    </row>
    <row r="423" spans="4:20" ht="18" hidden="1" customHeight="1">
      <c r="D423" s="66"/>
      <c r="N423" s="66"/>
      <c r="O423" s="76">
        <f t="shared" si="14"/>
        <v>422</v>
      </c>
      <c r="P423" s="75">
        <f t="shared" si="13"/>
        <v>0</v>
      </c>
      <c r="Q423" s="66"/>
      <c r="S423" s="66"/>
      <c r="T423" s="66"/>
    </row>
    <row r="424" spans="4:20" ht="18" hidden="1" customHeight="1">
      <c r="D424" s="66"/>
      <c r="N424" s="66"/>
      <c r="O424" s="76">
        <f t="shared" si="14"/>
        <v>423</v>
      </c>
      <c r="P424" s="75">
        <f t="shared" si="13"/>
        <v>0</v>
      </c>
      <c r="Q424" s="66"/>
      <c r="S424" s="66"/>
      <c r="T424" s="66"/>
    </row>
    <row r="425" spans="4:20" ht="18" hidden="1" customHeight="1">
      <c r="D425" s="66"/>
      <c r="N425" s="66"/>
      <c r="O425" s="76">
        <f t="shared" si="14"/>
        <v>424</v>
      </c>
      <c r="P425" s="75">
        <f t="shared" si="13"/>
        <v>0</v>
      </c>
      <c r="Q425" s="66"/>
      <c r="S425" s="66"/>
      <c r="T425" s="66"/>
    </row>
    <row r="426" spans="4:20" ht="18" hidden="1" customHeight="1">
      <c r="D426" s="66"/>
      <c r="N426" s="66"/>
      <c r="O426" s="76">
        <f t="shared" si="14"/>
        <v>425</v>
      </c>
      <c r="P426" s="75">
        <f t="shared" si="13"/>
        <v>0</v>
      </c>
      <c r="Q426" s="66"/>
      <c r="S426" s="66"/>
      <c r="T426" s="66"/>
    </row>
    <row r="427" spans="4:20" ht="18" hidden="1" customHeight="1">
      <c r="D427" s="66"/>
      <c r="N427" s="66"/>
      <c r="O427" s="76">
        <f t="shared" si="14"/>
        <v>426</v>
      </c>
      <c r="P427" s="75">
        <f t="shared" si="13"/>
        <v>0</v>
      </c>
      <c r="Q427" s="66"/>
      <c r="S427" s="66"/>
      <c r="T427" s="66"/>
    </row>
    <row r="428" spans="4:20" ht="18" hidden="1" customHeight="1">
      <c r="D428" s="66"/>
      <c r="N428" s="66"/>
      <c r="O428" s="76">
        <f t="shared" si="14"/>
        <v>427</v>
      </c>
      <c r="P428" s="75">
        <f t="shared" si="13"/>
        <v>0</v>
      </c>
      <c r="Q428" s="66"/>
      <c r="S428" s="66"/>
      <c r="T428" s="66"/>
    </row>
    <row r="429" spans="4:20" ht="18" hidden="1" customHeight="1">
      <c r="D429" s="66"/>
      <c r="N429" s="66"/>
      <c r="O429" s="76">
        <f t="shared" si="14"/>
        <v>428</v>
      </c>
      <c r="P429" s="75">
        <f t="shared" si="13"/>
        <v>0</v>
      </c>
      <c r="Q429" s="66"/>
      <c r="S429" s="66"/>
      <c r="T429" s="66"/>
    </row>
    <row r="430" spans="4:20" ht="18" hidden="1" customHeight="1">
      <c r="D430" s="66"/>
      <c r="N430" s="66"/>
      <c r="O430" s="76">
        <f t="shared" si="14"/>
        <v>429</v>
      </c>
      <c r="P430" s="75">
        <f t="shared" si="13"/>
        <v>0</v>
      </c>
      <c r="Q430" s="66"/>
      <c r="S430" s="66"/>
      <c r="T430" s="66"/>
    </row>
    <row r="431" spans="4:20" ht="18" hidden="1" customHeight="1">
      <c r="D431" s="66"/>
      <c r="N431" s="66"/>
      <c r="O431" s="76">
        <f t="shared" si="14"/>
        <v>430</v>
      </c>
      <c r="P431" s="75">
        <f t="shared" si="13"/>
        <v>0</v>
      </c>
      <c r="Q431" s="66"/>
      <c r="S431" s="66"/>
      <c r="T431" s="66"/>
    </row>
    <row r="432" spans="4:20" ht="18" hidden="1" customHeight="1">
      <c r="D432" s="66"/>
      <c r="N432" s="66"/>
      <c r="O432" s="76">
        <f t="shared" si="14"/>
        <v>431</v>
      </c>
      <c r="P432" s="75">
        <f t="shared" si="13"/>
        <v>0</v>
      </c>
      <c r="Q432" s="66"/>
      <c r="S432" s="66"/>
      <c r="T432" s="66"/>
    </row>
    <row r="433" spans="4:20" ht="18" hidden="1" customHeight="1">
      <c r="D433" s="66"/>
      <c r="N433" s="66"/>
      <c r="O433" s="76">
        <f t="shared" si="14"/>
        <v>432</v>
      </c>
      <c r="P433" s="75">
        <f t="shared" si="13"/>
        <v>0</v>
      </c>
      <c r="Q433" s="66"/>
      <c r="S433" s="66"/>
      <c r="T433" s="66"/>
    </row>
    <row r="434" spans="4:20" ht="18" hidden="1" customHeight="1">
      <c r="D434" s="66"/>
      <c r="N434" s="66"/>
      <c r="O434" s="76">
        <f t="shared" si="14"/>
        <v>433</v>
      </c>
      <c r="P434" s="75">
        <f t="shared" si="13"/>
        <v>0</v>
      </c>
      <c r="Q434" s="66"/>
      <c r="S434" s="66"/>
      <c r="T434" s="66"/>
    </row>
    <row r="435" spans="4:20" ht="18" hidden="1" customHeight="1">
      <c r="D435" s="66"/>
      <c r="N435" s="66"/>
      <c r="O435" s="76">
        <f t="shared" si="14"/>
        <v>434</v>
      </c>
      <c r="P435" s="75">
        <f t="shared" si="13"/>
        <v>0</v>
      </c>
      <c r="Q435" s="66"/>
      <c r="S435" s="66"/>
      <c r="T435" s="66"/>
    </row>
    <row r="436" spans="4:20" ht="18" hidden="1" customHeight="1">
      <c r="D436" s="66"/>
      <c r="N436" s="66"/>
      <c r="O436" s="76">
        <f t="shared" si="14"/>
        <v>435</v>
      </c>
      <c r="P436" s="75">
        <f t="shared" si="13"/>
        <v>0</v>
      </c>
      <c r="Q436" s="66"/>
      <c r="S436" s="66"/>
      <c r="T436" s="66"/>
    </row>
    <row r="437" spans="4:20" ht="18" hidden="1" customHeight="1">
      <c r="D437" s="66"/>
      <c r="N437" s="66"/>
      <c r="O437" s="76">
        <f t="shared" si="14"/>
        <v>436</v>
      </c>
      <c r="P437" s="75">
        <f t="shared" si="13"/>
        <v>0</v>
      </c>
      <c r="Q437" s="66"/>
      <c r="S437" s="66"/>
      <c r="T437" s="66"/>
    </row>
    <row r="438" spans="4:20" ht="18" hidden="1" customHeight="1">
      <c r="D438" s="66"/>
      <c r="N438" s="66"/>
      <c r="O438" s="76">
        <f t="shared" si="14"/>
        <v>437</v>
      </c>
      <c r="P438" s="75">
        <f t="shared" si="13"/>
        <v>0</v>
      </c>
      <c r="Q438" s="66"/>
      <c r="S438" s="66"/>
      <c r="T438" s="66"/>
    </row>
    <row r="439" spans="4:20" ht="18" hidden="1" customHeight="1">
      <c r="D439" s="66"/>
      <c r="N439" s="66"/>
      <c r="O439" s="76">
        <f t="shared" si="14"/>
        <v>438</v>
      </c>
      <c r="P439" s="75">
        <f t="shared" si="13"/>
        <v>0</v>
      </c>
      <c r="Q439" s="66"/>
      <c r="S439" s="66"/>
      <c r="T439" s="66"/>
    </row>
    <row r="440" spans="4:20" ht="18" hidden="1" customHeight="1">
      <c r="D440" s="66"/>
      <c r="N440" s="66"/>
      <c r="O440" s="76">
        <f t="shared" si="14"/>
        <v>439</v>
      </c>
      <c r="P440" s="75">
        <f t="shared" si="13"/>
        <v>0</v>
      </c>
      <c r="Q440" s="66"/>
      <c r="S440" s="66"/>
      <c r="T440" s="66"/>
    </row>
    <row r="441" spans="4:20" ht="18" hidden="1" customHeight="1">
      <c r="D441" s="66"/>
      <c r="N441" s="66"/>
      <c r="O441" s="76">
        <f t="shared" si="14"/>
        <v>440</v>
      </c>
      <c r="P441" s="75">
        <f t="shared" si="13"/>
        <v>0</v>
      </c>
      <c r="Q441" s="66"/>
      <c r="S441" s="66"/>
      <c r="T441" s="66"/>
    </row>
    <row r="442" spans="4:20" ht="18" hidden="1" customHeight="1">
      <c r="D442" s="66"/>
      <c r="N442" s="66"/>
      <c r="O442" s="76">
        <f t="shared" si="14"/>
        <v>441</v>
      </c>
      <c r="P442" s="75">
        <f t="shared" si="13"/>
        <v>0</v>
      </c>
      <c r="Q442" s="66"/>
      <c r="S442" s="66"/>
      <c r="T442" s="66"/>
    </row>
    <row r="443" spans="4:20" ht="18" hidden="1" customHeight="1">
      <c r="D443" s="66"/>
      <c r="N443" s="66"/>
      <c r="O443" s="76">
        <f t="shared" si="14"/>
        <v>442</v>
      </c>
      <c r="P443" s="75">
        <f t="shared" si="13"/>
        <v>0</v>
      </c>
      <c r="Q443" s="66"/>
      <c r="S443" s="66"/>
      <c r="T443" s="66"/>
    </row>
    <row r="444" spans="4:20" ht="18" hidden="1" customHeight="1">
      <c r="D444" s="66"/>
      <c r="N444" s="66"/>
      <c r="O444" s="76">
        <f t="shared" si="14"/>
        <v>443</v>
      </c>
      <c r="P444" s="75">
        <f t="shared" si="13"/>
        <v>0</v>
      </c>
      <c r="Q444" s="66"/>
      <c r="S444" s="66"/>
      <c r="T444" s="66"/>
    </row>
    <row r="445" spans="4:20" ht="18" hidden="1" customHeight="1">
      <c r="D445" s="66"/>
      <c r="N445" s="66"/>
      <c r="O445" s="76">
        <f t="shared" si="14"/>
        <v>444</v>
      </c>
      <c r="P445" s="75">
        <f t="shared" si="13"/>
        <v>0</v>
      </c>
      <c r="Q445" s="66"/>
      <c r="S445" s="66"/>
      <c r="T445" s="66"/>
    </row>
    <row r="446" spans="4:20" ht="18" hidden="1" customHeight="1">
      <c r="D446" s="66"/>
      <c r="N446" s="66"/>
      <c r="O446" s="76">
        <f t="shared" si="14"/>
        <v>445</v>
      </c>
      <c r="P446" s="75">
        <f t="shared" si="13"/>
        <v>0</v>
      </c>
      <c r="Q446" s="66"/>
      <c r="S446" s="66"/>
      <c r="T446" s="66"/>
    </row>
    <row r="447" spans="4:20" ht="18" hidden="1" customHeight="1">
      <c r="D447" s="66"/>
      <c r="N447" s="66"/>
      <c r="O447" s="76">
        <f t="shared" si="14"/>
        <v>446</v>
      </c>
      <c r="P447" s="75">
        <f t="shared" si="13"/>
        <v>0</v>
      </c>
      <c r="Q447" s="66"/>
      <c r="S447" s="66"/>
      <c r="T447" s="66"/>
    </row>
    <row r="448" spans="4:20" ht="18" hidden="1" customHeight="1">
      <c r="D448" s="66"/>
      <c r="N448" s="66"/>
      <c r="O448" s="76">
        <f t="shared" si="14"/>
        <v>447</v>
      </c>
      <c r="P448" s="75">
        <f t="shared" si="13"/>
        <v>0</v>
      </c>
      <c r="Q448" s="66"/>
      <c r="S448" s="66"/>
      <c r="T448" s="66"/>
    </row>
    <row r="449" spans="4:20" ht="18" hidden="1" customHeight="1">
      <c r="D449" s="66"/>
      <c r="N449" s="66"/>
      <c r="O449" s="76">
        <f t="shared" si="14"/>
        <v>448</v>
      </c>
      <c r="P449" s="75">
        <f t="shared" si="13"/>
        <v>0</v>
      </c>
      <c r="Q449" s="66"/>
      <c r="S449" s="66"/>
      <c r="T449" s="66"/>
    </row>
    <row r="450" spans="4:20" ht="18" hidden="1" customHeight="1">
      <c r="D450" s="66"/>
      <c r="N450" s="66"/>
      <c r="O450" s="76">
        <f t="shared" si="14"/>
        <v>449</v>
      </c>
      <c r="P450" s="75">
        <f t="shared" ref="P450:P501" si="15">IFERROR(VLOOKUP(O450,no,1,0),0)</f>
        <v>0</v>
      </c>
      <c r="Q450" s="66"/>
      <c r="S450" s="66"/>
      <c r="T450" s="66"/>
    </row>
    <row r="451" spans="4:20" ht="18" hidden="1" customHeight="1">
      <c r="D451" s="66"/>
      <c r="N451" s="66"/>
      <c r="O451" s="76">
        <f t="shared" si="14"/>
        <v>450</v>
      </c>
      <c r="P451" s="75">
        <f t="shared" si="15"/>
        <v>0</v>
      </c>
      <c r="Q451" s="66"/>
      <c r="S451" s="66"/>
      <c r="T451" s="66"/>
    </row>
    <row r="452" spans="4:20" ht="18" hidden="1" customHeight="1">
      <c r="D452" s="66"/>
      <c r="N452" s="66"/>
      <c r="O452" s="76">
        <f t="shared" ref="O452:O501" si="16">O451+1</f>
        <v>451</v>
      </c>
      <c r="P452" s="75">
        <f t="shared" si="15"/>
        <v>0</v>
      </c>
      <c r="Q452" s="66"/>
      <c r="S452" s="66"/>
      <c r="T452" s="66"/>
    </row>
    <row r="453" spans="4:20" ht="18" hidden="1" customHeight="1">
      <c r="D453" s="66"/>
      <c r="N453" s="66"/>
      <c r="O453" s="76">
        <f t="shared" si="16"/>
        <v>452</v>
      </c>
      <c r="P453" s="75">
        <f t="shared" si="15"/>
        <v>0</v>
      </c>
      <c r="Q453" s="66"/>
      <c r="S453" s="66"/>
      <c r="T453" s="66"/>
    </row>
    <row r="454" spans="4:20" ht="18" hidden="1" customHeight="1">
      <c r="D454" s="66"/>
      <c r="N454" s="66"/>
      <c r="O454" s="76">
        <f t="shared" si="16"/>
        <v>453</v>
      </c>
      <c r="P454" s="75">
        <f t="shared" si="15"/>
        <v>0</v>
      </c>
      <c r="Q454" s="66"/>
      <c r="S454" s="66"/>
      <c r="T454" s="66"/>
    </row>
    <row r="455" spans="4:20" ht="18" hidden="1" customHeight="1">
      <c r="D455" s="66"/>
      <c r="N455" s="66"/>
      <c r="O455" s="76">
        <f t="shared" si="16"/>
        <v>454</v>
      </c>
      <c r="P455" s="75">
        <f t="shared" si="15"/>
        <v>0</v>
      </c>
      <c r="Q455" s="66"/>
      <c r="S455" s="66"/>
      <c r="T455" s="66"/>
    </row>
    <row r="456" spans="4:20" ht="18" hidden="1" customHeight="1">
      <c r="D456" s="66"/>
      <c r="N456" s="66"/>
      <c r="O456" s="76">
        <f t="shared" si="16"/>
        <v>455</v>
      </c>
      <c r="P456" s="75">
        <f t="shared" si="15"/>
        <v>0</v>
      </c>
      <c r="Q456" s="66"/>
      <c r="S456" s="66"/>
      <c r="T456" s="66"/>
    </row>
    <row r="457" spans="4:20" ht="18" hidden="1" customHeight="1">
      <c r="D457" s="66"/>
      <c r="N457" s="66"/>
      <c r="O457" s="76">
        <f t="shared" si="16"/>
        <v>456</v>
      </c>
      <c r="P457" s="75">
        <f t="shared" si="15"/>
        <v>0</v>
      </c>
      <c r="Q457" s="66"/>
      <c r="S457" s="66"/>
      <c r="T457" s="66"/>
    </row>
    <row r="458" spans="4:20" ht="18" hidden="1" customHeight="1">
      <c r="D458" s="66"/>
      <c r="N458" s="66"/>
      <c r="O458" s="76">
        <f t="shared" si="16"/>
        <v>457</v>
      </c>
      <c r="P458" s="75">
        <f t="shared" si="15"/>
        <v>0</v>
      </c>
      <c r="Q458" s="66"/>
      <c r="S458" s="66"/>
      <c r="T458" s="66"/>
    </row>
    <row r="459" spans="4:20" ht="18" hidden="1" customHeight="1">
      <c r="D459" s="66"/>
      <c r="N459" s="66"/>
      <c r="O459" s="76">
        <f t="shared" si="16"/>
        <v>458</v>
      </c>
      <c r="P459" s="75">
        <f t="shared" si="15"/>
        <v>0</v>
      </c>
      <c r="Q459" s="66"/>
      <c r="S459" s="66"/>
      <c r="T459" s="66"/>
    </row>
    <row r="460" spans="4:20" ht="18" hidden="1" customHeight="1">
      <c r="D460" s="66"/>
      <c r="N460" s="66"/>
      <c r="O460" s="76">
        <f t="shared" si="16"/>
        <v>459</v>
      </c>
      <c r="P460" s="75">
        <f t="shared" si="15"/>
        <v>0</v>
      </c>
      <c r="Q460" s="66"/>
      <c r="S460" s="66"/>
      <c r="T460" s="66"/>
    </row>
    <row r="461" spans="4:20" ht="18" hidden="1" customHeight="1">
      <c r="D461" s="66"/>
      <c r="N461" s="66"/>
      <c r="O461" s="76">
        <f t="shared" si="16"/>
        <v>460</v>
      </c>
      <c r="P461" s="75">
        <f t="shared" si="15"/>
        <v>0</v>
      </c>
      <c r="Q461" s="66"/>
      <c r="S461" s="66"/>
      <c r="T461" s="66"/>
    </row>
    <row r="462" spans="4:20" ht="18" hidden="1" customHeight="1">
      <c r="D462" s="66"/>
      <c r="N462" s="66"/>
      <c r="O462" s="76">
        <f t="shared" si="16"/>
        <v>461</v>
      </c>
      <c r="P462" s="75">
        <f t="shared" si="15"/>
        <v>0</v>
      </c>
      <c r="Q462" s="66"/>
      <c r="S462" s="66"/>
      <c r="T462" s="66"/>
    </row>
    <row r="463" spans="4:20" ht="18" hidden="1" customHeight="1">
      <c r="D463" s="66"/>
      <c r="N463" s="66"/>
      <c r="O463" s="76">
        <f t="shared" si="16"/>
        <v>462</v>
      </c>
      <c r="P463" s="75">
        <f t="shared" si="15"/>
        <v>0</v>
      </c>
      <c r="Q463" s="66"/>
      <c r="S463" s="66"/>
      <c r="T463" s="66"/>
    </row>
    <row r="464" spans="4:20" ht="18" hidden="1" customHeight="1">
      <c r="D464" s="66"/>
      <c r="N464" s="66"/>
      <c r="O464" s="76">
        <f t="shared" si="16"/>
        <v>463</v>
      </c>
      <c r="P464" s="75">
        <f t="shared" si="15"/>
        <v>0</v>
      </c>
      <c r="Q464" s="66"/>
      <c r="S464" s="66"/>
      <c r="T464" s="66"/>
    </row>
    <row r="465" spans="4:20" ht="18" hidden="1" customHeight="1">
      <c r="D465" s="66"/>
      <c r="N465" s="66"/>
      <c r="O465" s="76">
        <f t="shared" si="16"/>
        <v>464</v>
      </c>
      <c r="P465" s="75">
        <f t="shared" si="15"/>
        <v>0</v>
      </c>
      <c r="Q465" s="66"/>
      <c r="S465" s="66"/>
      <c r="T465" s="66"/>
    </row>
    <row r="466" spans="4:20" ht="18" hidden="1" customHeight="1">
      <c r="D466" s="66"/>
      <c r="N466" s="66"/>
      <c r="O466" s="76">
        <f t="shared" si="16"/>
        <v>465</v>
      </c>
      <c r="P466" s="75">
        <f t="shared" si="15"/>
        <v>0</v>
      </c>
      <c r="Q466" s="66"/>
      <c r="S466" s="66"/>
      <c r="T466" s="66"/>
    </row>
    <row r="467" spans="4:20" ht="18" hidden="1" customHeight="1">
      <c r="D467" s="66"/>
      <c r="N467" s="66"/>
      <c r="O467" s="76">
        <f t="shared" si="16"/>
        <v>466</v>
      </c>
      <c r="P467" s="75">
        <f t="shared" si="15"/>
        <v>0</v>
      </c>
      <c r="Q467" s="66"/>
      <c r="S467" s="66"/>
      <c r="T467" s="66"/>
    </row>
    <row r="468" spans="4:20" ht="18" hidden="1" customHeight="1">
      <c r="D468" s="66"/>
      <c r="N468" s="66"/>
      <c r="O468" s="76">
        <f t="shared" si="16"/>
        <v>467</v>
      </c>
      <c r="P468" s="75">
        <f t="shared" si="15"/>
        <v>0</v>
      </c>
      <c r="Q468" s="66"/>
      <c r="S468" s="66"/>
      <c r="T468" s="66"/>
    </row>
    <row r="469" spans="4:20" ht="18" hidden="1" customHeight="1">
      <c r="D469" s="66"/>
      <c r="N469" s="66"/>
      <c r="O469" s="76">
        <f t="shared" si="16"/>
        <v>468</v>
      </c>
      <c r="P469" s="75">
        <f t="shared" si="15"/>
        <v>0</v>
      </c>
      <c r="Q469" s="66"/>
      <c r="S469" s="66"/>
      <c r="T469" s="66"/>
    </row>
    <row r="470" spans="4:20" ht="18" hidden="1" customHeight="1">
      <c r="D470" s="66"/>
      <c r="N470" s="66"/>
      <c r="O470" s="76">
        <f t="shared" si="16"/>
        <v>469</v>
      </c>
      <c r="P470" s="75">
        <f t="shared" si="15"/>
        <v>0</v>
      </c>
      <c r="Q470" s="66"/>
      <c r="S470" s="66"/>
      <c r="T470" s="66"/>
    </row>
    <row r="471" spans="4:20" ht="18" hidden="1" customHeight="1">
      <c r="D471" s="66"/>
      <c r="N471" s="66"/>
      <c r="O471" s="76">
        <f t="shared" si="16"/>
        <v>470</v>
      </c>
      <c r="P471" s="75">
        <f t="shared" si="15"/>
        <v>0</v>
      </c>
      <c r="Q471" s="66"/>
      <c r="S471" s="66"/>
      <c r="T471" s="66"/>
    </row>
    <row r="472" spans="4:20" ht="18" hidden="1" customHeight="1">
      <c r="D472" s="66"/>
      <c r="N472" s="66"/>
      <c r="O472" s="76">
        <f t="shared" si="16"/>
        <v>471</v>
      </c>
      <c r="P472" s="75">
        <f t="shared" si="15"/>
        <v>0</v>
      </c>
      <c r="Q472" s="66"/>
      <c r="S472" s="66"/>
      <c r="T472" s="66"/>
    </row>
    <row r="473" spans="4:20" ht="18" hidden="1" customHeight="1">
      <c r="D473" s="66"/>
      <c r="N473" s="66"/>
      <c r="O473" s="76">
        <f t="shared" si="16"/>
        <v>472</v>
      </c>
      <c r="P473" s="75">
        <f t="shared" si="15"/>
        <v>0</v>
      </c>
      <c r="Q473" s="66"/>
      <c r="S473" s="66"/>
      <c r="T473" s="66"/>
    </row>
    <row r="474" spans="4:20" ht="18" hidden="1" customHeight="1">
      <c r="D474" s="66"/>
      <c r="N474" s="66"/>
      <c r="O474" s="76">
        <f t="shared" si="16"/>
        <v>473</v>
      </c>
      <c r="P474" s="75">
        <f t="shared" si="15"/>
        <v>0</v>
      </c>
      <c r="Q474" s="66"/>
      <c r="S474" s="66"/>
      <c r="T474" s="66"/>
    </row>
    <row r="475" spans="4:20" ht="18" hidden="1" customHeight="1">
      <c r="D475" s="66"/>
      <c r="N475" s="66"/>
      <c r="O475" s="76">
        <f t="shared" si="16"/>
        <v>474</v>
      </c>
      <c r="P475" s="75">
        <f t="shared" si="15"/>
        <v>0</v>
      </c>
      <c r="Q475" s="66"/>
      <c r="S475" s="66"/>
      <c r="T475" s="66"/>
    </row>
    <row r="476" spans="4:20" ht="18" hidden="1" customHeight="1">
      <c r="D476" s="66"/>
      <c r="N476" s="66"/>
      <c r="O476" s="76">
        <f t="shared" si="16"/>
        <v>475</v>
      </c>
      <c r="P476" s="75">
        <f t="shared" si="15"/>
        <v>0</v>
      </c>
      <c r="Q476" s="66"/>
      <c r="S476" s="66"/>
      <c r="T476" s="66"/>
    </row>
    <row r="477" spans="4:20" ht="18" hidden="1" customHeight="1">
      <c r="D477" s="66"/>
      <c r="N477" s="66"/>
      <c r="O477" s="76">
        <f t="shared" si="16"/>
        <v>476</v>
      </c>
      <c r="P477" s="75">
        <f t="shared" si="15"/>
        <v>0</v>
      </c>
      <c r="Q477" s="66"/>
      <c r="S477" s="66"/>
      <c r="T477" s="66"/>
    </row>
    <row r="478" spans="4:20" ht="18" hidden="1" customHeight="1">
      <c r="D478" s="66"/>
      <c r="N478" s="66"/>
      <c r="O478" s="76">
        <f t="shared" si="16"/>
        <v>477</v>
      </c>
      <c r="P478" s="75">
        <f t="shared" si="15"/>
        <v>0</v>
      </c>
      <c r="Q478" s="66"/>
      <c r="S478" s="66"/>
      <c r="T478" s="66"/>
    </row>
    <row r="479" spans="4:20" ht="18" hidden="1" customHeight="1">
      <c r="D479" s="66"/>
      <c r="N479" s="66"/>
      <c r="O479" s="76">
        <f t="shared" si="16"/>
        <v>478</v>
      </c>
      <c r="P479" s="75">
        <f t="shared" si="15"/>
        <v>0</v>
      </c>
      <c r="Q479" s="66"/>
      <c r="S479" s="66"/>
      <c r="T479" s="66"/>
    </row>
    <row r="480" spans="4:20" ht="18" hidden="1" customHeight="1">
      <c r="D480" s="66"/>
      <c r="N480" s="66"/>
      <c r="O480" s="76">
        <f t="shared" si="16"/>
        <v>479</v>
      </c>
      <c r="P480" s="75">
        <f t="shared" si="15"/>
        <v>0</v>
      </c>
      <c r="Q480" s="66"/>
      <c r="S480" s="66"/>
      <c r="T480" s="66"/>
    </row>
    <row r="481" spans="4:20" ht="18" hidden="1" customHeight="1">
      <c r="D481" s="66"/>
      <c r="N481" s="66"/>
      <c r="O481" s="76">
        <f t="shared" si="16"/>
        <v>480</v>
      </c>
      <c r="P481" s="75">
        <f t="shared" si="15"/>
        <v>0</v>
      </c>
      <c r="Q481" s="66"/>
      <c r="S481" s="66"/>
      <c r="T481" s="66"/>
    </row>
    <row r="482" spans="4:20" ht="18" hidden="1" customHeight="1">
      <c r="D482" s="66"/>
      <c r="N482" s="66"/>
      <c r="O482" s="76">
        <f t="shared" si="16"/>
        <v>481</v>
      </c>
      <c r="P482" s="75">
        <f t="shared" si="15"/>
        <v>0</v>
      </c>
      <c r="Q482" s="66"/>
      <c r="S482" s="66"/>
      <c r="T482" s="66"/>
    </row>
    <row r="483" spans="4:20" ht="18" hidden="1" customHeight="1">
      <c r="D483" s="66"/>
      <c r="N483" s="66"/>
      <c r="O483" s="76">
        <f t="shared" si="16"/>
        <v>482</v>
      </c>
      <c r="P483" s="75">
        <f t="shared" si="15"/>
        <v>0</v>
      </c>
      <c r="Q483" s="66"/>
      <c r="S483" s="66"/>
      <c r="T483" s="66"/>
    </row>
    <row r="484" spans="4:20" ht="18" hidden="1" customHeight="1">
      <c r="D484" s="66"/>
      <c r="N484" s="66"/>
      <c r="O484" s="76">
        <f t="shared" si="16"/>
        <v>483</v>
      </c>
      <c r="P484" s="75">
        <f t="shared" si="15"/>
        <v>0</v>
      </c>
      <c r="Q484" s="66"/>
      <c r="S484" s="66"/>
      <c r="T484" s="66"/>
    </row>
    <row r="485" spans="4:20" ht="18" hidden="1" customHeight="1">
      <c r="D485" s="66"/>
      <c r="N485" s="66"/>
      <c r="O485" s="76">
        <f t="shared" si="16"/>
        <v>484</v>
      </c>
      <c r="P485" s="75">
        <f t="shared" si="15"/>
        <v>0</v>
      </c>
      <c r="Q485" s="66"/>
      <c r="S485" s="66"/>
      <c r="T485" s="66"/>
    </row>
    <row r="486" spans="4:20" ht="18" hidden="1" customHeight="1">
      <c r="D486" s="66"/>
      <c r="N486" s="66"/>
      <c r="O486" s="76">
        <f t="shared" si="16"/>
        <v>485</v>
      </c>
      <c r="P486" s="75">
        <f t="shared" si="15"/>
        <v>0</v>
      </c>
      <c r="Q486" s="66"/>
      <c r="S486" s="66"/>
      <c r="T486" s="66"/>
    </row>
    <row r="487" spans="4:20" ht="18" hidden="1" customHeight="1">
      <c r="D487" s="66"/>
      <c r="N487" s="66"/>
      <c r="O487" s="76">
        <f t="shared" si="16"/>
        <v>486</v>
      </c>
      <c r="P487" s="75">
        <f t="shared" si="15"/>
        <v>0</v>
      </c>
      <c r="Q487" s="66"/>
      <c r="S487" s="66"/>
      <c r="T487" s="66"/>
    </row>
    <row r="488" spans="4:20" ht="18" hidden="1" customHeight="1">
      <c r="D488" s="66"/>
      <c r="N488" s="66"/>
      <c r="O488" s="76">
        <f t="shared" si="16"/>
        <v>487</v>
      </c>
      <c r="P488" s="75">
        <f t="shared" si="15"/>
        <v>0</v>
      </c>
      <c r="Q488" s="66"/>
      <c r="S488" s="66"/>
      <c r="T488" s="66"/>
    </row>
    <row r="489" spans="4:20" ht="18" hidden="1" customHeight="1">
      <c r="D489" s="66"/>
      <c r="N489" s="66"/>
      <c r="O489" s="76">
        <f t="shared" si="16"/>
        <v>488</v>
      </c>
      <c r="P489" s="75">
        <f t="shared" si="15"/>
        <v>0</v>
      </c>
      <c r="Q489" s="66"/>
      <c r="S489" s="66"/>
      <c r="T489" s="66"/>
    </row>
    <row r="490" spans="4:20" ht="18" hidden="1" customHeight="1">
      <c r="D490" s="66"/>
      <c r="N490" s="66"/>
      <c r="O490" s="76">
        <f t="shared" si="16"/>
        <v>489</v>
      </c>
      <c r="P490" s="75">
        <f t="shared" si="15"/>
        <v>0</v>
      </c>
      <c r="Q490" s="66"/>
      <c r="S490" s="66"/>
      <c r="T490" s="66"/>
    </row>
    <row r="491" spans="4:20" ht="18" hidden="1" customHeight="1">
      <c r="D491" s="66"/>
      <c r="N491" s="66"/>
      <c r="O491" s="76">
        <f t="shared" si="16"/>
        <v>490</v>
      </c>
      <c r="P491" s="75">
        <f t="shared" si="15"/>
        <v>0</v>
      </c>
      <c r="Q491" s="66"/>
      <c r="S491" s="66"/>
      <c r="T491" s="66"/>
    </row>
    <row r="492" spans="4:20" ht="18" hidden="1" customHeight="1">
      <c r="D492" s="66"/>
      <c r="N492" s="66"/>
      <c r="O492" s="76">
        <f t="shared" si="16"/>
        <v>491</v>
      </c>
      <c r="P492" s="75">
        <f t="shared" si="15"/>
        <v>0</v>
      </c>
      <c r="Q492" s="66"/>
      <c r="S492" s="66"/>
      <c r="T492" s="66"/>
    </row>
    <row r="493" spans="4:20" ht="18" hidden="1" customHeight="1">
      <c r="D493" s="66"/>
      <c r="N493" s="66"/>
      <c r="O493" s="76">
        <f t="shared" si="16"/>
        <v>492</v>
      </c>
      <c r="P493" s="75">
        <f t="shared" si="15"/>
        <v>0</v>
      </c>
      <c r="Q493" s="66"/>
      <c r="S493" s="66"/>
      <c r="T493" s="66"/>
    </row>
    <row r="494" spans="4:20" ht="18" hidden="1" customHeight="1">
      <c r="D494" s="66"/>
      <c r="N494" s="66"/>
      <c r="O494" s="76">
        <f t="shared" si="16"/>
        <v>493</v>
      </c>
      <c r="P494" s="75">
        <f t="shared" si="15"/>
        <v>0</v>
      </c>
      <c r="Q494" s="66"/>
      <c r="S494" s="66"/>
      <c r="T494" s="66"/>
    </row>
    <row r="495" spans="4:20" ht="18" hidden="1" customHeight="1">
      <c r="D495" s="66"/>
      <c r="N495" s="66"/>
      <c r="O495" s="76">
        <f t="shared" si="16"/>
        <v>494</v>
      </c>
      <c r="P495" s="75">
        <f t="shared" si="15"/>
        <v>0</v>
      </c>
      <c r="Q495" s="66"/>
      <c r="S495" s="66"/>
      <c r="T495" s="66"/>
    </row>
    <row r="496" spans="4:20" ht="18" hidden="1" customHeight="1">
      <c r="D496" s="66"/>
      <c r="N496" s="66"/>
      <c r="O496" s="76">
        <f t="shared" si="16"/>
        <v>495</v>
      </c>
      <c r="P496" s="75">
        <f t="shared" si="15"/>
        <v>0</v>
      </c>
      <c r="Q496" s="66"/>
      <c r="S496" s="66"/>
      <c r="T496" s="66"/>
    </row>
    <row r="497" spans="1:20" ht="18" hidden="1" customHeight="1">
      <c r="D497" s="66"/>
      <c r="N497" s="66"/>
      <c r="O497" s="76">
        <f t="shared" si="16"/>
        <v>496</v>
      </c>
      <c r="P497" s="75">
        <f t="shared" si="15"/>
        <v>0</v>
      </c>
      <c r="Q497" s="66"/>
      <c r="S497" s="66"/>
      <c r="T497" s="66"/>
    </row>
    <row r="498" spans="1:20" ht="18" hidden="1" customHeight="1">
      <c r="D498" s="66"/>
      <c r="N498" s="66"/>
      <c r="O498" s="76">
        <f t="shared" si="16"/>
        <v>497</v>
      </c>
      <c r="P498" s="75">
        <f t="shared" si="15"/>
        <v>0</v>
      </c>
      <c r="Q498" s="66"/>
      <c r="S498" s="66"/>
      <c r="T498" s="66"/>
    </row>
    <row r="499" spans="1:20" ht="18" hidden="1" customHeight="1">
      <c r="D499" s="66"/>
      <c r="N499" s="66"/>
      <c r="O499" s="76">
        <f t="shared" si="16"/>
        <v>498</v>
      </c>
      <c r="P499" s="75">
        <f t="shared" si="15"/>
        <v>0</v>
      </c>
      <c r="Q499" s="66"/>
      <c r="S499" s="66"/>
      <c r="T499" s="66"/>
    </row>
    <row r="500" spans="1:20" ht="18" hidden="1" customHeight="1">
      <c r="D500" s="66"/>
      <c r="N500" s="66"/>
      <c r="O500" s="76">
        <f t="shared" si="16"/>
        <v>499</v>
      </c>
      <c r="P500" s="75">
        <f t="shared" si="15"/>
        <v>0</v>
      </c>
      <c r="Q500" s="66"/>
      <c r="S500" s="66"/>
      <c r="T500" s="66"/>
    </row>
    <row r="501" spans="1:20" ht="18" hidden="1" customHeight="1">
      <c r="D501" s="66"/>
      <c r="N501" s="66"/>
      <c r="O501" s="76">
        <f t="shared" si="16"/>
        <v>500</v>
      </c>
      <c r="P501" s="75">
        <f t="shared" si="15"/>
        <v>0</v>
      </c>
      <c r="Q501" s="66"/>
      <c r="S501" s="66"/>
      <c r="T501" s="66"/>
    </row>
    <row r="502" spans="1:20" ht="18" hidden="1" customHeight="1">
      <c r="A502" s="75"/>
      <c r="D502" s="66"/>
      <c r="N502" s="66"/>
      <c r="Q502" s="66"/>
      <c r="S502" s="66"/>
      <c r="T502" s="66"/>
    </row>
    <row r="503" spans="1:20" ht="18" hidden="1" customHeight="1">
      <c r="D503" s="66"/>
      <c r="N503" s="66"/>
      <c r="Q503" s="66"/>
      <c r="S503" s="66"/>
      <c r="T503" s="66"/>
    </row>
    <row r="504" spans="1:20" ht="18" hidden="1" customHeight="1">
      <c r="D504" s="66"/>
      <c r="N504" s="66"/>
      <c r="Q504" s="66"/>
      <c r="S504" s="66"/>
      <c r="T504" s="66"/>
    </row>
    <row r="505" spans="1:20" ht="18" hidden="1" customHeight="1">
      <c r="D505" s="66"/>
      <c r="N505" s="66"/>
      <c r="Q505" s="66"/>
      <c r="S505" s="66"/>
      <c r="T505" s="66"/>
    </row>
    <row r="506" spans="1:20" ht="18" hidden="1" customHeight="1">
      <c r="D506" s="66"/>
      <c r="N506" s="66"/>
      <c r="Q506" s="66"/>
      <c r="S506" s="66"/>
      <c r="T506" s="66"/>
    </row>
    <row r="507" spans="1:20" ht="18" hidden="1" customHeight="1">
      <c r="D507" s="66"/>
      <c r="N507" s="66"/>
      <c r="Q507" s="66"/>
      <c r="S507" s="66"/>
      <c r="T507" s="66"/>
    </row>
    <row r="508" spans="1:20" ht="18" hidden="1" customHeight="1">
      <c r="D508" s="66"/>
      <c r="N508" s="66"/>
      <c r="Q508" s="66"/>
      <c r="S508" s="66"/>
      <c r="T508" s="66"/>
    </row>
    <row r="509" spans="1:20" ht="18" hidden="1" customHeight="1">
      <c r="D509" s="66"/>
      <c r="N509" s="66"/>
      <c r="Q509" s="66"/>
      <c r="S509" s="66"/>
      <c r="T509" s="66"/>
    </row>
    <row r="510" spans="1:20" ht="18" customHeight="1">
      <c r="D510" s="66"/>
      <c r="N510" s="66"/>
      <c r="Q510" s="66"/>
      <c r="S510" s="66"/>
      <c r="T510" s="66"/>
    </row>
    <row r="511" spans="1:20">
      <c r="D511" s="66"/>
    </row>
    <row r="513" spans="4:29" s="86" customFormat="1" ht="24.95" customHeight="1">
      <c r="D513" s="85"/>
      <c r="E513" s="717" t="s">
        <v>115</v>
      </c>
      <c r="F513" s="717"/>
      <c r="G513" s="717"/>
      <c r="H513" s="717"/>
      <c r="I513" s="717"/>
      <c r="J513" s="717"/>
      <c r="K513" s="717"/>
      <c r="L513" s="717"/>
      <c r="M513" s="717"/>
      <c r="N513" s="717"/>
      <c r="O513" s="717"/>
      <c r="P513" s="717"/>
      <c r="Q513" s="717"/>
      <c r="R513" s="717"/>
      <c r="S513" s="717"/>
      <c r="T513" s="85"/>
    </row>
    <row r="514" spans="4:29" s="86" customFormat="1" ht="24.95" customHeight="1">
      <c r="E514" s="725" t="str">
        <f>REKAP!B3</f>
        <v>PENGADAAN TANAH UNTUK PEMBANGUNAN BANDARA INTERNASIONAL JAWA BARAT (BIJB) KERTAJATI DESA BABAKAN</v>
      </c>
      <c r="F514" s="725"/>
      <c r="G514" s="725"/>
      <c r="H514" s="725"/>
      <c r="I514" s="725"/>
      <c r="J514" s="725"/>
      <c r="K514" s="725"/>
      <c r="L514" s="725"/>
      <c r="M514" s="725"/>
      <c r="N514" s="725"/>
      <c r="O514" s="725"/>
      <c r="P514" s="725"/>
      <c r="Q514" s="725"/>
      <c r="R514" s="725"/>
      <c r="S514" s="725"/>
      <c r="T514" s="85"/>
      <c r="U514" s="87"/>
    </row>
    <row r="515" spans="4:29" s="86" customFormat="1" ht="24.95" customHeight="1">
      <c r="E515" s="725"/>
      <c r="F515" s="725"/>
      <c r="G515" s="725"/>
      <c r="H515" s="725"/>
      <c r="I515" s="725"/>
      <c r="J515" s="725"/>
      <c r="K515" s="725"/>
      <c r="L515" s="725"/>
      <c r="M515" s="725"/>
      <c r="N515" s="725"/>
      <c r="O515" s="725"/>
      <c r="P515" s="725"/>
      <c r="Q515" s="725"/>
      <c r="R515" s="725"/>
      <c r="S515" s="725"/>
      <c r="T515" s="85"/>
      <c r="U515" s="87"/>
    </row>
    <row r="516" spans="4:29" ht="15.75" customHeight="1" thickBot="1">
      <c r="D516" s="66"/>
      <c r="F516" s="88"/>
      <c r="G516" s="88"/>
      <c r="H516" s="88"/>
      <c r="I516" s="88"/>
      <c r="J516" s="88"/>
      <c r="K516" s="88"/>
      <c r="L516" s="88"/>
      <c r="M516" s="88"/>
      <c r="N516" s="89"/>
      <c r="O516" s="88"/>
      <c r="P516" s="88"/>
      <c r="Q516" s="89"/>
      <c r="R516" s="88"/>
      <c r="S516" s="90"/>
    </row>
    <row r="517" spans="4:29" ht="15.95" customHeight="1">
      <c r="D517" s="66"/>
      <c r="E517" s="91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3"/>
      <c r="T517" s="94"/>
    </row>
    <row r="518" spans="4:29" ht="12" customHeight="1">
      <c r="D518" s="66"/>
      <c r="E518" s="94"/>
      <c r="F518" s="67"/>
      <c r="G518" s="67"/>
      <c r="H518" s="67"/>
      <c r="I518" s="67"/>
      <c r="J518" s="67"/>
      <c r="K518" s="67"/>
      <c r="L518" s="67"/>
      <c r="M518" s="67"/>
      <c r="O518" s="67"/>
      <c r="P518" s="67"/>
      <c r="R518" s="67"/>
      <c r="S518" s="95"/>
      <c r="T518" s="94"/>
    </row>
    <row r="519" spans="4:29" ht="19.5">
      <c r="D519" s="66"/>
      <c r="E519" s="94"/>
      <c r="F519" s="96" t="s">
        <v>116</v>
      </c>
      <c r="G519" s="96"/>
      <c r="H519" s="96" t="s">
        <v>117</v>
      </c>
      <c r="I519" s="120">
        <v>1</v>
      </c>
      <c r="J519" s="67"/>
      <c r="K519" s="67"/>
      <c r="L519" s="67"/>
      <c r="M519" s="67"/>
      <c r="O519" s="718"/>
      <c r="P519" s="718"/>
      <c r="Q519" s="97"/>
      <c r="R519" s="67"/>
      <c r="S519" s="95"/>
      <c r="T519" s="94"/>
    </row>
    <row r="520" spans="4:29" ht="19.5">
      <c r="D520" s="66"/>
      <c r="E520" s="94"/>
      <c r="F520" s="96" t="s">
        <v>118</v>
      </c>
      <c r="G520" s="96"/>
      <c r="H520" s="96" t="s">
        <v>117</v>
      </c>
      <c r="I520" s="118" t="str">
        <f>IFERROR(VLOOKUP(I519,DATABASE_NILAI,2,0),0)</f>
        <v>ADHARI</v>
      </c>
      <c r="J520" s="67"/>
      <c r="K520" s="67"/>
      <c r="L520" s="67"/>
      <c r="M520" s="67"/>
      <c r="O520" s="718"/>
      <c r="P520" s="718"/>
      <c r="Q520" s="97"/>
      <c r="R520" s="67"/>
      <c r="S520" s="95"/>
      <c r="T520" s="94"/>
    </row>
    <row r="521" spans="4:29" ht="19.5">
      <c r="D521" s="66"/>
      <c r="E521" s="94"/>
      <c r="F521" s="96" t="s">
        <v>31</v>
      </c>
      <c r="G521" s="96"/>
      <c r="H521" s="96" t="s">
        <v>117</v>
      </c>
      <c r="I521" s="118" t="str">
        <f>IFERROR(VLOOKUP(I519,DATABASE_NILAI,3,0),0)</f>
        <v>00001</v>
      </c>
      <c r="J521" s="67"/>
      <c r="K521" s="67"/>
      <c r="L521" s="67"/>
      <c r="M521" s="67"/>
      <c r="O521" s="718"/>
      <c r="P521" s="718"/>
      <c r="Q521" s="97"/>
      <c r="R521" s="67"/>
      <c r="S521" s="95"/>
      <c r="T521" s="94"/>
    </row>
    <row r="522" spans="4:29" ht="19.5">
      <c r="D522" s="66"/>
      <c r="E522" s="94"/>
      <c r="F522" s="96" t="s">
        <v>119</v>
      </c>
      <c r="G522" s="96"/>
      <c r="H522" s="96" t="s">
        <v>117</v>
      </c>
      <c r="I522" s="119">
        <f>IFERROR(VLOOKUP(I519,DATABASE_NILAI,4,0),0)</f>
        <v>89</v>
      </c>
      <c r="J522" s="67"/>
      <c r="K522" s="67"/>
      <c r="L522" s="67"/>
      <c r="M522" s="67"/>
      <c r="O522" s="718"/>
      <c r="P522" s="718"/>
      <c r="Q522" s="97"/>
      <c r="R522" s="67"/>
      <c r="S522" s="95"/>
      <c r="T522" s="94"/>
    </row>
    <row r="523" spans="4:29" ht="19.5">
      <c r="D523" s="66"/>
      <c r="E523" s="94"/>
      <c r="F523" s="96"/>
      <c r="G523" s="96"/>
      <c r="H523" s="96"/>
      <c r="I523" s="96">
        <f>IF(AC524=0,0,IFERROR(VLOOKUP(AC524,resume,6,0),0)&amp;" m²")</f>
        <v>0</v>
      </c>
      <c r="J523" s="67"/>
      <c r="K523" s="67"/>
      <c r="L523" s="67"/>
      <c r="M523" s="67"/>
      <c r="O523" s="718"/>
      <c r="P523" s="718"/>
      <c r="Q523" s="97"/>
      <c r="R523" s="67"/>
      <c r="S523" s="95"/>
      <c r="T523" s="94"/>
    </row>
    <row r="524" spans="4:29" ht="19.5" hidden="1">
      <c r="D524" s="66"/>
      <c r="E524" s="94"/>
      <c r="F524" s="96"/>
      <c r="G524" s="96"/>
      <c r="H524" s="96"/>
      <c r="I524" s="96">
        <f>IF(AC524=0,0,IFERROR(VLOOKUP(AC524,resume,7,0),0)&amp;" m²")</f>
        <v>0</v>
      </c>
      <c r="J524" s="67"/>
      <c r="K524" s="67"/>
      <c r="L524" s="67"/>
      <c r="M524" s="67"/>
      <c r="O524" s="718"/>
      <c r="P524" s="718"/>
      <c r="Q524" s="97"/>
      <c r="R524" s="67"/>
      <c r="S524" s="95"/>
      <c r="T524" s="94"/>
      <c r="AC524" s="98"/>
    </row>
    <row r="525" spans="4:29" ht="19.5" hidden="1">
      <c r="D525" s="66"/>
      <c r="E525" s="94"/>
      <c r="F525" s="96"/>
      <c r="G525" s="96"/>
      <c r="H525" s="96"/>
      <c r="I525" s="96">
        <f>IFERROR(VLOOKUP(AC524,resume,32,0),0)</f>
        <v>0</v>
      </c>
      <c r="J525" s="67"/>
      <c r="K525" s="67"/>
      <c r="L525" s="67"/>
      <c r="M525" s="67"/>
      <c r="O525" s="718"/>
      <c r="P525" s="718"/>
      <c r="Q525" s="97"/>
      <c r="R525" s="67"/>
      <c r="S525" s="95"/>
      <c r="T525" s="94"/>
    </row>
    <row r="526" spans="4:29" ht="18" customHeight="1">
      <c r="D526" s="66"/>
      <c r="E526" s="94"/>
      <c r="F526" s="67"/>
      <c r="G526" s="67"/>
      <c r="H526" s="67"/>
      <c r="I526" s="67"/>
      <c r="J526" s="67"/>
      <c r="K526" s="67"/>
      <c r="L526" s="67"/>
      <c r="M526" s="67"/>
      <c r="O526" s="67"/>
      <c r="P526" s="67"/>
      <c r="R526" s="67"/>
      <c r="S526" s="95"/>
      <c r="T526" s="94"/>
    </row>
    <row r="527" spans="4:29" ht="20.100000000000001" customHeight="1">
      <c r="D527" s="66"/>
      <c r="E527" s="94"/>
      <c r="F527" s="734" t="s">
        <v>54</v>
      </c>
      <c r="G527" s="734"/>
      <c r="H527" s="734"/>
      <c r="I527" s="705"/>
      <c r="J527" s="707" t="s">
        <v>55</v>
      </c>
      <c r="K527" s="707"/>
      <c r="L527" s="707"/>
      <c r="M527" s="707"/>
      <c r="N527" s="707"/>
      <c r="O527" s="707"/>
      <c r="P527" s="707"/>
      <c r="Q527" s="707"/>
      <c r="R527" s="707"/>
      <c r="S527" s="99"/>
      <c r="T527" s="94"/>
    </row>
    <row r="528" spans="4:29" ht="20.100000000000001" customHeight="1">
      <c r="D528" s="66"/>
      <c r="E528" s="94"/>
      <c r="F528" s="734"/>
      <c r="G528" s="734"/>
      <c r="H528" s="734"/>
      <c r="I528" s="705"/>
      <c r="J528" s="719" t="s">
        <v>120</v>
      </c>
      <c r="K528" s="707" t="s">
        <v>121</v>
      </c>
      <c r="L528" s="707"/>
      <c r="M528" s="707" t="s">
        <v>122</v>
      </c>
      <c r="N528" s="707"/>
      <c r="O528" s="707"/>
      <c r="P528" s="719" t="s">
        <v>123</v>
      </c>
      <c r="Q528" s="719"/>
      <c r="R528" s="719" t="s">
        <v>124</v>
      </c>
      <c r="S528" s="100"/>
      <c r="T528" s="94"/>
    </row>
    <row r="529" spans="4:23" ht="28.5" customHeight="1">
      <c r="D529" s="66"/>
      <c r="E529" s="94"/>
      <c r="F529" s="101" t="s">
        <v>125</v>
      </c>
      <c r="G529" s="705" t="s">
        <v>126</v>
      </c>
      <c r="H529" s="706"/>
      <c r="I529" s="102" t="s">
        <v>127</v>
      </c>
      <c r="J529" s="719"/>
      <c r="K529" s="103" t="s">
        <v>128</v>
      </c>
      <c r="L529" s="104" t="s">
        <v>129</v>
      </c>
      <c r="M529" s="707" t="s">
        <v>130</v>
      </c>
      <c r="N529" s="707"/>
      <c r="O529" s="104" t="s">
        <v>131</v>
      </c>
      <c r="P529" s="719"/>
      <c r="Q529" s="719"/>
      <c r="R529" s="719"/>
      <c r="S529" s="100"/>
      <c r="T529" s="94"/>
    </row>
    <row r="530" spans="4:23" s="105" customFormat="1" ht="57" customHeight="1">
      <c r="E530" s="106"/>
      <c r="F530" s="107">
        <f>IFERROR(VLOOKUP(I519,DATABASE_NILAI,5,0),0)</f>
        <v>41830000</v>
      </c>
      <c r="G530" s="728">
        <f>IFERROR(VLOOKUP(I519,DATABASE_NILAI,6,0),0)</f>
        <v>11329500</v>
      </c>
      <c r="H530" s="729"/>
      <c r="I530" s="107">
        <f>IFERROR(VLOOKUP(I519,DATABASE_NILAI,7,0),0)</f>
        <v>16561850</v>
      </c>
      <c r="J530" s="108">
        <f>IFERROR(VLOOKUP(I519,DATABASE_NILAI,9,0),0)</f>
        <v>0</v>
      </c>
      <c r="K530" s="108">
        <f>IFERROR(VLOOKUP(I519,DATABASE_NILAI,10,0),0)</f>
        <v>0</v>
      </c>
      <c r="L530" s="108">
        <f>IFERROR(VLOOKUP(I519,DATABASE_NILAI,11,0),0)</f>
        <v>0</v>
      </c>
      <c r="M530" s="730">
        <f>IFERROR(VLOOKUP(I519,DATABASE_NILAI,12,0),0)</f>
        <v>0</v>
      </c>
      <c r="N530" s="731"/>
      <c r="O530" s="108">
        <f>IFERROR(VLOOKUP(I519,DATABASE_NILAI,13,0),0)</f>
        <v>2091500</v>
      </c>
      <c r="P530" s="730">
        <f>IFERROR(VLOOKUP(I519,DATABASE_NILAI,14,0),0)</f>
        <v>209150</v>
      </c>
      <c r="Q530" s="731"/>
      <c r="R530" s="108">
        <f>IFERROR(VLOOKUP(I519,DATABASE_NILAI,15,0),0)</f>
        <v>0</v>
      </c>
      <c r="S530" s="109"/>
      <c r="T530" s="106"/>
    </row>
    <row r="531" spans="4:23" ht="26.25" customHeight="1">
      <c r="D531" s="66"/>
      <c r="E531" s="94"/>
      <c r="F531" s="67"/>
      <c r="G531" s="67"/>
      <c r="H531" s="67"/>
      <c r="I531" s="67"/>
      <c r="J531" s="67"/>
      <c r="K531" s="67"/>
      <c r="L531" s="67"/>
      <c r="M531" s="67"/>
      <c r="O531" s="67"/>
      <c r="P531" s="67"/>
      <c r="R531" s="67"/>
      <c r="S531" s="95"/>
      <c r="T531" s="94"/>
    </row>
    <row r="532" spans="4:23" ht="20.100000000000001" customHeight="1">
      <c r="D532" s="66"/>
      <c r="E532" s="94"/>
      <c r="F532" s="732" t="s">
        <v>132</v>
      </c>
      <c r="G532" s="732"/>
      <c r="H532" s="732"/>
      <c r="I532" s="732"/>
      <c r="J532" s="732"/>
      <c r="K532" s="732"/>
      <c r="L532" s="732"/>
      <c r="M532" s="732"/>
      <c r="N532" s="732"/>
      <c r="O532" s="732"/>
      <c r="P532" s="732"/>
      <c r="Q532" s="732"/>
      <c r="R532" s="732"/>
      <c r="S532" s="110"/>
      <c r="T532" s="94"/>
    </row>
    <row r="533" spans="4:23" ht="20.100000000000001" customHeight="1">
      <c r="D533" s="66"/>
      <c r="E533" s="94"/>
      <c r="F533" s="732" t="s">
        <v>54</v>
      </c>
      <c r="G533" s="732"/>
      <c r="H533" s="732"/>
      <c r="I533" s="732"/>
      <c r="J533" s="732" t="s">
        <v>55</v>
      </c>
      <c r="K533" s="732"/>
      <c r="L533" s="732"/>
      <c r="M533" s="733"/>
      <c r="N533" s="111"/>
      <c r="O533" s="732" t="s">
        <v>133</v>
      </c>
      <c r="P533" s="732"/>
      <c r="Q533" s="732"/>
      <c r="R533" s="732"/>
      <c r="S533" s="110"/>
      <c r="T533" s="94"/>
    </row>
    <row r="534" spans="4:23" s="112" customFormat="1" ht="69" customHeight="1">
      <c r="E534" s="113"/>
      <c r="F534" s="720">
        <f>SUM(F530:I530)</f>
        <v>69721350</v>
      </c>
      <c r="G534" s="720"/>
      <c r="H534" s="720"/>
      <c r="I534" s="720"/>
      <c r="J534" s="721">
        <f>SUM(J530:R530)</f>
        <v>2300650</v>
      </c>
      <c r="K534" s="722"/>
      <c r="L534" s="722"/>
      <c r="M534" s="722"/>
      <c r="N534" s="723"/>
      <c r="O534" s="720">
        <f>F534+J534</f>
        <v>72022000</v>
      </c>
      <c r="P534" s="720"/>
      <c r="Q534" s="720"/>
      <c r="R534" s="720"/>
      <c r="S534" s="114"/>
      <c r="T534" s="113"/>
      <c r="V534" s="121">
        <f>IFERROR(VLOOKUP(I519,DATABASE_NILAI,17,0),0)</f>
        <v>72022000</v>
      </c>
      <c r="W534" s="122">
        <f>O534-V534</f>
        <v>0</v>
      </c>
    </row>
    <row r="535" spans="4:23" ht="26.25" customHeight="1">
      <c r="D535" s="66"/>
      <c r="E535" s="94"/>
      <c r="F535" s="67"/>
      <c r="G535" s="67"/>
      <c r="H535" s="67"/>
      <c r="I535" s="67"/>
      <c r="J535" s="67"/>
      <c r="K535" s="67"/>
      <c r="L535" s="67"/>
      <c r="M535" s="67"/>
      <c r="O535" s="67"/>
      <c r="P535" s="67"/>
      <c r="R535" s="67"/>
      <c r="S535" s="95"/>
      <c r="T535" s="94"/>
    </row>
    <row r="536" spans="4:23" ht="43.5" customHeight="1">
      <c r="D536" s="66"/>
      <c r="E536" s="94"/>
      <c r="F536" s="727" t="s">
        <v>134</v>
      </c>
      <c r="G536" s="727"/>
      <c r="H536" s="727"/>
      <c r="I536" s="727"/>
      <c r="J536" s="727"/>
      <c r="K536" s="727"/>
      <c r="L536" s="727"/>
      <c r="M536" s="727"/>
      <c r="N536" s="727"/>
      <c r="O536" s="726">
        <f>ROUND(F534+J534,-3)</f>
        <v>72022000</v>
      </c>
      <c r="P536" s="726"/>
      <c r="Q536" s="726"/>
      <c r="R536" s="726"/>
      <c r="S536" s="95"/>
      <c r="T536" s="94"/>
    </row>
    <row r="537" spans="4:23" ht="66.75" customHeight="1">
      <c r="D537" s="66"/>
      <c r="E537" s="94"/>
      <c r="F537" s="724" t="str">
        <f>IF(O534=0,0,E16)</f>
        <v>(Tujuh Puluh Dua Juta Dua Puluh Dua Ribu Rupiah)</v>
      </c>
      <c r="G537" s="724"/>
      <c r="H537" s="724"/>
      <c r="I537" s="724"/>
      <c r="J537" s="724"/>
      <c r="K537" s="724"/>
      <c r="L537" s="724"/>
      <c r="M537" s="724"/>
      <c r="N537" s="724"/>
      <c r="O537" s="724"/>
      <c r="P537" s="724"/>
      <c r="Q537" s="724"/>
      <c r="R537" s="724"/>
      <c r="S537" s="95"/>
      <c r="T537" s="94"/>
    </row>
    <row r="538" spans="4:23" ht="18" customHeight="1" thickBot="1">
      <c r="D538" s="66"/>
      <c r="E538" s="115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7"/>
      <c r="T538" s="94"/>
    </row>
    <row r="539" spans="4:23" ht="18" customHeight="1">
      <c r="D539" s="66"/>
    </row>
    <row r="540" spans="4:23" ht="18" customHeight="1">
      <c r="D540" s="66"/>
      <c r="N540" s="66"/>
      <c r="Q540" s="66"/>
      <c r="S540" s="66"/>
      <c r="T540" s="66"/>
    </row>
    <row r="541" spans="4:23" ht="18" customHeight="1">
      <c r="D541" s="66"/>
      <c r="N541" s="66"/>
      <c r="Q541" s="66"/>
      <c r="S541" s="66"/>
      <c r="T541" s="66"/>
    </row>
    <row r="542" spans="4:23" ht="18" customHeight="1">
      <c r="D542" s="66"/>
      <c r="N542" s="66"/>
      <c r="Q542" s="66"/>
      <c r="S542" s="66"/>
      <c r="T542" s="66"/>
    </row>
    <row r="543" spans="4:23" ht="18" customHeight="1">
      <c r="D543" s="66"/>
      <c r="N543" s="66"/>
      <c r="Q543" s="66"/>
      <c r="S543" s="66"/>
      <c r="T543" s="66"/>
    </row>
    <row r="544" spans="4:23" ht="18" customHeight="1">
      <c r="D544" s="66"/>
      <c r="N544" s="66"/>
      <c r="Q544" s="66"/>
      <c r="S544" s="66"/>
      <c r="T544" s="66"/>
    </row>
    <row r="545" spans="4:20" ht="18" customHeight="1">
      <c r="D545" s="66"/>
      <c r="N545" s="66"/>
      <c r="Q545" s="66"/>
      <c r="S545" s="66"/>
      <c r="T545" s="66"/>
    </row>
    <row r="546" spans="4:20" ht="18" customHeight="1">
      <c r="D546" s="66"/>
      <c r="N546" s="66"/>
      <c r="Q546" s="66"/>
      <c r="S546" s="66"/>
      <c r="T546" s="66"/>
    </row>
    <row r="547" spans="4:20" ht="18" customHeight="1">
      <c r="D547" s="66"/>
      <c r="N547" s="66"/>
      <c r="Q547" s="66"/>
      <c r="S547" s="66"/>
      <c r="T547" s="66"/>
    </row>
    <row r="548" spans="4:20" ht="18" customHeight="1">
      <c r="D548" s="66"/>
      <c r="N548" s="66"/>
      <c r="Q548" s="66"/>
      <c r="S548" s="66"/>
      <c r="T548" s="66"/>
    </row>
    <row r="549" spans="4:20" ht="18" customHeight="1">
      <c r="D549" s="66"/>
      <c r="N549" s="66"/>
      <c r="Q549" s="66"/>
      <c r="S549" s="66"/>
      <c r="T549" s="66"/>
    </row>
    <row r="550" spans="4:20" ht="18" customHeight="1">
      <c r="D550" s="66"/>
      <c r="N550" s="66"/>
      <c r="Q550" s="66"/>
      <c r="S550" s="66"/>
      <c r="T550" s="66"/>
    </row>
    <row r="551" spans="4:20" ht="18" customHeight="1">
      <c r="D551" s="66"/>
      <c r="N551" s="66"/>
      <c r="Q551" s="66"/>
      <c r="S551" s="66"/>
      <c r="T551" s="66"/>
    </row>
    <row r="552" spans="4:20" ht="18" customHeight="1">
      <c r="D552" s="66"/>
      <c r="N552" s="66"/>
      <c r="Q552" s="66"/>
      <c r="S552" s="66"/>
      <c r="T552" s="66"/>
    </row>
    <row r="553" spans="4:20" ht="18" customHeight="1">
      <c r="D553" s="66"/>
      <c r="N553" s="66"/>
      <c r="Q553" s="66"/>
      <c r="S553" s="66"/>
      <c r="T553" s="66"/>
    </row>
    <row r="554" spans="4:20" ht="18" customHeight="1">
      <c r="D554" s="66"/>
      <c r="N554" s="66"/>
      <c r="Q554" s="66"/>
      <c r="S554" s="66"/>
      <c r="T554" s="66"/>
    </row>
    <row r="555" spans="4:20" ht="18" customHeight="1">
      <c r="D555" s="66"/>
      <c r="N555" s="66"/>
      <c r="Q555" s="66"/>
      <c r="S555" s="66"/>
      <c r="T555" s="66"/>
    </row>
    <row r="556" spans="4:20" ht="18" customHeight="1">
      <c r="D556" s="66"/>
      <c r="N556" s="66"/>
      <c r="Q556" s="66"/>
      <c r="S556" s="66"/>
      <c r="T556" s="66"/>
    </row>
    <row r="557" spans="4:20" ht="18" customHeight="1">
      <c r="D557" s="66"/>
      <c r="N557" s="66"/>
      <c r="Q557" s="66"/>
      <c r="S557" s="66"/>
      <c r="T557" s="66"/>
    </row>
    <row r="558" spans="4:20" ht="18" customHeight="1">
      <c r="D558" s="66"/>
      <c r="N558" s="66"/>
      <c r="Q558" s="66"/>
      <c r="S558" s="66"/>
      <c r="T558" s="66"/>
    </row>
    <row r="559" spans="4:20" ht="18" customHeight="1">
      <c r="D559" s="66"/>
      <c r="N559" s="66"/>
      <c r="Q559" s="66"/>
      <c r="S559" s="66"/>
      <c r="T559" s="66"/>
    </row>
    <row r="560" spans="4:20" ht="18" customHeight="1">
      <c r="D560" s="66"/>
      <c r="N560" s="66"/>
      <c r="Q560" s="66"/>
      <c r="S560" s="66"/>
      <c r="T560" s="66"/>
    </row>
    <row r="561" spans="4:20" ht="18" customHeight="1">
      <c r="D561" s="66"/>
      <c r="N561" s="66"/>
      <c r="Q561" s="66"/>
      <c r="S561" s="66"/>
      <c r="T561" s="66"/>
    </row>
    <row r="562" spans="4:20" ht="18" customHeight="1">
      <c r="D562" s="66"/>
      <c r="N562" s="66"/>
      <c r="Q562" s="66"/>
      <c r="S562" s="66"/>
      <c r="T562" s="66"/>
    </row>
    <row r="563" spans="4:20" ht="18" customHeight="1">
      <c r="D563" s="66"/>
      <c r="N563" s="66"/>
      <c r="Q563" s="66"/>
      <c r="S563" s="66"/>
      <c r="T563" s="66"/>
    </row>
    <row r="564" spans="4:20" ht="18" customHeight="1">
      <c r="D564" s="66"/>
      <c r="N564" s="66"/>
      <c r="Q564" s="66"/>
      <c r="S564" s="66"/>
      <c r="T564" s="66"/>
    </row>
    <row r="565" spans="4:20" ht="18" customHeight="1">
      <c r="D565" s="66"/>
      <c r="N565" s="66"/>
      <c r="Q565" s="66"/>
      <c r="S565" s="66"/>
      <c r="T565" s="66"/>
    </row>
    <row r="566" spans="4:20" ht="18" customHeight="1">
      <c r="D566" s="66"/>
      <c r="N566" s="66"/>
      <c r="Q566" s="66"/>
      <c r="S566" s="66"/>
      <c r="T566" s="66"/>
    </row>
    <row r="567" spans="4:20" ht="18" customHeight="1">
      <c r="D567" s="66"/>
      <c r="N567" s="66"/>
      <c r="Q567" s="66"/>
      <c r="S567" s="66"/>
      <c r="T567" s="66"/>
    </row>
    <row r="568" spans="4:20" ht="18" customHeight="1">
      <c r="D568" s="66"/>
      <c r="N568" s="66"/>
      <c r="Q568" s="66"/>
      <c r="S568" s="66"/>
      <c r="T568" s="66"/>
    </row>
    <row r="569" spans="4:20" ht="18" customHeight="1">
      <c r="D569" s="66"/>
      <c r="N569" s="66"/>
      <c r="Q569" s="66"/>
      <c r="S569" s="66"/>
      <c r="T569" s="66"/>
    </row>
    <row r="570" spans="4:20" ht="18" customHeight="1">
      <c r="D570" s="66"/>
      <c r="N570" s="66"/>
      <c r="Q570" s="66"/>
      <c r="S570" s="66"/>
      <c r="T570" s="66"/>
    </row>
    <row r="571" spans="4:20" ht="18" customHeight="1">
      <c r="D571" s="66"/>
      <c r="N571" s="66"/>
      <c r="Q571" s="66"/>
      <c r="S571" s="66"/>
      <c r="T571" s="66"/>
    </row>
    <row r="572" spans="4:20" ht="18" customHeight="1">
      <c r="D572" s="66"/>
      <c r="N572" s="66"/>
      <c r="Q572" s="66"/>
      <c r="S572" s="66"/>
      <c r="T572" s="66"/>
    </row>
    <row r="573" spans="4:20" ht="18" customHeight="1">
      <c r="D573" s="66"/>
      <c r="N573" s="66"/>
      <c r="Q573" s="66"/>
      <c r="S573" s="66"/>
      <c r="T573" s="66"/>
    </row>
    <row r="574" spans="4:20" ht="18" customHeight="1">
      <c r="D574" s="66"/>
      <c r="N574" s="66"/>
      <c r="Q574" s="66"/>
      <c r="S574" s="66"/>
      <c r="T574" s="66"/>
    </row>
    <row r="575" spans="4:20" ht="18" customHeight="1">
      <c r="D575" s="66"/>
      <c r="N575" s="66"/>
      <c r="Q575" s="66"/>
      <c r="S575" s="66"/>
      <c r="T575" s="66"/>
    </row>
    <row r="576" spans="4:20" ht="18" customHeight="1">
      <c r="D576" s="66"/>
      <c r="N576" s="66"/>
      <c r="Q576" s="66"/>
      <c r="S576" s="66"/>
      <c r="T576" s="66"/>
    </row>
    <row r="577" spans="4:20" ht="18" customHeight="1">
      <c r="D577" s="66"/>
      <c r="N577" s="66"/>
      <c r="Q577" s="66"/>
      <c r="S577" s="66"/>
      <c r="T577" s="66"/>
    </row>
    <row r="578" spans="4:20" ht="18" customHeight="1">
      <c r="D578" s="66"/>
      <c r="N578" s="66"/>
      <c r="Q578" s="66"/>
      <c r="S578" s="66"/>
      <c r="T578" s="66"/>
    </row>
    <row r="579" spans="4:20" ht="18" customHeight="1">
      <c r="D579" s="66"/>
      <c r="N579" s="66"/>
      <c r="Q579" s="66"/>
      <c r="S579" s="66"/>
      <c r="T579" s="66"/>
    </row>
    <row r="580" spans="4:20" ht="18" customHeight="1">
      <c r="D580" s="66"/>
      <c r="N580" s="66"/>
      <c r="Q580" s="66"/>
      <c r="S580" s="66"/>
      <c r="T580" s="66"/>
    </row>
    <row r="581" spans="4:20" ht="18" customHeight="1">
      <c r="D581" s="66"/>
      <c r="N581" s="66"/>
      <c r="Q581" s="66"/>
      <c r="S581" s="66"/>
      <c r="T581" s="66"/>
    </row>
    <row r="582" spans="4:20" ht="18" customHeight="1">
      <c r="D582" s="66"/>
      <c r="N582" s="66"/>
      <c r="Q582" s="66"/>
      <c r="S582" s="66"/>
      <c r="T582" s="66"/>
    </row>
    <row r="583" spans="4:20" ht="18" customHeight="1">
      <c r="D583" s="66"/>
      <c r="N583" s="66"/>
      <c r="Q583" s="66"/>
      <c r="S583" s="66"/>
      <c r="T583" s="66"/>
    </row>
    <row r="584" spans="4:20" ht="18" customHeight="1">
      <c r="D584" s="66"/>
      <c r="N584" s="66"/>
      <c r="Q584" s="66"/>
      <c r="S584" s="66"/>
      <c r="T584" s="66"/>
    </row>
    <row r="585" spans="4:20" ht="18" customHeight="1">
      <c r="D585" s="66"/>
      <c r="N585" s="66"/>
      <c r="Q585" s="66"/>
      <c r="S585" s="66"/>
      <c r="T585" s="66"/>
    </row>
    <row r="586" spans="4:20" ht="18" customHeight="1">
      <c r="D586" s="66"/>
      <c r="N586" s="66"/>
      <c r="Q586" s="66"/>
      <c r="S586" s="66"/>
      <c r="T586" s="66"/>
    </row>
    <row r="587" spans="4:20" ht="18" customHeight="1">
      <c r="D587" s="66"/>
      <c r="N587" s="66"/>
      <c r="Q587" s="66"/>
      <c r="S587" s="66"/>
      <c r="T587" s="66"/>
    </row>
    <row r="588" spans="4:20" ht="18" customHeight="1">
      <c r="D588" s="66"/>
      <c r="N588" s="66"/>
      <c r="Q588" s="66"/>
      <c r="S588" s="66"/>
      <c r="T588" s="66"/>
    </row>
    <row r="589" spans="4:20" ht="18" customHeight="1">
      <c r="D589" s="66"/>
      <c r="N589" s="66"/>
      <c r="Q589" s="66"/>
      <c r="S589" s="66"/>
      <c r="T589" s="66"/>
    </row>
    <row r="590" spans="4:20" ht="18" customHeight="1">
      <c r="D590" s="66"/>
      <c r="N590" s="66"/>
      <c r="Q590" s="66"/>
      <c r="S590" s="66"/>
      <c r="T590" s="66"/>
    </row>
    <row r="591" spans="4:20" ht="18" customHeight="1">
      <c r="D591" s="66"/>
      <c r="N591" s="66"/>
      <c r="Q591" s="66"/>
      <c r="S591" s="66"/>
      <c r="T591" s="66"/>
    </row>
    <row r="592" spans="4:20" ht="18" customHeight="1">
      <c r="D592" s="66"/>
      <c r="N592" s="66"/>
      <c r="Q592" s="66"/>
      <c r="S592" s="66"/>
      <c r="T592" s="66"/>
    </row>
    <row r="593" spans="4:20" ht="18" customHeight="1">
      <c r="D593" s="66"/>
      <c r="N593" s="66"/>
      <c r="Q593" s="66"/>
      <c r="S593" s="66"/>
      <c r="T593" s="66"/>
    </row>
    <row r="594" spans="4:20" ht="18" customHeight="1">
      <c r="D594" s="66"/>
      <c r="N594" s="66"/>
      <c r="Q594" s="66"/>
      <c r="S594" s="66"/>
      <c r="T594" s="66"/>
    </row>
    <row r="595" spans="4:20" ht="18" customHeight="1">
      <c r="D595" s="66"/>
      <c r="N595" s="66"/>
      <c r="Q595" s="66"/>
      <c r="S595" s="66"/>
      <c r="T595" s="66"/>
    </row>
    <row r="596" spans="4:20" ht="18" customHeight="1">
      <c r="D596" s="66"/>
      <c r="N596" s="66"/>
      <c r="Q596" s="66"/>
      <c r="S596" s="66"/>
      <c r="T596" s="66"/>
    </row>
    <row r="597" spans="4:20" ht="18" customHeight="1">
      <c r="D597" s="66"/>
      <c r="N597" s="66"/>
      <c r="Q597" s="66"/>
      <c r="S597" s="66"/>
      <c r="T597" s="66"/>
    </row>
    <row r="598" spans="4:20" ht="18" customHeight="1">
      <c r="D598" s="66"/>
      <c r="N598" s="66"/>
      <c r="Q598" s="66"/>
      <c r="S598" s="66"/>
      <c r="T598" s="66"/>
    </row>
    <row r="599" spans="4:20" ht="18" customHeight="1">
      <c r="D599" s="66"/>
      <c r="N599" s="66"/>
      <c r="Q599" s="66"/>
      <c r="S599" s="66"/>
      <c r="T599" s="66"/>
    </row>
    <row r="600" spans="4:20" ht="18" customHeight="1">
      <c r="D600" s="66"/>
      <c r="N600" s="66"/>
      <c r="Q600" s="66"/>
      <c r="S600" s="66"/>
      <c r="T600" s="66"/>
    </row>
    <row r="601" spans="4:20" ht="18" customHeight="1">
      <c r="D601" s="66"/>
      <c r="N601" s="66"/>
      <c r="Q601" s="66"/>
      <c r="S601" s="66"/>
      <c r="T601" s="66"/>
    </row>
    <row r="602" spans="4:20" ht="18" customHeight="1">
      <c r="D602" s="66"/>
      <c r="N602" s="66"/>
      <c r="Q602" s="66"/>
      <c r="S602" s="66"/>
      <c r="T602" s="66"/>
    </row>
    <row r="603" spans="4:20" ht="18" customHeight="1">
      <c r="D603" s="66"/>
      <c r="N603" s="66"/>
      <c r="Q603" s="66"/>
      <c r="S603" s="66"/>
      <c r="T603" s="66"/>
    </row>
    <row r="604" spans="4:20" ht="18" customHeight="1">
      <c r="D604" s="66"/>
      <c r="N604" s="66"/>
      <c r="Q604" s="66"/>
      <c r="S604" s="66"/>
      <c r="T604" s="66"/>
    </row>
    <row r="605" spans="4:20" ht="18" customHeight="1">
      <c r="D605" s="66"/>
      <c r="N605" s="66"/>
      <c r="Q605" s="66"/>
      <c r="S605" s="66"/>
      <c r="T605" s="66"/>
    </row>
    <row r="606" spans="4:20" ht="18" customHeight="1">
      <c r="D606" s="66"/>
      <c r="N606" s="66"/>
      <c r="Q606" s="66"/>
      <c r="S606" s="66"/>
      <c r="T606" s="66"/>
    </row>
    <row r="607" spans="4:20" ht="18" customHeight="1">
      <c r="D607" s="66"/>
      <c r="N607" s="66"/>
      <c r="Q607" s="66"/>
      <c r="S607" s="66"/>
      <c r="T607" s="66"/>
    </row>
    <row r="608" spans="4:20" ht="18" customHeight="1">
      <c r="D608" s="66"/>
      <c r="N608" s="66"/>
      <c r="Q608" s="66"/>
      <c r="S608" s="66"/>
      <c r="T608" s="66"/>
    </row>
    <row r="609" spans="4:20" ht="18" customHeight="1">
      <c r="D609" s="66"/>
      <c r="N609" s="66"/>
      <c r="Q609" s="66"/>
      <c r="S609" s="66"/>
      <c r="T609" s="66"/>
    </row>
    <row r="610" spans="4:20" ht="18" customHeight="1">
      <c r="D610" s="66"/>
      <c r="N610" s="66"/>
      <c r="Q610" s="66"/>
      <c r="S610" s="66"/>
      <c r="T610" s="66"/>
    </row>
    <row r="611" spans="4:20" ht="18" customHeight="1">
      <c r="D611" s="66"/>
      <c r="N611" s="66"/>
      <c r="Q611" s="66"/>
      <c r="S611" s="66"/>
      <c r="T611" s="66"/>
    </row>
    <row r="612" spans="4:20" ht="18" customHeight="1">
      <c r="D612" s="66"/>
      <c r="N612" s="66"/>
      <c r="Q612" s="66"/>
      <c r="S612" s="66"/>
      <c r="T612" s="66"/>
    </row>
    <row r="613" spans="4:20" ht="18" customHeight="1">
      <c r="D613" s="66"/>
      <c r="N613" s="66"/>
      <c r="Q613" s="66"/>
      <c r="S613" s="66"/>
      <c r="T613" s="66"/>
    </row>
    <row r="614" spans="4:20" ht="18" customHeight="1">
      <c r="D614" s="66"/>
      <c r="N614" s="66"/>
      <c r="Q614" s="66"/>
      <c r="S614" s="66"/>
      <c r="T614" s="66"/>
    </row>
    <row r="615" spans="4:20" ht="18" customHeight="1">
      <c r="D615" s="66"/>
      <c r="N615" s="66"/>
      <c r="Q615" s="66"/>
      <c r="S615" s="66"/>
      <c r="T615" s="66"/>
    </row>
    <row r="616" spans="4:20" ht="18" customHeight="1">
      <c r="D616" s="66"/>
      <c r="N616" s="66"/>
      <c r="Q616" s="66"/>
      <c r="S616" s="66"/>
      <c r="T616" s="66"/>
    </row>
    <row r="617" spans="4:20" ht="18" customHeight="1">
      <c r="D617" s="66"/>
      <c r="N617" s="66"/>
      <c r="Q617" s="66"/>
      <c r="S617" s="66"/>
      <c r="T617" s="66"/>
    </row>
    <row r="618" spans="4:20" ht="18" customHeight="1">
      <c r="D618" s="66"/>
      <c r="N618" s="66"/>
      <c r="Q618" s="66"/>
      <c r="S618" s="66"/>
      <c r="T618" s="66"/>
    </row>
    <row r="619" spans="4:20" ht="18" customHeight="1">
      <c r="D619" s="66"/>
      <c r="N619" s="66"/>
      <c r="Q619" s="66"/>
      <c r="S619" s="66"/>
      <c r="T619" s="66"/>
    </row>
    <row r="620" spans="4:20" ht="18" customHeight="1">
      <c r="D620" s="66"/>
      <c r="N620" s="66"/>
      <c r="Q620" s="66"/>
      <c r="S620" s="66"/>
      <c r="T620" s="66"/>
    </row>
    <row r="621" spans="4:20" ht="18" customHeight="1">
      <c r="D621" s="66"/>
      <c r="N621" s="66"/>
      <c r="Q621" s="66"/>
      <c r="S621" s="66"/>
      <c r="T621" s="66"/>
    </row>
    <row r="622" spans="4:20" ht="18" customHeight="1">
      <c r="D622" s="66"/>
      <c r="N622" s="66"/>
      <c r="Q622" s="66"/>
      <c r="S622" s="66"/>
      <c r="T622" s="66"/>
    </row>
    <row r="623" spans="4:20" ht="18" customHeight="1">
      <c r="D623" s="66"/>
      <c r="N623" s="66"/>
      <c r="Q623" s="66"/>
      <c r="S623" s="66"/>
      <c r="T623" s="66"/>
    </row>
    <row r="624" spans="4:20" ht="18" customHeight="1">
      <c r="D624" s="66"/>
      <c r="N624" s="66"/>
      <c r="Q624" s="66"/>
      <c r="S624" s="66"/>
      <c r="T624" s="66"/>
    </row>
    <row r="625" spans="4:20" ht="18" customHeight="1">
      <c r="D625" s="66"/>
      <c r="N625" s="66"/>
      <c r="Q625" s="66"/>
      <c r="S625" s="66"/>
      <c r="T625" s="66"/>
    </row>
    <row r="626" spans="4:20" ht="18" customHeight="1">
      <c r="D626" s="66"/>
      <c r="N626" s="66"/>
      <c r="Q626" s="66"/>
      <c r="S626" s="66"/>
      <c r="T626" s="66"/>
    </row>
    <row r="627" spans="4:20" ht="18" customHeight="1">
      <c r="D627" s="66"/>
      <c r="N627" s="66"/>
      <c r="Q627" s="66"/>
      <c r="S627" s="66"/>
      <c r="T627" s="66"/>
    </row>
    <row r="628" spans="4:20" ht="18" customHeight="1">
      <c r="D628" s="66"/>
      <c r="N628" s="66"/>
      <c r="Q628" s="66"/>
      <c r="S628" s="66"/>
      <c r="T628" s="66"/>
    </row>
    <row r="629" spans="4:20" ht="18" customHeight="1">
      <c r="D629" s="66"/>
      <c r="N629" s="66"/>
      <c r="Q629" s="66"/>
      <c r="S629" s="66"/>
      <c r="T629" s="66"/>
    </row>
    <row r="630" spans="4:20" ht="18" customHeight="1">
      <c r="D630" s="66"/>
      <c r="N630" s="66"/>
      <c r="Q630" s="66"/>
      <c r="S630" s="66"/>
      <c r="T630" s="66"/>
    </row>
    <row r="631" spans="4:20" ht="18" customHeight="1">
      <c r="D631" s="66"/>
      <c r="N631" s="66"/>
      <c r="Q631" s="66"/>
      <c r="S631" s="66"/>
      <c r="T631" s="66"/>
    </row>
    <row r="632" spans="4:20" ht="18" customHeight="1">
      <c r="D632" s="66"/>
      <c r="N632" s="66"/>
      <c r="Q632" s="66"/>
      <c r="S632" s="66"/>
      <c r="T632" s="66"/>
    </row>
    <row r="633" spans="4:20" ht="18" customHeight="1">
      <c r="D633" s="66"/>
      <c r="N633" s="66"/>
      <c r="Q633" s="66"/>
      <c r="S633" s="66"/>
      <c r="T633" s="66"/>
    </row>
    <row r="634" spans="4:20" ht="18" customHeight="1">
      <c r="D634" s="66"/>
      <c r="N634" s="66"/>
      <c r="Q634" s="66"/>
      <c r="S634" s="66"/>
      <c r="T634" s="66"/>
    </row>
    <row r="635" spans="4:20" ht="18" customHeight="1">
      <c r="D635" s="66"/>
      <c r="N635" s="66"/>
      <c r="Q635" s="66"/>
      <c r="S635" s="66"/>
      <c r="T635" s="66"/>
    </row>
    <row r="636" spans="4:20" ht="18" customHeight="1">
      <c r="D636" s="66"/>
      <c r="N636" s="66"/>
      <c r="Q636" s="66"/>
      <c r="S636" s="66"/>
      <c r="T636" s="66"/>
    </row>
    <row r="637" spans="4:20" ht="18" customHeight="1">
      <c r="D637" s="66"/>
      <c r="N637" s="66"/>
      <c r="Q637" s="66"/>
      <c r="S637" s="66"/>
      <c r="T637" s="66"/>
    </row>
    <row r="638" spans="4:20" ht="18" customHeight="1">
      <c r="D638" s="66"/>
      <c r="N638" s="66"/>
      <c r="Q638" s="66"/>
      <c r="S638" s="66"/>
      <c r="T638" s="66"/>
    </row>
    <row r="639" spans="4:20" ht="18" customHeight="1">
      <c r="D639" s="66"/>
      <c r="N639" s="66"/>
      <c r="Q639" s="66"/>
      <c r="S639" s="66"/>
      <c r="T639" s="66"/>
    </row>
    <row r="640" spans="4:20" ht="18" customHeight="1">
      <c r="D640" s="66"/>
      <c r="N640" s="66"/>
      <c r="Q640" s="66"/>
      <c r="S640" s="66"/>
      <c r="T640" s="66"/>
    </row>
    <row r="641" spans="4:20" ht="18" customHeight="1">
      <c r="D641" s="66"/>
      <c r="N641" s="66"/>
      <c r="Q641" s="66"/>
      <c r="S641" s="66"/>
      <c r="T641" s="66"/>
    </row>
    <row r="642" spans="4:20" ht="18" customHeight="1">
      <c r="D642" s="66"/>
      <c r="N642" s="66"/>
      <c r="Q642" s="66"/>
      <c r="S642" s="66"/>
      <c r="T642" s="66"/>
    </row>
    <row r="643" spans="4:20" ht="18" customHeight="1">
      <c r="D643" s="66"/>
      <c r="N643" s="66"/>
      <c r="Q643" s="66"/>
      <c r="S643" s="66"/>
      <c r="T643" s="66"/>
    </row>
    <row r="644" spans="4:20" ht="18" customHeight="1">
      <c r="D644" s="66"/>
      <c r="N644" s="66"/>
      <c r="Q644" s="66"/>
      <c r="S644" s="66"/>
      <c r="T644" s="66"/>
    </row>
    <row r="645" spans="4:20" ht="18" customHeight="1">
      <c r="D645" s="66"/>
      <c r="N645" s="66"/>
      <c r="Q645" s="66"/>
      <c r="S645" s="66"/>
      <c r="T645" s="66"/>
    </row>
    <row r="646" spans="4:20" ht="18" customHeight="1">
      <c r="D646" s="66"/>
      <c r="N646" s="66"/>
      <c r="Q646" s="66"/>
      <c r="S646" s="66"/>
      <c r="T646" s="66"/>
    </row>
    <row r="647" spans="4:20" ht="18" customHeight="1">
      <c r="D647" s="66"/>
      <c r="N647" s="66"/>
      <c r="Q647" s="66"/>
      <c r="S647" s="66"/>
      <c r="T647" s="66"/>
    </row>
    <row r="648" spans="4:20" ht="18" customHeight="1">
      <c r="D648" s="66"/>
      <c r="N648" s="66"/>
      <c r="Q648" s="66"/>
      <c r="S648" s="66"/>
      <c r="T648" s="66"/>
    </row>
    <row r="649" spans="4:20" ht="18" customHeight="1">
      <c r="D649" s="66"/>
      <c r="N649" s="66"/>
      <c r="Q649" s="66"/>
      <c r="S649" s="66"/>
      <c r="T649" s="66"/>
    </row>
    <row r="650" spans="4:20" ht="18" customHeight="1">
      <c r="D650" s="66"/>
      <c r="N650" s="66"/>
      <c r="Q650" s="66"/>
      <c r="S650" s="66"/>
      <c r="T650" s="66"/>
    </row>
    <row r="651" spans="4:20" ht="18" customHeight="1">
      <c r="D651" s="66"/>
      <c r="N651" s="66"/>
      <c r="Q651" s="66"/>
      <c r="S651" s="66"/>
      <c r="T651" s="66"/>
    </row>
    <row r="652" spans="4:20" ht="18" customHeight="1">
      <c r="D652" s="66"/>
      <c r="N652" s="66"/>
      <c r="Q652" s="66"/>
      <c r="S652" s="66"/>
      <c r="T652" s="66"/>
    </row>
    <row r="653" spans="4:20" ht="18" customHeight="1">
      <c r="D653" s="66"/>
      <c r="N653" s="66"/>
      <c r="Q653" s="66"/>
      <c r="S653" s="66"/>
      <c r="T653" s="66"/>
    </row>
    <row r="654" spans="4:20" ht="18" customHeight="1">
      <c r="D654" s="66"/>
      <c r="N654" s="66"/>
      <c r="Q654" s="66"/>
      <c r="S654" s="66"/>
      <c r="T654" s="66"/>
    </row>
    <row r="655" spans="4:20" ht="18" customHeight="1">
      <c r="D655" s="66"/>
      <c r="N655" s="66"/>
      <c r="Q655" s="66"/>
      <c r="S655" s="66"/>
      <c r="T655" s="66"/>
    </row>
    <row r="656" spans="4:20" ht="18" customHeight="1">
      <c r="D656" s="66"/>
      <c r="N656" s="66"/>
      <c r="Q656" s="66"/>
      <c r="S656" s="66"/>
      <c r="T656" s="66"/>
    </row>
    <row r="657" spans="4:20" ht="18" customHeight="1">
      <c r="D657" s="66"/>
      <c r="N657" s="66"/>
      <c r="Q657" s="66"/>
      <c r="S657" s="66"/>
      <c r="T657" s="66"/>
    </row>
    <row r="658" spans="4:20" ht="18" customHeight="1">
      <c r="D658" s="66"/>
      <c r="N658" s="66"/>
      <c r="Q658" s="66"/>
      <c r="S658" s="66"/>
      <c r="T658" s="66"/>
    </row>
    <row r="659" spans="4:20" ht="18" customHeight="1">
      <c r="D659" s="66"/>
      <c r="N659" s="66"/>
      <c r="Q659" s="66"/>
      <c r="S659" s="66"/>
      <c r="T659" s="66"/>
    </row>
    <row r="660" spans="4:20" ht="18" customHeight="1">
      <c r="D660" s="66"/>
      <c r="N660" s="66"/>
      <c r="Q660" s="66"/>
      <c r="S660" s="66"/>
      <c r="T660" s="66"/>
    </row>
    <row r="661" spans="4:20" ht="18" customHeight="1">
      <c r="D661" s="66"/>
      <c r="N661" s="66"/>
      <c r="Q661" s="66"/>
      <c r="S661" s="66"/>
      <c r="T661" s="66"/>
    </row>
    <row r="662" spans="4:20" ht="18" customHeight="1">
      <c r="D662" s="66"/>
      <c r="N662" s="66"/>
      <c r="Q662" s="66"/>
      <c r="S662" s="66"/>
      <c r="T662" s="66"/>
    </row>
    <row r="663" spans="4:20" ht="18" customHeight="1">
      <c r="D663" s="66"/>
      <c r="N663" s="66"/>
      <c r="Q663" s="66"/>
      <c r="S663" s="66"/>
      <c r="T663" s="66"/>
    </row>
    <row r="664" spans="4:20" ht="18" customHeight="1">
      <c r="D664" s="66"/>
      <c r="N664" s="66"/>
      <c r="Q664" s="66"/>
      <c r="S664" s="66"/>
      <c r="T664" s="66"/>
    </row>
    <row r="665" spans="4:20" ht="18" customHeight="1">
      <c r="D665" s="66"/>
      <c r="N665" s="66"/>
      <c r="Q665" s="66"/>
      <c r="S665" s="66"/>
      <c r="T665" s="66"/>
    </row>
    <row r="666" spans="4:20" ht="18" customHeight="1">
      <c r="D666" s="66"/>
      <c r="N666" s="66"/>
      <c r="Q666" s="66"/>
      <c r="S666" s="66"/>
      <c r="T666" s="66"/>
    </row>
    <row r="667" spans="4:20" ht="18" customHeight="1">
      <c r="D667" s="66"/>
      <c r="N667" s="66"/>
      <c r="Q667" s="66"/>
      <c r="S667" s="66"/>
      <c r="T667" s="66"/>
    </row>
    <row r="668" spans="4:20" ht="18" customHeight="1">
      <c r="D668" s="66"/>
      <c r="N668" s="66"/>
      <c r="Q668" s="66"/>
      <c r="S668" s="66"/>
      <c r="T668" s="66"/>
    </row>
    <row r="669" spans="4:20" ht="18" customHeight="1">
      <c r="D669" s="66"/>
      <c r="N669" s="66"/>
      <c r="Q669" s="66"/>
      <c r="S669" s="66"/>
      <c r="T669" s="66"/>
    </row>
    <row r="670" spans="4:20" ht="18" customHeight="1">
      <c r="D670" s="66"/>
      <c r="N670" s="66"/>
      <c r="Q670" s="66"/>
      <c r="S670" s="66"/>
      <c r="T670" s="66"/>
    </row>
    <row r="671" spans="4:20" ht="18" customHeight="1">
      <c r="D671" s="66"/>
      <c r="N671" s="66"/>
      <c r="Q671" s="66"/>
      <c r="S671" s="66"/>
      <c r="T671" s="66"/>
    </row>
    <row r="672" spans="4:20" ht="18" customHeight="1">
      <c r="D672" s="66"/>
      <c r="N672" s="66"/>
      <c r="Q672" s="66"/>
      <c r="S672" s="66"/>
      <c r="T672" s="66"/>
    </row>
    <row r="673" spans="4:20" ht="18" customHeight="1">
      <c r="D673" s="66"/>
      <c r="N673" s="66"/>
      <c r="Q673" s="66"/>
      <c r="S673" s="66"/>
      <c r="T673" s="66"/>
    </row>
    <row r="674" spans="4:20" ht="18" customHeight="1">
      <c r="D674" s="66"/>
      <c r="N674" s="66"/>
      <c r="Q674" s="66"/>
      <c r="S674" s="66"/>
      <c r="T674" s="66"/>
    </row>
    <row r="675" spans="4:20" ht="18" customHeight="1">
      <c r="D675" s="66"/>
      <c r="N675" s="66"/>
      <c r="Q675" s="66"/>
      <c r="S675" s="66"/>
      <c r="T675" s="66"/>
    </row>
    <row r="676" spans="4:20" ht="18" customHeight="1">
      <c r="D676" s="66"/>
      <c r="N676" s="66"/>
      <c r="Q676" s="66"/>
      <c r="S676" s="66"/>
      <c r="T676" s="66"/>
    </row>
    <row r="677" spans="4:20" ht="18" customHeight="1">
      <c r="D677" s="66"/>
      <c r="N677" s="66"/>
      <c r="Q677" s="66"/>
      <c r="S677" s="66"/>
      <c r="T677" s="66"/>
    </row>
    <row r="678" spans="4:20" ht="18" customHeight="1">
      <c r="D678" s="66"/>
      <c r="N678" s="66"/>
      <c r="Q678" s="66"/>
      <c r="S678" s="66"/>
      <c r="T678" s="66"/>
    </row>
    <row r="679" spans="4:20" ht="18" customHeight="1">
      <c r="D679" s="66"/>
      <c r="N679" s="66"/>
      <c r="Q679" s="66"/>
      <c r="S679" s="66"/>
      <c r="T679" s="66"/>
    </row>
    <row r="680" spans="4:20" ht="18" customHeight="1">
      <c r="D680" s="66"/>
      <c r="N680" s="66"/>
      <c r="Q680" s="66"/>
      <c r="S680" s="66"/>
      <c r="T680" s="66"/>
    </row>
    <row r="681" spans="4:20" ht="18" customHeight="1">
      <c r="D681" s="66"/>
      <c r="N681" s="66"/>
      <c r="Q681" s="66"/>
      <c r="S681" s="66"/>
      <c r="T681" s="66"/>
    </row>
    <row r="682" spans="4:20" ht="18" customHeight="1">
      <c r="D682" s="66"/>
      <c r="N682" s="66"/>
      <c r="Q682" s="66"/>
      <c r="S682" s="66"/>
      <c r="T682" s="66"/>
    </row>
    <row r="683" spans="4:20" ht="18" customHeight="1">
      <c r="D683" s="66"/>
      <c r="N683" s="66"/>
      <c r="Q683" s="66"/>
      <c r="S683" s="66"/>
      <c r="T683" s="66"/>
    </row>
    <row r="684" spans="4:20" ht="18" customHeight="1">
      <c r="D684" s="66"/>
      <c r="N684" s="66"/>
      <c r="Q684" s="66"/>
      <c r="S684" s="66"/>
      <c r="T684" s="66"/>
    </row>
    <row r="685" spans="4:20" ht="18" customHeight="1">
      <c r="D685" s="66"/>
      <c r="N685" s="66"/>
      <c r="Q685" s="66"/>
      <c r="S685" s="66"/>
      <c r="T685" s="66"/>
    </row>
    <row r="686" spans="4:20" ht="18" customHeight="1">
      <c r="D686" s="66"/>
      <c r="N686" s="66"/>
      <c r="Q686" s="66"/>
      <c r="S686" s="66"/>
      <c r="T686" s="66"/>
    </row>
    <row r="687" spans="4:20" ht="18" customHeight="1">
      <c r="D687" s="66"/>
      <c r="N687" s="66"/>
      <c r="Q687" s="66"/>
      <c r="S687" s="66"/>
      <c r="T687" s="66"/>
    </row>
    <row r="688" spans="4:20" ht="18" customHeight="1">
      <c r="D688" s="66"/>
      <c r="N688" s="66"/>
      <c r="Q688" s="66"/>
      <c r="S688" s="66"/>
      <c r="T688" s="66"/>
    </row>
    <row r="689" spans="4:20" ht="18" customHeight="1">
      <c r="D689" s="66"/>
      <c r="N689" s="66"/>
      <c r="Q689" s="66"/>
      <c r="S689" s="66"/>
      <c r="T689" s="66"/>
    </row>
    <row r="690" spans="4:20" ht="18" customHeight="1">
      <c r="D690" s="66"/>
      <c r="N690" s="66"/>
      <c r="Q690" s="66"/>
      <c r="S690" s="66"/>
      <c r="T690" s="66"/>
    </row>
    <row r="691" spans="4:20" ht="18" customHeight="1">
      <c r="D691" s="66"/>
      <c r="N691" s="66"/>
      <c r="Q691" s="66"/>
      <c r="S691" s="66"/>
      <c r="T691" s="66"/>
    </row>
    <row r="692" spans="4:20" ht="18" customHeight="1">
      <c r="D692" s="66"/>
      <c r="N692" s="66"/>
      <c r="Q692" s="66"/>
      <c r="S692" s="66"/>
      <c r="T692" s="66"/>
    </row>
    <row r="693" spans="4:20" ht="18" customHeight="1">
      <c r="D693" s="66"/>
      <c r="N693" s="66"/>
      <c r="Q693" s="66"/>
      <c r="S693" s="66"/>
      <c r="T693" s="66"/>
    </row>
    <row r="694" spans="4:20" ht="18" customHeight="1">
      <c r="D694" s="66"/>
      <c r="N694" s="66"/>
      <c r="Q694" s="66"/>
      <c r="S694" s="66"/>
      <c r="T694" s="66"/>
    </row>
    <row r="695" spans="4:20" ht="18" customHeight="1">
      <c r="D695" s="66"/>
      <c r="N695" s="66"/>
      <c r="Q695" s="66"/>
      <c r="S695" s="66"/>
      <c r="T695" s="66"/>
    </row>
    <row r="696" spans="4:20" ht="18" customHeight="1">
      <c r="D696" s="66"/>
      <c r="N696" s="66"/>
      <c r="Q696" s="66"/>
      <c r="S696" s="66"/>
      <c r="T696" s="66"/>
    </row>
    <row r="697" spans="4:20" ht="18" customHeight="1">
      <c r="D697" s="66"/>
      <c r="N697" s="66"/>
      <c r="Q697" s="66"/>
      <c r="S697" s="66"/>
      <c r="T697" s="66"/>
    </row>
    <row r="698" spans="4:20" ht="18" customHeight="1">
      <c r="D698" s="66"/>
      <c r="N698" s="66"/>
      <c r="Q698" s="66"/>
      <c r="S698" s="66"/>
      <c r="T698" s="66"/>
    </row>
    <row r="699" spans="4:20" ht="18" customHeight="1">
      <c r="D699" s="66"/>
      <c r="N699" s="66"/>
      <c r="Q699" s="66"/>
      <c r="S699" s="66"/>
      <c r="T699" s="66"/>
    </row>
    <row r="700" spans="4:20" ht="18" customHeight="1">
      <c r="D700" s="66"/>
      <c r="N700" s="66"/>
      <c r="Q700" s="66"/>
      <c r="S700" s="66"/>
      <c r="T700" s="66"/>
    </row>
    <row r="701" spans="4:20" ht="18" customHeight="1">
      <c r="D701" s="66"/>
      <c r="N701" s="66"/>
      <c r="Q701" s="66"/>
      <c r="S701" s="66"/>
      <c r="T701" s="66"/>
    </row>
    <row r="702" spans="4:20" ht="18" customHeight="1">
      <c r="D702" s="66"/>
      <c r="N702" s="66"/>
      <c r="Q702" s="66"/>
      <c r="S702" s="66"/>
      <c r="T702" s="66"/>
    </row>
    <row r="703" spans="4:20" ht="18" customHeight="1">
      <c r="D703" s="66"/>
      <c r="N703" s="66"/>
      <c r="Q703" s="66"/>
      <c r="S703" s="66"/>
      <c r="T703" s="66"/>
    </row>
    <row r="704" spans="4:20" ht="18" customHeight="1">
      <c r="D704" s="66"/>
      <c r="N704" s="66"/>
      <c r="Q704" s="66"/>
      <c r="S704" s="66"/>
      <c r="T704" s="66"/>
    </row>
    <row r="705" spans="4:20" ht="18" customHeight="1">
      <c r="D705" s="66"/>
      <c r="N705" s="66"/>
      <c r="Q705" s="66"/>
      <c r="S705" s="66"/>
      <c r="T705" s="66"/>
    </row>
    <row r="706" spans="4:20" ht="18" customHeight="1">
      <c r="D706" s="66"/>
      <c r="N706" s="66"/>
      <c r="Q706" s="66"/>
      <c r="S706" s="66"/>
      <c r="T706" s="66"/>
    </row>
    <row r="707" spans="4:20" ht="18" customHeight="1">
      <c r="D707" s="66"/>
      <c r="N707" s="66"/>
      <c r="Q707" s="66"/>
      <c r="S707" s="66"/>
      <c r="T707" s="66"/>
    </row>
    <row r="708" spans="4:20" ht="18" customHeight="1">
      <c r="D708" s="66"/>
      <c r="N708" s="66"/>
      <c r="Q708" s="66"/>
      <c r="S708" s="66"/>
      <c r="T708" s="66"/>
    </row>
    <row r="709" spans="4:20" ht="18" customHeight="1">
      <c r="D709" s="66"/>
      <c r="N709" s="66"/>
      <c r="Q709" s="66"/>
      <c r="S709" s="66"/>
      <c r="T709" s="66"/>
    </row>
    <row r="710" spans="4:20" ht="18" customHeight="1">
      <c r="D710" s="66"/>
      <c r="N710" s="66"/>
      <c r="Q710" s="66"/>
      <c r="S710" s="66"/>
      <c r="T710" s="66"/>
    </row>
    <row r="711" spans="4:20" ht="18" customHeight="1">
      <c r="D711" s="66"/>
      <c r="N711" s="66"/>
      <c r="Q711" s="66"/>
      <c r="S711" s="66"/>
      <c r="T711" s="66"/>
    </row>
    <row r="712" spans="4:20" ht="18" customHeight="1">
      <c r="D712" s="66"/>
      <c r="N712" s="66"/>
      <c r="Q712" s="66"/>
      <c r="S712" s="66"/>
      <c r="T712" s="66"/>
    </row>
    <row r="713" spans="4:20" ht="18" customHeight="1">
      <c r="D713" s="66"/>
      <c r="N713" s="66"/>
      <c r="Q713" s="66"/>
      <c r="S713" s="66"/>
      <c r="T713" s="66"/>
    </row>
    <row r="714" spans="4:20" ht="18" customHeight="1">
      <c r="D714" s="66"/>
      <c r="N714" s="66"/>
      <c r="Q714" s="66"/>
      <c r="S714" s="66"/>
      <c r="T714" s="66"/>
    </row>
    <row r="715" spans="4:20" ht="18" customHeight="1">
      <c r="D715" s="66"/>
      <c r="N715" s="66"/>
      <c r="Q715" s="66"/>
      <c r="S715" s="66"/>
      <c r="T715" s="66"/>
    </row>
    <row r="716" spans="4:20" ht="18" customHeight="1">
      <c r="D716" s="66"/>
      <c r="N716" s="66"/>
      <c r="Q716" s="66"/>
      <c r="S716" s="66"/>
      <c r="T716" s="66"/>
    </row>
    <row r="717" spans="4:20" ht="18" customHeight="1">
      <c r="D717" s="66"/>
      <c r="N717" s="66"/>
      <c r="Q717" s="66"/>
      <c r="S717" s="66"/>
      <c r="T717" s="66"/>
    </row>
    <row r="718" spans="4:20" ht="18" customHeight="1">
      <c r="D718" s="66"/>
      <c r="N718" s="66"/>
      <c r="Q718" s="66"/>
      <c r="S718" s="66"/>
      <c r="T718" s="66"/>
    </row>
    <row r="719" spans="4:20" ht="18" customHeight="1">
      <c r="D719" s="66"/>
      <c r="N719" s="66"/>
      <c r="Q719" s="66"/>
      <c r="S719" s="66"/>
      <c r="T719" s="66"/>
    </row>
    <row r="720" spans="4:20" ht="18" customHeight="1">
      <c r="D720" s="66"/>
      <c r="N720" s="66"/>
      <c r="Q720" s="66"/>
      <c r="S720" s="66"/>
      <c r="T720" s="66"/>
    </row>
    <row r="721" spans="4:20" ht="18" customHeight="1">
      <c r="D721" s="66"/>
      <c r="N721" s="66"/>
      <c r="Q721" s="66"/>
      <c r="S721" s="66"/>
      <c r="T721" s="66"/>
    </row>
    <row r="722" spans="4:20" ht="18" customHeight="1">
      <c r="D722" s="66"/>
      <c r="N722" s="66"/>
      <c r="Q722" s="66"/>
      <c r="S722" s="66"/>
      <c r="T722" s="66"/>
    </row>
    <row r="723" spans="4:20" ht="18" customHeight="1">
      <c r="D723" s="66"/>
      <c r="N723" s="66"/>
      <c r="Q723" s="66"/>
      <c r="S723" s="66"/>
      <c r="T723" s="66"/>
    </row>
    <row r="724" spans="4:20" ht="18" customHeight="1">
      <c r="D724" s="66"/>
      <c r="N724" s="66"/>
      <c r="Q724" s="66"/>
      <c r="S724" s="66"/>
      <c r="T724" s="66"/>
    </row>
    <row r="725" spans="4:20" ht="18" customHeight="1">
      <c r="D725" s="66"/>
      <c r="N725" s="66"/>
      <c r="Q725" s="66"/>
      <c r="S725" s="66"/>
      <c r="T725" s="66"/>
    </row>
    <row r="726" spans="4:20" ht="18" customHeight="1">
      <c r="D726" s="66"/>
      <c r="N726" s="66"/>
      <c r="Q726" s="66"/>
      <c r="S726" s="66"/>
      <c r="T726" s="66"/>
    </row>
    <row r="727" spans="4:20" ht="18" customHeight="1">
      <c r="D727" s="66"/>
      <c r="N727" s="66"/>
      <c r="Q727" s="66"/>
      <c r="S727" s="66"/>
      <c r="T727" s="66"/>
    </row>
    <row r="728" spans="4:20" ht="18" customHeight="1">
      <c r="D728" s="66"/>
      <c r="N728" s="66"/>
      <c r="Q728" s="66"/>
      <c r="S728" s="66"/>
      <c r="T728" s="66"/>
    </row>
    <row r="729" spans="4:20" ht="18" customHeight="1">
      <c r="D729" s="66"/>
      <c r="N729" s="66"/>
      <c r="Q729" s="66"/>
      <c r="S729" s="66"/>
      <c r="T729" s="66"/>
    </row>
    <row r="730" spans="4:20" ht="18" customHeight="1">
      <c r="D730" s="66"/>
      <c r="N730" s="66"/>
      <c r="Q730" s="66"/>
      <c r="S730" s="66"/>
      <c r="T730" s="66"/>
    </row>
    <row r="731" spans="4:20" ht="18" customHeight="1">
      <c r="D731" s="66"/>
      <c r="N731" s="66"/>
      <c r="Q731" s="66"/>
      <c r="S731" s="66"/>
      <c r="T731" s="66"/>
    </row>
    <row r="732" spans="4:20" ht="18" customHeight="1">
      <c r="D732" s="66"/>
      <c r="N732" s="66"/>
      <c r="Q732" s="66"/>
      <c r="S732" s="66"/>
      <c r="T732" s="66"/>
    </row>
    <row r="733" spans="4:20" ht="18" customHeight="1">
      <c r="D733" s="66"/>
      <c r="N733" s="66"/>
      <c r="Q733" s="66"/>
      <c r="S733" s="66"/>
      <c r="T733" s="66"/>
    </row>
    <row r="734" spans="4:20" ht="18" customHeight="1">
      <c r="D734" s="66"/>
      <c r="N734" s="66"/>
      <c r="Q734" s="66"/>
      <c r="S734" s="66"/>
      <c r="T734" s="66"/>
    </row>
    <row r="735" spans="4:20" ht="18" customHeight="1">
      <c r="D735" s="66"/>
      <c r="N735" s="66"/>
      <c r="Q735" s="66"/>
      <c r="S735" s="66"/>
      <c r="T735" s="66"/>
    </row>
    <row r="736" spans="4:20" ht="18" customHeight="1">
      <c r="D736" s="66"/>
      <c r="N736" s="66"/>
      <c r="Q736" s="66"/>
      <c r="S736" s="66"/>
      <c r="T736" s="66"/>
    </row>
    <row r="737" spans="4:20" ht="18" customHeight="1">
      <c r="D737" s="66"/>
      <c r="N737" s="66"/>
      <c r="Q737" s="66"/>
      <c r="S737" s="66"/>
      <c r="T737" s="66"/>
    </row>
    <row r="738" spans="4:20" ht="18" customHeight="1">
      <c r="D738" s="66"/>
      <c r="N738" s="66"/>
      <c r="Q738" s="66"/>
      <c r="S738" s="66"/>
      <c r="T738" s="66"/>
    </row>
    <row r="739" spans="4:20" ht="18" customHeight="1">
      <c r="D739" s="66"/>
      <c r="N739" s="66"/>
      <c r="Q739" s="66"/>
      <c r="S739" s="66"/>
      <c r="T739" s="66"/>
    </row>
    <row r="740" spans="4:20" ht="18" customHeight="1">
      <c r="D740" s="66"/>
      <c r="N740" s="66"/>
      <c r="Q740" s="66"/>
      <c r="S740" s="66"/>
      <c r="T740" s="66"/>
    </row>
    <row r="741" spans="4:20" ht="18" customHeight="1">
      <c r="D741" s="66"/>
      <c r="N741" s="66"/>
      <c r="Q741" s="66"/>
      <c r="S741" s="66"/>
      <c r="T741" s="66"/>
    </row>
    <row r="742" spans="4:20" ht="18" customHeight="1">
      <c r="D742" s="66"/>
      <c r="N742" s="66"/>
      <c r="Q742" s="66"/>
      <c r="S742" s="66"/>
      <c r="T742" s="66"/>
    </row>
    <row r="743" spans="4:20" ht="18" customHeight="1">
      <c r="D743" s="66"/>
      <c r="N743" s="66"/>
      <c r="Q743" s="66"/>
      <c r="S743" s="66"/>
      <c r="T743" s="66"/>
    </row>
    <row r="744" spans="4:20" ht="18" customHeight="1">
      <c r="D744" s="66"/>
      <c r="N744" s="66"/>
      <c r="Q744" s="66"/>
      <c r="S744" s="66"/>
      <c r="T744" s="66"/>
    </row>
    <row r="745" spans="4:20" ht="18" customHeight="1">
      <c r="D745" s="66"/>
      <c r="N745" s="66"/>
      <c r="Q745" s="66"/>
      <c r="S745" s="66"/>
      <c r="T745" s="66"/>
    </row>
    <row r="746" spans="4:20" ht="18" customHeight="1">
      <c r="D746" s="66"/>
      <c r="N746" s="66"/>
      <c r="Q746" s="66"/>
      <c r="S746" s="66"/>
      <c r="T746" s="66"/>
    </row>
    <row r="747" spans="4:20" ht="18" customHeight="1">
      <c r="D747" s="66"/>
      <c r="N747" s="66"/>
      <c r="Q747" s="66"/>
      <c r="S747" s="66"/>
      <c r="T747" s="66"/>
    </row>
    <row r="748" spans="4:20" ht="18" customHeight="1">
      <c r="D748" s="66"/>
      <c r="N748" s="66"/>
      <c r="Q748" s="66"/>
      <c r="S748" s="66"/>
      <c r="T748" s="66"/>
    </row>
    <row r="749" spans="4:20" ht="18" customHeight="1">
      <c r="D749" s="66"/>
      <c r="N749" s="66"/>
      <c r="Q749" s="66"/>
      <c r="S749" s="66"/>
      <c r="T749" s="66"/>
    </row>
    <row r="750" spans="4:20" ht="18" customHeight="1">
      <c r="D750" s="66"/>
      <c r="N750" s="66"/>
      <c r="Q750" s="66"/>
      <c r="S750" s="66"/>
      <c r="T750" s="66"/>
    </row>
    <row r="751" spans="4:20" ht="18" customHeight="1">
      <c r="D751" s="66"/>
      <c r="N751" s="66"/>
      <c r="Q751" s="66"/>
      <c r="S751" s="66"/>
      <c r="T751" s="66"/>
    </row>
    <row r="752" spans="4:20" ht="18" customHeight="1">
      <c r="D752" s="66"/>
      <c r="N752" s="66"/>
      <c r="Q752" s="66"/>
      <c r="S752" s="66"/>
      <c r="T752" s="66"/>
    </row>
    <row r="753" spans="4:20" ht="18" customHeight="1">
      <c r="D753" s="66"/>
      <c r="N753" s="66"/>
      <c r="Q753" s="66"/>
      <c r="S753" s="66"/>
      <c r="T753" s="66"/>
    </row>
    <row r="754" spans="4:20" ht="18" customHeight="1">
      <c r="D754" s="66"/>
      <c r="N754" s="66"/>
      <c r="Q754" s="66"/>
      <c r="S754" s="66"/>
      <c r="T754" s="66"/>
    </row>
    <row r="755" spans="4:20" ht="18" customHeight="1">
      <c r="D755" s="66"/>
      <c r="N755" s="66"/>
      <c r="Q755" s="66"/>
      <c r="S755" s="66"/>
      <c r="T755" s="66"/>
    </row>
    <row r="756" spans="4:20" ht="18" customHeight="1">
      <c r="D756" s="66"/>
      <c r="N756" s="66"/>
      <c r="Q756" s="66"/>
      <c r="S756" s="66"/>
      <c r="T756" s="66"/>
    </row>
    <row r="757" spans="4:20" ht="18" customHeight="1">
      <c r="D757" s="66"/>
      <c r="N757" s="66"/>
      <c r="Q757" s="66"/>
      <c r="S757" s="66"/>
      <c r="T757" s="66"/>
    </row>
    <row r="758" spans="4:20" ht="18" customHeight="1">
      <c r="D758" s="66"/>
      <c r="N758" s="66"/>
      <c r="Q758" s="66"/>
      <c r="S758" s="66"/>
      <c r="T758" s="66"/>
    </row>
    <row r="759" spans="4:20" ht="18" customHeight="1">
      <c r="D759" s="66"/>
      <c r="N759" s="66"/>
      <c r="Q759" s="66"/>
      <c r="S759" s="66"/>
      <c r="T759" s="66"/>
    </row>
    <row r="760" spans="4:20" ht="18" customHeight="1">
      <c r="D760" s="66"/>
      <c r="N760" s="66"/>
      <c r="Q760" s="66"/>
      <c r="S760" s="66"/>
      <c r="T760" s="66"/>
    </row>
    <row r="761" spans="4:20" ht="18" customHeight="1">
      <c r="D761" s="66"/>
      <c r="N761" s="66"/>
      <c r="Q761" s="66"/>
      <c r="S761" s="66"/>
      <c r="T761" s="66"/>
    </row>
    <row r="762" spans="4:20" ht="18" customHeight="1">
      <c r="D762" s="66"/>
      <c r="N762" s="66"/>
      <c r="Q762" s="66"/>
      <c r="S762" s="66"/>
      <c r="T762" s="66"/>
    </row>
    <row r="763" spans="4:20" ht="18" customHeight="1">
      <c r="D763" s="66"/>
      <c r="N763" s="66"/>
      <c r="Q763" s="66"/>
      <c r="S763" s="66"/>
      <c r="T763" s="66"/>
    </row>
    <row r="764" spans="4:20" ht="18" customHeight="1">
      <c r="D764" s="66"/>
      <c r="N764" s="66"/>
      <c r="Q764" s="66"/>
      <c r="S764" s="66"/>
      <c r="T764" s="66"/>
    </row>
    <row r="765" spans="4:20" ht="18" customHeight="1">
      <c r="D765" s="66"/>
      <c r="N765" s="66"/>
      <c r="Q765" s="66"/>
      <c r="S765" s="66"/>
      <c r="T765" s="66"/>
    </row>
    <row r="766" spans="4:20" ht="18" customHeight="1">
      <c r="D766" s="66"/>
      <c r="N766" s="66"/>
      <c r="Q766" s="66"/>
      <c r="S766" s="66"/>
      <c r="T766" s="66"/>
    </row>
    <row r="767" spans="4:20" ht="18" customHeight="1">
      <c r="D767" s="66"/>
      <c r="N767" s="66"/>
      <c r="Q767" s="66"/>
      <c r="S767" s="66"/>
      <c r="T767" s="66"/>
    </row>
    <row r="768" spans="4:20" ht="18" customHeight="1">
      <c r="D768" s="66"/>
      <c r="N768" s="66"/>
      <c r="Q768" s="66"/>
      <c r="S768" s="66"/>
      <c r="T768" s="66"/>
    </row>
    <row r="769" spans="4:20" ht="18" customHeight="1">
      <c r="D769" s="66"/>
      <c r="N769" s="66"/>
      <c r="Q769" s="66"/>
      <c r="S769" s="66"/>
      <c r="T769" s="66"/>
    </row>
    <row r="770" spans="4:20" ht="18" customHeight="1">
      <c r="D770" s="66"/>
      <c r="N770" s="66"/>
      <c r="Q770" s="66"/>
      <c r="S770" s="66"/>
      <c r="T770" s="66"/>
    </row>
    <row r="771" spans="4:20" ht="18" customHeight="1">
      <c r="D771" s="66"/>
      <c r="N771" s="66"/>
      <c r="Q771" s="66"/>
      <c r="S771" s="66"/>
      <c r="T771" s="66"/>
    </row>
    <row r="772" spans="4:20" ht="18" customHeight="1">
      <c r="D772" s="66"/>
      <c r="N772" s="66"/>
      <c r="Q772" s="66"/>
      <c r="S772" s="66"/>
      <c r="T772" s="66"/>
    </row>
    <row r="773" spans="4:20" ht="18" customHeight="1">
      <c r="D773" s="66"/>
      <c r="N773" s="66"/>
      <c r="Q773" s="66"/>
      <c r="S773" s="66"/>
      <c r="T773" s="66"/>
    </row>
    <row r="774" spans="4:20" ht="18" customHeight="1">
      <c r="D774" s="66"/>
      <c r="N774" s="66"/>
      <c r="Q774" s="66"/>
      <c r="S774" s="66"/>
      <c r="T774" s="66"/>
    </row>
    <row r="775" spans="4:20" ht="18" customHeight="1">
      <c r="D775" s="66"/>
      <c r="N775" s="66"/>
      <c r="Q775" s="66"/>
      <c r="S775" s="66"/>
      <c r="T775" s="66"/>
    </row>
    <row r="776" spans="4:20" ht="18" customHeight="1">
      <c r="D776" s="66"/>
      <c r="N776" s="66"/>
      <c r="Q776" s="66"/>
      <c r="S776" s="66"/>
      <c r="T776" s="66"/>
    </row>
    <row r="777" spans="4:20" ht="18" customHeight="1">
      <c r="D777" s="66"/>
      <c r="N777" s="66"/>
      <c r="Q777" s="66"/>
      <c r="S777" s="66"/>
      <c r="T777" s="66"/>
    </row>
    <row r="778" spans="4:20" ht="18" customHeight="1">
      <c r="D778" s="66"/>
      <c r="N778" s="66"/>
      <c r="Q778" s="66"/>
      <c r="S778" s="66"/>
      <c r="T778" s="66"/>
    </row>
    <row r="779" spans="4:20" ht="18" customHeight="1">
      <c r="D779" s="66"/>
      <c r="N779" s="66"/>
      <c r="Q779" s="66"/>
      <c r="S779" s="66"/>
      <c r="T779" s="66"/>
    </row>
    <row r="780" spans="4:20" ht="18" customHeight="1">
      <c r="D780" s="66"/>
      <c r="N780" s="66"/>
      <c r="Q780" s="66"/>
      <c r="S780" s="66"/>
      <c r="T780" s="66"/>
    </row>
    <row r="781" spans="4:20" ht="18" customHeight="1">
      <c r="D781" s="66"/>
      <c r="N781" s="66"/>
      <c r="Q781" s="66"/>
      <c r="S781" s="66"/>
      <c r="T781" s="66"/>
    </row>
    <row r="782" spans="4:20" ht="18" customHeight="1">
      <c r="D782" s="66"/>
      <c r="N782" s="66"/>
      <c r="Q782" s="66"/>
      <c r="S782" s="66"/>
      <c r="T782" s="66"/>
    </row>
    <row r="783" spans="4:20" ht="18" customHeight="1">
      <c r="D783" s="66"/>
      <c r="N783" s="66"/>
      <c r="Q783" s="66"/>
      <c r="S783" s="66"/>
      <c r="T783" s="66"/>
    </row>
    <row r="784" spans="4:20" ht="18" customHeight="1">
      <c r="D784" s="66"/>
      <c r="N784" s="66"/>
      <c r="Q784" s="66"/>
      <c r="S784" s="66"/>
      <c r="T784" s="66"/>
    </row>
    <row r="785" spans="4:20" ht="18" customHeight="1">
      <c r="D785" s="66"/>
      <c r="N785" s="66"/>
      <c r="Q785" s="66"/>
      <c r="S785" s="66"/>
      <c r="T785" s="66"/>
    </row>
    <row r="786" spans="4:20" ht="18" customHeight="1">
      <c r="D786" s="66"/>
      <c r="N786" s="66"/>
      <c r="Q786" s="66"/>
      <c r="S786" s="66"/>
      <c r="T786" s="66"/>
    </row>
    <row r="787" spans="4:20" ht="18" customHeight="1">
      <c r="D787" s="66"/>
      <c r="N787" s="66"/>
      <c r="Q787" s="66"/>
      <c r="S787" s="66"/>
      <c r="T787" s="66"/>
    </row>
    <row r="788" spans="4:20" ht="18" customHeight="1">
      <c r="D788" s="66"/>
      <c r="N788" s="66"/>
      <c r="Q788" s="66"/>
      <c r="S788" s="66"/>
      <c r="T788" s="66"/>
    </row>
    <row r="789" spans="4:20" ht="18" customHeight="1">
      <c r="D789" s="66"/>
      <c r="N789" s="66"/>
      <c r="Q789" s="66"/>
      <c r="S789" s="66"/>
      <c r="T789" s="66"/>
    </row>
    <row r="790" spans="4:20" ht="18" customHeight="1">
      <c r="D790" s="66"/>
      <c r="N790" s="66"/>
      <c r="Q790" s="66"/>
      <c r="S790" s="66"/>
      <c r="T790" s="66"/>
    </row>
    <row r="791" spans="4:20" ht="18" customHeight="1">
      <c r="D791" s="66"/>
      <c r="N791" s="66"/>
      <c r="Q791" s="66"/>
      <c r="S791" s="66"/>
      <c r="T791" s="66"/>
    </row>
    <row r="792" spans="4:20" ht="18" customHeight="1">
      <c r="D792" s="66"/>
      <c r="N792" s="66"/>
      <c r="Q792" s="66"/>
      <c r="S792" s="66"/>
      <c r="T792" s="66"/>
    </row>
    <row r="793" spans="4:20" ht="18" customHeight="1">
      <c r="D793" s="66"/>
      <c r="N793" s="66"/>
      <c r="Q793" s="66"/>
      <c r="S793" s="66"/>
      <c r="T793" s="66"/>
    </row>
    <row r="794" spans="4:20" ht="18" customHeight="1">
      <c r="D794" s="66"/>
      <c r="N794" s="66"/>
      <c r="Q794" s="66"/>
      <c r="S794" s="66"/>
      <c r="T794" s="66"/>
    </row>
    <row r="795" spans="4:20" ht="18" customHeight="1">
      <c r="D795" s="66"/>
      <c r="N795" s="66"/>
      <c r="Q795" s="66"/>
      <c r="S795" s="66"/>
      <c r="T795" s="66"/>
    </row>
    <row r="796" spans="4:20" ht="18" customHeight="1">
      <c r="D796" s="66"/>
      <c r="N796" s="66"/>
      <c r="Q796" s="66"/>
      <c r="S796" s="66"/>
      <c r="T796" s="66"/>
    </row>
    <row r="797" spans="4:20" ht="18" customHeight="1">
      <c r="D797" s="66"/>
      <c r="N797" s="66"/>
      <c r="Q797" s="66"/>
      <c r="S797" s="66"/>
      <c r="T797" s="66"/>
    </row>
    <row r="798" spans="4:20" ht="18" customHeight="1">
      <c r="D798" s="66"/>
      <c r="N798" s="66"/>
      <c r="Q798" s="66"/>
      <c r="S798" s="66"/>
      <c r="T798" s="66"/>
    </row>
    <row r="799" spans="4:20" ht="18" customHeight="1">
      <c r="D799" s="66"/>
      <c r="N799" s="66"/>
      <c r="Q799" s="66"/>
      <c r="S799" s="66"/>
      <c r="T799" s="66"/>
    </row>
    <row r="800" spans="4:20" ht="18" customHeight="1">
      <c r="D800" s="66"/>
      <c r="N800" s="66"/>
      <c r="Q800" s="66"/>
      <c r="S800" s="66"/>
      <c r="T800" s="66"/>
    </row>
    <row r="801" spans="4:20" ht="18" customHeight="1">
      <c r="D801" s="66"/>
      <c r="N801" s="66"/>
      <c r="Q801" s="66"/>
      <c r="S801" s="66"/>
      <c r="T801" s="66"/>
    </row>
    <row r="802" spans="4:20" ht="18" customHeight="1">
      <c r="D802" s="66"/>
      <c r="N802" s="66"/>
      <c r="Q802" s="66"/>
      <c r="S802" s="66"/>
      <c r="T802" s="66"/>
    </row>
    <row r="803" spans="4:20" ht="18" customHeight="1">
      <c r="D803" s="66"/>
      <c r="N803" s="66"/>
      <c r="Q803" s="66"/>
      <c r="S803" s="66"/>
      <c r="T803" s="66"/>
    </row>
    <row r="804" spans="4:20" ht="18" customHeight="1">
      <c r="D804" s="66"/>
      <c r="N804" s="66"/>
      <c r="Q804" s="66"/>
      <c r="S804" s="66"/>
      <c r="T804" s="66"/>
    </row>
    <row r="805" spans="4:20" ht="18" customHeight="1">
      <c r="D805" s="66"/>
      <c r="N805" s="66"/>
      <c r="Q805" s="66"/>
      <c r="S805" s="66"/>
      <c r="T805" s="66"/>
    </row>
    <row r="806" spans="4:20" ht="18" customHeight="1">
      <c r="D806" s="66"/>
      <c r="N806" s="66"/>
      <c r="Q806" s="66"/>
      <c r="S806" s="66"/>
      <c r="T806" s="66"/>
    </row>
    <row r="807" spans="4:20" ht="18" customHeight="1">
      <c r="D807" s="66"/>
      <c r="N807" s="66"/>
      <c r="Q807" s="66"/>
      <c r="S807" s="66"/>
      <c r="T807" s="66"/>
    </row>
    <row r="808" spans="4:20" ht="18" customHeight="1">
      <c r="D808" s="66"/>
      <c r="N808" s="66"/>
      <c r="Q808" s="66"/>
      <c r="S808" s="66"/>
      <c r="T808" s="66"/>
    </row>
    <row r="809" spans="4:20" ht="18" customHeight="1">
      <c r="D809" s="66"/>
      <c r="N809" s="66"/>
      <c r="Q809" s="66"/>
      <c r="S809" s="66"/>
      <c r="T809" s="66"/>
    </row>
    <row r="810" spans="4:20" ht="18" customHeight="1">
      <c r="D810" s="66"/>
      <c r="N810" s="66"/>
      <c r="Q810" s="66"/>
      <c r="S810" s="66"/>
      <c r="T810" s="66"/>
    </row>
    <row r="811" spans="4:20" ht="18" customHeight="1">
      <c r="D811" s="66"/>
      <c r="N811" s="66"/>
      <c r="Q811" s="66"/>
      <c r="S811" s="66"/>
      <c r="T811" s="66"/>
    </row>
    <row r="812" spans="4:20" ht="18" customHeight="1">
      <c r="D812" s="66"/>
      <c r="N812" s="66"/>
      <c r="Q812" s="66"/>
      <c r="S812" s="66"/>
      <c r="T812" s="66"/>
    </row>
    <row r="813" spans="4:20" ht="18" customHeight="1">
      <c r="D813" s="66"/>
      <c r="N813" s="66"/>
      <c r="Q813" s="66"/>
      <c r="S813" s="66"/>
      <c r="T813" s="66"/>
    </row>
    <row r="814" spans="4:20" ht="18" customHeight="1">
      <c r="D814" s="66"/>
      <c r="N814" s="66"/>
      <c r="Q814" s="66"/>
      <c r="S814" s="66"/>
      <c r="T814" s="66"/>
    </row>
    <row r="815" spans="4:20" ht="18" customHeight="1">
      <c r="D815" s="66"/>
      <c r="N815" s="66"/>
      <c r="Q815" s="66"/>
      <c r="S815" s="66"/>
      <c r="T815" s="66"/>
    </row>
    <row r="816" spans="4:20" ht="18" customHeight="1">
      <c r="D816" s="66"/>
      <c r="N816" s="66"/>
      <c r="Q816" s="66"/>
      <c r="S816" s="66"/>
      <c r="T816" s="66"/>
    </row>
    <row r="817" spans="4:20" ht="18" customHeight="1">
      <c r="D817" s="66"/>
      <c r="N817" s="66"/>
      <c r="Q817" s="66"/>
      <c r="S817" s="66"/>
      <c r="T817" s="66"/>
    </row>
    <row r="818" spans="4:20" ht="18" customHeight="1">
      <c r="D818" s="66"/>
      <c r="N818" s="66"/>
      <c r="Q818" s="66"/>
      <c r="S818" s="66"/>
      <c r="T818" s="66"/>
    </row>
    <row r="819" spans="4:20" ht="18" customHeight="1">
      <c r="D819" s="66"/>
      <c r="N819" s="66"/>
      <c r="Q819" s="66"/>
      <c r="S819" s="66"/>
      <c r="T819" s="66"/>
    </row>
    <row r="820" spans="4:20" ht="18" customHeight="1">
      <c r="D820" s="66"/>
      <c r="N820" s="66"/>
      <c r="Q820" s="66"/>
      <c r="S820" s="66"/>
      <c r="T820" s="66"/>
    </row>
    <row r="821" spans="4:20" ht="18" customHeight="1">
      <c r="D821" s="66"/>
      <c r="N821" s="66"/>
      <c r="Q821" s="66"/>
      <c r="S821" s="66"/>
      <c r="T821" s="66"/>
    </row>
    <row r="822" spans="4:20" ht="18" customHeight="1">
      <c r="D822" s="66"/>
      <c r="N822" s="66"/>
      <c r="Q822" s="66"/>
      <c r="S822" s="66"/>
      <c r="T822" s="66"/>
    </row>
    <row r="823" spans="4:20" ht="18" customHeight="1">
      <c r="D823" s="66"/>
      <c r="N823" s="66"/>
      <c r="Q823" s="66"/>
      <c r="S823" s="66"/>
      <c r="T823" s="66"/>
    </row>
    <row r="824" spans="4:20" ht="18" customHeight="1">
      <c r="D824" s="66"/>
      <c r="N824" s="66"/>
      <c r="Q824" s="66"/>
      <c r="S824" s="66"/>
      <c r="T824" s="66"/>
    </row>
    <row r="825" spans="4:20" ht="18" customHeight="1">
      <c r="D825" s="66"/>
      <c r="N825" s="66"/>
      <c r="Q825" s="66"/>
      <c r="S825" s="66"/>
      <c r="T825" s="66"/>
    </row>
    <row r="826" spans="4:20" ht="18" customHeight="1">
      <c r="D826" s="66"/>
      <c r="N826" s="66"/>
      <c r="Q826" s="66"/>
      <c r="S826" s="66"/>
      <c r="T826" s="66"/>
    </row>
    <row r="827" spans="4:20" ht="18" customHeight="1">
      <c r="D827" s="66"/>
      <c r="N827" s="66"/>
      <c r="Q827" s="66"/>
      <c r="S827" s="66"/>
      <c r="T827" s="66"/>
    </row>
    <row r="828" spans="4:20" ht="18" customHeight="1">
      <c r="D828" s="66"/>
      <c r="N828" s="66"/>
      <c r="Q828" s="66"/>
      <c r="S828" s="66"/>
      <c r="T828" s="66"/>
    </row>
    <row r="829" spans="4:20" ht="18" customHeight="1">
      <c r="D829" s="66"/>
      <c r="N829" s="66"/>
      <c r="Q829" s="66"/>
      <c r="S829" s="66"/>
      <c r="T829" s="66"/>
    </row>
    <row r="830" spans="4:20" ht="18" customHeight="1">
      <c r="D830" s="66"/>
      <c r="N830" s="66"/>
      <c r="Q830" s="66"/>
      <c r="S830" s="66"/>
      <c r="T830" s="66"/>
    </row>
    <row r="831" spans="4:20" ht="18" customHeight="1">
      <c r="D831" s="66"/>
      <c r="N831" s="66"/>
      <c r="Q831" s="66"/>
      <c r="S831" s="66"/>
      <c r="T831" s="66"/>
    </row>
    <row r="832" spans="4:20" ht="18" customHeight="1">
      <c r="D832" s="66"/>
      <c r="N832" s="66"/>
      <c r="Q832" s="66"/>
      <c r="S832" s="66"/>
      <c r="T832" s="66"/>
    </row>
    <row r="833" spans="4:20" ht="18" customHeight="1">
      <c r="D833" s="66"/>
      <c r="N833" s="66"/>
      <c r="Q833" s="66"/>
      <c r="S833" s="66"/>
      <c r="T833" s="66"/>
    </row>
    <row r="834" spans="4:20" ht="18" customHeight="1">
      <c r="D834" s="66"/>
      <c r="N834" s="66"/>
      <c r="Q834" s="66"/>
      <c r="S834" s="66"/>
      <c r="T834" s="66"/>
    </row>
    <row r="835" spans="4:20" ht="18" customHeight="1">
      <c r="D835" s="66"/>
      <c r="N835" s="66"/>
      <c r="Q835" s="66"/>
      <c r="S835" s="66"/>
      <c r="T835" s="66"/>
    </row>
    <row r="836" spans="4:20" ht="18" customHeight="1">
      <c r="D836" s="66"/>
      <c r="N836" s="66"/>
      <c r="Q836" s="66"/>
      <c r="S836" s="66"/>
      <c r="T836" s="66"/>
    </row>
    <row r="837" spans="4:20" ht="18" customHeight="1">
      <c r="D837" s="66"/>
      <c r="N837" s="66"/>
      <c r="Q837" s="66"/>
      <c r="S837" s="66"/>
      <c r="T837" s="66"/>
    </row>
    <row r="838" spans="4:20" ht="18" customHeight="1">
      <c r="D838" s="66"/>
      <c r="N838" s="66"/>
      <c r="Q838" s="66"/>
      <c r="S838" s="66"/>
      <c r="T838" s="66"/>
    </row>
    <row r="839" spans="4:20" ht="18" customHeight="1">
      <c r="D839" s="66"/>
      <c r="N839" s="66"/>
      <c r="Q839" s="66"/>
      <c r="S839" s="66"/>
      <c r="T839" s="66"/>
    </row>
    <row r="840" spans="4:20" ht="18" customHeight="1">
      <c r="D840" s="66"/>
      <c r="N840" s="66"/>
      <c r="Q840" s="66"/>
      <c r="S840" s="66"/>
      <c r="T840" s="66"/>
    </row>
    <row r="841" spans="4:20" ht="18" customHeight="1">
      <c r="D841" s="66"/>
      <c r="N841" s="66"/>
      <c r="Q841" s="66"/>
      <c r="S841" s="66"/>
      <c r="T841" s="66"/>
    </row>
    <row r="842" spans="4:20" ht="18" customHeight="1">
      <c r="D842" s="66"/>
      <c r="N842" s="66"/>
      <c r="Q842" s="66"/>
      <c r="S842" s="66"/>
      <c r="T842" s="66"/>
    </row>
    <row r="843" spans="4:20" ht="18" customHeight="1">
      <c r="D843" s="66"/>
      <c r="N843" s="66"/>
      <c r="Q843" s="66"/>
      <c r="S843" s="66"/>
      <c r="T843" s="66"/>
    </row>
    <row r="844" spans="4:20" ht="18" customHeight="1">
      <c r="D844" s="66"/>
      <c r="N844" s="66"/>
      <c r="Q844" s="66"/>
      <c r="S844" s="66"/>
      <c r="T844" s="66"/>
    </row>
    <row r="845" spans="4:20" ht="18" customHeight="1">
      <c r="D845" s="66"/>
      <c r="N845" s="66"/>
      <c r="Q845" s="66"/>
      <c r="S845" s="66"/>
      <c r="T845" s="66"/>
    </row>
    <row r="846" spans="4:20" ht="18" customHeight="1">
      <c r="D846" s="66"/>
      <c r="N846" s="66"/>
      <c r="Q846" s="66"/>
      <c r="S846" s="66"/>
      <c r="T846" s="66"/>
    </row>
    <row r="847" spans="4:20" ht="18" customHeight="1">
      <c r="D847" s="66"/>
      <c r="N847" s="66"/>
      <c r="Q847" s="66"/>
      <c r="S847" s="66"/>
      <c r="T847" s="66"/>
    </row>
    <row r="848" spans="4:20" ht="18" customHeight="1">
      <c r="D848" s="66"/>
      <c r="N848" s="66"/>
      <c r="Q848" s="66"/>
      <c r="S848" s="66"/>
      <c r="T848" s="66"/>
    </row>
    <row r="849" spans="4:20" ht="18" customHeight="1">
      <c r="D849" s="66"/>
      <c r="N849" s="66"/>
      <c r="Q849" s="66"/>
      <c r="S849" s="66"/>
      <c r="T849" s="66"/>
    </row>
    <row r="850" spans="4:20" ht="18" customHeight="1">
      <c r="D850" s="66"/>
      <c r="N850" s="66"/>
      <c r="Q850" s="66"/>
      <c r="S850" s="66"/>
      <c r="T850" s="66"/>
    </row>
    <row r="851" spans="4:20" ht="18" customHeight="1">
      <c r="D851" s="66"/>
      <c r="N851" s="66"/>
      <c r="Q851" s="66"/>
      <c r="S851" s="66"/>
      <c r="T851" s="66"/>
    </row>
    <row r="852" spans="4:20" ht="18" customHeight="1">
      <c r="D852" s="66"/>
      <c r="N852" s="66"/>
      <c r="Q852" s="66"/>
      <c r="S852" s="66"/>
      <c r="T852" s="66"/>
    </row>
    <row r="853" spans="4:20" ht="18" customHeight="1">
      <c r="D853" s="66"/>
      <c r="N853" s="66"/>
      <c r="Q853" s="66"/>
      <c r="S853" s="66"/>
      <c r="T853" s="66"/>
    </row>
    <row r="854" spans="4:20" ht="18" customHeight="1">
      <c r="D854" s="66"/>
      <c r="N854" s="66"/>
      <c r="Q854" s="66"/>
      <c r="S854" s="66"/>
      <c r="T854" s="66"/>
    </row>
    <row r="855" spans="4:20" ht="18" customHeight="1">
      <c r="D855" s="66"/>
      <c r="N855" s="66"/>
      <c r="Q855" s="66"/>
      <c r="S855" s="66"/>
      <c r="T855" s="66"/>
    </row>
    <row r="856" spans="4:20" ht="18" customHeight="1">
      <c r="D856" s="66"/>
      <c r="N856" s="66"/>
      <c r="Q856" s="66"/>
      <c r="S856" s="66"/>
      <c r="T856" s="66"/>
    </row>
    <row r="857" spans="4:20" ht="18" customHeight="1">
      <c r="D857" s="66"/>
      <c r="N857" s="66"/>
      <c r="Q857" s="66"/>
      <c r="S857" s="66"/>
      <c r="T857" s="66"/>
    </row>
    <row r="858" spans="4:20" ht="18" customHeight="1">
      <c r="D858" s="66"/>
      <c r="N858" s="66"/>
      <c r="Q858" s="66"/>
      <c r="S858" s="66"/>
      <c r="T858" s="66"/>
    </row>
    <row r="859" spans="4:20" ht="18" customHeight="1">
      <c r="D859" s="66"/>
      <c r="N859" s="66"/>
      <c r="Q859" s="66"/>
      <c r="S859" s="66"/>
      <c r="T859" s="66"/>
    </row>
    <row r="860" spans="4:20" ht="18" customHeight="1">
      <c r="D860" s="66"/>
      <c r="N860" s="66"/>
      <c r="Q860" s="66"/>
      <c r="S860" s="66"/>
      <c r="T860" s="66"/>
    </row>
    <row r="861" spans="4:20" ht="18" customHeight="1">
      <c r="D861" s="66"/>
      <c r="N861" s="66"/>
      <c r="Q861" s="66"/>
      <c r="S861" s="66"/>
      <c r="T861" s="66"/>
    </row>
    <row r="862" spans="4:20" ht="18" customHeight="1">
      <c r="D862" s="66"/>
      <c r="N862" s="66"/>
      <c r="Q862" s="66"/>
      <c r="S862" s="66"/>
      <c r="T862" s="66"/>
    </row>
    <row r="863" spans="4:20" ht="18" customHeight="1">
      <c r="D863" s="66"/>
      <c r="N863" s="66"/>
      <c r="Q863" s="66"/>
      <c r="S863" s="66"/>
      <c r="T863" s="66"/>
    </row>
    <row r="864" spans="4:20" ht="18" customHeight="1">
      <c r="D864" s="66"/>
      <c r="N864" s="66"/>
      <c r="Q864" s="66"/>
      <c r="S864" s="66"/>
      <c r="T864" s="66"/>
    </row>
    <row r="865" spans="4:20" ht="18" customHeight="1">
      <c r="D865" s="66"/>
      <c r="N865" s="66"/>
      <c r="Q865" s="66"/>
      <c r="S865" s="66"/>
      <c r="T865" s="66"/>
    </row>
    <row r="866" spans="4:20" ht="18" customHeight="1">
      <c r="D866" s="66"/>
      <c r="N866" s="66"/>
      <c r="Q866" s="66"/>
      <c r="S866" s="66"/>
      <c r="T866" s="66"/>
    </row>
    <row r="867" spans="4:20" ht="18" customHeight="1">
      <c r="D867" s="66"/>
      <c r="N867" s="66"/>
      <c r="Q867" s="66"/>
      <c r="S867" s="66"/>
      <c r="T867" s="66"/>
    </row>
    <row r="868" spans="4:20" ht="18" customHeight="1">
      <c r="D868" s="66"/>
      <c r="N868" s="66"/>
      <c r="Q868" s="66"/>
      <c r="S868" s="66"/>
      <c r="T868" s="66"/>
    </row>
    <row r="869" spans="4:20" ht="18" customHeight="1">
      <c r="D869" s="66"/>
      <c r="N869" s="66"/>
      <c r="Q869" s="66"/>
      <c r="S869" s="66"/>
      <c r="T869" s="66"/>
    </row>
    <row r="870" spans="4:20" ht="18" customHeight="1">
      <c r="D870" s="66"/>
      <c r="N870" s="66"/>
      <c r="Q870" s="66"/>
      <c r="S870" s="66"/>
      <c r="T870" s="66"/>
    </row>
    <row r="871" spans="4:20" ht="18" customHeight="1">
      <c r="D871" s="66"/>
      <c r="N871" s="66"/>
      <c r="Q871" s="66"/>
      <c r="S871" s="66"/>
      <c r="T871" s="66"/>
    </row>
    <row r="872" spans="4:20" ht="18" customHeight="1">
      <c r="D872" s="66"/>
      <c r="N872" s="66"/>
      <c r="Q872" s="66"/>
      <c r="S872" s="66"/>
      <c r="T872" s="66"/>
    </row>
    <row r="873" spans="4:20" ht="18" customHeight="1">
      <c r="D873" s="66"/>
      <c r="N873" s="66"/>
      <c r="Q873" s="66"/>
      <c r="S873" s="66"/>
      <c r="T873" s="66"/>
    </row>
    <row r="874" spans="4:20" ht="18" customHeight="1">
      <c r="D874" s="66"/>
      <c r="N874" s="66"/>
      <c r="Q874" s="66"/>
      <c r="S874" s="66"/>
      <c r="T874" s="66"/>
    </row>
    <row r="875" spans="4:20" ht="18" customHeight="1">
      <c r="D875" s="66"/>
      <c r="N875" s="66"/>
      <c r="Q875" s="66"/>
      <c r="S875" s="66"/>
      <c r="T875" s="66"/>
    </row>
    <row r="876" spans="4:20" ht="18" customHeight="1">
      <c r="D876" s="66"/>
      <c r="N876" s="66"/>
      <c r="Q876" s="66"/>
      <c r="S876" s="66"/>
      <c r="T876" s="66"/>
    </row>
    <row r="877" spans="4:20" ht="18" customHeight="1">
      <c r="D877" s="66"/>
      <c r="N877" s="66"/>
      <c r="Q877" s="66"/>
      <c r="S877" s="66"/>
      <c r="T877" s="66"/>
    </row>
    <row r="878" spans="4:20" ht="18" customHeight="1">
      <c r="D878" s="66"/>
      <c r="N878" s="66"/>
      <c r="Q878" s="66"/>
      <c r="S878" s="66"/>
      <c r="T878" s="66"/>
    </row>
    <row r="879" spans="4:20" ht="18" customHeight="1">
      <c r="D879" s="66"/>
      <c r="N879" s="66"/>
      <c r="Q879" s="66"/>
      <c r="S879" s="66"/>
      <c r="T879" s="66"/>
    </row>
    <row r="880" spans="4:20" ht="18" customHeight="1">
      <c r="D880" s="66"/>
      <c r="N880" s="66"/>
      <c r="Q880" s="66"/>
      <c r="S880" s="66"/>
      <c r="T880" s="66"/>
    </row>
    <row r="881" spans="4:20" ht="18" customHeight="1">
      <c r="D881" s="66"/>
      <c r="N881" s="66"/>
      <c r="Q881" s="66"/>
      <c r="S881" s="66"/>
      <c r="T881" s="66"/>
    </row>
    <row r="882" spans="4:20" ht="18" customHeight="1">
      <c r="D882" s="66"/>
      <c r="N882" s="66"/>
      <c r="Q882" s="66"/>
      <c r="S882" s="66"/>
      <c r="T882" s="66"/>
    </row>
    <row r="883" spans="4:20" ht="18" customHeight="1">
      <c r="D883" s="66"/>
      <c r="N883" s="66"/>
      <c r="Q883" s="66"/>
      <c r="S883" s="66"/>
      <c r="T883" s="66"/>
    </row>
    <row r="884" spans="4:20" ht="18" customHeight="1">
      <c r="D884" s="66"/>
      <c r="N884" s="66"/>
      <c r="Q884" s="66"/>
      <c r="S884" s="66"/>
      <c r="T884" s="66"/>
    </row>
    <row r="885" spans="4:20" ht="18" customHeight="1">
      <c r="D885" s="66"/>
      <c r="N885" s="66"/>
      <c r="Q885" s="66"/>
      <c r="S885" s="66"/>
      <c r="T885" s="66"/>
    </row>
    <row r="886" spans="4:20" ht="18" customHeight="1">
      <c r="D886" s="66"/>
      <c r="N886" s="66"/>
      <c r="Q886" s="66"/>
      <c r="S886" s="66"/>
      <c r="T886" s="66"/>
    </row>
    <row r="887" spans="4:20" ht="18" customHeight="1">
      <c r="D887" s="66"/>
      <c r="N887" s="66"/>
      <c r="Q887" s="66"/>
      <c r="S887" s="66"/>
      <c r="T887" s="66"/>
    </row>
    <row r="888" spans="4:20" ht="18" customHeight="1">
      <c r="D888" s="66"/>
      <c r="N888" s="66"/>
      <c r="Q888" s="66"/>
      <c r="S888" s="66"/>
      <c r="T888" s="66"/>
    </row>
    <row r="889" spans="4:20" ht="18" customHeight="1">
      <c r="D889" s="66"/>
      <c r="N889" s="66"/>
      <c r="Q889" s="66"/>
      <c r="S889" s="66"/>
      <c r="T889" s="66"/>
    </row>
    <row r="890" spans="4:20" ht="18" customHeight="1">
      <c r="D890" s="66"/>
      <c r="N890" s="66"/>
      <c r="Q890" s="66"/>
      <c r="S890" s="66"/>
      <c r="T890" s="66"/>
    </row>
    <row r="891" spans="4:20" ht="18" customHeight="1">
      <c r="D891" s="66"/>
      <c r="N891" s="66"/>
      <c r="Q891" s="66"/>
      <c r="S891" s="66"/>
      <c r="T891" s="66"/>
    </row>
    <row r="892" spans="4:20" ht="18" customHeight="1">
      <c r="D892" s="66"/>
      <c r="N892" s="66"/>
      <c r="Q892" s="66"/>
      <c r="S892" s="66"/>
      <c r="T892" s="66"/>
    </row>
    <row r="893" spans="4:20" ht="18" customHeight="1">
      <c r="D893" s="66"/>
      <c r="N893" s="66"/>
      <c r="Q893" s="66"/>
      <c r="S893" s="66"/>
      <c r="T893" s="66"/>
    </row>
    <row r="894" spans="4:20" ht="18" customHeight="1">
      <c r="D894" s="66"/>
      <c r="N894" s="66"/>
      <c r="Q894" s="66"/>
      <c r="S894" s="66"/>
      <c r="T894" s="66"/>
    </row>
    <row r="895" spans="4:20" ht="18" customHeight="1">
      <c r="D895" s="66"/>
      <c r="N895" s="66"/>
      <c r="Q895" s="66"/>
      <c r="S895" s="66"/>
      <c r="T895" s="66"/>
    </row>
    <row r="896" spans="4:20" ht="18" customHeight="1">
      <c r="D896" s="66"/>
      <c r="N896" s="66"/>
      <c r="Q896" s="66"/>
      <c r="S896" s="66"/>
      <c r="T896" s="66"/>
    </row>
    <row r="897" spans="4:20" ht="18" customHeight="1">
      <c r="D897" s="66"/>
      <c r="N897" s="66"/>
      <c r="Q897" s="66"/>
      <c r="S897" s="66"/>
      <c r="T897" s="66"/>
    </row>
    <row r="898" spans="4:20" ht="18" customHeight="1">
      <c r="D898" s="66"/>
      <c r="N898" s="66"/>
      <c r="Q898" s="66"/>
      <c r="S898" s="66"/>
      <c r="T898" s="66"/>
    </row>
    <row r="899" spans="4:20" ht="18" customHeight="1">
      <c r="D899" s="66"/>
      <c r="N899" s="66"/>
      <c r="Q899" s="66"/>
      <c r="S899" s="66"/>
      <c r="T899" s="66"/>
    </row>
    <row r="900" spans="4:20" ht="18" customHeight="1">
      <c r="D900" s="66"/>
      <c r="N900" s="66"/>
      <c r="Q900" s="66"/>
      <c r="S900" s="66"/>
      <c r="T900" s="66"/>
    </row>
    <row r="901" spans="4:20" ht="18" customHeight="1">
      <c r="D901" s="66"/>
      <c r="N901" s="66"/>
      <c r="Q901" s="66"/>
      <c r="S901" s="66"/>
      <c r="T901" s="66"/>
    </row>
    <row r="902" spans="4:20" ht="18" customHeight="1">
      <c r="D902" s="66"/>
      <c r="N902" s="66"/>
      <c r="Q902" s="66"/>
      <c r="S902" s="66"/>
      <c r="T902" s="66"/>
    </row>
    <row r="903" spans="4:20" ht="18" customHeight="1">
      <c r="D903" s="66"/>
      <c r="N903" s="66"/>
      <c r="Q903" s="66"/>
      <c r="S903" s="66"/>
      <c r="T903" s="66"/>
    </row>
    <row r="904" spans="4:20" ht="18" customHeight="1">
      <c r="D904" s="66"/>
      <c r="N904" s="66"/>
      <c r="Q904" s="66"/>
      <c r="S904" s="66"/>
      <c r="T904" s="66"/>
    </row>
    <row r="905" spans="4:20" ht="18" customHeight="1">
      <c r="D905" s="66"/>
      <c r="N905" s="66"/>
      <c r="Q905" s="66"/>
      <c r="S905" s="66"/>
      <c r="T905" s="66"/>
    </row>
    <row r="906" spans="4:20" ht="18" customHeight="1">
      <c r="D906" s="66"/>
      <c r="N906" s="66"/>
      <c r="Q906" s="66"/>
      <c r="S906" s="66"/>
      <c r="T906" s="66"/>
    </row>
    <row r="907" spans="4:20" ht="18" customHeight="1">
      <c r="D907" s="66"/>
      <c r="N907" s="66"/>
      <c r="Q907" s="66"/>
      <c r="S907" s="66"/>
      <c r="T907" s="66"/>
    </row>
    <row r="908" spans="4:20" ht="18" customHeight="1">
      <c r="D908" s="66"/>
      <c r="N908" s="66"/>
      <c r="Q908" s="66"/>
      <c r="S908" s="66"/>
      <c r="T908" s="66"/>
    </row>
    <row r="909" spans="4:20" ht="18" customHeight="1">
      <c r="D909" s="66"/>
      <c r="N909" s="66"/>
      <c r="Q909" s="66"/>
      <c r="S909" s="66"/>
      <c r="T909" s="66"/>
    </row>
    <row r="910" spans="4:20" ht="18" customHeight="1">
      <c r="D910" s="66"/>
      <c r="N910" s="66"/>
      <c r="Q910" s="66"/>
      <c r="S910" s="66"/>
      <c r="T910" s="66"/>
    </row>
    <row r="911" spans="4:20" ht="18" customHeight="1">
      <c r="D911" s="66"/>
      <c r="N911" s="66"/>
      <c r="Q911" s="66"/>
      <c r="S911" s="66"/>
      <c r="T911" s="66"/>
    </row>
    <row r="912" spans="4:20" ht="18" customHeight="1">
      <c r="D912" s="66"/>
      <c r="N912" s="66"/>
      <c r="Q912" s="66"/>
      <c r="S912" s="66"/>
      <c r="T912" s="66"/>
    </row>
    <row r="913" spans="4:20" ht="18" customHeight="1">
      <c r="D913" s="66"/>
      <c r="N913" s="66"/>
      <c r="Q913" s="66"/>
      <c r="S913" s="66"/>
      <c r="T913" s="66"/>
    </row>
    <row r="914" spans="4:20" ht="18" customHeight="1">
      <c r="D914" s="66"/>
      <c r="N914" s="66"/>
      <c r="Q914" s="66"/>
      <c r="S914" s="66"/>
      <c r="T914" s="66"/>
    </row>
    <row r="915" spans="4:20" ht="18" customHeight="1">
      <c r="D915" s="66"/>
      <c r="N915" s="66"/>
      <c r="Q915" s="66"/>
      <c r="S915" s="66"/>
      <c r="T915" s="66"/>
    </row>
    <row r="916" spans="4:20" ht="18" customHeight="1">
      <c r="D916" s="66"/>
      <c r="N916" s="66"/>
      <c r="Q916" s="66"/>
      <c r="S916" s="66"/>
      <c r="T916" s="66"/>
    </row>
    <row r="917" spans="4:20" ht="18" customHeight="1">
      <c r="D917" s="66"/>
      <c r="N917" s="66"/>
      <c r="Q917" s="66"/>
      <c r="S917" s="66"/>
      <c r="T917" s="66"/>
    </row>
    <row r="918" spans="4:20" ht="18" customHeight="1">
      <c r="D918" s="66"/>
      <c r="N918" s="66"/>
      <c r="Q918" s="66"/>
      <c r="S918" s="66"/>
      <c r="T918" s="66"/>
    </row>
    <row r="919" spans="4:20" ht="18" customHeight="1">
      <c r="D919" s="66"/>
      <c r="N919" s="66"/>
      <c r="Q919" s="66"/>
      <c r="S919" s="66"/>
      <c r="T919" s="66"/>
    </row>
    <row r="920" spans="4:20" ht="18" customHeight="1">
      <c r="D920" s="66"/>
      <c r="N920" s="66"/>
      <c r="Q920" s="66"/>
      <c r="S920" s="66"/>
      <c r="T920" s="66"/>
    </row>
    <row r="921" spans="4:20" ht="18" customHeight="1">
      <c r="D921" s="66"/>
      <c r="N921" s="66"/>
      <c r="Q921" s="66"/>
      <c r="S921" s="66"/>
      <c r="T921" s="66"/>
    </row>
    <row r="922" spans="4:20" ht="18" customHeight="1">
      <c r="D922" s="66"/>
      <c r="N922" s="66"/>
      <c r="Q922" s="66"/>
      <c r="S922" s="66"/>
      <c r="T922" s="66"/>
    </row>
    <row r="923" spans="4:20" ht="18" customHeight="1">
      <c r="D923" s="66"/>
      <c r="N923" s="66"/>
      <c r="Q923" s="66"/>
      <c r="S923" s="66"/>
      <c r="T923" s="66"/>
    </row>
    <row r="924" spans="4:20" ht="18" customHeight="1">
      <c r="D924" s="66"/>
      <c r="N924" s="66"/>
      <c r="Q924" s="66"/>
      <c r="S924" s="66"/>
      <c r="T924" s="66"/>
    </row>
    <row r="925" spans="4:20" ht="18" customHeight="1">
      <c r="D925" s="66"/>
      <c r="N925" s="66"/>
      <c r="Q925" s="66"/>
      <c r="S925" s="66"/>
      <c r="T925" s="66"/>
    </row>
    <row r="926" spans="4:20" ht="18" customHeight="1">
      <c r="D926" s="66"/>
      <c r="N926" s="66"/>
      <c r="Q926" s="66"/>
      <c r="S926" s="66"/>
      <c r="T926" s="66"/>
    </row>
    <row r="927" spans="4:20" ht="18" customHeight="1">
      <c r="D927" s="66"/>
      <c r="N927" s="66"/>
      <c r="Q927" s="66"/>
      <c r="S927" s="66"/>
      <c r="T927" s="66"/>
    </row>
    <row r="928" spans="4:20" ht="18" customHeight="1">
      <c r="D928" s="66"/>
      <c r="N928" s="66"/>
      <c r="Q928" s="66"/>
      <c r="S928" s="66"/>
      <c r="T928" s="66"/>
    </row>
    <row r="929" spans="4:20" ht="18" customHeight="1">
      <c r="D929" s="66"/>
      <c r="N929" s="66"/>
      <c r="Q929" s="66"/>
      <c r="S929" s="66"/>
      <c r="T929" s="66"/>
    </row>
    <row r="930" spans="4:20" ht="18" customHeight="1">
      <c r="D930" s="66"/>
      <c r="N930" s="66"/>
      <c r="Q930" s="66"/>
      <c r="S930" s="66"/>
      <c r="T930" s="66"/>
    </row>
    <row r="931" spans="4:20" ht="18" customHeight="1">
      <c r="D931" s="66"/>
      <c r="N931" s="66"/>
      <c r="Q931" s="66"/>
      <c r="S931" s="66"/>
      <c r="T931" s="66"/>
    </row>
    <row r="932" spans="4:20" ht="18" customHeight="1">
      <c r="D932" s="66"/>
      <c r="N932" s="66"/>
      <c r="Q932" s="66"/>
      <c r="S932" s="66"/>
      <c r="T932" s="66"/>
    </row>
    <row r="933" spans="4:20" ht="18" customHeight="1">
      <c r="D933" s="66"/>
      <c r="N933" s="66"/>
      <c r="Q933" s="66"/>
      <c r="S933" s="66"/>
      <c r="T933" s="66"/>
    </row>
    <row r="934" spans="4:20" ht="18" customHeight="1">
      <c r="D934" s="66"/>
      <c r="N934" s="66"/>
      <c r="Q934" s="66"/>
      <c r="S934" s="66"/>
      <c r="T934" s="66"/>
    </row>
    <row r="935" spans="4:20" ht="18" customHeight="1">
      <c r="D935" s="66"/>
      <c r="N935" s="66"/>
      <c r="Q935" s="66"/>
      <c r="S935" s="66"/>
      <c r="T935" s="66"/>
    </row>
    <row r="936" spans="4:20" ht="18" customHeight="1">
      <c r="D936" s="66"/>
      <c r="N936" s="66"/>
      <c r="Q936" s="66"/>
      <c r="S936" s="66"/>
      <c r="T936" s="66"/>
    </row>
    <row r="937" spans="4:20" ht="18" customHeight="1">
      <c r="D937" s="66"/>
      <c r="N937" s="66"/>
      <c r="Q937" s="66"/>
      <c r="S937" s="66"/>
      <c r="T937" s="66"/>
    </row>
    <row r="938" spans="4:20" ht="18" customHeight="1">
      <c r="D938" s="66"/>
      <c r="N938" s="66"/>
      <c r="Q938" s="66"/>
      <c r="S938" s="66"/>
      <c r="T938" s="66"/>
    </row>
    <row r="939" spans="4:20" ht="18" customHeight="1">
      <c r="D939" s="66"/>
      <c r="N939" s="66"/>
      <c r="Q939" s="66"/>
      <c r="S939" s="66"/>
      <c r="T939" s="66"/>
    </row>
    <row r="940" spans="4:20" ht="18" customHeight="1">
      <c r="D940" s="66"/>
      <c r="N940" s="66"/>
      <c r="Q940" s="66"/>
      <c r="S940" s="66"/>
      <c r="T940" s="66"/>
    </row>
    <row r="941" spans="4:20" ht="18" customHeight="1">
      <c r="D941" s="66"/>
      <c r="N941" s="66"/>
      <c r="Q941" s="66"/>
      <c r="S941" s="66"/>
      <c r="T941" s="66"/>
    </row>
    <row r="942" spans="4:20" ht="18" customHeight="1">
      <c r="D942" s="66"/>
      <c r="N942" s="66"/>
      <c r="Q942" s="66"/>
      <c r="S942" s="66"/>
      <c r="T942" s="66"/>
    </row>
    <row r="943" spans="4:20" ht="18" customHeight="1">
      <c r="D943" s="66"/>
      <c r="N943" s="66"/>
      <c r="Q943" s="66"/>
      <c r="S943" s="66"/>
      <c r="T943" s="66"/>
    </row>
    <row r="944" spans="4:20" ht="18" customHeight="1">
      <c r="D944" s="66"/>
      <c r="N944" s="66"/>
      <c r="Q944" s="66"/>
      <c r="S944" s="66"/>
      <c r="T944" s="66"/>
    </row>
    <row r="945" spans="4:20" ht="18" customHeight="1">
      <c r="D945" s="66"/>
      <c r="N945" s="66"/>
      <c r="Q945" s="66"/>
      <c r="S945" s="66"/>
      <c r="T945" s="66"/>
    </row>
    <row r="946" spans="4:20" ht="18" customHeight="1">
      <c r="D946" s="66"/>
      <c r="N946" s="66"/>
      <c r="Q946" s="66"/>
      <c r="S946" s="66"/>
      <c r="T946" s="66"/>
    </row>
    <row r="947" spans="4:20" ht="18" customHeight="1">
      <c r="D947" s="66"/>
      <c r="N947" s="66"/>
      <c r="Q947" s="66"/>
      <c r="S947" s="66"/>
      <c r="T947" s="66"/>
    </row>
    <row r="948" spans="4:20" ht="18" customHeight="1">
      <c r="D948" s="66"/>
      <c r="N948" s="66"/>
      <c r="Q948" s="66"/>
      <c r="S948" s="66"/>
      <c r="T948" s="66"/>
    </row>
    <row r="949" spans="4:20" ht="18" customHeight="1">
      <c r="D949" s="66"/>
      <c r="N949" s="66"/>
      <c r="Q949" s="66"/>
      <c r="S949" s="66"/>
      <c r="T949" s="66"/>
    </row>
    <row r="950" spans="4:20" ht="18" customHeight="1">
      <c r="D950" s="66"/>
      <c r="N950" s="66"/>
      <c r="Q950" s="66"/>
      <c r="S950" s="66"/>
      <c r="T950" s="66"/>
    </row>
    <row r="951" spans="4:20" ht="18" customHeight="1">
      <c r="D951" s="66"/>
      <c r="N951" s="66"/>
      <c r="Q951" s="66"/>
      <c r="S951" s="66"/>
      <c r="T951" s="66"/>
    </row>
    <row r="952" spans="4:20" ht="18" customHeight="1">
      <c r="D952" s="66"/>
      <c r="N952" s="66"/>
      <c r="Q952" s="66"/>
      <c r="S952" s="66"/>
      <c r="T952" s="66"/>
    </row>
    <row r="953" spans="4:20" ht="18" customHeight="1">
      <c r="D953" s="66"/>
      <c r="N953" s="66"/>
      <c r="Q953" s="66"/>
      <c r="S953" s="66"/>
      <c r="T953" s="66"/>
    </row>
    <row r="954" spans="4:20" ht="18" customHeight="1">
      <c r="D954" s="66"/>
      <c r="N954" s="66"/>
      <c r="Q954" s="66"/>
      <c r="S954" s="66"/>
      <c r="T954" s="66"/>
    </row>
    <row r="955" spans="4:20" ht="18" customHeight="1">
      <c r="D955" s="66"/>
      <c r="N955" s="66"/>
      <c r="Q955" s="66"/>
      <c r="S955" s="66"/>
      <c r="T955" s="66"/>
    </row>
    <row r="956" spans="4:20" ht="18" customHeight="1">
      <c r="D956" s="66"/>
      <c r="N956" s="66"/>
      <c r="Q956" s="66"/>
      <c r="S956" s="66"/>
      <c r="T956" s="66"/>
    </row>
    <row r="957" spans="4:20" ht="18" customHeight="1">
      <c r="D957" s="66"/>
      <c r="N957" s="66"/>
      <c r="Q957" s="66"/>
      <c r="S957" s="66"/>
      <c r="T957" s="66"/>
    </row>
    <row r="958" spans="4:20" ht="18" customHeight="1">
      <c r="D958" s="66"/>
      <c r="N958" s="66"/>
      <c r="Q958" s="66"/>
      <c r="S958" s="66"/>
      <c r="T958" s="66"/>
    </row>
    <row r="959" spans="4:20" ht="18" customHeight="1">
      <c r="D959" s="66"/>
      <c r="N959" s="66"/>
      <c r="Q959" s="66"/>
      <c r="S959" s="66"/>
      <c r="T959" s="66"/>
    </row>
    <row r="960" spans="4:20" ht="18" customHeight="1">
      <c r="D960" s="66"/>
      <c r="N960" s="66"/>
      <c r="Q960" s="66"/>
      <c r="S960" s="66"/>
      <c r="T960" s="66"/>
    </row>
    <row r="961" spans="4:20" ht="18" customHeight="1">
      <c r="D961" s="66"/>
      <c r="N961" s="66"/>
      <c r="Q961" s="66"/>
      <c r="S961" s="66"/>
      <c r="T961" s="66"/>
    </row>
    <row r="962" spans="4:20" ht="18" customHeight="1">
      <c r="D962" s="66"/>
      <c r="N962" s="66"/>
      <c r="Q962" s="66"/>
      <c r="S962" s="66"/>
      <c r="T962" s="66"/>
    </row>
    <row r="963" spans="4:20" ht="18" customHeight="1">
      <c r="D963" s="66"/>
      <c r="N963" s="66"/>
      <c r="Q963" s="66"/>
      <c r="S963" s="66"/>
      <c r="T963" s="66"/>
    </row>
    <row r="964" spans="4:20" ht="18" customHeight="1">
      <c r="D964" s="66"/>
      <c r="N964" s="66"/>
      <c r="Q964" s="66"/>
      <c r="S964" s="66"/>
      <c r="T964" s="66"/>
    </row>
    <row r="965" spans="4:20" ht="18" customHeight="1">
      <c r="D965" s="66"/>
      <c r="N965" s="66"/>
      <c r="Q965" s="66"/>
      <c r="S965" s="66"/>
      <c r="T965" s="66"/>
    </row>
    <row r="966" spans="4:20" ht="18" customHeight="1">
      <c r="D966" s="66"/>
      <c r="N966" s="66"/>
      <c r="Q966" s="66"/>
      <c r="S966" s="66"/>
      <c r="T966" s="66"/>
    </row>
    <row r="967" spans="4:20" ht="18" customHeight="1">
      <c r="D967" s="66"/>
      <c r="N967" s="66"/>
      <c r="Q967" s="66"/>
      <c r="S967" s="66"/>
      <c r="T967" s="66"/>
    </row>
    <row r="968" spans="4:20" ht="18" customHeight="1">
      <c r="D968" s="66"/>
      <c r="N968" s="66"/>
      <c r="Q968" s="66"/>
      <c r="S968" s="66"/>
      <c r="T968" s="66"/>
    </row>
    <row r="969" spans="4:20" ht="18" customHeight="1">
      <c r="D969" s="66"/>
      <c r="N969" s="66"/>
      <c r="Q969" s="66"/>
      <c r="S969" s="66"/>
      <c r="T969" s="66"/>
    </row>
    <row r="970" spans="4:20" ht="18" customHeight="1">
      <c r="D970" s="66"/>
      <c r="N970" s="66"/>
      <c r="Q970" s="66"/>
      <c r="S970" s="66"/>
      <c r="T970" s="66"/>
    </row>
    <row r="971" spans="4:20" ht="18" customHeight="1">
      <c r="D971" s="66"/>
      <c r="N971" s="66"/>
      <c r="Q971" s="66"/>
      <c r="S971" s="66"/>
      <c r="T971" s="66"/>
    </row>
    <row r="972" spans="4:20" ht="18" customHeight="1">
      <c r="D972" s="66"/>
      <c r="N972" s="66"/>
      <c r="Q972" s="66"/>
      <c r="S972" s="66"/>
      <c r="T972" s="66"/>
    </row>
    <row r="973" spans="4:20" ht="18" customHeight="1">
      <c r="D973" s="66"/>
      <c r="N973" s="66"/>
      <c r="Q973" s="66"/>
      <c r="S973" s="66"/>
      <c r="T973" s="66"/>
    </row>
    <row r="974" spans="4:20" ht="18" customHeight="1">
      <c r="D974" s="66"/>
      <c r="N974" s="66"/>
      <c r="Q974" s="66"/>
      <c r="S974" s="66"/>
      <c r="T974" s="66"/>
    </row>
    <row r="975" spans="4:20" ht="18" customHeight="1">
      <c r="D975" s="66"/>
      <c r="N975" s="66"/>
      <c r="Q975" s="66"/>
      <c r="S975" s="66"/>
      <c r="T975" s="66"/>
    </row>
    <row r="976" spans="4:20" ht="18" customHeight="1">
      <c r="D976" s="66"/>
      <c r="N976" s="66"/>
      <c r="Q976" s="66"/>
      <c r="S976" s="66"/>
      <c r="T976" s="66"/>
    </row>
    <row r="977" spans="4:20" ht="18" customHeight="1">
      <c r="D977" s="66"/>
      <c r="N977" s="66"/>
      <c r="Q977" s="66"/>
      <c r="S977" s="66"/>
      <c r="T977" s="66"/>
    </row>
    <row r="978" spans="4:20" ht="18" customHeight="1">
      <c r="D978" s="66"/>
      <c r="N978" s="66"/>
      <c r="Q978" s="66"/>
      <c r="S978" s="66"/>
      <c r="T978" s="66"/>
    </row>
    <row r="979" spans="4:20" ht="18" customHeight="1">
      <c r="D979" s="66"/>
      <c r="N979" s="66"/>
      <c r="Q979" s="66"/>
      <c r="S979" s="66"/>
      <c r="T979" s="66"/>
    </row>
    <row r="980" spans="4:20" ht="18" customHeight="1">
      <c r="D980" s="66"/>
      <c r="N980" s="66"/>
      <c r="Q980" s="66"/>
      <c r="S980" s="66"/>
      <c r="T980" s="66"/>
    </row>
    <row r="981" spans="4:20" ht="18" customHeight="1">
      <c r="D981" s="66"/>
      <c r="N981" s="66"/>
      <c r="Q981" s="66"/>
      <c r="S981" s="66"/>
      <c r="T981" s="66"/>
    </row>
    <row r="982" spans="4:20" ht="18" customHeight="1">
      <c r="D982" s="66"/>
      <c r="N982" s="66"/>
      <c r="Q982" s="66"/>
      <c r="S982" s="66"/>
      <c r="T982" s="66"/>
    </row>
    <row r="983" spans="4:20" ht="18" customHeight="1">
      <c r="D983" s="66"/>
      <c r="N983" s="66"/>
      <c r="Q983" s="66"/>
      <c r="S983" s="66"/>
      <c r="T983" s="66"/>
    </row>
    <row r="984" spans="4:20" ht="18" customHeight="1">
      <c r="D984" s="66"/>
      <c r="N984" s="66"/>
      <c r="Q984" s="66"/>
      <c r="S984" s="66"/>
      <c r="T984" s="66"/>
    </row>
    <row r="985" spans="4:20" ht="18" customHeight="1">
      <c r="D985" s="66"/>
      <c r="N985" s="66"/>
      <c r="Q985" s="66"/>
      <c r="S985" s="66"/>
      <c r="T985" s="66"/>
    </row>
    <row r="986" spans="4:20" ht="18" customHeight="1">
      <c r="D986" s="66"/>
      <c r="N986" s="66"/>
      <c r="Q986" s="66"/>
      <c r="S986" s="66"/>
      <c r="T986" s="66"/>
    </row>
    <row r="987" spans="4:20" ht="18" customHeight="1">
      <c r="D987" s="66"/>
      <c r="N987" s="66"/>
      <c r="Q987" s="66"/>
      <c r="S987" s="66"/>
      <c r="T987" s="66"/>
    </row>
    <row r="988" spans="4:20" ht="18" customHeight="1">
      <c r="D988" s="66"/>
      <c r="N988" s="66"/>
      <c r="Q988" s="66"/>
      <c r="S988" s="66"/>
      <c r="T988" s="66"/>
    </row>
    <row r="989" spans="4:20" ht="18" customHeight="1">
      <c r="D989" s="66"/>
      <c r="N989" s="66"/>
      <c r="Q989" s="66"/>
      <c r="S989" s="66"/>
      <c r="T989" s="66"/>
    </row>
    <row r="990" spans="4:20" ht="18" customHeight="1">
      <c r="D990" s="66"/>
      <c r="N990" s="66"/>
      <c r="Q990" s="66"/>
      <c r="S990" s="66"/>
      <c r="T990" s="66"/>
    </row>
    <row r="991" spans="4:20" ht="18" customHeight="1">
      <c r="D991" s="66"/>
      <c r="N991" s="66"/>
      <c r="Q991" s="66"/>
      <c r="S991" s="66"/>
      <c r="T991" s="66"/>
    </row>
    <row r="992" spans="4:20" ht="18" customHeight="1">
      <c r="D992" s="66"/>
      <c r="N992" s="66"/>
      <c r="Q992" s="66"/>
      <c r="S992" s="66"/>
      <c r="T992" s="66"/>
    </row>
    <row r="993" spans="4:20" ht="18" customHeight="1">
      <c r="D993" s="66"/>
      <c r="N993" s="66"/>
      <c r="Q993" s="66"/>
      <c r="S993" s="66"/>
      <c r="T993" s="66"/>
    </row>
    <row r="994" spans="4:20" ht="18" customHeight="1">
      <c r="D994" s="66"/>
      <c r="N994" s="66"/>
      <c r="Q994" s="66"/>
      <c r="S994" s="66"/>
      <c r="T994" s="66"/>
    </row>
    <row r="995" spans="4:20" ht="18" customHeight="1">
      <c r="D995" s="66"/>
      <c r="N995" s="66"/>
      <c r="Q995" s="66"/>
      <c r="S995" s="66"/>
      <c r="T995" s="66"/>
    </row>
    <row r="996" spans="4:20" ht="18" customHeight="1">
      <c r="D996" s="66"/>
      <c r="N996" s="66"/>
      <c r="Q996" s="66"/>
      <c r="S996" s="66"/>
      <c r="T996" s="66"/>
    </row>
    <row r="997" spans="4:20" ht="18" customHeight="1">
      <c r="D997" s="66"/>
      <c r="N997" s="66"/>
      <c r="Q997" s="66"/>
      <c r="S997" s="66"/>
      <c r="T997" s="66"/>
    </row>
    <row r="998" spans="4:20" ht="18" customHeight="1">
      <c r="D998" s="66"/>
      <c r="N998" s="66"/>
      <c r="Q998" s="66"/>
      <c r="S998" s="66"/>
      <c r="T998" s="66"/>
    </row>
    <row r="999" spans="4:20" ht="18" customHeight="1">
      <c r="D999" s="66"/>
      <c r="N999" s="66"/>
      <c r="Q999" s="66"/>
      <c r="S999" s="66"/>
      <c r="T999" s="66"/>
    </row>
    <row r="1000" spans="4:20" ht="18" customHeight="1">
      <c r="D1000" s="66"/>
      <c r="N1000" s="66"/>
      <c r="Q1000" s="66"/>
      <c r="S1000" s="66"/>
      <c r="T1000" s="66"/>
    </row>
    <row r="1001" spans="4:20" ht="18" customHeight="1">
      <c r="D1001" s="66"/>
      <c r="N1001" s="66"/>
      <c r="Q1001" s="66"/>
      <c r="S1001" s="66"/>
      <c r="T1001" s="66"/>
    </row>
    <row r="1002" spans="4:20" ht="18" customHeight="1">
      <c r="D1002" s="66"/>
      <c r="N1002" s="66"/>
      <c r="Q1002" s="66"/>
      <c r="S1002" s="66"/>
      <c r="T1002" s="66"/>
    </row>
    <row r="1003" spans="4:20" ht="18" customHeight="1">
      <c r="D1003" s="66"/>
      <c r="N1003" s="66"/>
      <c r="Q1003" s="66"/>
      <c r="S1003" s="66"/>
      <c r="T1003" s="66"/>
    </row>
    <row r="1004" spans="4:20" ht="18" customHeight="1">
      <c r="D1004" s="66"/>
      <c r="N1004" s="66"/>
      <c r="Q1004" s="66"/>
      <c r="S1004" s="66"/>
      <c r="T1004" s="66"/>
    </row>
    <row r="1005" spans="4:20" ht="18" customHeight="1">
      <c r="D1005" s="66"/>
      <c r="N1005" s="66"/>
      <c r="Q1005" s="66"/>
      <c r="S1005" s="66"/>
      <c r="T1005" s="66"/>
    </row>
    <row r="1006" spans="4:20" ht="18" customHeight="1">
      <c r="D1006" s="66"/>
      <c r="N1006" s="66"/>
      <c r="Q1006" s="66"/>
      <c r="S1006" s="66"/>
      <c r="T1006" s="66"/>
    </row>
    <row r="1007" spans="4:20" ht="18" customHeight="1">
      <c r="D1007" s="66"/>
      <c r="N1007" s="66"/>
      <c r="Q1007" s="66"/>
      <c r="S1007" s="66"/>
      <c r="T1007" s="66"/>
    </row>
    <row r="1008" spans="4:20" ht="18" customHeight="1">
      <c r="D1008" s="66"/>
      <c r="N1008" s="66"/>
      <c r="Q1008" s="66"/>
      <c r="S1008" s="66"/>
      <c r="T1008" s="66"/>
    </row>
    <row r="1009" spans="4:20" ht="18" customHeight="1">
      <c r="D1009" s="66"/>
      <c r="N1009" s="66"/>
      <c r="Q1009" s="66"/>
      <c r="S1009" s="66"/>
      <c r="T1009" s="66"/>
    </row>
    <row r="1010" spans="4:20" ht="18" customHeight="1">
      <c r="D1010" s="66"/>
      <c r="N1010" s="66"/>
      <c r="Q1010" s="66"/>
      <c r="S1010" s="66"/>
      <c r="T1010" s="66"/>
    </row>
    <row r="1011" spans="4:20" ht="18" customHeight="1">
      <c r="D1011" s="66"/>
      <c r="N1011" s="66"/>
      <c r="Q1011" s="66"/>
      <c r="S1011" s="66"/>
      <c r="T1011" s="66"/>
    </row>
    <row r="1012" spans="4:20" ht="18" customHeight="1">
      <c r="D1012" s="66"/>
      <c r="N1012" s="66"/>
      <c r="Q1012" s="66"/>
      <c r="S1012" s="66"/>
      <c r="T1012" s="66"/>
    </row>
    <row r="1013" spans="4:20" ht="18" customHeight="1">
      <c r="D1013" s="66"/>
      <c r="N1013" s="66"/>
      <c r="Q1013" s="66"/>
      <c r="S1013" s="66"/>
      <c r="T1013" s="66"/>
    </row>
    <row r="1014" spans="4:20" ht="18" customHeight="1">
      <c r="D1014" s="66"/>
      <c r="N1014" s="66"/>
      <c r="Q1014" s="66"/>
      <c r="S1014" s="66"/>
      <c r="T1014" s="66"/>
    </row>
    <row r="1015" spans="4:20" ht="18" customHeight="1">
      <c r="D1015" s="66"/>
      <c r="N1015" s="66"/>
      <c r="Q1015" s="66"/>
      <c r="S1015" s="66"/>
      <c r="T1015" s="66"/>
    </row>
    <row r="1016" spans="4:20" ht="18" customHeight="1">
      <c r="D1016" s="66"/>
      <c r="N1016" s="66"/>
      <c r="Q1016" s="66"/>
      <c r="S1016" s="66"/>
      <c r="T1016" s="66"/>
    </row>
    <row r="1017" spans="4:20" ht="18" customHeight="1">
      <c r="D1017" s="66"/>
      <c r="N1017" s="66"/>
      <c r="Q1017" s="66"/>
      <c r="S1017" s="66"/>
      <c r="T1017" s="66"/>
    </row>
    <row r="1018" spans="4:20" ht="18" customHeight="1">
      <c r="D1018" s="66"/>
      <c r="N1018" s="66"/>
      <c r="Q1018" s="66"/>
      <c r="S1018" s="66"/>
      <c r="T1018" s="66"/>
    </row>
    <row r="1019" spans="4:20" ht="18" customHeight="1">
      <c r="D1019" s="66"/>
      <c r="N1019" s="66"/>
      <c r="Q1019" s="66"/>
      <c r="S1019" s="66"/>
      <c r="T1019" s="66"/>
    </row>
    <row r="1020" spans="4:20" ht="18" customHeight="1">
      <c r="D1020" s="66"/>
      <c r="N1020" s="66"/>
      <c r="Q1020" s="66"/>
      <c r="S1020" s="66"/>
      <c r="T1020" s="66"/>
    </row>
    <row r="1021" spans="4:20" ht="18" customHeight="1">
      <c r="D1021" s="66"/>
      <c r="N1021" s="66"/>
      <c r="Q1021" s="66"/>
      <c r="S1021" s="66"/>
      <c r="T1021" s="66"/>
    </row>
    <row r="1022" spans="4:20" ht="18" customHeight="1">
      <c r="D1022" s="66"/>
      <c r="N1022" s="66"/>
      <c r="Q1022" s="66"/>
      <c r="S1022" s="66"/>
      <c r="T1022" s="66"/>
    </row>
    <row r="1023" spans="4:20" ht="18" customHeight="1">
      <c r="D1023" s="66"/>
      <c r="N1023" s="66"/>
      <c r="Q1023" s="66"/>
      <c r="S1023" s="66"/>
      <c r="T1023" s="66"/>
    </row>
    <row r="1024" spans="4:20" ht="18" customHeight="1">
      <c r="D1024" s="66"/>
      <c r="N1024" s="66"/>
      <c r="Q1024" s="66"/>
      <c r="S1024" s="66"/>
      <c r="T1024" s="66"/>
    </row>
    <row r="1025" spans="4:20" ht="18" customHeight="1">
      <c r="D1025" s="66"/>
      <c r="N1025" s="66"/>
      <c r="Q1025" s="66"/>
      <c r="S1025" s="66"/>
      <c r="T1025" s="66"/>
    </row>
    <row r="1026" spans="4:20" ht="18" customHeight="1">
      <c r="D1026" s="66"/>
      <c r="N1026" s="66"/>
      <c r="Q1026" s="66"/>
      <c r="S1026" s="66"/>
      <c r="T1026" s="66"/>
    </row>
    <row r="1027" spans="4:20" ht="18" customHeight="1">
      <c r="D1027" s="66"/>
      <c r="N1027" s="66"/>
      <c r="Q1027" s="66"/>
      <c r="S1027" s="66"/>
      <c r="T1027" s="66"/>
    </row>
    <row r="1028" spans="4:20" ht="18" customHeight="1">
      <c r="D1028" s="66"/>
      <c r="N1028" s="66"/>
      <c r="Q1028" s="66"/>
      <c r="S1028" s="66"/>
      <c r="T1028" s="66"/>
    </row>
  </sheetData>
  <sheetProtection formatCells="0" autoFilter="0"/>
  <mergeCells count="26">
    <mergeCell ref="F534:I534"/>
    <mergeCell ref="J534:N534"/>
    <mergeCell ref="O534:R534"/>
    <mergeCell ref="F537:R537"/>
    <mergeCell ref="E514:S515"/>
    <mergeCell ref="O536:R536"/>
    <mergeCell ref="F536:N536"/>
    <mergeCell ref="G530:H530"/>
    <mergeCell ref="M530:N530"/>
    <mergeCell ref="P530:Q530"/>
    <mergeCell ref="F532:R532"/>
    <mergeCell ref="F533:I533"/>
    <mergeCell ref="J533:M533"/>
    <mergeCell ref="O533:R533"/>
    <mergeCell ref="F527:I528"/>
    <mergeCell ref="J527:R527"/>
    <mergeCell ref="G529:H529"/>
    <mergeCell ref="M529:N529"/>
    <mergeCell ref="E16:I20"/>
    <mergeCell ref="E513:S513"/>
    <mergeCell ref="O519:P525"/>
    <mergeCell ref="J528:J529"/>
    <mergeCell ref="K528:L528"/>
    <mergeCell ref="M528:O528"/>
    <mergeCell ref="P528:Q529"/>
    <mergeCell ref="R528:R529"/>
  </mergeCells>
  <dataValidations count="2">
    <dataValidation type="list" allowBlank="1" showInputMessage="1" showErrorMessage="1" errorTitle="Aha Lupa Ya !!!" error="Isi Angka Sesuai Dengan Nomor Urut Nominatif Brader !!!&#10;Please Feel Free To Contact Us :&#10;FIRMANSYAH YUSUF 081312094000" sqref="AC524">
      <formula1>validasi_no</formula1>
    </dataValidation>
    <dataValidation type="list" allowBlank="1" showInputMessage="1" showErrorMessage="1" sqref="I519">
      <formula1>$O$2:$O$101</formula1>
    </dataValidation>
  </dataValidations>
  <printOptions horizontalCentered="1"/>
  <pageMargins left="0.51181102362204722" right="0.51181102362204722" top="1.1023622047244095" bottom="0.59055118110236227" header="0.35433070866141736" footer="0.31496062992125984"/>
  <pageSetup paperSize="9" scale="72" orientation="landscape" r:id="rId1"/>
  <headerFooter>
    <oddHeader>&amp;C&amp;G</oddHeader>
  </headerFooter>
  <colBreaks count="1" manualBreakCount="1">
    <brk id="20" max="1048575" man="1"/>
  </colBreaks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11</vt:i4>
      </vt:variant>
    </vt:vector>
  </HeadingPairs>
  <TitlesOfParts>
    <vt:vector size="16" baseType="lpstr">
      <vt:lpstr>Nilai Tanah</vt:lpstr>
      <vt:lpstr>penilaian</vt:lpstr>
      <vt:lpstr>RESUME</vt:lpstr>
      <vt:lpstr>REKAP</vt:lpstr>
      <vt:lpstr>(1)</vt:lpstr>
      <vt:lpstr>penilaian!DATABASE</vt:lpstr>
      <vt:lpstr>DATABASE</vt:lpstr>
      <vt:lpstr>DATABASE_NILAI</vt:lpstr>
      <vt:lpstr>'(1)'!Print_Area</vt:lpstr>
      <vt:lpstr>penilaian!Print_Area</vt:lpstr>
      <vt:lpstr>REKAP!Print_Area</vt:lpstr>
      <vt:lpstr>RESUME!Print_Area</vt:lpstr>
      <vt:lpstr>penilaian!Print_Titles</vt:lpstr>
      <vt:lpstr>REKAP!Print_Titles</vt:lpstr>
      <vt:lpstr>RESUME!Print_Titles</vt:lpstr>
      <vt:lpstr>'(1)'!validasi_no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PANJI</cp:lastModifiedBy>
  <cp:lastPrinted>2017-12-28T18:33:23Z</cp:lastPrinted>
  <dcterms:created xsi:type="dcterms:W3CDTF">2017-12-09T13:00:05Z</dcterms:created>
  <dcterms:modified xsi:type="dcterms:W3CDTF">2018-01-25T09:19:02Z</dcterms:modified>
</cp:coreProperties>
</file>